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01-30\"/>
    </mc:Choice>
  </mc:AlternateContent>
  <xr:revisionPtr revIDLastSave="0" documentId="13_ncr:1_{67463188-3BCD-4C67-8325-48569D6C79D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Payment'!$A$2:$AG$70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67" i="6" l="1"/>
  <c r="M1167" i="6"/>
  <c r="N1167" i="6"/>
  <c r="O1167" i="6"/>
  <c r="P1167" i="6"/>
  <c r="Q1167" i="6" s="1"/>
  <c r="R1167" i="6"/>
  <c r="T1167" i="6" s="1"/>
  <c r="U1167" i="6" s="1"/>
  <c r="V1167" i="6" s="1"/>
  <c r="W1167" i="6" s="1"/>
  <c r="S1167" i="6"/>
  <c r="L1168" i="6"/>
  <c r="M1168" i="6"/>
  <c r="N1168" i="6"/>
  <c r="O1168" i="6"/>
  <c r="R1168" i="6" s="1"/>
  <c r="T1168" i="6" s="1"/>
  <c r="U1168" i="6" s="1"/>
  <c r="V1168" i="6" s="1"/>
  <c r="W1168" i="6" s="1"/>
  <c r="P1168" i="6"/>
  <c r="Q1168" i="6" s="1"/>
  <c r="S1168" i="6"/>
  <c r="L1169" i="6"/>
  <c r="M1169" i="6"/>
  <c r="N1169" i="6"/>
  <c r="O1169" i="6"/>
  <c r="P1169" i="6"/>
  <c r="Q1169" i="6" s="1"/>
  <c r="R1169" i="6"/>
  <c r="S1169" i="6"/>
  <c r="L1170" i="6"/>
  <c r="M1170" i="6"/>
  <c r="N1170" i="6"/>
  <c r="O1170" i="6"/>
  <c r="R1170" i="6" s="1"/>
  <c r="T1170" i="6" s="1"/>
  <c r="U1170" i="6" s="1"/>
  <c r="V1170" i="6" s="1"/>
  <c r="W1170" i="6" s="1"/>
  <c r="P1170" i="6"/>
  <c r="Q1170" i="6" s="1"/>
  <c r="S1170" i="6"/>
  <c r="L1171" i="6"/>
  <c r="M1171" i="6"/>
  <c r="N1171" i="6"/>
  <c r="O1171" i="6"/>
  <c r="R1171" i="6" s="1"/>
  <c r="P1171" i="6"/>
  <c r="Q1171" i="6" s="1"/>
  <c r="S1171" i="6"/>
  <c r="L1172" i="6"/>
  <c r="M1172" i="6"/>
  <c r="N1172" i="6"/>
  <c r="O1172" i="6"/>
  <c r="P1172" i="6"/>
  <c r="Q1172" i="6" s="1"/>
  <c r="R1172" i="6"/>
  <c r="T1172" i="6" s="1"/>
  <c r="U1172" i="6" s="1"/>
  <c r="V1172" i="6" s="1"/>
  <c r="W1172" i="6" s="1"/>
  <c r="S1172" i="6"/>
  <c r="L1173" i="6"/>
  <c r="M1173" i="6"/>
  <c r="N1173" i="6"/>
  <c r="O1173" i="6"/>
  <c r="P1173" i="6"/>
  <c r="Q1173" i="6" s="1"/>
  <c r="R1173" i="6"/>
  <c r="T1173" i="6" s="1"/>
  <c r="U1173" i="6" s="1"/>
  <c r="V1173" i="6" s="1"/>
  <c r="W1173" i="6" s="1"/>
  <c r="S1173" i="6"/>
  <c r="L1174" i="6"/>
  <c r="M1174" i="6"/>
  <c r="N1174" i="6"/>
  <c r="O1174" i="6"/>
  <c r="P1174" i="6"/>
  <c r="Q1174" i="6" s="1"/>
  <c r="R1174" i="6"/>
  <c r="S1174" i="6"/>
  <c r="L1175" i="6"/>
  <c r="M1175" i="6"/>
  <c r="N1175" i="6"/>
  <c r="O1175" i="6"/>
  <c r="P1175" i="6"/>
  <c r="Q1175" i="6" s="1"/>
  <c r="R1175" i="6"/>
  <c r="T1175" i="6" s="1"/>
  <c r="U1175" i="6" s="1"/>
  <c r="S1175" i="6"/>
  <c r="V1175" i="6"/>
  <c r="W1175" i="6"/>
  <c r="L1176" i="6"/>
  <c r="M1176" i="6"/>
  <c r="N1176" i="6"/>
  <c r="O1176" i="6"/>
  <c r="R1176" i="6" s="1"/>
  <c r="T1176" i="6" s="1"/>
  <c r="U1176" i="6" s="1"/>
  <c r="V1176" i="6" s="1"/>
  <c r="P1176" i="6"/>
  <c r="Q1176" i="6" s="1"/>
  <c r="S1176" i="6"/>
  <c r="W1176" i="6"/>
  <c r="L1177" i="6"/>
  <c r="M1177" i="6"/>
  <c r="N1177" i="6"/>
  <c r="O1177" i="6"/>
  <c r="R1177" i="6" s="1"/>
  <c r="T1177" i="6" s="1"/>
  <c r="P1177" i="6"/>
  <c r="Q1177" i="6" s="1"/>
  <c r="S1177" i="6"/>
  <c r="U1177" i="6"/>
  <c r="V1177" i="6"/>
  <c r="W1177" i="6" s="1"/>
  <c r="L1178" i="6"/>
  <c r="M1178" i="6"/>
  <c r="N1178" i="6"/>
  <c r="O1178" i="6"/>
  <c r="R1178" i="6" s="1"/>
  <c r="T1178" i="6" s="1"/>
  <c r="U1178" i="6" s="1"/>
  <c r="V1178" i="6" s="1"/>
  <c r="W1178" i="6" s="1"/>
  <c r="P1178" i="6"/>
  <c r="Q1178" i="6" s="1"/>
  <c r="S1178" i="6"/>
  <c r="L1179" i="6"/>
  <c r="M1179" i="6"/>
  <c r="N1179" i="6"/>
  <c r="O1179" i="6"/>
  <c r="R1179" i="6" s="1"/>
  <c r="T1179" i="6" s="1"/>
  <c r="P1179" i="6"/>
  <c r="Q1179" i="6" s="1"/>
  <c r="S1179" i="6"/>
  <c r="U1179" i="6"/>
  <c r="V1179" i="6" s="1"/>
  <c r="W1179" i="6" s="1"/>
  <c r="L1180" i="6"/>
  <c r="M1180" i="6"/>
  <c r="N1180" i="6"/>
  <c r="O1180" i="6"/>
  <c r="R1180" i="6" s="1"/>
  <c r="T1180" i="6" s="1"/>
  <c r="U1180" i="6" s="1"/>
  <c r="V1180" i="6" s="1"/>
  <c r="W1180" i="6" s="1"/>
  <c r="P1180" i="6"/>
  <c r="Q1180" i="6" s="1"/>
  <c r="S1180" i="6"/>
  <c r="L1181" i="6"/>
  <c r="M1181" i="6"/>
  <c r="N1181" i="6"/>
  <c r="O1181" i="6"/>
  <c r="P1181" i="6"/>
  <c r="Q1181" i="6" s="1"/>
  <c r="R1181" i="6"/>
  <c r="S1181" i="6"/>
  <c r="L1182" i="6"/>
  <c r="M1182" i="6"/>
  <c r="N1182" i="6"/>
  <c r="O1182" i="6"/>
  <c r="R1182" i="6" s="1"/>
  <c r="T1182" i="6" s="1"/>
  <c r="U1182" i="6" s="1"/>
  <c r="V1182" i="6" s="1"/>
  <c r="W1182" i="6" s="1"/>
  <c r="P1182" i="6"/>
  <c r="Q1182" i="6" s="1"/>
  <c r="S1182" i="6"/>
  <c r="L1183" i="6"/>
  <c r="M1183" i="6"/>
  <c r="N1183" i="6"/>
  <c r="O1183" i="6"/>
  <c r="P1183" i="6"/>
  <c r="Q1183" i="6" s="1"/>
  <c r="R1183" i="6"/>
  <c r="T1183" i="6" s="1"/>
  <c r="U1183" i="6" s="1"/>
  <c r="V1183" i="6" s="1"/>
  <c r="W1183" i="6" s="1"/>
  <c r="S1183" i="6"/>
  <c r="L1184" i="6"/>
  <c r="M1184" i="6"/>
  <c r="N1184" i="6"/>
  <c r="O1184" i="6"/>
  <c r="R1184" i="6" s="1"/>
  <c r="P1184" i="6"/>
  <c r="Q1184" i="6" s="1"/>
  <c r="S1184" i="6"/>
  <c r="T1184" i="6"/>
  <c r="U1184" i="6" s="1"/>
  <c r="V1184" i="6" s="1"/>
  <c r="W1184" i="6"/>
  <c r="L1185" i="6"/>
  <c r="M1185" i="6"/>
  <c r="N1185" i="6"/>
  <c r="O1185" i="6"/>
  <c r="P1185" i="6"/>
  <c r="Q1185" i="6" s="1"/>
  <c r="R1185" i="6"/>
  <c r="S1185" i="6"/>
  <c r="T1185" i="6" s="1"/>
  <c r="U1185" i="6" s="1"/>
  <c r="V1185" i="6" s="1"/>
  <c r="W1185" i="6" s="1"/>
  <c r="L1186" i="6"/>
  <c r="M1186" i="6"/>
  <c r="N1186" i="6"/>
  <c r="O1186" i="6"/>
  <c r="P1186" i="6"/>
  <c r="Q1186" i="6" s="1"/>
  <c r="R1186" i="6"/>
  <c r="T1186" i="6" s="1"/>
  <c r="U1186" i="6" s="1"/>
  <c r="S1186" i="6"/>
  <c r="V1186" i="6"/>
  <c r="W1186" i="6" s="1"/>
  <c r="L1187" i="6"/>
  <c r="M1187" i="6"/>
  <c r="N1187" i="6"/>
  <c r="O1187" i="6"/>
  <c r="R1187" i="6" s="1"/>
  <c r="P1187" i="6"/>
  <c r="Q1187" i="6" s="1"/>
  <c r="S1187" i="6"/>
  <c r="T1187" i="6" s="1"/>
  <c r="U1187" i="6" s="1"/>
  <c r="V1187" i="6"/>
  <c r="W1187" i="6" s="1"/>
  <c r="L1188" i="6"/>
  <c r="M1188" i="6"/>
  <c r="N1188" i="6"/>
  <c r="O1188" i="6"/>
  <c r="P1188" i="6"/>
  <c r="Q1188" i="6" s="1"/>
  <c r="R1188" i="6"/>
  <c r="T1188" i="6" s="1"/>
  <c r="S1188" i="6"/>
  <c r="U1188" i="6"/>
  <c r="V1188" i="6"/>
  <c r="W1188" i="6" s="1"/>
  <c r="L1189" i="6"/>
  <c r="M1189" i="6"/>
  <c r="N1189" i="6"/>
  <c r="O1189" i="6"/>
  <c r="P1189" i="6"/>
  <c r="Q1189" i="6" s="1"/>
  <c r="R1189" i="6"/>
  <c r="S1189" i="6"/>
  <c r="L1190" i="6"/>
  <c r="M1190" i="6"/>
  <c r="N1190" i="6"/>
  <c r="O1190" i="6"/>
  <c r="R1190" i="6" s="1"/>
  <c r="P1190" i="6"/>
  <c r="Q1190" i="6" s="1"/>
  <c r="S1190" i="6"/>
  <c r="T1190" i="6"/>
  <c r="U1190" i="6" s="1"/>
  <c r="V1190" i="6" s="1"/>
  <c r="W1190" i="6" s="1"/>
  <c r="L1191" i="6"/>
  <c r="M1191" i="6"/>
  <c r="N1191" i="6"/>
  <c r="O1191" i="6"/>
  <c r="R1191" i="6" s="1"/>
  <c r="T1191" i="6" s="1"/>
  <c r="U1191" i="6" s="1"/>
  <c r="V1191" i="6" s="1"/>
  <c r="W1191" i="6" s="1"/>
  <c r="P1191" i="6"/>
  <c r="Q1191" i="6" s="1"/>
  <c r="S1191" i="6"/>
  <c r="L1192" i="6"/>
  <c r="M1192" i="6"/>
  <c r="N1192" i="6"/>
  <c r="O1192" i="6"/>
  <c r="P1192" i="6"/>
  <c r="Q1192" i="6" s="1"/>
  <c r="R1192" i="6"/>
  <c r="T1192" i="6" s="1"/>
  <c r="U1192" i="6" s="1"/>
  <c r="V1192" i="6" s="1"/>
  <c r="W1192" i="6" s="1"/>
  <c r="S1192" i="6"/>
  <c r="L1193" i="6"/>
  <c r="M1193" i="6"/>
  <c r="N1193" i="6"/>
  <c r="O1193" i="6"/>
  <c r="R1193" i="6" s="1"/>
  <c r="P1193" i="6"/>
  <c r="Q1193" i="6" s="1"/>
  <c r="S1193" i="6"/>
  <c r="L1194" i="6"/>
  <c r="M1194" i="6"/>
  <c r="N1194" i="6"/>
  <c r="O1194" i="6"/>
  <c r="P1194" i="6"/>
  <c r="Q1194" i="6" s="1"/>
  <c r="R1194" i="6"/>
  <c r="S1194" i="6"/>
  <c r="L1195" i="6"/>
  <c r="M1195" i="6"/>
  <c r="N1195" i="6"/>
  <c r="O1195" i="6"/>
  <c r="R1195" i="6" s="1"/>
  <c r="T1195" i="6" s="1"/>
  <c r="U1195" i="6" s="1"/>
  <c r="V1195" i="6" s="1"/>
  <c r="W1195" i="6" s="1"/>
  <c r="P1195" i="6"/>
  <c r="Q1195" i="6" s="1"/>
  <c r="S1195" i="6"/>
  <c r="L1196" i="6"/>
  <c r="M1196" i="6"/>
  <c r="N1196" i="6"/>
  <c r="O1196" i="6"/>
  <c r="P1196" i="6"/>
  <c r="Q1196" i="6" s="1"/>
  <c r="R1196" i="6"/>
  <c r="T1196" i="6" s="1"/>
  <c r="U1196" i="6" s="1"/>
  <c r="V1196" i="6" s="1"/>
  <c r="W1196" i="6" s="1"/>
  <c r="S1196" i="6"/>
  <c r="L1197" i="6"/>
  <c r="M1197" i="6"/>
  <c r="N1197" i="6"/>
  <c r="O1197" i="6"/>
  <c r="P1197" i="6"/>
  <c r="Q1197" i="6" s="1"/>
  <c r="R1197" i="6"/>
  <c r="T1197" i="6" s="1"/>
  <c r="U1197" i="6" s="1"/>
  <c r="V1197" i="6" s="1"/>
  <c r="W1197" i="6" s="1"/>
  <c r="S1197" i="6"/>
  <c r="L1198" i="6"/>
  <c r="M1198" i="6"/>
  <c r="N1198" i="6"/>
  <c r="O1198" i="6"/>
  <c r="R1198" i="6" s="1"/>
  <c r="P1198" i="6"/>
  <c r="Q1198" i="6" s="1"/>
  <c r="S1198" i="6"/>
  <c r="T1198" i="6"/>
  <c r="U1198" i="6" s="1"/>
  <c r="V1198" i="6" s="1"/>
  <c r="W1198" i="6" s="1"/>
  <c r="L1199" i="6"/>
  <c r="M1199" i="6"/>
  <c r="N1199" i="6"/>
  <c r="O1199" i="6"/>
  <c r="R1199" i="6" s="1"/>
  <c r="P1199" i="6"/>
  <c r="Q1199" i="6" s="1"/>
  <c r="S1199" i="6"/>
  <c r="T1199" i="6" s="1"/>
  <c r="U1199" i="6" s="1"/>
  <c r="V1199" i="6" s="1"/>
  <c r="W1199" i="6" s="1"/>
  <c r="L1200" i="6"/>
  <c r="M1200" i="6"/>
  <c r="N1200" i="6"/>
  <c r="O1200" i="6"/>
  <c r="P1200" i="6"/>
  <c r="Q1200" i="6" s="1"/>
  <c r="R1200" i="6"/>
  <c r="S1200" i="6"/>
  <c r="T1200" i="6"/>
  <c r="U1200" i="6" s="1"/>
  <c r="V1200" i="6" s="1"/>
  <c r="W1200" i="6" s="1"/>
  <c r="L1201" i="6"/>
  <c r="M1201" i="6"/>
  <c r="N1201" i="6"/>
  <c r="O1201" i="6"/>
  <c r="R1201" i="6" s="1"/>
  <c r="P1201" i="6"/>
  <c r="Q1201" i="6" s="1"/>
  <c r="S1201" i="6"/>
  <c r="L1202" i="6"/>
  <c r="M1202" i="6"/>
  <c r="N1202" i="6"/>
  <c r="O1202" i="6"/>
  <c r="R1202" i="6" s="1"/>
  <c r="P1202" i="6"/>
  <c r="Q1202" i="6" s="1"/>
  <c r="S1202" i="6"/>
  <c r="T1202" i="6" s="1"/>
  <c r="U1202" i="6" s="1"/>
  <c r="V1202" i="6" s="1"/>
  <c r="W1202" i="6"/>
  <c r="L1203" i="6"/>
  <c r="M1203" i="6"/>
  <c r="N1203" i="6"/>
  <c r="O1203" i="6"/>
  <c r="R1203" i="6" s="1"/>
  <c r="P1203" i="6"/>
  <c r="Q1203" i="6" s="1"/>
  <c r="S1203" i="6"/>
  <c r="T1203" i="6"/>
  <c r="U1203" i="6" s="1"/>
  <c r="V1203" i="6" s="1"/>
  <c r="W1203" i="6" s="1"/>
  <c r="L1204" i="6"/>
  <c r="M1204" i="6"/>
  <c r="N1204" i="6"/>
  <c r="O1204" i="6"/>
  <c r="R1204" i="6" s="1"/>
  <c r="T1204" i="6" s="1"/>
  <c r="U1204" i="6" s="1"/>
  <c r="V1204" i="6" s="1"/>
  <c r="W1204" i="6" s="1"/>
  <c r="P1204" i="6"/>
  <c r="Q1204" i="6" s="1"/>
  <c r="S1204" i="6"/>
  <c r="L1205" i="6"/>
  <c r="M1205" i="6"/>
  <c r="N1205" i="6"/>
  <c r="O1205" i="6"/>
  <c r="P1205" i="6"/>
  <c r="Q1205" i="6" s="1"/>
  <c r="R1205" i="6"/>
  <c r="T1205" i="6" s="1"/>
  <c r="U1205" i="6" s="1"/>
  <c r="S1205" i="6"/>
  <c r="V1205" i="6"/>
  <c r="W1205" i="6"/>
  <c r="L1206" i="6"/>
  <c r="M1206" i="6"/>
  <c r="N1206" i="6"/>
  <c r="O1206" i="6"/>
  <c r="R1206" i="6" s="1"/>
  <c r="T1206" i="6" s="1"/>
  <c r="P1206" i="6"/>
  <c r="Q1206" i="6" s="1"/>
  <c r="S1206" i="6"/>
  <c r="U1206" i="6"/>
  <c r="V1206" i="6" s="1"/>
  <c r="W1206" i="6" s="1"/>
  <c r="L1207" i="6"/>
  <c r="M1207" i="6"/>
  <c r="N1207" i="6"/>
  <c r="O1207" i="6"/>
  <c r="P1207" i="6"/>
  <c r="Q1207" i="6" s="1"/>
  <c r="R1207" i="6"/>
  <c r="S1207" i="6"/>
  <c r="L1208" i="6"/>
  <c r="M1208" i="6"/>
  <c r="N1208" i="6"/>
  <c r="O1208" i="6"/>
  <c r="R1208" i="6" s="1"/>
  <c r="P1208" i="6"/>
  <c r="Q1208" i="6" s="1"/>
  <c r="S1208" i="6"/>
  <c r="T1208" i="6"/>
  <c r="U1208" i="6" s="1"/>
  <c r="V1208" i="6" s="1"/>
  <c r="W1208" i="6" s="1"/>
  <c r="L1209" i="6"/>
  <c r="M1209" i="6"/>
  <c r="N1209" i="6"/>
  <c r="O1209" i="6"/>
  <c r="P1209" i="6"/>
  <c r="Q1209" i="6" s="1"/>
  <c r="R1209" i="6"/>
  <c r="S1209" i="6"/>
  <c r="T1209" i="6"/>
  <c r="U1209" i="6" s="1"/>
  <c r="V1209" i="6" s="1"/>
  <c r="W1209" i="6" s="1"/>
  <c r="L1210" i="6"/>
  <c r="M1210" i="6"/>
  <c r="N1210" i="6"/>
  <c r="O1210" i="6"/>
  <c r="R1210" i="6" s="1"/>
  <c r="P1210" i="6"/>
  <c r="Q1210" i="6" s="1"/>
  <c r="S1210" i="6"/>
  <c r="L1211" i="6"/>
  <c r="M1211" i="6"/>
  <c r="N1211" i="6"/>
  <c r="O1211" i="6"/>
  <c r="R1211" i="6" s="1"/>
  <c r="P1211" i="6"/>
  <c r="Q1211" i="6" s="1"/>
  <c r="S1211" i="6"/>
  <c r="T1211" i="6"/>
  <c r="U1211" i="6" s="1"/>
  <c r="V1211" i="6" s="1"/>
  <c r="W1211" i="6" s="1"/>
  <c r="L1212" i="6"/>
  <c r="M1212" i="6"/>
  <c r="N1212" i="6"/>
  <c r="O1212" i="6"/>
  <c r="P1212" i="6"/>
  <c r="Q1212" i="6" s="1"/>
  <c r="R1212" i="6"/>
  <c r="S1212" i="6"/>
  <c r="T1212" i="6"/>
  <c r="U1212" i="6" s="1"/>
  <c r="V1212" i="6" s="1"/>
  <c r="W1212" i="6" s="1"/>
  <c r="L1213" i="6"/>
  <c r="M1213" i="6"/>
  <c r="N1213" i="6"/>
  <c r="O1213" i="6"/>
  <c r="P1213" i="6"/>
  <c r="Q1213" i="6" s="1"/>
  <c r="R1213" i="6"/>
  <c r="T1213" i="6" s="1"/>
  <c r="U1213" i="6" s="1"/>
  <c r="V1213" i="6" s="1"/>
  <c r="W1213" i="6" s="1"/>
  <c r="S1213" i="6"/>
  <c r="L1214" i="6"/>
  <c r="M1214" i="6"/>
  <c r="N1214" i="6"/>
  <c r="O1214" i="6"/>
  <c r="R1214" i="6" s="1"/>
  <c r="P1214" i="6"/>
  <c r="Q1214" i="6" s="1"/>
  <c r="S1214" i="6"/>
  <c r="T1214" i="6"/>
  <c r="U1214" i="6" s="1"/>
  <c r="V1214" i="6" s="1"/>
  <c r="W1214" i="6" s="1"/>
  <c r="L1215" i="6"/>
  <c r="M1215" i="6"/>
  <c r="N1215" i="6"/>
  <c r="O1215" i="6"/>
  <c r="R1215" i="6" s="1"/>
  <c r="T1215" i="6" s="1"/>
  <c r="U1215" i="6" s="1"/>
  <c r="V1215" i="6" s="1"/>
  <c r="P1215" i="6"/>
  <c r="Q1215" i="6" s="1"/>
  <c r="S1215" i="6"/>
  <c r="W1215" i="6"/>
  <c r="L1216" i="6"/>
  <c r="M1216" i="6"/>
  <c r="N1216" i="6"/>
  <c r="O1216" i="6"/>
  <c r="P1216" i="6"/>
  <c r="Q1216" i="6" s="1"/>
  <c r="R1216" i="6"/>
  <c r="T1216" i="6" s="1"/>
  <c r="S1216" i="6"/>
  <c r="U1216" i="6"/>
  <c r="V1216" i="6" s="1"/>
  <c r="W1216" i="6" s="1"/>
  <c r="L1217" i="6"/>
  <c r="M1217" i="6"/>
  <c r="N1217" i="6"/>
  <c r="O1217" i="6"/>
  <c r="R1217" i="6" s="1"/>
  <c r="T1217" i="6" s="1"/>
  <c r="U1217" i="6" s="1"/>
  <c r="V1217" i="6" s="1"/>
  <c r="W1217" i="6" s="1"/>
  <c r="P1217" i="6"/>
  <c r="Q1217" i="6" s="1"/>
  <c r="S1217" i="6"/>
  <c r="L1218" i="6"/>
  <c r="M1218" i="6"/>
  <c r="N1218" i="6"/>
  <c r="O1218" i="6"/>
  <c r="P1218" i="6"/>
  <c r="Q1218" i="6" s="1"/>
  <c r="R1218" i="6"/>
  <c r="S1218" i="6"/>
  <c r="T1218" i="6"/>
  <c r="U1218" i="6" s="1"/>
  <c r="V1218" i="6" s="1"/>
  <c r="W1218" i="6" s="1"/>
  <c r="L1219" i="6"/>
  <c r="M1219" i="6"/>
  <c r="N1219" i="6"/>
  <c r="O1219" i="6"/>
  <c r="R1219" i="6" s="1"/>
  <c r="T1219" i="6" s="1"/>
  <c r="U1219" i="6" s="1"/>
  <c r="V1219" i="6" s="1"/>
  <c r="W1219" i="6" s="1"/>
  <c r="P1219" i="6"/>
  <c r="Q1219" i="6" s="1"/>
  <c r="S1219" i="6"/>
  <c r="L1220" i="6"/>
  <c r="M1220" i="6"/>
  <c r="N1220" i="6"/>
  <c r="O1220" i="6"/>
  <c r="P1220" i="6"/>
  <c r="Q1220" i="6" s="1"/>
  <c r="R1220" i="6"/>
  <c r="S1220" i="6"/>
  <c r="L1221" i="6"/>
  <c r="M1221" i="6"/>
  <c r="N1221" i="6"/>
  <c r="O1221" i="6"/>
  <c r="P1221" i="6"/>
  <c r="Q1221" i="6" s="1"/>
  <c r="R1221" i="6"/>
  <c r="S1221" i="6"/>
  <c r="T1221" i="6"/>
  <c r="U1221" i="6" s="1"/>
  <c r="V1221" i="6" s="1"/>
  <c r="W1221" i="6" s="1"/>
  <c r="L1222" i="6"/>
  <c r="M1222" i="6"/>
  <c r="N1222" i="6"/>
  <c r="O1222" i="6"/>
  <c r="R1222" i="6" s="1"/>
  <c r="P1222" i="6"/>
  <c r="Q1222" i="6" s="1"/>
  <c r="S1222" i="6"/>
  <c r="L1223" i="6"/>
  <c r="M1223" i="6"/>
  <c r="N1223" i="6"/>
  <c r="O1223" i="6"/>
  <c r="R1223" i="6" s="1"/>
  <c r="P1223" i="6"/>
  <c r="Q1223" i="6" s="1"/>
  <c r="S1223" i="6"/>
  <c r="L1224" i="6"/>
  <c r="M1224" i="6"/>
  <c r="N1224" i="6"/>
  <c r="O1224" i="6"/>
  <c r="P1224" i="6"/>
  <c r="Q1224" i="6" s="1"/>
  <c r="R1224" i="6"/>
  <c r="S1224" i="6"/>
  <c r="T1224" i="6"/>
  <c r="U1224" i="6" s="1"/>
  <c r="V1224" i="6"/>
  <c r="W1224" i="6" s="1"/>
  <c r="L1225" i="6"/>
  <c r="M1225" i="6"/>
  <c r="N1225" i="6"/>
  <c r="O1225" i="6"/>
  <c r="P1225" i="6"/>
  <c r="Q1225" i="6" s="1"/>
  <c r="R1225" i="6"/>
  <c r="S1225" i="6"/>
  <c r="L1226" i="6"/>
  <c r="M1226" i="6"/>
  <c r="N1226" i="6"/>
  <c r="O1226" i="6"/>
  <c r="R1226" i="6" s="1"/>
  <c r="P1226" i="6"/>
  <c r="Q1226" i="6" s="1"/>
  <c r="S1226" i="6"/>
  <c r="T1226" i="6" s="1"/>
  <c r="U1226" i="6" s="1"/>
  <c r="V1226" i="6" s="1"/>
  <c r="W1226" i="6" s="1"/>
  <c r="L1227" i="6"/>
  <c r="M1227" i="6"/>
  <c r="N1227" i="6"/>
  <c r="O1227" i="6"/>
  <c r="R1227" i="6" s="1"/>
  <c r="P1227" i="6"/>
  <c r="Q1227" i="6" s="1"/>
  <c r="S1227" i="6"/>
  <c r="T1227" i="6"/>
  <c r="U1227" i="6" s="1"/>
  <c r="V1227" i="6" s="1"/>
  <c r="W1227" i="6" s="1"/>
  <c r="L1228" i="6"/>
  <c r="M1228" i="6"/>
  <c r="N1228" i="6"/>
  <c r="O1228" i="6"/>
  <c r="P1228" i="6"/>
  <c r="Q1228" i="6" s="1"/>
  <c r="R1228" i="6"/>
  <c r="S1228" i="6"/>
  <c r="L1229" i="6"/>
  <c r="M1229" i="6"/>
  <c r="N1229" i="6"/>
  <c r="O1229" i="6"/>
  <c r="P1229" i="6"/>
  <c r="Q1229" i="6" s="1"/>
  <c r="R1229" i="6"/>
  <c r="S1229" i="6"/>
  <c r="L1230" i="6"/>
  <c r="M1230" i="6"/>
  <c r="N1230" i="6"/>
  <c r="O1230" i="6"/>
  <c r="R1230" i="6" s="1"/>
  <c r="T1230" i="6" s="1"/>
  <c r="U1230" i="6" s="1"/>
  <c r="V1230" i="6" s="1"/>
  <c r="W1230" i="6" s="1"/>
  <c r="P1230" i="6"/>
  <c r="Q1230" i="6" s="1"/>
  <c r="S1230" i="6"/>
  <c r="L1231" i="6"/>
  <c r="M1231" i="6"/>
  <c r="N1231" i="6"/>
  <c r="O1231" i="6"/>
  <c r="P1231" i="6"/>
  <c r="Q1231" i="6" s="1"/>
  <c r="R1231" i="6"/>
  <c r="S1231" i="6"/>
  <c r="T1231" i="6" s="1"/>
  <c r="U1231" i="6" s="1"/>
  <c r="V1231" i="6" s="1"/>
  <c r="W1231" i="6" s="1"/>
  <c r="L1232" i="6"/>
  <c r="M1232" i="6"/>
  <c r="N1232" i="6"/>
  <c r="O1232" i="6"/>
  <c r="R1232" i="6" s="1"/>
  <c r="P1232" i="6"/>
  <c r="Q1232" i="6" s="1"/>
  <c r="S1232" i="6"/>
  <c r="T1232" i="6"/>
  <c r="U1232" i="6" s="1"/>
  <c r="V1232" i="6" s="1"/>
  <c r="W1232" i="6" s="1"/>
  <c r="L1233" i="6"/>
  <c r="M1233" i="6"/>
  <c r="N1233" i="6"/>
  <c r="O1233" i="6"/>
  <c r="P1233" i="6"/>
  <c r="Q1233" i="6" s="1"/>
  <c r="R1233" i="6"/>
  <c r="S1233" i="6"/>
  <c r="T1233" i="6"/>
  <c r="U1233" i="6" s="1"/>
  <c r="V1233" i="6" s="1"/>
  <c r="W1233" i="6" s="1"/>
  <c r="L1234" i="6"/>
  <c r="M1234" i="6"/>
  <c r="N1234" i="6"/>
  <c r="O1234" i="6"/>
  <c r="P1234" i="6"/>
  <c r="Q1234" i="6" s="1"/>
  <c r="R1234" i="6"/>
  <c r="T1234" i="6" s="1"/>
  <c r="U1234" i="6" s="1"/>
  <c r="S1234" i="6"/>
  <c r="V1234" i="6"/>
  <c r="W1234" i="6" s="1"/>
  <c r="L1235" i="6"/>
  <c r="M1235" i="6"/>
  <c r="N1235" i="6"/>
  <c r="O1235" i="6"/>
  <c r="R1235" i="6" s="1"/>
  <c r="P1235" i="6"/>
  <c r="Q1235" i="6" s="1"/>
  <c r="S1235" i="6"/>
  <c r="T1235" i="6" s="1"/>
  <c r="U1235" i="6" s="1"/>
  <c r="V1235" i="6" s="1"/>
  <c r="W1235" i="6" s="1"/>
  <c r="L1236" i="6"/>
  <c r="M1236" i="6"/>
  <c r="N1236" i="6"/>
  <c r="O1236" i="6"/>
  <c r="P1236" i="6"/>
  <c r="Q1236" i="6" s="1"/>
  <c r="R1236" i="6"/>
  <c r="T1236" i="6" s="1"/>
  <c r="S1236" i="6"/>
  <c r="U1236" i="6"/>
  <c r="V1236" i="6"/>
  <c r="W1236" i="6" s="1"/>
  <c r="L1237" i="6"/>
  <c r="M1237" i="6"/>
  <c r="N1237" i="6"/>
  <c r="O1237" i="6"/>
  <c r="P1237" i="6"/>
  <c r="Q1237" i="6" s="1"/>
  <c r="R1237" i="6"/>
  <c r="T1237" i="6" s="1"/>
  <c r="U1237" i="6" s="1"/>
  <c r="S1237" i="6"/>
  <c r="V1237" i="6"/>
  <c r="W1237" i="6" s="1"/>
  <c r="L1238" i="6"/>
  <c r="M1238" i="6"/>
  <c r="N1238" i="6"/>
  <c r="O1238" i="6"/>
  <c r="R1238" i="6" s="1"/>
  <c r="T1238" i="6" s="1"/>
  <c r="U1238" i="6" s="1"/>
  <c r="P1238" i="6"/>
  <c r="Q1238" i="6" s="1"/>
  <c r="S1238" i="6"/>
  <c r="V1238" i="6"/>
  <c r="W1238" i="6" s="1"/>
  <c r="L1239" i="6"/>
  <c r="M1239" i="6"/>
  <c r="N1239" i="6"/>
  <c r="O1239" i="6"/>
  <c r="P1239" i="6"/>
  <c r="Q1239" i="6" s="1"/>
  <c r="R1239" i="6"/>
  <c r="T1239" i="6" s="1"/>
  <c r="S1239" i="6"/>
  <c r="U1239" i="6"/>
  <c r="V1239" i="6" s="1"/>
  <c r="W1239" i="6" s="1"/>
  <c r="L1240" i="6"/>
  <c r="M1240" i="6"/>
  <c r="N1240" i="6"/>
  <c r="O1240" i="6"/>
  <c r="R1240" i="6" s="1"/>
  <c r="T1240" i="6" s="1"/>
  <c r="U1240" i="6" s="1"/>
  <c r="P1240" i="6"/>
  <c r="Q1240" i="6" s="1"/>
  <c r="S1240" i="6"/>
  <c r="V1240" i="6"/>
  <c r="W1240" i="6" s="1"/>
  <c r="L1241" i="6"/>
  <c r="M1241" i="6"/>
  <c r="N1241" i="6"/>
  <c r="O1241" i="6"/>
  <c r="R1241" i="6" s="1"/>
  <c r="P1241" i="6"/>
  <c r="Q1241" i="6" s="1"/>
  <c r="S1241" i="6"/>
  <c r="T1241" i="6" s="1"/>
  <c r="U1241" i="6" s="1"/>
  <c r="V1241" i="6" s="1"/>
  <c r="W1241" i="6" s="1"/>
  <c r="L1242" i="6"/>
  <c r="M1242" i="6"/>
  <c r="N1242" i="6"/>
  <c r="O1242" i="6"/>
  <c r="P1242" i="6"/>
  <c r="Q1242" i="6" s="1"/>
  <c r="R1242" i="6"/>
  <c r="T1242" i="6" s="1"/>
  <c r="S1242" i="6"/>
  <c r="U1242" i="6"/>
  <c r="V1242" i="6" s="1"/>
  <c r="W1242" i="6" s="1"/>
  <c r="L1243" i="6"/>
  <c r="M1243" i="6"/>
  <c r="N1243" i="6"/>
  <c r="O1243" i="6"/>
  <c r="P1243" i="6"/>
  <c r="Q1243" i="6" s="1"/>
  <c r="R1243" i="6"/>
  <c r="T1243" i="6" s="1"/>
  <c r="U1243" i="6" s="1"/>
  <c r="V1243" i="6" s="1"/>
  <c r="W1243" i="6" s="1"/>
  <c r="S1243" i="6"/>
  <c r="L1244" i="6"/>
  <c r="M1244" i="6"/>
  <c r="N1244" i="6"/>
  <c r="O1244" i="6"/>
  <c r="P1244" i="6"/>
  <c r="Q1244" i="6" s="1"/>
  <c r="R1244" i="6"/>
  <c r="S1244" i="6"/>
  <c r="T1244" i="6"/>
  <c r="U1244" i="6"/>
  <c r="V1244" i="6"/>
  <c r="W1244" i="6" s="1"/>
  <c r="L1245" i="6"/>
  <c r="M1245" i="6"/>
  <c r="N1245" i="6"/>
  <c r="O1245" i="6"/>
  <c r="P1245" i="6"/>
  <c r="Q1245" i="6" s="1"/>
  <c r="R1245" i="6"/>
  <c r="T1245" i="6" s="1"/>
  <c r="S1245" i="6"/>
  <c r="U1245" i="6"/>
  <c r="V1245" i="6" s="1"/>
  <c r="W1245" i="6" s="1"/>
  <c r="L1246" i="6"/>
  <c r="M1246" i="6"/>
  <c r="N1246" i="6"/>
  <c r="O1246" i="6"/>
  <c r="R1246" i="6" s="1"/>
  <c r="P1246" i="6"/>
  <c r="Q1246" i="6" s="1"/>
  <c r="S1246" i="6"/>
  <c r="T1246" i="6" s="1"/>
  <c r="U1246" i="6" s="1"/>
  <c r="V1246" i="6" s="1"/>
  <c r="W1246" i="6" s="1"/>
  <c r="L1247" i="6"/>
  <c r="M1247" i="6"/>
  <c r="N1247" i="6"/>
  <c r="O1247" i="6"/>
  <c r="R1247" i="6" s="1"/>
  <c r="T1247" i="6" s="1"/>
  <c r="U1247" i="6" s="1"/>
  <c r="P1247" i="6"/>
  <c r="Q1247" i="6" s="1"/>
  <c r="S1247" i="6"/>
  <c r="V1247" i="6"/>
  <c r="W1247" i="6"/>
  <c r="L1248" i="6"/>
  <c r="M1248" i="6"/>
  <c r="N1248" i="6"/>
  <c r="O1248" i="6"/>
  <c r="P1248" i="6"/>
  <c r="Q1248" i="6" s="1"/>
  <c r="R1248" i="6"/>
  <c r="S1248" i="6"/>
  <c r="T1248" i="6"/>
  <c r="U1248" i="6" s="1"/>
  <c r="V1248" i="6" s="1"/>
  <c r="W1248" i="6" s="1"/>
  <c r="L1249" i="6"/>
  <c r="M1249" i="6"/>
  <c r="N1249" i="6"/>
  <c r="O1249" i="6"/>
  <c r="R1249" i="6" s="1"/>
  <c r="P1249" i="6"/>
  <c r="Q1249" i="6" s="1"/>
  <c r="S1249" i="6"/>
  <c r="L1250" i="6"/>
  <c r="M1250" i="6"/>
  <c r="N1250" i="6"/>
  <c r="O1250" i="6"/>
  <c r="R1250" i="6" s="1"/>
  <c r="T1250" i="6" s="1"/>
  <c r="U1250" i="6" s="1"/>
  <c r="V1250" i="6" s="1"/>
  <c r="W1250" i="6" s="1"/>
  <c r="P1250" i="6"/>
  <c r="Q1250" i="6" s="1"/>
  <c r="S1250" i="6"/>
  <c r="L1251" i="6"/>
  <c r="M1251" i="6"/>
  <c r="N1251" i="6"/>
  <c r="O1251" i="6"/>
  <c r="P1251" i="6"/>
  <c r="Q1251" i="6" s="1"/>
  <c r="R1251" i="6"/>
  <c r="T1251" i="6" s="1"/>
  <c r="U1251" i="6" s="1"/>
  <c r="V1251" i="6" s="1"/>
  <c r="W1251" i="6" s="1"/>
  <c r="S1251" i="6"/>
  <c r="L1252" i="6"/>
  <c r="M1252" i="6"/>
  <c r="N1252" i="6"/>
  <c r="O1252" i="6"/>
  <c r="R1252" i="6" s="1"/>
  <c r="T1252" i="6" s="1"/>
  <c r="P1252" i="6"/>
  <c r="Q1252" i="6"/>
  <c r="S1252" i="6"/>
  <c r="U1252" i="6"/>
  <c r="V1252" i="6" s="1"/>
  <c r="W1252" i="6" s="1"/>
  <c r="L1253" i="6"/>
  <c r="M1253" i="6"/>
  <c r="N1253" i="6"/>
  <c r="O1253" i="6"/>
  <c r="P1253" i="6"/>
  <c r="Q1253" i="6" s="1"/>
  <c r="R1253" i="6"/>
  <c r="T1253" i="6" s="1"/>
  <c r="U1253" i="6" s="1"/>
  <c r="V1253" i="6" s="1"/>
  <c r="W1253" i="6" s="1"/>
  <c r="S1253" i="6"/>
  <c r="L1254" i="6"/>
  <c r="M1254" i="6"/>
  <c r="N1254" i="6"/>
  <c r="O1254" i="6"/>
  <c r="R1254" i="6" s="1"/>
  <c r="P1254" i="6"/>
  <c r="Q1254" i="6"/>
  <c r="S1254" i="6"/>
  <c r="T1254" i="6"/>
  <c r="U1254" i="6" s="1"/>
  <c r="V1254" i="6" s="1"/>
  <c r="W1254" i="6" s="1"/>
  <c r="L1255" i="6"/>
  <c r="M1255" i="6"/>
  <c r="N1255" i="6"/>
  <c r="O1255" i="6"/>
  <c r="P1255" i="6"/>
  <c r="Q1255" i="6" s="1"/>
  <c r="R1255" i="6"/>
  <c r="S1255" i="6"/>
  <c r="T1255" i="6"/>
  <c r="U1255" i="6"/>
  <c r="V1255" i="6" s="1"/>
  <c r="W1255" i="6" s="1"/>
  <c r="L1256" i="6"/>
  <c r="M1256" i="6"/>
  <c r="N1256" i="6"/>
  <c r="O1256" i="6"/>
  <c r="R1256" i="6" s="1"/>
  <c r="T1256" i="6" s="1"/>
  <c r="U1256" i="6" s="1"/>
  <c r="V1256" i="6" s="1"/>
  <c r="W1256" i="6" s="1"/>
  <c r="P1256" i="6"/>
  <c r="Q1256" i="6"/>
  <c r="S1256" i="6"/>
  <c r="L1257" i="6"/>
  <c r="M1257" i="6"/>
  <c r="N1257" i="6"/>
  <c r="O1257" i="6"/>
  <c r="R1257" i="6" s="1"/>
  <c r="P1257" i="6"/>
  <c r="Q1257" i="6" s="1"/>
  <c r="S1257" i="6"/>
  <c r="T1257" i="6"/>
  <c r="U1257" i="6" s="1"/>
  <c r="V1257" i="6" s="1"/>
  <c r="W1257" i="6" s="1"/>
  <c r="L1258" i="6"/>
  <c r="M1258" i="6"/>
  <c r="N1258" i="6"/>
  <c r="O1258" i="6"/>
  <c r="R1258" i="6" s="1"/>
  <c r="P1258" i="6"/>
  <c r="Q1258" i="6"/>
  <c r="S1258" i="6"/>
  <c r="T1258" i="6"/>
  <c r="U1258" i="6" s="1"/>
  <c r="V1258" i="6" s="1"/>
  <c r="W1258" i="6" s="1"/>
  <c r="L1259" i="6"/>
  <c r="M1259" i="6"/>
  <c r="N1259" i="6"/>
  <c r="O1259" i="6"/>
  <c r="P1259" i="6"/>
  <c r="Q1259" i="6"/>
  <c r="R1259" i="6"/>
  <c r="T1259" i="6" s="1"/>
  <c r="U1259" i="6" s="1"/>
  <c r="V1259" i="6" s="1"/>
  <c r="W1259" i="6" s="1"/>
  <c r="S1259" i="6"/>
  <c r="L1260" i="6"/>
  <c r="M1260" i="6"/>
  <c r="N1260" i="6"/>
  <c r="O1260" i="6"/>
  <c r="P1260" i="6"/>
  <c r="Q1260" i="6"/>
  <c r="R1260" i="6"/>
  <c r="T1260" i="6" s="1"/>
  <c r="U1260" i="6" s="1"/>
  <c r="V1260" i="6" s="1"/>
  <c r="W1260" i="6" s="1"/>
  <c r="S1260" i="6"/>
  <c r="L1261" i="6"/>
  <c r="M1261" i="6"/>
  <c r="N1261" i="6"/>
  <c r="O1261" i="6"/>
  <c r="R1261" i="6" s="1"/>
  <c r="T1261" i="6" s="1"/>
  <c r="U1261" i="6" s="1"/>
  <c r="V1261" i="6" s="1"/>
  <c r="W1261" i="6" s="1"/>
  <c r="P1261" i="6"/>
  <c r="Q1261" i="6" s="1"/>
  <c r="S1261" i="6"/>
  <c r="L1262" i="6"/>
  <c r="M1262" i="6"/>
  <c r="N1262" i="6"/>
  <c r="O1262" i="6"/>
  <c r="P1262" i="6"/>
  <c r="Q1262" i="6"/>
  <c r="R1262" i="6"/>
  <c r="T1262" i="6" s="1"/>
  <c r="U1262" i="6" s="1"/>
  <c r="V1262" i="6" s="1"/>
  <c r="W1262" i="6" s="1"/>
  <c r="S1262" i="6"/>
  <c r="L1263" i="6"/>
  <c r="M1263" i="6"/>
  <c r="N1263" i="6"/>
  <c r="O1263" i="6"/>
  <c r="P1263" i="6"/>
  <c r="Q1263" i="6"/>
  <c r="R1263" i="6"/>
  <c r="S1263" i="6"/>
  <c r="T1263" i="6"/>
  <c r="U1263" i="6"/>
  <c r="V1263" i="6" s="1"/>
  <c r="W1263" i="6" s="1"/>
  <c r="L1264" i="6"/>
  <c r="M1264" i="6"/>
  <c r="N1264" i="6"/>
  <c r="O1264" i="6"/>
  <c r="P1264" i="6"/>
  <c r="Q1264" i="6"/>
  <c r="R1264" i="6"/>
  <c r="T1264" i="6" s="1"/>
  <c r="U1264" i="6" s="1"/>
  <c r="V1264" i="6" s="1"/>
  <c r="S1264" i="6"/>
  <c r="W1264" i="6"/>
  <c r="L1265" i="6"/>
  <c r="M1265" i="6"/>
  <c r="N1265" i="6"/>
  <c r="O1265" i="6"/>
  <c r="R1265" i="6" s="1"/>
  <c r="P1265" i="6"/>
  <c r="Q1265" i="6" s="1"/>
  <c r="S1265" i="6"/>
  <c r="T1265" i="6"/>
  <c r="U1265" i="6"/>
  <c r="V1265" i="6" s="1"/>
  <c r="W1265" i="6" s="1"/>
  <c r="L1266" i="6"/>
  <c r="M1266" i="6"/>
  <c r="N1266" i="6"/>
  <c r="O1266" i="6"/>
  <c r="R1266" i="6" s="1"/>
  <c r="T1266" i="6" s="1"/>
  <c r="U1266" i="6" s="1"/>
  <c r="V1266" i="6" s="1"/>
  <c r="W1266" i="6" s="1"/>
  <c r="P1266" i="6"/>
  <c r="Q1266" i="6"/>
  <c r="S1266" i="6"/>
  <c r="L1267" i="6"/>
  <c r="M1267" i="6"/>
  <c r="N1267" i="6"/>
  <c r="O1267" i="6"/>
  <c r="P1267" i="6"/>
  <c r="Q1267" i="6"/>
  <c r="R1267" i="6"/>
  <c r="T1267" i="6" s="1"/>
  <c r="S1267" i="6"/>
  <c r="U1267" i="6"/>
  <c r="V1267" i="6" s="1"/>
  <c r="W1267" i="6" s="1"/>
  <c r="L1268" i="6"/>
  <c r="M1268" i="6"/>
  <c r="N1268" i="6"/>
  <c r="O1268" i="6"/>
  <c r="P1268" i="6"/>
  <c r="Q1268" i="6"/>
  <c r="R1268" i="6"/>
  <c r="T1268" i="6" s="1"/>
  <c r="U1268" i="6" s="1"/>
  <c r="V1268" i="6" s="1"/>
  <c r="W1268" i="6" s="1"/>
  <c r="S1268" i="6"/>
  <c r="L1269" i="6"/>
  <c r="M1269" i="6"/>
  <c r="N1269" i="6"/>
  <c r="O1269" i="6"/>
  <c r="R1269" i="6" s="1"/>
  <c r="T1269" i="6" s="1"/>
  <c r="U1269" i="6" s="1"/>
  <c r="V1269" i="6" s="1"/>
  <c r="W1269" i="6" s="1"/>
  <c r="P1269" i="6"/>
  <c r="Q1269" i="6" s="1"/>
  <c r="S1269" i="6"/>
  <c r="L1270" i="6"/>
  <c r="M1270" i="6"/>
  <c r="N1270" i="6"/>
  <c r="O1270" i="6"/>
  <c r="R1270" i="6" s="1"/>
  <c r="P1270" i="6"/>
  <c r="Q1270" i="6"/>
  <c r="S1270" i="6"/>
  <c r="T1270" i="6"/>
  <c r="U1270" i="6"/>
  <c r="V1270" i="6" s="1"/>
  <c r="W1270" i="6" s="1"/>
  <c r="L1271" i="6"/>
  <c r="M1271" i="6"/>
  <c r="N1271" i="6"/>
  <c r="O1271" i="6"/>
  <c r="P1271" i="6"/>
  <c r="Q1271" i="6" s="1"/>
  <c r="R1271" i="6"/>
  <c r="T1271" i="6" s="1"/>
  <c r="U1271" i="6" s="1"/>
  <c r="V1271" i="6" s="1"/>
  <c r="W1271" i="6" s="1"/>
  <c r="S1271" i="6"/>
  <c r="L1272" i="6"/>
  <c r="M1272" i="6"/>
  <c r="N1272" i="6"/>
  <c r="O1272" i="6"/>
  <c r="R1272" i="6" s="1"/>
  <c r="T1272" i="6" s="1"/>
  <c r="P1272" i="6"/>
  <c r="Q1272" i="6"/>
  <c r="S1272" i="6"/>
  <c r="U1272" i="6"/>
  <c r="V1272" i="6" s="1"/>
  <c r="W1272" i="6" s="1"/>
  <c r="L1273" i="6"/>
  <c r="M1273" i="6"/>
  <c r="N1273" i="6"/>
  <c r="O1273" i="6"/>
  <c r="R1273" i="6" s="1"/>
  <c r="T1273" i="6" s="1"/>
  <c r="U1273" i="6" s="1"/>
  <c r="V1273" i="6" s="1"/>
  <c r="W1273" i="6" s="1"/>
  <c r="P1273" i="6"/>
  <c r="Q1273" i="6"/>
  <c r="S1273" i="6"/>
  <c r="L1274" i="6"/>
  <c r="M1274" i="6"/>
  <c r="N1274" i="6"/>
  <c r="O1274" i="6"/>
  <c r="R1274" i="6" s="1"/>
  <c r="T1274" i="6" s="1"/>
  <c r="U1274" i="6" s="1"/>
  <c r="V1274" i="6" s="1"/>
  <c r="W1274" i="6" s="1"/>
  <c r="P1274" i="6"/>
  <c r="Q1274" i="6" s="1"/>
  <c r="S1274" i="6"/>
  <c r="L1275" i="6"/>
  <c r="M1275" i="6"/>
  <c r="N1275" i="6"/>
  <c r="O1275" i="6"/>
  <c r="P1275" i="6"/>
  <c r="Q1275" i="6" s="1"/>
  <c r="R1275" i="6"/>
  <c r="T1275" i="6" s="1"/>
  <c r="U1275" i="6" s="1"/>
  <c r="V1275" i="6" s="1"/>
  <c r="S1275" i="6"/>
  <c r="W1275" i="6"/>
  <c r="L1276" i="6"/>
  <c r="M1276" i="6"/>
  <c r="N1276" i="6"/>
  <c r="O1276" i="6"/>
  <c r="R1276" i="6" s="1"/>
  <c r="P1276" i="6"/>
  <c r="Q1276" i="6"/>
  <c r="S1276" i="6"/>
  <c r="T1276" i="6"/>
  <c r="U1276" i="6" s="1"/>
  <c r="V1276" i="6" s="1"/>
  <c r="W1276" i="6"/>
  <c r="L1277" i="6"/>
  <c r="M1277" i="6"/>
  <c r="N1277" i="6"/>
  <c r="O1277" i="6"/>
  <c r="R1277" i="6" s="1"/>
  <c r="T1277" i="6" s="1"/>
  <c r="U1277" i="6" s="1"/>
  <c r="V1277" i="6" s="1"/>
  <c r="W1277" i="6" s="1"/>
  <c r="P1277" i="6"/>
  <c r="Q1277" i="6" s="1"/>
  <c r="S1277" i="6"/>
  <c r="L1278" i="6"/>
  <c r="M1278" i="6"/>
  <c r="N1278" i="6"/>
  <c r="O1278" i="6"/>
  <c r="R1278" i="6" s="1"/>
  <c r="P1278" i="6"/>
  <c r="Q1278" i="6"/>
  <c r="S1278" i="6"/>
  <c r="T1278" i="6"/>
  <c r="U1278" i="6"/>
  <c r="V1278" i="6" s="1"/>
  <c r="W1278" i="6"/>
  <c r="L1279" i="6"/>
  <c r="M1279" i="6"/>
  <c r="N1279" i="6"/>
  <c r="O1279" i="6"/>
  <c r="P1279" i="6"/>
  <c r="Q1279" i="6"/>
  <c r="R1279" i="6"/>
  <c r="S1279" i="6"/>
  <c r="T1279" i="6"/>
  <c r="U1279" i="6"/>
  <c r="V1279" i="6" s="1"/>
  <c r="W1279" i="6"/>
  <c r="L1280" i="6"/>
  <c r="M1280" i="6"/>
  <c r="N1280" i="6"/>
  <c r="O1280" i="6"/>
  <c r="P1280" i="6"/>
  <c r="Q1280" i="6"/>
  <c r="R1280" i="6"/>
  <c r="T1280" i="6" s="1"/>
  <c r="S1280" i="6"/>
  <c r="U1280" i="6"/>
  <c r="V1280" i="6" s="1"/>
  <c r="W1280" i="6" s="1"/>
  <c r="L1281" i="6"/>
  <c r="M1281" i="6"/>
  <c r="N1281" i="6"/>
  <c r="O1281" i="6"/>
  <c r="R1281" i="6" s="1"/>
  <c r="T1281" i="6" s="1"/>
  <c r="U1281" i="6" s="1"/>
  <c r="V1281" i="6" s="1"/>
  <c r="W1281" i="6" s="1"/>
  <c r="P1281" i="6"/>
  <c r="Q1281" i="6" s="1"/>
  <c r="S1281" i="6"/>
  <c r="L1282" i="6"/>
  <c r="M1282" i="6"/>
  <c r="N1282" i="6"/>
  <c r="O1282" i="6"/>
  <c r="R1282" i="6" s="1"/>
  <c r="P1282" i="6"/>
  <c r="Q1282" i="6" s="1"/>
  <c r="S1282" i="6"/>
  <c r="T1282" i="6"/>
  <c r="U1282" i="6" s="1"/>
  <c r="V1282" i="6" s="1"/>
  <c r="W1282" i="6" s="1"/>
  <c r="L1283" i="6"/>
  <c r="M1283" i="6"/>
  <c r="N1283" i="6"/>
  <c r="O1283" i="6"/>
  <c r="P1283" i="6"/>
  <c r="Q1283" i="6"/>
  <c r="R1283" i="6"/>
  <c r="S1283" i="6"/>
  <c r="T1283" i="6"/>
  <c r="U1283" i="6" s="1"/>
  <c r="V1283" i="6" s="1"/>
  <c r="W1283" i="6" s="1"/>
  <c r="L1284" i="6"/>
  <c r="M1284" i="6"/>
  <c r="N1284" i="6"/>
  <c r="O1284" i="6"/>
  <c r="R1284" i="6" s="1"/>
  <c r="T1284" i="6" s="1"/>
  <c r="U1284" i="6" s="1"/>
  <c r="V1284" i="6" s="1"/>
  <c r="W1284" i="6" s="1"/>
  <c r="P1284" i="6"/>
  <c r="Q1284" i="6"/>
  <c r="S1284" i="6"/>
  <c r="L1285" i="6"/>
  <c r="M1285" i="6"/>
  <c r="N1285" i="6"/>
  <c r="O1285" i="6"/>
  <c r="R1285" i="6" s="1"/>
  <c r="P1285" i="6"/>
  <c r="Q1285" i="6" s="1"/>
  <c r="S1285" i="6"/>
  <c r="T1285" i="6"/>
  <c r="U1285" i="6" s="1"/>
  <c r="V1285" i="6" s="1"/>
  <c r="W1285" i="6"/>
  <c r="L1286" i="6"/>
  <c r="M1286" i="6"/>
  <c r="N1286" i="6"/>
  <c r="O1286" i="6"/>
  <c r="R1286" i="6" s="1"/>
  <c r="T1286" i="6" s="1"/>
  <c r="P1286" i="6"/>
  <c r="Q1286" i="6"/>
  <c r="S1286" i="6"/>
  <c r="U1286" i="6"/>
  <c r="V1286" i="6" s="1"/>
  <c r="W1286" i="6" s="1"/>
  <c r="L1287" i="6"/>
  <c r="M1287" i="6"/>
  <c r="N1287" i="6"/>
  <c r="O1287" i="6"/>
  <c r="P1287" i="6"/>
  <c r="Q1287" i="6"/>
  <c r="R1287" i="6"/>
  <c r="S1287" i="6"/>
  <c r="T1287" i="6"/>
  <c r="U1287" i="6" s="1"/>
  <c r="V1287" i="6" s="1"/>
  <c r="W1287" i="6" s="1"/>
  <c r="L1288" i="6"/>
  <c r="M1288" i="6"/>
  <c r="N1288" i="6"/>
  <c r="O1288" i="6"/>
  <c r="R1288" i="6" s="1"/>
  <c r="P1288" i="6"/>
  <c r="Q1288" i="6"/>
  <c r="S1288" i="6"/>
  <c r="T1288" i="6"/>
  <c r="U1288" i="6" s="1"/>
  <c r="V1288" i="6" s="1"/>
  <c r="W1288" i="6" s="1"/>
  <c r="L1289" i="6"/>
  <c r="M1289" i="6"/>
  <c r="N1289" i="6"/>
  <c r="O1289" i="6"/>
  <c r="P1289" i="6"/>
  <c r="Q1289" i="6" s="1"/>
  <c r="R1289" i="6"/>
  <c r="T1289" i="6" s="1"/>
  <c r="U1289" i="6" s="1"/>
  <c r="V1289" i="6" s="1"/>
  <c r="W1289" i="6" s="1"/>
  <c r="S1289" i="6"/>
  <c r="L1290" i="6"/>
  <c r="M1290" i="6"/>
  <c r="N1290" i="6"/>
  <c r="O1290" i="6"/>
  <c r="R1290" i="6" s="1"/>
  <c r="P1290" i="6"/>
  <c r="Q1290" i="6" s="1"/>
  <c r="S1290" i="6"/>
  <c r="T1290" i="6"/>
  <c r="U1290" i="6"/>
  <c r="V1290" i="6" s="1"/>
  <c r="W1290" i="6"/>
  <c r="L1291" i="6"/>
  <c r="M1291" i="6"/>
  <c r="N1291" i="6"/>
  <c r="O1291" i="6"/>
  <c r="P1291" i="6"/>
  <c r="Q1291" i="6"/>
  <c r="R1291" i="6"/>
  <c r="T1291" i="6" s="1"/>
  <c r="U1291" i="6" s="1"/>
  <c r="V1291" i="6" s="1"/>
  <c r="W1291" i="6" s="1"/>
  <c r="S1291" i="6"/>
  <c r="L1292" i="6"/>
  <c r="M1292" i="6"/>
  <c r="N1292" i="6"/>
  <c r="O1292" i="6"/>
  <c r="R1292" i="6" s="1"/>
  <c r="T1292" i="6" s="1"/>
  <c r="P1292" i="6"/>
  <c r="Q1292" i="6"/>
  <c r="S1292" i="6"/>
  <c r="U1292" i="6"/>
  <c r="V1292" i="6" s="1"/>
  <c r="W1292" i="6" s="1"/>
  <c r="L1293" i="6"/>
  <c r="M1293" i="6"/>
  <c r="N1293" i="6"/>
  <c r="O1293" i="6"/>
  <c r="P1293" i="6"/>
  <c r="Q1293" i="6" s="1"/>
  <c r="R1293" i="6"/>
  <c r="T1293" i="6" s="1"/>
  <c r="U1293" i="6" s="1"/>
  <c r="V1293" i="6" s="1"/>
  <c r="W1293" i="6" s="1"/>
  <c r="S1293" i="6"/>
  <c r="L1294" i="6"/>
  <c r="M1294" i="6"/>
  <c r="N1294" i="6"/>
  <c r="O1294" i="6"/>
  <c r="R1294" i="6" s="1"/>
  <c r="P1294" i="6"/>
  <c r="Q1294" i="6"/>
  <c r="S1294" i="6"/>
  <c r="T1294" i="6"/>
  <c r="U1294" i="6"/>
  <c r="V1294" i="6" s="1"/>
  <c r="W1294" i="6" s="1"/>
  <c r="L1295" i="6"/>
  <c r="M1295" i="6"/>
  <c r="N1295" i="6"/>
  <c r="O1295" i="6"/>
  <c r="P1295" i="6"/>
  <c r="Q1295" i="6" s="1"/>
  <c r="R1295" i="6"/>
  <c r="S1295" i="6"/>
  <c r="T1295" i="6"/>
  <c r="U1295" i="6" s="1"/>
  <c r="V1295" i="6" s="1"/>
  <c r="W1295" i="6" s="1"/>
  <c r="L1296" i="6"/>
  <c r="M1296" i="6"/>
  <c r="N1296" i="6"/>
  <c r="O1296" i="6"/>
  <c r="P1296" i="6"/>
  <c r="Q1296" i="6" s="1"/>
  <c r="R1296" i="6"/>
  <c r="S1296" i="6"/>
  <c r="L1297" i="6"/>
  <c r="M1297" i="6"/>
  <c r="N1297" i="6"/>
  <c r="O1297" i="6"/>
  <c r="P1297" i="6"/>
  <c r="Q1297" i="6"/>
  <c r="R1297" i="6"/>
  <c r="T1297" i="6" s="1"/>
  <c r="U1297" i="6" s="1"/>
  <c r="V1297" i="6" s="1"/>
  <c r="W1297" i="6" s="1"/>
  <c r="S1297" i="6"/>
  <c r="L1298" i="6"/>
  <c r="M1298" i="6"/>
  <c r="N1298" i="6"/>
  <c r="O1298" i="6"/>
  <c r="R1298" i="6" s="1"/>
  <c r="T1298" i="6" s="1"/>
  <c r="U1298" i="6" s="1"/>
  <c r="V1298" i="6" s="1"/>
  <c r="W1298" i="6" s="1"/>
  <c r="P1298" i="6"/>
  <c r="Q1298" i="6"/>
  <c r="S1298" i="6"/>
  <c r="L1299" i="6"/>
  <c r="M1299" i="6"/>
  <c r="N1299" i="6"/>
  <c r="O1299" i="6"/>
  <c r="P1299" i="6"/>
  <c r="Q1299" i="6"/>
  <c r="R1299" i="6"/>
  <c r="T1299" i="6" s="1"/>
  <c r="U1299" i="6" s="1"/>
  <c r="V1299" i="6" s="1"/>
  <c r="S1299" i="6"/>
  <c r="W1299" i="6"/>
  <c r="L1300" i="6"/>
  <c r="M1300" i="6"/>
  <c r="N1300" i="6"/>
  <c r="O1300" i="6"/>
  <c r="P1300" i="6"/>
  <c r="Q1300" i="6"/>
  <c r="R1300" i="6"/>
  <c r="S1300" i="6"/>
  <c r="T1300" i="6"/>
  <c r="U1300" i="6" s="1"/>
  <c r="V1300" i="6" s="1"/>
  <c r="W1300" i="6"/>
  <c r="L1301" i="6"/>
  <c r="M1301" i="6"/>
  <c r="N1301" i="6"/>
  <c r="O1301" i="6"/>
  <c r="P1301" i="6"/>
  <c r="Q1301" i="6"/>
  <c r="R1301" i="6"/>
  <c r="S1301" i="6"/>
  <c r="T1301" i="6" s="1"/>
  <c r="U1301" i="6" s="1"/>
  <c r="V1301" i="6"/>
  <c r="W1301" i="6" s="1"/>
  <c r="L1302" i="6"/>
  <c r="M1302" i="6"/>
  <c r="N1302" i="6"/>
  <c r="O1302" i="6"/>
  <c r="R1302" i="6" s="1"/>
  <c r="T1302" i="6" s="1"/>
  <c r="U1302" i="6" s="1"/>
  <c r="V1302" i="6" s="1"/>
  <c r="W1302" i="6" s="1"/>
  <c r="P1302" i="6"/>
  <c r="Q1302" i="6"/>
  <c r="S1302" i="6"/>
  <c r="L1303" i="6"/>
  <c r="M1303" i="6"/>
  <c r="N1303" i="6"/>
  <c r="O1303" i="6"/>
  <c r="P1303" i="6"/>
  <c r="Q1303" i="6"/>
  <c r="R1303" i="6"/>
  <c r="T1303" i="6" s="1"/>
  <c r="U1303" i="6" s="1"/>
  <c r="V1303" i="6" s="1"/>
  <c r="W1303" i="6" s="1"/>
  <c r="S1303" i="6"/>
  <c r="L1304" i="6"/>
  <c r="M1304" i="6"/>
  <c r="N1304" i="6"/>
  <c r="O1304" i="6"/>
  <c r="R1304" i="6" s="1"/>
  <c r="P1304" i="6"/>
  <c r="Q1304" i="6"/>
  <c r="S1304" i="6"/>
  <c r="T1304" i="6" s="1"/>
  <c r="U1304" i="6" s="1"/>
  <c r="V1304" i="6" s="1"/>
  <c r="W1304" i="6" s="1"/>
  <c r="L1305" i="6"/>
  <c r="M1305" i="6"/>
  <c r="N1305" i="6"/>
  <c r="O1305" i="6"/>
  <c r="R1305" i="6" s="1"/>
  <c r="T1305" i="6" s="1"/>
  <c r="U1305" i="6" s="1"/>
  <c r="V1305" i="6" s="1"/>
  <c r="W1305" i="6" s="1"/>
  <c r="P1305" i="6"/>
  <c r="Q1305" i="6"/>
  <c r="S1305" i="6"/>
  <c r="L1306" i="6"/>
  <c r="M1306" i="6"/>
  <c r="N1306" i="6"/>
  <c r="O1306" i="6"/>
  <c r="P1306" i="6"/>
  <c r="Q1306" i="6"/>
  <c r="R1306" i="6"/>
  <c r="S1306" i="6"/>
  <c r="L1307" i="6"/>
  <c r="M1307" i="6"/>
  <c r="N1307" i="6"/>
  <c r="O1307" i="6"/>
  <c r="R1307" i="6" s="1"/>
  <c r="T1307" i="6" s="1"/>
  <c r="U1307" i="6" s="1"/>
  <c r="V1307" i="6" s="1"/>
  <c r="W1307" i="6" s="1"/>
  <c r="P1307" i="6"/>
  <c r="Q1307" i="6"/>
  <c r="S1307" i="6"/>
  <c r="L1308" i="6"/>
  <c r="M1308" i="6"/>
  <c r="N1308" i="6"/>
  <c r="O1308" i="6"/>
  <c r="R1308" i="6" s="1"/>
  <c r="P1308" i="6"/>
  <c r="Q1308" i="6"/>
  <c r="S1308" i="6"/>
  <c r="T1308" i="6"/>
  <c r="U1308" i="6" s="1"/>
  <c r="V1308" i="6" s="1"/>
  <c r="W1308" i="6" s="1"/>
  <c r="L1309" i="6"/>
  <c r="M1309" i="6"/>
  <c r="N1309" i="6"/>
  <c r="O1309" i="6"/>
  <c r="R1309" i="6" s="1"/>
  <c r="P1309" i="6"/>
  <c r="Q1309" i="6"/>
  <c r="S1309" i="6"/>
  <c r="T1309" i="6" s="1"/>
  <c r="U1309" i="6" s="1"/>
  <c r="V1309" i="6" s="1"/>
  <c r="W1309" i="6" s="1"/>
  <c r="L1310" i="6"/>
  <c r="M1310" i="6"/>
  <c r="N1310" i="6"/>
  <c r="O1310" i="6"/>
  <c r="P1310" i="6"/>
  <c r="Q1310" i="6"/>
  <c r="R1310" i="6"/>
  <c r="S1310" i="6"/>
  <c r="T1310" i="6"/>
  <c r="U1310" i="6" s="1"/>
  <c r="V1310" i="6" s="1"/>
  <c r="W1310" i="6"/>
  <c r="L1311" i="6"/>
  <c r="M1311" i="6"/>
  <c r="N1311" i="6"/>
  <c r="O1311" i="6"/>
  <c r="P1311" i="6"/>
  <c r="Q1311" i="6"/>
  <c r="R1311" i="6"/>
  <c r="T1311" i="6" s="1"/>
  <c r="U1311" i="6" s="1"/>
  <c r="V1311" i="6" s="1"/>
  <c r="W1311" i="6" s="1"/>
  <c r="S1311" i="6"/>
  <c r="L1312" i="6"/>
  <c r="M1312" i="6"/>
  <c r="N1312" i="6"/>
  <c r="O1312" i="6"/>
  <c r="R1312" i="6" s="1"/>
  <c r="P1312" i="6"/>
  <c r="Q1312" i="6"/>
  <c r="S1312" i="6"/>
  <c r="L1313" i="6"/>
  <c r="M1313" i="6"/>
  <c r="N1313" i="6"/>
  <c r="O1313" i="6"/>
  <c r="P1313" i="6"/>
  <c r="Q1313" i="6"/>
  <c r="R1313" i="6"/>
  <c r="S1313" i="6"/>
  <c r="T1313" i="6"/>
  <c r="U1313" i="6" s="1"/>
  <c r="V1313" i="6" s="1"/>
  <c r="W1313" i="6" s="1"/>
  <c r="L1314" i="6"/>
  <c r="M1314" i="6"/>
  <c r="N1314" i="6"/>
  <c r="O1314" i="6"/>
  <c r="R1314" i="6" s="1"/>
  <c r="P1314" i="6"/>
  <c r="Q1314" i="6"/>
  <c r="S1314" i="6"/>
  <c r="T1314" i="6"/>
  <c r="U1314" i="6" s="1"/>
  <c r="V1314" i="6" s="1"/>
  <c r="W1314" i="6"/>
  <c r="L1315" i="6"/>
  <c r="M1315" i="6"/>
  <c r="N1315" i="6"/>
  <c r="O1315" i="6"/>
  <c r="R1315" i="6" s="1"/>
  <c r="T1315" i="6" s="1"/>
  <c r="U1315" i="6" s="1"/>
  <c r="P1315" i="6"/>
  <c r="Q1315" i="6"/>
  <c r="S1315" i="6"/>
  <c r="V1315" i="6"/>
  <c r="W1315" i="6" s="1"/>
  <c r="L1316" i="6"/>
  <c r="M1316" i="6"/>
  <c r="N1316" i="6"/>
  <c r="O1316" i="6"/>
  <c r="R1316" i="6" s="1"/>
  <c r="P1316" i="6"/>
  <c r="Q1316" i="6"/>
  <c r="S1316" i="6"/>
  <c r="T1316" i="6"/>
  <c r="U1316" i="6" s="1"/>
  <c r="V1316" i="6" s="1"/>
  <c r="W1316" i="6" s="1"/>
  <c r="L1317" i="6"/>
  <c r="M1317" i="6"/>
  <c r="N1317" i="6"/>
  <c r="O1317" i="6"/>
  <c r="P1317" i="6"/>
  <c r="Q1317" i="6"/>
  <c r="R1317" i="6"/>
  <c r="S1317" i="6"/>
  <c r="T1317" i="6"/>
  <c r="U1317" i="6" s="1"/>
  <c r="V1317" i="6" s="1"/>
  <c r="W1317" i="6" s="1"/>
  <c r="L1318" i="6"/>
  <c r="M1318" i="6"/>
  <c r="N1318" i="6"/>
  <c r="O1318" i="6"/>
  <c r="P1318" i="6"/>
  <c r="Q1318" i="6"/>
  <c r="R1318" i="6"/>
  <c r="T1318" i="6" s="1"/>
  <c r="U1318" i="6" s="1"/>
  <c r="V1318" i="6" s="1"/>
  <c r="W1318" i="6" s="1"/>
  <c r="S1318" i="6"/>
  <c r="L1319" i="6"/>
  <c r="M1319" i="6"/>
  <c r="N1319" i="6"/>
  <c r="O1319" i="6"/>
  <c r="R1319" i="6" s="1"/>
  <c r="P1319" i="6"/>
  <c r="Q1319" i="6"/>
  <c r="S1319" i="6"/>
  <c r="T1319" i="6"/>
  <c r="U1319" i="6" s="1"/>
  <c r="V1319" i="6" s="1"/>
  <c r="W1319" i="6" s="1"/>
  <c r="L1320" i="6"/>
  <c r="M1320" i="6"/>
  <c r="N1320" i="6"/>
  <c r="O1320" i="6"/>
  <c r="R1320" i="6" s="1"/>
  <c r="P1320" i="6"/>
  <c r="Q1320" i="6"/>
  <c r="S1320" i="6"/>
  <c r="T1320" i="6"/>
  <c r="U1320" i="6" s="1"/>
  <c r="V1320" i="6" s="1"/>
  <c r="W1320" i="6" s="1"/>
  <c r="L1321" i="6"/>
  <c r="M1321" i="6"/>
  <c r="N1321" i="6"/>
  <c r="O1321" i="6"/>
  <c r="R1321" i="6" s="1"/>
  <c r="P1321" i="6"/>
  <c r="Q1321" i="6"/>
  <c r="S1321" i="6"/>
  <c r="T1321" i="6"/>
  <c r="U1321" i="6" s="1"/>
  <c r="V1321" i="6" s="1"/>
  <c r="W1321" i="6"/>
  <c r="L1322" i="6"/>
  <c r="M1322" i="6"/>
  <c r="N1322" i="6"/>
  <c r="O1322" i="6"/>
  <c r="P1322" i="6"/>
  <c r="Q1322" i="6"/>
  <c r="R1322" i="6"/>
  <c r="T1322" i="6" s="1"/>
  <c r="U1322" i="6" s="1"/>
  <c r="V1322" i="6" s="1"/>
  <c r="W1322" i="6" s="1"/>
  <c r="S1322" i="6"/>
  <c r="L1323" i="6"/>
  <c r="M1323" i="6"/>
  <c r="N1323" i="6"/>
  <c r="O1323" i="6"/>
  <c r="R1323" i="6" s="1"/>
  <c r="P1323" i="6"/>
  <c r="Q1323" i="6"/>
  <c r="S1323" i="6"/>
  <c r="L1324" i="6"/>
  <c r="M1324" i="6"/>
  <c r="N1324" i="6"/>
  <c r="O1324" i="6"/>
  <c r="R1324" i="6" s="1"/>
  <c r="T1324" i="6" s="1"/>
  <c r="U1324" i="6" s="1"/>
  <c r="V1324" i="6" s="1"/>
  <c r="W1324" i="6" s="1"/>
  <c r="P1324" i="6"/>
  <c r="Q1324" i="6"/>
  <c r="S1324" i="6"/>
  <c r="L1325" i="6"/>
  <c r="M1325" i="6"/>
  <c r="N1325" i="6"/>
  <c r="O1325" i="6"/>
  <c r="P1325" i="6"/>
  <c r="Q1325" i="6"/>
  <c r="R1325" i="6"/>
  <c r="S1325" i="6"/>
  <c r="T1325" i="6"/>
  <c r="U1325" i="6" s="1"/>
  <c r="V1325" i="6" s="1"/>
  <c r="W1325" i="6" s="1"/>
  <c r="L1326" i="6"/>
  <c r="M1326" i="6"/>
  <c r="N1326" i="6"/>
  <c r="O1326" i="6"/>
  <c r="R1326" i="6" s="1"/>
  <c r="T1326" i="6" s="1"/>
  <c r="U1326" i="6" s="1"/>
  <c r="V1326" i="6" s="1"/>
  <c r="P1326" i="6"/>
  <c r="Q1326" i="6"/>
  <c r="S1326" i="6"/>
  <c r="W1326" i="6"/>
  <c r="L1327" i="6"/>
  <c r="M1327" i="6"/>
  <c r="N1327" i="6"/>
  <c r="O1327" i="6"/>
  <c r="R1327" i="6" s="1"/>
  <c r="T1327" i="6" s="1"/>
  <c r="U1327" i="6" s="1"/>
  <c r="V1327" i="6" s="1"/>
  <c r="W1327" i="6" s="1"/>
  <c r="P1327" i="6"/>
  <c r="Q1327" i="6"/>
  <c r="S1327" i="6"/>
  <c r="L1328" i="6"/>
  <c r="M1328" i="6"/>
  <c r="N1328" i="6"/>
  <c r="O1328" i="6"/>
  <c r="R1328" i="6" s="1"/>
  <c r="P1328" i="6"/>
  <c r="Q1328" i="6"/>
  <c r="S1328" i="6"/>
  <c r="T1328" i="6"/>
  <c r="U1328" i="6" s="1"/>
  <c r="V1328" i="6" s="1"/>
  <c r="W1328" i="6" s="1"/>
  <c r="L1329" i="6"/>
  <c r="M1329" i="6"/>
  <c r="N1329" i="6"/>
  <c r="O1329" i="6"/>
  <c r="R1329" i="6" s="1"/>
  <c r="P1329" i="6"/>
  <c r="Q1329" i="6"/>
  <c r="S1329" i="6"/>
  <c r="T1329" i="6"/>
  <c r="U1329" i="6" s="1"/>
  <c r="V1329" i="6"/>
  <c r="W1329" i="6" s="1"/>
  <c r="L1330" i="6"/>
  <c r="M1330" i="6"/>
  <c r="N1330" i="6"/>
  <c r="O1330" i="6"/>
  <c r="P1330" i="6"/>
  <c r="Q1330" i="6"/>
  <c r="R1330" i="6"/>
  <c r="T1330" i="6" s="1"/>
  <c r="U1330" i="6" s="1"/>
  <c r="V1330" i="6" s="1"/>
  <c r="W1330" i="6" s="1"/>
  <c r="S1330" i="6"/>
  <c r="L1331" i="6"/>
  <c r="M1331" i="6"/>
  <c r="N1331" i="6"/>
  <c r="O1331" i="6"/>
  <c r="P1331" i="6"/>
  <c r="Q1331" i="6"/>
  <c r="R1331" i="6"/>
  <c r="S1331" i="6"/>
  <c r="T1331" i="6" s="1"/>
  <c r="U1331" i="6" s="1"/>
  <c r="V1331" i="6" s="1"/>
  <c r="W1331" i="6"/>
  <c r="L1332" i="6"/>
  <c r="M1332" i="6"/>
  <c r="N1332" i="6"/>
  <c r="O1332" i="6"/>
  <c r="P1332" i="6"/>
  <c r="Q1332" i="6"/>
  <c r="R1332" i="6"/>
  <c r="T1332" i="6" s="1"/>
  <c r="U1332" i="6" s="1"/>
  <c r="S1332" i="6"/>
  <c r="V1332" i="6"/>
  <c r="W1332" i="6" s="1"/>
  <c r="L1333" i="6"/>
  <c r="M1333" i="6"/>
  <c r="N1333" i="6"/>
  <c r="O1333" i="6"/>
  <c r="R1333" i="6" s="1"/>
  <c r="P1333" i="6"/>
  <c r="Q1333" i="6"/>
  <c r="S1333" i="6"/>
  <c r="L1334" i="6"/>
  <c r="M1334" i="6"/>
  <c r="N1334" i="6"/>
  <c r="O1334" i="6"/>
  <c r="P1334" i="6"/>
  <c r="Q1334" i="6"/>
  <c r="R1334" i="6"/>
  <c r="S1334" i="6"/>
  <c r="T1334" i="6"/>
  <c r="U1334" i="6" s="1"/>
  <c r="V1334" i="6" s="1"/>
  <c r="W1334" i="6"/>
  <c r="L1335" i="6"/>
  <c r="M1335" i="6"/>
  <c r="N1335" i="6"/>
  <c r="O1335" i="6"/>
  <c r="P1335" i="6"/>
  <c r="Q1335" i="6"/>
  <c r="R1335" i="6"/>
  <c r="T1335" i="6" s="1"/>
  <c r="U1335" i="6" s="1"/>
  <c r="V1335" i="6" s="1"/>
  <c r="W1335" i="6" s="1"/>
  <c r="S1335" i="6"/>
  <c r="L1336" i="6"/>
  <c r="M1336" i="6"/>
  <c r="N1336" i="6"/>
  <c r="O1336" i="6"/>
  <c r="P1336" i="6"/>
  <c r="Q1336" i="6"/>
  <c r="R1336" i="6"/>
  <c r="T1336" i="6" s="1"/>
  <c r="U1336" i="6" s="1"/>
  <c r="V1336" i="6" s="1"/>
  <c r="W1336" i="6" s="1"/>
  <c r="S1336" i="6"/>
  <c r="L1337" i="6"/>
  <c r="M1337" i="6"/>
  <c r="N1337" i="6"/>
  <c r="O1337" i="6"/>
  <c r="P1337" i="6"/>
  <c r="Q1337" i="6"/>
  <c r="R1337" i="6"/>
  <c r="S1337" i="6"/>
  <c r="T1337" i="6"/>
  <c r="U1337" i="6" s="1"/>
  <c r="V1337" i="6" s="1"/>
  <c r="W1337" i="6" s="1"/>
  <c r="L1338" i="6"/>
  <c r="M1338" i="6"/>
  <c r="N1338" i="6"/>
  <c r="O1338" i="6"/>
  <c r="P1338" i="6"/>
  <c r="Q1338" i="6"/>
  <c r="R1338" i="6"/>
  <c r="T1338" i="6" s="1"/>
  <c r="U1338" i="6" s="1"/>
  <c r="V1338" i="6" s="1"/>
  <c r="W1338" i="6" s="1"/>
  <c r="S1338" i="6"/>
  <c r="L1339" i="6"/>
  <c r="M1339" i="6"/>
  <c r="N1339" i="6"/>
  <c r="O1339" i="6"/>
  <c r="R1339" i="6" s="1"/>
  <c r="T1339" i="6" s="1"/>
  <c r="U1339" i="6" s="1"/>
  <c r="V1339" i="6" s="1"/>
  <c r="W1339" i="6" s="1"/>
  <c r="P1339" i="6"/>
  <c r="Q1339" i="6"/>
  <c r="S1339" i="6"/>
  <c r="L1340" i="6"/>
  <c r="M1340" i="6"/>
  <c r="N1340" i="6"/>
  <c r="O1340" i="6"/>
  <c r="R1340" i="6" s="1"/>
  <c r="P1340" i="6"/>
  <c r="Q1340" i="6"/>
  <c r="S1340" i="6"/>
  <c r="L1341" i="6"/>
  <c r="M1341" i="6"/>
  <c r="N1341" i="6"/>
  <c r="O1341" i="6"/>
  <c r="P1341" i="6"/>
  <c r="Q1341" i="6"/>
  <c r="R1341" i="6"/>
  <c r="T1341" i="6" s="1"/>
  <c r="U1341" i="6" s="1"/>
  <c r="V1341" i="6" s="1"/>
  <c r="W1341" i="6" s="1"/>
  <c r="S1341" i="6"/>
  <c r="L1342" i="6"/>
  <c r="M1342" i="6"/>
  <c r="N1342" i="6"/>
  <c r="O1342" i="6"/>
  <c r="P1342" i="6"/>
  <c r="Q1342" i="6"/>
  <c r="R1342" i="6"/>
  <c r="T1342" i="6" s="1"/>
  <c r="U1342" i="6" s="1"/>
  <c r="S1342" i="6"/>
  <c r="V1342" i="6"/>
  <c r="W1342" i="6" s="1"/>
  <c r="L1343" i="6"/>
  <c r="M1343" i="6"/>
  <c r="N1343" i="6"/>
  <c r="O1343" i="6"/>
  <c r="P1343" i="6"/>
  <c r="Q1343" i="6"/>
  <c r="R1343" i="6"/>
  <c r="S1343" i="6"/>
  <c r="L1344" i="6"/>
  <c r="M1344" i="6"/>
  <c r="N1344" i="6"/>
  <c r="O1344" i="6"/>
  <c r="R1344" i="6" s="1"/>
  <c r="T1344" i="6" s="1"/>
  <c r="U1344" i="6" s="1"/>
  <c r="V1344" i="6" s="1"/>
  <c r="W1344" i="6" s="1"/>
  <c r="P1344" i="6"/>
  <c r="Q1344" i="6"/>
  <c r="S1344" i="6"/>
  <c r="L1345" i="6"/>
  <c r="M1345" i="6"/>
  <c r="N1345" i="6"/>
  <c r="O1345" i="6"/>
  <c r="R1345" i="6" s="1"/>
  <c r="P1345" i="6"/>
  <c r="Q1345" i="6"/>
  <c r="S1345" i="6"/>
  <c r="T1345" i="6"/>
  <c r="U1345" i="6" s="1"/>
  <c r="V1345" i="6" s="1"/>
  <c r="W1345" i="6" s="1"/>
  <c r="L1346" i="6"/>
  <c r="M1346" i="6"/>
  <c r="N1346" i="6"/>
  <c r="O1346" i="6"/>
  <c r="P1346" i="6"/>
  <c r="Q1346" i="6"/>
  <c r="R1346" i="6"/>
  <c r="T1346" i="6" s="1"/>
  <c r="U1346" i="6" s="1"/>
  <c r="V1346" i="6" s="1"/>
  <c r="S1346" i="6"/>
  <c r="W1346" i="6"/>
  <c r="L1347" i="6"/>
  <c r="M1347" i="6"/>
  <c r="N1347" i="6"/>
  <c r="O1347" i="6"/>
  <c r="R1347" i="6" s="1"/>
  <c r="T1347" i="6" s="1"/>
  <c r="U1347" i="6" s="1"/>
  <c r="V1347" i="6" s="1"/>
  <c r="W1347" i="6" s="1"/>
  <c r="P1347" i="6"/>
  <c r="Q1347" i="6"/>
  <c r="S1347" i="6"/>
  <c r="L1348" i="6"/>
  <c r="M1348" i="6"/>
  <c r="N1348" i="6"/>
  <c r="O1348" i="6"/>
  <c r="R1348" i="6" s="1"/>
  <c r="P1348" i="6"/>
  <c r="Q1348" i="6"/>
  <c r="S1348" i="6"/>
  <c r="T1348" i="6" s="1"/>
  <c r="U1348" i="6" s="1"/>
  <c r="V1348" i="6" s="1"/>
  <c r="W1348" i="6"/>
  <c r="L1349" i="6"/>
  <c r="M1349" i="6"/>
  <c r="N1349" i="6"/>
  <c r="O1349" i="6"/>
  <c r="P1349" i="6"/>
  <c r="Q1349" i="6"/>
  <c r="R1349" i="6"/>
  <c r="S1349" i="6"/>
  <c r="T1349" i="6" s="1"/>
  <c r="U1349" i="6" s="1"/>
  <c r="V1349" i="6" s="1"/>
  <c r="W1349" i="6" s="1"/>
  <c r="L1350" i="6"/>
  <c r="M1350" i="6"/>
  <c r="N1350" i="6"/>
  <c r="O1350" i="6"/>
  <c r="P1350" i="6"/>
  <c r="Q1350" i="6"/>
  <c r="R1350" i="6"/>
  <c r="S1350" i="6"/>
  <c r="T1350" i="6"/>
  <c r="U1350" i="6" s="1"/>
  <c r="V1350" i="6" s="1"/>
  <c r="W1350" i="6" s="1"/>
  <c r="L1351" i="6"/>
  <c r="M1351" i="6"/>
  <c r="N1351" i="6"/>
  <c r="O1351" i="6"/>
  <c r="P1351" i="6"/>
  <c r="Q1351" i="6"/>
  <c r="R1351" i="6"/>
  <c r="T1351" i="6" s="1"/>
  <c r="U1351" i="6" s="1"/>
  <c r="V1351" i="6" s="1"/>
  <c r="S1351" i="6"/>
  <c r="W1351" i="6"/>
  <c r="L1352" i="6"/>
  <c r="M1352" i="6"/>
  <c r="N1352" i="6"/>
  <c r="O1352" i="6"/>
  <c r="R1352" i="6" s="1"/>
  <c r="T1352" i="6" s="1"/>
  <c r="U1352" i="6" s="1"/>
  <c r="V1352" i="6" s="1"/>
  <c r="P1352" i="6"/>
  <c r="Q1352" i="6"/>
  <c r="S1352" i="6"/>
  <c r="W1352" i="6"/>
  <c r="L1353" i="6"/>
  <c r="M1353" i="6"/>
  <c r="N1353" i="6"/>
  <c r="O1353" i="6"/>
  <c r="R1353" i="6" s="1"/>
  <c r="T1353" i="6" s="1"/>
  <c r="U1353" i="6" s="1"/>
  <c r="V1353" i="6" s="1"/>
  <c r="W1353" i="6" s="1"/>
  <c r="P1353" i="6"/>
  <c r="Q1353" i="6"/>
  <c r="S1353" i="6"/>
  <c r="L1354" i="6"/>
  <c r="M1354" i="6"/>
  <c r="N1354" i="6"/>
  <c r="O1354" i="6"/>
  <c r="P1354" i="6"/>
  <c r="Q1354" i="6"/>
  <c r="R1354" i="6"/>
  <c r="S1354" i="6"/>
  <c r="L1355" i="6"/>
  <c r="M1355" i="6"/>
  <c r="N1355" i="6"/>
  <c r="O1355" i="6"/>
  <c r="P1355" i="6"/>
  <c r="Q1355" i="6"/>
  <c r="R1355" i="6"/>
  <c r="S1355" i="6"/>
  <c r="L1356" i="6"/>
  <c r="M1356" i="6"/>
  <c r="N1356" i="6"/>
  <c r="O1356" i="6"/>
  <c r="P1356" i="6"/>
  <c r="Q1356" i="6"/>
  <c r="R1356" i="6"/>
  <c r="S1356" i="6"/>
  <c r="T1356" i="6"/>
  <c r="U1356" i="6" s="1"/>
  <c r="V1356" i="6" s="1"/>
  <c r="W1356" i="6" s="1"/>
  <c r="L1357" i="6"/>
  <c r="M1357" i="6"/>
  <c r="N1357" i="6"/>
  <c r="O1357" i="6"/>
  <c r="R1357" i="6" s="1"/>
  <c r="P1357" i="6"/>
  <c r="Q1357" i="6"/>
  <c r="S1357" i="6"/>
  <c r="T1357" i="6"/>
  <c r="U1357" i="6" s="1"/>
  <c r="V1357" i="6" s="1"/>
  <c r="W1357" i="6" s="1"/>
  <c r="L1358" i="6"/>
  <c r="M1358" i="6"/>
  <c r="N1358" i="6"/>
  <c r="O1358" i="6"/>
  <c r="P1358" i="6"/>
  <c r="Q1358" i="6"/>
  <c r="R1358" i="6"/>
  <c r="S1358" i="6"/>
  <c r="T1358" i="6"/>
  <c r="U1358" i="6" s="1"/>
  <c r="V1358" i="6"/>
  <c r="W1358" i="6" s="1"/>
  <c r="L1359" i="6"/>
  <c r="M1359" i="6"/>
  <c r="N1359" i="6"/>
  <c r="O1359" i="6"/>
  <c r="P1359" i="6"/>
  <c r="Q1359" i="6"/>
  <c r="R1359" i="6"/>
  <c r="T1359" i="6" s="1"/>
  <c r="U1359" i="6" s="1"/>
  <c r="V1359" i="6" s="1"/>
  <c r="W1359" i="6" s="1"/>
  <c r="S1359" i="6"/>
  <c r="L1360" i="6"/>
  <c r="M1360" i="6"/>
  <c r="N1360" i="6"/>
  <c r="O1360" i="6"/>
  <c r="R1360" i="6" s="1"/>
  <c r="T1360" i="6" s="1"/>
  <c r="U1360" i="6" s="1"/>
  <c r="V1360" i="6" s="1"/>
  <c r="W1360" i="6" s="1"/>
  <c r="P1360" i="6"/>
  <c r="Q1360" i="6"/>
  <c r="S1360" i="6"/>
  <c r="L1361" i="6"/>
  <c r="M1361" i="6"/>
  <c r="N1361" i="6"/>
  <c r="O1361" i="6"/>
  <c r="P1361" i="6"/>
  <c r="Q1361" i="6"/>
  <c r="R1361" i="6"/>
  <c r="S1361" i="6"/>
  <c r="T1361" i="6"/>
  <c r="U1361" i="6" s="1"/>
  <c r="V1361" i="6"/>
  <c r="W1361" i="6" s="1"/>
  <c r="L1362" i="6"/>
  <c r="M1362" i="6"/>
  <c r="N1362" i="6"/>
  <c r="O1362" i="6"/>
  <c r="P1362" i="6"/>
  <c r="Q1362" i="6"/>
  <c r="R1362" i="6"/>
  <c r="T1362" i="6" s="1"/>
  <c r="U1362" i="6" s="1"/>
  <c r="V1362" i="6" s="1"/>
  <c r="W1362" i="6" s="1"/>
  <c r="S1362" i="6"/>
  <c r="L1363" i="6"/>
  <c r="M1363" i="6"/>
  <c r="N1363" i="6"/>
  <c r="O1363" i="6"/>
  <c r="P1363" i="6"/>
  <c r="Q1363" i="6"/>
  <c r="R1363" i="6"/>
  <c r="S1363" i="6"/>
  <c r="L1364" i="6"/>
  <c r="M1364" i="6"/>
  <c r="N1364" i="6"/>
  <c r="O1364" i="6"/>
  <c r="R1364" i="6" s="1"/>
  <c r="T1364" i="6" s="1"/>
  <c r="U1364" i="6" s="1"/>
  <c r="V1364" i="6" s="1"/>
  <c r="W1364" i="6" s="1"/>
  <c r="P1364" i="6"/>
  <c r="Q1364" i="6"/>
  <c r="S1364" i="6"/>
  <c r="L1365" i="6"/>
  <c r="M1365" i="6"/>
  <c r="N1365" i="6"/>
  <c r="O1365" i="6"/>
  <c r="P1365" i="6"/>
  <c r="Q1365" i="6"/>
  <c r="R1365" i="6"/>
  <c r="T1365" i="6" s="1"/>
  <c r="U1365" i="6" s="1"/>
  <c r="S1365" i="6"/>
  <c r="V1365" i="6"/>
  <c r="W1365" i="6" s="1"/>
  <c r="L1366" i="6"/>
  <c r="M1366" i="6"/>
  <c r="N1366" i="6"/>
  <c r="O1366" i="6"/>
  <c r="P1366" i="6"/>
  <c r="Q1366" i="6"/>
  <c r="R1366" i="6"/>
  <c r="T1366" i="6" s="1"/>
  <c r="U1366" i="6" s="1"/>
  <c r="S1366" i="6"/>
  <c r="V1366" i="6"/>
  <c r="W1366" i="6" s="1"/>
  <c r="L1367" i="6"/>
  <c r="M1367" i="6"/>
  <c r="N1367" i="6"/>
  <c r="O1367" i="6"/>
  <c r="P1367" i="6"/>
  <c r="Q1367" i="6"/>
  <c r="R1367" i="6"/>
  <c r="T1367" i="6" s="1"/>
  <c r="U1367" i="6" s="1"/>
  <c r="V1367" i="6" s="1"/>
  <c r="W1367" i="6" s="1"/>
  <c r="S1367" i="6"/>
  <c r="L1368" i="6"/>
  <c r="M1368" i="6"/>
  <c r="N1368" i="6"/>
  <c r="O1368" i="6"/>
  <c r="R1368" i="6" s="1"/>
  <c r="T1368" i="6" s="1"/>
  <c r="U1368" i="6" s="1"/>
  <c r="V1368" i="6" s="1"/>
  <c r="W1368" i="6" s="1"/>
  <c r="P1368" i="6"/>
  <c r="Q1368" i="6"/>
  <c r="S1368" i="6"/>
  <c r="L1369" i="6"/>
  <c r="M1369" i="6"/>
  <c r="N1369" i="6"/>
  <c r="O1369" i="6"/>
  <c r="R1369" i="6" s="1"/>
  <c r="T1369" i="6" s="1"/>
  <c r="U1369" i="6" s="1"/>
  <c r="P1369" i="6"/>
  <c r="Q1369" i="6"/>
  <c r="S1369" i="6"/>
  <c r="V1369" i="6"/>
  <c r="W1369" i="6" s="1"/>
  <c r="L1370" i="6"/>
  <c r="M1370" i="6"/>
  <c r="N1370" i="6"/>
  <c r="O1370" i="6"/>
  <c r="P1370" i="6"/>
  <c r="Q1370" i="6"/>
  <c r="R1370" i="6"/>
  <c r="S1370" i="6"/>
  <c r="T1370" i="6"/>
  <c r="U1370" i="6" s="1"/>
  <c r="V1370" i="6" s="1"/>
  <c r="W1370" i="6" s="1"/>
  <c r="L1371" i="6"/>
  <c r="M1371" i="6"/>
  <c r="N1371" i="6"/>
  <c r="O1371" i="6"/>
  <c r="P1371" i="6"/>
  <c r="Q1371" i="6"/>
  <c r="R1371" i="6"/>
  <c r="T1371" i="6" s="1"/>
  <c r="U1371" i="6" s="1"/>
  <c r="V1371" i="6" s="1"/>
  <c r="S1371" i="6"/>
  <c r="W1371" i="6"/>
  <c r="L1372" i="6"/>
  <c r="M1372" i="6"/>
  <c r="N1372" i="6"/>
  <c r="O1372" i="6"/>
  <c r="P1372" i="6"/>
  <c r="Q1372" i="6"/>
  <c r="R1372" i="6"/>
  <c r="S1372" i="6"/>
  <c r="T1372" i="6" s="1"/>
  <c r="U1372" i="6" s="1"/>
  <c r="V1372" i="6" s="1"/>
  <c r="W1372" i="6" s="1"/>
  <c r="L1373" i="6"/>
  <c r="M1373" i="6"/>
  <c r="N1373" i="6"/>
  <c r="O1373" i="6"/>
  <c r="P1373" i="6"/>
  <c r="Q1373" i="6"/>
  <c r="R1373" i="6"/>
  <c r="S1373" i="6"/>
  <c r="T1373" i="6" s="1"/>
  <c r="U1373" i="6" s="1"/>
  <c r="V1373" i="6" s="1"/>
  <c r="W1373" i="6" s="1"/>
  <c r="L1374" i="6"/>
  <c r="M1374" i="6"/>
  <c r="N1374" i="6"/>
  <c r="O1374" i="6"/>
  <c r="P1374" i="6"/>
  <c r="Q1374" i="6"/>
  <c r="R1374" i="6"/>
  <c r="T1374" i="6" s="1"/>
  <c r="U1374" i="6" s="1"/>
  <c r="V1374" i="6" s="1"/>
  <c r="W1374" i="6" s="1"/>
  <c r="S1374" i="6"/>
  <c r="L1375" i="6"/>
  <c r="M1375" i="6"/>
  <c r="N1375" i="6"/>
  <c r="O1375" i="6"/>
  <c r="R1375" i="6" s="1"/>
  <c r="T1375" i="6" s="1"/>
  <c r="U1375" i="6" s="1"/>
  <c r="V1375" i="6" s="1"/>
  <c r="W1375" i="6" s="1"/>
  <c r="P1375" i="6"/>
  <c r="Q1375" i="6"/>
  <c r="S1375" i="6"/>
  <c r="L1376" i="6"/>
  <c r="M1376" i="6"/>
  <c r="N1376" i="6"/>
  <c r="O1376" i="6"/>
  <c r="R1376" i="6" s="1"/>
  <c r="P1376" i="6"/>
  <c r="Q1376" i="6"/>
  <c r="S1376" i="6"/>
  <c r="L1377" i="6"/>
  <c r="M1377" i="6"/>
  <c r="N1377" i="6"/>
  <c r="O1377" i="6"/>
  <c r="R1377" i="6" s="1"/>
  <c r="P1377" i="6"/>
  <c r="Q1377" i="6"/>
  <c r="S1377" i="6"/>
  <c r="T1377" i="6"/>
  <c r="U1377" i="6" s="1"/>
  <c r="V1377" i="6"/>
  <c r="W1377" i="6" s="1"/>
  <c r="L1378" i="6"/>
  <c r="M1378" i="6"/>
  <c r="N1378" i="6"/>
  <c r="O1378" i="6"/>
  <c r="P1378" i="6"/>
  <c r="Q1378" i="6"/>
  <c r="R1378" i="6"/>
  <c r="S1378" i="6"/>
  <c r="L1379" i="6"/>
  <c r="M1379" i="6"/>
  <c r="N1379" i="6"/>
  <c r="O1379" i="6"/>
  <c r="R1379" i="6" s="1"/>
  <c r="P1379" i="6"/>
  <c r="Q1379" i="6"/>
  <c r="S1379" i="6"/>
  <c r="T1379" i="6"/>
  <c r="U1379" i="6" s="1"/>
  <c r="V1379" i="6" s="1"/>
  <c r="W1379" i="6" s="1"/>
  <c r="L1380" i="6"/>
  <c r="M1380" i="6"/>
  <c r="N1380" i="6"/>
  <c r="O1380" i="6"/>
  <c r="P1380" i="6"/>
  <c r="Q1380" i="6"/>
  <c r="R1380" i="6"/>
  <c r="T1380" i="6" s="1"/>
  <c r="U1380" i="6" s="1"/>
  <c r="S1380" i="6"/>
  <c r="V1380" i="6"/>
  <c r="W1380" i="6" s="1"/>
  <c r="L1381" i="6"/>
  <c r="M1381" i="6"/>
  <c r="N1381" i="6"/>
  <c r="O1381" i="6"/>
  <c r="R1381" i="6" s="1"/>
  <c r="P1381" i="6"/>
  <c r="Q1381" i="6"/>
  <c r="S1381" i="6"/>
  <c r="T1381" i="6"/>
  <c r="U1381" i="6" s="1"/>
  <c r="V1381" i="6"/>
  <c r="W1381" i="6"/>
  <c r="L1382" i="6"/>
  <c r="M1382" i="6"/>
  <c r="N1382" i="6"/>
  <c r="O1382" i="6"/>
  <c r="P1382" i="6"/>
  <c r="Q1382" i="6"/>
  <c r="R1382" i="6"/>
  <c r="T1382" i="6" s="1"/>
  <c r="U1382" i="6" s="1"/>
  <c r="V1382" i="6" s="1"/>
  <c r="S1382" i="6"/>
  <c r="W1382" i="6"/>
  <c r="L1383" i="6"/>
  <c r="M1383" i="6"/>
  <c r="N1383" i="6"/>
  <c r="O1383" i="6"/>
  <c r="R1383" i="6" s="1"/>
  <c r="P1383" i="6"/>
  <c r="Q1383" i="6"/>
  <c r="S1383" i="6"/>
  <c r="L1384" i="6"/>
  <c r="M1384" i="6"/>
  <c r="N1384" i="6"/>
  <c r="O1384" i="6"/>
  <c r="P1384" i="6"/>
  <c r="Q1384" i="6"/>
  <c r="R1384" i="6"/>
  <c r="S1384" i="6"/>
  <c r="L1385" i="6"/>
  <c r="M1385" i="6"/>
  <c r="N1385" i="6"/>
  <c r="O1385" i="6"/>
  <c r="P1385" i="6"/>
  <c r="Q1385" i="6"/>
  <c r="R1385" i="6"/>
  <c r="S1385" i="6"/>
  <c r="T1385" i="6"/>
  <c r="U1385" i="6" s="1"/>
  <c r="V1385" i="6" s="1"/>
  <c r="W1385" i="6" s="1"/>
  <c r="L1386" i="6"/>
  <c r="M1386" i="6"/>
  <c r="N1386" i="6"/>
  <c r="O1386" i="6"/>
  <c r="P1386" i="6"/>
  <c r="Q1386" i="6"/>
  <c r="R1386" i="6"/>
  <c r="S1386" i="6"/>
  <c r="T1386" i="6"/>
  <c r="U1386" i="6" s="1"/>
  <c r="V1386" i="6" s="1"/>
  <c r="W1386" i="6" s="1"/>
  <c r="L1387" i="6"/>
  <c r="M1387" i="6"/>
  <c r="N1387" i="6"/>
  <c r="O1387" i="6"/>
  <c r="R1387" i="6" s="1"/>
  <c r="T1387" i="6" s="1"/>
  <c r="U1387" i="6" s="1"/>
  <c r="V1387" i="6" s="1"/>
  <c r="W1387" i="6" s="1"/>
  <c r="P1387" i="6"/>
  <c r="Q1387" i="6"/>
  <c r="S1387" i="6"/>
  <c r="L1388" i="6"/>
  <c r="M1388" i="6"/>
  <c r="N1388" i="6"/>
  <c r="O1388" i="6"/>
  <c r="R1388" i="6" s="1"/>
  <c r="P1388" i="6"/>
  <c r="Q1388" i="6"/>
  <c r="S1388" i="6"/>
  <c r="T1388" i="6"/>
  <c r="U1388" i="6" s="1"/>
  <c r="V1388" i="6" s="1"/>
  <c r="W1388" i="6" s="1"/>
  <c r="L1389" i="6"/>
  <c r="M1389" i="6"/>
  <c r="N1389" i="6"/>
  <c r="O1389" i="6"/>
  <c r="R1389" i="6" s="1"/>
  <c r="P1389" i="6"/>
  <c r="Q1389" i="6"/>
  <c r="S1389" i="6"/>
  <c r="T1389" i="6"/>
  <c r="U1389" i="6" s="1"/>
  <c r="V1389" i="6" s="1"/>
  <c r="W1389" i="6" s="1"/>
  <c r="L1390" i="6"/>
  <c r="M1390" i="6"/>
  <c r="N1390" i="6"/>
  <c r="O1390" i="6"/>
  <c r="P1390" i="6"/>
  <c r="Q1390" i="6"/>
  <c r="R1390" i="6"/>
  <c r="S1390" i="6"/>
  <c r="L1391" i="6"/>
  <c r="M1391" i="6"/>
  <c r="N1391" i="6"/>
  <c r="S1391" i="6"/>
  <c r="L1392" i="6"/>
  <c r="M1392" i="6"/>
  <c r="N1392" i="6"/>
  <c r="S1392" i="6"/>
  <c r="L1393" i="6"/>
  <c r="M1393" i="6"/>
  <c r="N1393" i="6"/>
  <c r="P1393" i="6" s="1"/>
  <c r="O1393" i="6"/>
  <c r="R1393" i="6" s="1"/>
  <c r="T1393" i="6" s="1"/>
  <c r="U1393" i="6" s="1"/>
  <c r="V1393" i="6" s="1"/>
  <c r="W1393" i="6" s="1"/>
  <c r="Q1393" i="6"/>
  <c r="S1393" i="6"/>
  <c r="L1394" i="6"/>
  <c r="M1394" i="6"/>
  <c r="N1394" i="6"/>
  <c r="S1394" i="6"/>
  <c r="L1395" i="6"/>
  <c r="M1395" i="6"/>
  <c r="N1395" i="6"/>
  <c r="P1395" i="6" s="1"/>
  <c r="O1395" i="6"/>
  <c r="R1395" i="6" s="1"/>
  <c r="Q1395" i="6"/>
  <c r="S1395" i="6"/>
  <c r="T1395" i="6"/>
  <c r="U1395" i="6" s="1"/>
  <c r="V1395" i="6" s="1"/>
  <c r="W1395" i="6" s="1"/>
  <c r="L1396" i="6"/>
  <c r="M1396" i="6"/>
  <c r="N1396" i="6"/>
  <c r="P1396" i="6" s="1"/>
  <c r="O1396" i="6"/>
  <c r="Q1396" i="6"/>
  <c r="R1396" i="6"/>
  <c r="S1396" i="6"/>
  <c r="T1396" i="6" s="1"/>
  <c r="U1396" i="6" s="1"/>
  <c r="V1396" i="6" s="1"/>
  <c r="W1396" i="6" s="1"/>
  <c r="L1397" i="6"/>
  <c r="M1397" i="6"/>
  <c r="N1397" i="6"/>
  <c r="S1397" i="6"/>
  <c r="L1398" i="6"/>
  <c r="M1398" i="6"/>
  <c r="N1398" i="6"/>
  <c r="S1398" i="6"/>
  <c r="L1399" i="6"/>
  <c r="M1399" i="6"/>
  <c r="N1399" i="6"/>
  <c r="P1399" i="6" s="1"/>
  <c r="O1399" i="6"/>
  <c r="R1399" i="6" s="1"/>
  <c r="Q1399" i="6"/>
  <c r="S1399" i="6"/>
  <c r="T1399" i="6"/>
  <c r="U1399" i="6" s="1"/>
  <c r="V1399" i="6" s="1"/>
  <c r="W1399" i="6" s="1"/>
  <c r="L1400" i="6"/>
  <c r="M1400" i="6"/>
  <c r="N1400" i="6"/>
  <c r="P1400" i="6" s="1"/>
  <c r="O1400" i="6"/>
  <c r="R1400" i="6" s="1"/>
  <c r="T1400" i="6" s="1"/>
  <c r="Q1400" i="6"/>
  <c r="S1400" i="6"/>
  <c r="U1400" i="6"/>
  <c r="V1400" i="6" s="1"/>
  <c r="W1400" i="6"/>
  <c r="L1401" i="6"/>
  <c r="M1401" i="6"/>
  <c r="N1401" i="6"/>
  <c r="S1401" i="6"/>
  <c r="L1402" i="6"/>
  <c r="M1402" i="6"/>
  <c r="N1402" i="6"/>
  <c r="S1402" i="6"/>
  <c r="L1403" i="6"/>
  <c r="M1403" i="6"/>
  <c r="N1403" i="6"/>
  <c r="P1403" i="6" s="1"/>
  <c r="O1403" i="6"/>
  <c r="R1403" i="6" s="1"/>
  <c r="T1403" i="6" s="1"/>
  <c r="U1403" i="6" s="1"/>
  <c r="V1403" i="6" s="1"/>
  <c r="W1403" i="6" s="1"/>
  <c r="Q1403" i="6"/>
  <c r="S1403" i="6"/>
  <c r="L1404" i="6"/>
  <c r="M1404" i="6"/>
  <c r="N1404" i="6"/>
  <c r="P1404" i="6" s="1"/>
  <c r="O1404" i="6"/>
  <c r="R1404" i="6" s="1"/>
  <c r="Q1404" i="6"/>
  <c r="S1404" i="6"/>
  <c r="T1404" i="6"/>
  <c r="U1404" i="6" s="1"/>
  <c r="V1404" i="6" s="1"/>
  <c r="W1404" i="6" s="1"/>
  <c r="L1405" i="6"/>
  <c r="M1405" i="6"/>
  <c r="N1405" i="6"/>
  <c r="S1405" i="6"/>
  <c r="L1406" i="6"/>
  <c r="M1406" i="6"/>
  <c r="N1406" i="6"/>
  <c r="S1406" i="6"/>
  <c r="L1407" i="6"/>
  <c r="M1407" i="6"/>
  <c r="N1407" i="6"/>
  <c r="S1407" i="6"/>
  <c r="L1408" i="6"/>
  <c r="M1408" i="6"/>
  <c r="N1408" i="6"/>
  <c r="P1408" i="6" s="1"/>
  <c r="O1408" i="6"/>
  <c r="R1408" i="6" s="1"/>
  <c r="Q1408" i="6"/>
  <c r="S1408" i="6"/>
  <c r="L1409" i="6"/>
  <c r="M1409" i="6"/>
  <c r="N1409" i="6"/>
  <c r="S1409" i="6"/>
  <c r="L1410" i="6"/>
  <c r="M1410" i="6"/>
  <c r="N1410" i="6"/>
  <c r="P1410" i="6" s="1"/>
  <c r="Q1410" i="6" s="1"/>
  <c r="O1410" i="6"/>
  <c r="R1410" i="6" s="1"/>
  <c r="T1410" i="6" s="1"/>
  <c r="U1410" i="6" s="1"/>
  <c r="S1410" i="6"/>
  <c r="V1410" i="6"/>
  <c r="W1410" i="6" s="1"/>
  <c r="L1411" i="6"/>
  <c r="M1411" i="6"/>
  <c r="N1411" i="6"/>
  <c r="S1411" i="6"/>
  <c r="L1412" i="6"/>
  <c r="M1412" i="6"/>
  <c r="N1412" i="6"/>
  <c r="P1412" i="6" s="1"/>
  <c r="O1412" i="6"/>
  <c r="Q1412" i="6"/>
  <c r="R1412" i="6"/>
  <c r="T1412" i="6" s="1"/>
  <c r="U1412" i="6" s="1"/>
  <c r="V1412" i="6" s="1"/>
  <c r="W1412" i="6" s="1"/>
  <c r="S1412" i="6"/>
  <c r="L1413" i="6"/>
  <c r="M1413" i="6"/>
  <c r="N1413" i="6"/>
  <c r="S1413" i="6"/>
  <c r="L1414" i="6"/>
  <c r="M1414" i="6"/>
  <c r="N1414" i="6"/>
  <c r="P1414" i="6" s="1"/>
  <c r="Q1414" i="6" s="1"/>
  <c r="O1414" i="6"/>
  <c r="R1414" i="6" s="1"/>
  <c r="S1414" i="6"/>
  <c r="T1414" i="6"/>
  <c r="U1414" i="6" s="1"/>
  <c r="V1414" i="6" s="1"/>
  <c r="W1414" i="6" s="1"/>
  <c r="L1415" i="6"/>
  <c r="M1415" i="6"/>
  <c r="N1415" i="6"/>
  <c r="S1415" i="6"/>
  <c r="L1416" i="6"/>
  <c r="M1416" i="6"/>
  <c r="N1416" i="6"/>
  <c r="P1416" i="6" s="1"/>
  <c r="Q1416" i="6" s="1"/>
  <c r="O1416" i="6"/>
  <c r="R1416" i="6" s="1"/>
  <c r="T1416" i="6" s="1"/>
  <c r="U1416" i="6" s="1"/>
  <c r="S1416" i="6"/>
  <c r="V1416" i="6"/>
  <c r="W1416" i="6" s="1"/>
  <c r="L1417" i="6"/>
  <c r="M1417" i="6"/>
  <c r="N1417" i="6"/>
  <c r="S1417" i="6"/>
  <c r="L1418" i="6"/>
  <c r="M1418" i="6"/>
  <c r="N1418" i="6"/>
  <c r="S1418" i="6"/>
  <c r="L1419" i="6"/>
  <c r="M1419" i="6"/>
  <c r="N1419" i="6"/>
  <c r="S1419" i="6"/>
  <c r="L1420" i="6"/>
  <c r="M1420" i="6"/>
  <c r="N1420" i="6"/>
  <c r="P1420" i="6" s="1"/>
  <c r="O1420" i="6"/>
  <c r="Q1420" i="6"/>
  <c r="R1420" i="6"/>
  <c r="S1420" i="6"/>
  <c r="T1420" i="6"/>
  <c r="U1420" i="6" s="1"/>
  <c r="V1420" i="6" s="1"/>
  <c r="W1420" i="6" s="1"/>
  <c r="L1421" i="6"/>
  <c r="M1421" i="6"/>
  <c r="N1421" i="6"/>
  <c r="S1421" i="6"/>
  <c r="L1422" i="6"/>
  <c r="M1422" i="6"/>
  <c r="N1422" i="6"/>
  <c r="P1422" i="6" s="1"/>
  <c r="Q1422" i="6" s="1"/>
  <c r="O1422" i="6"/>
  <c r="R1422" i="6" s="1"/>
  <c r="T1422" i="6" s="1"/>
  <c r="U1422" i="6" s="1"/>
  <c r="V1422" i="6" s="1"/>
  <c r="W1422" i="6" s="1"/>
  <c r="S1422" i="6"/>
  <c r="L1423" i="6"/>
  <c r="M1423" i="6"/>
  <c r="N1423" i="6"/>
  <c r="S1423" i="6"/>
  <c r="L1424" i="6"/>
  <c r="M1424" i="6"/>
  <c r="N1424" i="6"/>
  <c r="P1424" i="6" s="1"/>
  <c r="O1424" i="6"/>
  <c r="R1424" i="6" s="1"/>
  <c r="Q1424" i="6"/>
  <c r="S1424" i="6"/>
  <c r="T1424" i="6"/>
  <c r="U1424" i="6" s="1"/>
  <c r="V1424" i="6"/>
  <c r="W1424" i="6" s="1"/>
  <c r="L1425" i="6"/>
  <c r="M1425" i="6"/>
  <c r="N1425" i="6"/>
  <c r="S1425" i="6"/>
  <c r="L1426" i="6"/>
  <c r="M1426" i="6"/>
  <c r="N1426" i="6"/>
  <c r="S1426" i="6"/>
  <c r="L1427" i="6"/>
  <c r="M1427" i="6"/>
  <c r="N1427" i="6"/>
  <c r="S1427" i="6"/>
  <c r="L1428" i="6"/>
  <c r="M1428" i="6"/>
  <c r="N1428" i="6"/>
  <c r="S1428" i="6"/>
  <c r="L1429" i="6"/>
  <c r="M1429" i="6"/>
  <c r="N1429" i="6"/>
  <c r="P1429" i="6" s="1"/>
  <c r="O1429" i="6"/>
  <c r="R1429" i="6" s="1"/>
  <c r="T1429" i="6" s="1"/>
  <c r="U1429" i="6" s="1"/>
  <c r="V1429" i="6" s="1"/>
  <c r="W1429" i="6" s="1"/>
  <c r="Q1429" i="6"/>
  <c r="S1429" i="6"/>
  <c r="L1430" i="6"/>
  <c r="M1430" i="6"/>
  <c r="N1430" i="6"/>
  <c r="P1430" i="6" s="1"/>
  <c r="O1430" i="6"/>
  <c r="R1430" i="6" s="1"/>
  <c r="Q1430" i="6"/>
  <c r="S1430" i="6"/>
  <c r="L1431" i="6"/>
  <c r="M1431" i="6"/>
  <c r="N1431" i="6"/>
  <c r="S1431" i="6"/>
  <c r="L1432" i="6"/>
  <c r="M1432" i="6"/>
  <c r="N1432" i="6"/>
  <c r="P1432" i="6" s="1"/>
  <c r="O1432" i="6"/>
  <c r="R1432" i="6" s="1"/>
  <c r="Q1432" i="6"/>
  <c r="S1432" i="6"/>
  <c r="T1432" i="6" s="1"/>
  <c r="U1432" i="6" s="1"/>
  <c r="V1432" i="6" s="1"/>
  <c r="W1432" i="6" s="1"/>
  <c r="L1433" i="6"/>
  <c r="M1433" i="6"/>
  <c r="N1433" i="6"/>
  <c r="S1433" i="6"/>
  <c r="L1434" i="6"/>
  <c r="M1434" i="6"/>
  <c r="N1434" i="6"/>
  <c r="P1434" i="6" s="1"/>
  <c r="Q1434" i="6" s="1"/>
  <c r="O1434" i="6"/>
  <c r="R1434" i="6" s="1"/>
  <c r="T1434" i="6" s="1"/>
  <c r="U1434" i="6" s="1"/>
  <c r="V1434" i="6" s="1"/>
  <c r="W1434" i="6" s="1"/>
  <c r="S1434" i="6"/>
  <c r="L1435" i="6"/>
  <c r="M1435" i="6"/>
  <c r="N1435" i="6"/>
  <c r="P1435" i="6" s="1"/>
  <c r="O1435" i="6"/>
  <c r="R1435" i="6" s="1"/>
  <c r="Q1435" i="6"/>
  <c r="S1435" i="6"/>
  <c r="T1435" i="6"/>
  <c r="U1435" i="6" s="1"/>
  <c r="V1435" i="6" s="1"/>
  <c r="W1435" i="6"/>
  <c r="L1436" i="6"/>
  <c r="M1436" i="6"/>
  <c r="N1436" i="6"/>
  <c r="P1436" i="6" s="1"/>
  <c r="O1436" i="6"/>
  <c r="R1436" i="6" s="1"/>
  <c r="T1436" i="6" s="1"/>
  <c r="U1436" i="6" s="1"/>
  <c r="V1436" i="6" s="1"/>
  <c r="W1436" i="6" s="1"/>
  <c r="Q1436" i="6"/>
  <c r="S1436" i="6"/>
  <c r="L1437" i="6"/>
  <c r="M1437" i="6"/>
  <c r="N1437" i="6"/>
  <c r="S1437" i="6"/>
  <c r="L1438" i="6"/>
  <c r="M1438" i="6"/>
  <c r="N1438" i="6"/>
  <c r="P1438" i="6" s="1"/>
  <c r="Q1438" i="6" s="1"/>
  <c r="O1438" i="6"/>
  <c r="R1438" i="6" s="1"/>
  <c r="T1438" i="6" s="1"/>
  <c r="U1438" i="6" s="1"/>
  <c r="V1438" i="6" s="1"/>
  <c r="W1438" i="6" s="1"/>
  <c r="S1438" i="6"/>
  <c r="L1439" i="6"/>
  <c r="M1439" i="6"/>
  <c r="N1439" i="6"/>
  <c r="P1439" i="6" s="1"/>
  <c r="Q1439" i="6" s="1"/>
  <c r="O1439" i="6"/>
  <c r="R1439" i="6" s="1"/>
  <c r="T1439" i="6" s="1"/>
  <c r="S1439" i="6"/>
  <c r="U1439" i="6"/>
  <c r="V1439" i="6" s="1"/>
  <c r="W1439" i="6" s="1"/>
  <c r="L1440" i="6"/>
  <c r="M1440" i="6"/>
  <c r="N1440" i="6"/>
  <c r="P1440" i="6" s="1"/>
  <c r="O1440" i="6"/>
  <c r="R1440" i="6" s="1"/>
  <c r="T1440" i="6" s="1"/>
  <c r="U1440" i="6" s="1"/>
  <c r="V1440" i="6" s="1"/>
  <c r="W1440" i="6" s="1"/>
  <c r="Q1440" i="6"/>
  <c r="S1440" i="6"/>
  <c r="L1441" i="6"/>
  <c r="M1441" i="6"/>
  <c r="N1441" i="6"/>
  <c r="S1441" i="6"/>
  <c r="L1442" i="6"/>
  <c r="M1442" i="6"/>
  <c r="N1442" i="6"/>
  <c r="S1442" i="6"/>
  <c r="L1443" i="6"/>
  <c r="M1443" i="6"/>
  <c r="N1443" i="6"/>
  <c r="P1443" i="6" s="1"/>
  <c r="O1443" i="6"/>
  <c r="R1443" i="6" s="1"/>
  <c r="T1443" i="6" s="1"/>
  <c r="U1443" i="6" s="1"/>
  <c r="V1443" i="6" s="1"/>
  <c r="W1443" i="6" s="1"/>
  <c r="Q1443" i="6"/>
  <c r="S1443" i="6"/>
  <c r="L1444" i="6"/>
  <c r="M1444" i="6"/>
  <c r="N1444" i="6"/>
  <c r="P1444" i="6" s="1"/>
  <c r="O1444" i="6"/>
  <c r="R1444" i="6" s="1"/>
  <c r="Q1444" i="6"/>
  <c r="S1444" i="6"/>
  <c r="L1445" i="6"/>
  <c r="M1445" i="6"/>
  <c r="N1445" i="6"/>
  <c r="S1445" i="6"/>
  <c r="L1446" i="6"/>
  <c r="M1446" i="6"/>
  <c r="N1446" i="6"/>
  <c r="P1446" i="6" s="1"/>
  <c r="Q1446" i="6" s="1"/>
  <c r="O1446" i="6"/>
  <c r="R1446" i="6"/>
  <c r="T1446" i="6" s="1"/>
  <c r="U1446" i="6" s="1"/>
  <c r="V1446" i="6" s="1"/>
  <c r="W1446" i="6" s="1"/>
  <c r="S1446" i="6"/>
  <c r="L1447" i="6"/>
  <c r="M1447" i="6"/>
  <c r="N1447" i="6"/>
  <c r="P1447" i="6" s="1"/>
  <c r="O1447" i="6"/>
  <c r="R1447" i="6" s="1"/>
  <c r="Q1447" i="6"/>
  <c r="S1447" i="6"/>
  <c r="T1447" i="6"/>
  <c r="U1447" i="6" s="1"/>
  <c r="V1447" i="6" s="1"/>
  <c r="W1447" i="6" s="1"/>
  <c r="L1448" i="6"/>
  <c r="M1448" i="6"/>
  <c r="N1448" i="6"/>
  <c r="P1448" i="6" s="1"/>
  <c r="O1448" i="6"/>
  <c r="Q1448" i="6"/>
  <c r="R1448" i="6"/>
  <c r="T1448" i="6" s="1"/>
  <c r="S1448" i="6"/>
  <c r="U1448" i="6"/>
  <c r="V1448" i="6"/>
  <c r="W1448" i="6"/>
  <c r="L1449" i="6"/>
  <c r="M1449" i="6"/>
  <c r="N1449" i="6"/>
  <c r="S1449" i="6"/>
  <c r="L1450" i="6"/>
  <c r="M1450" i="6"/>
  <c r="N1450" i="6"/>
  <c r="P1450" i="6" s="1"/>
  <c r="Q1450" i="6" s="1"/>
  <c r="O1450" i="6"/>
  <c r="R1450" i="6" s="1"/>
  <c r="T1450" i="6" s="1"/>
  <c r="U1450" i="6" s="1"/>
  <c r="V1450" i="6" s="1"/>
  <c r="W1450" i="6" s="1"/>
  <c r="S1450" i="6"/>
  <c r="L1451" i="6"/>
  <c r="M1451" i="6"/>
  <c r="N1451" i="6"/>
  <c r="P1451" i="6" s="1"/>
  <c r="O1451" i="6"/>
  <c r="R1451" i="6" s="1"/>
  <c r="T1451" i="6" s="1"/>
  <c r="U1451" i="6" s="1"/>
  <c r="V1451" i="6" s="1"/>
  <c r="W1451" i="6" s="1"/>
  <c r="Q1451" i="6"/>
  <c r="S1451" i="6"/>
  <c r="L1452" i="6"/>
  <c r="M1452" i="6"/>
  <c r="N1452" i="6"/>
  <c r="S1452" i="6"/>
  <c r="L1453" i="6"/>
  <c r="M1453" i="6"/>
  <c r="N1453" i="6"/>
  <c r="S1453" i="6"/>
  <c r="L1454" i="6"/>
  <c r="M1454" i="6"/>
  <c r="N1454" i="6"/>
  <c r="P1454" i="6" s="1"/>
  <c r="O1454" i="6"/>
  <c r="R1454" i="6" s="1"/>
  <c r="T1454" i="6" s="1"/>
  <c r="U1454" i="6" s="1"/>
  <c r="V1454" i="6" s="1"/>
  <c r="W1454" i="6" s="1"/>
  <c r="Q1454" i="6"/>
  <c r="S1454" i="6"/>
  <c r="L1455" i="6"/>
  <c r="M1455" i="6"/>
  <c r="N1455" i="6"/>
  <c r="P1455" i="6" s="1"/>
  <c r="Q1455" i="6" s="1"/>
  <c r="O1455" i="6"/>
  <c r="R1455" i="6" s="1"/>
  <c r="T1455" i="6" s="1"/>
  <c r="U1455" i="6" s="1"/>
  <c r="V1455" i="6" s="1"/>
  <c r="W1455" i="6" s="1"/>
  <c r="S1455" i="6"/>
  <c r="L1456" i="6"/>
  <c r="M1456" i="6"/>
  <c r="N1456" i="6"/>
  <c r="P1456" i="6" s="1"/>
  <c r="O1456" i="6"/>
  <c r="Q1456" i="6"/>
  <c r="R1456" i="6"/>
  <c r="S1456" i="6"/>
  <c r="T1456" i="6"/>
  <c r="U1456" i="6"/>
  <c r="V1456" i="6" s="1"/>
  <c r="W1456" i="6" s="1"/>
  <c r="L1457" i="6"/>
  <c r="M1457" i="6"/>
  <c r="N1457" i="6"/>
  <c r="S1457" i="6"/>
  <c r="L1458" i="6"/>
  <c r="M1458" i="6"/>
  <c r="N1458" i="6"/>
  <c r="S1458" i="6"/>
  <c r="L1459" i="6"/>
  <c r="M1459" i="6"/>
  <c r="N1459" i="6"/>
  <c r="S1459" i="6"/>
  <c r="L1460" i="6"/>
  <c r="M1460" i="6"/>
  <c r="N1460" i="6"/>
  <c r="P1460" i="6" s="1"/>
  <c r="O1460" i="6"/>
  <c r="R1460" i="6" s="1"/>
  <c r="T1460" i="6" s="1"/>
  <c r="U1460" i="6" s="1"/>
  <c r="V1460" i="6" s="1"/>
  <c r="Q1460" i="6"/>
  <c r="S1460" i="6"/>
  <c r="W1460" i="6"/>
  <c r="L1461" i="6"/>
  <c r="M1461" i="6"/>
  <c r="N1461" i="6"/>
  <c r="S1461" i="6"/>
  <c r="L1462" i="6"/>
  <c r="M1462" i="6"/>
  <c r="N1462" i="6"/>
  <c r="S1462" i="6"/>
  <c r="L1463" i="6"/>
  <c r="M1463" i="6"/>
  <c r="N1463" i="6"/>
  <c r="P1463" i="6" s="1"/>
  <c r="Q1463" i="6" s="1"/>
  <c r="S1463" i="6"/>
  <c r="L1464" i="6"/>
  <c r="M1464" i="6"/>
  <c r="N1464" i="6"/>
  <c r="S1464" i="6"/>
  <c r="L1465" i="6"/>
  <c r="M1465" i="6"/>
  <c r="N1465" i="6"/>
  <c r="P1465" i="6" s="1"/>
  <c r="O1465" i="6"/>
  <c r="R1465" i="6" s="1"/>
  <c r="T1465" i="6" s="1"/>
  <c r="Q1465" i="6"/>
  <c r="S1465" i="6"/>
  <c r="U1465" i="6"/>
  <c r="V1465" i="6" s="1"/>
  <c r="W1465" i="6" s="1"/>
  <c r="L1466" i="6"/>
  <c r="M1466" i="6"/>
  <c r="N1466" i="6"/>
  <c r="P1466" i="6" s="1"/>
  <c r="Q1466" i="6" s="1"/>
  <c r="S1466" i="6"/>
  <c r="L1467" i="6"/>
  <c r="M1467" i="6"/>
  <c r="N1467" i="6"/>
  <c r="P1467" i="6" s="1"/>
  <c r="O1467" i="6"/>
  <c r="R1467" i="6" s="1"/>
  <c r="T1467" i="6" s="1"/>
  <c r="U1467" i="6" s="1"/>
  <c r="V1467" i="6" s="1"/>
  <c r="W1467" i="6" s="1"/>
  <c r="Q1467" i="6"/>
  <c r="S1467" i="6"/>
  <c r="L1468" i="6"/>
  <c r="M1468" i="6"/>
  <c r="N1468" i="6"/>
  <c r="P1468" i="6" s="1"/>
  <c r="O1468" i="6"/>
  <c r="Q1468" i="6"/>
  <c r="R1468" i="6"/>
  <c r="S1468" i="6"/>
  <c r="T1468" i="6"/>
  <c r="U1468" i="6" s="1"/>
  <c r="V1468" i="6" s="1"/>
  <c r="W1468" i="6" s="1"/>
  <c r="L1469" i="6"/>
  <c r="M1469" i="6"/>
  <c r="N1469" i="6"/>
  <c r="S1469" i="6"/>
  <c r="L1470" i="6"/>
  <c r="M1470" i="6"/>
  <c r="N1470" i="6"/>
  <c r="S1470" i="6"/>
  <c r="L1471" i="6"/>
  <c r="M1471" i="6"/>
  <c r="N1471" i="6"/>
  <c r="P1471" i="6" s="1"/>
  <c r="O1471" i="6"/>
  <c r="R1471" i="6" s="1"/>
  <c r="T1471" i="6" s="1"/>
  <c r="U1471" i="6" s="1"/>
  <c r="Q1471" i="6"/>
  <c r="S1471" i="6"/>
  <c r="V1471" i="6"/>
  <c r="W1471" i="6"/>
  <c r="L1472" i="6"/>
  <c r="M1472" i="6"/>
  <c r="N1472" i="6"/>
  <c r="P1472" i="6" s="1"/>
  <c r="O1472" i="6"/>
  <c r="Q1472" i="6"/>
  <c r="R1472" i="6"/>
  <c r="T1472" i="6" s="1"/>
  <c r="U1472" i="6" s="1"/>
  <c r="V1472" i="6" s="1"/>
  <c r="W1472" i="6" s="1"/>
  <c r="S1472" i="6"/>
  <c r="L1473" i="6"/>
  <c r="M1473" i="6"/>
  <c r="N1473" i="6"/>
  <c r="S1473" i="6"/>
  <c r="L1474" i="6"/>
  <c r="M1474" i="6"/>
  <c r="N1474" i="6"/>
  <c r="S1474" i="6"/>
  <c r="L1475" i="6"/>
  <c r="M1475" i="6"/>
  <c r="N1475" i="6"/>
  <c r="P1475" i="6" s="1"/>
  <c r="O1475" i="6"/>
  <c r="R1475" i="6" s="1"/>
  <c r="Q1475" i="6"/>
  <c r="S1475" i="6"/>
  <c r="T1475" i="6"/>
  <c r="U1475" i="6" s="1"/>
  <c r="V1475" i="6" s="1"/>
  <c r="W1475" i="6"/>
  <c r="L1476" i="6"/>
  <c r="M1476" i="6"/>
  <c r="N1476" i="6"/>
  <c r="P1476" i="6" s="1"/>
  <c r="O1476" i="6"/>
  <c r="R1476" i="6" s="1"/>
  <c r="Q1476" i="6"/>
  <c r="S1476" i="6"/>
  <c r="T1476" i="6"/>
  <c r="U1476" i="6" s="1"/>
  <c r="V1476" i="6" s="1"/>
  <c r="W1476" i="6" s="1"/>
  <c r="L1477" i="6"/>
  <c r="M1477" i="6"/>
  <c r="N1477" i="6"/>
  <c r="P1477" i="6" s="1"/>
  <c r="Q1477" i="6" s="1"/>
  <c r="O1477" i="6"/>
  <c r="R1477" i="6"/>
  <c r="T1477" i="6" s="1"/>
  <c r="U1477" i="6" s="1"/>
  <c r="S1477" i="6"/>
  <c r="V1477" i="6"/>
  <c r="W1477" i="6" s="1"/>
  <c r="L1478" i="6"/>
  <c r="M1478" i="6"/>
  <c r="N1478" i="6"/>
  <c r="P1478" i="6" s="1"/>
  <c r="O1478" i="6"/>
  <c r="R1478" i="6" s="1"/>
  <c r="Q1478" i="6"/>
  <c r="S1478" i="6"/>
  <c r="T1478" i="6"/>
  <c r="U1478" i="6" s="1"/>
  <c r="V1478" i="6" s="1"/>
  <c r="W1478" i="6" s="1"/>
  <c r="L1479" i="6"/>
  <c r="M1479" i="6"/>
  <c r="N1479" i="6"/>
  <c r="S1479" i="6"/>
  <c r="L1480" i="6"/>
  <c r="M1480" i="6"/>
  <c r="N1480" i="6"/>
  <c r="P1480" i="6" s="1"/>
  <c r="O1480" i="6"/>
  <c r="Q1480" i="6"/>
  <c r="R1480" i="6"/>
  <c r="T1480" i="6" s="1"/>
  <c r="U1480" i="6" s="1"/>
  <c r="V1480" i="6" s="1"/>
  <c r="W1480" i="6" s="1"/>
  <c r="S1480" i="6"/>
  <c r="L1481" i="6"/>
  <c r="M1481" i="6"/>
  <c r="N1481" i="6"/>
  <c r="S1481" i="6"/>
  <c r="L1482" i="6"/>
  <c r="M1482" i="6"/>
  <c r="N1482" i="6"/>
  <c r="P1482" i="6" s="1"/>
  <c r="O1482" i="6"/>
  <c r="R1482" i="6" s="1"/>
  <c r="Q1482" i="6"/>
  <c r="S1482" i="6"/>
  <c r="T1482" i="6"/>
  <c r="U1482" i="6" s="1"/>
  <c r="V1482" i="6" s="1"/>
  <c r="W1482" i="6" s="1"/>
  <c r="L1483" i="6"/>
  <c r="M1483" i="6"/>
  <c r="N1483" i="6"/>
  <c r="P1483" i="6" s="1"/>
  <c r="O1483" i="6"/>
  <c r="Q1483" i="6"/>
  <c r="R1483" i="6"/>
  <c r="T1483" i="6" s="1"/>
  <c r="U1483" i="6" s="1"/>
  <c r="V1483" i="6" s="1"/>
  <c r="W1483" i="6" s="1"/>
  <c r="S1483" i="6"/>
  <c r="L1484" i="6"/>
  <c r="M1484" i="6"/>
  <c r="N1484" i="6"/>
  <c r="S1484" i="6"/>
  <c r="L1485" i="6"/>
  <c r="M1485" i="6"/>
  <c r="N1485" i="6"/>
  <c r="S1485" i="6"/>
  <c r="L1486" i="6"/>
  <c r="M1486" i="6"/>
  <c r="N1486" i="6"/>
  <c r="P1486" i="6" s="1"/>
  <c r="O1486" i="6"/>
  <c r="R1486" i="6" s="1"/>
  <c r="Q1486" i="6"/>
  <c r="S1486" i="6"/>
  <c r="L1487" i="6"/>
  <c r="M1487" i="6"/>
  <c r="N1487" i="6"/>
  <c r="S1487" i="6"/>
  <c r="L1488" i="6"/>
  <c r="M1488" i="6"/>
  <c r="N1488" i="6"/>
  <c r="S1488" i="6"/>
  <c r="L1489" i="6"/>
  <c r="M1489" i="6"/>
  <c r="N1489" i="6"/>
  <c r="S1489" i="6"/>
  <c r="L1490" i="6"/>
  <c r="M1490" i="6"/>
  <c r="N1490" i="6"/>
  <c r="P1490" i="6" s="1"/>
  <c r="Q1490" i="6" s="1"/>
  <c r="O1490" i="6"/>
  <c r="R1490" i="6" s="1"/>
  <c r="T1490" i="6" s="1"/>
  <c r="U1490" i="6" s="1"/>
  <c r="V1490" i="6" s="1"/>
  <c r="W1490" i="6" s="1"/>
  <c r="S1490" i="6"/>
  <c r="L1491" i="6"/>
  <c r="M1491" i="6"/>
  <c r="N1491" i="6"/>
  <c r="S1491" i="6"/>
  <c r="L1492" i="6"/>
  <c r="M1492" i="6"/>
  <c r="N1492" i="6"/>
  <c r="P1492" i="6" s="1"/>
  <c r="Q1492" i="6" s="1"/>
  <c r="O1492" i="6"/>
  <c r="R1492" i="6" s="1"/>
  <c r="T1492" i="6" s="1"/>
  <c r="U1492" i="6" s="1"/>
  <c r="V1492" i="6" s="1"/>
  <c r="W1492" i="6" s="1"/>
  <c r="S1492" i="6"/>
  <c r="L1493" i="6"/>
  <c r="M1493" i="6"/>
  <c r="N1493" i="6"/>
  <c r="P1493" i="6" s="1"/>
  <c r="O1493" i="6"/>
  <c r="Q1493" i="6"/>
  <c r="R1493" i="6"/>
  <c r="T1493" i="6" s="1"/>
  <c r="U1493" i="6" s="1"/>
  <c r="V1493" i="6" s="1"/>
  <c r="S1493" i="6"/>
  <c r="W1493" i="6"/>
  <c r="L1494" i="6"/>
  <c r="M1494" i="6"/>
  <c r="N1494" i="6"/>
  <c r="P1494" i="6" s="1"/>
  <c r="Q1494" i="6" s="1"/>
  <c r="O1494" i="6"/>
  <c r="R1494" i="6"/>
  <c r="T1494" i="6" s="1"/>
  <c r="U1494" i="6" s="1"/>
  <c r="V1494" i="6" s="1"/>
  <c r="W1494" i="6" s="1"/>
  <c r="S1494" i="6"/>
  <c r="L1495" i="6"/>
  <c r="M1495" i="6"/>
  <c r="N1495" i="6"/>
  <c r="P1495" i="6" s="1"/>
  <c r="O1495" i="6"/>
  <c r="Q1495" i="6"/>
  <c r="R1495" i="6"/>
  <c r="S1495" i="6"/>
  <c r="T1495" i="6"/>
  <c r="U1495" i="6" s="1"/>
  <c r="V1495" i="6" s="1"/>
  <c r="W1495" i="6" s="1"/>
  <c r="L1496" i="6"/>
  <c r="M1496" i="6"/>
  <c r="N1496" i="6"/>
  <c r="S1496" i="6"/>
  <c r="L1497" i="6"/>
  <c r="M1497" i="6"/>
  <c r="N1497" i="6"/>
  <c r="S1497" i="6"/>
  <c r="L1498" i="6"/>
  <c r="M1498" i="6"/>
  <c r="N1498" i="6"/>
  <c r="P1498" i="6" s="1"/>
  <c r="O1498" i="6"/>
  <c r="R1498" i="6" s="1"/>
  <c r="Q1498" i="6"/>
  <c r="S1498" i="6"/>
  <c r="T1498" i="6" s="1"/>
  <c r="U1498" i="6" s="1"/>
  <c r="V1498" i="6" s="1"/>
  <c r="W1498" i="6" s="1"/>
  <c r="L1499" i="6"/>
  <c r="M1499" i="6"/>
  <c r="N1499" i="6"/>
  <c r="S1499" i="6"/>
  <c r="L1500" i="6"/>
  <c r="M1500" i="6"/>
  <c r="N1500" i="6"/>
  <c r="P1500" i="6" s="1"/>
  <c r="O1500" i="6"/>
  <c r="R1500" i="6" s="1"/>
  <c r="T1500" i="6" s="1"/>
  <c r="U1500" i="6" s="1"/>
  <c r="V1500" i="6" s="1"/>
  <c r="W1500" i="6" s="1"/>
  <c r="Q1500" i="6"/>
  <c r="S1500" i="6"/>
  <c r="L1501" i="6"/>
  <c r="M1501" i="6"/>
  <c r="N1501" i="6"/>
  <c r="S1501" i="6"/>
  <c r="L1502" i="6"/>
  <c r="M1502" i="6"/>
  <c r="N1502" i="6"/>
  <c r="S1502" i="6"/>
  <c r="L1503" i="6"/>
  <c r="M1503" i="6"/>
  <c r="N1503" i="6"/>
  <c r="P1503" i="6" s="1"/>
  <c r="Q1503" i="6" s="1"/>
  <c r="O1503" i="6"/>
  <c r="R1503" i="6" s="1"/>
  <c r="T1503" i="6" s="1"/>
  <c r="U1503" i="6" s="1"/>
  <c r="S1503" i="6"/>
  <c r="V1503" i="6"/>
  <c r="W1503" i="6" s="1"/>
  <c r="L1504" i="6"/>
  <c r="M1504" i="6"/>
  <c r="N1504" i="6"/>
  <c r="P1504" i="6" s="1"/>
  <c r="O1504" i="6"/>
  <c r="R1504" i="6" s="1"/>
  <c r="Q1504" i="6"/>
  <c r="S1504" i="6"/>
  <c r="L1505" i="6"/>
  <c r="M1505" i="6"/>
  <c r="N1505" i="6"/>
  <c r="P1505" i="6" s="1"/>
  <c r="Q1505" i="6" s="1"/>
  <c r="O1505" i="6"/>
  <c r="R1505" i="6" s="1"/>
  <c r="S1505" i="6"/>
  <c r="T1505" i="6"/>
  <c r="U1505" i="6" s="1"/>
  <c r="V1505" i="6" s="1"/>
  <c r="W1505" i="6" s="1"/>
  <c r="L1506" i="6"/>
  <c r="M1506" i="6"/>
  <c r="N1506" i="6"/>
  <c r="P1506" i="6" s="1"/>
  <c r="Q1506" i="6"/>
  <c r="S1506" i="6"/>
  <c r="L1507" i="6"/>
  <c r="M1507" i="6"/>
  <c r="N1507" i="6"/>
  <c r="P1507" i="6" s="1"/>
  <c r="O1507" i="6"/>
  <c r="R1507" i="6" s="1"/>
  <c r="T1507" i="6" s="1"/>
  <c r="U1507" i="6" s="1"/>
  <c r="V1507" i="6" s="1"/>
  <c r="W1507" i="6" s="1"/>
  <c r="Q1507" i="6"/>
  <c r="S1507" i="6"/>
  <c r="L1508" i="6"/>
  <c r="M1508" i="6"/>
  <c r="N1508" i="6"/>
  <c r="S1508" i="6"/>
  <c r="L1509" i="6"/>
  <c r="M1509" i="6"/>
  <c r="N1509" i="6"/>
  <c r="S1509" i="6"/>
  <c r="L1510" i="6"/>
  <c r="M1510" i="6"/>
  <c r="N1510" i="6"/>
  <c r="O1510" i="6" s="1"/>
  <c r="R1510" i="6" s="1"/>
  <c r="P1510" i="6"/>
  <c r="Q1510" i="6" s="1"/>
  <c r="S1510" i="6"/>
  <c r="T1510" i="6"/>
  <c r="U1510" i="6"/>
  <c r="V1510" i="6" s="1"/>
  <c r="W1510" i="6" s="1"/>
  <c r="L1511" i="6"/>
  <c r="M1511" i="6"/>
  <c r="N1511" i="6"/>
  <c r="P1511" i="6" s="1"/>
  <c r="Q1511" i="6" s="1"/>
  <c r="O1511" i="6"/>
  <c r="R1511" i="6"/>
  <c r="T1511" i="6" s="1"/>
  <c r="U1511" i="6" s="1"/>
  <c r="V1511" i="6" s="1"/>
  <c r="S1511" i="6"/>
  <c r="W1511" i="6"/>
  <c r="L1512" i="6"/>
  <c r="M1512" i="6"/>
  <c r="N1512" i="6"/>
  <c r="P1512" i="6" s="1"/>
  <c r="Q1512" i="6" s="1"/>
  <c r="O1512" i="6"/>
  <c r="R1512" i="6" s="1"/>
  <c r="T1512" i="6" s="1"/>
  <c r="U1512" i="6" s="1"/>
  <c r="V1512" i="6" s="1"/>
  <c r="W1512" i="6" s="1"/>
  <c r="S1512" i="6"/>
  <c r="L1513" i="6"/>
  <c r="M1513" i="6"/>
  <c r="N1513" i="6"/>
  <c r="O1513" i="6"/>
  <c r="P1513" i="6"/>
  <c r="Q1513" i="6" s="1"/>
  <c r="R1513" i="6"/>
  <c r="T1513" i="6" s="1"/>
  <c r="U1513" i="6" s="1"/>
  <c r="V1513" i="6" s="1"/>
  <c r="W1513" i="6" s="1"/>
  <c r="S1513" i="6"/>
  <c r="L1514" i="6"/>
  <c r="M1514" i="6"/>
  <c r="N1514" i="6"/>
  <c r="O1514" i="6"/>
  <c r="R1514" i="6" s="1"/>
  <c r="T1514" i="6" s="1"/>
  <c r="P1514" i="6"/>
  <c r="Q1514" i="6" s="1"/>
  <c r="S1514" i="6"/>
  <c r="U1514" i="6"/>
  <c r="V1514" i="6"/>
  <c r="W1514" i="6" s="1"/>
  <c r="L1515" i="6"/>
  <c r="M1515" i="6"/>
  <c r="N1515" i="6"/>
  <c r="O1515" i="6" s="1"/>
  <c r="R1515" i="6" s="1"/>
  <c r="P1515" i="6"/>
  <c r="Q1515" i="6" s="1"/>
  <c r="S1515" i="6"/>
  <c r="T1515" i="6"/>
  <c r="U1515" i="6" s="1"/>
  <c r="V1515" i="6" s="1"/>
  <c r="W1515" i="6" s="1"/>
  <c r="L1516" i="6"/>
  <c r="M1516" i="6"/>
  <c r="N1516" i="6"/>
  <c r="O1516" i="6" s="1"/>
  <c r="R1516" i="6" s="1"/>
  <c r="T1516" i="6" s="1"/>
  <c r="P1516" i="6"/>
  <c r="Q1516" i="6" s="1"/>
  <c r="S1516" i="6"/>
  <c r="U1516" i="6"/>
  <c r="V1516" i="6" s="1"/>
  <c r="W1516" i="6"/>
  <c r="L1517" i="6"/>
  <c r="M1517" i="6"/>
  <c r="N1517" i="6"/>
  <c r="S1517" i="6"/>
  <c r="L1518" i="6"/>
  <c r="M1518" i="6"/>
  <c r="N1518" i="6"/>
  <c r="O1518" i="6"/>
  <c r="P1518" i="6"/>
  <c r="Q1518" i="6" s="1"/>
  <c r="R1518" i="6"/>
  <c r="T1518" i="6" s="1"/>
  <c r="U1518" i="6" s="1"/>
  <c r="V1518" i="6" s="1"/>
  <c r="W1518" i="6" s="1"/>
  <c r="S1518" i="6"/>
  <c r="L1519" i="6"/>
  <c r="M1519" i="6"/>
  <c r="N1519" i="6"/>
  <c r="S1519" i="6"/>
  <c r="L1520" i="6"/>
  <c r="M1520" i="6"/>
  <c r="N1520" i="6"/>
  <c r="P1520" i="6" s="1"/>
  <c r="Q1520" i="6" s="1"/>
  <c r="O1520" i="6"/>
  <c r="R1520" i="6" s="1"/>
  <c r="T1520" i="6" s="1"/>
  <c r="U1520" i="6" s="1"/>
  <c r="V1520" i="6" s="1"/>
  <c r="W1520" i="6" s="1"/>
  <c r="S1520" i="6"/>
  <c r="L1521" i="6"/>
  <c r="M1521" i="6"/>
  <c r="N1521" i="6"/>
  <c r="O1521" i="6"/>
  <c r="R1521" i="6" s="1"/>
  <c r="P1521" i="6"/>
  <c r="Q1521" i="6" s="1"/>
  <c r="S1521" i="6"/>
  <c r="L1522" i="6"/>
  <c r="M1522" i="6"/>
  <c r="N1522" i="6"/>
  <c r="O1522" i="6" s="1"/>
  <c r="P1522" i="6"/>
  <c r="Q1522" i="6" s="1"/>
  <c r="R1522" i="6"/>
  <c r="T1522" i="6" s="1"/>
  <c r="U1522" i="6" s="1"/>
  <c r="V1522" i="6" s="1"/>
  <c r="W1522" i="6" s="1"/>
  <c r="S1522" i="6"/>
  <c r="L1523" i="6"/>
  <c r="M1523" i="6"/>
  <c r="N1523" i="6"/>
  <c r="S1523" i="6"/>
  <c r="L1524" i="6"/>
  <c r="M1524" i="6"/>
  <c r="N1524" i="6"/>
  <c r="O1524" i="6" s="1"/>
  <c r="R1524" i="6" s="1"/>
  <c r="T1524" i="6" s="1"/>
  <c r="U1524" i="6" s="1"/>
  <c r="V1524" i="6" s="1"/>
  <c r="W1524" i="6" s="1"/>
  <c r="P1524" i="6"/>
  <c r="Q1524" i="6" s="1"/>
  <c r="S1524" i="6"/>
  <c r="L1525" i="6"/>
  <c r="M1525" i="6"/>
  <c r="N1525" i="6"/>
  <c r="O1525" i="6"/>
  <c r="R1525" i="6" s="1"/>
  <c r="P1525" i="6"/>
  <c r="Q1525" i="6" s="1"/>
  <c r="S1525" i="6"/>
  <c r="T1525" i="6"/>
  <c r="U1525" i="6" s="1"/>
  <c r="V1525" i="6" s="1"/>
  <c r="W1525" i="6" s="1"/>
  <c r="L1526" i="6"/>
  <c r="M1526" i="6"/>
  <c r="N1526" i="6"/>
  <c r="S1526" i="6"/>
  <c r="L1527" i="6"/>
  <c r="M1527" i="6"/>
  <c r="N1527" i="6"/>
  <c r="O1527" i="6" s="1"/>
  <c r="P1527" i="6"/>
  <c r="Q1527" i="6" s="1"/>
  <c r="R1527" i="6"/>
  <c r="T1527" i="6" s="1"/>
  <c r="U1527" i="6" s="1"/>
  <c r="V1527" i="6" s="1"/>
  <c r="W1527" i="6" s="1"/>
  <c r="S1527" i="6"/>
  <c r="L1528" i="6"/>
  <c r="M1528" i="6"/>
  <c r="N1528" i="6"/>
  <c r="S1528" i="6"/>
  <c r="L1529" i="6"/>
  <c r="M1529" i="6"/>
  <c r="N1529" i="6"/>
  <c r="S1529" i="6"/>
  <c r="L1530" i="6"/>
  <c r="M1530" i="6"/>
  <c r="N1530" i="6"/>
  <c r="O1530" i="6"/>
  <c r="R1530" i="6" s="1"/>
  <c r="P1530" i="6"/>
  <c r="Q1530" i="6" s="1"/>
  <c r="S1530" i="6"/>
  <c r="L1531" i="6"/>
  <c r="M1531" i="6"/>
  <c r="N1531" i="6"/>
  <c r="O1531" i="6" s="1"/>
  <c r="P1531" i="6"/>
  <c r="Q1531" i="6" s="1"/>
  <c r="R1531" i="6"/>
  <c r="T1531" i="6" s="1"/>
  <c r="U1531" i="6" s="1"/>
  <c r="V1531" i="6" s="1"/>
  <c r="W1531" i="6" s="1"/>
  <c r="S1531" i="6"/>
  <c r="L1532" i="6"/>
  <c r="M1532" i="6"/>
  <c r="N1532" i="6"/>
  <c r="S1532" i="6"/>
  <c r="L1533" i="6"/>
  <c r="M1533" i="6"/>
  <c r="N1533" i="6"/>
  <c r="O1533" i="6"/>
  <c r="R1533" i="6" s="1"/>
  <c r="T1533" i="6" s="1"/>
  <c r="U1533" i="6" s="1"/>
  <c r="V1533" i="6" s="1"/>
  <c r="W1533" i="6" s="1"/>
  <c r="P1533" i="6"/>
  <c r="Q1533" i="6" s="1"/>
  <c r="S1533" i="6"/>
  <c r="L1534" i="6"/>
  <c r="M1534" i="6"/>
  <c r="N1534" i="6"/>
  <c r="S1534" i="6"/>
  <c r="L1535" i="6"/>
  <c r="M1535" i="6"/>
  <c r="N1535" i="6"/>
  <c r="P1535" i="6" s="1"/>
  <c r="Q1535" i="6" s="1"/>
  <c r="O1535" i="6"/>
  <c r="R1535" i="6"/>
  <c r="T1535" i="6" s="1"/>
  <c r="U1535" i="6" s="1"/>
  <c r="S1535" i="6"/>
  <c r="V1535" i="6"/>
  <c r="W1535" i="6" s="1"/>
  <c r="L1536" i="6"/>
  <c r="M1536" i="6"/>
  <c r="N1536" i="6"/>
  <c r="P1536" i="6" s="1"/>
  <c r="Q1536" i="6" s="1"/>
  <c r="S1536" i="6"/>
  <c r="L1537" i="6"/>
  <c r="M1537" i="6"/>
  <c r="N1537" i="6"/>
  <c r="P1537" i="6" s="1"/>
  <c r="Q1537" i="6" s="1"/>
  <c r="S1537" i="6"/>
  <c r="L1538" i="6"/>
  <c r="M1538" i="6"/>
  <c r="N1538" i="6"/>
  <c r="O1538" i="6"/>
  <c r="P1538" i="6"/>
  <c r="Q1538" i="6" s="1"/>
  <c r="R1538" i="6"/>
  <c r="T1538" i="6" s="1"/>
  <c r="U1538" i="6" s="1"/>
  <c r="V1538" i="6" s="1"/>
  <c r="W1538" i="6" s="1"/>
  <c r="S1538" i="6"/>
  <c r="L1539" i="6"/>
  <c r="M1539" i="6"/>
  <c r="N1539" i="6"/>
  <c r="P1539" i="6" s="1"/>
  <c r="Q1539" i="6" s="1"/>
  <c r="O1539" i="6"/>
  <c r="R1539" i="6" s="1"/>
  <c r="T1539" i="6" s="1"/>
  <c r="U1539" i="6" s="1"/>
  <c r="V1539" i="6" s="1"/>
  <c r="W1539" i="6" s="1"/>
  <c r="S1539" i="6"/>
  <c r="L1540" i="6"/>
  <c r="M1540" i="6"/>
  <c r="N1540" i="6"/>
  <c r="O1540" i="6"/>
  <c r="R1540" i="6" s="1"/>
  <c r="T1540" i="6" s="1"/>
  <c r="U1540" i="6" s="1"/>
  <c r="V1540" i="6" s="1"/>
  <c r="W1540" i="6" s="1"/>
  <c r="P1540" i="6"/>
  <c r="Q1540" i="6" s="1"/>
  <c r="S1540" i="6"/>
  <c r="L1541" i="6"/>
  <c r="M1541" i="6"/>
  <c r="N1541" i="6"/>
  <c r="O1541" i="6"/>
  <c r="R1541" i="6" s="1"/>
  <c r="T1541" i="6" s="1"/>
  <c r="U1541" i="6" s="1"/>
  <c r="V1541" i="6" s="1"/>
  <c r="W1541" i="6" s="1"/>
  <c r="P1541" i="6"/>
  <c r="Q1541" i="6" s="1"/>
  <c r="S1541" i="6"/>
  <c r="L1542" i="6"/>
  <c r="M1542" i="6"/>
  <c r="N1542" i="6"/>
  <c r="O1542" i="6"/>
  <c r="P1542" i="6"/>
  <c r="Q1542" i="6" s="1"/>
  <c r="R1542" i="6"/>
  <c r="S1542" i="6"/>
  <c r="T1542" i="6"/>
  <c r="U1542" i="6"/>
  <c r="V1542" i="6" s="1"/>
  <c r="W1542" i="6" s="1"/>
  <c r="L1543" i="6"/>
  <c r="M1543" i="6"/>
  <c r="N1543" i="6"/>
  <c r="O1543" i="6" s="1"/>
  <c r="R1543" i="6" s="1"/>
  <c r="P1543" i="6"/>
  <c r="Q1543" i="6" s="1"/>
  <c r="S1543" i="6"/>
  <c r="L1544" i="6"/>
  <c r="M1544" i="6"/>
  <c r="N1544" i="6"/>
  <c r="P1544" i="6" s="1"/>
  <c r="Q1544" i="6" s="1"/>
  <c r="O1544" i="6"/>
  <c r="R1544" i="6" s="1"/>
  <c r="T1544" i="6" s="1"/>
  <c r="U1544" i="6" s="1"/>
  <c r="V1544" i="6" s="1"/>
  <c r="W1544" i="6" s="1"/>
  <c r="S1544" i="6"/>
  <c r="L1545" i="6"/>
  <c r="M1545" i="6"/>
  <c r="N1545" i="6"/>
  <c r="O1545" i="6"/>
  <c r="R1545" i="6" s="1"/>
  <c r="P1545" i="6"/>
  <c r="Q1545" i="6" s="1"/>
  <c r="S1545" i="6"/>
  <c r="T1545" i="6" s="1"/>
  <c r="U1545" i="6" s="1"/>
  <c r="V1545" i="6" s="1"/>
  <c r="W1545" i="6"/>
  <c r="L1546" i="6"/>
  <c r="M1546" i="6"/>
  <c r="N1546" i="6"/>
  <c r="S1546" i="6"/>
  <c r="L1547" i="6"/>
  <c r="M1547" i="6"/>
  <c r="N1547" i="6"/>
  <c r="S1547" i="6"/>
  <c r="L1548" i="6"/>
  <c r="M1548" i="6"/>
  <c r="N1548" i="6"/>
  <c r="S1548" i="6"/>
  <c r="L1549" i="6"/>
  <c r="M1549" i="6"/>
  <c r="N1549" i="6"/>
  <c r="O1549" i="6"/>
  <c r="P1549" i="6"/>
  <c r="Q1549" i="6" s="1"/>
  <c r="R1549" i="6"/>
  <c r="T1549" i="6" s="1"/>
  <c r="U1549" i="6" s="1"/>
  <c r="V1549" i="6" s="1"/>
  <c r="W1549" i="6" s="1"/>
  <c r="S1549" i="6"/>
  <c r="L1550" i="6"/>
  <c r="M1550" i="6"/>
  <c r="N1550" i="6"/>
  <c r="S1550" i="6"/>
  <c r="L1551" i="6"/>
  <c r="M1551" i="6"/>
  <c r="N1551" i="6"/>
  <c r="P1551" i="6" s="1"/>
  <c r="Q1551" i="6" s="1"/>
  <c r="O1551" i="6"/>
  <c r="R1551" i="6"/>
  <c r="T1551" i="6" s="1"/>
  <c r="U1551" i="6" s="1"/>
  <c r="V1551" i="6" s="1"/>
  <c r="W1551" i="6" s="1"/>
  <c r="S1551" i="6"/>
  <c r="L1552" i="6"/>
  <c r="M1552" i="6"/>
  <c r="N1552" i="6"/>
  <c r="O1552" i="6"/>
  <c r="P1552" i="6"/>
  <c r="Q1552" i="6" s="1"/>
  <c r="R1552" i="6"/>
  <c r="S1552" i="6"/>
  <c r="L1553" i="6"/>
  <c r="M1553" i="6"/>
  <c r="N1553" i="6"/>
  <c r="S1553" i="6"/>
  <c r="L1554" i="6"/>
  <c r="M1554" i="6"/>
  <c r="N1554" i="6"/>
  <c r="O1554" i="6"/>
  <c r="R1554" i="6" s="1"/>
  <c r="P1554" i="6"/>
  <c r="Q1554" i="6" s="1"/>
  <c r="S1554" i="6"/>
  <c r="T1554" i="6" s="1"/>
  <c r="U1554" i="6"/>
  <c r="V1554" i="6" s="1"/>
  <c r="W1554" i="6" s="1"/>
  <c r="L1555" i="6"/>
  <c r="M1555" i="6"/>
  <c r="N1555" i="6"/>
  <c r="O1555" i="6" s="1"/>
  <c r="P1555" i="6"/>
  <c r="Q1555" i="6" s="1"/>
  <c r="R1555" i="6"/>
  <c r="S1555" i="6"/>
  <c r="L1556" i="6"/>
  <c r="M1556" i="6"/>
  <c r="N1556" i="6"/>
  <c r="S1556" i="6"/>
  <c r="L1557" i="6"/>
  <c r="M1557" i="6"/>
  <c r="N1557" i="6"/>
  <c r="O1557" i="6"/>
  <c r="R1557" i="6" s="1"/>
  <c r="T1557" i="6" s="1"/>
  <c r="P1557" i="6"/>
  <c r="Q1557" i="6" s="1"/>
  <c r="S1557" i="6"/>
  <c r="U1557" i="6"/>
  <c r="V1557" i="6" s="1"/>
  <c r="W1557" i="6"/>
  <c r="L1558" i="6"/>
  <c r="M1558" i="6"/>
  <c r="N1558" i="6"/>
  <c r="O1558" i="6" s="1"/>
  <c r="R1558" i="6"/>
  <c r="T1558" i="6" s="1"/>
  <c r="U1558" i="6" s="1"/>
  <c r="V1558" i="6" s="1"/>
  <c r="S1558" i="6"/>
  <c r="W1558" i="6"/>
  <c r="L1559" i="6"/>
  <c r="M1559" i="6"/>
  <c r="N1559" i="6"/>
  <c r="P1559" i="6" s="1"/>
  <c r="Q1559" i="6" s="1"/>
  <c r="O1559" i="6"/>
  <c r="R1559" i="6"/>
  <c r="S1559" i="6"/>
  <c r="L1560" i="6"/>
  <c r="M1560" i="6"/>
  <c r="N1560" i="6"/>
  <c r="O1560" i="6"/>
  <c r="R1560" i="6" s="1"/>
  <c r="P1560" i="6"/>
  <c r="Q1560" i="6" s="1"/>
  <c r="S1560" i="6"/>
  <c r="T1560" i="6"/>
  <c r="U1560" i="6" s="1"/>
  <c r="V1560" i="6" s="1"/>
  <c r="W1560" i="6" s="1"/>
  <c r="L1561" i="6"/>
  <c r="M1561" i="6"/>
  <c r="N1561" i="6"/>
  <c r="S1561" i="6"/>
  <c r="L1562" i="6"/>
  <c r="M1562" i="6"/>
  <c r="N1562" i="6"/>
  <c r="O1562" i="6" s="1"/>
  <c r="R1562" i="6" s="1"/>
  <c r="T1562" i="6" s="1"/>
  <c r="U1562" i="6" s="1"/>
  <c r="V1562" i="6" s="1"/>
  <c r="W1562" i="6" s="1"/>
  <c r="P1562" i="6"/>
  <c r="Q1562" i="6" s="1"/>
  <c r="S1562" i="6"/>
  <c r="L1563" i="6"/>
  <c r="M1563" i="6"/>
  <c r="N1563" i="6"/>
  <c r="S1563" i="6"/>
  <c r="L1564" i="6"/>
  <c r="M1564" i="6"/>
  <c r="N1564" i="6"/>
  <c r="S1564" i="6"/>
  <c r="L1565" i="6"/>
  <c r="M1565" i="6"/>
  <c r="N1565" i="6"/>
  <c r="O1565" i="6"/>
  <c r="P1565" i="6"/>
  <c r="Q1565" i="6" s="1"/>
  <c r="R1565" i="6"/>
  <c r="T1565" i="6" s="1"/>
  <c r="U1565" i="6" s="1"/>
  <c r="V1565" i="6" s="1"/>
  <c r="W1565" i="6" s="1"/>
  <c r="S1565" i="6"/>
  <c r="L1566" i="6"/>
  <c r="M1566" i="6"/>
  <c r="N1566" i="6"/>
  <c r="O1566" i="6" s="1"/>
  <c r="P1566" i="6"/>
  <c r="Q1566" i="6"/>
  <c r="R1566" i="6"/>
  <c r="T1566" i="6" s="1"/>
  <c r="U1566" i="6" s="1"/>
  <c r="V1566" i="6" s="1"/>
  <c r="W1566" i="6" s="1"/>
  <c r="S1566" i="6"/>
  <c r="L1567" i="6"/>
  <c r="M1567" i="6"/>
  <c r="N1567" i="6"/>
  <c r="S1567" i="6"/>
  <c r="L1568" i="6"/>
  <c r="M1568" i="6"/>
  <c r="N1568" i="6"/>
  <c r="O1568" i="6"/>
  <c r="R1568" i="6" s="1"/>
  <c r="T1568" i="6" s="1"/>
  <c r="U1568" i="6" s="1"/>
  <c r="V1568" i="6" s="1"/>
  <c r="W1568" i="6" s="1"/>
  <c r="P1568" i="6"/>
  <c r="Q1568" i="6" s="1"/>
  <c r="S1568" i="6"/>
  <c r="L1569" i="6"/>
  <c r="M1569" i="6"/>
  <c r="N1569" i="6"/>
  <c r="O1569" i="6"/>
  <c r="R1569" i="6" s="1"/>
  <c r="T1569" i="6" s="1"/>
  <c r="U1569" i="6" s="1"/>
  <c r="V1569" i="6" s="1"/>
  <c r="W1569" i="6" s="1"/>
  <c r="P1569" i="6"/>
  <c r="Q1569" i="6"/>
  <c r="S1569" i="6"/>
  <c r="L1570" i="6"/>
  <c r="M1570" i="6"/>
  <c r="N1570" i="6"/>
  <c r="S1570" i="6"/>
  <c r="L1571" i="6"/>
  <c r="M1571" i="6"/>
  <c r="N1571" i="6"/>
  <c r="O1571" i="6"/>
  <c r="R1571" i="6" s="1"/>
  <c r="T1571" i="6" s="1"/>
  <c r="U1571" i="6" s="1"/>
  <c r="V1571" i="6" s="1"/>
  <c r="W1571" i="6" s="1"/>
  <c r="P1571" i="6"/>
  <c r="Q1571" i="6" s="1"/>
  <c r="S1571" i="6"/>
  <c r="L1572" i="6"/>
  <c r="M1572" i="6"/>
  <c r="N1572" i="6"/>
  <c r="S1572" i="6"/>
  <c r="L1573" i="6"/>
  <c r="M1573" i="6"/>
  <c r="N1573" i="6"/>
  <c r="O1573" i="6" s="1"/>
  <c r="R1573" i="6" s="1"/>
  <c r="S1573" i="6"/>
  <c r="L1574" i="6"/>
  <c r="M1574" i="6"/>
  <c r="N1574" i="6"/>
  <c r="O1574" i="6" s="1"/>
  <c r="R1574" i="6" s="1"/>
  <c r="T1574" i="6" s="1"/>
  <c r="P1574" i="6"/>
  <c r="Q1574" i="6" s="1"/>
  <c r="S1574" i="6"/>
  <c r="U1574" i="6"/>
  <c r="V1574" i="6" s="1"/>
  <c r="W1574" i="6" s="1"/>
  <c r="L1575" i="6"/>
  <c r="M1575" i="6"/>
  <c r="N1575" i="6"/>
  <c r="O1575" i="6"/>
  <c r="P1575" i="6"/>
  <c r="Q1575" i="6" s="1"/>
  <c r="R1575" i="6"/>
  <c r="T1575" i="6" s="1"/>
  <c r="U1575" i="6" s="1"/>
  <c r="V1575" i="6" s="1"/>
  <c r="W1575" i="6" s="1"/>
  <c r="S1575" i="6"/>
  <c r="L1576" i="6"/>
  <c r="M1576" i="6"/>
  <c r="N1576" i="6"/>
  <c r="S1576" i="6"/>
  <c r="L1577" i="6"/>
  <c r="M1577" i="6"/>
  <c r="N1577" i="6"/>
  <c r="O1577" i="6" s="1"/>
  <c r="P1577" i="6"/>
  <c r="Q1577" i="6" s="1"/>
  <c r="R1577" i="6"/>
  <c r="T1577" i="6" s="1"/>
  <c r="S1577" i="6"/>
  <c r="U1577" i="6"/>
  <c r="V1577" i="6" s="1"/>
  <c r="W1577" i="6" s="1"/>
  <c r="L1578" i="6"/>
  <c r="M1578" i="6"/>
  <c r="N1578" i="6"/>
  <c r="S1578" i="6"/>
  <c r="L1579" i="6"/>
  <c r="M1579" i="6"/>
  <c r="N1579" i="6"/>
  <c r="O1579" i="6"/>
  <c r="P1579" i="6"/>
  <c r="Q1579" i="6" s="1"/>
  <c r="R1579" i="6"/>
  <c r="T1579" i="6" s="1"/>
  <c r="U1579" i="6" s="1"/>
  <c r="V1579" i="6" s="1"/>
  <c r="W1579" i="6" s="1"/>
  <c r="S1579" i="6"/>
  <c r="L1580" i="6"/>
  <c r="M1580" i="6"/>
  <c r="N1580" i="6"/>
  <c r="O1580" i="6"/>
  <c r="R1580" i="6" s="1"/>
  <c r="T1580" i="6" s="1"/>
  <c r="U1580" i="6" s="1"/>
  <c r="V1580" i="6" s="1"/>
  <c r="W1580" i="6" s="1"/>
  <c r="P1580" i="6"/>
  <c r="Q1580" i="6" s="1"/>
  <c r="S1580" i="6"/>
  <c r="L1581" i="6"/>
  <c r="M1581" i="6"/>
  <c r="N1581" i="6"/>
  <c r="S1581" i="6"/>
  <c r="L1582" i="6"/>
  <c r="M1582" i="6"/>
  <c r="N1582" i="6"/>
  <c r="S1582" i="6"/>
  <c r="L1583" i="6"/>
  <c r="M1583" i="6"/>
  <c r="N1583" i="6"/>
  <c r="P1583" i="6" s="1"/>
  <c r="Q1583" i="6" s="1"/>
  <c r="S1583" i="6"/>
  <c r="L1584" i="6"/>
  <c r="M1584" i="6"/>
  <c r="N1584" i="6"/>
  <c r="O1584" i="6" s="1"/>
  <c r="P1584" i="6"/>
  <c r="Q1584" i="6"/>
  <c r="R1584" i="6"/>
  <c r="T1584" i="6" s="1"/>
  <c r="U1584" i="6" s="1"/>
  <c r="V1584" i="6" s="1"/>
  <c r="W1584" i="6" s="1"/>
  <c r="S1584" i="6"/>
  <c r="L1585" i="6"/>
  <c r="M1585" i="6"/>
  <c r="N1585" i="6"/>
  <c r="S1585" i="6"/>
  <c r="L1586" i="6"/>
  <c r="M1586" i="6"/>
  <c r="N1586" i="6"/>
  <c r="O1586" i="6"/>
  <c r="R1586" i="6" s="1"/>
  <c r="T1586" i="6" s="1"/>
  <c r="U1586" i="6" s="1"/>
  <c r="V1586" i="6" s="1"/>
  <c r="W1586" i="6" s="1"/>
  <c r="P1586" i="6"/>
  <c r="Q1586" i="6" s="1"/>
  <c r="S1586" i="6"/>
  <c r="L1587" i="6"/>
  <c r="M1587" i="6"/>
  <c r="N1587" i="6"/>
  <c r="O1587" i="6"/>
  <c r="P1587" i="6"/>
  <c r="Q1587" i="6" s="1"/>
  <c r="R1587" i="6"/>
  <c r="T1587" i="6" s="1"/>
  <c r="U1587" i="6" s="1"/>
  <c r="V1587" i="6" s="1"/>
  <c r="W1587" i="6" s="1"/>
  <c r="S1587" i="6"/>
  <c r="L1588" i="6"/>
  <c r="M1588" i="6"/>
  <c r="N1588" i="6"/>
  <c r="O1588" i="6" s="1"/>
  <c r="P1588" i="6"/>
  <c r="Q1588" i="6" s="1"/>
  <c r="R1588" i="6"/>
  <c r="T1588" i="6" s="1"/>
  <c r="S1588" i="6"/>
  <c r="U1588" i="6"/>
  <c r="V1588" i="6"/>
  <c r="W1588" i="6" s="1"/>
  <c r="L1589" i="6"/>
  <c r="M1589" i="6"/>
  <c r="N1589" i="6"/>
  <c r="O1589" i="6" s="1"/>
  <c r="P1589" i="6"/>
  <c r="Q1589" i="6" s="1"/>
  <c r="R1589" i="6"/>
  <c r="T1589" i="6" s="1"/>
  <c r="U1589" i="6" s="1"/>
  <c r="V1589" i="6" s="1"/>
  <c r="W1589" i="6" s="1"/>
  <c r="S1589" i="6"/>
  <c r="L1590" i="6"/>
  <c r="M1590" i="6"/>
  <c r="N1590" i="6"/>
  <c r="O1590" i="6" s="1"/>
  <c r="R1590" i="6"/>
  <c r="T1590" i="6" s="1"/>
  <c r="S1590" i="6"/>
  <c r="U1590" i="6"/>
  <c r="V1590" i="6" s="1"/>
  <c r="W1590" i="6" s="1"/>
  <c r="L1591" i="6"/>
  <c r="M1591" i="6"/>
  <c r="N1591" i="6"/>
  <c r="S1591" i="6"/>
  <c r="L1592" i="6"/>
  <c r="M1592" i="6"/>
  <c r="N1592" i="6"/>
  <c r="P1592" i="6" s="1"/>
  <c r="Q1592" i="6" s="1"/>
  <c r="O1592" i="6"/>
  <c r="R1592" i="6"/>
  <c r="T1592" i="6" s="1"/>
  <c r="U1592" i="6" s="1"/>
  <c r="V1592" i="6" s="1"/>
  <c r="W1592" i="6" s="1"/>
  <c r="S1592" i="6"/>
  <c r="L1593" i="6"/>
  <c r="M1593" i="6"/>
  <c r="N1593" i="6"/>
  <c r="O1593" i="6" s="1"/>
  <c r="P1593" i="6"/>
  <c r="Q1593" i="6" s="1"/>
  <c r="R1593" i="6"/>
  <c r="T1593" i="6" s="1"/>
  <c r="U1593" i="6" s="1"/>
  <c r="V1593" i="6" s="1"/>
  <c r="W1593" i="6" s="1"/>
  <c r="S1593" i="6"/>
  <c r="L1594" i="6"/>
  <c r="M1594" i="6"/>
  <c r="N1594" i="6"/>
  <c r="S1594" i="6"/>
  <c r="L1595" i="6"/>
  <c r="M1595" i="6"/>
  <c r="N1595" i="6"/>
  <c r="O1595" i="6"/>
  <c r="R1595" i="6" s="1"/>
  <c r="T1595" i="6" s="1"/>
  <c r="U1595" i="6" s="1"/>
  <c r="V1595" i="6" s="1"/>
  <c r="W1595" i="6" s="1"/>
  <c r="P1595" i="6"/>
  <c r="Q1595" i="6" s="1"/>
  <c r="S1595" i="6"/>
  <c r="L1596" i="6"/>
  <c r="M1596" i="6"/>
  <c r="N1596" i="6"/>
  <c r="O1596" i="6" s="1"/>
  <c r="P1596" i="6"/>
  <c r="Q1596" i="6" s="1"/>
  <c r="R1596" i="6"/>
  <c r="T1596" i="6" s="1"/>
  <c r="U1596" i="6" s="1"/>
  <c r="V1596" i="6" s="1"/>
  <c r="W1596" i="6" s="1"/>
  <c r="S1596" i="6"/>
  <c r="L1597" i="6"/>
  <c r="M1597" i="6"/>
  <c r="N1597" i="6"/>
  <c r="O1597" i="6" s="1"/>
  <c r="R1597" i="6"/>
  <c r="T1597" i="6" s="1"/>
  <c r="U1597" i="6" s="1"/>
  <c r="V1597" i="6" s="1"/>
  <c r="W1597" i="6" s="1"/>
  <c r="S1597" i="6"/>
  <c r="L1598" i="6"/>
  <c r="M1598" i="6"/>
  <c r="N1598" i="6"/>
  <c r="S1598" i="6"/>
  <c r="L1599" i="6"/>
  <c r="M1599" i="6"/>
  <c r="N1599" i="6"/>
  <c r="O1599" i="6"/>
  <c r="P1599" i="6"/>
  <c r="Q1599" i="6" s="1"/>
  <c r="R1599" i="6"/>
  <c r="T1599" i="6" s="1"/>
  <c r="U1599" i="6" s="1"/>
  <c r="V1599" i="6" s="1"/>
  <c r="W1599" i="6" s="1"/>
  <c r="S1599" i="6"/>
  <c r="L1600" i="6"/>
  <c r="M1600" i="6"/>
  <c r="N1600" i="6"/>
  <c r="O1600" i="6" s="1"/>
  <c r="R1600" i="6" s="1"/>
  <c r="P1600" i="6"/>
  <c r="Q1600" i="6" s="1"/>
  <c r="S1600" i="6"/>
  <c r="L1601" i="6"/>
  <c r="M1601" i="6"/>
  <c r="N1601" i="6"/>
  <c r="O1601" i="6" s="1"/>
  <c r="R1601" i="6" s="1"/>
  <c r="T1601" i="6" s="1"/>
  <c r="U1601" i="6" s="1"/>
  <c r="V1601" i="6" s="1"/>
  <c r="W1601" i="6" s="1"/>
  <c r="P1601" i="6"/>
  <c r="Q1601" i="6" s="1"/>
  <c r="S1601" i="6"/>
  <c r="L1602" i="6"/>
  <c r="M1602" i="6"/>
  <c r="N1602" i="6"/>
  <c r="S1602" i="6"/>
  <c r="L1603" i="6"/>
  <c r="M1603" i="6"/>
  <c r="N1603" i="6"/>
  <c r="S1603" i="6"/>
  <c r="L1604" i="6"/>
  <c r="M1604" i="6"/>
  <c r="N1604" i="6"/>
  <c r="O1604" i="6"/>
  <c r="P1604" i="6"/>
  <c r="Q1604" i="6"/>
  <c r="R1604" i="6"/>
  <c r="T1604" i="6" s="1"/>
  <c r="U1604" i="6" s="1"/>
  <c r="V1604" i="6" s="1"/>
  <c r="W1604" i="6" s="1"/>
  <c r="S1604" i="6"/>
  <c r="L1605" i="6"/>
  <c r="M1605" i="6"/>
  <c r="N1605" i="6"/>
  <c r="S1605" i="6"/>
  <c r="L1606" i="6"/>
  <c r="M1606" i="6"/>
  <c r="N1606" i="6"/>
  <c r="O1606" i="6" s="1"/>
  <c r="P1606" i="6"/>
  <c r="Q1606" i="6"/>
  <c r="R1606" i="6"/>
  <c r="T1606" i="6" s="1"/>
  <c r="S1606" i="6"/>
  <c r="U1606" i="6"/>
  <c r="V1606" i="6" s="1"/>
  <c r="W1606" i="6" s="1"/>
  <c r="L1607" i="6"/>
  <c r="M1607" i="6"/>
  <c r="N1607" i="6"/>
  <c r="S1607" i="6"/>
  <c r="L1608" i="6"/>
  <c r="M1608" i="6"/>
  <c r="N1608" i="6"/>
  <c r="P1608" i="6" s="1"/>
  <c r="Q1608" i="6" s="1"/>
  <c r="O1608" i="6"/>
  <c r="R1608" i="6" s="1"/>
  <c r="T1608" i="6" s="1"/>
  <c r="U1608" i="6" s="1"/>
  <c r="V1608" i="6" s="1"/>
  <c r="W1608" i="6" s="1"/>
  <c r="S1608" i="6"/>
  <c r="L1609" i="6"/>
  <c r="M1609" i="6"/>
  <c r="N1609" i="6"/>
  <c r="O1609" i="6"/>
  <c r="R1609" i="6" s="1"/>
  <c r="P1609" i="6"/>
  <c r="Q1609" i="6" s="1"/>
  <c r="S1609" i="6"/>
  <c r="L1610" i="6"/>
  <c r="M1610" i="6"/>
  <c r="N1610" i="6"/>
  <c r="O1610" i="6" s="1"/>
  <c r="P1610" i="6"/>
  <c r="Q1610" i="6" s="1"/>
  <c r="R1610" i="6"/>
  <c r="T1610" i="6" s="1"/>
  <c r="U1610" i="6" s="1"/>
  <c r="S1610" i="6"/>
  <c r="V1610" i="6"/>
  <c r="W1610" i="6" s="1"/>
  <c r="L1611" i="6"/>
  <c r="M1611" i="6"/>
  <c r="N1611" i="6"/>
  <c r="S1611" i="6"/>
  <c r="L1612" i="6"/>
  <c r="M1612" i="6"/>
  <c r="N1612" i="6"/>
  <c r="S1612" i="6"/>
  <c r="L1613" i="6"/>
  <c r="M1613" i="6"/>
  <c r="N1613" i="6"/>
  <c r="S1613" i="6"/>
  <c r="L1614" i="6"/>
  <c r="M1614" i="6"/>
  <c r="N1614" i="6"/>
  <c r="P1614" i="6" s="1"/>
  <c r="O1614" i="6"/>
  <c r="Q1614" i="6"/>
  <c r="R1614" i="6"/>
  <c r="T1614" i="6" s="1"/>
  <c r="U1614" i="6" s="1"/>
  <c r="V1614" i="6" s="1"/>
  <c r="W1614" i="6" s="1"/>
  <c r="S1614" i="6"/>
  <c r="L1615" i="6"/>
  <c r="M1615" i="6"/>
  <c r="N1615" i="6"/>
  <c r="O1615" i="6"/>
  <c r="P1615" i="6"/>
  <c r="Q1615" i="6" s="1"/>
  <c r="R1615" i="6"/>
  <c r="T1615" i="6" s="1"/>
  <c r="U1615" i="6" s="1"/>
  <c r="V1615" i="6" s="1"/>
  <c r="W1615" i="6" s="1"/>
  <c r="S1615" i="6"/>
  <c r="L1616" i="6"/>
  <c r="M1616" i="6"/>
  <c r="N1616" i="6"/>
  <c r="P1616" i="6" s="1"/>
  <c r="O1616" i="6"/>
  <c r="R1616" i="6" s="1"/>
  <c r="T1616" i="6" s="1"/>
  <c r="U1616" i="6" s="1"/>
  <c r="V1616" i="6" s="1"/>
  <c r="W1616" i="6" s="1"/>
  <c r="Q1616" i="6"/>
  <c r="S1616" i="6"/>
  <c r="L1617" i="6"/>
  <c r="M1617" i="6"/>
  <c r="N1617" i="6"/>
  <c r="O1617" i="6"/>
  <c r="R1617" i="6" s="1"/>
  <c r="T1617" i="6" s="1"/>
  <c r="U1617" i="6" s="1"/>
  <c r="V1617" i="6" s="1"/>
  <c r="W1617" i="6" s="1"/>
  <c r="P1617" i="6"/>
  <c r="Q1617" i="6" s="1"/>
  <c r="S1617" i="6"/>
  <c r="L1618" i="6"/>
  <c r="M1618" i="6"/>
  <c r="N1618" i="6"/>
  <c r="O1618" i="6" s="1"/>
  <c r="P1618" i="6"/>
  <c r="Q1618" i="6"/>
  <c r="R1618" i="6"/>
  <c r="S1618" i="6"/>
  <c r="L1619" i="6"/>
  <c r="M1619" i="6"/>
  <c r="N1619" i="6"/>
  <c r="P1619" i="6" s="1"/>
  <c r="O1619" i="6"/>
  <c r="Q1619" i="6"/>
  <c r="R1619" i="6"/>
  <c r="T1619" i="6" s="1"/>
  <c r="U1619" i="6" s="1"/>
  <c r="V1619" i="6" s="1"/>
  <c r="W1619" i="6" s="1"/>
  <c r="S1619" i="6"/>
  <c r="L1620" i="6"/>
  <c r="M1620" i="6"/>
  <c r="N1620" i="6"/>
  <c r="O1620" i="6" s="1"/>
  <c r="R1620" i="6" s="1"/>
  <c r="P1620" i="6"/>
  <c r="Q1620" i="6" s="1"/>
  <c r="S1620" i="6"/>
  <c r="L1621" i="6"/>
  <c r="M1621" i="6"/>
  <c r="N1621" i="6"/>
  <c r="O1621" i="6"/>
  <c r="R1621" i="6" s="1"/>
  <c r="P1621" i="6"/>
  <c r="Q1621" i="6" s="1"/>
  <c r="S1621" i="6"/>
  <c r="L1622" i="6"/>
  <c r="M1622" i="6"/>
  <c r="N1622" i="6"/>
  <c r="S1622" i="6"/>
  <c r="L1623" i="6"/>
  <c r="M1623" i="6"/>
  <c r="N1623" i="6"/>
  <c r="S1623" i="6"/>
  <c r="L1624" i="6"/>
  <c r="M1624" i="6"/>
  <c r="N1624" i="6"/>
  <c r="S1624" i="6"/>
  <c r="L1625" i="6"/>
  <c r="M1625" i="6"/>
  <c r="N1625" i="6"/>
  <c r="O1625" i="6"/>
  <c r="R1625" i="6" s="1"/>
  <c r="P1625" i="6"/>
  <c r="Q1625" i="6" s="1"/>
  <c r="S1625" i="6"/>
  <c r="L1626" i="6"/>
  <c r="M1626" i="6"/>
  <c r="N1626" i="6"/>
  <c r="S1626" i="6"/>
  <c r="L1627" i="6"/>
  <c r="M1627" i="6"/>
  <c r="N1627" i="6"/>
  <c r="P1627" i="6" s="1"/>
  <c r="Q1627" i="6" s="1"/>
  <c r="O1627" i="6"/>
  <c r="R1627" i="6" s="1"/>
  <c r="T1627" i="6" s="1"/>
  <c r="U1627" i="6" s="1"/>
  <c r="V1627" i="6" s="1"/>
  <c r="W1627" i="6" s="1"/>
  <c r="S1627" i="6"/>
  <c r="L1628" i="6"/>
  <c r="M1628" i="6"/>
  <c r="N1628" i="6"/>
  <c r="S1628" i="6"/>
  <c r="L1629" i="6"/>
  <c r="M1629" i="6"/>
  <c r="N1629" i="6"/>
  <c r="O1629" i="6"/>
  <c r="R1629" i="6" s="1"/>
  <c r="T1629" i="6" s="1"/>
  <c r="U1629" i="6" s="1"/>
  <c r="V1629" i="6" s="1"/>
  <c r="W1629" i="6" s="1"/>
  <c r="P1629" i="6"/>
  <c r="Q1629" i="6"/>
  <c r="S1629" i="6"/>
  <c r="L1630" i="6"/>
  <c r="M1630" i="6"/>
  <c r="N1630" i="6"/>
  <c r="O1630" i="6" s="1"/>
  <c r="P1630" i="6"/>
  <c r="Q1630" i="6" s="1"/>
  <c r="R1630" i="6"/>
  <c r="T1630" i="6" s="1"/>
  <c r="S1630" i="6"/>
  <c r="U1630" i="6"/>
  <c r="V1630" i="6" s="1"/>
  <c r="W1630" i="6" s="1"/>
  <c r="L1631" i="6"/>
  <c r="M1631" i="6"/>
  <c r="N1631" i="6"/>
  <c r="S1631" i="6"/>
  <c r="L1632" i="6"/>
  <c r="M1632" i="6"/>
  <c r="N1632" i="6"/>
  <c r="O1632" i="6"/>
  <c r="P1632" i="6"/>
  <c r="Q1632" i="6" s="1"/>
  <c r="R1632" i="6"/>
  <c r="S1632" i="6"/>
  <c r="L1633" i="6"/>
  <c r="M1633" i="6"/>
  <c r="N1633" i="6"/>
  <c r="O1633" i="6"/>
  <c r="R1633" i="6" s="1"/>
  <c r="P1633" i="6"/>
  <c r="Q1633" i="6"/>
  <c r="S1633" i="6"/>
  <c r="L1634" i="6"/>
  <c r="M1634" i="6"/>
  <c r="N1634" i="6"/>
  <c r="O1634" i="6" s="1"/>
  <c r="P1634" i="6"/>
  <c r="Q1634" i="6" s="1"/>
  <c r="R1634" i="6"/>
  <c r="T1634" i="6" s="1"/>
  <c r="U1634" i="6" s="1"/>
  <c r="S1634" i="6"/>
  <c r="V1634" i="6"/>
  <c r="W1634" i="6" s="1"/>
  <c r="L1635" i="6"/>
  <c r="M1635" i="6"/>
  <c r="N1635" i="6"/>
  <c r="P1635" i="6" s="1"/>
  <c r="O1635" i="6"/>
  <c r="Q1635" i="6"/>
  <c r="R1635" i="6"/>
  <c r="T1635" i="6" s="1"/>
  <c r="U1635" i="6" s="1"/>
  <c r="V1635" i="6" s="1"/>
  <c r="W1635" i="6" s="1"/>
  <c r="S1635" i="6"/>
  <c r="L1636" i="6"/>
  <c r="M1636" i="6"/>
  <c r="N1636" i="6"/>
  <c r="S1636" i="6"/>
  <c r="L1637" i="6"/>
  <c r="M1637" i="6"/>
  <c r="N1637" i="6"/>
  <c r="O1637" i="6"/>
  <c r="R1637" i="6" s="1"/>
  <c r="T1637" i="6" s="1"/>
  <c r="U1637" i="6" s="1"/>
  <c r="V1637" i="6" s="1"/>
  <c r="W1637" i="6" s="1"/>
  <c r="P1637" i="6"/>
  <c r="Q1637" i="6" s="1"/>
  <c r="S1637" i="6"/>
  <c r="L1638" i="6"/>
  <c r="M1638" i="6"/>
  <c r="N1638" i="6"/>
  <c r="O1638" i="6"/>
  <c r="R1638" i="6" s="1"/>
  <c r="T1638" i="6" s="1"/>
  <c r="U1638" i="6" s="1"/>
  <c r="V1638" i="6" s="1"/>
  <c r="W1638" i="6" s="1"/>
  <c r="P1638" i="6"/>
  <c r="Q1638" i="6"/>
  <c r="S1638" i="6"/>
  <c r="L1639" i="6"/>
  <c r="M1639" i="6"/>
  <c r="N1639" i="6"/>
  <c r="O1639" i="6"/>
  <c r="P1639" i="6"/>
  <c r="Q1639" i="6"/>
  <c r="R1639" i="6"/>
  <c r="S1639" i="6"/>
  <c r="L1640" i="6"/>
  <c r="M1640" i="6"/>
  <c r="N1640" i="6"/>
  <c r="O1640" i="6" s="1"/>
  <c r="R1640" i="6" s="1"/>
  <c r="P1640" i="6"/>
  <c r="Q1640" i="6" s="1"/>
  <c r="S1640" i="6"/>
  <c r="L1641" i="6"/>
  <c r="M1641" i="6"/>
  <c r="N1641" i="6"/>
  <c r="O1641" i="6"/>
  <c r="R1641" i="6" s="1"/>
  <c r="T1641" i="6" s="1"/>
  <c r="U1641" i="6" s="1"/>
  <c r="V1641" i="6" s="1"/>
  <c r="W1641" i="6" s="1"/>
  <c r="P1641" i="6"/>
  <c r="Q1641" i="6"/>
  <c r="S1641" i="6"/>
  <c r="L1642" i="6"/>
  <c r="M1642" i="6"/>
  <c r="N1642" i="6"/>
  <c r="O1642" i="6" s="1"/>
  <c r="P1642" i="6"/>
  <c r="Q1642" i="6"/>
  <c r="R1642" i="6"/>
  <c r="S1642" i="6"/>
  <c r="L1643" i="6"/>
  <c r="M1643" i="6"/>
  <c r="N1643" i="6"/>
  <c r="P1643" i="6" s="1"/>
  <c r="Q1643" i="6" s="1"/>
  <c r="O1643" i="6"/>
  <c r="R1643" i="6" s="1"/>
  <c r="T1643" i="6" s="1"/>
  <c r="U1643" i="6" s="1"/>
  <c r="V1643" i="6" s="1"/>
  <c r="W1643" i="6" s="1"/>
  <c r="S1643" i="6"/>
  <c r="L1644" i="6"/>
  <c r="M1644" i="6"/>
  <c r="N1644" i="6"/>
  <c r="O1644" i="6"/>
  <c r="R1644" i="6" s="1"/>
  <c r="T1644" i="6" s="1"/>
  <c r="P1644" i="6"/>
  <c r="Q1644" i="6" s="1"/>
  <c r="S1644" i="6"/>
  <c r="U1644" i="6"/>
  <c r="V1644" i="6" s="1"/>
  <c r="W1644" i="6" s="1"/>
  <c r="L1645" i="6"/>
  <c r="M1645" i="6"/>
  <c r="N1645" i="6"/>
  <c r="S1645" i="6"/>
  <c r="L1646" i="6"/>
  <c r="M1646" i="6"/>
  <c r="N1646" i="6"/>
  <c r="S1646" i="6"/>
  <c r="L1647" i="6"/>
  <c r="M1647" i="6"/>
  <c r="N1647" i="6"/>
  <c r="S1647" i="6"/>
  <c r="L1648" i="6"/>
  <c r="M1648" i="6"/>
  <c r="N1648" i="6"/>
  <c r="O1648" i="6"/>
  <c r="R1648" i="6" s="1"/>
  <c r="T1648" i="6" s="1"/>
  <c r="U1648" i="6" s="1"/>
  <c r="V1648" i="6" s="1"/>
  <c r="P1648" i="6"/>
  <c r="Q1648" i="6" s="1"/>
  <c r="S1648" i="6"/>
  <c r="W1648" i="6"/>
  <c r="L1649" i="6"/>
  <c r="M1649" i="6"/>
  <c r="N1649" i="6"/>
  <c r="O1649" i="6" s="1"/>
  <c r="R1649" i="6"/>
  <c r="T1649" i="6" s="1"/>
  <c r="U1649" i="6" s="1"/>
  <c r="V1649" i="6" s="1"/>
  <c r="W1649" i="6" s="1"/>
  <c r="S1649" i="6"/>
  <c r="L1650" i="6"/>
  <c r="M1650" i="6"/>
  <c r="N1650" i="6"/>
  <c r="O1650" i="6"/>
  <c r="R1650" i="6" s="1"/>
  <c r="T1650" i="6" s="1"/>
  <c r="P1650" i="6"/>
  <c r="Q1650" i="6" s="1"/>
  <c r="S1650" i="6"/>
  <c r="U1650" i="6"/>
  <c r="V1650" i="6" s="1"/>
  <c r="W1650" i="6" s="1"/>
  <c r="L1651" i="6"/>
  <c r="M1651" i="6"/>
  <c r="N1651" i="6"/>
  <c r="O1651" i="6"/>
  <c r="R1651" i="6" s="1"/>
  <c r="P1651" i="6"/>
  <c r="Q1651" i="6"/>
  <c r="S1651" i="6"/>
  <c r="L1652" i="6"/>
  <c r="M1652" i="6"/>
  <c r="N1652" i="6"/>
  <c r="P1652" i="6" s="1"/>
  <c r="Q1652" i="6" s="1"/>
  <c r="S1652" i="6"/>
  <c r="L1653" i="6"/>
  <c r="M1653" i="6"/>
  <c r="N1653" i="6"/>
  <c r="O1653" i="6"/>
  <c r="P1653" i="6"/>
  <c r="Q1653" i="6" s="1"/>
  <c r="R1653" i="6"/>
  <c r="T1653" i="6" s="1"/>
  <c r="U1653" i="6" s="1"/>
  <c r="S1653" i="6"/>
  <c r="V1653" i="6"/>
  <c r="W1653" i="6" s="1"/>
  <c r="L1654" i="6"/>
  <c r="M1654" i="6"/>
  <c r="N1654" i="6"/>
  <c r="S1654" i="6"/>
  <c r="L1655" i="6"/>
  <c r="M1655" i="6"/>
  <c r="N1655" i="6"/>
  <c r="P1655" i="6" s="1"/>
  <c r="Q1655" i="6" s="1"/>
  <c r="O1655" i="6"/>
  <c r="R1655" i="6" s="1"/>
  <c r="T1655" i="6" s="1"/>
  <c r="U1655" i="6" s="1"/>
  <c r="V1655" i="6" s="1"/>
  <c r="W1655" i="6" s="1"/>
  <c r="S1655" i="6"/>
  <c r="L1656" i="6"/>
  <c r="M1656" i="6"/>
  <c r="N1656" i="6"/>
  <c r="O1656" i="6"/>
  <c r="P1656" i="6"/>
  <c r="Q1656" i="6" s="1"/>
  <c r="R1656" i="6"/>
  <c r="T1656" i="6" s="1"/>
  <c r="U1656" i="6" s="1"/>
  <c r="V1656" i="6" s="1"/>
  <c r="W1656" i="6" s="1"/>
  <c r="S1656" i="6"/>
  <c r="L1657" i="6"/>
  <c r="M1657" i="6"/>
  <c r="N1657" i="6"/>
  <c r="O1657" i="6" s="1"/>
  <c r="R1657" i="6" s="1"/>
  <c r="P1657" i="6"/>
  <c r="Q1657" i="6" s="1"/>
  <c r="S1657" i="6"/>
  <c r="L1658" i="6"/>
  <c r="M1658" i="6"/>
  <c r="N1658" i="6"/>
  <c r="O1658" i="6"/>
  <c r="R1658" i="6" s="1"/>
  <c r="T1658" i="6" s="1"/>
  <c r="P1658" i="6"/>
  <c r="Q1658" i="6" s="1"/>
  <c r="S1658" i="6"/>
  <c r="U1658" i="6"/>
  <c r="V1658" i="6" s="1"/>
  <c r="W1658" i="6" s="1"/>
  <c r="L1659" i="6"/>
  <c r="M1659" i="6"/>
  <c r="N1659" i="6"/>
  <c r="O1659" i="6"/>
  <c r="R1659" i="6" s="1"/>
  <c r="T1659" i="6" s="1"/>
  <c r="U1659" i="6" s="1"/>
  <c r="V1659" i="6" s="1"/>
  <c r="W1659" i="6" s="1"/>
  <c r="P1659" i="6"/>
  <c r="Q1659" i="6" s="1"/>
  <c r="S1659" i="6"/>
  <c r="L1660" i="6"/>
  <c r="M1660" i="6"/>
  <c r="N1660" i="6"/>
  <c r="O1660" i="6" s="1"/>
  <c r="R1660" i="6" s="1"/>
  <c r="P1660" i="6"/>
  <c r="Q1660" i="6"/>
  <c r="S1660" i="6"/>
  <c r="L1661" i="6"/>
  <c r="M1661" i="6"/>
  <c r="N1661" i="6"/>
  <c r="O1661" i="6"/>
  <c r="R1661" i="6" s="1"/>
  <c r="T1661" i="6" s="1"/>
  <c r="P1661" i="6"/>
  <c r="Q1661" i="6" s="1"/>
  <c r="S1661" i="6"/>
  <c r="U1661" i="6"/>
  <c r="V1661" i="6"/>
  <c r="W1661" i="6" s="1"/>
  <c r="L1662" i="6"/>
  <c r="M1662" i="6"/>
  <c r="N1662" i="6"/>
  <c r="O1662" i="6" s="1"/>
  <c r="P1662" i="6"/>
  <c r="Q1662" i="6"/>
  <c r="R1662" i="6"/>
  <c r="S1662" i="6"/>
  <c r="L1663" i="6"/>
  <c r="M1663" i="6"/>
  <c r="N1663" i="6"/>
  <c r="S1663" i="6"/>
  <c r="L1664" i="6"/>
  <c r="M1664" i="6"/>
  <c r="N1664" i="6"/>
  <c r="O1664" i="6"/>
  <c r="R1664" i="6" s="1"/>
  <c r="T1664" i="6" s="1"/>
  <c r="U1664" i="6" s="1"/>
  <c r="V1664" i="6" s="1"/>
  <c r="W1664" i="6" s="1"/>
  <c r="P1664" i="6"/>
  <c r="Q1664" i="6" s="1"/>
  <c r="S1664" i="6"/>
  <c r="L1665" i="6"/>
  <c r="M1665" i="6"/>
  <c r="N1665" i="6"/>
  <c r="O1665" i="6"/>
  <c r="P1665" i="6"/>
  <c r="Q1665" i="6" s="1"/>
  <c r="R1665" i="6"/>
  <c r="S1665" i="6"/>
  <c r="L1666" i="6"/>
  <c r="M1666" i="6"/>
  <c r="N1666" i="6"/>
  <c r="O1666" i="6" s="1"/>
  <c r="R1666" i="6" s="1"/>
  <c r="T1666" i="6" s="1"/>
  <c r="S1666" i="6"/>
  <c r="U1666" i="6"/>
  <c r="V1666" i="6" s="1"/>
  <c r="W1666" i="6" s="1"/>
  <c r="L1667" i="6"/>
  <c r="M1667" i="6"/>
  <c r="N1667" i="6"/>
  <c r="P1667" i="6" s="1"/>
  <c r="Q1667" i="6" s="1"/>
  <c r="O1667" i="6"/>
  <c r="R1667" i="6" s="1"/>
  <c r="T1667" i="6" s="1"/>
  <c r="U1667" i="6" s="1"/>
  <c r="V1667" i="6" s="1"/>
  <c r="W1667" i="6" s="1"/>
  <c r="S1667" i="6"/>
  <c r="L1668" i="6"/>
  <c r="M1668" i="6"/>
  <c r="N1668" i="6"/>
  <c r="O1668" i="6" s="1"/>
  <c r="R1668" i="6"/>
  <c r="T1668" i="6" s="1"/>
  <c r="U1668" i="6" s="1"/>
  <c r="V1668" i="6" s="1"/>
  <c r="W1668" i="6" s="1"/>
  <c r="S1668" i="6"/>
  <c r="L1669" i="6"/>
  <c r="M1669" i="6"/>
  <c r="N1669" i="6"/>
  <c r="S1669" i="6"/>
  <c r="L1670" i="6"/>
  <c r="M1670" i="6"/>
  <c r="N1670" i="6"/>
  <c r="O1670" i="6"/>
  <c r="P1670" i="6"/>
  <c r="Q1670" i="6" s="1"/>
  <c r="R1670" i="6"/>
  <c r="T1670" i="6" s="1"/>
  <c r="U1670" i="6" s="1"/>
  <c r="S1670" i="6"/>
  <c r="V1670" i="6"/>
  <c r="W1670" i="6" s="1"/>
  <c r="L1671" i="6"/>
  <c r="M1671" i="6"/>
  <c r="N1671" i="6"/>
  <c r="O1671" i="6"/>
  <c r="R1671" i="6" s="1"/>
  <c r="T1671" i="6" s="1"/>
  <c r="U1671" i="6" s="1"/>
  <c r="V1671" i="6" s="1"/>
  <c r="W1671" i="6" s="1"/>
  <c r="P1671" i="6"/>
  <c r="Q1671" i="6" s="1"/>
  <c r="S1671" i="6"/>
  <c r="L1672" i="6"/>
  <c r="M1672" i="6"/>
  <c r="N1672" i="6"/>
  <c r="O1672" i="6" s="1"/>
  <c r="R1672" i="6" s="1"/>
  <c r="P1672" i="6"/>
  <c r="Q1672" i="6"/>
  <c r="S1672" i="6"/>
  <c r="L1673" i="6"/>
  <c r="M1673" i="6"/>
  <c r="N1673" i="6"/>
  <c r="S1673" i="6"/>
  <c r="L1674" i="6"/>
  <c r="M1674" i="6"/>
  <c r="N1674" i="6"/>
  <c r="O1674" i="6"/>
  <c r="P1674" i="6"/>
  <c r="Q1674" i="6" s="1"/>
  <c r="R1674" i="6"/>
  <c r="T1674" i="6" s="1"/>
  <c r="U1674" i="6" s="1"/>
  <c r="V1674" i="6" s="1"/>
  <c r="W1674" i="6" s="1"/>
  <c r="S1674" i="6"/>
  <c r="L1675" i="6"/>
  <c r="M1675" i="6"/>
  <c r="N1675" i="6"/>
  <c r="S1675" i="6"/>
  <c r="L1676" i="6"/>
  <c r="M1676" i="6"/>
  <c r="N1676" i="6"/>
  <c r="S1676" i="6"/>
  <c r="L1677" i="6"/>
  <c r="M1677" i="6"/>
  <c r="N1677" i="6"/>
  <c r="O1677" i="6"/>
  <c r="P1677" i="6"/>
  <c r="Q1677" i="6" s="1"/>
  <c r="R1677" i="6"/>
  <c r="T1677" i="6" s="1"/>
  <c r="U1677" i="6" s="1"/>
  <c r="V1677" i="6" s="1"/>
  <c r="W1677" i="6" s="1"/>
  <c r="S1677" i="6"/>
  <c r="L1678" i="6"/>
  <c r="M1678" i="6"/>
  <c r="N1678" i="6"/>
  <c r="O1678" i="6" s="1"/>
  <c r="P1678" i="6"/>
  <c r="Q1678" i="6"/>
  <c r="R1678" i="6"/>
  <c r="S1678" i="6"/>
  <c r="L1679" i="6"/>
  <c r="M1679" i="6"/>
  <c r="N1679" i="6"/>
  <c r="P1679" i="6" s="1"/>
  <c r="Q1679" i="6" s="1"/>
  <c r="S1679" i="6"/>
  <c r="L1680" i="6"/>
  <c r="M1680" i="6"/>
  <c r="N1680" i="6"/>
  <c r="S1680" i="6"/>
  <c r="L1681" i="6"/>
  <c r="M1681" i="6"/>
  <c r="N1681" i="6"/>
  <c r="P1681" i="6" s="1"/>
  <c r="Q1681" i="6" s="1"/>
  <c r="S1681" i="6"/>
  <c r="L1682" i="6"/>
  <c r="M1682" i="6"/>
  <c r="N1682" i="6"/>
  <c r="O1682" i="6" s="1"/>
  <c r="R1682" i="6" s="1"/>
  <c r="T1682" i="6" s="1"/>
  <c r="S1682" i="6"/>
  <c r="U1682" i="6"/>
  <c r="V1682" i="6" s="1"/>
  <c r="W1682" i="6" s="1"/>
  <c r="L1683" i="6"/>
  <c r="M1683" i="6"/>
  <c r="N1683" i="6"/>
  <c r="P1683" i="6" s="1"/>
  <c r="O1683" i="6"/>
  <c r="Q1683" i="6"/>
  <c r="R1683" i="6"/>
  <c r="T1683" i="6" s="1"/>
  <c r="U1683" i="6" s="1"/>
  <c r="V1683" i="6" s="1"/>
  <c r="W1683" i="6" s="1"/>
  <c r="S1683" i="6"/>
  <c r="L1684" i="6"/>
  <c r="M1684" i="6"/>
  <c r="N1684" i="6"/>
  <c r="P1684" i="6" s="1"/>
  <c r="O1684" i="6"/>
  <c r="Q1684" i="6"/>
  <c r="R1684" i="6"/>
  <c r="T1684" i="6" s="1"/>
  <c r="U1684" i="6" s="1"/>
  <c r="V1684" i="6" s="1"/>
  <c r="W1684" i="6" s="1"/>
  <c r="S1684" i="6"/>
  <c r="L1685" i="6"/>
  <c r="M1685" i="6"/>
  <c r="N1685" i="6"/>
  <c r="O1685" i="6" s="1"/>
  <c r="R1685" i="6" s="1"/>
  <c r="T1685" i="6" s="1"/>
  <c r="U1685" i="6" s="1"/>
  <c r="V1685" i="6" s="1"/>
  <c r="W1685" i="6" s="1"/>
  <c r="S1685" i="6"/>
  <c r="L1686" i="6"/>
  <c r="M1686" i="6"/>
  <c r="N1686" i="6"/>
  <c r="O1686" i="6"/>
  <c r="P1686" i="6"/>
  <c r="Q1686" i="6"/>
  <c r="R1686" i="6"/>
  <c r="T1686" i="6" s="1"/>
  <c r="U1686" i="6" s="1"/>
  <c r="V1686" i="6" s="1"/>
  <c r="W1686" i="6" s="1"/>
  <c r="S1686" i="6"/>
  <c r="L1687" i="6"/>
  <c r="M1687" i="6"/>
  <c r="N1687" i="6"/>
  <c r="S1687" i="6"/>
  <c r="L1688" i="6"/>
  <c r="M1688" i="6"/>
  <c r="N1688" i="6"/>
  <c r="P1688" i="6" s="1"/>
  <c r="O1688" i="6"/>
  <c r="R1688" i="6" s="1"/>
  <c r="T1688" i="6" s="1"/>
  <c r="Q1688" i="6"/>
  <c r="S1688" i="6"/>
  <c r="U1688" i="6"/>
  <c r="V1688" i="6" s="1"/>
  <c r="W1688" i="6" s="1"/>
  <c r="L1689" i="6"/>
  <c r="M1689" i="6"/>
  <c r="N1689" i="6"/>
  <c r="O1689" i="6"/>
  <c r="P1689" i="6"/>
  <c r="Q1689" i="6" s="1"/>
  <c r="R1689" i="6"/>
  <c r="S1689" i="6"/>
  <c r="L1690" i="6"/>
  <c r="M1690" i="6"/>
  <c r="N1690" i="6"/>
  <c r="S1690" i="6"/>
  <c r="L1691" i="6"/>
  <c r="M1691" i="6"/>
  <c r="N1691" i="6"/>
  <c r="P1691" i="6" s="1"/>
  <c r="O1691" i="6"/>
  <c r="R1691" i="6" s="1"/>
  <c r="T1691" i="6" s="1"/>
  <c r="Q1691" i="6"/>
  <c r="S1691" i="6"/>
  <c r="U1691" i="6"/>
  <c r="V1691" i="6" s="1"/>
  <c r="W1691" i="6" s="1"/>
  <c r="L1692" i="6"/>
  <c r="M1692" i="6"/>
  <c r="N1692" i="6"/>
  <c r="S1692" i="6"/>
  <c r="L1693" i="6"/>
  <c r="M1693" i="6"/>
  <c r="N1693" i="6"/>
  <c r="S1693" i="6"/>
  <c r="L1694" i="6"/>
  <c r="M1694" i="6"/>
  <c r="N1694" i="6"/>
  <c r="O1694" i="6"/>
  <c r="R1694" i="6" s="1"/>
  <c r="T1694" i="6" s="1"/>
  <c r="U1694" i="6" s="1"/>
  <c r="V1694" i="6" s="1"/>
  <c r="W1694" i="6" s="1"/>
  <c r="P1694" i="6"/>
  <c r="Q1694" i="6" s="1"/>
  <c r="S1694" i="6"/>
  <c r="L1695" i="6"/>
  <c r="M1695" i="6"/>
  <c r="N1695" i="6"/>
  <c r="S1695" i="6"/>
  <c r="L1696" i="6"/>
  <c r="M1696" i="6"/>
  <c r="N1696" i="6"/>
  <c r="P1696" i="6" s="1"/>
  <c r="Q1696" i="6" s="1"/>
  <c r="O1696" i="6"/>
  <c r="R1696" i="6" s="1"/>
  <c r="T1696" i="6" s="1"/>
  <c r="U1696" i="6" s="1"/>
  <c r="V1696" i="6" s="1"/>
  <c r="W1696" i="6" s="1"/>
  <c r="S1696" i="6"/>
  <c r="L1697" i="6"/>
  <c r="M1697" i="6"/>
  <c r="N1697" i="6"/>
  <c r="O1697" i="6"/>
  <c r="R1697" i="6" s="1"/>
  <c r="T1697" i="6" s="1"/>
  <c r="P1697" i="6"/>
  <c r="Q1697" i="6"/>
  <c r="S1697" i="6"/>
  <c r="U1697" i="6"/>
  <c r="V1697" i="6" s="1"/>
  <c r="W1697" i="6" s="1"/>
  <c r="L1698" i="6"/>
  <c r="M1698" i="6"/>
  <c r="N1698" i="6"/>
  <c r="S1698" i="6"/>
  <c r="L1699" i="6"/>
  <c r="M1699" i="6"/>
  <c r="N1699" i="6"/>
  <c r="O1699" i="6" s="1"/>
  <c r="R1699" i="6" s="1"/>
  <c r="T1699" i="6" s="1"/>
  <c r="P1699" i="6"/>
  <c r="Q1699" i="6" s="1"/>
  <c r="S1699" i="6"/>
  <c r="U1699" i="6"/>
  <c r="V1699" i="6" s="1"/>
  <c r="W1699" i="6" s="1"/>
  <c r="L1700" i="6"/>
  <c r="M1700" i="6"/>
  <c r="N1700" i="6"/>
  <c r="O1700" i="6" s="1"/>
  <c r="R1700" i="6" s="1"/>
  <c r="T1700" i="6" s="1"/>
  <c r="U1700" i="6" s="1"/>
  <c r="V1700" i="6" s="1"/>
  <c r="W1700" i="6" s="1"/>
  <c r="P1700" i="6"/>
  <c r="Q1700" i="6" s="1"/>
  <c r="S1700" i="6"/>
  <c r="L1701" i="6"/>
  <c r="M1701" i="6"/>
  <c r="N1701" i="6"/>
  <c r="O1701" i="6"/>
  <c r="R1701" i="6" s="1"/>
  <c r="P1701" i="6"/>
  <c r="Q1701" i="6" s="1"/>
  <c r="S1701" i="6"/>
  <c r="L1702" i="6"/>
  <c r="M1702" i="6"/>
  <c r="N1702" i="6"/>
  <c r="S1702" i="6"/>
  <c r="L1703" i="6"/>
  <c r="M1703" i="6"/>
  <c r="N1703" i="6"/>
  <c r="S1703" i="6"/>
  <c r="L1704" i="6"/>
  <c r="M1704" i="6"/>
  <c r="N1704" i="6"/>
  <c r="S1704" i="6"/>
  <c r="L1705" i="6"/>
  <c r="M1705" i="6"/>
  <c r="N1705" i="6"/>
  <c r="P1705" i="6" s="1"/>
  <c r="Q1705" i="6" s="1"/>
  <c r="S1705" i="6"/>
  <c r="L1706" i="6"/>
  <c r="M1706" i="6"/>
  <c r="N1706" i="6"/>
  <c r="O1706" i="6"/>
  <c r="P1706" i="6"/>
  <c r="Q1706" i="6"/>
  <c r="R1706" i="6"/>
  <c r="T1706" i="6" s="1"/>
  <c r="U1706" i="6" s="1"/>
  <c r="V1706" i="6" s="1"/>
  <c r="W1706" i="6" s="1"/>
  <c r="S1706" i="6"/>
  <c r="L1707" i="6"/>
  <c r="M1707" i="6"/>
  <c r="N1707" i="6"/>
  <c r="P1707" i="6" s="1"/>
  <c r="O1707" i="6"/>
  <c r="Q1707" i="6"/>
  <c r="R1707" i="6"/>
  <c r="T1707" i="6" s="1"/>
  <c r="U1707" i="6" s="1"/>
  <c r="V1707" i="6" s="1"/>
  <c r="W1707" i="6" s="1"/>
  <c r="S1707" i="6"/>
  <c r="L1708" i="6"/>
  <c r="M1708" i="6"/>
  <c r="N1708" i="6"/>
  <c r="P1708" i="6" s="1"/>
  <c r="Q1708" i="6" s="1"/>
  <c r="O1708" i="6"/>
  <c r="R1708" i="6" s="1"/>
  <c r="S1708" i="6"/>
  <c r="L1709" i="6"/>
  <c r="M1709" i="6"/>
  <c r="N1709" i="6"/>
  <c r="O1709" i="6"/>
  <c r="P1709" i="6"/>
  <c r="Q1709" i="6" s="1"/>
  <c r="R1709" i="6"/>
  <c r="T1709" i="6" s="1"/>
  <c r="U1709" i="6" s="1"/>
  <c r="V1709" i="6" s="1"/>
  <c r="W1709" i="6" s="1"/>
  <c r="S1709" i="6"/>
  <c r="L1710" i="6"/>
  <c r="M1710" i="6"/>
  <c r="N1710" i="6"/>
  <c r="S1710" i="6"/>
  <c r="L1711" i="6"/>
  <c r="M1711" i="6"/>
  <c r="N1711" i="6"/>
  <c r="S1711" i="6"/>
  <c r="L1712" i="6"/>
  <c r="M1712" i="6"/>
  <c r="N1712" i="6"/>
  <c r="O1712" i="6"/>
  <c r="R1712" i="6" s="1"/>
  <c r="P1712" i="6"/>
  <c r="Q1712" i="6"/>
  <c r="S1712" i="6"/>
  <c r="L1713" i="6"/>
  <c r="M1713" i="6"/>
  <c r="N1713" i="6"/>
  <c r="O1713" i="6"/>
  <c r="P1713" i="6"/>
  <c r="Q1713" i="6"/>
  <c r="R1713" i="6"/>
  <c r="T1713" i="6" s="1"/>
  <c r="U1713" i="6" s="1"/>
  <c r="V1713" i="6" s="1"/>
  <c r="W1713" i="6" s="1"/>
  <c r="S1713" i="6"/>
  <c r="L1714" i="6"/>
  <c r="M1714" i="6"/>
  <c r="N1714" i="6"/>
  <c r="S1714" i="6"/>
  <c r="L1715" i="6"/>
  <c r="M1715" i="6"/>
  <c r="N1715" i="6"/>
  <c r="P1715" i="6" s="1"/>
  <c r="O1715" i="6"/>
  <c r="Q1715" i="6"/>
  <c r="R1715" i="6"/>
  <c r="T1715" i="6" s="1"/>
  <c r="U1715" i="6" s="1"/>
  <c r="V1715" i="6" s="1"/>
  <c r="W1715" i="6" s="1"/>
  <c r="S1715" i="6"/>
  <c r="L1716" i="6"/>
  <c r="M1716" i="6"/>
  <c r="N1716" i="6"/>
  <c r="O1716" i="6"/>
  <c r="R1716" i="6" s="1"/>
  <c r="T1716" i="6" s="1"/>
  <c r="U1716" i="6" s="1"/>
  <c r="V1716" i="6" s="1"/>
  <c r="W1716" i="6" s="1"/>
  <c r="P1716" i="6"/>
  <c r="Q1716" i="6" s="1"/>
  <c r="S1716" i="6"/>
  <c r="L1717" i="6"/>
  <c r="M1717" i="6"/>
  <c r="N1717" i="6"/>
  <c r="O1717" i="6"/>
  <c r="R1717" i="6" s="1"/>
  <c r="P1717" i="6"/>
  <c r="Q1717" i="6" s="1"/>
  <c r="S1717" i="6"/>
  <c r="L1718" i="6"/>
  <c r="M1718" i="6"/>
  <c r="N1718" i="6"/>
  <c r="P1718" i="6" s="1"/>
  <c r="O1718" i="6"/>
  <c r="R1718" i="6" s="1"/>
  <c r="T1718" i="6" s="1"/>
  <c r="Q1718" i="6"/>
  <c r="S1718" i="6"/>
  <c r="U1718" i="6"/>
  <c r="V1718" i="6" s="1"/>
  <c r="W1718" i="6" s="1"/>
  <c r="L1719" i="6"/>
  <c r="M1719" i="6"/>
  <c r="N1719" i="6"/>
  <c r="S1719" i="6"/>
  <c r="L1720" i="6"/>
  <c r="M1720" i="6"/>
  <c r="N1720" i="6"/>
  <c r="S1720" i="6"/>
  <c r="L1721" i="6"/>
  <c r="M1721" i="6"/>
  <c r="N1721" i="6"/>
  <c r="O1721" i="6"/>
  <c r="P1721" i="6"/>
  <c r="Q1721" i="6" s="1"/>
  <c r="R1721" i="6"/>
  <c r="T1721" i="6" s="1"/>
  <c r="U1721" i="6" s="1"/>
  <c r="V1721" i="6" s="1"/>
  <c r="W1721" i="6" s="1"/>
  <c r="S1721" i="6"/>
  <c r="L1722" i="6"/>
  <c r="M1722" i="6"/>
  <c r="N1722" i="6"/>
  <c r="S1722" i="6"/>
  <c r="L1723" i="6"/>
  <c r="M1723" i="6"/>
  <c r="N1723" i="6"/>
  <c r="P1723" i="6" s="1"/>
  <c r="Q1723" i="6" s="1"/>
  <c r="O1723" i="6"/>
  <c r="R1723" i="6" s="1"/>
  <c r="T1723" i="6" s="1"/>
  <c r="U1723" i="6" s="1"/>
  <c r="V1723" i="6" s="1"/>
  <c r="W1723" i="6" s="1"/>
  <c r="S1723" i="6"/>
  <c r="L1724" i="6"/>
  <c r="M1724" i="6"/>
  <c r="N1724" i="6"/>
  <c r="O1724" i="6"/>
  <c r="R1724" i="6" s="1"/>
  <c r="P1724" i="6"/>
  <c r="Q1724" i="6" s="1"/>
  <c r="S1724" i="6"/>
  <c r="L1725" i="6"/>
  <c r="M1725" i="6"/>
  <c r="N1725" i="6"/>
  <c r="O1725" i="6"/>
  <c r="P1725" i="6"/>
  <c r="Q1725" i="6"/>
  <c r="R1725" i="6"/>
  <c r="S1725" i="6"/>
  <c r="L1726" i="6"/>
  <c r="M1726" i="6"/>
  <c r="N1726" i="6"/>
  <c r="S1726" i="6"/>
  <c r="L1727" i="6"/>
  <c r="M1727" i="6"/>
  <c r="N1727" i="6"/>
  <c r="P1727" i="6" s="1"/>
  <c r="Q1727" i="6" s="1"/>
  <c r="O1727" i="6"/>
  <c r="R1727" i="6" s="1"/>
  <c r="T1727" i="6" s="1"/>
  <c r="U1727" i="6" s="1"/>
  <c r="V1727" i="6" s="1"/>
  <c r="W1727" i="6" s="1"/>
  <c r="S1727" i="6"/>
  <c r="L1728" i="6"/>
  <c r="M1728" i="6"/>
  <c r="N1728" i="6"/>
  <c r="S1728" i="6"/>
  <c r="L1729" i="6"/>
  <c r="M1729" i="6"/>
  <c r="N1729" i="6"/>
  <c r="O1729" i="6" s="1"/>
  <c r="R1729" i="6" s="1"/>
  <c r="T1729" i="6" s="1"/>
  <c r="U1729" i="6" s="1"/>
  <c r="P1729" i="6"/>
  <c r="Q1729" i="6" s="1"/>
  <c r="S1729" i="6"/>
  <c r="V1729" i="6"/>
  <c r="W1729" i="6" s="1"/>
  <c r="L1730" i="6"/>
  <c r="M1730" i="6"/>
  <c r="N1730" i="6"/>
  <c r="P1730" i="6" s="1"/>
  <c r="O1730" i="6"/>
  <c r="Q1730" i="6"/>
  <c r="R1730" i="6"/>
  <c r="T1730" i="6" s="1"/>
  <c r="U1730" i="6" s="1"/>
  <c r="V1730" i="6" s="1"/>
  <c r="W1730" i="6" s="1"/>
  <c r="S1730" i="6"/>
  <c r="L1731" i="6"/>
  <c r="M1731" i="6"/>
  <c r="N1731" i="6"/>
  <c r="P1731" i="6" s="1"/>
  <c r="Q1731" i="6" s="1"/>
  <c r="O1731" i="6"/>
  <c r="R1731" i="6" s="1"/>
  <c r="T1731" i="6" s="1"/>
  <c r="U1731" i="6" s="1"/>
  <c r="V1731" i="6" s="1"/>
  <c r="W1731" i="6" s="1"/>
  <c r="S1731" i="6"/>
  <c r="L1732" i="6"/>
  <c r="M1732" i="6"/>
  <c r="N1732" i="6"/>
  <c r="O1732" i="6"/>
  <c r="P1732" i="6"/>
  <c r="Q1732" i="6" s="1"/>
  <c r="R1732" i="6"/>
  <c r="T1732" i="6" s="1"/>
  <c r="S1732" i="6"/>
  <c r="U1732" i="6"/>
  <c r="V1732" i="6" s="1"/>
  <c r="W1732" i="6" s="1"/>
  <c r="L1733" i="6"/>
  <c r="M1733" i="6"/>
  <c r="N1733" i="6"/>
  <c r="P1733" i="6" s="1"/>
  <c r="Q1733" i="6" s="1"/>
  <c r="O1733" i="6"/>
  <c r="R1733" i="6" s="1"/>
  <c r="T1733" i="6" s="1"/>
  <c r="U1733" i="6" s="1"/>
  <c r="V1733" i="6" s="1"/>
  <c r="W1733" i="6" s="1"/>
  <c r="S1733" i="6"/>
  <c r="L1734" i="6"/>
  <c r="M1734" i="6"/>
  <c r="N1734" i="6"/>
  <c r="O1734" i="6"/>
  <c r="R1734" i="6" s="1"/>
  <c r="T1734" i="6" s="1"/>
  <c r="U1734" i="6" s="1"/>
  <c r="V1734" i="6" s="1"/>
  <c r="W1734" i="6" s="1"/>
  <c r="P1734" i="6"/>
  <c r="Q1734" i="6" s="1"/>
  <c r="S1734" i="6"/>
  <c r="L1735" i="6"/>
  <c r="M1735" i="6"/>
  <c r="N1735" i="6"/>
  <c r="O1735" i="6"/>
  <c r="R1735" i="6" s="1"/>
  <c r="T1735" i="6" s="1"/>
  <c r="U1735" i="6" s="1"/>
  <c r="V1735" i="6" s="1"/>
  <c r="W1735" i="6" s="1"/>
  <c r="P1735" i="6"/>
  <c r="Q1735" i="6"/>
  <c r="S1735" i="6"/>
  <c r="L1736" i="6"/>
  <c r="M1736" i="6"/>
  <c r="N1736" i="6"/>
  <c r="S1736" i="6"/>
  <c r="L1737" i="6"/>
  <c r="M1737" i="6"/>
  <c r="N1737" i="6"/>
  <c r="O1737" i="6"/>
  <c r="R1737" i="6" s="1"/>
  <c r="T1737" i="6" s="1"/>
  <c r="U1737" i="6" s="1"/>
  <c r="V1737" i="6" s="1"/>
  <c r="W1737" i="6" s="1"/>
  <c r="P1737" i="6"/>
  <c r="Q1737" i="6" s="1"/>
  <c r="S1737" i="6"/>
  <c r="L1738" i="6"/>
  <c r="M1738" i="6"/>
  <c r="N1738" i="6"/>
  <c r="O1738" i="6" s="1"/>
  <c r="R1738" i="6" s="1"/>
  <c r="P1738" i="6"/>
  <c r="Q1738" i="6" s="1"/>
  <c r="S1738" i="6"/>
  <c r="L1739" i="6"/>
  <c r="M1739" i="6"/>
  <c r="N1739" i="6"/>
  <c r="S1739" i="6"/>
  <c r="L1740" i="6"/>
  <c r="M1740" i="6"/>
  <c r="N1740" i="6"/>
  <c r="O1740" i="6"/>
  <c r="P1740" i="6"/>
  <c r="Q1740" i="6" s="1"/>
  <c r="R1740" i="6"/>
  <c r="S1740" i="6"/>
  <c r="L1741" i="6"/>
  <c r="M1741" i="6"/>
  <c r="N1741" i="6"/>
  <c r="P1741" i="6" s="1"/>
  <c r="O1741" i="6"/>
  <c r="R1741" i="6" s="1"/>
  <c r="T1741" i="6" s="1"/>
  <c r="Q1741" i="6"/>
  <c r="S1741" i="6"/>
  <c r="U1741" i="6"/>
  <c r="V1741" i="6"/>
  <c r="W1741" i="6"/>
  <c r="L1742" i="6"/>
  <c r="M1742" i="6"/>
  <c r="N1742" i="6"/>
  <c r="S1742" i="6"/>
  <c r="L1743" i="6"/>
  <c r="M1743" i="6"/>
  <c r="N1743" i="6"/>
  <c r="O1743" i="6" s="1"/>
  <c r="R1743" i="6" s="1"/>
  <c r="T1743" i="6" s="1"/>
  <c r="U1743" i="6" s="1"/>
  <c r="V1743" i="6" s="1"/>
  <c r="P1743" i="6"/>
  <c r="Q1743" i="6"/>
  <c r="S1743" i="6"/>
  <c r="W1743" i="6"/>
  <c r="L1744" i="6"/>
  <c r="M1744" i="6"/>
  <c r="N1744" i="6"/>
  <c r="O1744" i="6"/>
  <c r="P1744" i="6"/>
  <c r="Q1744" i="6"/>
  <c r="R1744" i="6"/>
  <c r="T1744" i="6" s="1"/>
  <c r="U1744" i="6" s="1"/>
  <c r="V1744" i="6" s="1"/>
  <c r="W1744" i="6" s="1"/>
  <c r="S1744" i="6"/>
  <c r="L1745" i="6"/>
  <c r="M1745" i="6"/>
  <c r="N1745" i="6"/>
  <c r="O1745" i="6"/>
  <c r="R1745" i="6" s="1"/>
  <c r="T1745" i="6" s="1"/>
  <c r="U1745" i="6" s="1"/>
  <c r="V1745" i="6" s="1"/>
  <c r="W1745" i="6" s="1"/>
  <c r="P1745" i="6"/>
  <c r="Q1745" i="6"/>
  <c r="S1745" i="6"/>
  <c r="L1746" i="6"/>
  <c r="M1746" i="6"/>
  <c r="N1746" i="6"/>
  <c r="S1746" i="6"/>
  <c r="L1747" i="6"/>
  <c r="M1747" i="6"/>
  <c r="N1747" i="6"/>
  <c r="O1747" i="6"/>
  <c r="P1747" i="6"/>
  <c r="Q1747" i="6"/>
  <c r="R1747" i="6"/>
  <c r="T1747" i="6" s="1"/>
  <c r="U1747" i="6" s="1"/>
  <c r="V1747" i="6" s="1"/>
  <c r="W1747" i="6" s="1"/>
  <c r="S1747" i="6"/>
  <c r="L1748" i="6"/>
  <c r="M1748" i="6"/>
  <c r="N1748" i="6"/>
  <c r="S1748" i="6"/>
  <c r="L1749" i="6"/>
  <c r="M1749" i="6"/>
  <c r="N1749" i="6"/>
  <c r="O1749" i="6"/>
  <c r="P1749" i="6"/>
  <c r="Q1749" i="6"/>
  <c r="R1749" i="6"/>
  <c r="T1749" i="6" s="1"/>
  <c r="U1749" i="6" s="1"/>
  <c r="V1749" i="6" s="1"/>
  <c r="W1749" i="6" s="1"/>
  <c r="S1749" i="6"/>
  <c r="L1750" i="6"/>
  <c r="M1750" i="6"/>
  <c r="N1750" i="6"/>
  <c r="O1750" i="6" s="1"/>
  <c r="R1750" i="6" s="1"/>
  <c r="P1750" i="6"/>
  <c r="Q1750" i="6" s="1"/>
  <c r="S1750" i="6"/>
  <c r="L1751" i="6"/>
  <c r="M1751" i="6"/>
  <c r="N1751" i="6"/>
  <c r="P1751" i="6" s="1"/>
  <c r="O1751" i="6"/>
  <c r="Q1751" i="6"/>
  <c r="R1751" i="6"/>
  <c r="T1751" i="6" s="1"/>
  <c r="U1751" i="6" s="1"/>
  <c r="V1751" i="6" s="1"/>
  <c r="W1751" i="6" s="1"/>
  <c r="S1751" i="6"/>
  <c r="L1752" i="6"/>
  <c r="M1752" i="6"/>
  <c r="N1752" i="6"/>
  <c r="S1752" i="6"/>
  <c r="L1753" i="6"/>
  <c r="M1753" i="6"/>
  <c r="N1753" i="6"/>
  <c r="S1753" i="6"/>
  <c r="L1754" i="6"/>
  <c r="M1754" i="6"/>
  <c r="N1754" i="6"/>
  <c r="P1754" i="6" s="1"/>
  <c r="Q1754" i="6" s="1"/>
  <c r="O1754" i="6"/>
  <c r="R1754" i="6" s="1"/>
  <c r="T1754" i="6" s="1"/>
  <c r="S1754" i="6"/>
  <c r="U1754" i="6"/>
  <c r="V1754" i="6" s="1"/>
  <c r="W1754" i="6" s="1"/>
  <c r="L1755" i="6"/>
  <c r="M1755" i="6"/>
  <c r="N1755" i="6"/>
  <c r="O1755" i="6"/>
  <c r="R1755" i="6" s="1"/>
  <c r="T1755" i="6" s="1"/>
  <c r="U1755" i="6" s="1"/>
  <c r="P1755" i="6"/>
  <c r="Q1755" i="6" s="1"/>
  <c r="S1755" i="6"/>
  <c r="V1755" i="6"/>
  <c r="W1755" i="6" s="1"/>
  <c r="L1756" i="6"/>
  <c r="M1756" i="6"/>
  <c r="N1756" i="6"/>
  <c r="S1756" i="6"/>
  <c r="L1757" i="6"/>
  <c r="M1757" i="6"/>
  <c r="N1757" i="6"/>
  <c r="O1757" i="6" s="1"/>
  <c r="R1757" i="6" s="1"/>
  <c r="P1757" i="6"/>
  <c r="Q1757" i="6" s="1"/>
  <c r="S1757" i="6"/>
  <c r="L1758" i="6"/>
  <c r="M1758" i="6"/>
  <c r="N1758" i="6"/>
  <c r="O1758" i="6"/>
  <c r="P1758" i="6"/>
  <c r="Q1758" i="6" s="1"/>
  <c r="R1758" i="6"/>
  <c r="S1758" i="6"/>
  <c r="L1759" i="6"/>
  <c r="M1759" i="6"/>
  <c r="N1759" i="6"/>
  <c r="P1759" i="6" s="1"/>
  <c r="O1759" i="6"/>
  <c r="R1759" i="6" s="1"/>
  <c r="T1759" i="6" s="1"/>
  <c r="U1759" i="6" s="1"/>
  <c r="V1759" i="6" s="1"/>
  <c r="W1759" i="6" s="1"/>
  <c r="Q1759" i="6"/>
  <c r="S1759" i="6"/>
  <c r="L1760" i="6"/>
  <c r="M1760" i="6"/>
  <c r="N1760" i="6"/>
  <c r="S1760" i="6"/>
  <c r="L1761" i="6"/>
  <c r="M1761" i="6"/>
  <c r="N1761" i="6"/>
  <c r="O1761" i="6"/>
  <c r="R1761" i="6" s="1"/>
  <c r="T1761" i="6" s="1"/>
  <c r="U1761" i="6" s="1"/>
  <c r="P1761" i="6"/>
  <c r="Q1761" i="6"/>
  <c r="S1761" i="6"/>
  <c r="V1761" i="6"/>
  <c r="W1761" i="6" s="1"/>
  <c r="L1762" i="6"/>
  <c r="M1762" i="6"/>
  <c r="N1762" i="6"/>
  <c r="O1762" i="6" s="1"/>
  <c r="R1762" i="6"/>
  <c r="T1762" i="6" s="1"/>
  <c r="U1762" i="6" s="1"/>
  <c r="V1762" i="6" s="1"/>
  <c r="W1762" i="6" s="1"/>
  <c r="S1762" i="6"/>
  <c r="L1763" i="6"/>
  <c r="M1763" i="6"/>
  <c r="N1763" i="6"/>
  <c r="P1763" i="6" s="1"/>
  <c r="O1763" i="6"/>
  <c r="R1763" i="6" s="1"/>
  <c r="T1763" i="6" s="1"/>
  <c r="U1763" i="6" s="1"/>
  <c r="V1763" i="6" s="1"/>
  <c r="Q1763" i="6"/>
  <c r="S1763" i="6"/>
  <c r="W1763" i="6"/>
  <c r="L1764" i="6"/>
  <c r="M1764" i="6"/>
  <c r="N1764" i="6"/>
  <c r="P1764" i="6" s="1"/>
  <c r="Q1764" i="6" s="1"/>
  <c r="O1764" i="6"/>
  <c r="R1764" i="6"/>
  <c r="T1764" i="6" s="1"/>
  <c r="U1764" i="6" s="1"/>
  <c r="S1764" i="6"/>
  <c r="V1764" i="6"/>
  <c r="W1764" i="6" s="1"/>
  <c r="L1765" i="6"/>
  <c r="M1765" i="6"/>
  <c r="N1765" i="6"/>
  <c r="S1765" i="6"/>
  <c r="L1766" i="6"/>
  <c r="M1766" i="6"/>
  <c r="N1766" i="6"/>
  <c r="S1766" i="6"/>
  <c r="L1767" i="6"/>
  <c r="M1767" i="6"/>
  <c r="N1767" i="6"/>
  <c r="S1767" i="6"/>
  <c r="L1768" i="6"/>
  <c r="M1768" i="6"/>
  <c r="N1768" i="6"/>
  <c r="O1768" i="6"/>
  <c r="P1768" i="6"/>
  <c r="Q1768" i="6"/>
  <c r="R1768" i="6"/>
  <c r="T1768" i="6" s="1"/>
  <c r="U1768" i="6" s="1"/>
  <c r="V1768" i="6" s="1"/>
  <c r="W1768" i="6" s="1"/>
  <c r="S1768" i="6"/>
  <c r="L1769" i="6"/>
  <c r="M1769" i="6"/>
  <c r="N1769" i="6"/>
  <c r="S1769" i="6"/>
  <c r="L1770" i="6"/>
  <c r="M1770" i="6"/>
  <c r="N1770" i="6"/>
  <c r="S1770" i="6"/>
  <c r="L1771" i="6"/>
  <c r="M1771" i="6"/>
  <c r="N1771" i="6"/>
  <c r="S1771" i="6"/>
  <c r="L1772" i="6"/>
  <c r="M1772" i="6"/>
  <c r="N1772" i="6"/>
  <c r="O1772" i="6" s="1"/>
  <c r="R1772" i="6" s="1"/>
  <c r="T1772" i="6" s="1"/>
  <c r="U1772" i="6" s="1"/>
  <c r="V1772" i="6" s="1"/>
  <c r="P1772" i="6"/>
  <c r="Q1772" i="6" s="1"/>
  <c r="S1772" i="6"/>
  <c r="W1772" i="6"/>
  <c r="L1773" i="6"/>
  <c r="M1773" i="6"/>
  <c r="N1773" i="6"/>
  <c r="O1773" i="6"/>
  <c r="R1773" i="6" s="1"/>
  <c r="P1773" i="6"/>
  <c r="Q1773" i="6"/>
  <c r="S1773" i="6"/>
  <c r="L1774" i="6"/>
  <c r="M1774" i="6"/>
  <c r="N1774" i="6"/>
  <c r="S1774" i="6"/>
  <c r="L1775" i="6"/>
  <c r="M1775" i="6"/>
  <c r="N1775" i="6"/>
  <c r="P1775" i="6" s="1"/>
  <c r="O1775" i="6"/>
  <c r="R1775" i="6" s="1"/>
  <c r="T1775" i="6" s="1"/>
  <c r="U1775" i="6" s="1"/>
  <c r="Q1775" i="6"/>
  <c r="S1775" i="6"/>
  <c r="V1775" i="6"/>
  <c r="W1775" i="6" s="1"/>
  <c r="L1776" i="6"/>
  <c r="M1776" i="6"/>
  <c r="N1776" i="6"/>
  <c r="P1776" i="6" s="1"/>
  <c r="Q1776" i="6" s="1"/>
  <c r="S1776" i="6"/>
  <c r="L1777" i="6"/>
  <c r="M1777" i="6"/>
  <c r="N1777" i="6"/>
  <c r="S1777" i="6"/>
  <c r="L1778" i="6"/>
  <c r="M1778" i="6"/>
  <c r="N1778" i="6"/>
  <c r="O1778" i="6" s="1"/>
  <c r="R1778" i="6"/>
  <c r="T1778" i="6" s="1"/>
  <c r="U1778" i="6" s="1"/>
  <c r="V1778" i="6" s="1"/>
  <c r="W1778" i="6" s="1"/>
  <c r="S1778" i="6"/>
  <c r="L1779" i="6"/>
  <c r="M1779" i="6"/>
  <c r="N1779" i="6"/>
  <c r="S1779" i="6"/>
  <c r="L1780" i="6"/>
  <c r="M1780" i="6"/>
  <c r="N1780" i="6"/>
  <c r="S1780" i="6"/>
  <c r="L1781" i="6"/>
  <c r="M1781" i="6"/>
  <c r="N1781" i="6"/>
  <c r="O1781" i="6" s="1"/>
  <c r="R1781" i="6" s="1"/>
  <c r="P1781" i="6"/>
  <c r="Q1781" i="6"/>
  <c r="S1781" i="6"/>
  <c r="L1782" i="6"/>
  <c r="M1782" i="6"/>
  <c r="N1782" i="6"/>
  <c r="P1782" i="6" s="1"/>
  <c r="Q1782" i="6" s="1"/>
  <c r="S1782" i="6"/>
  <c r="L1783" i="6"/>
  <c r="M1783" i="6"/>
  <c r="N1783" i="6"/>
  <c r="O1783" i="6"/>
  <c r="R1783" i="6" s="1"/>
  <c r="T1783" i="6" s="1"/>
  <c r="U1783" i="6" s="1"/>
  <c r="V1783" i="6" s="1"/>
  <c r="W1783" i="6" s="1"/>
  <c r="P1783" i="6"/>
  <c r="Q1783" i="6" s="1"/>
  <c r="S1783" i="6"/>
  <c r="L1784" i="6"/>
  <c r="M1784" i="6"/>
  <c r="N1784" i="6"/>
  <c r="O1784" i="6"/>
  <c r="P1784" i="6"/>
  <c r="Q1784" i="6" s="1"/>
  <c r="R1784" i="6"/>
  <c r="T1784" i="6" s="1"/>
  <c r="U1784" i="6" s="1"/>
  <c r="V1784" i="6" s="1"/>
  <c r="S1784" i="6"/>
  <c r="W1784" i="6"/>
  <c r="L1785" i="6"/>
  <c r="M1785" i="6"/>
  <c r="N1785" i="6"/>
  <c r="O1785" i="6" s="1"/>
  <c r="R1785" i="6" s="1"/>
  <c r="T1785" i="6" s="1"/>
  <c r="U1785" i="6" s="1"/>
  <c r="V1785" i="6" s="1"/>
  <c r="W1785" i="6" s="1"/>
  <c r="P1785" i="6"/>
  <c r="Q1785" i="6" s="1"/>
  <c r="S1785" i="6"/>
  <c r="L1786" i="6"/>
  <c r="M1786" i="6"/>
  <c r="N1786" i="6"/>
  <c r="O1786" i="6"/>
  <c r="R1786" i="6" s="1"/>
  <c r="T1786" i="6" s="1"/>
  <c r="P1786" i="6"/>
  <c r="Q1786" i="6"/>
  <c r="S1786" i="6"/>
  <c r="U1786" i="6"/>
  <c r="V1786" i="6" s="1"/>
  <c r="W1786" i="6"/>
  <c r="L1787" i="6"/>
  <c r="M1787" i="6"/>
  <c r="N1787" i="6"/>
  <c r="S1787" i="6"/>
  <c r="L1788" i="6"/>
  <c r="M1788" i="6"/>
  <c r="N1788" i="6"/>
  <c r="O1788" i="6"/>
  <c r="P1788" i="6"/>
  <c r="Q1788" i="6"/>
  <c r="R1788" i="6"/>
  <c r="T1788" i="6" s="1"/>
  <c r="U1788" i="6" s="1"/>
  <c r="V1788" i="6" s="1"/>
  <c r="W1788" i="6" s="1"/>
  <c r="S1788" i="6"/>
  <c r="L1789" i="6"/>
  <c r="M1789" i="6"/>
  <c r="N1789" i="6"/>
  <c r="O1789" i="6"/>
  <c r="P1789" i="6"/>
  <c r="Q1789" i="6" s="1"/>
  <c r="R1789" i="6"/>
  <c r="S1789" i="6"/>
  <c r="L1790" i="6"/>
  <c r="M1790" i="6"/>
  <c r="N1790" i="6"/>
  <c r="O1790" i="6" s="1"/>
  <c r="P1790" i="6"/>
  <c r="Q1790" i="6" s="1"/>
  <c r="R1790" i="6"/>
  <c r="T1790" i="6" s="1"/>
  <c r="U1790" i="6" s="1"/>
  <c r="S1790" i="6"/>
  <c r="V1790" i="6"/>
  <c r="W1790" i="6" s="1"/>
  <c r="L1791" i="6"/>
  <c r="M1791" i="6"/>
  <c r="N1791" i="6"/>
  <c r="P1791" i="6" s="1"/>
  <c r="Q1791" i="6" s="1"/>
  <c r="S1791" i="6"/>
  <c r="L1792" i="6"/>
  <c r="M1792" i="6"/>
  <c r="N1792" i="6"/>
  <c r="O1792" i="6"/>
  <c r="R1792" i="6" s="1"/>
  <c r="P1792" i="6"/>
  <c r="Q1792" i="6" s="1"/>
  <c r="S1792" i="6"/>
  <c r="L1793" i="6"/>
  <c r="M1793" i="6"/>
  <c r="N1793" i="6"/>
  <c r="O1793" i="6"/>
  <c r="R1793" i="6" s="1"/>
  <c r="T1793" i="6" s="1"/>
  <c r="U1793" i="6" s="1"/>
  <c r="V1793" i="6" s="1"/>
  <c r="W1793" i="6" s="1"/>
  <c r="P1793" i="6"/>
  <c r="Q1793" i="6" s="1"/>
  <c r="S1793" i="6"/>
  <c r="L1794" i="6"/>
  <c r="M1794" i="6"/>
  <c r="N1794" i="6"/>
  <c r="P1794" i="6" s="1"/>
  <c r="O1794" i="6"/>
  <c r="Q1794" i="6"/>
  <c r="R1794" i="6"/>
  <c r="T1794" i="6" s="1"/>
  <c r="U1794" i="6" s="1"/>
  <c r="V1794" i="6" s="1"/>
  <c r="W1794" i="6" s="1"/>
  <c r="S1794" i="6"/>
  <c r="L1795" i="6"/>
  <c r="M1795" i="6"/>
  <c r="N1795" i="6"/>
  <c r="S1795" i="6"/>
  <c r="L1796" i="6"/>
  <c r="M1796" i="6"/>
  <c r="N1796" i="6"/>
  <c r="S1796" i="6"/>
  <c r="L1797" i="6"/>
  <c r="M1797" i="6"/>
  <c r="N1797" i="6"/>
  <c r="O1797" i="6"/>
  <c r="R1797" i="6" s="1"/>
  <c r="T1797" i="6" s="1"/>
  <c r="U1797" i="6" s="1"/>
  <c r="P1797" i="6"/>
  <c r="Q1797" i="6" s="1"/>
  <c r="S1797" i="6"/>
  <c r="V1797" i="6"/>
  <c r="W1797" i="6" s="1"/>
  <c r="L1798" i="6"/>
  <c r="M1798" i="6"/>
  <c r="N1798" i="6"/>
  <c r="S1798" i="6"/>
  <c r="L1799" i="6"/>
  <c r="M1799" i="6"/>
  <c r="N1799" i="6"/>
  <c r="O1799" i="6"/>
  <c r="R1799" i="6" s="1"/>
  <c r="T1799" i="6" s="1"/>
  <c r="U1799" i="6" s="1"/>
  <c r="V1799" i="6" s="1"/>
  <c r="W1799" i="6" s="1"/>
  <c r="P1799" i="6"/>
  <c r="Q1799" i="6"/>
  <c r="S1799" i="6"/>
  <c r="L1800" i="6"/>
  <c r="M1800" i="6"/>
  <c r="N1800" i="6"/>
  <c r="P1800" i="6" s="1"/>
  <c r="Q1800" i="6" s="1"/>
  <c r="O1800" i="6"/>
  <c r="R1800" i="6" s="1"/>
  <c r="T1800" i="6" s="1"/>
  <c r="U1800" i="6" s="1"/>
  <c r="V1800" i="6" s="1"/>
  <c r="W1800" i="6" s="1"/>
  <c r="S1800" i="6"/>
  <c r="L1801" i="6"/>
  <c r="M1801" i="6"/>
  <c r="N1801" i="6"/>
  <c r="O1801" i="6"/>
  <c r="R1801" i="6" s="1"/>
  <c r="P1801" i="6"/>
  <c r="Q1801" i="6" s="1"/>
  <c r="S1801" i="6"/>
  <c r="L1802" i="6"/>
  <c r="M1802" i="6"/>
  <c r="N1802" i="6"/>
  <c r="O1802" i="6" s="1"/>
  <c r="P1802" i="6"/>
  <c r="Q1802" i="6" s="1"/>
  <c r="R1802" i="6"/>
  <c r="T1802" i="6" s="1"/>
  <c r="U1802" i="6" s="1"/>
  <c r="V1802" i="6" s="1"/>
  <c r="W1802" i="6" s="1"/>
  <c r="S1802" i="6"/>
  <c r="L1803" i="6"/>
  <c r="M1803" i="6"/>
  <c r="N1803" i="6"/>
  <c r="P1803" i="6" s="1"/>
  <c r="O1803" i="6"/>
  <c r="R1803" i="6" s="1"/>
  <c r="T1803" i="6" s="1"/>
  <c r="U1803" i="6" s="1"/>
  <c r="Q1803" i="6"/>
  <c r="S1803" i="6"/>
  <c r="V1803" i="6"/>
  <c r="W1803" i="6"/>
  <c r="L1804" i="6"/>
  <c r="M1804" i="6"/>
  <c r="N1804" i="6"/>
  <c r="S1804" i="6"/>
  <c r="L1805" i="6"/>
  <c r="M1805" i="6"/>
  <c r="N1805" i="6"/>
  <c r="P1805" i="6" s="1"/>
  <c r="O1805" i="6"/>
  <c r="R1805" i="6" s="1"/>
  <c r="Q1805" i="6"/>
  <c r="S1805" i="6"/>
  <c r="L1806" i="6"/>
  <c r="M1806" i="6"/>
  <c r="N1806" i="6"/>
  <c r="P1806" i="6" s="1"/>
  <c r="Q1806" i="6" s="1"/>
  <c r="S1806" i="6"/>
  <c r="L1807" i="6"/>
  <c r="M1807" i="6"/>
  <c r="N1807" i="6"/>
  <c r="O1807" i="6"/>
  <c r="R1807" i="6" s="1"/>
  <c r="T1807" i="6" s="1"/>
  <c r="U1807" i="6" s="1"/>
  <c r="V1807" i="6" s="1"/>
  <c r="W1807" i="6" s="1"/>
  <c r="P1807" i="6"/>
  <c r="Q1807" i="6" s="1"/>
  <c r="S1807" i="6"/>
  <c r="L1808" i="6"/>
  <c r="M1808" i="6"/>
  <c r="N1808" i="6"/>
  <c r="O1808" i="6" s="1"/>
  <c r="R1808" i="6"/>
  <c r="T1808" i="6" s="1"/>
  <c r="U1808" i="6" s="1"/>
  <c r="V1808" i="6" s="1"/>
  <c r="W1808" i="6" s="1"/>
  <c r="S1808" i="6"/>
  <c r="L1809" i="6"/>
  <c r="M1809" i="6"/>
  <c r="N1809" i="6"/>
  <c r="O1809" i="6"/>
  <c r="P1809" i="6"/>
  <c r="Q1809" i="6"/>
  <c r="R1809" i="6"/>
  <c r="T1809" i="6" s="1"/>
  <c r="U1809" i="6" s="1"/>
  <c r="V1809" i="6" s="1"/>
  <c r="W1809" i="6" s="1"/>
  <c r="S1809" i="6"/>
  <c r="L1810" i="6"/>
  <c r="M1810" i="6"/>
  <c r="N1810" i="6"/>
  <c r="O1810" i="6"/>
  <c r="R1810" i="6" s="1"/>
  <c r="T1810" i="6" s="1"/>
  <c r="U1810" i="6" s="1"/>
  <c r="V1810" i="6" s="1"/>
  <c r="W1810" i="6" s="1"/>
  <c r="P1810" i="6"/>
  <c r="Q1810" i="6" s="1"/>
  <c r="S1810" i="6"/>
  <c r="L1811" i="6"/>
  <c r="M1811" i="6"/>
  <c r="N1811" i="6"/>
  <c r="S1811" i="6"/>
  <c r="L1812" i="6"/>
  <c r="M1812" i="6"/>
  <c r="N1812" i="6"/>
  <c r="S1812" i="6"/>
  <c r="L1813" i="6"/>
  <c r="M1813" i="6"/>
  <c r="N1813" i="6"/>
  <c r="P1813" i="6" s="1"/>
  <c r="Q1813" i="6"/>
  <c r="S1813" i="6"/>
  <c r="L1814" i="6"/>
  <c r="M1814" i="6"/>
  <c r="N1814" i="6"/>
  <c r="O1814" i="6" s="1"/>
  <c r="P1814" i="6"/>
  <c r="Q1814" i="6" s="1"/>
  <c r="R1814" i="6"/>
  <c r="T1814" i="6" s="1"/>
  <c r="U1814" i="6" s="1"/>
  <c r="V1814" i="6" s="1"/>
  <c r="W1814" i="6" s="1"/>
  <c r="S1814" i="6"/>
  <c r="L1815" i="6"/>
  <c r="M1815" i="6"/>
  <c r="N1815" i="6"/>
  <c r="O1815" i="6"/>
  <c r="R1815" i="6" s="1"/>
  <c r="P1815" i="6"/>
  <c r="Q1815" i="6" s="1"/>
  <c r="S1815" i="6"/>
  <c r="L1816" i="6"/>
  <c r="M1816" i="6"/>
  <c r="N1816" i="6"/>
  <c r="O1816" i="6" s="1"/>
  <c r="R1816" i="6" s="1"/>
  <c r="P1816" i="6"/>
  <c r="Q1816" i="6" s="1"/>
  <c r="S1816" i="6"/>
  <c r="L1817" i="6"/>
  <c r="M1817" i="6"/>
  <c r="N1817" i="6"/>
  <c r="P1817" i="6" s="1"/>
  <c r="O1817" i="6"/>
  <c r="R1817" i="6" s="1"/>
  <c r="T1817" i="6" s="1"/>
  <c r="U1817" i="6" s="1"/>
  <c r="V1817" i="6" s="1"/>
  <c r="W1817" i="6" s="1"/>
  <c r="Q1817" i="6"/>
  <c r="S1817" i="6"/>
  <c r="L1818" i="6"/>
  <c r="M1818" i="6"/>
  <c r="N1818" i="6"/>
  <c r="S1818" i="6"/>
  <c r="L1819" i="6"/>
  <c r="M1819" i="6"/>
  <c r="N1819" i="6"/>
  <c r="O1819" i="6"/>
  <c r="R1819" i="6" s="1"/>
  <c r="P1819" i="6"/>
  <c r="Q1819" i="6" s="1"/>
  <c r="S1819" i="6"/>
  <c r="L1820" i="6"/>
  <c r="M1820" i="6"/>
  <c r="N1820" i="6"/>
  <c r="S1820" i="6"/>
  <c r="L1821" i="6"/>
  <c r="M1821" i="6"/>
  <c r="N1821" i="6"/>
  <c r="P1821" i="6" s="1"/>
  <c r="O1821" i="6"/>
  <c r="R1821" i="6" s="1"/>
  <c r="T1821" i="6" s="1"/>
  <c r="U1821" i="6" s="1"/>
  <c r="V1821" i="6" s="1"/>
  <c r="W1821" i="6" s="1"/>
  <c r="Q1821" i="6"/>
  <c r="S1821" i="6"/>
  <c r="L1822" i="6"/>
  <c r="M1822" i="6"/>
  <c r="N1822" i="6"/>
  <c r="O1822" i="6"/>
  <c r="R1822" i="6" s="1"/>
  <c r="P1822" i="6"/>
  <c r="Q1822" i="6"/>
  <c r="S1822" i="6"/>
  <c r="L1823" i="6"/>
  <c r="M1823" i="6"/>
  <c r="N1823" i="6"/>
  <c r="O1823" i="6" s="1"/>
  <c r="R1823" i="6" s="1"/>
  <c r="T1823" i="6" s="1"/>
  <c r="U1823" i="6" s="1"/>
  <c r="V1823" i="6" s="1"/>
  <c r="W1823" i="6" s="1"/>
  <c r="P1823" i="6"/>
  <c r="Q1823" i="6" s="1"/>
  <c r="S1823" i="6"/>
  <c r="L1824" i="6"/>
  <c r="M1824" i="6"/>
  <c r="N1824" i="6"/>
  <c r="O1824" i="6"/>
  <c r="R1824" i="6" s="1"/>
  <c r="P1824" i="6"/>
  <c r="Q1824" i="6"/>
  <c r="S1824" i="6"/>
  <c r="L1825" i="6"/>
  <c r="M1825" i="6"/>
  <c r="N1825" i="6"/>
  <c r="P1825" i="6" s="1"/>
  <c r="O1825" i="6"/>
  <c r="R1825" i="6" s="1"/>
  <c r="T1825" i="6" s="1"/>
  <c r="U1825" i="6" s="1"/>
  <c r="V1825" i="6" s="1"/>
  <c r="W1825" i="6" s="1"/>
  <c r="Q1825" i="6"/>
  <c r="S1825" i="6"/>
  <c r="L1826" i="6"/>
  <c r="M1826" i="6"/>
  <c r="N1826" i="6"/>
  <c r="P1826" i="6" s="1"/>
  <c r="Q1826" i="6" s="1"/>
  <c r="O1826" i="6"/>
  <c r="R1826" i="6" s="1"/>
  <c r="T1826" i="6" s="1"/>
  <c r="U1826" i="6" s="1"/>
  <c r="V1826" i="6" s="1"/>
  <c r="W1826" i="6" s="1"/>
  <c r="S1826" i="6"/>
  <c r="L1827" i="6"/>
  <c r="M1827" i="6"/>
  <c r="N1827" i="6"/>
  <c r="O1827" i="6"/>
  <c r="R1827" i="6" s="1"/>
  <c r="P1827" i="6"/>
  <c r="Q1827" i="6" s="1"/>
  <c r="S1827" i="6"/>
  <c r="L1828" i="6"/>
  <c r="M1828" i="6"/>
  <c r="N1828" i="6"/>
  <c r="O1828" i="6" s="1"/>
  <c r="P1828" i="6"/>
  <c r="Q1828" i="6"/>
  <c r="R1828" i="6"/>
  <c r="S1828" i="6"/>
  <c r="L1829" i="6"/>
  <c r="M1829" i="6"/>
  <c r="N1829" i="6"/>
  <c r="S1829" i="6"/>
  <c r="L1830" i="6"/>
  <c r="M1830" i="6"/>
  <c r="N1830" i="6"/>
  <c r="S1830" i="6"/>
  <c r="L1831" i="6"/>
  <c r="M1831" i="6"/>
  <c r="N1831" i="6"/>
  <c r="O1831" i="6"/>
  <c r="R1831" i="6" s="1"/>
  <c r="T1831" i="6" s="1"/>
  <c r="U1831" i="6" s="1"/>
  <c r="V1831" i="6" s="1"/>
  <c r="W1831" i="6" s="1"/>
  <c r="P1831" i="6"/>
  <c r="Q1831" i="6"/>
  <c r="S1831" i="6"/>
  <c r="L1832" i="6"/>
  <c r="M1832" i="6"/>
  <c r="N1832" i="6"/>
  <c r="S1832" i="6"/>
  <c r="L1833" i="6"/>
  <c r="M1833" i="6"/>
  <c r="N1833" i="6"/>
  <c r="P1833" i="6" s="1"/>
  <c r="Q1833" i="6" s="1"/>
  <c r="O1833" i="6"/>
  <c r="R1833" i="6"/>
  <c r="T1833" i="6" s="1"/>
  <c r="U1833" i="6" s="1"/>
  <c r="V1833" i="6" s="1"/>
  <c r="W1833" i="6" s="1"/>
  <c r="S1833" i="6"/>
  <c r="L1834" i="6"/>
  <c r="M1834" i="6"/>
  <c r="N1834" i="6"/>
  <c r="S1834" i="6"/>
  <c r="L1835" i="6"/>
  <c r="M1835" i="6"/>
  <c r="N1835" i="6"/>
  <c r="S1835" i="6"/>
  <c r="L1836" i="6"/>
  <c r="M1836" i="6"/>
  <c r="N1836" i="6"/>
  <c r="O1836" i="6"/>
  <c r="P1836" i="6"/>
  <c r="Q1836" i="6" s="1"/>
  <c r="R1836" i="6"/>
  <c r="S1836" i="6"/>
  <c r="L1837" i="6"/>
  <c r="M1837" i="6"/>
  <c r="N1837" i="6"/>
  <c r="P1837" i="6" s="1"/>
  <c r="O1837" i="6"/>
  <c r="R1837" i="6" s="1"/>
  <c r="T1837" i="6" s="1"/>
  <c r="U1837" i="6" s="1"/>
  <c r="V1837" i="6" s="1"/>
  <c r="Q1837" i="6"/>
  <c r="S1837" i="6"/>
  <c r="W1837" i="6"/>
  <c r="L1838" i="6"/>
  <c r="M1838" i="6"/>
  <c r="N1838" i="6"/>
  <c r="S1838" i="6"/>
  <c r="L1839" i="6"/>
  <c r="M1839" i="6"/>
  <c r="N1839" i="6"/>
  <c r="O1839" i="6"/>
  <c r="R1839" i="6" s="1"/>
  <c r="T1839" i="6" s="1"/>
  <c r="U1839" i="6" s="1"/>
  <c r="P1839" i="6"/>
  <c r="Q1839" i="6" s="1"/>
  <c r="S1839" i="6"/>
  <c r="V1839" i="6"/>
  <c r="W1839" i="6" s="1"/>
  <c r="L1840" i="6"/>
  <c r="M1840" i="6"/>
  <c r="N1840" i="6"/>
  <c r="O1840" i="6" s="1"/>
  <c r="P1840" i="6"/>
  <c r="Q1840" i="6" s="1"/>
  <c r="R1840" i="6"/>
  <c r="S1840" i="6"/>
  <c r="L1841" i="6"/>
  <c r="M1841" i="6"/>
  <c r="N1841" i="6"/>
  <c r="S1841" i="6"/>
  <c r="L1842" i="6"/>
  <c r="M1842" i="6"/>
  <c r="N1842" i="6"/>
  <c r="O1842" i="6"/>
  <c r="R1842" i="6" s="1"/>
  <c r="T1842" i="6" s="1"/>
  <c r="U1842" i="6" s="1"/>
  <c r="V1842" i="6" s="1"/>
  <c r="W1842" i="6" s="1"/>
  <c r="P1842" i="6"/>
  <c r="Q1842" i="6" s="1"/>
  <c r="S1842" i="6"/>
  <c r="L1843" i="6"/>
  <c r="M1843" i="6"/>
  <c r="N1843" i="6"/>
  <c r="O1843" i="6" s="1"/>
  <c r="R1843" i="6" s="1"/>
  <c r="T1843" i="6" s="1"/>
  <c r="P1843" i="6"/>
  <c r="Q1843" i="6" s="1"/>
  <c r="S1843" i="6"/>
  <c r="U1843" i="6"/>
  <c r="V1843" i="6"/>
  <c r="W1843" i="6" s="1"/>
  <c r="L1844" i="6"/>
  <c r="M1844" i="6"/>
  <c r="N1844" i="6"/>
  <c r="P1844" i="6" s="1"/>
  <c r="Q1844" i="6" s="1"/>
  <c r="S1844" i="6"/>
  <c r="L1845" i="6"/>
  <c r="M1845" i="6"/>
  <c r="N1845" i="6"/>
  <c r="O1845" i="6"/>
  <c r="R1845" i="6" s="1"/>
  <c r="T1845" i="6" s="1"/>
  <c r="U1845" i="6" s="1"/>
  <c r="V1845" i="6" s="1"/>
  <c r="W1845" i="6" s="1"/>
  <c r="P1845" i="6"/>
  <c r="Q1845" i="6"/>
  <c r="S1845" i="6"/>
  <c r="L1846" i="6"/>
  <c r="M1846" i="6"/>
  <c r="N1846" i="6"/>
  <c r="O1846" i="6"/>
  <c r="R1846" i="6" s="1"/>
  <c r="T1846" i="6" s="1"/>
  <c r="U1846" i="6" s="1"/>
  <c r="V1846" i="6" s="1"/>
  <c r="P1846" i="6"/>
  <c r="Q1846" i="6" s="1"/>
  <c r="S1846" i="6"/>
  <c r="W1846" i="6"/>
  <c r="L1847" i="6"/>
  <c r="M1847" i="6"/>
  <c r="N1847" i="6"/>
  <c r="S1847" i="6"/>
  <c r="L1848" i="6"/>
  <c r="M1848" i="6"/>
  <c r="N1848" i="6"/>
  <c r="P1848" i="6" s="1"/>
  <c r="Q1848" i="6" s="1"/>
  <c r="S1848" i="6"/>
  <c r="L1849" i="6"/>
  <c r="M1849" i="6"/>
  <c r="N1849" i="6"/>
  <c r="S1849" i="6"/>
  <c r="L1850" i="6"/>
  <c r="M1850" i="6"/>
  <c r="N1850" i="6"/>
  <c r="O1850" i="6"/>
  <c r="P1850" i="6"/>
  <c r="Q1850" i="6" s="1"/>
  <c r="R1850" i="6"/>
  <c r="T1850" i="6" s="1"/>
  <c r="U1850" i="6" s="1"/>
  <c r="V1850" i="6" s="1"/>
  <c r="W1850" i="6" s="1"/>
  <c r="S1850" i="6"/>
  <c r="L1851" i="6"/>
  <c r="M1851" i="6"/>
  <c r="N1851" i="6"/>
  <c r="O1851" i="6"/>
  <c r="P1851" i="6"/>
  <c r="Q1851" i="6"/>
  <c r="R1851" i="6"/>
  <c r="T1851" i="6" s="1"/>
  <c r="U1851" i="6" s="1"/>
  <c r="S1851" i="6"/>
  <c r="V1851" i="6"/>
  <c r="W1851" i="6" s="1"/>
  <c r="L1852" i="6"/>
  <c r="M1852" i="6"/>
  <c r="N1852" i="6"/>
  <c r="O1852" i="6" s="1"/>
  <c r="R1852" i="6"/>
  <c r="T1852" i="6" s="1"/>
  <c r="U1852" i="6" s="1"/>
  <c r="V1852" i="6" s="1"/>
  <c r="W1852" i="6" s="1"/>
  <c r="S1852" i="6"/>
  <c r="L1853" i="6"/>
  <c r="M1853" i="6"/>
  <c r="N1853" i="6"/>
  <c r="P1853" i="6" s="1"/>
  <c r="Q1853" i="6" s="1"/>
  <c r="S1853" i="6"/>
  <c r="L1854" i="6"/>
  <c r="M1854" i="6"/>
  <c r="N1854" i="6"/>
  <c r="O1854" i="6"/>
  <c r="R1854" i="6" s="1"/>
  <c r="T1854" i="6" s="1"/>
  <c r="U1854" i="6" s="1"/>
  <c r="P1854" i="6"/>
  <c r="Q1854" i="6" s="1"/>
  <c r="S1854" i="6"/>
  <c r="V1854" i="6"/>
  <c r="W1854" i="6" s="1"/>
  <c r="L1855" i="6"/>
  <c r="M1855" i="6"/>
  <c r="N1855" i="6"/>
  <c r="O1855" i="6" s="1"/>
  <c r="P1855" i="6"/>
  <c r="Q1855" i="6" s="1"/>
  <c r="R1855" i="6"/>
  <c r="S1855" i="6"/>
  <c r="L1856" i="6"/>
  <c r="M1856" i="6"/>
  <c r="N1856" i="6"/>
  <c r="S1856" i="6"/>
  <c r="L1857" i="6"/>
  <c r="M1857" i="6"/>
  <c r="N1857" i="6"/>
  <c r="O1857" i="6" s="1"/>
  <c r="R1857" i="6" s="1"/>
  <c r="T1857" i="6" s="1"/>
  <c r="P1857" i="6"/>
  <c r="Q1857" i="6"/>
  <c r="S1857" i="6"/>
  <c r="U1857" i="6"/>
  <c r="V1857" i="6"/>
  <c r="W1857" i="6" s="1"/>
  <c r="L1858" i="6"/>
  <c r="M1858" i="6"/>
  <c r="N1858" i="6"/>
  <c r="S1858" i="6"/>
  <c r="L1859" i="6"/>
  <c r="M1859" i="6"/>
  <c r="N1859" i="6"/>
  <c r="O1859" i="6"/>
  <c r="R1859" i="6" s="1"/>
  <c r="T1859" i="6" s="1"/>
  <c r="U1859" i="6" s="1"/>
  <c r="V1859" i="6" s="1"/>
  <c r="W1859" i="6" s="1"/>
  <c r="P1859" i="6"/>
  <c r="Q1859" i="6" s="1"/>
  <c r="S1859" i="6"/>
  <c r="L1860" i="6"/>
  <c r="M1860" i="6"/>
  <c r="N1860" i="6"/>
  <c r="P1860" i="6" s="1"/>
  <c r="Q1860" i="6" s="1"/>
  <c r="S1860" i="6"/>
  <c r="L1861" i="6"/>
  <c r="M1861" i="6"/>
  <c r="N1861" i="6"/>
  <c r="O1861" i="6"/>
  <c r="P1861" i="6"/>
  <c r="Q1861" i="6"/>
  <c r="R1861" i="6"/>
  <c r="T1861" i="6" s="1"/>
  <c r="U1861" i="6" s="1"/>
  <c r="V1861" i="6" s="1"/>
  <c r="W1861" i="6" s="1"/>
  <c r="S1861" i="6"/>
  <c r="L1862" i="6"/>
  <c r="M1862" i="6"/>
  <c r="N1862" i="6"/>
  <c r="O1862" i="6" s="1"/>
  <c r="P1862" i="6"/>
  <c r="Q1862" i="6"/>
  <c r="R1862" i="6"/>
  <c r="T1862" i="6" s="1"/>
  <c r="U1862" i="6" s="1"/>
  <c r="V1862" i="6" s="1"/>
  <c r="W1862" i="6" s="1"/>
  <c r="S1862" i="6"/>
  <c r="L1863" i="6"/>
  <c r="M1863" i="6"/>
  <c r="N1863" i="6"/>
  <c r="S1863" i="6"/>
  <c r="L1864" i="6"/>
  <c r="M1864" i="6"/>
  <c r="N1864" i="6"/>
  <c r="P1864" i="6" s="1"/>
  <c r="Q1864" i="6" s="1"/>
  <c r="O1864" i="6"/>
  <c r="R1864" i="6" s="1"/>
  <c r="S1864" i="6"/>
  <c r="L1865" i="6"/>
  <c r="M1865" i="6"/>
  <c r="N1865" i="6"/>
  <c r="O1865" i="6" s="1"/>
  <c r="R1865" i="6" s="1"/>
  <c r="T1865" i="6" s="1"/>
  <c r="U1865" i="6" s="1"/>
  <c r="V1865" i="6" s="1"/>
  <c r="W1865" i="6" s="1"/>
  <c r="P1865" i="6"/>
  <c r="Q1865" i="6" s="1"/>
  <c r="S1865" i="6"/>
  <c r="L1866" i="6"/>
  <c r="M1866" i="6"/>
  <c r="N1866" i="6"/>
  <c r="S1866" i="6"/>
  <c r="L1867" i="6"/>
  <c r="M1867" i="6"/>
  <c r="N1867" i="6"/>
  <c r="S1867" i="6"/>
  <c r="L1868" i="6"/>
  <c r="M1868" i="6"/>
  <c r="N1868" i="6"/>
  <c r="O1868" i="6"/>
  <c r="P1868" i="6"/>
  <c r="Q1868" i="6" s="1"/>
  <c r="R1868" i="6"/>
  <c r="T1868" i="6" s="1"/>
  <c r="U1868" i="6" s="1"/>
  <c r="V1868" i="6" s="1"/>
  <c r="W1868" i="6" s="1"/>
  <c r="S1868" i="6"/>
  <c r="L1869" i="6"/>
  <c r="M1869" i="6"/>
  <c r="N1869" i="6"/>
  <c r="O1869" i="6"/>
  <c r="P1869" i="6"/>
  <c r="Q1869" i="6"/>
  <c r="R1869" i="6"/>
  <c r="T1869" i="6" s="1"/>
  <c r="U1869" i="6" s="1"/>
  <c r="V1869" i="6" s="1"/>
  <c r="W1869" i="6" s="1"/>
  <c r="S1869" i="6"/>
  <c r="L1870" i="6"/>
  <c r="M1870" i="6"/>
  <c r="N1870" i="6"/>
  <c r="S1870" i="6"/>
  <c r="L1871" i="6"/>
  <c r="M1871" i="6"/>
  <c r="N1871" i="6"/>
  <c r="P1871" i="6" s="1"/>
  <c r="Q1871" i="6" s="1"/>
  <c r="O1871" i="6"/>
  <c r="R1871" i="6" s="1"/>
  <c r="T1871" i="6" s="1"/>
  <c r="U1871" i="6" s="1"/>
  <c r="V1871" i="6" s="1"/>
  <c r="S1871" i="6"/>
  <c r="W1871" i="6"/>
  <c r="L1872" i="6"/>
  <c r="M1872" i="6"/>
  <c r="N1872" i="6"/>
  <c r="S1872" i="6"/>
  <c r="L1873" i="6"/>
  <c r="M1873" i="6"/>
  <c r="N1873" i="6"/>
  <c r="O1873" i="6"/>
  <c r="R1873" i="6" s="1"/>
  <c r="P1873" i="6"/>
  <c r="Q1873" i="6"/>
  <c r="S1873" i="6"/>
  <c r="T1873" i="6"/>
  <c r="U1873" i="6" s="1"/>
  <c r="V1873" i="6" s="1"/>
  <c r="W1873" i="6" s="1"/>
  <c r="L1874" i="6"/>
  <c r="M1874" i="6"/>
  <c r="N1874" i="6"/>
  <c r="S1874" i="6"/>
  <c r="L1875" i="6"/>
  <c r="M1875" i="6"/>
  <c r="N1875" i="6"/>
  <c r="O1875" i="6"/>
  <c r="R1875" i="6" s="1"/>
  <c r="T1875" i="6" s="1"/>
  <c r="U1875" i="6" s="1"/>
  <c r="V1875" i="6" s="1"/>
  <c r="W1875" i="6" s="1"/>
  <c r="P1875" i="6"/>
  <c r="Q1875" i="6" s="1"/>
  <c r="S1875" i="6"/>
  <c r="L1876" i="6"/>
  <c r="M1876" i="6"/>
  <c r="N1876" i="6"/>
  <c r="P1876" i="6" s="1"/>
  <c r="O1876" i="6"/>
  <c r="Q1876" i="6"/>
  <c r="R1876" i="6"/>
  <c r="T1876" i="6" s="1"/>
  <c r="U1876" i="6" s="1"/>
  <c r="V1876" i="6" s="1"/>
  <c r="W1876" i="6" s="1"/>
  <c r="S1876" i="6"/>
  <c r="L1877" i="6"/>
  <c r="M1877" i="6"/>
  <c r="N1877" i="6"/>
  <c r="P1877" i="6" s="1"/>
  <c r="Q1877" i="6" s="1"/>
  <c r="O1877" i="6"/>
  <c r="R1877" i="6" s="1"/>
  <c r="S1877" i="6"/>
  <c r="L1878" i="6"/>
  <c r="M1878" i="6"/>
  <c r="N1878" i="6"/>
  <c r="O1878" i="6" s="1"/>
  <c r="R1878" i="6" s="1"/>
  <c r="T1878" i="6" s="1"/>
  <c r="U1878" i="6" s="1"/>
  <c r="V1878" i="6" s="1"/>
  <c r="W1878" i="6" s="1"/>
  <c r="P1878" i="6"/>
  <c r="Q1878" i="6" s="1"/>
  <c r="S1878" i="6"/>
  <c r="L1879" i="6"/>
  <c r="M1879" i="6"/>
  <c r="N1879" i="6"/>
  <c r="O1879" i="6"/>
  <c r="P1879" i="6"/>
  <c r="Q1879" i="6" s="1"/>
  <c r="R1879" i="6"/>
  <c r="T1879" i="6" s="1"/>
  <c r="U1879" i="6" s="1"/>
  <c r="V1879" i="6" s="1"/>
  <c r="S1879" i="6"/>
  <c r="W1879" i="6"/>
  <c r="L1880" i="6"/>
  <c r="M1880" i="6"/>
  <c r="N1880" i="6"/>
  <c r="O1880" i="6"/>
  <c r="R1880" i="6" s="1"/>
  <c r="P1880" i="6"/>
  <c r="Q1880" i="6" s="1"/>
  <c r="S1880" i="6"/>
  <c r="L1881" i="6"/>
  <c r="M1881" i="6"/>
  <c r="N1881" i="6"/>
  <c r="O1881" i="6"/>
  <c r="R1881" i="6" s="1"/>
  <c r="P1881" i="6"/>
  <c r="Q1881" i="6" s="1"/>
  <c r="S1881" i="6"/>
  <c r="T1881" i="6" s="1"/>
  <c r="U1881" i="6" s="1"/>
  <c r="V1881" i="6" s="1"/>
  <c r="W1881" i="6" s="1"/>
  <c r="L1882" i="6"/>
  <c r="M1882" i="6"/>
  <c r="N1882" i="6"/>
  <c r="S1882" i="6"/>
  <c r="L1883" i="6"/>
  <c r="M1883" i="6"/>
  <c r="N1883" i="6"/>
  <c r="P1883" i="6" s="1"/>
  <c r="O1883" i="6"/>
  <c r="R1883" i="6" s="1"/>
  <c r="Q1883" i="6"/>
  <c r="S1883" i="6"/>
  <c r="T1883" i="6" s="1"/>
  <c r="U1883" i="6" s="1"/>
  <c r="V1883" i="6" s="1"/>
  <c r="W1883" i="6" s="1"/>
  <c r="L1884" i="6"/>
  <c r="M1884" i="6"/>
  <c r="N1884" i="6"/>
  <c r="P1884" i="6" s="1"/>
  <c r="Q1884" i="6" s="1"/>
  <c r="O1884" i="6"/>
  <c r="R1884" i="6"/>
  <c r="S1884" i="6"/>
  <c r="L1885" i="6"/>
  <c r="M1885" i="6"/>
  <c r="N1885" i="6"/>
  <c r="P1885" i="6" s="1"/>
  <c r="Q1885" i="6" s="1"/>
  <c r="S1885" i="6"/>
  <c r="L1886" i="6"/>
  <c r="M1886" i="6"/>
  <c r="N1886" i="6"/>
  <c r="O1886" i="6" s="1"/>
  <c r="R1886" i="6" s="1"/>
  <c r="T1886" i="6" s="1"/>
  <c r="P1886" i="6"/>
  <c r="Q1886" i="6"/>
  <c r="S1886" i="6"/>
  <c r="U1886" i="6"/>
  <c r="V1886" i="6" s="1"/>
  <c r="W1886" i="6" s="1"/>
  <c r="L1887" i="6"/>
  <c r="M1887" i="6"/>
  <c r="N1887" i="6"/>
  <c r="O1887" i="6" s="1"/>
  <c r="R1887" i="6" s="1"/>
  <c r="T1887" i="6" s="1"/>
  <c r="U1887" i="6" s="1"/>
  <c r="V1887" i="6" s="1"/>
  <c r="W1887" i="6" s="1"/>
  <c r="P1887" i="6"/>
  <c r="Q1887" i="6"/>
  <c r="S1887" i="6"/>
  <c r="L1888" i="6"/>
  <c r="M1888" i="6"/>
  <c r="N1888" i="6"/>
  <c r="O1888" i="6"/>
  <c r="R1888" i="6" s="1"/>
  <c r="P1888" i="6"/>
  <c r="Q1888" i="6" s="1"/>
  <c r="S1888" i="6"/>
  <c r="T1888" i="6"/>
  <c r="U1888" i="6" s="1"/>
  <c r="V1888" i="6" s="1"/>
  <c r="W1888" i="6" s="1"/>
  <c r="L1889" i="6"/>
  <c r="M1889" i="6"/>
  <c r="N1889" i="6"/>
  <c r="P1889" i="6" s="1"/>
  <c r="O1889" i="6"/>
  <c r="R1889" i="6" s="1"/>
  <c r="Q1889" i="6"/>
  <c r="S1889" i="6"/>
  <c r="L1890" i="6"/>
  <c r="M1890" i="6"/>
  <c r="N1890" i="6"/>
  <c r="O1890" i="6" s="1"/>
  <c r="R1890" i="6" s="1"/>
  <c r="T1890" i="6" s="1"/>
  <c r="U1890" i="6" s="1"/>
  <c r="V1890" i="6" s="1"/>
  <c r="P1890" i="6"/>
  <c r="Q1890" i="6" s="1"/>
  <c r="S1890" i="6"/>
  <c r="W1890" i="6"/>
  <c r="L1891" i="6"/>
  <c r="M1891" i="6"/>
  <c r="N1891" i="6"/>
  <c r="P1891" i="6" s="1"/>
  <c r="Q1891" i="6" s="1"/>
  <c r="O1891" i="6"/>
  <c r="R1891" i="6"/>
  <c r="T1891" i="6" s="1"/>
  <c r="U1891" i="6" s="1"/>
  <c r="V1891" i="6" s="1"/>
  <c r="W1891" i="6" s="1"/>
  <c r="S1891" i="6"/>
  <c r="L1892" i="6"/>
  <c r="M1892" i="6"/>
  <c r="N1892" i="6"/>
  <c r="S1892" i="6"/>
  <c r="L1893" i="6"/>
  <c r="M1893" i="6"/>
  <c r="N1893" i="6"/>
  <c r="O1893" i="6"/>
  <c r="R1893" i="6" s="1"/>
  <c r="T1893" i="6" s="1"/>
  <c r="U1893" i="6" s="1"/>
  <c r="V1893" i="6" s="1"/>
  <c r="W1893" i="6" s="1"/>
  <c r="P1893" i="6"/>
  <c r="Q1893" i="6"/>
  <c r="S1893" i="6"/>
  <c r="L1894" i="6"/>
  <c r="M1894" i="6"/>
  <c r="N1894" i="6"/>
  <c r="O1894" i="6" s="1"/>
  <c r="R1894" i="6" s="1"/>
  <c r="T1894" i="6" s="1"/>
  <c r="P1894" i="6"/>
  <c r="Q1894" i="6"/>
  <c r="S1894" i="6"/>
  <c r="U1894" i="6"/>
  <c r="V1894" i="6" s="1"/>
  <c r="W1894" i="6" s="1"/>
  <c r="L1895" i="6"/>
  <c r="M1895" i="6"/>
  <c r="N1895" i="6"/>
  <c r="P1895" i="6" s="1"/>
  <c r="Q1895" i="6" s="1"/>
  <c r="S1895" i="6"/>
  <c r="L1896" i="6"/>
  <c r="M1896" i="6"/>
  <c r="N1896" i="6"/>
  <c r="O1896" i="6"/>
  <c r="P1896" i="6"/>
  <c r="Q1896" i="6" s="1"/>
  <c r="R1896" i="6"/>
  <c r="T1896" i="6" s="1"/>
  <c r="U1896" i="6" s="1"/>
  <c r="V1896" i="6" s="1"/>
  <c r="W1896" i="6" s="1"/>
  <c r="S1896" i="6"/>
  <c r="L1897" i="6"/>
  <c r="M1897" i="6"/>
  <c r="N1897" i="6"/>
  <c r="P1897" i="6" s="1"/>
  <c r="O1897" i="6"/>
  <c r="R1897" i="6" s="1"/>
  <c r="T1897" i="6" s="1"/>
  <c r="U1897" i="6" s="1"/>
  <c r="V1897" i="6" s="1"/>
  <c r="Q1897" i="6"/>
  <c r="S1897" i="6"/>
  <c r="W1897" i="6"/>
  <c r="L1898" i="6"/>
  <c r="M1898" i="6"/>
  <c r="N1898" i="6"/>
  <c r="O1898" i="6" s="1"/>
  <c r="R1898" i="6" s="1"/>
  <c r="T1898" i="6" s="1"/>
  <c r="U1898" i="6" s="1"/>
  <c r="V1898" i="6" s="1"/>
  <c r="W1898" i="6" s="1"/>
  <c r="P1898" i="6"/>
  <c r="Q1898" i="6" s="1"/>
  <c r="S1898" i="6"/>
  <c r="L1899" i="6"/>
  <c r="M1899" i="6"/>
  <c r="N1899" i="6"/>
  <c r="P1899" i="6" s="1"/>
  <c r="O1899" i="6"/>
  <c r="Q1899" i="6"/>
  <c r="R1899" i="6"/>
  <c r="T1899" i="6" s="1"/>
  <c r="U1899" i="6" s="1"/>
  <c r="V1899" i="6" s="1"/>
  <c r="W1899" i="6" s="1"/>
  <c r="S1899" i="6"/>
  <c r="L1900" i="6"/>
  <c r="M1900" i="6"/>
  <c r="N1900" i="6"/>
  <c r="P1900" i="6" s="1"/>
  <c r="Q1900" i="6" s="1"/>
  <c r="O1900" i="6"/>
  <c r="R1900" i="6" s="1"/>
  <c r="S1900" i="6"/>
  <c r="T1900" i="6"/>
  <c r="U1900" i="6" s="1"/>
  <c r="V1900" i="6" s="1"/>
  <c r="W1900" i="6" s="1"/>
  <c r="L1901" i="6"/>
  <c r="M1901" i="6"/>
  <c r="N1901" i="6"/>
  <c r="S1901" i="6"/>
  <c r="L1902" i="6"/>
  <c r="M1902" i="6"/>
  <c r="N1902" i="6"/>
  <c r="O1902" i="6" s="1"/>
  <c r="R1902" i="6" s="1"/>
  <c r="T1902" i="6" s="1"/>
  <c r="U1902" i="6" s="1"/>
  <c r="V1902" i="6" s="1"/>
  <c r="W1902" i="6" s="1"/>
  <c r="S1902" i="6"/>
  <c r="L1903" i="6"/>
  <c r="M1903" i="6"/>
  <c r="N1903" i="6"/>
  <c r="O1903" i="6"/>
  <c r="R1903" i="6" s="1"/>
  <c r="T1903" i="6" s="1"/>
  <c r="U1903" i="6" s="1"/>
  <c r="V1903" i="6" s="1"/>
  <c r="W1903" i="6" s="1"/>
  <c r="P1903" i="6"/>
  <c r="Q1903" i="6"/>
  <c r="S1903" i="6"/>
  <c r="L1904" i="6"/>
  <c r="M1904" i="6"/>
  <c r="N1904" i="6"/>
  <c r="O1904" i="6" s="1"/>
  <c r="R1904" i="6"/>
  <c r="T1904" i="6" s="1"/>
  <c r="S1904" i="6"/>
  <c r="U1904" i="6"/>
  <c r="V1904" i="6" s="1"/>
  <c r="W1904" i="6" s="1"/>
  <c r="L1905" i="6"/>
  <c r="M1905" i="6"/>
  <c r="N1905" i="6"/>
  <c r="O1905" i="6"/>
  <c r="R1905" i="6" s="1"/>
  <c r="P1905" i="6"/>
  <c r="Q1905" i="6"/>
  <c r="S1905" i="6"/>
  <c r="T1905" i="6"/>
  <c r="U1905" i="6" s="1"/>
  <c r="V1905" i="6" s="1"/>
  <c r="W1905" i="6" s="1"/>
  <c r="L1906" i="6"/>
  <c r="M1906" i="6"/>
  <c r="N1906" i="6"/>
  <c r="O1906" i="6" s="1"/>
  <c r="P1906" i="6"/>
  <c r="Q1906" i="6"/>
  <c r="R1906" i="6"/>
  <c r="S1906" i="6"/>
  <c r="T1906" i="6" s="1"/>
  <c r="U1906" i="6" s="1"/>
  <c r="V1906" i="6" s="1"/>
  <c r="W1906" i="6" s="1"/>
  <c r="L1907" i="6"/>
  <c r="M1907" i="6"/>
  <c r="N1907" i="6"/>
  <c r="P1907" i="6" s="1"/>
  <c r="Q1907" i="6" s="1"/>
  <c r="O1907" i="6"/>
  <c r="R1907" i="6"/>
  <c r="T1907" i="6" s="1"/>
  <c r="U1907" i="6" s="1"/>
  <c r="V1907" i="6" s="1"/>
  <c r="W1907" i="6" s="1"/>
  <c r="S1907" i="6"/>
  <c r="L1908" i="6"/>
  <c r="M1908" i="6"/>
  <c r="N1908" i="6"/>
  <c r="P1908" i="6" s="1"/>
  <c r="Q1908" i="6" s="1"/>
  <c r="O1908" i="6"/>
  <c r="R1908" i="6" s="1"/>
  <c r="T1908" i="6" s="1"/>
  <c r="S1908" i="6"/>
  <c r="U1908" i="6"/>
  <c r="V1908" i="6" s="1"/>
  <c r="W1908" i="6" s="1"/>
  <c r="L1909" i="6"/>
  <c r="M1909" i="6"/>
  <c r="N1909" i="6"/>
  <c r="S1909" i="6"/>
  <c r="L1910" i="6"/>
  <c r="M1910" i="6"/>
  <c r="N1910" i="6"/>
  <c r="O1910" i="6"/>
  <c r="P1910" i="6"/>
  <c r="Q1910" i="6"/>
  <c r="R1910" i="6"/>
  <c r="T1910" i="6" s="1"/>
  <c r="U1910" i="6" s="1"/>
  <c r="V1910" i="6" s="1"/>
  <c r="W1910" i="6" s="1"/>
  <c r="S1910" i="6"/>
  <c r="L1911" i="6"/>
  <c r="M1911" i="6"/>
  <c r="N1911" i="6"/>
  <c r="O1911" i="6"/>
  <c r="P1911" i="6"/>
  <c r="Q1911" i="6" s="1"/>
  <c r="R1911" i="6"/>
  <c r="S1911" i="6"/>
  <c r="L1912" i="6"/>
  <c r="M1912" i="6"/>
  <c r="N1912" i="6"/>
  <c r="P1912" i="6" s="1"/>
  <c r="Q1912" i="6" s="1"/>
  <c r="O1912" i="6"/>
  <c r="R1912" i="6" s="1"/>
  <c r="T1912" i="6" s="1"/>
  <c r="U1912" i="6" s="1"/>
  <c r="V1912" i="6" s="1"/>
  <c r="W1912" i="6" s="1"/>
  <c r="S1912" i="6"/>
  <c r="L1913" i="6"/>
  <c r="M1913" i="6"/>
  <c r="N1913" i="6"/>
  <c r="O1913" i="6" s="1"/>
  <c r="R1913" i="6" s="1"/>
  <c r="P1913" i="6"/>
  <c r="Q1913" i="6" s="1"/>
  <c r="S1913" i="6"/>
  <c r="T1913" i="6" s="1"/>
  <c r="U1913" i="6" s="1"/>
  <c r="V1913" i="6" s="1"/>
  <c r="W1913" i="6" s="1"/>
  <c r="L1914" i="6"/>
  <c r="M1914" i="6"/>
  <c r="N1914" i="6"/>
  <c r="S1914" i="6"/>
  <c r="L1915" i="6"/>
  <c r="M1915" i="6"/>
  <c r="N1915" i="6"/>
  <c r="P1915" i="6" s="1"/>
  <c r="Q1915" i="6" s="1"/>
  <c r="O1915" i="6"/>
  <c r="R1915" i="6" s="1"/>
  <c r="T1915" i="6" s="1"/>
  <c r="U1915" i="6" s="1"/>
  <c r="V1915" i="6" s="1"/>
  <c r="W1915" i="6" s="1"/>
  <c r="S1915" i="6"/>
  <c r="L1916" i="6"/>
  <c r="M1916" i="6"/>
  <c r="N1916" i="6"/>
  <c r="O1916" i="6"/>
  <c r="R1916" i="6" s="1"/>
  <c r="T1916" i="6" s="1"/>
  <c r="U1916" i="6" s="1"/>
  <c r="V1916" i="6" s="1"/>
  <c r="W1916" i="6" s="1"/>
  <c r="P1916" i="6"/>
  <c r="Q1916" i="6" s="1"/>
  <c r="S1916" i="6"/>
  <c r="L1917" i="6"/>
  <c r="M1917" i="6"/>
  <c r="N1917" i="6"/>
  <c r="O1917" i="6"/>
  <c r="R1917" i="6" s="1"/>
  <c r="T1917" i="6" s="1"/>
  <c r="P1917" i="6"/>
  <c r="Q1917" i="6"/>
  <c r="S1917" i="6"/>
  <c r="U1917" i="6"/>
  <c r="V1917" i="6" s="1"/>
  <c r="W1917" i="6"/>
  <c r="L1918" i="6"/>
  <c r="M1918" i="6"/>
  <c r="N1918" i="6"/>
  <c r="O1918" i="6" s="1"/>
  <c r="R1918" i="6" s="1"/>
  <c r="T1918" i="6" s="1"/>
  <c r="U1918" i="6" s="1"/>
  <c r="V1918" i="6" s="1"/>
  <c r="W1918" i="6" s="1"/>
  <c r="S1918" i="6"/>
  <c r="L1919" i="6"/>
  <c r="M1919" i="6"/>
  <c r="N1919" i="6"/>
  <c r="P1919" i="6" s="1"/>
  <c r="O1919" i="6"/>
  <c r="Q1919" i="6"/>
  <c r="R1919" i="6"/>
  <c r="S1919" i="6"/>
  <c r="T1919" i="6"/>
  <c r="U1919" i="6" s="1"/>
  <c r="V1919" i="6" s="1"/>
  <c r="W1919" i="6" s="1"/>
  <c r="L1920" i="6"/>
  <c r="M1920" i="6"/>
  <c r="N1920" i="6"/>
  <c r="P1920" i="6" s="1"/>
  <c r="Q1920" i="6" s="1"/>
  <c r="O1920" i="6"/>
  <c r="R1920" i="6" s="1"/>
  <c r="T1920" i="6" s="1"/>
  <c r="U1920" i="6" s="1"/>
  <c r="V1920" i="6" s="1"/>
  <c r="W1920" i="6" s="1"/>
  <c r="S1920" i="6"/>
  <c r="L1921" i="6"/>
  <c r="M1921" i="6"/>
  <c r="N1921" i="6"/>
  <c r="O1921" i="6" s="1"/>
  <c r="R1921" i="6" s="1"/>
  <c r="T1921" i="6" s="1"/>
  <c r="P1921" i="6"/>
  <c r="Q1921" i="6" s="1"/>
  <c r="S1921" i="6"/>
  <c r="U1921" i="6"/>
  <c r="V1921" i="6" s="1"/>
  <c r="W1921" i="6" s="1"/>
  <c r="L1922" i="6"/>
  <c r="M1922" i="6"/>
  <c r="N1922" i="6"/>
  <c r="S1922" i="6"/>
  <c r="L1923" i="6"/>
  <c r="M1923" i="6"/>
  <c r="N1923" i="6"/>
  <c r="P1923" i="6" s="1"/>
  <c r="Q1923" i="6" s="1"/>
  <c r="S1923" i="6"/>
  <c r="L1924" i="6"/>
  <c r="M1924" i="6"/>
  <c r="N1924" i="6"/>
  <c r="O1924" i="6"/>
  <c r="R1924" i="6" s="1"/>
  <c r="T1924" i="6" s="1"/>
  <c r="U1924" i="6" s="1"/>
  <c r="V1924" i="6" s="1"/>
  <c r="W1924" i="6" s="1"/>
  <c r="P1924" i="6"/>
  <c r="Q1924" i="6" s="1"/>
  <c r="S1924" i="6"/>
  <c r="L1925" i="6"/>
  <c r="M1925" i="6"/>
  <c r="N1925" i="6"/>
  <c r="O1925" i="6"/>
  <c r="P1925" i="6"/>
  <c r="Q1925" i="6"/>
  <c r="R1925" i="6"/>
  <c r="T1925" i="6" s="1"/>
  <c r="U1925" i="6" s="1"/>
  <c r="V1925" i="6" s="1"/>
  <c r="W1925" i="6" s="1"/>
  <c r="S1925" i="6"/>
  <c r="L1926" i="6"/>
  <c r="M1926" i="6"/>
  <c r="N1926" i="6"/>
  <c r="O1926" i="6" s="1"/>
  <c r="R1926" i="6"/>
  <c r="T1926" i="6" s="1"/>
  <c r="U1926" i="6" s="1"/>
  <c r="V1926" i="6" s="1"/>
  <c r="W1926" i="6" s="1"/>
  <c r="S1926" i="6"/>
  <c r="L1927" i="6"/>
  <c r="M1927" i="6"/>
  <c r="N1927" i="6"/>
  <c r="S1927" i="6"/>
  <c r="L1928" i="6"/>
  <c r="M1928" i="6"/>
  <c r="N1928" i="6"/>
  <c r="O1928" i="6"/>
  <c r="R1928" i="6" s="1"/>
  <c r="T1928" i="6" s="1"/>
  <c r="U1928" i="6" s="1"/>
  <c r="V1928" i="6" s="1"/>
  <c r="P1928" i="6"/>
  <c r="Q1928" i="6" s="1"/>
  <c r="S1928" i="6"/>
  <c r="W1928" i="6"/>
  <c r="L1929" i="6"/>
  <c r="M1929" i="6"/>
  <c r="N1929" i="6"/>
  <c r="O1929" i="6"/>
  <c r="P1929" i="6"/>
  <c r="Q1929" i="6" s="1"/>
  <c r="R1929" i="6"/>
  <c r="S1929" i="6"/>
  <c r="T1929" i="6" s="1"/>
  <c r="U1929" i="6" s="1"/>
  <c r="V1929" i="6" s="1"/>
  <c r="W1929" i="6" s="1"/>
  <c r="L1930" i="6"/>
  <c r="M1930" i="6"/>
  <c r="N1930" i="6"/>
  <c r="O1930" i="6" s="1"/>
  <c r="P1930" i="6"/>
  <c r="Q1930" i="6" s="1"/>
  <c r="R1930" i="6"/>
  <c r="S1930" i="6"/>
  <c r="L1931" i="6"/>
  <c r="M1931" i="6"/>
  <c r="N1931" i="6"/>
  <c r="P1931" i="6" s="1"/>
  <c r="Q1931" i="6" s="1"/>
  <c r="S1931" i="6"/>
  <c r="L1932" i="6"/>
  <c r="M1932" i="6"/>
  <c r="N1932" i="6"/>
  <c r="O1932" i="6" s="1"/>
  <c r="R1932" i="6" s="1"/>
  <c r="T1932" i="6" s="1"/>
  <c r="U1932" i="6" s="1"/>
  <c r="V1932" i="6" s="1"/>
  <c r="W1932" i="6" s="1"/>
  <c r="S1932" i="6"/>
  <c r="L1933" i="6"/>
  <c r="M1933" i="6"/>
  <c r="N1933" i="6"/>
  <c r="S1933" i="6"/>
  <c r="L1934" i="6"/>
  <c r="M1934" i="6"/>
  <c r="N1934" i="6"/>
  <c r="O1934" i="6" s="1"/>
  <c r="R1934" i="6"/>
  <c r="T1934" i="6" s="1"/>
  <c r="U1934" i="6" s="1"/>
  <c r="V1934" i="6" s="1"/>
  <c r="W1934" i="6" s="1"/>
  <c r="S1934" i="6"/>
  <c r="L1935" i="6"/>
  <c r="M1935" i="6"/>
  <c r="N1935" i="6"/>
  <c r="P1935" i="6" s="1"/>
  <c r="Q1935" i="6" s="1"/>
  <c r="S1935" i="6"/>
  <c r="L1936" i="6"/>
  <c r="M1936" i="6"/>
  <c r="N1936" i="6"/>
  <c r="O1936" i="6" s="1"/>
  <c r="R1936" i="6" s="1"/>
  <c r="T1936" i="6" s="1"/>
  <c r="U1936" i="6" s="1"/>
  <c r="V1936" i="6" s="1"/>
  <c r="W1936" i="6" s="1"/>
  <c r="P1936" i="6"/>
  <c r="Q1936" i="6" s="1"/>
  <c r="S1936" i="6"/>
  <c r="L1937" i="6"/>
  <c r="M1937" i="6"/>
  <c r="N1937" i="6"/>
  <c r="S1937" i="6"/>
  <c r="L1938" i="6"/>
  <c r="M1938" i="6"/>
  <c r="N1938" i="6"/>
  <c r="O1938" i="6" s="1"/>
  <c r="R1938" i="6" s="1"/>
  <c r="T1938" i="6" s="1"/>
  <c r="U1938" i="6" s="1"/>
  <c r="V1938" i="6" s="1"/>
  <c r="W1938" i="6" s="1"/>
  <c r="P1938" i="6"/>
  <c r="Q1938" i="6" s="1"/>
  <c r="S1938" i="6"/>
  <c r="L1939" i="6"/>
  <c r="M1939" i="6"/>
  <c r="N1939" i="6"/>
  <c r="O1939" i="6" s="1"/>
  <c r="R1939" i="6" s="1"/>
  <c r="T1939" i="6" s="1"/>
  <c r="P1939" i="6"/>
  <c r="Q1939" i="6" s="1"/>
  <c r="S1939" i="6"/>
  <c r="U1939" i="6"/>
  <c r="V1939" i="6" s="1"/>
  <c r="W1939" i="6" s="1"/>
  <c r="L1940" i="6"/>
  <c r="M1940" i="6"/>
  <c r="N1940" i="6"/>
  <c r="O1940" i="6" s="1"/>
  <c r="R1940" i="6" s="1"/>
  <c r="T1940" i="6" s="1"/>
  <c r="U1940" i="6" s="1"/>
  <c r="V1940" i="6" s="1"/>
  <c r="W1940" i="6" s="1"/>
  <c r="P1940" i="6"/>
  <c r="Q1940" i="6" s="1"/>
  <c r="S1940" i="6"/>
  <c r="L1941" i="6"/>
  <c r="M1941" i="6"/>
  <c r="N1941" i="6"/>
  <c r="O1941" i="6"/>
  <c r="R1941" i="6" s="1"/>
  <c r="P1941" i="6"/>
  <c r="Q1941" i="6" s="1"/>
  <c r="S1941" i="6"/>
  <c r="L1942" i="6"/>
  <c r="M1942" i="6"/>
  <c r="N1942" i="6"/>
  <c r="O1942" i="6" s="1"/>
  <c r="P1942" i="6"/>
  <c r="Q1942" i="6" s="1"/>
  <c r="R1942" i="6"/>
  <c r="S1942" i="6"/>
  <c r="T1942" i="6"/>
  <c r="U1942" i="6" s="1"/>
  <c r="V1942" i="6" s="1"/>
  <c r="W1942" i="6" s="1"/>
  <c r="L1943" i="6"/>
  <c r="M1943" i="6"/>
  <c r="N1943" i="6"/>
  <c r="S1943" i="6"/>
  <c r="L1944" i="6"/>
  <c r="M1944" i="6"/>
  <c r="N1944" i="6"/>
  <c r="O1944" i="6" s="1"/>
  <c r="R1944" i="6" s="1"/>
  <c r="T1944" i="6" s="1"/>
  <c r="U1944" i="6" s="1"/>
  <c r="V1944" i="6" s="1"/>
  <c r="P1944" i="6"/>
  <c r="Q1944" i="6" s="1"/>
  <c r="S1944" i="6"/>
  <c r="W1944" i="6"/>
  <c r="L1945" i="6"/>
  <c r="M1945" i="6"/>
  <c r="N1945" i="6"/>
  <c r="S1945" i="6"/>
  <c r="L1946" i="6"/>
  <c r="M1946" i="6"/>
  <c r="N1946" i="6"/>
  <c r="S1946" i="6"/>
  <c r="L1947" i="6"/>
  <c r="M1947" i="6"/>
  <c r="N1947" i="6"/>
  <c r="S1947" i="6"/>
  <c r="L1948" i="6"/>
  <c r="M1948" i="6"/>
  <c r="N1948" i="6"/>
  <c r="P1948" i="6" s="1"/>
  <c r="Q1948" i="6" s="1"/>
  <c r="O1948" i="6"/>
  <c r="R1948" i="6" s="1"/>
  <c r="T1948" i="6" s="1"/>
  <c r="U1948" i="6" s="1"/>
  <c r="V1948" i="6" s="1"/>
  <c r="W1948" i="6" s="1"/>
  <c r="S1948" i="6"/>
  <c r="L1949" i="6"/>
  <c r="M1949" i="6"/>
  <c r="N1949" i="6"/>
  <c r="S1949" i="6"/>
  <c r="L1950" i="6"/>
  <c r="M1950" i="6"/>
  <c r="N1950" i="6"/>
  <c r="O1950" i="6"/>
  <c r="P1950" i="6"/>
  <c r="Q1950" i="6" s="1"/>
  <c r="R1950" i="6"/>
  <c r="T1950" i="6" s="1"/>
  <c r="U1950" i="6" s="1"/>
  <c r="V1950" i="6" s="1"/>
  <c r="W1950" i="6" s="1"/>
  <c r="S1950" i="6"/>
  <c r="L1951" i="6"/>
  <c r="M1951" i="6"/>
  <c r="N1951" i="6"/>
  <c r="O1951" i="6" s="1"/>
  <c r="R1951" i="6" s="1"/>
  <c r="T1951" i="6" s="1"/>
  <c r="P1951" i="6"/>
  <c r="Q1951" i="6" s="1"/>
  <c r="S1951" i="6"/>
  <c r="U1951" i="6"/>
  <c r="V1951" i="6" s="1"/>
  <c r="W1951" i="6" s="1"/>
  <c r="L1952" i="6"/>
  <c r="M1952" i="6"/>
  <c r="N1952" i="6"/>
  <c r="P1952" i="6" s="1"/>
  <c r="Q1952" i="6" s="1"/>
  <c r="O1952" i="6"/>
  <c r="R1952" i="6"/>
  <c r="T1952" i="6" s="1"/>
  <c r="U1952" i="6" s="1"/>
  <c r="V1952" i="6" s="1"/>
  <c r="W1952" i="6" s="1"/>
  <c r="S1952" i="6"/>
  <c r="L1953" i="6"/>
  <c r="M1953" i="6"/>
  <c r="N1953" i="6"/>
  <c r="O1953" i="6"/>
  <c r="P1953" i="6"/>
  <c r="Q1953" i="6" s="1"/>
  <c r="R1953" i="6"/>
  <c r="S1953" i="6"/>
  <c r="L1954" i="6"/>
  <c r="M1954" i="6"/>
  <c r="N1954" i="6"/>
  <c r="O1954" i="6" s="1"/>
  <c r="R1954" i="6" s="1"/>
  <c r="P1954" i="6"/>
  <c r="Q1954" i="6" s="1"/>
  <c r="S1954" i="6"/>
  <c r="T1954" i="6"/>
  <c r="U1954" i="6"/>
  <c r="V1954" i="6" s="1"/>
  <c r="W1954" i="6" s="1"/>
  <c r="L1955" i="6"/>
  <c r="M1955" i="6"/>
  <c r="N1955" i="6"/>
  <c r="P1955" i="6" s="1"/>
  <c r="Q1955" i="6" s="1"/>
  <c r="O1955" i="6"/>
  <c r="R1955" i="6" s="1"/>
  <c r="T1955" i="6" s="1"/>
  <c r="U1955" i="6" s="1"/>
  <c r="V1955" i="6" s="1"/>
  <c r="W1955" i="6" s="1"/>
  <c r="S1955" i="6"/>
  <c r="L1956" i="6"/>
  <c r="M1956" i="6"/>
  <c r="N1956" i="6"/>
  <c r="O1956" i="6"/>
  <c r="P1956" i="6"/>
  <c r="Q1956" i="6" s="1"/>
  <c r="R1956" i="6"/>
  <c r="S1956" i="6"/>
  <c r="T1956" i="6" s="1"/>
  <c r="U1956" i="6" s="1"/>
  <c r="V1956" i="6" s="1"/>
  <c r="W1956" i="6" s="1"/>
  <c r="L1957" i="6"/>
  <c r="M1957" i="6"/>
  <c r="N1957" i="6"/>
  <c r="O1957" i="6" s="1"/>
  <c r="R1957" i="6" s="1"/>
  <c r="S1957" i="6"/>
  <c r="T1957" i="6" s="1"/>
  <c r="U1957" i="6"/>
  <c r="V1957" i="6" s="1"/>
  <c r="W1957" i="6"/>
  <c r="L1958" i="6"/>
  <c r="M1958" i="6"/>
  <c r="N1958" i="6"/>
  <c r="O1958" i="6"/>
  <c r="R1958" i="6" s="1"/>
  <c r="P1958" i="6"/>
  <c r="Q1958" i="6" s="1"/>
  <c r="S1958" i="6"/>
  <c r="T1958" i="6"/>
  <c r="U1958" i="6" s="1"/>
  <c r="V1958" i="6" s="1"/>
  <c r="W1958" i="6" s="1"/>
  <c r="L1959" i="6"/>
  <c r="M1959" i="6"/>
  <c r="N1959" i="6"/>
  <c r="O1959" i="6" s="1"/>
  <c r="R1959" i="6" s="1"/>
  <c r="T1959" i="6" s="1"/>
  <c r="U1959" i="6" s="1"/>
  <c r="V1959" i="6" s="1"/>
  <c r="W1959" i="6" s="1"/>
  <c r="P1959" i="6"/>
  <c r="Q1959" i="6" s="1"/>
  <c r="S1959" i="6"/>
  <c r="L1960" i="6"/>
  <c r="M1960" i="6"/>
  <c r="N1960" i="6"/>
  <c r="S1960" i="6"/>
  <c r="L1961" i="6"/>
  <c r="M1961" i="6"/>
  <c r="N1961" i="6"/>
  <c r="P1961" i="6" s="1"/>
  <c r="Q1961" i="6" s="1"/>
  <c r="O1961" i="6"/>
  <c r="R1961" i="6" s="1"/>
  <c r="T1961" i="6" s="1"/>
  <c r="U1961" i="6" s="1"/>
  <c r="V1961" i="6" s="1"/>
  <c r="W1961" i="6" s="1"/>
  <c r="S1961" i="6"/>
  <c r="L1962" i="6"/>
  <c r="M1962" i="6"/>
  <c r="N1962" i="6"/>
  <c r="O1962" i="6"/>
  <c r="R1962" i="6" s="1"/>
  <c r="T1962" i="6" s="1"/>
  <c r="U1962" i="6" s="1"/>
  <c r="V1962" i="6" s="1"/>
  <c r="W1962" i="6" s="1"/>
  <c r="P1962" i="6"/>
  <c r="Q1962" i="6" s="1"/>
  <c r="S1962" i="6"/>
  <c r="L1963" i="6"/>
  <c r="M1963" i="6"/>
  <c r="N1963" i="6"/>
  <c r="S1963" i="6"/>
  <c r="L1964" i="6"/>
  <c r="M1964" i="6"/>
  <c r="N1964" i="6"/>
  <c r="O1964" i="6"/>
  <c r="P1964" i="6"/>
  <c r="Q1964" i="6" s="1"/>
  <c r="R1964" i="6"/>
  <c r="S1964" i="6"/>
  <c r="L1965" i="6"/>
  <c r="M1965" i="6"/>
  <c r="N1965" i="6"/>
  <c r="O1965" i="6"/>
  <c r="P1965" i="6"/>
  <c r="Q1965" i="6"/>
  <c r="R1965" i="6"/>
  <c r="T1965" i="6" s="1"/>
  <c r="U1965" i="6" s="1"/>
  <c r="V1965" i="6" s="1"/>
  <c r="W1965" i="6" s="1"/>
  <c r="S1965" i="6"/>
  <c r="L1966" i="6"/>
  <c r="M1966" i="6"/>
  <c r="N1966" i="6"/>
  <c r="S1966" i="6"/>
  <c r="L1967" i="6"/>
  <c r="M1967" i="6"/>
  <c r="N1967" i="6"/>
  <c r="P1967" i="6" s="1"/>
  <c r="Q1967" i="6"/>
  <c r="S1967" i="6"/>
  <c r="L1968" i="6"/>
  <c r="M1968" i="6"/>
  <c r="N1968" i="6"/>
  <c r="S1968" i="6"/>
  <c r="L1969" i="6"/>
  <c r="M1969" i="6"/>
  <c r="N1969" i="6"/>
  <c r="O1969" i="6" s="1"/>
  <c r="R1969" i="6" s="1"/>
  <c r="T1969" i="6" s="1"/>
  <c r="S1969" i="6"/>
  <c r="U1969" i="6"/>
  <c r="V1969" i="6" s="1"/>
  <c r="W1969" i="6" s="1"/>
  <c r="L1970" i="6"/>
  <c r="M1970" i="6"/>
  <c r="N1970" i="6"/>
  <c r="O1970" i="6"/>
  <c r="R1970" i="6" s="1"/>
  <c r="T1970" i="6" s="1"/>
  <c r="U1970" i="6" s="1"/>
  <c r="V1970" i="6" s="1"/>
  <c r="W1970" i="6" s="1"/>
  <c r="P1970" i="6"/>
  <c r="Q1970" i="6" s="1"/>
  <c r="S1970" i="6"/>
  <c r="L1971" i="6"/>
  <c r="M1971" i="6"/>
  <c r="N1971" i="6"/>
  <c r="S1971" i="6"/>
  <c r="L1972" i="6"/>
  <c r="M1972" i="6"/>
  <c r="N1972" i="6"/>
  <c r="O1972" i="6"/>
  <c r="R1972" i="6" s="1"/>
  <c r="T1972" i="6" s="1"/>
  <c r="U1972" i="6" s="1"/>
  <c r="V1972" i="6" s="1"/>
  <c r="W1972" i="6" s="1"/>
  <c r="P1972" i="6"/>
  <c r="Q1972" i="6" s="1"/>
  <c r="S1972" i="6"/>
  <c r="L1973" i="6"/>
  <c r="M1973" i="6"/>
  <c r="N1973" i="6"/>
  <c r="S1973" i="6"/>
  <c r="L1974" i="6"/>
  <c r="M1974" i="6"/>
  <c r="N1974" i="6"/>
  <c r="P1974" i="6" s="1"/>
  <c r="Q1974" i="6"/>
  <c r="S1974" i="6"/>
  <c r="L1975" i="6"/>
  <c r="M1975" i="6"/>
  <c r="N1975" i="6"/>
  <c r="O1975" i="6"/>
  <c r="R1975" i="6" s="1"/>
  <c r="T1975" i="6" s="1"/>
  <c r="U1975" i="6" s="1"/>
  <c r="V1975" i="6" s="1"/>
  <c r="W1975" i="6" s="1"/>
  <c r="P1975" i="6"/>
  <c r="Q1975" i="6" s="1"/>
  <c r="S1975" i="6"/>
  <c r="L1976" i="6"/>
  <c r="M1976" i="6"/>
  <c r="N1976" i="6"/>
  <c r="O1976" i="6" s="1"/>
  <c r="R1976" i="6" s="1"/>
  <c r="T1976" i="6" s="1"/>
  <c r="U1976" i="6" s="1"/>
  <c r="V1976" i="6" s="1"/>
  <c r="W1976" i="6" s="1"/>
  <c r="P1976" i="6"/>
  <c r="Q1976" i="6" s="1"/>
  <c r="S1976" i="6"/>
  <c r="L1977" i="6"/>
  <c r="M1977" i="6"/>
  <c r="N1977" i="6"/>
  <c r="P1977" i="6" s="1"/>
  <c r="O1977" i="6"/>
  <c r="Q1977" i="6"/>
  <c r="R1977" i="6"/>
  <c r="S1977" i="6"/>
  <c r="T1977" i="6"/>
  <c r="U1977" i="6" s="1"/>
  <c r="V1977" i="6" s="1"/>
  <c r="W1977" i="6" s="1"/>
  <c r="L1978" i="6"/>
  <c r="M1978" i="6"/>
  <c r="N1978" i="6"/>
  <c r="S1978" i="6"/>
  <c r="L1979" i="6"/>
  <c r="M1979" i="6"/>
  <c r="N1979" i="6"/>
  <c r="S1979" i="6"/>
  <c r="L1980" i="6"/>
  <c r="M1980" i="6"/>
  <c r="N1980" i="6"/>
  <c r="P1980" i="6" s="1"/>
  <c r="Q1980" i="6" s="1"/>
  <c r="O1980" i="6"/>
  <c r="R1980" i="6" s="1"/>
  <c r="T1980" i="6" s="1"/>
  <c r="U1980" i="6" s="1"/>
  <c r="V1980" i="6" s="1"/>
  <c r="W1980" i="6" s="1"/>
  <c r="S1980" i="6"/>
  <c r="L1981" i="6"/>
  <c r="M1981" i="6"/>
  <c r="N1981" i="6"/>
  <c r="O1981" i="6"/>
  <c r="R1981" i="6" s="1"/>
  <c r="T1981" i="6" s="1"/>
  <c r="P1981" i="6"/>
  <c r="Q1981" i="6" s="1"/>
  <c r="S1981" i="6"/>
  <c r="U1981" i="6"/>
  <c r="V1981" i="6" s="1"/>
  <c r="W1981" i="6"/>
  <c r="L1982" i="6"/>
  <c r="M1982" i="6"/>
  <c r="N1982" i="6"/>
  <c r="S1982" i="6"/>
  <c r="L1983" i="6"/>
  <c r="M1983" i="6"/>
  <c r="N1983" i="6"/>
  <c r="O1983" i="6"/>
  <c r="R1983" i="6" s="1"/>
  <c r="T1983" i="6" s="1"/>
  <c r="U1983" i="6" s="1"/>
  <c r="V1983" i="6" s="1"/>
  <c r="W1983" i="6" s="1"/>
  <c r="P1983" i="6"/>
  <c r="Q1983" i="6"/>
  <c r="S1983" i="6"/>
  <c r="L1984" i="6"/>
  <c r="M1984" i="6"/>
  <c r="N1984" i="6"/>
  <c r="O1984" i="6"/>
  <c r="P1984" i="6"/>
  <c r="Q1984" i="6"/>
  <c r="R1984" i="6"/>
  <c r="T1984" i="6" s="1"/>
  <c r="U1984" i="6" s="1"/>
  <c r="V1984" i="6" s="1"/>
  <c r="W1984" i="6" s="1"/>
  <c r="S1984" i="6"/>
  <c r="L1985" i="6"/>
  <c r="M1985" i="6"/>
  <c r="N1985" i="6"/>
  <c r="O1985" i="6" s="1"/>
  <c r="R1985" i="6"/>
  <c r="T1985" i="6" s="1"/>
  <c r="U1985" i="6" s="1"/>
  <c r="V1985" i="6" s="1"/>
  <c r="W1985" i="6" s="1"/>
  <c r="S1985" i="6"/>
  <c r="L1986" i="6"/>
  <c r="M1986" i="6"/>
  <c r="N1986" i="6"/>
  <c r="P1986" i="6" s="1"/>
  <c r="Q1986" i="6" s="1"/>
  <c r="O1986" i="6"/>
  <c r="R1986" i="6" s="1"/>
  <c r="T1986" i="6" s="1"/>
  <c r="U1986" i="6" s="1"/>
  <c r="V1986" i="6" s="1"/>
  <c r="W1986" i="6" s="1"/>
  <c r="S1986" i="6"/>
  <c r="L1987" i="6"/>
  <c r="M1987" i="6"/>
  <c r="N1987" i="6"/>
  <c r="O1987" i="6"/>
  <c r="P1987" i="6"/>
  <c r="Q1987" i="6" s="1"/>
  <c r="R1987" i="6"/>
  <c r="T1987" i="6" s="1"/>
  <c r="U1987" i="6" s="1"/>
  <c r="V1987" i="6" s="1"/>
  <c r="W1987" i="6" s="1"/>
  <c r="S1987" i="6"/>
  <c r="L1988" i="6"/>
  <c r="M1988" i="6"/>
  <c r="N1988" i="6"/>
  <c r="O1988" i="6" s="1"/>
  <c r="R1988" i="6" s="1"/>
  <c r="T1988" i="6" s="1"/>
  <c r="U1988" i="6" s="1"/>
  <c r="V1988" i="6" s="1"/>
  <c r="W1988" i="6" s="1"/>
  <c r="P1988" i="6"/>
  <c r="Q1988" i="6"/>
  <c r="S1988" i="6"/>
  <c r="L1989" i="6"/>
  <c r="M1989" i="6"/>
  <c r="N1989" i="6"/>
  <c r="P1989" i="6" s="1"/>
  <c r="Q1989" i="6" s="1"/>
  <c r="O1989" i="6"/>
  <c r="R1989" i="6"/>
  <c r="T1989" i="6" s="1"/>
  <c r="U1989" i="6" s="1"/>
  <c r="V1989" i="6" s="1"/>
  <c r="W1989" i="6" s="1"/>
  <c r="S1989" i="6"/>
  <c r="L1990" i="6"/>
  <c r="M1990" i="6"/>
  <c r="N1990" i="6"/>
  <c r="S1990" i="6"/>
  <c r="L1991" i="6"/>
  <c r="M1991" i="6"/>
  <c r="N1991" i="6"/>
  <c r="P1991" i="6" s="1"/>
  <c r="Q1991" i="6" s="1"/>
  <c r="O1991" i="6"/>
  <c r="R1991" i="6" s="1"/>
  <c r="S1991" i="6"/>
  <c r="T1991" i="6"/>
  <c r="U1991" i="6" s="1"/>
  <c r="V1991" i="6" s="1"/>
  <c r="W1991" i="6" s="1"/>
  <c r="L1992" i="6"/>
  <c r="M1992" i="6"/>
  <c r="N1992" i="6"/>
  <c r="P1992" i="6" s="1"/>
  <c r="Q1992" i="6" s="1"/>
  <c r="S1992" i="6"/>
  <c r="L1993" i="6"/>
  <c r="M1993" i="6"/>
  <c r="N1993" i="6"/>
  <c r="S1993" i="6"/>
  <c r="L1994" i="6"/>
  <c r="M1994" i="6"/>
  <c r="N1994" i="6"/>
  <c r="O1994" i="6" s="1"/>
  <c r="R1994" i="6" s="1"/>
  <c r="T1994" i="6" s="1"/>
  <c r="U1994" i="6" s="1"/>
  <c r="V1994" i="6" s="1"/>
  <c r="W1994" i="6" s="1"/>
  <c r="S1994" i="6"/>
  <c r="L1995" i="6"/>
  <c r="M1995" i="6"/>
  <c r="N1995" i="6"/>
  <c r="O1995" i="6"/>
  <c r="R1995" i="6" s="1"/>
  <c r="T1995" i="6" s="1"/>
  <c r="U1995" i="6" s="1"/>
  <c r="V1995" i="6" s="1"/>
  <c r="W1995" i="6" s="1"/>
  <c r="P1995" i="6"/>
  <c r="Q1995" i="6"/>
  <c r="S1995" i="6"/>
  <c r="L1996" i="6"/>
  <c r="M1996" i="6"/>
  <c r="N1996" i="6"/>
  <c r="O1996" i="6"/>
  <c r="P1996" i="6"/>
  <c r="Q1996" i="6"/>
  <c r="R1996" i="6"/>
  <c r="S1996" i="6"/>
  <c r="T1996" i="6" s="1"/>
  <c r="U1996" i="6" s="1"/>
  <c r="V1996" i="6" s="1"/>
  <c r="W1996" i="6" s="1"/>
  <c r="L1997" i="6"/>
  <c r="M1997" i="6"/>
  <c r="N1997" i="6"/>
  <c r="O1997" i="6" s="1"/>
  <c r="R1997" i="6" s="1"/>
  <c r="S1997" i="6"/>
  <c r="T1997" i="6"/>
  <c r="U1997" i="6"/>
  <c r="V1997" i="6" s="1"/>
  <c r="W1997" i="6" s="1"/>
  <c r="L1998" i="6"/>
  <c r="M1998" i="6"/>
  <c r="N1998" i="6"/>
  <c r="P1998" i="6" s="1"/>
  <c r="Q1998" i="6" s="1"/>
  <c r="S1998" i="6"/>
  <c r="L1999" i="6"/>
  <c r="M1999" i="6"/>
  <c r="N1999" i="6"/>
  <c r="O1999" i="6"/>
  <c r="R1999" i="6" s="1"/>
  <c r="P1999" i="6"/>
  <c r="Q1999" i="6" s="1"/>
  <c r="S1999" i="6"/>
  <c r="T1999" i="6"/>
  <c r="U1999" i="6" s="1"/>
  <c r="V1999" i="6" s="1"/>
  <c r="W1999" i="6" s="1"/>
  <c r="L2000" i="6"/>
  <c r="M2000" i="6"/>
  <c r="N2000" i="6"/>
  <c r="O2000" i="6" s="1"/>
  <c r="R2000" i="6" s="1"/>
  <c r="T2000" i="6" s="1"/>
  <c r="P2000" i="6"/>
  <c r="Q2000" i="6" s="1"/>
  <c r="S2000" i="6"/>
  <c r="U2000" i="6"/>
  <c r="V2000" i="6" s="1"/>
  <c r="W2000" i="6"/>
  <c r="L2001" i="6"/>
  <c r="M2001" i="6"/>
  <c r="N2001" i="6"/>
  <c r="P2001" i="6" s="1"/>
  <c r="Q2001" i="6" s="1"/>
  <c r="O2001" i="6"/>
  <c r="R2001" i="6"/>
  <c r="T2001" i="6" s="1"/>
  <c r="U2001" i="6" s="1"/>
  <c r="V2001" i="6" s="1"/>
  <c r="W2001" i="6" s="1"/>
  <c r="S2001" i="6"/>
  <c r="L2002" i="6"/>
  <c r="M2002" i="6"/>
  <c r="N2002" i="6"/>
  <c r="S2002" i="6"/>
  <c r="L2003" i="6"/>
  <c r="M2003" i="6"/>
  <c r="N2003" i="6"/>
  <c r="P2003" i="6" s="1"/>
  <c r="Q2003" i="6" s="1"/>
  <c r="O2003" i="6"/>
  <c r="R2003" i="6" s="1"/>
  <c r="S2003" i="6"/>
  <c r="L2004" i="6"/>
  <c r="M2004" i="6"/>
  <c r="N2004" i="6"/>
  <c r="O2004" i="6" s="1"/>
  <c r="R2004" i="6" s="1"/>
  <c r="T2004" i="6" s="1"/>
  <c r="U2004" i="6" s="1"/>
  <c r="V2004" i="6" s="1"/>
  <c r="W2004" i="6" s="1"/>
  <c r="S2004" i="6"/>
  <c r="L2005" i="6"/>
  <c r="M2005" i="6"/>
  <c r="N2005" i="6"/>
  <c r="O2005" i="6"/>
  <c r="R2005" i="6" s="1"/>
  <c r="T2005" i="6" s="1"/>
  <c r="U2005" i="6" s="1"/>
  <c r="V2005" i="6" s="1"/>
  <c r="W2005" i="6" s="1"/>
  <c r="P2005" i="6"/>
  <c r="Q2005" i="6" s="1"/>
  <c r="S2005" i="6"/>
  <c r="L2006" i="6"/>
  <c r="M2006" i="6"/>
  <c r="N2006" i="6"/>
  <c r="O2006" i="6"/>
  <c r="P2006" i="6"/>
  <c r="Q2006" i="6"/>
  <c r="R2006" i="6"/>
  <c r="T2006" i="6" s="1"/>
  <c r="U2006" i="6" s="1"/>
  <c r="V2006" i="6" s="1"/>
  <c r="S2006" i="6"/>
  <c r="W2006" i="6"/>
  <c r="L2007" i="6"/>
  <c r="M2007" i="6"/>
  <c r="N2007" i="6"/>
  <c r="O2007" i="6"/>
  <c r="P2007" i="6"/>
  <c r="Q2007" i="6" s="1"/>
  <c r="R2007" i="6"/>
  <c r="S2007" i="6"/>
  <c r="L2008" i="6"/>
  <c r="M2008" i="6"/>
  <c r="N2008" i="6"/>
  <c r="O2008" i="6"/>
  <c r="R2008" i="6" s="1"/>
  <c r="P2008" i="6"/>
  <c r="Q2008" i="6" s="1"/>
  <c r="S2008" i="6"/>
  <c r="T2008" i="6" s="1"/>
  <c r="U2008" i="6" s="1"/>
  <c r="V2008" i="6" s="1"/>
  <c r="W2008" i="6" s="1"/>
  <c r="L2009" i="6"/>
  <c r="M2009" i="6"/>
  <c r="N2009" i="6"/>
  <c r="O2009" i="6" s="1"/>
  <c r="P2009" i="6"/>
  <c r="Q2009" i="6"/>
  <c r="R2009" i="6"/>
  <c r="S2009" i="6"/>
  <c r="L2010" i="6"/>
  <c r="M2010" i="6"/>
  <c r="N2010" i="6"/>
  <c r="S2010" i="6"/>
  <c r="L2011" i="6"/>
  <c r="M2011" i="6"/>
  <c r="N2011" i="6"/>
  <c r="O2011" i="6"/>
  <c r="R2011" i="6" s="1"/>
  <c r="P2011" i="6"/>
  <c r="Q2011" i="6" s="1"/>
  <c r="S2011" i="6"/>
  <c r="T2011" i="6" s="1"/>
  <c r="U2011" i="6" s="1"/>
  <c r="V2011" i="6" s="1"/>
  <c r="W2011" i="6" s="1"/>
  <c r="L2012" i="6"/>
  <c r="M2012" i="6"/>
  <c r="N2012" i="6"/>
  <c r="O2012" i="6" s="1"/>
  <c r="R2012" i="6" s="1"/>
  <c r="T2012" i="6" s="1"/>
  <c r="U2012" i="6" s="1"/>
  <c r="V2012" i="6" s="1"/>
  <c r="W2012" i="6" s="1"/>
  <c r="P2012" i="6"/>
  <c r="Q2012" i="6" s="1"/>
  <c r="S2012" i="6"/>
  <c r="L2013" i="6"/>
  <c r="M2013" i="6"/>
  <c r="N2013" i="6"/>
  <c r="P2013" i="6" s="1"/>
  <c r="Q2013" i="6" s="1"/>
  <c r="O2013" i="6"/>
  <c r="R2013" i="6"/>
  <c r="T2013" i="6" s="1"/>
  <c r="S2013" i="6"/>
  <c r="U2013" i="6"/>
  <c r="V2013" i="6" s="1"/>
  <c r="W2013" i="6"/>
  <c r="L2014" i="6"/>
  <c r="M2014" i="6"/>
  <c r="N2014" i="6"/>
  <c r="S2014" i="6"/>
  <c r="L2015" i="6"/>
  <c r="M2015" i="6"/>
  <c r="N2015" i="6"/>
  <c r="P2015" i="6" s="1"/>
  <c r="Q2015" i="6" s="1"/>
  <c r="O2015" i="6"/>
  <c r="R2015" i="6" s="1"/>
  <c r="S2015" i="6"/>
  <c r="L2016" i="6"/>
  <c r="M2016" i="6"/>
  <c r="N2016" i="6"/>
  <c r="P2016" i="6" s="1"/>
  <c r="Q2016" i="6" s="1"/>
  <c r="O2016" i="6"/>
  <c r="R2016" i="6" s="1"/>
  <c r="T2016" i="6" s="1"/>
  <c r="U2016" i="6" s="1"/>
  <c r="V2016" i="6" s="1"/>
  <c r="W2016" i="6" s="1"/>
  <c r="S2016" i="6"/>
  <c r="L2017" i="6"/>
  <c r="M2017" i="6"/>
  <c r="N2017" i="6"/>
  <c r="O2017" i="6"/>
  <c r="R2017" i="6" s="1"/>
  <c r="T2017" i="6" s="1"/>
  <c r="P2017" i="6"/>
  <c r="Q2017" i="6" s="1"/>
  <c r="S2017" i="6"/>
  <c r="U2017" i="6"/>
  <c r="V2017" i="6" s="1"/>
  <c r="W2017" i="6" s="1"/>
  <c r="L2018" i="6"/>
  <c r="M2018" i="6"/>
  <c r="N2018" i="6"/>
  <c r="O2018" i="6"/>
  <c r="R2018" i="6" s="1"/>
  <c r="T2018" i="6" s="1"/>
  <c r="U2018" i="6" s="1"/>
  <c r="V2018" i="6" s="1"/>
  <c r="P2018" i="6"/>
  <c r="Q2018" i="6" s="1"/>
  <c r="S2018" i="6"/>
  <c r="W2018" i="6"/>
  <c r="L2019" i="6"/>
  <c r="M2019" i="6"/>
  <c r="N2019" i="6"/>
  <c r="P2019" i="6" s="1"/>
  <c r="Q2019" i="6" s="1"/>
  <c r="O2019" i="6"/>
  <c r="R2019" i="6" s="1"/>
  <c r="T2019" i="6" s="1"/>
  <c r="U2019" i="6" s="1"/>
  <c r="V2019" i="6" s="1"/>
  <c r="W2019" i="6" s="1"/>
  <c r="S2019" i="6"/>
  <c r="L2020" i="6"/>
  <c r="M2020" i="6"/>
  <c r="N2020" i="6"/>
  <c r="O2020" i="6"/>
  <c r="P2020" i="6"/>
  <c r="Q2020" i="6"/>
  <c r="R2020" i="6"/>
  <c r="S2020" i="6"/>
  <c r="L2021" i="6"/>
  <c r="M2021" i="6"/>
  <c r="N2021" i="6"/>
  <c r="S2021" i="6"/>
  <c r="L2022" i="6"/>
  <c r="M2022" i="6"/>
  <c r="N2022" i="6"/>
  <c r="P2022" i="6" s="1"/>
  <c r="Q2022" i="6"/>
  <c r="S2022" i="6"/>
  <c r="L2023" i="6"/>
  <c r="M2023" i="6"/>
  <c r="N2023" i="6"/>
  <c r="O2023" i="6"/>
  <c r="R2023" i="6" s="1"/>
  <c r="T2023" i="6" s="1"/>
  <c r="U2023" i="6" s="1"/>
  <c r="V2023" i="6" s="1"/>
  <c r="W2023" i="6" s="1"/>
  <c r="P2023" i="6"/>
  <c r="Q2023" i="6" s="1"/>
  <c r="S2023" i="6"/>
  <c r="L2024" i="6"/>
  <c r="M2024" i="6"/>
  <c r="N2024" i="6"/>
  <c r="O2024" i="6" s="1"/>
  <c r="R2024" i="6" s="1"/>
  <c r="T2024" i="6" s="1"/>
  <c r="U2024" i="6" s="1"/>
  <c r="V2024" i="6" s="1"/>
  <c r="W2024" i="6" s="1"/>
  <c r="P2024" i="6"/>
  <c r="Q2024" i="6" s="1"/>
  <c r="S2024" i="6"/>
  <c r="L2025" i="6"/>
  <c r="M2025" i="6"/>
  <c r="N2025" i="6"/>
  <c r="P2025" i="6" s="1"/>
  <c r="O2025" i="6"/>
  <c r="Q2025" i="6"/>
  <c r="R2025" i="6"/>
  <c r="S2025" i="6"/>
  <c r="T2025" i="6"/>
  <c r="U2025" i="6" s="1"/>
  <c r="V2025" i="6" s="1"/>
  <c r="W2025" i="6" s="1"/>
  <c r="L2026" i="6"/>
  <c r="M2026" i="6"/>
  <c r="N2026" i="6"/>
  <c r="S2026" i="6"/>
  <c r="L2027" i="6"/>
  <c r="M2027" i="6"/>
  <c r="N2027" i="6"/>
  <c r="P2027" i="6" s="1"/>
  <c r="Q2027" i="6" s="1"/>
  <c r="S2027" i="6"/>
  <c r="L2028" i="6"/>
  <c r="M2028" i="6"/>
  <c r="N2028" i="6"/>
  <c r="S2028" i="6"/>
  <c r="L2029" i="6"/>
  <c r="M2029" i="6"/>
  <c r="N2029" i="6"/>
  <c r="O2029" i="6"/>
  <c r="R2029" i="6" s="1"/>
  <c r="T2029" i="6" s="1"/>
  <c r="P2029" i="6"/>
  <c r="Q2029" i="6" s="1"/>
  <c r="S2029" i="6"/>
  <c r="U2029" i="6"/>
  <c r="V2029" i="6" s="1"/>
  <c r="W2029" i="6" s="1"/>
  <c r="L2030" i="6"/>
  <c r="M2030" i="6"/>
  <c r="N2030" i="6"/>
  <c r="P2030" i="6" s="1"/>
  <c r="Q2030" i="6" s="1"/>
  <c r="S2030" i="6"/>
  <c r="L2031" i="6"/>
  <c r="M2031" i="6"/>
  <c r="N2031" i="6"/>
  <c r="S2031" i="6"/>
  <c r="L2032" i="6"/>
  <c r="M2032" i="6"/>
  <c r="N2032" i="6"/>
  <c r="O2032" i="6"/>
  <c r="P2032" i="6"/>
  <c r="Q2032" i="6" s="1"/>
  <c r="R2032" i="6"/>
  <c r="S2032" i="6"/>
  <c r="L2033" i="6"/>
  <c r="M2033" i="6"/>
  <c r="N2033" i="6"/>
  <c r="O2033" i="6" s="1"/>
  <c r="R2033" i="6"/>
  <c r="T2033" i="6" s="1"/>
  <c r="U2033" i="6" s="1"/>
  <c r="V2033" i="6" s="1"/>
  <c r="W2033" i="6" s="1"/>
  <c r="S2033" i="6"/>
  <c r="L2034" i="6"/>
  <c r="M2034" i="6"/>
  <c r="N2034" i="6"/>
  <c r="S2034" i="6"/>
  <c r="L2035" i="6"/>
  <c r="M2035" i="6"/>
  <c r="N2035" i="6"/>
  <c r="O2035" i="6"/>
  <c r="P2035" i="6"/>
  <c r="Q2035" i="6" s="1"/>
  <c r="R2035" i="6"/>
  <c r="T2035" i="6" s="1"/>
  <c r="U2035" i="6" s="1"/>
  <c r="V2035" i="6" s="1"/>
  <c r="S2035" i="6"/>
  <c r="W2035" i="6"/>
  <c r="L2036" i="6"/>
  <c r="M2036" i="6"/>
  <c r="N2036" i="6"/>
  <c r="O2036" i="6" s="1"/>
  <c r="R2036" i="6" s="1"/>
  <c r="T2036" i="6" s="1"/>
  <c r="U2036" i="6" s="1"/>
  <c r="V2036" i="6" s="1"/>
  <c r="W2036" i="6" s="1"/>
  <c r="P2036" i="6"/>
  <c r="Q2036" i="6" s="1"/>
  <c r="S2036" i="6"/>
  <c r="L2037" i="6"/>
  <c r="M2037" i="6"/>
  <c r="N2037" i="6"/>
  <c r="P2037" i="6" s="1"/>
  <c r="O2037" i="6"/>
  <c r="Q2037" i="6"/>
  <c r="R2037" i="6"/>
  <c r="S2037" i="6"/>
  <c r="T2037" i="6"/>
  <c r="U2037" i="6" s="1"/>
  <c r="V2037" i="6" s="1"/>
  <c r="W2037" i="6" s="1"/>
  <c r="L2038" i="6"/>
  <c r="M2038" i="6"/>
  <c r="N2038" i="6"/>
  <c r="S2038" i="6"/>
  <c r="L2039" i="6"/>
  <c r="M2039" i="6"/>
  <c r="N2039" i="6"/>
  <c r="S2039" i="6"/>
  <c r="L2040" i="6"/>
  <c r="M2040" i="6"/>
  <c r="N2040" i="6"/>
  <c r="O2040" i="6"/>
  <c r="R2040" i="6" s="1"/>
  <c r="T2040" i="6" s="1"/>
  <c r="U2040" i="6" s="1"/>
  <c r="V2040" i="6" s="1"/>
  <c r="W2040" i="6" s="1"/>
  <c r="P2040" i="6"/>
  <c r="Q2040" i="6" s="1"/>
  <c r="S2040" i="6"/>
  <c r="L2041" i="6"/>
  <c r="M2041" i="6"/>
  <c r="N2041" i="6"/>
  <c r="P2041" i="6" s="1"/>
  <c r="Q2041" i="6" s="1"/>
  <c r="S2041" i="6"/>
  <c r="L2042" i="6"/>
  <c r="M2042" i="6"/>
  <c r="N2042" i="6"/>
  <c r="P2042" i="6" s="1"/>
  <c r="Q2042" i="6" s="1"/>
  <c r="O2042" i="6"/>
  <c r="R2042" i="6" s="1"/>
  <c r="T2042" i="6" s="1"/>
  <c r="U2042" i="6" s="1"/>
  <c r="V2042" i="6" s="1"/>
  <c r="W2042" i="6" s="1"/>
  <c r="S2042" i="6"/>
  <c r="L2043" i="6"/>
  <c r="M2043" i="6"/>
  <c r="N2043" i="6"/>
  <c r="O2043" i="6" s="1"/>
  <c r="P2043" i="6"/>
  <c r="Q2043" i="6"/>
  <c r="R2043" i="6"/>
  <c r="T2043" i="6" s="1"/>
  <c r="U2043" i="6" s="1"/>
  <c r="V2043" i="6" s="1"/>
  <c r="W2043" i="6" s="1"/>
  <c r="S2043" i="6"/>
  <c r="L2044" i="6"/>
  <c r="M2044" i="6"/>
  <c r="N2044" i="6"/>
  <c r="O2044" i="6"/>
  <c r="P2044" i="6"/>
  <c r="Q2044" i="6"/>
  <c r="R2044" i="6"/>
  <c r="T2044" i="6" s="1"/>
  <c r="U2044" i="6" s="1"/>
  <c r="V2044" i="6" s="1"/>
  <c r="W2044" i="6" s="1"/>
  <c r="S2044" i="6"/>
  <c r="L2045" i="6"/>
  <c r="M2045" i="6"/>
  <c r="N2045" i="6"/>
  <c r="O2045" i="6" s="1"/>
  <c r="R2045" i="6" s="1"/>
  <c r="T2045" i="6" s="1"/>
  <c r="U2045" i="6" s="1"/>
  <c r="V2045" i="6" s="1"/>
  <c r="W2045" i="6" s="1"/>
  <c r="P2045" i="6"/>
  <c r="Q2045" i="6"/>
  <c r="S2045" i="6"/>
  <c r="L2046" i="6"/>
  <c r="M2046" i="6"/>
  <c r="N2046" i="6"/>
  <c r="P2046" i="6" s="1"/>
  <c r="O2046" i="6"/>
  <c r="R2046" i="6" s="1"/>
  <c r="Q2046" i="6"/>
  <c r="S2046" i="6"/>
  <c r="T2046" i="6"/>
  <c r="U2046" i="6" s="1"/>
  <c r="V2046" i="6" s="1"/>
  <c r="W2046" i="6" s="1"/>
  <c r="L2047" i="6"/>
  <c r="M2047" i="6"/>
  <c r="N2047" i="6"/>
  <c r="O2047" i="6"/>
  <c r="P2047" i="6"/>
  <c r="Q2047" i="6" s="1"/>
  <c r="R2047" i="6"/>
  <c r="S2047" i="6"/>
  <c r="T2047" i="6"/>
  <c r="U2047" i="6" s="1"/>
  <c r="V2047" i="6" s="1"/>
  <c r="W2047" i="6" s="1"/>
  <c r="L2048" i="6"/>
  <c r="M2048" i="6"/>
  <c r="N2048" i="6"/>
  <c r="O2048" i="6" s="1"/>
  <c r="R2048" i="6" s="1"/>
  <c r="T2048" i="6" s="1"/>
  <c r="U2048" i="6" s="1"/>
  <c r="V2048" i="6" s="1"/>
  <c r="W2048" i="6" s="1"/>
  <c r="P2048" i="6"/>
  <c r="Q2048" i="6" s="1"/>
  <c r="S2048" i="6"/>
  <c r="L2049" i="6"/>
  <c r="M2049" i="6"/>
  <c r="N2049" i="6"/>
  <c r="P2049" i="6" s="1"/>
  <c r="Q2049" i="6" s="1"/>
  <c r="O2049" i="6"/>
  <c r="R2049" i="6"/>
  <c r="T2049" i="6" s="1"/>
  <c r="U2049" i="6" s="1"/>
  <c r="V2049" i="6" s="1"/>
  <c r="W2049" i="6" s="1"/>
  <c r="S2049" i="6"/>
  <c r="L2050" i="6"/>
  <c r="M2050" i="6"/>
  <c r="N2050" i="6"/>
  <c r="S2050" i="6"/>
  <c r="L2051" i="6"/>
  <c r="M2051" i="6"/>
  <c r="N2051" i="6"/>
  <c r="P2051" i="6" s="1"/>
  <c r="Q2051" i="6" s="1"/>
  <c r="O2051" i="6"/>
  <c r="R2051" i="6" s="1"/>
  <c r="T2051" i="6" s="1"/>
  <c r="U2051" i="6" s="1"/>
  <c r="V2051" i="6" s="1"/>
  <c r="W2051" i="6" s="1"/>
  <c r="S2051" i="6"/>
  <c r="L2052" i="6"/>
  <c r="M2052" i="6"/>
  <c r="N2052" i="6"/>
  <c r="S2052" i="6"/>
  <c r="L2053" i="6"/>
  <c r="M2053" i="6"/>
  <c r="N2053" i="6"/>
  <c r="S2053" i="6"/>
  <c r="L2054" i="6"/>
  <c r="M2054" i="6"/>
  <c r="N2054" i="6"/>
  <c r="S2054" i="6"/>
  <c r="L2055" i="6"/>
  <c r="M2055" i="6"/>
  <c r="N2055" i="6"/>
  <c r="O2055" i="6"/>
  <c r="R2055" i="6" s="1"/>
  <c r="T2055" i="6" s="1"/>
  <c r="U2055" i="6" s="1"/>
  <c r="V2055" i="6" s="1"/>
  <c r="W2055" i="6" s="1"/>
  <c r="P2055" i="6"/>
  <c r="Q2055" i="6"/>
  <c r="S2055" i="6"/>
  <c r="L2056" i="6"/>
  <c r="M2056" i="6"/>
  <c r="N2056" i="6"/>
  <c r="O2056" i="6"/>
  <c r="R2056" i="6" s="1"/>
  <c r="P2056" i="6"/>
  <c r="Q2056" i="6" s="1"/>
  <c r="S2056" i="6"/>
  <c r="T2056" i="6"/>
  <c r="U2056" i="6" s="1"/>
  <c r="V2056" i="6" s="1"/>
  <c r="W2056" i="6" s="1"/>
  <c r="L2057" i="6"/>
  <c r="M2057" i="6"/>
  <c r="N2057" i="6"/>
  <c r="S2057" i="6"/>
  <c r="L2058" i="6"/>
  <c r="M2058" i="6"/>
  <c r="N2058" i="6"/>
  <c r="P2058" i="6" s="1"/>
  <c r="O2058" i="6"/>
  <c r="R2058" i="6" s="1"/>
  <c r="Q2058" i="6"/>
  <c r="S2058" i="6"/>
  <c r="T2058" i="6"/>
  <c r="U2058" i="6"/>
  <c r="V2058" i="6" s="1"/>
  <c r="W2058" i="6" s="1"/>
  <c r="L2059" i="6"/>
  <c r="M2059" i="6"/>
  <c r="N2059" i="6"/>
  <c r="O2059" i="6"/>
  <c r="P2059" i="6"/>
  <c r="Q2059" i="6" s="1"/>
  <c r="R2059" i="6"/>
  <c r="S2059" i="6"/>
  <c r="L2060" i="6"/>
  <c r="M2060" i="6"/>
  <c r="N2060" i="6"/>
  <c r="O2060" i="6"/>
  <c r="P2060" i="6"/>
  <c r="Q2060" i="6" s="1"/>
  <c r="R2060" i="6"/>
  <c r="S2060" i="6"/>
  <c r="T2060" i="6" s="1"/>
  <c r="U2060" i="6" s="1"/>
  <c r="V2060" i="6" s="1"/>
  <c r="W2060" i="6" s="1"/>
  <c r="L2061" i="6"/>
  <c r="M2061" i="6"/>
  <c r="N2061" i="6"/>
  <c r="O2061" i="6"/>
  <c r="P2061" i="6"/>
  <c r="Q2061" i="6" s="1"/>
  <c r="R2061" i="6"/>
  <c r="S2061" i="6"/>
  <c r="T2061" i="6"/>
  <c r="U2061" i="6"/>
  <c r="V2061" i="6" s="1"/>
  <c r="W2061" i="6" s="1"/>
  <c r="L2062" i="6"/>
  <c r="M2062" i="6"/>
  <c r="N2062" i="6"/>
  <c r="O2062" i="6"/>
  <c r="R2062" i="6" s="1"/>
  <c r="T2062" i="6" s="1"/>
  <c r="U2062" i="6" s="1"/>
  <c r="V2062" i="6" s="1"/>
  <c r="W2062" i="6" s="1"/>
  <c r="P2062" i="6"/>
  <c r="Q2062" i="6" s="1"/>
  <c r="S2062" i="6"/>
  <c r="L2063" i="6"/>
  <c r="M2063" i="6"/>
  <c r="N2063" i="6"/>
  <c r="O2063" i="6"/>
  <c r="R2063" i="6" s="1"/>
  <c r="P2063" i="6"/>
  <c r="Q2063" i="6" s="1"/>
  <c r="S2063" i="6"/>
  <c r="T2063" i="6"/>
  <c r="U2063" i="6"/>
  <c r="V2063" i="6" s="1"/>
  <c r="W2063" i="6" s="1"/>
  <c r="L2064" i="6"/>
  <c r="M2064" i="6"/>
  <c r="N2064" i="6"/>
  <c r="O2064" i="6"/>
  <c r="R2064" i="6" s="1"/>
  <c r="T2064" i="6" s="1"/>
  <c r="U2064" i="6" s="1"/>
  <c r="V2064" i="6" s="1"/>
  <c r="P2064" i="6"/>
  <c r="Q2064" i="6" s="1"/>
  <c r="S2064" i="6"/>
  <c r="W2064" i="6"/>
  <c r="L2065" i="6"/>
  <c r="M2065" i="6"/>
  <c r="N2065" i="6"/>
  <c r="O2065" i="6"/>
  <c r="P2065" i="6"/>
  <c r="Q2065" i="6" s="1"/>
  <c r="R2065" i="6"/>
  <c r="S2065" i="6"/>
  <c r="L2066" i="6"/>
  <c r="M2066" i="6"/>
  <c r="N2066" i="6"/>
  <c r="O2066" i="6"/>
  <c r="P2066" i="6"/>
  <c r="Q2066" i="6" s="1"/>
  <c r="R2066" i="6"/>
  <c r="T2066" i="6" s="1"/>
  <c r="U2066" i="6" s="1"/>
  <c r="V2066" i="6" s="1"/>
  <c r="S2066" i="6"/>
  <c r="W2066" i="6"/>
  <c r="L2067" i="6"/>
  <c r="M2067" i="6"/>
  <c r="N2067" i="6"/>
  <c r="O2067" i="6"/>
  <c r="P2067" i="6"/>
  <c r="Q2067" i="6" s="1"/>
  <c r="R2067" i="6"/>
  <c r="T2067" i="6" s="1"/>
  <c r="U2067" i="6" s="1"/>
  <c r="V2067" i="6" s="1"/>
  <c r="W2067" i="6" s="1"/>
  <c r="S2067" i="6"/>
  <c r="L2068" i="6"/>
  <c r="M2068" i="6"/>
  <c r="N2068" i="6"/>
  <c r="O2068" i="6"/>
  <c r="P2068" i="6"/>
  <c r="Q2068" i="6" s="1"/>
  <c r="R2068" i="6"/>
  <c r="T2068" i="6" s="1"/>
  <c r="U2068" i="6" s="1"/>
  <c r="V2068" i="6" s="1"/>
  <c r="W2068" i="6" s="1"/>
  <c r="S2068" i="6"/>
  <c r="L2069" i="6"/>
  <c r="M2069" i="6"/>
  <c r="N2069" i="6"/>
  <c r="O2069" i="6"/>
  <c r="P2069" i="6"/>
  <c r="Q2069" i="6" s="1"/>
  <c r="R2069" i="6"/>
  <c r="S2069" i="6"/>
  <c r="T2069" i="6" s="1"/>
  <c r="U2069" i="6" s="1"/>
  <c r="V2069" i="6" s="1"/>
  <c r="W2069" i="6" s="1"/>
  <c r="L2070" i="6"/>
  <c r="M2070" i="6"/>
  <c r="N2070" i="6"/>
  <c r="O2070" i="6"/>
  <c r="P2070" i="6"/>
  <c r="Q2070" i="6" s="1"/>
  <c r="R2070" i="6"/>
  <c r="T2070" i="6" s="1"/>
  <c r="U2070" i="6" s="1"/>
  <c r="V2070" i="6" s="1"/>
  <c r="W2070" i="6" s="1"/>
  <c r="S2070" i="6"/>
  <c r="L2071" i="6"/>
  <c r="M2071" i="6"/>
  <c r="N2071" i="6"/>
  <c r="O2071" i="6"/>
  <c r="R2071" i="6" s="1"/>
  <c r="P2071" i="6"/>
  <c r="Q2071" i="6" s="1"/>
  <c r="S2071" i="6"/>
  <c r="T2071" i="6" s="1"/>
  <c r="U2071" i="6"/>
  <c r="V2071" i="6" s="1"/>
  <c r="W2071" i="6" s="1"/>
  <c r="L2072" i="6"/>
  <c r="M2072" i="6"/>
  <c r="N2072" i="6"/>
  <c r="O2072" i="6"/>
  <c r="P2072" i="6"/>
  <c r="Q2072" i="6" s="1"/>
  <c r="R2072" i="6"/>
  <c r="T2072" i="6" s="1"/>
  <c r="S2072" i="6"/>
  <c r="U2072" i="6"/>
  <c r="V2072" i="6" s="1"/>
  <c r="W2072" i="6" s="1"/>
  <c r="L2073" i="6"/>
  <c r="M2073" i="6"/>
  <c r="N2073" i="6"/>
  <c r="O2073" i="6"/>
  <c r="P2073" i="6"/>
  <c r="Q2073" i="6" s="1"/>
  <c r="R2073" i="6"/>
  <c r="S2073" i="6"/>
  <c r="L2074" i="6"/>
  <c r="M2074" i="6"/>
  <c r="N2074" i="6"/>
  <c r="O2074" i="6"/>
  <c r="R2074" i="6" s="1"/>
  <c r="T2074" i="6" s="1"/>
  <c r="P2074" i="6"/>
  <c r="Q2074" i="6" s="1"/>
  <c r="S2074" i="6"/>
  <c r="U2074" i="6"/>
  <c r="V2074" i="6" s="1"/>
  <c r="W2074" i="6" s="1"/>
  <c r="L2075" i="6"/>
  <c r="M2075" i="6"/>
  <c r="N2075" i="6"/>
  <c r="O2075" i="6"/>
  <c r="R2075" i="6" s="1"/>
  <c r="T2075" i="6" s="1"/>
  <c r="U2075" i="6" s="1"/>
  <c r="V2075" i="6" s="1"/>
  <c r="W2075" i="6" s="1"/>
  <c r="P2075" i="6"/>
  <c r="Q2075" i="6" s="1"/>
  <c r="S2075" i="6"/>
  <c r="L2076" i="6"/>
  <c r="M2076" i="6"/>
  <c r="N2076" i="6"/>
  <c r="O2076" i="6"/>
  <c r="P2076" i="6"/>
  <c r="Q2076" i="6" s="1"/>
  <c r="R2076" i="6"/>
  <c r="T2076" i="6" s="1"/>
  <c r="U2076" i="6" s="1"/>
  <c r="V2076" i="6" s="1"/>
  <c r="W2076" i="6" s="1"/>
  <c r="S2076" i="6"/>
  <c r="L2077" i="6"/>
  <c r="M2077" i="6"/>
  <c r="N2077" i="6"/>
  <c r="O2077" i="6"/>
  <c r="R2077" i="6" s="1"/>
  <c r="T2077" i="6" s="1"/>
  <c r="U2077" i="6" s="1"/>
  <c r="P2077" i="6"/>
  <c r="Q2077" i="6" s="1"/>
  <c r="S2077" i="6"/>
  <c r="V2077" i="6"/>
  <c r="W2077" i="6" s="1"/>
  <c r="L2078" i="6"/>
  <c r="M2078" i="6"/>
  <c r="N2078" i="6"/>
  <c r="O2078" i="6"/>
  <c r="R2078" i="6" s="1"/>
  <c r="P2078" i="6"/>
  <c r="Q2078" i="6" s="1"/>
  <c r="S2078" i="6"/>
  <c r="L2079" i="6"/>
  <c r="M2079" i="6"/>
  <c r="N2079" i="6"/>
  <c r="O2079" i="6"/>
  <c r="R2079" i="6" s="1"/>
  <c r="P2079" i="6"/>
  <c r="Q2079" i="6" s="1"/>
  <c r="S2079" i="6"/>
  <c r="T2079" i="6"/>
  <c r="U2079" i="6" s="1"/>
  <c r="V2079" i="6" s="1"/>
  <c r="W2079" i="6" s="1"/>
  <c r="L2080" i="6"/>
  <c r="M2080" i="6"/>
  <c r="N2080" i="6"/>
  <c r="O2080" i="6"/>
  <c r="R2080" i="6" s="1"/>
  <c r="P2080" i="6"/>
  <c r="Q2080" i="6" s="1"/>
  <c r="S2080" i="6"/>
  <c r="L2081" i="6"/>
  <c r="M2081" i="6"/>
  <c r="N2081" i="6"/>
  <c r="O2081" i="6"/>
  <c r="R2081" i="6" s="1"/>
  <c r="P2081" i="6"/>
  <c r="Q2081" i="6" s="1"/>
  <c r="S2081" i="6"/>
  <c r="L2082" i="6"/>
  <c r="M2082" i="6"/>
  <c r="N2082" i="6"/>
  <c r="O2082" i="6"/>
  <c r="P2082" i="6"/>
  <c r="Q2082" i="6" s="1"/>
  <c r="R2082" i="6"/>
  <c r="T2082" i="6" s="1"/>
  <c r="U2082" i="6" s="1"/>
  <c r="V2082" i="6" s="1"/>
  <c r="W2082" i="6" s="1"/>
  <c r="S2082" i="6"/>
  <c r="L2083" i="6"/>
  <c r="M2083" i="6"/>
  <c r="N2083" i="6"/>
  <c r="O2083" i="6"/>
  <c r="P2083" i="6"/>
  <c r="Q2083" i="6" s="1"/>
  <c r="R2083" i="6"/>
  <c r="S2083" i="6"/>
  <c r="T2083" i="6" s="1"/>
  <c r="U2083" i="6" s="1"/>
  <c r="V2083" i="6" s="1"/>
  <c r="W2083" i="6"/>
  <c r="L2084" i="6"/>
  <c r="M2084" i="6"/>
  <c r="N2084" i="6"/>
  <c r="O2084" i="6"/>
  <c r="P2084" i="6"/>
  <c r="Q2084" i="6" s="1"/>
  <c r="R2084" i="6"/>
  <c r="T2084" i="6" s="1"/>
  <c r="U2084" i="6" s="1"/>
  <c r="V2084" i="6" s="1"/>
  <c r="W2084" i="6" s="1"/>
  <c r="S2084" i="6"/>
  <c r="L2085" i="6"/>
  <c r="M2085" i="6"/>
  <c r="N2085" i="6"/>
  <c r="O2085" i="6"/>
  <c r="P2085" i="6"/>
  <c r="Q2085" i="6" s="1"/>
  <c r="R2085" i="6"/>
  <c r="S2085" i="6"/>
  <c r="T2085" i="6" s="1"/>
  <c r="U2085" i="6"/>
  <c r="V2085" i="6" s="1"/>
  <c r="W2085" i="6" s="1"/>
  <c r="L2086" i="6"/>
  <c r="M2086" i="6"/>
  <c r="N2086" i="6"/>
  <c r="O2086" i="6"/>
  <c r="R2086" i="6" s="1"/>
  <c r="P2086" i="6"/>
  <c r="Q2086" i="6" s="1"/>
  <c r="S2086" i="6"/>
  <c r="T2086" i="6" s="1"/>
  <c r="U2086" i="6"/>
  <c r="V2086" i="6"/>
  <c r="W2086" i="6" s="1"/>
  <c r="L2087" i="6"/>
  <c r="M2087" i="6"/>
  <c r="N2087" i="6"/>
  <c r="O2087" i="6"/>
  <c r="R2087" i="6" s="1"/>
  <c r="T2087" i="6" s="1"/>
  <c r="U2087" i="6" s="1"/>
  <c r="V2087" i="6" s="1"/>
  <c r="W2087" i="6" s="1"/>
  <c r="P2087" i="6"/>
  <c r="Q2087" i="6" s="1"/>
  <c r="S2087" i="6"/>
  <c r="L2088" i="6"/>
  <c r="M2088" i="6"/>
  <c r="N2088" i="6"/>
  <c r="O2088" i="6"/>
  <c r="R2088" i="6" s="1"/>
  <c r="T2088" i="6" s="1"/>
  <c r="U2088" i="6" s="1"/>
  <c r="V2088" i="6" s="1"/>
  <c r="W2088" i="6" s="1"/>
  <c r="P2088" i="6"/>
  <c r="Q2088" i="6" s="1"/>
  <c r="S2088" i="6"/>
  <c r="L2089" i="6"/>
  <c r="M2089" i="6"/>
  <c r="N2089" i="6"/>
  <c r="O2089" i="6"/>
  <c r="P2089" i="6"/>
  <c r="Q2089" i="6" s="1"/>
  <c r="R2089" i="6"/>
  <c r="T2089" i="6" s="1"/>
  <c r="U2089" i="6" s="1"/>
  <c r="V2089" i="6" s="1"/>
  <c r="S2089" i="6"/>
  <c r="W2089" i="6"/>
  <c r="L2090" i="6"/>
  <c r="M2090" i="6"/>
  <c r="N2090" i="6"/>
  <c r="O2090" i="6"/>
  <c r="R2090" i="6" s="1"/>
  <c r="T2090" i="6" s="1"/>
  <c r="U2090" i="6" s="1"/>
  <c r="V2090" i="6" s="1"/>
  <c r="W2090" i="6" s="1"/>
  <c r="P2090" i="6"/>
  <c r="Q2090" i="6" s="1"/>
  <c r="S2090" i="6"/>
  <c r="L2091" i="6"/>
  <c r="M2091" i="6"/>
  <c r="N2091" i="6"/>
  <c r="O2091" i="6"/>
  <c r="P2091" i="6"/>
  <c r="Q2091" i="6" s="1"/>
  <c r="R2091" i="6"/>
  <c r="S2091" i="6"/>
  <c r="L2092" i="6"/>
  <c r="M2092" i="6"/>
  <c r="N2092" i="6"/>
  <c r="O2092" i="6"/>
  <c r="R2092" i="6" s="1"/>
  <c r="P2092" i="6"/>
  <c r="Q2092" i="6" s="1"/>
  <c r="S2092" i="6"/>
  <c r="T2092" i="6"/>
  <c r="U2092" i="6" s="1"/>
  <c r="V2092" i="6" s="1"/>
  <c r="W2092" i="6" s="1"/>
  <c r="L2093" i="6"/>
  <c r="M2093" i="6"/>
  <c r="N2093" i="6"/>
  <c r="O2093" i="6"/>
  <c r="P2093" i="6"/>
  <c r="Q2093" i="6" s="1"/>
  <c r="R2093" i="6"/>
  <c r="S2093" i="6"/>
  <c r="T2093" i="6"/>
  <c r="U2093" i="6" s="1"/>
  <c r="V2093" i="6" s="1"/>
  <c r="W2093" i="6" s="1"/>
  <c r="L2094" i="6"/>
  <c r="M2094" i="6"/>
  <c r="N2094" i="6"/>
  <c r="O2094" i="6"/>
  <c r="P2094" i="6"/>
  <c r="Q2094" i="6" s="1"/>
  <c r="R2094" i="6"/>
  <c r="T2094" i="6" s="1"/>
  <c r="U2094" i="6" s="1"/>
  <c r="S2094" i="6"/>
  <c r="V2094" i="6"/>
  <c r="W2094" i="6" s="1"/>
  <c r="L2095" i="6"/>
  <c r="M2095" i="6"/>
  <c r="N2095" i="6"/>
  <c r="O2095" i="6"/>
  <c r="R2095" i="6" s="1"/>
  <c r="P2095" i="6"/>
  <c r="Q2095" i="6" s="1"/>
  <c r="S2095" i="6"/>
  <c r="T2095" i="6"/>
  <c r="U2095" i="6" s="1"/>
  <c r="V2095" i="6" s="1"/>
  <c r="W2095" i="6" s="1"/>
  <c r="L2096" i="6"/>
  <c r="M2096" i="6"/>
  <c r="N2096" i="6"/>
  <c r="O2096" i="6"/>
  <c r="P2096" i="6"/>
  <c r="Q2096" i="6" s="1"/>
  <c r="R2096" i="6"/>
  <c r="S2096" i="6"/>
  <c r="T2096" i="6"/>
  <c r="U2096" i="6" s="1"/>
  <c r="V2096" i="6" s="1"/>
  <c r="W2096" i="6" s="1"/>
  <c r="L2097" i="6"/>
  <c r="M2097" i="6"/>
  <c r="N2097" i="6"/>
  <c r="O2097" i="6"/>
  <c r="P2097" i="6"/>
  <c r="Q2097" i="6" s="1"/>
  <c r="R2097" i="6"/>
  <c r="T2097" i="6" s="1"/>
  <c r="U2097" i="6" s="1"/>
  <c r="V2097" i="6" s="1"/>
  <c r="W2097" i="6" s="1"/>
  <c r="S2097" i="6"/>
  <c r="L2098" i="6"/>
  <c r="M2098" i="6"/>
  <c r="N2098" i="6"/>
  <c r="O2098" i="6"/>
  <c r="R2098" i="6" s="1"/>
  <c r="T2098" i="6" s="1"/>
  <c r="U2098" i="6" s="1"/>
  <c r="V2098" i="6" s="1"/>
  <c r="W2098" i="6" s="1"/>
  <c r="P2098" i="6"/>
  <c r="Q2098" i="6" s="1"/>
  <c r="S2098" i="6"/>
  <c r="L2099" i="6"/>
  <c r="M2099" i="6"/>
  <c r="N2099" i="6"/>
  <c r="O2099" i="6"/>
  <c r="R2099" i="6" s="1"/>
  <c r="P2099" i="6"/>
  <c r="Q2099" i="6" s="1"/>
  <c r="S2099" i="6"/>
  <c r="T2099" i="6"/>
  <c r="U2099" i="6" s="1"/>
  <c r="V2099" i="6" s="1"/>
  <c r="W2099" i="6" s="1"/>
  <c r="L2100" i="6"/>
  <c r="M2100" i="6"/>
  <c r="N2100" i="6"/>
  <c r="O2100" i="6"/>
  <c r="R2100" i="6" s="1"/>
  <c r="T2100" i="6" s="1"/>
  <c r="U2100" i="6" s="1"/>
  <c r="V2100" i="6" s="1"/>
  <c r="P2100" i="6"/>
  <c r="Q2100" i="6" s="1"/>
  <c r="S2100" i="6"/>
  <c r="W2100" i="6"/>
  <c r="L2101" i="6"/>
  <c r="M2101" i="6"/>
  <c r="N2101" i="6"/>
  <c r="O2101" i="6"/>
  <c r="R2101" i="6" s="1"/>
  <c r="T2101" i="6" s="1"/>
  <c r="U2101" i="6" s="1"/>
  <c r="V2101" i="6" s="1"/>
  <c r="W2101" i="6" s="1"/>
  <c r="P2101" i="6"/>
  <c r="Q2101" i="6" s="1"/>
  <c r="S2101" i="6"/>
  <c r="L2102" i="6"/>
  <c r="M2102" i="6"/>
  <c r="N2102" i="6"/>
  <c r="O2102" i="6"/>
  <c r="P2102" i="6"/>
  <c r="Q2102" i="6" s="1"/>
  <c r="R2102" i="6"/>
  <c r="S2102" i="6"/>
  <c r="T2102" i="6"/>
  <c r="U2102" i="6"/>
  <c r="V2102" i="6" s="1"/>
  <c r="W2102" i="6" s="1"/>
  <c r="L2103" i="6"/>
  <c r="M2103" i="6"/>
  <c r="N2103" i="6"/>
  <c r="O2103" i="6"/>
  <c r="R2103" i="6" s="1"/>
  <c r="P2103" i="6"/>
  <c r="Q2103" i="6" s="1"/>
  <c r="S2103" i="6"/>
  <c r="T2103" i="6"/>
  <c r="U2103" i="6" s="1"/>
  <c r="V2103" i="6"/>
  <c r="W2103" i="6" s="1"/>
  <c r="L2104" i="6"/>
  <c r="M2104" i="6"/>
  <c r="N2104" i="6"/>
  <c r="O2104" i="6"/>
  <c r="R2104" i="6" s="1"/>
  <c r="T2104" i="6" s="1"/>
  <c r="U2104" i="6" s="1"/>
  <c r="V2104" i="6" s="1"/>
  <c r="W2104" i="6" s="1"/>
  <c r="P2104" i="6"/>
  <c r="Q2104" i="6" s="1"/>
  <c r="S2104" i="6"/>
  <c r="L2105" i="6"/>
  <c r="M2105" i="6"/>
  <c r="N2105" i="6"/>
  <c r="O2105" i="6"/>
  <c r="P2105" i="6"/>
  <c r="Q2105" i="6" s="1"/>
  <c r="R2105" i="6"/>
  <c r="T2105" i="6" s="1"/>
  <c r="U2105" i="6" s="1"/>
  <c r="V2105" i="6" s="1"/>
  <c r="W2105" i="6" s="1"/>
  <c r="S2105" i="6"/>
  <c r="L2106" i="6"/>
  <c r="M2106" i="6"/>
  <c r="N2106" i="6"/>
  <c r="O2106" i="6"/>
  <c r="P2106" i="6"/>
  <c r="Q2106" i="6" s="1"/>
  <c r="R2106" i="6"/>
  <c r="T2106" i="6" s="1"/>
  <c r="U2106" i="6" s="1"/>
  <c r="V2106" i="6" s="1"/>
  <c r="W2106" i="6" s="1"/>
  <c r="S2106" i="6"/>
  <c r="L2107" i="6"/>
  <c r="M2107" i="6"/>
  <c r="N2107" i="6"/>
  <c r="O2107" i="6"/>
  <c r="P2107" i="6"/>
  <c r="Q2107" i="6" s="1"/>
  <c r="R2107" i="6"/>
  <c r="T2107" i="6" s="1"/>
  <c r="U2107" i="6" s="1"/>
  <c r="V2107" i="6" s="1"/>
  <c r="W2107" i="6" s="1"/>
  <c r="S2107" i="6"/>
  <c r="L2108" i="6"/>
  <c r="M2108" i="6"/>
  <c r="N2108" i="6"/>
  <c r="O2108" i="6"/>
  <c r="P2108" i="6"/>
  <c r="Q2108" i="6" s="1"/>
  <c r="R2108" i="6"/>
  <c r="S2108" i="6"/>
  <c r="T2108" i="6"/>
  <c r="U2108" i="6" s="1"/>
  <c r="V2108" i="6" s="1"/>
  <c r="W2108" i="6" s="1"/>
  <c r="L2109" i="6"/>
  <c r="M2109" i="6"/>
  <c r="N2109" i="6"/>
  <c r="O2109" i="6"/>
  <c r="P2109" i="6"/>
  <c r="Q2109" i="6" s="1"/>
  <c r="R2109" i="6"/>
  <c r="T2109" i="6" s="1"/>
  <c r="U2109" i="6" s="1"/>
  <c r="V2109" i="6" s="1"/>
  <c r="W2109" i="6" s="1"/>
  <c r="S2109" i="6"/>
  <c r="L2110" i="6"/>
  <c r="M2110" i="6"/>
  <c r="N2110" i="6"/>
  <c r="O2110" i="6"/>
  <c r="R2110" i="6" s="1"/>
  <c r="P2110" i="6"/>
  <c r="Q2110" i="6" s="1"/>
  <c r="S2110" i="6"/>
  <c r="T2110" i="6"/>
  <c r="U2110" i="6" s="1"/>
  <c r="V2110" i="6" s="1"/>
  <c r="W2110" i="6" s="1"/>
  <c r="L2111" i="6"/>
  <c r="M2111" i="6"/>
  <c r="N2111" i="6"/>
  <c r="O2111" i="6"/>
  <c r="P2111" i="6"/>
  <c r="Q2111" i="6" s="1"/>
  <c r="R2111" i="6"/>
  <c r="T2111" i="6" s="1"/>
  <c r="U2111" i="6" s="1"/>
  <c r="V2111" i="6" s="1"/>
  <c r="W2111" i="6" s="1"/>
  <c r="S2111" i="6"/>
  <c r="L2112" i="6"/>
  <c r="M2112" i="6"/>
  <c r="N2112" i="6"/>
  <c r="O2112" i="6"/>
  <c r="P2112" i="6"/>
  <c r="Q2112" i="6" s="1"/>
  <c r="R2112" i="6"/>
  <c r="S2112" i="6"/>
  <c r="L2113" i="6"/>
  <c r="M2113" i="6"/>
  <c r="N2113" i="6"/>
  <c r="O2113" i="6"/>
  <c r="R2113" i="6" s="1"/>
  <c r="P2113" i="6"/>
  <c r="Q2113" i="6" s="1"/>
  <c r="S2113" i="6"/>
  <c r="T2113" i="6"/>
  <c r="U2113" i="6" s="1"/>
  <c r="V2113" i="6"/>
  <c r="W2113" i="6" s="1"/>
  <c r="L2114" i="6"/>
  <c r="M2114" i="6"/>
  <c r="N2114" i="6"/>
  <c r="O2114" i="6"/>
  <c r="R2114" i="6" s="1"/>
  <c r="T2114" i="6" s="1"/>
  <c r="U2114" i="6" s="1"/>
  <c r="V2114" i="6" s="1"/>
  <c r="W2114" i="6" s="1"/>
  <c r="P2114" i="6"/>
  <c r="Q2114" i="6" s="1"/>
  <c r="S2114" i="6"/>
  <c r="L2115" i="6"/>
  <c r="M2115" i="6"/>
  <c r="N2115" i="6"/>
  <c r="O2115" i="6"/>
  <c r="P2115" i="6"/>
  <c r="Q2115" i="6" s="1"/>
  <c r="R2115" i="6"/>
  <c r="S2115" i="6"/>
  <c r="T2115" i="6"/>
  <c r="U2115" i="6" s="1"/>
  <c r="V2115" i="6" s="1"/>
  <c r="W2115" i="6" s="1"/>
  <c r="L2116" i="6"/>
  <c r="M2116" i="6"/>
  <c r="N2116" i="6"/>
  <c r="O2116" i="6"/>
  <c r="P2116" i="6"/>
  <c r="Q2116" i="6" s="1"/>
  <c r="R2116" i="6"/>
  <c r="S2116" i="6"/>
  <c r="T2116" i="6" s="1"/>
  <c r="U2116" i="6" s="1"/>
  <c r="V2116" i="6" s="1"/>
  <c r="W2116" i="6"/>
  <c r="L2117" i="6"/>
  <c r="M2117" i="6"/>
  <c r="N2117" i="6"/>
  <c r="O2117" i="6"/>
  <c r="P2117" i="6"/>
  <c r="Q2117" i="6" s="1"/>
  <c r="R2117" i="6"/>
  <c r="S2117" i="6"/>
  <c r="T2117" i="6"/>
  <c r="U2117" i="6" s="1"/>
  <c r="V2117" i="6" s="1"/>
  <c r="W2117" i="6" s="1"/>
  <c r="L2118" i="6"/>
  <c r="M2118" i="6"/>
  <c r="N2118" i="6"/>
  <c r="O2118" i="6"/>
  <c r="R2118" i="6" s="1"/>
  <c r="P2118" i="6"/>
  <c r="Q2118" i="6" s="1"/>
  <c r="S2118" i="6"/>
  <c r="T2118" i="6" s="1"/>
  <c r="U2118" i="6" s="1"/>
  <c r="V2118" i="6"/>
  <c r="W2118" i="6"/>
  <c r="L2119" i="6"/>
  <c r="M2119" i="6"/>
  <c r="N2119" i="6"/>
  <c r="O2119" i="6"/>
  <c r="P2119" i="6"/>
  <c r="Q2119" i="6" s="1"/>
  <c r="R2119" i="6"/>
  <c r="S2119" i="6"/>
  <c r="T2119" i="6"/>
  <c r="U2119" i="6" s="1"/>
  <c r="V2119" i="6" s="1"/>
  <c r="W2119" i="6" s="1"/>
  <c r="L2120" i="6"/>
  <c r="M2120" i="6"/>
  <c r="N2120" i="6"/>
  <c r="O2120" i="6"/>
  <c r="P2120" i="6"/>
  <c r="Q2120" i="6" s="1"/>
  <c r="R2120" i="6"/>
  <c r="S2120" i="6"/>
  <c r="L2121" i="6"/>
  <c r="M2121" i="6"/>
  <c r="N2121" i="6"/>
  <c r="O2121" i="6"/>
  <c r="R2121" i="6" s="1"/>
  <c r="P2121" i="6"/>
  <c r="Q2121" i="6" s="1"/>
  <c r="S2121" i="6"/>
  <c r="T2121" i="6"/>
  <c r="U2121" i="6" s="1"/>
  <c r="V2121" i="6" s="1"/>
  <c r="W2121" i="6" s="1"/>
  <c r="L2122" i="6"/>
  <c r="M2122" i="6"/>
  <c r="N2122" i="6"/>
  <c r="O2122" i="6"/>
  <c r="R2122" i="6" s="1"/>
  <c r="T2122" i="6" s="1"/>
  <c r="P2122" i="6"/>
  <c r="Q2122" i="6" s="1"/>
  <c r="S2122" i="6"/>
  <c r="U2122" i="6"/>
  <c r="V2122" i="6" s="1"/>
  <c r="W2122" i="6" s="1"/>
  <c r="L2123" i="6"/>
  <c r="M2123" i="6"/>
  <c r="N2123" i="6"/>
  <c r="O2123" i="6"/>
  <c r="P2123" i="6"/>
  <c r="Q2123" i="6" s="1"/>
  <c r="R2123" i="6"/>
  <c r="T2123" i="6" s="1"/>
  <c r="U2123" i="6" s="1"/>
  <c r="V2123" i="6" s="1"/>
  <c r="S2123" i="6"/>
  <c r="W2123" i="6"/>
  <c r="L2124" i="6"/>
  <c r="M2124" i="6"/>
  <c r="N2124" i="6"/>
  <c r="O2124" i="6"/>
  <c r="R2124" i="6" s="1"/>
  <c r="T2124" i="6" s="1"/>
  <c r="U2124" i="6" s="1"/>
  <c r="V2124" i="6" s="1"/>
  <c r="W2124" i="6" s="1"/>
  <c r="P2124" i="6"/>
  <c r="Q2124" i="6" s="1"/>
  <c r="S2124" i="6"/>
  <c r="L2125" i="6"/>
  <c r="M2125" i="6"/>
  <c r="N2125" i="6"/>
  <c r="O2125" i="6"/>
  <c r="P2125" i="6"/>
  <c r="Q2125" i="6" s="1"/>
  <c r="R2125" i="6"/>
  <c r="T2125" i="6" s="1"/>
  <c r="U2125" i="6" s="1"/>
  <c r="V2125" i="6" s="1"/>
  <c r="W2125" i="6" s="1"/>
  <c r="S2125" i="6"/>
  <c r="L2126" i="6"/>
  <c r="M2126" i="6"/>
  <c r="N2126" i="6"/>
  <c r="O2126" i="6"/>
  <c r="P2126" i="6"/>
  <c r="Q2126" i="6" s="1"/>
  <c r="R2126" i="6"/>
  <c r="S2126" i="6"/>
  <c r="L2127" i="6"/>
  <c r="M2127" i="6"/>
  <c r="N2127" i="6"/>
  <c r="O2127" i="6"/>
  <c r="P2127" i="6"/>
  <c r="Q2127" i="6" s="1"/>
  <c r="R2127" i="6"/>
  <c r="S2127" i="6"/>
  <c r="T2127" i="6"/>
  <c r="U2127" i="6"/>
  <c r="V2127" i="6"/>
  <c r="W2127" i="6" s="1"/>
  <c r="L2128" i="6"/>
  <c r="M2128" i="6"/>
  <c r="N2128" i="6"/>
  <c r="O2128" i="6"/>
  <c r="R2128" i="6" s="1"/>
  <c r="P2128" i="6"/>
  <c r="Q2128" i="6" s="1"/>
  <c r="S2128" i="6"/>
  <c r="T2128" i="6"/>
  <c r="U2128" i="6" s="1"/>
  <c r="V2128" i="6" s="1"/>
  <c r="W2128" i="6" s="1"/>
  <c r="L2129" i="6"/>
  <c r="M2129" i="6"/>
  <c r="N2129" i="6"/>
  <c r="O2129" i="6"/>
  <c r="R2129" i="6" s="1"/>
  <c r="T2129" i="6" s="1"/>
  <c r="U2129" i="6" s="1"/>
  <c r="V2129" i="6" s="1"/>
  <c r="W2129" i="6" s="1"/>
  <c r="P2129" i="6"/>
  <c r="Q2129" i="6" s="1"/>
  <c r="S2129" i="6"/>
  <c r="L2130" i="6"/>
  <c r="M2130" i="6"/>
  <c r="N2130" i="6"/>
  <c r="O2130" i="6"/>
  <c r="R2130" i="6" s="1"/>
  <c r="T2130" i="6" s="1"/>
  <c r="U2130" i="6" s="1"/>
  <c r="V2130" i="6" s="1"/>
  <c r="W2130" i="6" s="1"/>
  <c r="P2130" i="6"/>
  <c r="Q2130" i="6" s="1"/>
  <c r="S2130" i="6"/>
  <c r="L2131" i="6"/>
  <c r="M2131" i="6"/>
  <c r="N2131" i="6"/>
  <c r="O2131" i="6"/>
  <c r="R2131" i="6" s="1"/>
  <c r="T2131" i="6" s="1"/>
  <c r="U2131" i="6" s="1"/>
  <c r="P2131" i="6"/>
  <c r="Q2131" i="6" s="1"/>
  <c r="S2131" i="6"/>
  <c r="V2131" i="6"/>
  <c r="W2131" i="6"/>
  <c r="L2132" i="6"/>
  <c r="M2132" i="6"/>
  <c r="N2132" i="6"/>
  <c r="O2132" i="6"/>
  <c r="P2132" i="6"/>
  <c r="Q2132" i="6" s="1"/>
  <c r="R2132" i="6"/>
  <c r="S2132" i="6"/>
  <c r="T2132" i="6" s="1"/>
  <c r="U2132" i="6" s="1"/>
  <c r="V2132" i="6" s="1"/>
  <c r="W2132" i="6" s="1"/>
  <c r="L2133" i="6"/>
  <c r="M2133" i="6"/>
  <c r="N2133" i="6"/>
  <c r="O2133" i="6"/>
  <c r="P2133" i="6"/>
  <c r="Q2133" i="6" s="1"/>
  <c r="R2133" i="6"/>
  <c r="T2133" i="6" s="1"/>
  <c r="U2133" i="6" s="1"/>
  <c r="V2133" i="6" s="1"/>
  <c r="W2133" i="6" s="1"/>
  <c r="S2133" i="6"/>
  <c r="L2134" i="6"/>
  <c r="M2134" i="6"/>
  <c r="N2134" i="6"/>
  <c r="O2134" i="6"/>
  <c r="R2134" i="6" s="1"/>
  <c r="T2134" i="6" s="1"/>
  <c r="P2134" i="6"/>
  <c r="Q2134" i="6" s="1"/>
  <c r="S2134" i="6"/>
  <c r="U2134" i="6"/>
  <c r="V2134" i="6" s="1"/>
  <c r="W2134" i="6" s="1"/>
  <c r="L2135" i="6"/>
  <c r="M2135" i="6"/>
  <c r="N2135" i="6"/>
  <c r="O2135" i="6"/>
  <c r="R2135" i="6" s="1"/>
  <c r="T2135" i="6" s="1"/>
  <c r="U2135" i="6" s="1"/>
  <c r="V2135" i="6" s="1"/>
  <c r="P2135" i="6"/>
  <c r="Q2135" i="6" s="1"/>
  <c r="S2135" i="6"/>
  <c r="W2135" i="6"/>
  <c r="L2136" i="6"/>
  <c r="M2136" i="6"/>
  <c r="N2136" i="6"/>
  <c r="O2136" i="6"/>
  <c r="R2136" i="6" s="1"/>
  <c r="T2136" i="6" s="1"/>
  <c r="P2136" i="6"/>
  <c r="Q2136" i="6" s="1"/>
  <c r="S2136" i="6"/>
  <c r="U2136" i="6"/>
  <c r="V2136" i="6" s="1"/>
  <c r="W2136" i="6" s="1"/>
  <c r="L2137" i="6"/>
  <c r="M2137" i="6"/>
  <c r="N2137" i="6"/>
  <c r="O2137" i="6"/>
  <c r="P2137" i="6"/>
  <c r="Q2137" i="6" s="1"/>
  <c r="R2137" i="6"/>
  <c r="S2137" i="6"/>
  <c r="L2138" i="6"/>
  <c r="M2138" i="6"/>
  <c r="N2138" i="6"/>
  <c r="O2138" i="6"/>
  <c r="R2138" i="6" s="1"/>
  <c r="T2138" i="6" s="1"/>
  <c r="U2138" i="6" s="1"/>
  <c r="V2138" i="6" s="1"/>
  <c r="W2138" i="6" s="1"/>
  <c r="P2138" i="6"/>
  <c r="Q2138" i="6" s="1"/>
  <c r="S2138" i="6"/>
  <c r="L2139" i="6"/>
  <c r="M2139" i="6"/>
  <c r="N2139" i="6"/>
  <c r="O2139" i="6"/>
  <c r="P2139" i="6"/>
  <c r="Q2139" i="6" s="1"/>
  <c r="R2139" i="6"/>
  <c r="T2139" i="6" s="1"/>
  <c r="U2139" i="6" s="1"/>
  <c r="V2139" i="6" s="1"/>
  <c r="W2139" i="6" s="1"/>
  <c r="S2139" i="6"/>
  <c r="L2140" i="6"/>
  <c r="M2140" i="6"/>
  <c r="N2140" i="6"/>
  <c r="O2140" i="6"/>
  <c r="P2140" i="6"/>
  <c r="Q2140" i="6" s="1"/>
  <c r="R2140" i="6"/>
  <c r="T2140" i="6" s="1"/>
  <c r="U2140" i="6" s="1"/>
  <c r="V2140" i="6" s="1"/>
  <c r="W2140" i="6" s="1"/>
  <c r="S2140" i="6"/>
  <c r="L2141" i="6"/>
  <c r="M2141" i="6"/>
  <c r="N2141" i="6"/>
  <c r="O2141" i="6"/>
  <c r="R2141" i="6" s="1"/>
  <c r="T2141" i="6" s="1"/>
  <c r="U2141" i="6" s="1"/>
  <c r="V2141" i="6" s="1"/>
  <c r="W2141" i="6" s="1"/>
  <c r="P2141" i="6"/>
  <c r="Q2141" i="6" s="1"/>
  <c r="S2141" i="6"/>
  <c r="L2142" i="6"/>
  <c r="M2142" i="6"/>
  <c r="N2142" i="6"/>
  <c r="O2142" i="6"/>
  <c r="P2142" i="6"/>
  <c r="Q2142" i="6" s="1"/>
  <c r="R2142" i="6"/>
  <c r="S2142" i="6"/>
  <c r="L2143" i="6"/>
  <c r="M2143" i="6"/>
  <c r="N2143" i="6"/>
  <c r="O2143" i="6"/>
  <c r="P2143" i="6"/>
  <c r="Q2143" i="6" s="1"/>
  <c r="R2143" i="6"/>
  <c r="S2143" i="6"/>
  <c r="T2143" i="6"/>
  <c r="U2143" i="6" s="1"/>
  <c r="V2143" i="6" s="1"/>
  <c r="W2143" i="6" s="1"/>
  <c r="L2144" i="6"/>
  <c r="M2144" i="6"/>
  <c r="N2144" i="6"/>
  <c r="O2144" i="6"/>
  <c r="P2144" i="6"/>
  <c r="Q2144" i="6" s="1"/>
  <c r="R2144" i="6"/>
  <c r="S2144" i="6"/>
  <c r="T2144" i="6" s="1"/>
  <c r="U2144" i="6"/>
  <c r="V2144" i="6" s="1"/>
  <c r="W2144" i="6" s="1"/>
  <c r="L2145" i="6"/>
  <c r="M2145" i="6"/>
  <c r="N2145" i="6"/>
  <c r="O2145" i="6"/>
  <c r="P2145" i="6"/>
  <c r="Q2145" i="6" s="1"/>
  <c r="R2145" i="6"/>
  <c r="S2145" i="6"/>
  <c r="T2145" i="6"/>
  <c r="U2145" i="6" s="1"/>
  <c r="V2145" i="6" s="1"/>
  <c r="W2145" i="6" s="1"/>
  <c r="L2146" i="6"/>
  <c r="M2146" i="6"/>
  <c r="N2146" i="6"/>
  <c r="O2146" i="6"/>
  <c r="R2146" i="6" s="1"/>
  <c r="P2146" i="6"/>
  <c r="Q2146" i="6" s="1"/>
  <c r="S2146" i="6"/>
  <c r="T2146" i="6"/>
  <c r="U2146" i="6" s="1"/>
  <c r="V2146" i="6"/>
  <c r="W2146" i="6" s="1"/>
  <c r="L2147" i="6"/>
  <c r="M2147" i="6"/>
  <c r="N2147" i="6"/>
  <c r="O2147" i="6"/>
  <c r="R2147" i="6" s="1"/>
  <c r="P2147" i="6"/>
  <c r="Q2147" i="6" s="1"/>
  <c r="S2147" i="6"/>
  <c r="T2147" i="6"/>
  <c r="U2147" i="6" s="1"/>
  <c r="V2147" i="6" s="1"/>
  <c r="W2147" i="6"/>
  <c r="L2148" i="6"/>
  <c r="M2148" i="6"/>
  <c r="N2148" i="6"/>
  <c r="O2148" i="6"/>
  <c r="R2148" i="6" s="1"/>
  <c r="T2148" i="6" s="1"/>
  <c r="U2148" i="6" s="1"/>
  <c r="V2148" i="6" s="1"/>
  <c r="W2148" i="6" s="1"/>
  <c r="P2148" i="6"/>
  <c r="Q2148" i="6" s="1"/>
  <c r="S2148" i="6"/>
  <c r="L2149" i="6"/>
  <c r="M2149" i="6"/>
  <c r="N2149" i="6"/>
  <c r="O2149" i="6"/>
  <c r="P2149" i="6"/>
  <c r="Q2149" i="6" s="1"/>
  <c r="R2149" i="6"/>
  <c r="S2149" i="6"/>
  <c r="T2149" i="6"/>
  <c r="U2149" i="6" s="1"/>
  <c r="V2149" i="6" s="1"/>
  <c r="W2149" i="6" s="1"/>
  <c r="L2150" i="6"/>
  <c r="M2150" i="6"/>
  <c r="N2150" i="6"/>
  <c r="O2150" i="6"/>
  <c r="R2150" i="6" s="1"/>
  <c r="P2150" i="6"/>
  <c r="Q2150" i="6" s="1"/>
  <c r="S2150" i="6"/>
  <c r="T2150" i="6"/>
  <c r="U2150" i="6" s="1"/>
  <c r="V2150" i="6" s="1"/>
  <c r="W2150" i="6" s="1"/>
  <c r="L2151" i="6"/>
  <c r="M2151" i="6"/>
  <c r="N2151" i="6"/>
  <c r="O2151" i="6"/>
  <c r="P2151" i="6"/>
  <c r="Q2151" i="6" s="1"/>
  <c r="R2151" i="6"/>
  <c r="T2151" i="6" s="1"/>
  <c r="U2151" i="6" s="1"/>
  <c r="S2151" i="6"/>
  <c r="V2151" i="6"/>
  <c r="W2151" i="6" s="1"/>
  <c r="L2152" i="6"/>
  <c r="M2152" i="6"/>
  <c r="N2152" i="6"/>
  <c r="O2152" i="6"/>
  <c r="P2152" i="6"/>
  <c r="Q2152" i="6" s="1"/>
  <c r="R2152" i="6"/>
  <c r="S2152" i="6"/>
  <c r="T2152" i="6"/>
  <c r="U2152" i="6" s="1"/>
  <c r="V2152" i="6" s="1"/>
  <c r="W2152" i="6" s="1"/>
  <c r="L2153" i="6"/>
  <c r="M2153" i="6"/>
  <c r="N2153" i="6"/>
  <c r="O2153" i="6"/>
  <c r="P2153" i="6"/>
  <c r="Q2153" i="6" s="1"/>
  <c r="R2153" i="6"/>
  <c r="T2153" i="6" s="1"/>
  <c r="S2153" i="6"/>
  <c r="U2153" i="6"/>
  <c r="V2153" i="6"/>
  <c r="W2153" i="6" s="1"/>
  <c r="L2154" i="6"/>
  <c r="M2154" i="6"/>
  <c r="N2154" i="6"/>
  <c r="O2154" i="6"/>
  <c r="R2154" i="6" s="1"/>
  <c r="P2154" i="6"/>
  <c r="Q2154" i="6" s="1"/>
  <c r="S2154" i="6"/>
  <c r="L2155" i="6"/>
  <c r="M2155" i="6"/>
  <c r="N2155" i="6"/>
  <c r="O2155" i="6"/>
  <c r="R2155" i="6" s="1"/>
  <c r="T2155" i="6" s="1"/>
  <c r="U2155" i="6" s="1"/>
  <c r="V2155" i="6" s="1"/>
  <c r="W2155" i="6" s="1"/>
  <c r="P2155" i="6"/>
  <c r="Q2155" i="6" s="1"/>
  <c r="S2155" i="6"/>
  <c r="L2156" i="6"/>
  <c r="M2156" i="6"/>
  <c r="N2156" i="6"/>
  <c r="O2156" i="6"/>
  <c r="P2156" i="6"/>
  <c r="Q2156" i="6" s="1"/>
  <c r="R2156" i="6"/>
  <c r="T2156" i="6" s="1"/>
  <c r="S2156" i="6"/>
  <c r="U2156" i="6"/>
  <c r="V2156" i="6" s="1"/>
  <c r="W2156" i="6"/>
  <c r="L2157" i="6"/>
  <c r="M2157" i="6"/>
  <c r="N2157" i="6"/>
  <c r="O2157" i="6"/>
  <c r="R2157" i="6" s="1"/>
  <c r="T2157" i="6" s="1"/>
  <c r="U2157" i="6" s="1"/>
  <c r="P2157" i="6"/>
  <c r="Q2157" i="6" s="1"/>
  <c r="S2157" i="6"/>
  <c r="V2157" i="6"/>
  <c r="W2157" i="6" s="1"/>
  <c r="L2158" i="6"/>
  <c r="M2158" i="6"/>
  <c r="N2158" i="6"/>
  <c r="O2158" i="6"/>
  <c r="R2158" i="6" s="1"/>
  <c r="P2158" i="6"/>
  <c r="Q2158" i="6" s="1"/>
  <c r="S2158" i="6"/>
  <c r="T2158" i="6"/>
  <c r="U2158" i="6"/>
  <c r="V2158" i="6" s="1"/>
  <c r="W2158" i="6" s="1"/>
  <c r="L2159" i="6"/>
  <c r="M2159" i="6"/>
  <c r="N2159" i="6"/>
  <c r="O2159" i="6"/>
  <c r="P2159" i="6"/>
  <c r="Q2159" i="6" s="1"/>
  <c r="R2159" i="6"/>
  <c r="T2159" i="6" s="1"/>
  <c r="U2159" i="6" s="1"/>
  <c r="V2159" i="6" s="1"/>
  <c r="W2159" i="6" s="1"/>
  <c r="S2159" i="6"/>
  <c r="L2160" i="6"/>
  <c r="M2160" i="6"/>
  <c r="N2160" i="6"/>
  <c r="O2160" i="6"/>
  <c r="P2160" i="6"/>
  <c r="Q2160" i="6" s="1"/>
  <c r="R2160" i="6"/>
  <c r="T2160" i="6" s="1"/>
  <c r="U2160" i="6" s="1"/>
  <c r="V2160" i="6" s="1"/>
  <c r="W2160" i="6" s="1"/>
  <c r="S2160" i="6"/>
  <c r="L2161" i="6"/>
  <c r="M2161" i="6"/>
  <c r="N2161" i="6"/>
  <c r="O2161" i="6"/>
  <c r="R2161" i="6" s="1"/>
  <c r="T2161" i="6" s="1"/>
  <c r="U2161" i="6" s="1"/>
  <c r="V2161" i="6" s="1"/>
  <c r="W2161" i="6" s="1"/>
  <c r="P2161" i="6"/>
  <c r="Q2161" i="6" s="1"/>
  <c r="S2161" i="6"/>
  <c r="L2162" i="6"/>
  <c r="M2162" i="6"/>
  <c r="N2162" i="6"/>
  <c r="O2162" i="6"/>
  <c r="P2162" i="6"/>
  <c r="Q2162" i="6" s="1"/>
  <c r="R2162" i="6"/>
  <c r="T2162" i="6" s="1"/>
  <c r="U2162" i="6" s="1"/>
  <c r="V2162" i="6" s="1"/>
  <c r="S2162" i="6"/>
  <c r="W2162" i="6"/>
  <c r="L2163" i="6"/>
  <c r="M2163" i="6"/>
  <c r="N2163" i="6"/>
  <c r="O2163" i="6"/>
  <c r="R2163" i="6" s="1"/>
  <c r="P2163" i="6"/>
  <c r="Q2163" i="6" s="1"/>
  <c r="S2163" i="6"/>
  <c r="T2163" i="6"/>
  <c r="U2163" i="6" s="1"/>
  <c r="V2163" i="6" s="1"/>
  <c r="W2163" i="6" s="1"/>
  <c r="L2164" i="6"/>
  <c r="M2164" i="6"/>
  <c r="N2164" i="6"/>
  <c r="O2164" i="6"/>
  <c r="R2164" i="6" s="1"/>
  <c r="T2164" i="6" s="1"/>
  <c r="U2164" i="6" s="1"/>
  <c r="V2164" i="6" s="1"/>
  <c r="W2164" i="6" s="1"/>
  <c r="P2164" i="6"/>
  <c r="Q2164" i="6" s="1"/>
  <c r="S2164" i="6"/>
  <c r="L2165" i="6"/>
  <c r="M2165" i="6"/>
  <c r="N2165" i="6"/>
  <c r="O2165" i="6"/>
  <c r="R2165" i="6" s="1"/>
  <c r="T2165" i="6" s="1"/>
  <c r="U2165" i="6" s="1"/>
  <c r="V2165" i="6" s="1"/>
  <c r="P2165" i="6"/>
  <c r="Q2165" i="6" s="1"/>
  <c r="S2165" i="6"/>
  <c r="W2165" i="6"/>
  <c r="L2166" i="6"/>
  <c r="M2166" i="6"/>
  <c r="N2166" i="6"/>
  <c r="O2166" i="6"/>
  <c r="R2166" i="6" s="1"/>
  <c r="T2166" i="6" s="1"/>
  <c r="P2166" i="6"/>
  <c r="Q2166" i="6" s="1"/>
  <c r="S2166" i="6"/>
  <c r="U2166" i="6"/>
  <c r="V2166" i="6" s="1"/>
  <c r="W2166" i="6" s="1"/>
  <c r="L2167" i="6"/>
  <c r="M2167" i="6"/>
  <c r="N2167" i="6"/>
  <c r="O2167" i="6"/>
  <c r="R2167" i="6" s="1"/>
  <c r="T2167" i="6" s="1"/>
  <c r="U2167" i="6" s="1"/>
  <c r="V2167" i="6" s="1"/>
  <c r="W2167" i="6" s="1"/>
  <c r="P2167" i="6"/>
  <c r="Q2167" i="6" s="1"/>
  <c r="S2167" i="6"/>
  <c r="L2168" i="6"/>
  <c r="M2168" i="6"/>
  <c r="N2168" i="6"/>
  <c r="O2168" i="6"/>
  <c r="P2168" i="6"/>
  <c r="Q2168" i="6" s="1"/>
  <c r="R2168" i="6"/>
  <c r="T2168" i="6" s="1"/>
  <c r="S2168" i="6"/>
  <c r="U2168" i="6"/>
  <c r="V2168" i="6"/>
  <c r="W2168" i="6" s="1"/>
  <c r="L2169" i="6"/>
  <c r="M2169" i="6"/>
  <c r="N2169" i="6"/>
  <c r="O2169" i="6"/>
  <c r="R2169" i="6" s="1"/>
  <c r="T2169" i="6" s="1"/>
  <c r="U2169" i="6" s="1"/>
  <c r="V2169" i="6" s="1"/>
  <c r="W2169" i="6" s="1"/>
  <c r="P2169" i="6"/>
  <c r="Q2169" i="6" s="1"/>
  <c r="S2169" i="6"/>
  <c r="L2170" i="6"/>
  <c r="M2170" i="6"/>
  <c r="N2170" i="6"/>
  <c r="O2170" i="6"/>
  <c r="R2170" i="6" s="1"/>
  <c r="P2170" i="6"/>
  <c r="Q2170" i="6" s="1"/>
  <c r="S2170" i="6"/>
  <c r="T2170" i="6"/>
  <c r="U2170" i="6" s="1"/>
  <c r="V2170" i="6" s="1"/>
  <c r="W2170" i="6" s="1"/>
  <c r="L2171" i="6"/>
  <c r="M2171" i="6"/>
  <c r="N2171" i="6"/>
  <c r="O2171" i="6"/>
  <c r="P2171" i="6"/>
  <c r="Q2171" i="6" s="1"/>
  <c r="R2171" i="6"/>
  <c r="S2171" i="6"/>
  <c r="T2171" i="6"/>
  <c r="U2171" i="6" s="1"/>
  <c r="V2171" i="6" s="1"/>
  <c r="W2171" i="6" s="1"/>
  <c r="L2172" i="6"/>
  <c r="M2172" i="6"/>
  <c r="N2172" i="6"/>
  <c r="O2172" i="6"/>
  <c r="R2172" i="6" s="1"/>
  <c r="P2172" i="6"/>
  <c r="Q2172" i="6" s="1"/>
  <c r="S2172" i="6"/>
  <c r="L2173" i="6"/>
  <c r="M2173" i="6"/>
  <c r="N2173" i="6"/>
  <c r="O2173" i="6"/>
  <c r="P2173" i="6"/>
  <c r="Q2173" i="6" s="1"/>
  <c r="R2173" i="6"/>
  <c r="T2173" i="6" s="1"/>
  <c r="U2173" i="6" s="1"/>
  <c r="S2173" i="6"/>
  <c r="V2173" i="6"/>
  <c r="W2173" i="6" s="1"/>
  <c r="L2174" i="6"/>
  <c r="M2174" i="6"/>
  <c r="N2174" i="6"/>
  <c r="O2174" i="6"/>
  <c r="R2174" i="6" s="1"/>
  <c r="P2174" i="6"/>
  <c r="Q2174" i="6" s="1"/>
  <c r="S2174" i="6"/>
  <c r="T2174" i="6"/>
  <c r="U2174" i="6" s="1"/>
  <c r="V2174" i="6" s="1"/>
  <c r="W2174" i="6" s="1"/>
  <c r="L2175" i="6"/>
  <c r="M2175" i="6"/>
  <c r="N2175" i="6"/>
  <c r="O2175" i="6"/>
  <c r="R2175" i="6" s="1"/>
  <c r="T2175" i="6" s="1"/>
  <c r="U2175" i="6" s="1"/>
  <c r="V2175" i="6" s="1"/>
  <c r="W2175" i="6" s="1"/>
  <c r="P2175" i="6"/>
  <c r="Q2175" i="6" s="1"/>
  <c r="S2175" i="6"/>
  <c r="L2176" i="6"/>
  <c r="M2176" i="6"/>
  <c r="N2176" i="6"/>
  <c r="O2176" i="6"/>
  <c r="P2176" i="6"/>
  <c r="Q2176" i="6" s="1"/>
  <c r="R2176" i="6"/>
  <c r="S2176" i="6"/>
  <c r="L2177" i="6"/>
  <c r="M2177" i="6"/>
  <c r="N2177" i="6"/>
  <c r="O2177" i="6"/>
  <c r="R2177" i="6" s="1"/>
  <c r="T2177" i="6" s="1"/>
  <c r="U2177" i="6" s="1"/>
  <c r="P2177" i="6"/>
  <c r="Q2177" i="6" s="1"/>
  <c r="S2177" i="6"/>
  <c r="V2177" i="6"/>
  <c r="W2177" i="6" s="1"/>
  <c r="L2178" i="6"/>
  <c r="M2178" i="6"/>
  <c r="N2178" i="6"/>
  <c r="O2178" i="6"/>
  <c r="P2178" i="6"/>
  <c r="Q2178" i="6" s="1"/>
  <c r="R2178" i="6"/>
  <c r="S2178" i="6"/>
  <c r="T2178" i="6" s="1"/>
  <c r="U2178" i="6" s="1"/>
  <c r="V2178" i="6" s="1"/>
  <c r="W2178" i="6" s="1"/>
  <c r="L2179" i="6"/>
  <c r="M2179" i="6"/>
  <c r="N2179" i="6"/>
  <c r="O2179" i="6"/>
  <c r="P2179" i="6"/>
  <c r="Q2179" i="6" s="1"/>
  <c r="R2179" i="6"/>
  <c r="T2179" i="6" s="1"/>
  <c r="U2179" i="6" s="1"/>
  <c r="S2179" i="6"/>
  <c r="V2179" i="6"/>
  <c r="W2179" i="6" s="1"/>
  <c r="L2180" i="6"/>
  <c r="M2180" i="6"/>
  <c r="N2180" i="6"/>
  <c r="O2180" i="6"/>
  <c r="P2180" i="6"/>
  <c r="Q2180" i="6" s="1"/>
  <c r="R2180" i="6"/>
  <c r="S2180" i="6"/>
  <c r="T2180" i="6" s="1"/>
  <c r="U2180" i="6" s="1"/>
  <c r="V2180" i="6"/>
  <c r="W2180" i="6" s="1"/>
  <c r="L2181" i="6"/>
  <c r="M2181" i="6"/>
  <c r="N2181" i="6"/>
  <c r="O2181" i="6"/>
  <c r="R2181" i="6" s="1"/>
  <c r="P2181" i="6"/>
  <c r="Q2181" i="6" s="1"/>
  <c r="S2181" i="6"/>
  <c r="T2181" i="6"/>
  <c r="U2181" i="6"/>
  <c r="V2181" i="6" s="1"/>
  <c r="W2181" i="6"/>
  <c r="L2182" i="6"/>
  <c r="M2182" i="6"/>
  <c r="N2182" i="6"/>
  <c r="O2182" i="6"/>
  <c r="R2182" i="6" s="1"/>
  <c r="T2182" i="6" s="1"/>
  <c r="U2182" i="6" s="1"/>
  <c r="V2182" i="6" s="1"/>
  <c r="W2182" i="6" s="1"/>
  <c r="P2182" i="6"/>
  <c r="Q2182" i="6" s="1"/>
  <c r="S2182" i="6"/>
  <c r="L2183" i="6"/>
  <c r="M2183" i="6"/>
  <c r="N2183" i="6"/>
  <c r="O2183" i="6"/>
  <c r="P2183" i="6"/>
  <c r="Q2183" i="6" s="1"/>
  <c r="R2183" i="6"/>
  <c r="S2183" i="6"/>
  <c r="T2183" i="6"/>
  <c r="U2183" i="6" s="1"/>
  <c r="V2183" i="6" s="1"/>
  <c r="W2183" i="6" s="1"/>
  <c r="L2184" i="6"/>
  <c r="M2184" i="6"/>
  <c r="N2184" i="6"/>
  <c r="O2184" i="6"/>
  <c r="R2184" i="6" s="1"/>
  <c r="T2184" i="6" s="1"/>
  <c r="U2184" i="6" s="1"/>
  <c r="V2184" i="6" s="1"/>
  <c r="W2184" i="6" s="1"/>
  <c r="P2184" i="6"/>
  <c r="Q2184" i="6" s="1"/>
  <c r="S2184" i="6"/>
  <c r="L2185" i="6"/>
  <c r="M2185" i="6"/>
  <c r="N2185" i="6"/>
  <c r="O2185" i="6"/>
  <c r="R2185" i="6" s="1"/>
  <c r="P2185" i="6"/>
  <c r="Q2185" i="6" s="1"/>
  <c r="S2185" i="6"/>
  <c r="T2185" i="6"/>
  <c r="U2185" i="6" s="1"/>
  <c r="V2185" i="6" s="1"/>
  <c r="W2185" i="6" s="1"/>
  <c r="L2186" i="6"/>
  <c r="M2186" i="6"/>
  <c r="N2186" i="6"/>
  <c r="O2186" i="6"/>
  <c r="R2186" i="6" s="1"/>
  <c r="T2186" i="6" s="1"/>
  <c r="P2186" i="6"/>
  <c r="Q2186" i="6" s="1"/>
  <c r="S2186" i="6"/>
  <c r="U2186" i="6"/>
  <c r="V2186" i="6" s="1"/>
  <c r="W2186" i="6" s="1"/>
  <c r="L2187" i="6"/>
  <c r="M2187" i="6"/>
  <c r="N2187" i="6"/>
  <c r="O2187" i="6"/>
  <c r="P2187" i="6"/>
  <c r="Q2187" i="6" s="1"/>
  <c r="R2187" i="6"/>
  <c r="T2187" i="6" s="1"/>
  <c r="U2187" i="6" s="1"/>
  <c r="V2187" i="6" s="1"/>
  <c r="W2187" i="6" s="1"/>
  <c r="S2187" i="6"/>
  <c r="L2188" i="6"/>
  <c r="M2188" i="6"/>
  <c r="N2188" i="6"/>
  <c r="O2188" i="6"/>
  <c r="R2188" i="6" s="1"/>
  <c r="T2188" i="6" s="1"/>
  <c r="U2188" i="6" s="1"/>
  <c r="V2188" i="6" s="1"/>
  <c r="W2188" i="6" s="1"/>
  <c r="P2188" i="6"/>
  <c r="Q2188" i="6" s="1"/>
  <c r="S2188" i="6"/>
  <c r="L2189" i="6"/>
  <c r="M2189" i="6"/>
  <c r="N2189" i="6"/>
  <c r="O2189" i="6"/>
  <c r="R2189" i="6" s="1"/>
  <c r="T2189" i="6" s="1"/>
  <c r="P2189" i="6"/>
  <c r="Q2189" i="6" s="1"/>
  <c r="S2189" i="6"/>
  <c r="U2189" i="6"/>
  <c r="V2189" i="6"/>
  <c r="W2189" i="6" s="1"/>
  <c r="L2190" i="6"/>
  <c r="M2190" i="6"/>
  <c r="N2190" i="6"/>
  <c r="O2190" i="6"/>
  <c r="P2190" i="6"/>
  <c r="Q2190" i="6" s="1"/>
  <c r="R2190" i="6"/>
  <c r="T2190" i="6" s="1"/>
  <c r="U2190" i="6" s="1"/>
  <c r="V2190" i="6" s="1"/>
  <c r="W2190" i="6" s="1"/>
  <c r="S2190" i="6"/>
  <c r="L2191" i="6"/>
  <c r="M2191" i="6"/>
  <c r="N2191" i="6"/>
  <c r="O2191" i="6"/>
  <c r="R2191" i="6" s="1"/>
  <c r="T2191" i="6" s="1"/>
  <c r="U2191" i="6" s="1"/>
  <c r="V2191" i="6" s="1"/>
  <c r="W2191" i="6" s="1"/>
  <c r="P2191" i="6"/>
  <c r="Q2191" i="6" s="1"/>
  <c r="S2191" i="6"/>
  <c r="L2192" i="6"/>
  <c r="M2192" i="6"/>
  <c r="N2192" i="6"/>
  <c r="O2192" i="6"/>
  <c r="P2192" i="6"/>
  <c r="Q2192" i="6" s="1"/>
  <c r="R2192" i="6"/>
  <c r="S2192" i="6"/>
  <c r="L2193" i="6"/>
  <c r="M2193" i="6"/>
  <c r="N2193" i="6"/>
  <c r="O2193" i="6"/>
  <c r="P2193" i="6"/>
  <c r="Q2193" i="6" s="1"/>
  <c r="R2193" i="6"/>
  <c r="T2193" i="6" s="1"/>
  <c r="U2193" i="6" s="1"/>
  <c r="V2193" i="6" s="1"/>
  <c r="W2193" i="6" s="1"/>
  <c r="S2193" i="6"/>
  <c r="L2194" i="6"/>
  <c r="M2194" i="6"/>
  <c r="N2194" i="6"/>
  <c r="O2194" i="6"/>
  <c r="R2194" i="6" s="1"/>
  <c r="T2194" i="6" s="1"/>
  <c r="U2194" i="6" s="1"/>
  <c r="P2194" i="6"/>
  <c r="Q2194" i="6" s="1"/>
  <c r="S2194" i="6"/>
  <c r="V2194" i="6"/>
  <c r="W2194" i="6" s="1"/>
  <c r="L2195" i="6"/>
  <c r="M2195" i="6"/>
  <c r="N2195" i="6"/>
  <c r="O2195" i="6"/>
  <c r="P2195" i="6"/>
  <c r="Q2195" i="6" s="1"/>
  <c r="R2195" i="6"/>
  <c r="T2195" i="6" s="1"/>
  <c r="U2195" i="6" s="1"/>
  <c r="V2195" i="6" s="1"/>
  <c r="S2195" i="6"/>
  <c r="W2195" i="6"/>
  <c r="L2196" i="6"/>
  <c r="M2196" i="6"/>
  <c r="N2196" i="6"/>
  <c r="O2196" i="6"/>
  <c r="P2196" i="6"/>
  <c r="Q2196" i="6" s="1"/>
  <c r="R2196" i="6"/>
  <c r="S2196" i="6"/>
  <c r="L2197" i="6"/>
  <c r="M2197" i="6"/>
  <c r="N2197" i="6"/>
  <c r="O2197" i="6"/>
  <c r="R2197" i="6" s="1"/>
  <c r="T2197" i="6" s="1"/>
  <c r="U2197" i="6" s="1"/>
  <c r="V2197" i="6" s="1"/>
  <c r="W2197" i="6" s="1"/>
  <c r="P2197" i="6"/>
  <c r="Q2197" i="6" s="1"/>
  <c r="S2197" i="6"/>
  <c r="L2198" i="6"/>
  <c r="M2198" i="6"/>
  <c r="N2198" i="6"/>
  <c r="O2198" i="6"/>
  <c r="R2198" i="6" s="1"/>
  <c r="T2198" i="6" s="1"/>
  <c r="P2198" i="6"/>
  <c r="Q2198" i="6" s="1"/>
  <c r="S2198" i="6"/>
  <c r="U2198" i="6"/>
  <c r="V2198" i="6" s="1"/>
  <c r="W2198" i="6" s="1"/>
  <c r="L2199" i="6"/>
  <c r="M2199" i="6"/>
  <c r="N2199" i="6"/>
  <c r="O2199" i="6"/>
  <c r="P2199" i="6"/>
  <c r="Q2199" i="6" s="1"/>
  <c r="R2199" i="6"/>
  <c r="S2199" i="6"/>
  <c r="T2199" i="6"/>
  <c r="U2199" i="6" s="1"/>
  <c r="V2199" i="6" s="1"/>
  <c r="W2199" i="6" s="1"/>
  <c r="L2200" i="6"/>
  <c r="M2200" i="6"/>
  <c r="N2200" i="6"/>
  <c r="O2200" i="6"/>
  <c r="R2200" i="6" s="1"/>
  <c r="P2200" i="6"/>
  <c r="Q2200" i="6" s="1"/>
  <c r="S2200" i="6"/>
  <c r="T2200" i="6"/>
  <c r="U2200" i="6" s="1"/>
  <c r="V2200" i="6" s="1"/>
  <c r="W2200" i="6" s="1"/>
  <c r="L2201" i="6"/>
  <c r="M2201" i="6"/>
  <c r="N2201" i="6"/>
  <c r="O2201" i="6"/>
  <c r="R2201" i="6" s="1"/>
  <c r="T2201" i="6" s="1"/>
  <c r="U2201" i="6" s="1"/>
  <c r="P2201" i="6"/>
  <c r="Q2201" i="6" s="1"/>
  <c r="S2201" i="6"/>
  <c r="V2201" i="6"/>
  <c r="W2201" i="6" s="1"/>
  <c r="L2202" i="6"/>
  <c r="M2202" i="6"/>
  <c r="N2202" i="6"/>
  <c r="O2202" i="6"/>
  <c r="R2202" i="6" s="1"/>
  <c r="T2202" i="6" s="1"/>
  <c r="U2202" i="6" s="1"/>
  <c r="V2202" i="6" s="1"/>
  <c r="W2202" i="6" s="1"/>
  <c r="P2202" i="6"/>
  <c r="Q2202" i="6" s="1"/>
  <c r="S2202" i="6"/>
  <c r="L2203" i="6"/>
  <c r="M2203" i="6"/>
  <c r="N2203" i="6"/>
  <c r="O2203" i="6"/>
  <c r="P2203" i="6"/>
  <c r="Q2203" i="6" s="1"/>
  <c r="R2203" i="6"/>
  <c r="T2203" i="6" s="1"/>
  <c r="U2203" i="6" s="1"/>
  <c r="V2203" i="6" s="1"/>
  <c r="W2203" i="6" s="1"/>
  <c r="S2203" i="6"/>
  <c r="L2204" i="6"/>
  <c r="M2204" i="6"/>
  <c r="N2204" i="6"/>
  <c r="O2204" i="6"/>
  <c r="P2204" i="6"/>
  <c r="Q2204" i="6" s="1"/>
  <c r="R2204" i="6"/>
  <c r="S2204" i="6"/>
  <c r="T2204" i="6" s="1"/>
  <c r="U2204" i="6" s="1"/>
  <c r="V2204" i="6" s="1"/>
  <c r="W2204" i="6" s="1"/>
  <c r="L2205" i="6"/>
  <c r="M2205" i="6"/>
  <c r="N2205" i="6"/>
  <c r="O2205" i="6"/>
  <c r="P2205" i="6"/>
  <c r="Q2205" i="6" s="1"/>
  <c r="R2205" i="6"/>
  <c r="S2205" i="6"/>
  <c r="L2206" i="6"/>
  <c r="M2206" i="6"/>
  <c r="N2206" i="6"/>
  <c r="O2206" i="6"/>
  <c r="R2206" i="6" s="1"/>
  <c r="P2206" i="6"/>
  <c r="Q2206" i="6" s="1"/>
  <c r="S2206" i="6"/>
  <c r="T2206" i="6"/>
  <c r="U2206" i="6"/>
  <c r="V2206" i="6" s="1"/>
  <c r="W2206" i="6" s="1"/>
  <c r="L2207" i="6"/>
  <c r="M2207" i="6"/>
  <c r="N2207" i="6"/>
  <c r="O2207" i="6"/>
  <c r="R2207" i="6" s="1"/>
  <c r="T2207" i="6" s="1"/>
  <c r="P2207" i="6"/>
  <c r="Q2207" i="6" s="1"/>
  <c r="S2207" i="6"/>
  <c r="U2207" i="6"/>
  <c r="V2207" i="6" s="1"/>
  <c r="W2207" i="6" s="1"/>
  <c r="L2208" i="6"/>
  <c r="M2208" i="6"/>
  <c r="N2208" i="6"/>
  <c r="O2208" i="6"/>
  <c r="P2208" i="6"/>
  <c r="Q2208" i="6" s="1"/>
  <c r="R2208" i="6"/>
  <c r="S2208" i="6"/>
  <c r="L2209" i="6"/>
  <c r="M2209" i="6"/>
  <c r="N2209" i="6"/>
  <c r="O2209" i="6"/>
  <c r="P2209" i="6"/>
  <c r="Q2209" i="6" s="1"/>
  <c r="R2209" i="6"/>
  <c r="T2209" i="6" s="1"/>
  <c r="U2209" i="6" s="1"/>
  <c r="V2209" i="6" s="1"/>
  <c r="W2209" i="6" s="1"/>
  <c r="S2209" i="6"/>
  <c r="L2210" i="6"/>
  <c r="M2210" i="6"/>
  <c r="N2210" i="6"/>
  <c r="O2210" i="6"/>
  <c r="P2210" i="6"/>
  <c r="Q2210" i="6" s="1"/>
  <c r="R2210" i="6"/>
  <c r="S2210" i="6"/>
  <c r="T2210" i="6"/>
  <c r="U2210" i="6" s="1"/>
  <c r="V2210" i="6" s="1"/>
  <c r="W2210" i="6" s="1"/>
  <c r="L2211" i="6"/>
  <c r="M2211" i="6"/>
  <c r="N2211" i="6"/>
  <c r="O2211" i="6"/>
  <c r="R2211" i="6" s="1"/>
  <c r="P2211" i="6"/>
  <c r="Q2211" i="6" s="1"/>
  <c r="S2211" i="6"/>
  <c r="T2211" i="6"/>
  <c r="U2211" i="6"/>
  <c r="V2211" i="6" s="1"/>
  <c r="W2211" i="6" s="1"/>
  <c r="L2212" i="6"/>
  <c r="M2212" i="6"/>
  <c r="N2212" i="6"/>
  <c r="O2212" i="6"/>
  <c r="P2212" i="6"/>
  <c r="Q2212" i="6" s="1"/>
  <c r="R2212" i="6"/>
  <c r="T2212" i="6" s="1"/>
  <c r="U2212" i="6" s="1"/>
  <c r="V2212" i="6" s="1"/>
  <c r="W2212" i="6" s="1"/>
  <c r="S2212" i="6"/>
  <c r="L2213" i="6"/>
  <c r="M2213" i="6"/>
  <c r="N2213" i="6"/>
  <c r="O2213" i="6"/>
  <c r="R2213" i="6" s="1"/>
  <c r="P2213" i="6"/>
  <c r="Q2213" i="6" s="1"/>
  <c r="S2213" i="6"/>
  <c r="T2213" i="6" s="1"/>
  <c r="U2213" i="6" s="1"/>
  <c r="V2213" i="6" s="1"/>
  <c r="W2213" i="6" s="1"/>
  <c r="L2214" i="6"/>
  <c r="M2214" i="6"/>
  <c r="N2214" i="6"/>
  <c r="O2214" i="6"/>
  <c r="R2214" i="6" s="1"/>
  <c r="T2214" i="6" s="1"/>
  <c r="P2214" i="6"/>
  <c r="Q2214" i="6" s="1"/>
  <c r="S2214" i="6"/>
  <c r="U2214" i="6"/>
  <c r="V2214" i="6"/>
  <c r="W2214" i="6" s="1"/>
  <c r="L2215" i="6"/>
  <c r="M2215" i="6"/>
  <c r="N2215" i="6"/>
  <c r="O2215" i="6"/>
  <c r="P2215" i="6"/>
  <c r="Q2215" i="6" s="1"/>
  <c r="R2215" i="6"/>
  <c r="T2215" i="6" s="1"/>
  <c r="U2215" i="6" s="1"/>
  <c r="V2215" i="6" s="1"/>
  <c r="W2215" i="6" s="1"/>
  <c r="S2215" i="6"/>
  <c r="L2216" i="6"/>
  <c r="M2216" i="6"/>
  <c r="N2216" i="6"/>
  <c r="O2216" i="6"/>
  <c r="P2216" i="6"/>
  <c r="Q2216" i="6" s="1"/>
  <c r="R2216" i="6"/>
  <c r="T2216" i="6" s="1"/>
  <c r="U2216" i="6" s="1"/>
  <c r="V2216" i="6" s="1"/>
  <c r="W2216" i="6" s="1"/>
  <c r="S2216" i="6"/>
  <c r="L2217" i="6"/>
  <c r="M2217" i="6"/>
  <c r="N2217" i="6"/>
  <c r="O2217" i="6"/>
  <c r="P2217" i="6"/>
  <c r="Q2217" i="6" s="1"/>
  <c r="R2217" i="6"/>
  <c r="S2217" i="6"/>
  <c r="T2217" i="6"/>
  <c r="U2217" i="6" s="1"/>
  <c r="V2217" i="6" s="1"/>
  <c r="W2217" i="6"/>
  <c r="L2218" i="6"/>
  <c r="M2218" i="6"/>
  <c r="N2218" i="6"/>
  <c r="O2218" i="6"/>
  <c r="R2218" i="6" s="1"/>
  <c r="P2218" i="6"/>
  <c r="Q2218" i="6" s="1"/>
  <c r="S2218" i="6"/>
  <c r="T2218" i="6" s="1"/>
  <c r="U2218" i="6" s="1"/>
  <c r="V2218" i="6"/>
  <c r="W2218" i="6" s="1"/>
  <c r="L2219" i="6"/>
  <c r="M2219" i="6"/>
  <c r="N2219" i="6"/>
  <c r="O2219" i="6"/>
  <c r="R2219" i="6" s="1"/>
  <c r="T2219" i="6" s="1"/>
  <c r="U2219" i="6" s="1"/>
  <c r="V2219" i="6" s="1"/>
  <c r="W2219" i="6" s="1"/>
  <c r="P2219" i="6"/>
  <c r="Q2219" i="6" s="1"/>
  <c r="S2219" i="6"/>
  <c r="L2220" i="6"/>
  <c r="M2220" i="6"/>
  <c r="N2220" i="6"/>
  <c r="O2220" i="6"/>
  <c r="P2220" i="6"/>
  <c r="Q2220" i="6" s="1"/>
  <c r="R2220" i="6"/>
  <c r="T2220" i="6" s="1"/>
  <c r="U2220" i="6" s="1"/>
  <c r="V2220" i="6" s="1"/>
  <c r="W2220" i="6" s="1"/>
  <c r="S2220" i="6"/>
  <c r="L2221" i="6"/>
  <c r="M2221" i="6"/>
  <c r="N2221" i="6"/>
  <c r="O2221" i="6"/>
  <c r="P2221" i="6"/>
  <c r="Q2221" i="6" s="1"/>
  <c r="R2221" i="6"/>
  <c r="T2221" i="6" s="1"/>
  <c r="U2221" i="6" s="1"/>
  <c r="V2221" i="6" s="1"/>
  <c r="W2221" i="6" s="1"/>
  <c r="S2221" i="6"/>
  <c r="L2222" i="6"/>
  <c r="M2222" i="6"/>
  <c r="N2222" i="6"/>
  <c r="O2222" i="6"/>
  <c r="R2222" i="6" s="1"/>
  <c r="P2222" i="6"/>
  <c r="Q2222" i="6" s="1"/>
  <c r="S2222" i="6"/>
  <c r="T2222" i="6" s="1"/>
  <c r="U2222" i="6" s="1"/>
  <c r="V2222" i="6" s="1"/>
  <c r="W2222" i="6" s="1"/>
  <c r="L2223" i="6"/>
  <c r="M2223" i="6"/>
  <c r="N2223" i="6"/>
  <c r="O2223" i="6"/>
  <c r="P2223" i="6"/>
  <c r="Q2223" i="6" s="1"/>
  <c r="R2223" i="6"/>
  <c r="T2223" i="6" s="1"/>
  <c r="U2223" i="6" s="1"/>
  <c r="V2223" i="6" s="1"/>
  <c r="W2223" i="6" s="1"/>
  <c r="S2223" i="6"/>
  <c r="L2224" i="6"/>
  <c r="M2224" i="6"/>
  <c r="N2224" i="6"/>
  <c r="O2224" i="6"/>
  <c r="R2224" i="6" s="1"/>
  <c r="P2224" i="6"/>
  <c r="Q2224" i="6" s="1"/>
  <c r="S2224" i="6"/>
  <c r="T2224" i="6"/>
  <c r="U2224" i="6" s="1"/>
  <c r="V2224" i="6" s="1"/>
  <c r="W2224" i="6"/>
  <c r="L2225" i="6"/>
  <c r="M2225" i="6"/>
  <c r="N2225" i="6"/>
  <c r="O2225" i="6"/>
  <c r="R2225" i="6" s="1"/>
  <c r="T2225" i="6" s="1"/>
  <c r="U2225" i="6" s="1"/>
  <c r="V2225" i="6" s="1"/>
  <c r="W2225" i="6" s="1"/>
  <c r="P2225" i="6"/>
  <c r="Q2225" i="6" s="1"/>
  <c r="S2225" i="6"/>
  <c r="L2226" i="6"/>
  <c r="M2226" i="6"/>
  <c r="N2226" i="6"/>
  <c r="O2226" i="6"/>
  <c r="P2226" i="6"/>
  <c r="Q2226" i="6" s="1"/>
  <c r="R2226" i="6"/>
  <c r="S2226" i="6"/>
  <c r="T2226" i="6"/>
  <c r="U2226" i="6" s="1"/>
  <c r="V2226" i="6" s="1"/>
  <c r="W2226" i="6" s="1"/>
  <c r="L2227" i="6"/>
  <c r="M2227" i="6"/>
  <c r="N2227" i="6"/>
  <c r="O2227" i="6"/>
  <c r="R2227" i="6" s="1"/>
  <c r="P2227" i="6"/>
  <c r="Q2227" i="6" s="1"/>
  <c r="S2227" i="6"/>
  <c r="T2227" i="6"/>
  <c r="U2227" i="6" s="1"/>
  <c r="V2227" i="6" s="1"/>
  <c r="W2227" i="6" s="1"/>
  <c r="L2228" i="6"/>
  <c r="M2228" i="6"/>
  <c r="N2228" i="6"/>
  <c r="O2228" i="6"/>
  <c r="P2228" i="6"/>
  <c r="Q2228" i="6" s="1"/>
  <c r="R2228" i="6"/>
  <c r="S2228" i="6"/>
  <c r="T2228" i="6"/>
  <c r="U2228" i="6" s="1"/>
  <c r="V2228" i="6" s="1"/>
  <c r="W2228" i="6" s="1"/>
  <c r="L2229" i="6"/>
  <c r="M2229" i="6"/>
  <c r="N2229" i="6"/>
  <c r="O2229" i="6"/>
  <c r="P2229" i="6"/>
  <c r="Q2229" i="6" s="1"/>
  <c r="R2229" i="6"/>
  <c r="T2229" i="6" s="1"/>
  <c r="S2229" i="6"/>
  <c r="U2229" i="6"/>
  <c r="V2229" i="6" s="1"/>
  <c r="W2229" i="6"/>
  <c r="L2230" i="6"/>
  <c r="M2230" i="6"/>
  <c r="N2230" i="6"/>
  <c r="O2230" i="6"/>
  <c r="R2230" i="6" s="1"/>
  <c r="P2230" i="6"/>
  <c r="Q2230" i="6" s="1"/>
  <c r="S2230" i="6"/>
  <c r="T2230" i="6"/>
  <c r="U2230" i="6" s="1"/>
  <c r="V2230" i="6" s="1"/>
  <c r="W2230" i="6" s="1"/>
  <c r="L2231" i="6"/>
  <c r="M2231" i="6"/>
  <c r="N2231" i="6"/>
  <c r="O2231" i="6"/>
  <c r="R2231" i="6" s="1"/>
  <c r="T2231" i="6" s="1"/>
  <c r="U2231" i="6" s="1"/>
  <c r="V2231" i="6" s="1"/>
  <c r="W2231" i="6" s="1"/>
  <c r="P2231" i="6"/>
  <c r="Q2231" i="6" s="1"/>
  <c r="S2231" i="6"/>
  <c r="L2232" i="6"/>
  <c r="M2232" i="6"/>
  <c r="N2232" i="6"/>
  <c r="O2232" i="6"/>
  <c r="R2232" i="6" s="1"/>
  <c r="T2232" i="6" s="1"/>
  <c r="P2232" i="6"/>
  <c r="Q2232" i="6" s="1"/>
  <c r="S2232" i="6"/>
  <c r="U2232" i="6"/>
  <c r="V2232" i="6" s="1"/>
  <c r="W2232" i="6" s="1"/>
  <c r="L2233" i="6"/>
  <c r="M2233" i="6"/>
  <c r="N2233" i="6"/>
  <c r="S2233" i="6"/>
  <c r="L2234" i="6"/>
  <c r="M2234" i="6"/>
  <c r="N2234" i="6"/>
  <c r="P2234" i="6" s="1"/>
  <c r="Q2234" i="6" s="1"/>
  <c r="O2234" i="6"/>
  <c r="R2234" i="6"/>
  <c r="T2234" i="6" s="1"/>
  <c r="U2234" i="6" s="1"/>
  <c r="V2234" i="6" s="1"/>
  <c r="W2234" i="6" s="1"/>
  <c r="S2234" i="6"/>
  <c r="L2235" i="6"/>
  <c r="M2235" i="6"/>
  <c r="N2235" i="6"/>
  <c r="O2235" i="6" s="1"/>
  <c r="R2235" i="6" s="1"/>
  <c r="T2235" i="6" s="1"/>
  <c r="U2235" i="6" s="1"/>
  <c r="P2235" i="6"/>
  <c r="Q2235" i="6" s="1"/>
  <c r="S2235" i="6"/>
  <c r="V2235" i="6"/>
  <c r="W2235" i="6" s="1"/>
  <c r="L2236" i="6"/>
  <c r="M2236" i="6"/>
  <c r="N2236" i="6"/>
  <c r="O2236" i="6"/>
  <c r="R2236" i="6" s="1"/>
  <c r="T2236" i="6" s="1"/>
  <c r="U2236" i="6" s="1"/>
  <c r="V2236" i="6" s="1"/>
  <c r="W2236" i="6" s="1"/>
  <c r="P2236" i="6"/>
  <c r="Q2236" i="6" s="1"/>
  <c r="S2236" i="6"/>
  <c r="L2237" i="6"/>
  <c r="M2237" i="6"/>
  <c r="N2237" i="6"/>
  <c r="O2237" i="6" s="1"/>
  <c r="P2237" i="6"/>
  <c r="Q2237" i="6" s="1"/>
  <c r="R2237" i="6"/>
  <c r="T2237" i="6" s="1"/>
  <c r="U2237" i="6" s="1"/>
  <c r="V2237" i="6" s="1"/>
  <c r="W2237" i="6" s="1"/>
  <c r="S2237" i="6"/>
  <c r="L2238" i="6"/>
  <c r="M2238" i="6"/>
  <c r="N2238" i="6"/>
  <c r="S2238" i="6"/>
  <c r="L2239" i="6"/>
  <c r="M2239" i="6"/>
  <c r="N2239" i="6"/>
  <c r="O2239" i="6"/>
  <c r="R2239" i="6" s="1"/>
  <c r="P2239" i="6"/>
  <c r="Q2239" i="6" s="1"/>
  <c r="S2239" i="6"/>
  <c r="T2239" i="6" s="1"/>
  <c r="U2239" i="6" s="1"/>
  <c r="V2239" i="6" s="1"/>
  <c r="W2239" i="6" s="1"/>
  <c r="L2240" i="6"/>
  <c r="M2240" i="6"/>
  <c r="N2240" i="6"/>
  <c r="S2240" i="6"/>
  <c r="L2241" i="6"/>
  <c r="M2241" i="6"/>
  <c r="N2241" i="6"/>
  <c r="P2241" i="6" s="1"/>
  <c r="Q2241" i="6" s="1"/>
  <c r="S2241" i="6"/>
  <c r="L2242" i="6"/>
  <c r="M2242" i="6"/>
  <c r="N2242" i="6"/>
  <c r="O2242" i="6" s="1"/>
  <c r="R2242" i="6" s="1"/>
  <c r="S2242" i="6"/>
  <c r="T2242" i="6"/>
  <c r="U2242" i="6"/>
  <c r="V2242" i="6" s="1"/>
  <c r="W2242" i="6" s="1"/>
  <c r="L2243" i="6"/>
  <c r="M2243" i="6"/>
  <c r="N2243" i="6"/>
  <c r="O2243" i="6" s="1"/>
  <c r="P2243" i="6"/>
  <c r="Q2243" i="6" s="1"/>
  <c r="R2243" i="6"/>
  <c r="T2243" i="6" s="1"/>
  <c r="U2243" i="6" s="1"/>
  <c r="V2243" i="6" s="1"/>
  <c r="W2243" i="6" s="1"/>
  <c r="S2243" i="6"/>
  <c r="L2244" i="6"/>
  <c r="M2244" i="6"/>
  <c r="N2244" i="6"/>
  <c r="P2244" i="6" s="1"/>
  <c r="Q2244" i="6" s="1"/>
  <c r="O2244" i="6"/>
  <c r="R2244" i="6"/>
  <c r="S2244" i="6"/>
  <c r="L2245" i="6"/>
  <c r="M2245" i="6"/>
  <c r="N2245" i="6"/>
  <c r="O2245" i="6" s="1"/>
  <c r="R2245" i="6" s="1"/>
  <c r="T2245" i="6" s="1"/>
  <c r="U2245" i="6" s="1"/>
  <c r="P2245" i="6"/>
  <c r="Q2245" i="6" s="1"/>
  <c r="S2245" i="6"/>
  <c r="V2245" i="6"/>
  <c r="W2245" i="6" s="1"/>
  <c r="L2246" i="6"/>
  <c r="M2246" i="6"/>
  <c r="N2246" i="6"/>
  <c r="S2246" i="6"/>
  <c r="L2247" i="6"/>
  <c r="M2247" i="6"/>
  <c r="N2247" i="6"/>
  <c r="P2247" i="6" s="1"/>
  <c r="Q2247" i="6" s="1"/>
  <c r="O2247" i="6"/>
  <c r="R2247" i="6" s="1"/>
  <c r="T2247" i="6" s="1"/>
  <c r="U2247" i="6" s="1"/>
  <c r="V2247" i="6" s="1"/>
  <c r="W2247" i="6" s="1"/>
  <c r="S2247" i="6"/>
  <c r="L2248" i="6"/>
  <c r="M2248" i="6"/>
  <c r="N2248" i="6"/>
  <c r="P2248" i="6" s="1"/>
  <c r="Q2248" i="6" s="1"/>
  <c r="O2248" i="6"/>
  <c r="R2248" i="6"/>
  <c r="T2248" i="6" s="1"/>
  <c r="U2248" i="6" s="1"/>
  <c r="V2248" i="6" s="1"/>
  <c r="W2248" i="6" s="1"/>
  <c r="S2248" i="6"/>
  <c r="L2249" i="6"/>
  <c r="M2249" i="6"/>
  <c r="N2249" i="6"/>
  <c r="O2249" i="6" s="1"/>
  <c r="R2249" i="6" s="1"/>
  <c r="T2249" i="6" s="1"/>
  <c r="U2249" i="6" s="1"/>
  <c r="V2249" i="6" s="1"/>
  <c r="W2249" i="6" s="1"/>
  <c r="P2249" i="6"/>
  <c r="Q2249" i="6" s="1"/>
  <c r="S2249" i="6"/>
  <c r="L2250" i="6"/>
  <c r="M2250" i="6"/>
  <c r="N2250" i="6"/>
  <c r="O2250" i="6"/>
  <c r="R2250" i="6" s="1"/>
  <c r="T2250" i="6" s="1"/>
  <c r="U2250" i="6" s="1"/>
  <c r="V2250" i="6" s="1"/>
  <c r="W2250" i="6" s="1"/>
  <c r="P2250" i="6"/>
  <c r="Q2250" i="6" s="1"/>
  <c r="S2250" i="6"/>
  <c r="L2251" i="6"/>
  <c r="M2251" i="6"/>
  <c r="N2251" i="6"/>
  <c r="O2251" i="6"/>
  <c r="P2251" i="6"/>
  <c r="Q2251" i="6" s="1"/>
  <c r="R2251" i="6"/>
  <c r="S2251" i="6"/>
  <c r="L2252" i="6"/>
  <c r="M2252" i="6"/>
  <c r="N2252" i="6"/>
  <c r="O2252" i="6" s="1"/>
  <c r="R2252" i="6" s="1"/>
  <c r="P2252" i="6"/>
  <c r="Q2252" i="6" s="1"/>
  <c r="S2252" i="6"/>
  <c r="T2252" i="6" s="1"/>
  <c r="U2252" i="6"/>
  <c r="V2252" i="6" s="1"/>
  <c r="W2252" i="6" s="1"/>
  <c r="L2253" i="6"/>
  <c r="M2253" i="6"/>
  <c r="N2253" i="6"/>
  <c r="P2253" i="6" s="1"/>
  <c r="Q2253" i="6" s="1"/>
  <c r="S2253" i="6"/>
  <c r="L2254" i="6"/>
  <c r="M2254" i="6"/>
  <c r="N2254" i="6"/>
  <c r="P2254" i="6" s="1"/>
  <c r="Q2254" i="6" s="1"/>
  <c r="O2254" i="6"/>
  <c r="R2254" i="6" s="1"/>
  <c r="T2254" i="6" s="1"/>
  <c r="U2254" i="6" s="1"/>
  <c r="V2254" i="6" s="1"/>
  <c r="S2254" i="6"/>
  <c r="W2254" i="6"/>
  <c r="L2255" i="6"/>
  <c r="M2255" i="6"/>
  <c r="N2255" i="6"/>
  <c r="O2255" i="6" s="1"/>
  <c r="P2255" i="6"/>
  <c r="Q2255" i="6" s="1"/>
  <c r="R2255" i="6"/>
  <c r="T2255" i="6" s="1"/>
  <c r="U2255" i="6" s="1"/>
  <c r="V2255" i="6" s="1"/>
  <c r="W2255" i="6" s="1"/>
  <c r="S2255" i="6"/>
  <c r="L2256" i="6"/>
  <c r="M2256" i="6"/>
  <c r="N2256" i="6"/>
  <c r="O2256" i="6"/>
  <c r="P2256" i="6"/>
  <c r="Q2256" i="6" s="1"/>
  <c r="R2256" i="6"/>
  <c r="T2256" i="6" s="1"/>
  <c r="U2256" i="6" s="1"/>
  <c r="V2256" i="6" s="1"/>
  <c r="W2256" i="6" s="1"/>
  <c r="S2256" i="6"/>
  <c r="L2257" i="6"/>
  <c r="M2257" i="6"/>
  <c r="N2257" i="6"/>
  <c r="O2257" i="6" s="1"/>
  <c r="R2257" i="6" s="1"/>
  <c r="T2257" i="6" s="1"/>
  <c r="U2257" i="6" s="1"/>
  <c r="V2257" i="6" s="1"/>
  <c r="W2257" i="6" s="1"/>
  <c r="P2257" i="6"/>
  <c r="Q2257" i="6" s="1"/>
  <c r="S2257" i="6"/>
  <c r="L2258" i="6"/>
  <c r="M2258" i="6"/>
  <c r="N2258" i="6"/>
  <c r="P2258" i="6" s="1"/>
  <c r="Q2258" i="6" s="1"/>
  <c r="S2258" i="6"/>
  <c r="L2259" i="6"/>
  <c r="M2259" i="6"/>
  <c r="N2259" i="6"/>
  <c r="O2259" i="6"/>
  <c r="P2259" i="6"/>
  <c r="Q2259" i="6" s="1"/>
  <c r="R2259" i="6"/>
  <c r="T2259" i="6" s="1"/>
  <c r="U2259" i="6" s="1"/>
  <c r="V2259" i="6" s="1"/>
  <c r="W2259" i="6" s="1"/>
  <c r="S2259" i="6"/>
  <c r="L2260" i="6"/>
  <c r="M2260" i="6"/>
  <c r="N2260" i="6"/>
  <c r="S2260" i="6"/>
  <c r="L2261" i="6"/>
  <c r="M2261" i="6"/>
  <c r="N2261" i="6"/>
  <c r="S2261" i="6"/>
  <c r="L2262" i="6"/>
  <c r="M2262" i="6"/>
  <c r="N2262" i="6"/>
  <c r="P2262" i="6" s="1"/>
  <c r="Q2262" i="6" s="1"/>
  <c r="O2262" i="6"/>
  <c r="R2262" i="6" s="1"/>
  <c r="S2262" i="6"/>
  <c r="T2262" i="6"/>
  <c r="U2262" i="6" s="1"/>
  <c r="V2262" i="6" s="1"/>
  <c r="W2262" i="6" s="1"/>
  <c r="L2263" i="6"/>
  <c r="M2263" i="6"/>
  <c r="N2263" i="6"/>
  <c r="O2263" i="6"/>
  <c r="R2263" i="6" s="1"/>
  <c r="T2263" i="6" s="1"/>
  <c r="P2263" i="6"/>
  <c r="Q2263" i="6" s="1"/>
  <c r="S2263" i="6"/>
  <c r="U2263" i="6"/>
  <c r="V2263" i="6" s="1"/>
  <c r="W2263" i="6" s="1"/>
  <c r="L2264" i="6"/>
  <c r="M2264" i="6"/>
  <c r="N2264" i="6"/>
  <c r="O2264" i="6" s="1"/>
  <c r="R2264" i="6" s="1"/>
  <c r="T2264" i="6" s="1"/>
  <c r="U2264" i="6" s="1"/>
  <c r="V2264" i="6" s="1"/>
  <c r="W2264" i="6" s="1"/>
  <c r="S2264" i="6"/>
  <c r="L2265" i="6"/>
  <c r="M2265" i="6"/>
  <c r="N2265" i="6"/>
  <c r="S2265" i="6"/>
  <c r="L2266" i="6"/>
  <c r="M2266" i="6"/>
  <c r="N2266" i="6"/>
  <c r="O2266" i="6" s="1"/>
  <c r="R2266" i="6" s="1"/>
  <c r="P2266" i="6"/>
  <c r="Q2266" i="6" s="1"/>
  <c r="S2266" i="6"/>
  <c r="L2267" i="6"/>
  <c r="M2267" i="6"/>
  <c r="N2267" i="6"/>
  <c r="O2267" i="6"/>
  <c r="R2267" i="6" s="1"/>
  <c r="T2267" i="6" s="1"/>
  <c r="U2267" i="6" s="1"/>
  <c r="V2267" i="6" s="1"/>
  <c r="W2267" i="6" s="1"/>
  <c r="P2267" i="6"/>
  <c r="Q2267" i="6" s="1"/>
  <c r="S2267" i="6"/>
  <c r="L2268" i="6"/>
  <c r="M2268" i="6"/>
  <c r="N2268" i="6"/>
  <c r="O2268" i="6" s="1"/>
  <c r="R2268" i="6" s="1"/>
  <c r="T2268" i="6" s="1"/>
  <c r="U2268" i="6" s="1"/>
  <c r="V2268" i="6" s="1"/>
  <c r="P2268" i="6"/>
  <c r="Q2268" i="6" s="1"/>
  <c r="S2268" i="6"/>
  <c r="W2268" i="6"/>
  <c r="L2269" i="6"/>
  <c r="M2269" i="6"/>
  <c r="N2269" i="6"/>
  <c r="P2269" i="6" s="1"/>
  <c r="Q2269" i="6" s="1"/>
  <c r="O2269" i="6"/>
  <c r="R2269" i="6" s="1"/>
  <c r="T2269" i="6" s="1"/>
  <c r="U2269" i="6" s="1"/>
  <c r="V2269" i="6" s="1"/>
  <c r="W2269" i="6" s="1"/>
  <c r="S2269" i="6"/>
  <c r="L2270" i="6"/>
  <c r="M2270" i="6"/>
  <c r="N2270" i="6"/>
  <c r="S2270" i="6"/>
  <c r="L2271" i="6"/>
  <c r="M2271" i="6"/>
  <c r="N2271" i="6"/>
  <c r="P2271" i="6" s="1"/>
  <c r="Q2271" i="6" s="1"/>
  <c r="O2271" i="6"/>
  <c r="R2271" i="6"/>
  <c r="T2271" i="6" s="1"/>
  <c r="U2271" i="6" s="1"/>
  <c r="V2271" i="6" s="1"/>
  <c r="W2271" i="6" s="1"/>
  <c r="S2271" i="6"/>
  <c r="L2272" i="6"/>
  <c r="M2272" i="6"/>
  <c r="N2272" i="6"/>
  <c r="S2272" i="6"/>
  <c r="L2273" i="6"/>
  <c r="M2273" i="6"/>
  <c r="N2273" i="6"/>
  <c r="O2273" i="6"/>
  <c r="R2273" i="6" s="1"/>
  <c r="T2273" i="6" s="1"/>
  <c r="U2273" i="6" s="1"/>
  <c r="V2273" i="6" s="1"/>
  <c r="W2273" i="6" s="1"/>
  <c r="P2273" i="6"/>
  <c r="Q2273" i="6" s="1"/>
  <c r="S2273" i="6"/>
  <c r="L2274" i="6"/>
  <c r="M2274" i="6"/>
  <c r="N2274" i="6"/>
  <c r="O2274" i="6"/>
  <c r="P2274" i="6"/>
  <c r="Q2274" i="6" s="1"/>
  <c r="R2274" i="6"/>
  <c r="S2274" i="6"/>
  <c r="L2275" i="6"/>
  <c r="M2275" i="6"/>
  <c r="N2275" i="6"/>
  <c r="O2275" i="6"/>
  <c r="P2275" i="6"/>
  <c r="Q2275" i="6" s="1"/>
  <c r="R2275" i="6"/>
  <c r="S2275" i="6"/>
  <c r="L2276" i="6"/>
  <c r="M2276" i="6"/>
  <c r="N2276" i="6"/>
  <c r="O2276" i="6" s="1"/>
  <c r="R2276" i="6"/>
  <c r="T2276" i="6" s="1"/>
  <c r="U2276" i="6" s="1"/>
  <c r="V2276" i="6" s="1"/>
  <c r="W2276" i="6" s="1"/>
  <c r="S2276" i="6"/>
  <c r="L2277" i="6"/>
  <c r="M2277" i="6"/>
  <c r="N2277" i="6"/>
  <c r="P2277" i="6" s="1"/>
  <c r="Q2277" i="6" s="1"/>
  <c r="O2277" i="6"/>
  <c r="R2277" i="6" s="1"/>
  <c r="S2277" i="6"/>
  <c r="T2277" i="6"/>
  <c r="U2277" i="6" s="1"/>
  <c r="V2277" i="6" s="1"/>
  <c r="W2277" i="6" s="1"/>
  <c r="L2278" i="6"/>
  <c r="M2278" i="6"/>
  <c r="N2278" i="6"/>
  <c r="S2278" i="6"/>
  <c r="L2279" i="6"/>
  <c r="M2279" i="6"/>
  <c r="N2279" i="6"/>
  <c r="O2279" i="6"/>
  <c r="R2279" i="6" s="1"/>
  <c r="T2279" i="6" s="1"/>
  <c r="U2279" i="6" s="1"/>
  <c r="V2279" i="6" s="1"/>
  <c r="P2279" i="6"/>
  <c r="Q2279" i="6" s="1"/>
  <c r="S2279" i="6"/>
  <c r="W2279" i="6"/>
  <c r="L2280" i="6"/>
  <c r="M2280" i="6"/>
  <c r="N2280" i="6"/>
  <c r="O2280" i="6"/>
  <c r="R2280" i="6" s="1"/>
  <c r="P2280" i="6"/>
  <c r="Q2280" i="6" s="1"/>
  <c r="S2280" i="6"/>
  <c r="L2281" i="6"/>
  <c r="M2281" i="6"/>
  <c r="N2281" i="6"/>
  <c r="S2281" i="6"/>
  <c r="L2282" i="6"/>
  <c r="M2282" i="6"/>
  <c r="N2282" i="6"/>
  <c r="O2282" i="6"/>
  <c r="R2282" i="6" s="1"/>
  <c r="T2282" i="6" s="1"/>
  <c r="U2282" i="6" s="1"/>
  <c r="V2282" i="6" s="1"/>
  <c r="W2282" i="6" s="1"/>
  <c r="P2282" i="6"/>
  <c r="Q2282" i="6" s="1"/>
  <c r="S2282" i="6"/>
  <c r="L2283" i="6"/>
  <c r="M2283" i="6"/>
  <c r="N2283" i="6"/>
  <c r="S2283" i="6"/>
  <c r="L2284" i="6"/>
  <c r="M2284" i="6"/>
  <c r="N2284" i="6"/>
  <c r="S2284" i="6"/>
  <c r="L2285" i="6"/>
  <c r="M2285" i="6"/>
  <c r="N2285" i="6"/>
  <c r="O2285" i="6" s="1"/>
  <c r="R2285" i="6" s="1"/>
  <c r="T2285" i="6" s="1"/>
  <c r="U2285" i="6" s="1"/>
  <c r="V2285" i="6" s="1"/>
  <c r="W2285" i="6" s="1"/>
  <c r="P2285" i="6"/>
  <c r="Q2285" i="6" s="1"/>
  <c r="S2285" i="6"/>
  <c r="L2286" i="6"/>
  <c r="M2286" i="6"/>
  <c r="N2286" i="6"/>
  <c r="S2286" i="6"/>
  <c r="L2287" i="6"/>
  <c r="M2287" i="6"/>
  <c r="N2287" i="6"/>
  <c r="O2287" i="6"/>
  <c r="R2287" i="6" s="1"/>
  <c r="T2287" i="6" s="1"/>
  <c r="U2287" i="6" s="1"/>
  <c r="V2287" i="6" s="1"/>
  <c r="W2287" i="6" s="1"/>
  <c r="P2287" i="6"/>
  <c r="Q2287" i="6" s="1"/>
  <c r="S2287" i="6"/>
  <c r="L2288" i="6"/>
  <c r="M2288" i="6"/>
  <c r="N2288" i="6"/>
  <c r="O2288" i="6" s="1"/>
  <c r="P2288" i="6"/>
  <c r="Q2288" i="6" s="1"/>
  <c r="R2288" i="6"/>
  <c r="S2288" i="6"/>
  <c r="T2288" i="6"/>
  <c r="U2288" i="6"/>
  <c r="V2288" i="6" s="1"/>
  <c r="W2288" i="6" s="1"/>
  <c r="L2289" i="6"/>
  <c r="M2289" i="6"/>
  <c r="N2289" i="6"/>
  <c r="P2289" i="6" s="1"/>
  <c r="Q2289" i="6" s="1"/>
  <c r="O2289" i="6"/>
  <c r="R2289" i="6" s="1"/>
  <c r="T2289" i="6" s="1"/>
  <c r="U2289" i="6" s="1"/>
  <c r="V2289" i="6" s="1"/>
  <c r="W2289" i="6" s="1"/>
  <c r="S2289" i="6"/>
  <c r="L2290" i="6"/>
  <c r="M2290" i="6"/>
  <c r="N2290" i="6"/>
  <c r="O2290" i="6"/>
  <c r="R2290" i="6" s="1"/>
  <c r="P2290" i="6"/>
  <c r="Q2290" i="6" s="1"/>
  <c r="S2290" i="6"/>
  <c r="T2290" i="6"/>
  <c r="U2290" i="6" s="1"/>
  <c r="V2290" i="6" s="1"/>
  <c r="W2290" i="6"/>
  <c r="L2291" i="6"/>
  <c r="M2291" i="6"/>
  <c r="N2291" i="6"/>
  <c r="S2291" i="6"/>
  <c r="L2292" i="6"/>
  <c r="M2292" i="6"/>
  <c r="N2292" i="6"/>
  <c r="S2292" i="6"/>
  <c r="L2293" i="6"/>
  <c r="M2293" i="6"/>
  <c r="N2293" i="6"/>
  <c r="S2293" i="6"/>
  <c r="L2294" i="6"/>
  <c r="M2294" i="6"/>
  <c r="N2294" i="6"/>
  <c r="P2294" i="6" s="1"/>
  <c r="Q2294" i="6" s="1"/>
  <c r="O2294" i="6"/>
  <c r="R2294" i="6"/>
  <c r="T2294" i="6" s="1"/>
  <c r="U2294" i="6" s="1"/>
  <c r="V2294" i="6" s="1"/>
  <c r="W2294" i="6" s="1"/>
  <c r="S2294" i="6"/>
  <c r="L2295" i="6"/>
  <c r="M2295" i="6"/>
  <c r="N2295" i="6"/>
  <c r="O2295" i="6" s="1"/>
  <c r="P2295" i="6"/>
  <c r="Q2295" i="6" s="1"/>
  <c r="R2295" i="6"/>
  <c r="T2295" i="6" s="1"/>
  <c r="U2295" i="6" s="1"/>
  <c r="V2295" i="6" s="1"/>
  <c r="W2295" i="6" s="1"/>
  <c r="S2295" i="6"/>
  <c r="L2296" i="6"/>
  <c r="M2296" i="6"/>
  <c r="N2296" i="6"/>
  <c r="O2296" i="6"/>
  <c r="R2296" i="6" s="1"/>
  <c r="T2296" i="6" s="1"/>
  <c r="U2296" i="6" s="1"/>
  <c r="V2296" i="6" s="1"/>
  <c r="W2296" i="6" s="1"/>
  <c r="P2296" i="6"/>
  <c r="Q2296" i="6" s="1"/>
  <c r="S2296" i="6"/>
  <c r="L2297" i="6"/>
  <c r="M2297" i="6"/>
  <c r="N2297" i="6"/>
  <c r="O2297" i="6"/>
  <c r="R2297" i="6" s="1"/>
  <c r="P2297" i="6"/>
  <c r="Q2297" i="6" s="1"/>
  <c r="S2297" i="6"/>
  <c r="T2297" i="6" s="1"/>
  <c r="U2297" i="6" s="1"/>
  <c r="V2297" i="6" s="1"/>
  <c r="W2297" i="6" s="1"/>
  <c r="L2298" i="6"/>
  <c r="M2298" i="6"/>
  <c r="N2298" i="6"/>
  <c r="O2298" i="6" s="1"/>
  <c r="P2298" i="6"/>
  <c r="Q2298" i="6" s="1"/>
  <c r="R2298" i="6"/>
  <c r="S2298" i="6"/>
  <c r="T2298" i="6"/>
  <c r="U2298" i="6" s="1"/>
  <c r="V2298" i="6" s="1"/>
  <c r="W2298" i="6" s="1"/>
  <c r="L2299" i="6"/>
  <c r="M2299" i="6"/>
  <c r="N2299" i="6"/>
  <c r="O2299" i="6"/>
  <c r="P2299" i="6"/>
  <c r="Q2299" i="6" s="1"/>
  <c r="R2299" i="6"/>
  <c r="S2299" i="6"/>
  <c r="T2299" i="6" s="1"/>
  <c r="U2299" i="6"/>
  <c r="V2299" i="6" s="1"/>
  <c r="W2299" i="6" s="1"/>
  <c r="L2300" i="6"/>
  <c r="M2300" i="6"/>
  <c r="N2300" i="6"/>
  <c r="O2300" i="6" s="1"/>
  <c r="R2300" i="6" s="1"/>
  <c r="S2300" i="6"/>
  <c r="T2300" i="6"/>
  <c r="U2300" i="6" s="1"/>
  <c r="V2300" i="6" s="1"/>
  <c r="W2300" i="6"/>
  <c r="L2301" i="6"/>
  <c r="M2301" i="6"/>
  <c r="N2301" i="6"/>
  <c r="P2301" i="6" s="1"/>
  <c r="Q2301" i="6" s="1"/>
  <c r="O2301" i="6"/>
  <c r="R2301" i="6" s="1"/>
  <c r="T2301" i="6" s="1"/>
  <c r="U2301" i="6" s="1"/>
  <c r="V2301" i="6" s="1"/>
  <c r="W2301" i="6" s="1"/>
  <c r="S2301" i="6"/>
  <c r="L2302" i="6"/>
  <c r="M2302" i="6"/>
  <c r="N2302" i="6"/>
  <c r="O2302" i="6" s="1"/>
  <c r="R2302" i="6" s="1"/>
  <c r="S2302" i="6"/>
  <c r="T2302" i="6"/>
  <c r="U2302" i="6" s="1"/>
  <c r="V2302" i="6" s="1"/>
  <c r="W2302" i="6" s="1"/>
  <c r="L2303" i="6"/>
  <c r="M2303" i="6"/>
  <c r="N2303" i="6"/>
  <c r="O2303" i="6"/>
  <c r="R2303" i="6" s="1"/>
  <c r="T2303" i="6" s="1"/>
  <c r="U2303" i="6" s="1"/>
  <c r="V2303" i="6" s="1"/>
  <c r="W2303" i="6" s="1"/>
  <c r="P2303" i="6"/>
  <c r="Q2303" i="6" s="1"/>
  <c r="S2303" i="6"/>
  <c r="L2304" i="6"/>
  <c r="M2304" i="6"/>
  <c r="N2304" i="6"/>
  <c r="P2304" i="6" s="1"/>
  <c r="Q2304" i="6" s="1"/>
  <c r="O2304" i="6"/>
  <c r="R2304" i="6"/>
  <c r="S2304" i="6"/>
  <c r="L2305" i="6"/>
  <c r="M2305" i="6"/>
  <c r="N2305" i="6"/>
  <c r="O2305" i="6"/>
  <c r="R2305" i="6" s="1"/>
  <c r="P2305" i="6"/>
  <c r="Q2305" i="6" s="1"/>
  <c r="S2305" i="6"/>
  <c r="T2305" i="6"/>
  <c r="U2305" i="6" s="1"/>
  <c r="V2305" i="6"/>
  <c r="W2305" i="6" s="1"/>
  <c r="L2306" i="6"/>
  <c r="M2306" i="6"/>
  <c r="N2306" i="6"/>
  <c r="S2306" i="6"/>
  <c r="L2307" i="6"/>
  <c r="M2307" i="6"/>
  <c r="N2307" i="6"/>
  <c r="S2307" i="6"/>
  <c r="L2308" i="6"/>
  <c r="M2308" i="6"/>
  <c r="N2308" i="6"/>
  <c r="O2308" i="6" s="1"/>
  <c r="R2308" i="6" s="1"/>
  <c r="T2308" i="6" s="1"/>
  <c r="U2308" i="6" s="1"/>
  <c r="P2308" i="6"/>
  <c r="Q2308" i="6" s="1"/>
  <c r="S2308" i="6"/>
  <c r="V2308" i="6"/>
  <c r="W2308" i="6"/>
  <c r="L2309" i="6"/>
  <c r="M2309" i="6"/>
  <c r="N2309" i="6"/>
  <c r="P2309" i="6" s="1"/>
  <c r="Q2309" i="6" s="1"/>
  <c r="O2309" i="6"/>
  <c r="R2309" i="6" s="1"/>
  <c r="S2309" i="6"/>
  <c r="T2309" i="6"/>
  <c r="U2309" i="6" s="1"/>
  <c r="V2309" i="6" s="1"/>
  <c r="W2309" i="6" s="1"/>
  <c r="L2310" i="6"/>
  <c r="M2310" i="6"/>
  <c r="N2310" i="6"/>
  <c r="O2310" i="6"/>
  <c r="R2310" i="6" s="1"/>
  <c r="P2310" i="6"/>
  <c r="Q2310" i="6" s="1"/>
  <c r="S2310" i="6"/>
  <c r="L2311" i="6"/>
  <c r="M2311" i="6"/>
  <c r="N2311" i="6"/>
  <c r="O2311" i="6"/>
  <c r="P2311" i="6"/>
  <c r="Q2311" i="6" s="1"/>
  <c r="R2311" i="6"/>
  <c r="T2311" i="6" s="1"/>
  <c r="U2311" i="6" s="1"/>
  <c r="V2311" i="6" s="1"/>
  <c r="W2311" i="6" s="1"/>
  <c r="S2311" i="6"/>
  <c r="L2312" i="6"/>
  <c r="M2312" i="6"/>
  <c r="N2312" i="6"/>
  <c r="S2312" i="6"/>
  <c r="L2313" i="6"/>
  <c r="M2313" i="6"/>
  <c r="N2313" i="6"/>
  <c r="P2313" i="6" s="1"/>
  <c r="Q2313" i="6" s="1"/>
  <c r="O2313" i="6"/>
  <c r="R2313" i="6"/>
  <c r="S2313" i="6"/>
  <c r="L2314" i="6"/>
  <c r="M2314" i="6"/>
  <c r="N2314" i="6"/>
  <c r="S2314" i="6"/>
  <c r="L2315" i="6"/>
  <c r="M2315" i="6"/>
  <c r="N2315" i="6"/>
  <c r="S2315" i="6"/>
  <c r="L2316" i="6"/>
  <c r="M2316" i="6"/>
  <c r="N2316" i="6"/>
  <c r="O2316" i="6" s="1"/>
  <c r="R2316" i="6" s="1"/>
  <c r="T2316" i="6" s="1"/>
  <c r="U2316" i="6" s="1"/>
  <c r="V2316" i="6" s="1"/>
  <c r="W2316" i="6" s="1"/>
  <c r="P2316" i="6"/>
  <c r="Q2316" i="6" s="1"/>
  <c r="S2316" i="6"/>
  <c r="L2317" i="6"/>
  <c r="M2317" i="6"/>
  <c r="N2317" i="6"/>
  <c r="S2317" i="6"/>
  <c r="L2318" i="6"/>
  <c r="M2318" i="6"/>
  <c r="N2318" i="6"/>
  <c r="O2318" i="6" s="1"/>
  <c r="R2318" i="6" s="1"/>
  <c r="T2318" i="6" s="1"/>
  <c r="U2318" i="6" s="1"/>
  <c r="V2318" i="6" s="1"/>
  <c r="W2318" i="6" s="1"/>
  <c r="P2318" i="6"/>
  <c r="Q2318" i="6" s="1"/>
  <c r="S2318" i="6"/>
  <c r="L2319" i="6"/>
  <c r="M2319" i="6"/>
  <c r="N2319" i="6"/>
  <c r="S2319" i="6"/>
  <c r="L2320" i="6"/>
  <c r="M2320" i="6"/>
  <c r="N2320" i="6"/>
  <c r="O2320" i="6" s="1"/>
  <c r="R2320" i="6" s="1"/>
  <c r="T2320" i="6" s="1"/>
  <c r="U2320" i="6" s="1"/>
  <c r="V2320" i="6" s="1"/>
  <c r="W2320" i="6" s="1"/>
  <c r="P2320" i="6"/>
  <c r="Q2320" i="6" s="1"/>
  <c r="S2320" i="6"/>
  <c r="L2321" i="6"/>
  <c r="M2321" i="6"/>
  <c r="N2321" i="6"/>
  <c r="S2321" i="6"/>
  <c r="L2322" i="6"/>
  <c r="M2322" i="6"/>
  <c r="N2322" i="6"/>
  <c r="O2322" i="6"/>
  <c r="R2322" i="6" s="1"/>
  <c r="P2322" i="6"/>
  <c r="Q2322" i="6" s="1"/>
  <c r="S2322" i="6"/>
  <c r="T2322" i="6" s="1"/>
  <c r="U2322" i="6"/>
  <c r="V2322" i="6" s="1"/>
  <c r="W2322" i="6" s="1"/>
  <c r="L2323" i="6"/>
  <c r="M2323" i="6"/>
  <c r="N2323" i="6"/>
  <c r="O2323" i="6"/>
  <c r="R2323" i="6" s="1"/>
  <c r="P2323" i="6"/>
  <c r="Q2323" i="6" s="1"/>
  <c r="S2323" i="6"/>
  <c r="T2323" i="6"/>
  <c r="U2323" i="6" s="1"/>
  <c r="V2323" i="6" s="1"/>
  <c r="W2323" i="6" s="1"/>
  <c r="L2324" i="6"/>
  <c r="M2324" i="6"/>
  <c r="N2324" i="6"/>
  <c r="O2324" i="6" s="1"/>
  <c r="P2324" i="6"/>
  <c r="Q2324" i="6" s="1"/>
  <c r="R2324" i="6"/>
  <c r="T2324" i="6" s="1"/>
  <c r="U2324" i="6" s="1"/>
  <c r="V2324" i="6" s="1"/>
  <c r="W2324" i="6" s="1"/>
  <c r="S2324" i="6"/>
  <c r="L2325" i="6"/>
  <c r="M2325" i="6"/>
  <c r="N2325" i="6"/>
  <c r="S2325" i="6"/>
  <c r="L2326" i="6"/>
  <c r="M2326" i="6"/>
  <c r="N2326" i="6"/>
  <c r="O2326" i="6" s="1"/>
  <c r="R2326" i="6" s="1"/>
  <c r="S2326" i="6"/>
  <c r="L2327" i="6"/>
  <c r="M2327" i="6"/>
  <c r="N2327" i="6"/>
  <c r="P2327" i="6" s="1"/>
  <c r="Q2327" i="6" s="1"/>
  <c r="S2327" i="6"/>
  <c r="L2328" i="6"/>
  <c r="M2328" i="6"/>
  <c r="N2328" i="6"/>
  <c r="O2328" i="6"/>
  <c r="R2328" i="6" s="1"/>
  <c r="P2328" i="6"/>
  <c r="Q2328" i="6" s="1"/>
  <c r="S2328" i="6"/>
  <c r="L2329" i="6"/>
  <c r="M2329" i="6"/>
  <c r="N2329" i="6"/>
  <c r="P2329" i="6" s="1"/>
  <c r="Q2329" i="6" s="1"/>
  <c r="S2329" i="6"/>
  <c r="L2330" i="6"/>
  <c r="M2330" i="6"/>
  <c r="N2330" i="6"/>
  <c r="P2330" i="6" s="1"/>
  <c r="Q2330" i="6" s="1"/>
  <c r="O2330" i="6"/>
  <c r="R2330" i="6"/>
  <c r="T2330" i="6" s="1"/>
  <c r="U2330" i="6" s="1"/>
  <c r="V2330" i="6" s="1"/>
  <c r="W2330" i="6" s="1"/>
  <c r="S2330" i="6"/>
  <c r="L2331" i="6"/>
  <c r="M2331" i="6"/>
  <c r="N2331" i="6"/>
  <c r="S2331" i="6"/>
  <c r="L2332" i="6"/>
  <c r="M2332" i="6"/>
  <c r="N2332" i="6"/>
  <c r="S2332" i="6"/>
  <c r="L2333" i="6"/>
  <c r="M2333" i="6"/>
  <c r="N2333" i="6"/>
  <c r="O2333" i="6"/>
  <c r="P2333" i="6"/>
  <c r="Q2333" i="6" s="1"/>
  <c r="R2333" i="6"/>
  <c r="T2333" i="6" s="1"/>
  <c r="U2333" i="6" s="1"/>
  <c r="V2333" i="6" s="1"/>
  <c r="W2333" i="6" s="1"/>
  <c r="S2333" i="6"/>
  <c r="L2334" i="6"/>
  <c r="M2334" i="6"/>
  <c r="N2334" i="6"/>
  <c r="O2334" i="6" s="1"/>
  <c r="R2334" i="6" s="1"/>
  <c r="P2334" i="6"/>
  <c r="Q2334" i="6" s="1"/>
  <c r="S2334" i="6"/>
  <c r="T2334" i="6"/>
  <c r="U2334" i="6" s="1"/>
  <c r="V2334" i="6" s="1"/>
  <c r="W2334" i="6" s="1"/>
  <c r="L2335" i="6"/>
  <c r="M2335" i="6"/>
  <c r="N2335" i="6"/>
  <c r="O2335" i="6"/>
  <c r="P2335" i="6"/>
  <c r="Q2335" i="6" s="1"/>
  <c r="R2335" i="6"/>
  <c r="T2335" i="6" s="1"/>
  <c r="S2335" i="6"/>
  <c r="U2335" i="6"/>
  <c r="V2335" i="6"/>
  <c r="W2335" i="6"/>
  <c r="L2336" i="6"/>
  <c r="M2336" i="6"/>
  <c r="N2336" i="6"/>
  <c r="O2336" i="6" s="1"/>
  <c r="P2336" i="6"/>
  <c r="Q2336" i="6" s="1"/>
  <c r="R2336" i="6"/>
  <c r="S2336" i="6"/>
  <c r="T2336" i="6"/>
  <c r="U2336" i="6" s="1"/>
  <c r="V2336" i="6" s="1"/>
  <c r="W2336" i="6" s="1"/>
  <c r="L2337" i="6"/>
  <c r="M2337" i="6"/>
  <c r="N2337" i="6"/>
  <c r="P2337" i="6" s="1"/>
  <c r="Q2337" i="6" s="1"/>
  <c r="O2337" i="6"/>
  <c r="R2337" i="6" s="1"/>
  <c r="S2337" i="6"/>
  <c r="T2337" i="6"/>
  <c r="U2337" i="6" s="1"/>
  <c r="V2337" i="6" s="1"/>
  <c r="W2337" i="6" s="1"/>
  <c r="L2338" i="6"/>
  <c r="M2338" i="6"/>
  <c r="N2338" i="6"/>
  <c r="O2338" i="6"/>
  <c r="R2338" i="6" s="1"/>
  <c r="T2338" i="6" s="1"/>
  <c r="U2338" i="6" s="1"/>
  <c r="V2338" i="6" s="1"/>
  <c r="P2338" i="6"/>
  <c r="Q2338" i="6" s="1"/>
  <c r="S2338" i="6"/>
  <c r="W2338" i="6"/>
  <c r="L2339" i="6"/>
  <c r="M2339" i="6"/>
  <c r="N2339" i="6"/>
  <c r="O2339" i="6" s="1"/>
  <c r="R2339" i="6" s="1"/>
  <c r="T2339" i="6" s="1"/>
  <c r="U2339" i="6" s="1"/>
  <c r="V2339" i="6" s="1"/>
  <c r="W2339" i="6" s="1"/>
  <c r="S2339" i="6"/>
  <c r="L2340" i="6"/>
  <c r="M2340" i="6"/>
  <c r="N2340" i="6"/>
  <c r="O2340" i="6" s="1"/>
  <c r="P2340" i="6"/>
  <c r="Q2340" i="6" s="1"/>
  <c r="R2340" i="6"/>
  <c r="T2340" i="6" s="1"/>
  <c r="U2340" i="6" s="1"/>
  <c r="V2340" i="6" s="1"/>
  <c r="W2340" i="6" s="1"/>
  <c r="S2340" i="6"/>
  <c r="L2341" i="6"/>
  <c r="M2341" i="6"/>
  <c r="N2341" i="6"/>
  <c r="O2341" i="6" s="1"/>
  <c r="R2341" i="6" s="1"/>
  <c r="P2341" i="6"/>
  <c r="Q2341" i="6" s="1"/>
  <c r="S2341" i="6"/>
  <c r="T2341" i="6"/>
  <c r="U2341" i="6" s="1"/>
  <c r="V2341" i="6"/>
  <c r="W2341" i="6" s="1"/>
  <c r="L2342" i="6"/>
  <c r="M2342" i="6"/>
  <c r="N2342" i="6"/>
  <c r="S2342" i="6"/>
  <c r="L2343" i="6"/>
  <c r="M2343" i="6"/>
  <c r="N2343" i="6"/>
  <c r="O2343" i="6" s="1"/>
  <c r="R2343" i="6" s="1"/>
  <c r="T2343" i="6" s="1"/>
  <c r="U2343" i="6" s="1"/>
  <c r="V2343" i="6" s="1"/>
  <c r="W2343" i="6" s="1"/>
  <c r="P2343" i="6"/>
  <c r="Q2343" i="6" s="1"/>
  <c r="S2343" i="6"/>
  <c r="L2344" i="6"/>
  <c r="M2344" i="6"/>
  <c r="N2344" i="6"/>
  <c r="O2344" i="6"/>
  <c r="R2344" i="6" s="1"/>
  <c r="T2344" i="6" s="1"/>
  <c r="P2344" i="6"/>
  <c r="Q2344" i="6" s="1"/>
  <c r="S2344" i="6"/>
  <c r="U2344" i="6"/>
  <c r="V2344" i="6" s="1"/>
  <c r="W2344" i="6" s="1"/>
  <c r="L2345" i="6"/>
  <c r="M2345" i="6"/>
  <c r="N2345" i="6"/>
  <c r="O2345" i="6" s="1"/>
  <c r="R2345" i="6" s="1"/>
  <c r="T2345" i="6" s="1"/>
  <c r="P2345" i="6"/>
  <c r="Q2345" i="6" s="1"/>
  <c r="S2345" i="6"/>
  <c r="U2345" i="6"/>
  <c r="V2345" i="6"/>
  <c r="W2345" i="6" s="1"/>
  <c r="L2346" i="6"/>
  <c r="M2346" i="6"/>
  <c r="N2346" i="6"/>
  <c r="P2346" i="6" s="1"/>
  <c r="Q2346" i="6" s="1"/>
  <c r="S2346" i="6"/>
  <c r="L2347" i="6"/>
  <c r="M2347" i="6"/>
  <c r="N2347" i="6"/>
  <c r="O2347" i="6"/>
  <c r="P2347" i="6"/>
  <c r="Q2347" i="6" s="1"/>
  <c r="R2347" i="6"/>
  <c r="T2347" i="6" s="1"/>
  <c r="U2347" i="6" s="1"/>
  <c r="V2347" i="6" s="1"/>
  <c r="S2347" i="6"/>
  <c r="W2347" i="6"/>
  <c r="L2348" i="6"/>
  <c r="M2348" i="6"/>
  <c r="N2348" i="6"/>
  <c r="S2348" i="6"/>
  <c r="L2349" i="6"/>
  <c r="M2349" i="6"/>
  <c r="N2349" i="6"/>
  <c r="P2349" i="6" s="1"/>
  <c r="Q2349" i="6" s="1"/>
  <c r="O2349" i="6"/>
  <c r="R2349" i="6" s="1"/>
  <c r="T2349" i="6" s="1"/>
  <c r="U2349" i="6" s="1"/>
  <c r="V2349" i="6" s="1"/>
  <c r="W2349" i="6" s="1"/>
  <c r="S2349" i="6"/>
  <c r="L2350" i="6"/>
  <c r="M2350" i="6"/>
  <c r="N2350" i="6"/>
  <c r="S2350" i="6"/>
  <c r="L2351" i="6"/>
  <c r="M2351" i="6"/>
  <c r="N2351" i="6"/>
  <c r="S2351" i="6"/>
  <c r="L2352" i="6"/>
  <c r="M2352" i="6"/>
  <c r="N2352" i="6"/>
  <c r="P2352" i="6" s="1"/>
  <c r="Q2352" i="6" s="1"/>
  <c r="O2352" i="6"/>
  <c r="R2352" i="6" s="1"/>
  <c r="T2352" i="6" s="1"/>
  <c r="U2352" i="6" s="1"/>
  <c r="V2352" i="6" s="1"/>
  <c r="W2352" i="6" s="1"/>
  <c r="S2352" i="6"/>
  <c r="L2353" i="6"/>
  <c r="M2353" i="6"/>
  <c r="N2353" i="6"/>
  <c r="S2353" i="6"/>
  <c r="L2354" i="6"/>
  <c r="M2354" i="6"/>
  <c r="N2354" i="6"/>
  <c r="S2354" i="6"/>
  <c r="L2355" i="6"/>
  <c r="M2355" i="6"/>
  <c r="N2355" i="6"/>
  <c r="P2355" i="6" s="1"/>
  <c r="Q2355" i="6" s="1"/>
  <c r="O2355" i="6"/>
  <c r="R2355" i="6" s="1"/>
  <c r="T2355" i="6" s="1"/>
  <c r="U2355" i="6" s="1"/>
  <c r="V2355" i="6" s="1"/>
  <c r="W2355" i="6" s="1"/>
  <c r="S2355" i="6"/>
  <c r="L2356" i="6"/>
  <c r="M2356" i="6"/>
  <c r="N2356" i="6"/>
  <c r="O2356" i="6" s="1"/>
  <c r="P2356" i="6"/>
  <c r="Q2356" i="6" s="1"/>
  <c r="R2356" i="6"/>
  <c r="S2356" i="6"/>
  <c r="T2356" i="6"/>
  <c r="U2356" i="6"/>
  <c r="V2356" i="6" s="1"/>
  <c r="W2356" i="6" s="1"/>
  <c r="L2357" i="6"/>
  <c r="M2357" i="6"/>
  <c r="N2357" i="6"/>
  <c r="S2357" i="6"/>
  <c r="L2358" i="6"/>
  <c r="M2358" i="6"/>
  <c r="N2358" i="6"/>
  <c r="O2358" i="6"/>
  <c r="R2358" i="6" s="1"/>
  <c r="T2358" i="6" s="1"/>
  <c r="U2358" i="6" s="1"/>
  <c r="P2358" i="6"/>
  <c r="Q2358" i="6" s="1"/>
  <c r="S2358" i="6"/>
  <c r="V2358" i="6"/>
  <c r="W2358" i="6"/>
  <c r="L2359" i="6"/>
  <c r="M2359" i="6"/>
  <c r="N2359" i="6"/>
  <c r="O2359" i="6"/>
  <c r="P2359" i="6"/>
  <c r="Q2359" i="6" s="1"/>
  <c r="R2359" i="6"/>
  <c r="T2359" i="6" s="1"/>
  <c r="U2359" i="6" s="1"/>
  <c r="V2359" i="6" s="1"/>
  <c r="S2359" i="6"/>
  <c r="W2359" i="6"/>
  <c r="L2360" i="6"/>
  <c r="M2360" i="6"/>
  <c r="N2360" i="6"/>
  <c r="O2360" i="6" s="1"/>
  <c r="R2360" i="6" s="1"/>
  <c r="P2360" i="6"/>
  <c r="Q2360" i="6" s="1"/>
  <c r="S2360" i="6"/>
  <c r="T2360" i="6"/>
  <c r="U2360" i="6"/>
  <c r="V2360" i="6" s="1"/>
  <c r="W2360" i="6"/>
  <c r="L2361" i="6"/>
  <c r="M2361" i="6"/>
  <c r="N2361" i="6"/>
  <c r="P2361" i="6" s="1"/>
  <c r="Q2361" i="6" s="1"/>
  <c r="O2361" i="6"/>
  <c r="R2361" i="6" s="1"/>
  <c r="T2361" i="6" s="1"/>
  <c r="U2361" i="6" s="1"/>
  <c r="V2361" i="6" s="1"/>
  <c r="S2361" i="6"/>
  <c r="W2361" i="6"/>
  <c r="L2362" i="6"/>
  <c r="M2362" i="6"/>
  <c r="N2362" i="6"/>
  <c r="O2362" i="6"/>
  <c r="R2362" i="6" s="1"/>
  <c r="T2362" i="6" s="1"/>
  <c r="U2362" i="6" s="1"/>
  <c r="V2362" i="6" s="1"/>
  <c r="W2362" i="6" s="1"/>
  <c r="P2362" i="6"/>
  <c r="Q2362" i="6" s="1"/>
  <c r="S2362" i="6"/>
  <c r="L2363" i="6"/>
  <c r="M2363" i="6"/>
  <c r="N2363" i="6"/>
  <c r="P2363" i="6" s="1"/>
  <c r="Q2363" i="6" s="1"/>
  <c r="O2363" i="6"/>
  <c r="R2363" i="6" s="1"/>
  <c r="S2363" i="6"/>
  <c r="T2363" i="6"/>
  <c r="U2363" i="6" s="1"/>
  <c r="V2363" i="6" s="1"/>
  <c r="W2363" i="6" s="1"/>
  <c r="L2364" i="6"/>
  <c r="M2364" i="6"/>
  <c r="N2364" i="6"/>
  <c r="O2364" i="6" s="1"/>
  <c r="P2364" i="6"/>
  <c r="Q2364" i="6" s="1"/>
  <c r="R2364" i="6"/>
  <c r="T2364" i="6" s="1"/>
  <c r="U2364" i="6" s="1"/>
  <c r="V2364" i="6" s="1"/>
  <c r="W2364" i="6" s="1"/>
  <c r="S2364" i="6"/>
  <c r="L2365" i="6"/>
  <c r="M2365" i="6"/>
  <c r="N2365" i="6"/>
  <c r="S2365" i="6"/>
  <c r="L2366" i="6"/>
  <c r="M2366" i="6"/>
  <c r="N2366" i="6"/>
  <c r="O2366" i="6" s="1"/>
  <c r="P2366" i="6"/>
  <c r="Q2366" i="6" s="1"/>
  <c r="R2366" i="6"/>
  <c r="T2366" i="6" s="1"/>
  <c r="U2366" i="6" s="1"/>
  <c r="V2366" i="6" s="1"/>
  <c r="W2366" i="6" s="1"/>
  <c r="S2366" i="6"/>
  <c r="L2367" i="6"/>
  <c r="M2367" i="6"/>
  <c r="N2367" i="6"/>
  <c r="O2367" i="6" s="1"/>
  <c r="R2367" i="6" s="1"/>
  <c r="S2367" i="6"/>
  <c r="T2367" i="6"/>
  <c r="U2367" i="6" s="1"/>
  <c r="V2367" i="6" s="1"/>
  <c r="W2367" i="6" s="1"/>
  <c r="L2368" i="6"/>
  <c r="M2368" i="6"/>
  <c r="N2368" i="6"/>
  <c r="P2368" i="6" s="1"/>
  <c r="Q2368" i="6" s="1"/>
  <c r="O2368" i="6"/>
  <c r="R2368" i="6"/>
  <c r="T2368" i="6" s="1"/>
  <c r="U2368" i="6" s="1"/>
  <c r="V2368" i="6" s="1"/>
  <c r="W2368" i="6" s="1"/>
  <c r="S2368" i="6"/>
  <c r="L2369" i="6"/>
  <c r="M2369" i="6"/>
  <c r="N2369" i="6"/>
  <c r="O2369" i="6" s="1"/>
  <c r="P2369" i="6"/>
  <c r="Q2369" i="6" s="1"/>
  <c r="R2369" i="6"/>
  <c r="S2369" i="6"/>
  <c r="T2369" i="6"/>
  <c r="U2369" i="6" s="1"/>
  <c r="V2369" i="6" s="1"/>
  <c r="W2369" i="6" s="1"/>
  <c r="L2370" i="6"/>
  <c r="M2370" i="6"/>
  <c r="N2370" i="6"/>
  <c r="S2370" i="6"/>
  <c r="L2371" i="6"/>
  <c r="M2371" i="6"/>
  <c r="N2371" i="6"/>
  <c r="O2371" i="6"/>
  <c r="R2371" i="6" s="1"/>
  <c r="T2371" i="6" s="1"/>
  <c r="U2371" i="6" s="1"/>
  <c r="V2371" i="6" s="1"/>
  <c r="W2371" i="6" s="1"/>
  <c r="P2371" i="6"/>
  <c r="Q2371" i="6" s="1"/>
  <c r="S2371" i="6"/>
  <c r="L2372" i="6"/>
  <c r="M2372" i="6"/>
  <c r="N2372" i="6"/>
  <c r="S2372" i="6"/>
  <c r="L2373" i="6"/>
  <c r="M2373" i="6"/>
  <c r="N2373" i="6"/>
  <c r="P2373" i="6" s="1"/>
  <c r="Q2373" i="6" s="1"/>
  <c r="O2373" i="6"/>
  <c r="R2373" i="6" s="1"/>
  <c r="T2373" i="6" s="1"/>
  <c r="S2373" i="6"/>
  <c r="U2373" i="6"/>
  <c r="V2373" i="6" s="1"/>
  <c r="W2373" i="6" s="1"/>
  <c r="L2374" i="6"/>
  <c r="M2374" i="6"/>
  <c r="N2374" i="6"/>
  <c r="O2374" i="6" s="1"/>
  <c r="R2374" i="6" s="1"/>
  <c r="S2374" i="6"/>
  <c r="T2374" i="6"/>
  <c r="U2374" i="6" s="1"/>
  <c r="V2374" i="6" s="1"/>
  <c r="W2374" i="6" s="1"/>
  <c r="L2375" i="6"/>
  <c r="M2375" i="6"/>
  <c r="N2375" i="6"/>
  <c r="P2375" i="6" s="1"/>
  <c r="Q2375" i="6" s="1"/>
  <c r="O2375" i="6"/>
  <c r="R2375" i="6" s="1"/>
  <c r="S2375" i="6"/>
  <c r="T2375" i="6"/>
  <c r="U2375" i="6" s="1"/>
  <c r="V2375" i="6" s="1"/>
  <c r="W2375" i="6"/>
  <c r="L2376" i="6"/>
  <c r="M2376" i="6"/>
  <c r="N2376" i="6"/>
  <c r="P2376" i="6" s="1"/>
  <c r="Q2376" i="6" s="1"/>
  <c r="S2376" i="6"/>
  <c r="L2377" i="6"/>
  <c r="M2377" i="6"/>
  <c r="N2377" i="6"/>
  <c r="O2377" i="6" s="1"/>
  <c r="R2377" i="6"/>
  <c r="T2377" i="6" s="1"/>
  <c r="U2377" i="6" s="1"/>
  <c r="V2377" i="6" s="1"/>
  <c r="W2377" i="6" s="1"/>
  <c r="S2377" i="6"/>
  <c r="L2378" i="6"/>
  <c r="M2378" i="6"/>
  <c r="N2378" i="6"/>
  <c r="O2378" i="6"/>
  <c r="R2378" i="6" s="1"/>
  <c r="P2378" i="6"/>
  <c r="Q2378" i="6" s="1"/>
  <c r="S2378" i="6"/>
  <c r="T2378" i="6"/>
  <c r="U2378" i="6" s="1"/>
  <c r="V2378" i="6" s="1"/>
  <c r="W2378" i="6" s="1"/>
  <c r="L2379" i="6"/>
  <c r="M2379" i="6"/>
  <c r="N2379" i="6"/>
  <c r="P2379" i="6" s="1"/>
  <c r="Q2379" i="6" s="1"/>
  <c r="S2379" i="6"/>
  <c r="L2380" i="6"/>
  <c r="M2380" i="6"/>
  <c r="N2380" i="6"/>
  <c r="O2380" i="6"/>
  <c r="P2380" i="6"/>
  <c r="Q2380" i="6" s="1"/>
  <c r="R2380" i="6"/>
  <c r="T2380" i="6" s="1"/>
  <c r="S2380" i="6"/>
  <c r="U2380" i="6"/>
  <c r="V2380" i="6" s="1"/>
  <c r="W2380" i="6" s="1"/>
  <c r="L2381" i="6"/>
  <c r="M2381" i="6"/>
  <c r="N2381" i="6"/>
  <c r="O2381" i="6" s="1"/>
  <c r="R2381" i="6" s="1"/>
  <c r="P2381" i="6"/>
  <c r="Q2381" i="6" s="1"/>
  <c r="S2381" i="6"/>
  <c r="L2382" i="6"/>
  <c r="M2382" i="6"/>
  <c r="N2382" i="6"/>
  <c r="S2382" i="6"/>
  <c r="L2383" i="6"/>
  <c r="M2383" i="6"/>
  <c r="N2383" i="6"/>
  <c r="O2383" i="6"/>
  <c r="R2383" i="6" s="1"/>
  <c r="T2383" i="6" s="1"/>
  <c r="U2383" i="6" s="1"/>
  <c r="V2383" i="6" s="1"/>
  <c r="P2383" i="6"/>
  <c r="Q2383" i="6" s="1"/>
  <c r="S2383" i="6"/>
  <c r="W2383" i="6"/>
  <c r="L2384" i="6"/>
  <c r="M2384" i="6"/>
  <c r="N2384" i="6"/>
  <c r="O2384" i="6" s="1"/>
  <c r="R2384" i="6" s="1"/>
  <c r="T2384" i="6" s="1"/>
  <c r="U2384" i="6" s="1"/>
  <c r="V2384" i="6" s="1"/>
  <c r="W2384" i="6" s="1"/>
  <c r="P2384" i="6"/>
  <c r="Q2384" i="6" s="1"/>
  <c r="S2384" i="6"/>
  <c r="L2385" i="6"/>
  <c r="M2385" i="6"/>
  <c r="N2385" i="6"/>
  <c r="P2385" i="6" s="1"/>
  <c r="Q2385" i="6" s="1"/>
  <c r="O2385" i="6"/>
  <c r="R2385" i="6" s="1"/>
  <c r="S2385" i="6"/>
  <c r="L2386" i="6"/>
  <c r="M2386" i="6"/>
  <c r="N2386" i="6"/>
  <c r="P2386" i="6" s="1"/>
  <c r="Q2386" i="6" s="1"/>
  <c r="O2386" i="6"/>
  <c r="R2386" i="6" s="1"/>
  <c r="S2386" i="6"/>
  <c r="T2386" i="6" s="1"/>
  <c r="U2386" i="6" s="1"/>
  <c r="V2386" i="6" s="1"/>
  <c r="W2386" i="6" s="1"/>
  <c r="L2387" i="6"/>
  <c r="M2387" i="6"/>
  <c r="N2387" i="6"/>
  <c r="S2387" i="6"/>
  <c r="L2388" i="6"/>
  <c r="M2388" i="6"/>
  <c r="N2388" i="6"/>
  <c r="O2388" i="6"/>
  <c r="R2388" i="6" s="1"/>
  <c r="T2388" i="6" s="1"/>
  <c r="U2388" i="6" s="1"/>
  <c r="P2388" i="6"/>
  <c r="Q2388" i="6" s="1"/>
  <c r="S2388" i="6"/>
  <c r="V2388" i="6"/>
  <c r="W2388" i="6" s="1"/>
  <c r="L2389" i="6"/>
  <c r="M2389" i="6"/>
  <c r="N2389" i="6"/>
  <c r="S2389" i="6"/>
  <c r="L2390" i="6"/>
  <c r="M2390" i="6"/>
  <c r="N2390" i="6"/>
  <c r="O2390" i="6" s="1"/>
  <c r="R2390" i="6" s="1"/>
  <c r="P2390" i="6"/>
  <c r="Q2390" i="6" s="1"/>
  <c r="S2390" i="6"/>
  <c r="T2390" i="6"/>
  <c r="U2390" i="6" s="1"/>
  <c r="V2390" i="6" s="1"/>
  <c r="W2390" i="6" s="1"/>
  <c r="L2391" i="6"/>
  <c r="M2391" i="6"/>
  <c r="N2391" i="6"/>
  <c r="O2391" i="6" s="1"/>
  <c r="P2391" i="6"/>
  <c r="Q2391" i="6" s="1"/>
  <c r="R2391" i="6"/>
  <c r="T2391" i="6" s="1"/>
  <c r="U2391" i="6" s="1"/>
  <c r="S2391" i="6"/>
  <c r="V2391" i="6"/>
  <c r="W2391" i="6" s="1"/>
  <c r="L2392" i="6"/>
  <c r="M2392" i="6"/>
  <c r="N2392" i="6"/>
  <c r="P2392" i="6" s="1"/>
  <c r="Q2392" i="6" s="1"/>
  <c r="O2392" i="6"/>
  <c r="R2392" i="6" s="1"/>
  <c r="T2392" i="6" s="1"/>
  <c r="U2392" i="6" s="1"/>
  <c r="V2392" i="6" s="1"/>
  <c r="W2392" i="6" s="1"/>
  <c r="S2392" i="6"/>
  <c r="L2393" i="6"/>
  <c r="M2393" i="6"/>
  <c r="N2393" i="6"/>
  <c r="S2393" i="6"/>
  <c r="L2394" i="6"/>
  <c r="M2394" i="6"/>
  <c r="N2394" i="6"/>
  <c r="O2394" i="6" s="1"/>
  <c r="R2394" i="6"/>
  <c r="T2394" i="6" s="1"/>
  <c r="U2394" i="6" s="1"/>
  <c r="V2394" i="6" s="1"/>
  <c r="W2394" i="6" s="1"/>
  <c r="S2394" i="6"/>
  <c r="L2395" i="6"/>
  <c r="M2395" i="6"/>
  <c r="N2395" i="6"/>
  <c r="O2395" i="6"/>
  <c r="P2395" i="6"/>
  <c r="Q2395" i="6" s="1"/>
  <c r="R2395" i="6"/>
  <c r="T2395" i="6" s="1"/>
  <c r="U2395" i="6" s="1"/>
  <c r="V2395" i="6" s="1"/>
  <c r="W2395" i="6" s="1"/>
  <c r="S2395" i="6"/>
  <c r="L2396" i="6"/>
  <c r="M2396" i="6"/>
  <c r="N2396" i="6"/>
  <c r="S2396" i="6"/>
  <c r="L2397" i="6"/>
  <c r="M2397" i="6"/>
  <c r="N2397" i="6"/>
  <c r="S2397" i="6"/>
  <c r="L2398" i="6"/>
  <c r="M2398" i="6"/>
  <c r="N2398" i="6"/>
  <c r="S2398" i="6"/>
  <c r="L2399" i="6"/>
  <c r="M2399" i="6"/>
  <c r="N2399" i="6"/>
  <c r="O2399" i="6"/>
  <c r="R2399" i="6" s="1"/>
  <c r="T2399" i="6" s="1"/>
  <c r="U2399" i="6" s="1"/>
  <c r="V2399" i="6" s="1"/>
  <c r="W2399" i="6" s="1"/>
  <c r="P2399" i="6"/>
  <c r="Q2399" i="6" s="1"/>
  <c r="S2399" i="6"/>
  <c r="L2400" i="6"/>
  <c r="M2400" i="6"/>
  <c r="N2400" i="6"/>
  <c r="O2400" i="6" s="1"/>
  <c r="R2400" i="6" s="1"/>
  <c r="T2400" i="6" s="1"/>
  <c r="U2400" i="6" s="1"/>
  <c r="V2400" i="6" s="1"/>
  <c r="W2400" i="6" s="1"/>
  <c r="P2400" i="6"/>
  <c r="Q2400" i="6" s="1"/>
  <c r="S2400" i="6"/>
  <c r="L2401" i="6"/>
  <c r="M2401" i="6"/>
  <c r="N2401" i="6"/>
  <c r="S2401" i="6"/>
  <c r="L2402" i="6"/>
  <c r="M2402" i="6"/>
  <c r="N2402" i="6"/>
  <c r="O2402" i="6"/>
  <c r="R2402" i="6" s="1"/>
  <c r="P2402" i="6"/>
  <c r="Q2402" i="6" s="1"/>
  <c r="S2402" i="6"/>
  <c r="T2402" i="6"/>
  <c r="U2402" i="6"/>
  <c r="V2402" i="6" s="1"/>
  <c r="W2402" i="6"/>
  <c r="L2403" i="6"/>
  <c r="M2403" i="6"/>
  <c r="N2403" i="6"/>
  <c r="O2403" i="6"/>
  <c r="P2403" i="6"/>
  <c r="Q2403" i="6" s="1"/>
  <c r="R2403" i="6"/>
  <c r="S2403" i="6"/>
  <c r="L2404" i="6"/>
  <c r="M2404" i="6"/>
  <c r="N2404" i="6"/>
  <c r="S2404" i="6"/>
  <c r="L2405" i="6"/>
  <c r="M2405" i="6"/>
  <c r="N2405" i="6"/>
  <c r="S2405" i="6"/>
  <c r="L2406" i="6"/>
  <c r="M2406" i="6"/>
  <c r="N2406" i="6"/>
  <c r="O2406" i="6" s="1"/>
  <c r="P2406" i="6"/>
  <c r="Q2406" i="6" s="1"/>
  <c r="R2406" i="6"/>
  <c r="T2406" i="6" s="1"/>
  <c r="U2406" i="6" s="1"/>
  <c r="V2406" i="6" s="1"/>
  <c r="W2406" i="6" s="1"/>
  <c r="S2406" i="6"/>
  <c r="L2407" i="6"/>
  <c r="M2407" i="6"/>
  <c r="N2407" i="6"/>
  <c r="O2407" i="6"/>
  <c r="R2407" i="6" s="1"/>
  <c r="T2407" i="6" s="1"/>
  <c r="U2407" i="6" s="1"/>
  <c r="P2407" i="6"/>
  <c r="Q2407" i="6" s="1"/>
  <c r="S2407" i="6"/>
  <c r="V2407" i="6"/>
  <c r="W2407" i="6" s="1"/>
  <c r="L2408" i="6"/>
  <c r="M2408" i="6"/>
  <c r="N2408" i="6"/>
  <c r="S2408" i="6"/>
  <c r="L2409" i="6"/>
  <c r="M2409" i="6"/>
  <c r="N2409" i="6"/>
  <c r="P2409" i="6" s="1"/>
  <c r="Q2409" i="6" s="1"/>
  <c r="O2409" i="6"/>
  <c r="R2409" i="6" s="1"/>
  <c r="S2409" i="6"/>
  <c r="L2410" i="6"/>
  <c r="M2410" i="6"/>
  <c r="N2410" i="6"/>
  <c r="P2410" i="6" s="1"/>
  <c r="Q2410" i="6" s="1"/>
  <c r="O2410" i="6"/>
  <c r="R2410" i="6" s="1"/>
  <c r="T2410" i="6" s="1"/>
  <c r="U2410" i="6" s="1"/>
  <c r="V2410" i="6" s="1"/>
  <c r="W2410" i="6" s="1"/>
  <c r="S2410" i="6"/>
  <c r="L2411" i="6"/>
  <c r="M2411" i="6"/>
  <c r="N2411" i="6"/>
  <c r="O2411" i="6"/>
  <c r="R2411" i="6" s="1"/>
  <c r="T2411" i="6" s="1"/>
  <c r="U2411" i="6" s="1"/>
  <c r="P2411" i="6"/>
  <c r="Q2411" i="6" s="1"/>
  <c r="S2411" i="6"/>
  <c r="V2411" i="6"/>
  <c r="W2411" i="6" s="1"/>
  <c r="L2412" i="6"/>
  <c r="M2412" i="6"/>
  <c r="N2412" i="6"/>
  <c r="O2412" i="6" s="1"/>
  <c r="P2412" i="6"/>
  <c r="Q2412" i="6" s="1"/>
  <c r="R2412" i="6"/>
  <c r="T2412" i="6" s="1"/>
  <c r="S2412" i="6"/>
  <c r="U2412" i="6"/>
  <c r="V2412" i="6" s="1"/>
  <c r="W2412" i="6" s="1"/>
  <c r="L2413" i="6"/>
  <c r="M2413" i="6"/>
  <c r="N2413" i="6"/>
  <c r="O2413" i="6" s="1"/>
  <c r="R2413" i="6" s="1"/>
  <c r="T2413" i="6" s="1"/>
  <c r="U2413" i="6" s="1"/>
  <c r="V2413" i="6" s="1"/>
  <c r="W2413" i="6" s="1"/>
  <c r="P2413" i="6"/>
  <c r="Q2413" i="6" s="1"/>
  <c r="S2413" i="6"/>
  <c r="L2414" i="6"/>
  <c r="M2414" i="6"/>
  <c r="N2414" i="6"/>
  <c r="O2414" i="6" s="1"/>
  <c r="P2414" i="6"/>
  <c r="Q2414" i="6" s="1"/>
  <c r="R2414" i="6"/>
  <c r="T2414" i="6" s="1"/>
  <c r="S2414" i="6"/>
  <c r="U2414" i="6"/>
  <c r="V2414" i="6" s="1"/>
  <c r="W2414" i="6" s="1"/>
  <c r="L2415" i="6"/>
  <c r="M2415" i="6"/>
  <c r="N2415" i="6"/>
  <c r="P2415" i="6" s="1"/>
  <c r="Q2415" i="6" s="1"/>
  <c r="S2415" i="6"/>
  <c r="L2416" i="6"/>
  <c r="M2416" i="6"/>
  <c r="N2416" i="6"/>
  <c r="O2416" i="6" s="1"/>
  <c r="P2416" i="6"/>
  <c r="Q2416" i="6" s="1"/>
  <c r="R2416" i="6"/>
  <c r="T2416" i="6" s="1"/>
  <c r="U2416" i="6" s="1"/>
  <c r="V2416" i="6" s="1"/>
  <c r="W2416" i="6" s="1"/>
  <c r="S2416" i="6"/>
  <c r="L2417" i="6"/>
  <c r="M2417" i="6"/>
  <c r="N2417" i="6"/>
  <c r="S2417" i="6"/>
  <c r="L2418" i="6"/>
  <c r="M2418" i="6"/>
  <c r="N2418" i="6"/>
  <c r="O2418" i="6"/>
  <c r="P2418" i="6"/>
  <c r="Q2418" i="6" s="1"/>
  <c r="R2418" i="6"/>
  <c r="S2418" i="6"/>
  <c r="L2419" i="6"/>
  <c r="M2419" i="6"/>
  <c r="N2419" i="6"/>
  <c r="O2419" i="6"/>
  <c r="P2419" i="6"/>
  <c r="Q2419" i="6" s="1"/>
  <c r="R2419" i="6"/>
  <c r="T2419" i="6" s="1"/>
  <c r="S2419" i="6"/>
  <c r="U2419" i="6"/>
  <c r="V2419" i="6"/>
  <c r="W2419" i="6" s="1"/>
  <c r="L2420" i="6"/>
  <c r="M2420" i="6"/>
  <c r="N2420" i="6"/>
  <c r="S2420" i="6"/>
  <c r="L2421" i="6"/>
  <c r="M2421" i="6"/>
  <c r="N2421" i="6"/>
  <c r="P2421" i="6" s="1"/>
  <c r="Q2421" i="6" s="1"/>
  <c r="O2421" i="6"/>
  <c r="R2421" i="6" s="1"/>
  <c r="S2421" i="6"/>
  <c r="T2421" i="6"/>
  <c r="U2421" i="6" s="1"/>
  <c r="V2421" i="6"/>
  <c r="W2421" i="6" s="1"/>
  <c r="L2422" i="6"/>
  <c r="M2422" i="6"/>
  <c r="N2422" i="6"/>
  <c r="P2422" i="6" s="1"/>
  <c r="Q2422" i="6" s="1"/>
  <c r="S2422" i="6"/>
  <c r="L2423" i="6"/>
  <c r="M2423" i="6"/>
  <c r="N2423" i="6"/>
  <c r="O2423" i="6" s="1"/>
  <c r="P2423" i="6"/>
  <c r="Q2423" i="6" s="1"/>
  <c r="R2423" i="6"/>
  <c r="T2423" i="6" s="1"/>
  <c r="U2423" i="6" s="1"/>
  <c r="V2423" i="6" s="1"/>
  <c r="W2423" i="6" s="1"/>
  <c r="S2423" i="6"/>
  <c r="L2424" i="6"/>
  <c r="M2424" i="6"/>
  <c r="N2424" i="6"/>
  <c r="O2424" i="6"/>
  <c r="R2424" i="6" s="1"/>
  <c r="P2424" i="6"/>
  <c r="Q2424" i="6" s="1"/>
  <c r="S2424" i="6"/>
  <c r="L2425" i="6"/>
  <c r="M2425" i="6"/>
  <c r="N2425" i="6"/>
  <c r="S2425" i="6"/>
  <c r="L2426" i="6"/>
  <c r="M2426" i="6"/>
  <c r="N2426" i="6"/>
  <c r="O2426" i="6"/>
  <c r="P2426" i="6"/>
  <c r="Q2426" i="6" s="1"/>
  <c r="R2426" i="6"/>
  <c r="T2426" i="6" s="1"/>
  <c r="U2426" i="6" s="1"/>
  <c r="V2426" i="6" s="1"/>
  <c r="S2426" i="6"/>
  <c r="W2426" i="6"/>
  <c r="L2427" i="6"/>
  <c r="M2427" i="6"/>
  <c r="N2427" i="6"/>
  <c r="S2427" i="6"/>
  <c r="L2428" i="6"/>
  <c r="M2428" i="6"/>
  <c r="N2428" i="6"/>
  <c r="O2428" i="6" s="1"/>
  <c r="R2428" i="6"/>
  <c r="T2428" i="6" s="1"/>
  <c r="U2428" i="6" s="1"/>
  <c r="V2428" i="6" s="1"/>
  <c r="W2428" i="6" s="1"/>
  <c r="S2428" i="6"/>
  <c r="L2429" i="6"/>
  <c r="M2429" i="6"/>
  <c r="N2429" i="6"/>
  <c r="S2429" i="6"/>
  <c r="L2430" i="6"/>
  <c r="M2430" i="6"/>
  <c r="N2430" i="6"/>
  <c r="O2430" i="6"/>
  <c r="P2430" i="6"/>
  <c r="Q2430" i="6" s="1"/>
  <c r="R2430" i="6"/>
  <c r="S2430" i="6"/>
  <c r="L2431" i="6"/>
  <c r="M2431" i="6"/>
  <c r="N2431" i="6"/>
  <c r="O2431" i="6"/>
  <c r="P2431" i="6"/>
  <c r="Q2431" i="6" s="1"/>
  <c r="R2431" i="6"/>
  <c r="T2431" i="6" s="1"/>
  <c r="U2431" i="6" s="1"/>
  <c r="V2431" i="6" s="1"/>
  <c r="W2431" i="6" s="1"/>
  <c r="S2431" i="6"/>
  <c r="L2432" i="6"/>
  <c r="M2432" i="6"/>
  <c r="N2432" i="6"/>
  <c r="O2432" i="6" s="1"/>
  <c r="R2432" i="6"/>
  <c r="T2432" i="6" s="1"/>
  <c r="U2432" i="6" s="1"/>
  <c r="V2432" i="6" s="1"/>
  <c r="W2432" i="6" s="1"/>
  <c r="S2432" i="6"/>
  <c r="L2433" i="6"/>
  <c r="M2433" i="6"/>
  <c r="N2433" i="6"/>
  <c r="S2433" i="6"/>
  <c r="L2434" i="6"/>
  <c r="M2434" i="6"/>
  <c r="N2434" i="6"/>
  <c r="O2434" i="6"/>
  <c r="R2434" i="6" s="1"/>
  <c r="T2434" i="6" s="1"/>
  <c r="U2434" i="6" s="1"/>
  <c r="P2434" i="6"/>
  <c r="Q2434" i="6" s="1"/>
  <c r="S2434" i="6"/>
  <c r="V2434" i="6"/>
  <c r="W2434" i="6" s="1"/>
  <c r="L2435" i="6"/>
  <c r="M2435" i="6"/>
  <c r="N2435" i="6"/>
  <c r="P2435" i="6" s="1"/>
  <c r="Q2435" i="6" s="1"/>
  <c r="O2435" i="6"/>
  <c r="R2435" i="6" s="1"/>
  <c r="T2435" i="6" s="1"/>
  <c r="U2435" i="6" s="1"/>
  <c r="V2435" i="6" s="1"/>
  <c r="W2435" i="6" s="1"/>
  <c r="S2435" i="6"/>
  <c r="L2436" i="6"/>
  <c r="M2436" i="6"/>
  <c r="N2436" i="6"/>
  <c r="O2436" i="6"/>
  <c r="R2436" i="6" s="1"/>
  <c r="T2436" i="6" s="1"/>
  <c r="U2436" i="6" s="1"/>
  <c r="V2436" i="6" s="1"/>
  <c r="W2436" i="6" s="1"/>
  <c r="P2436" i="6"/>
  <c r="Q2436" i="6" s="1"/>
  <c r="S2436" i="6"/>
  <c r="L2437" i="6"/>
  <c r="M2437" i="6"/>
  <c r="N2437" i="6"/>
  <c r="O2437" i="6"/>
  <c r="R2437" i="6" s="1"/>
  <c r="T2437" i="6" s="1"/>
  <c r="U2437" i="6" s="1"/>
  <c r="V2437" i="6" s="1"/>
  <c r="W2437" i="6" s="1"/>
  <c r="P2437" i="6"/>
  <c r="Q2437" i="6" s="1"/>
  <c r="S2437" i="6"/>
  <c r="L2438" i="6"/>
  <c r="M2438" i="6"/>
  <c r="N2438" i="6"/>
  <c r="S2438" i="6"/>
  <c r="L2439" i="6"/>
  <c r="M2439" i="6"/>
  <c r="N2439" i="6"/>
  <c r="S2439" i="6"/>
  <c r="L2440" i="6"/>
  <c r="M2440" i="6"/>
  <c r="N2440" i="6"/>
  <c r="S2440" i="6"/>
  <c r="L2441" i="6"/>
  <c r="M2441" i="6"/>
  <c r="N2441" i="6"/>
  <c r="O2441" i="6"/>
  <c r="R2441" i="6" s="1"/>
  <c r="P2441" i="6"/>
  <c r="Q2441" i="6" s="1"/>
  <c r="S2441" i="6"/>
  <c r="L2442" i="6"/>
  <c r="M2442" i="6"/>
  <c r="N2442" i="6"/>
  <c r="S2442" i="6"/>
  <c r="L2443" i="6"/>
  <c r="M2443" i="6"/>
  <c r="N2443" i="6"/>
  <c r="O2443" i="6"/>
  <c r="R2443" i="6" s="1"/>
  <c r="P2443" i="6"/>
  <c r="Q2443" i="6" s="1"/>
  <c r="S2443" i="6"/>
  <c r="T2443" i="6" s="1"/>
  <c r="U2443" i="6" s="1"/>
  <c r="V2443" i="6"/>
  <c r="W2443" i="6" s="1"/>
  <c r="L2444" i="6"/>
  <c r="M2444" i="6"/>
  <c r="N2444" i="6"/>
  <c r="O2444" i="6" s="1"/>
  <c r="R2444" i="6"/>
  <c r="T2444" i="6" s="1"/>
  <c r="U2444" i="6" s="1"/>
  <c r="V2444" i="6" s="1"/>
  <c r="S2444" i="6"/>
  <c r="W2444" i="6"/>
  <c r="L2445" i="6"/>
  <c r="M2445" i="6"/>
  <c r="N2445" i="6"/>
  <c r="S2445" i="6"/>
  <c r="L2446" i="6"/>
  <c r="M2446" i="6"/>
  <c r="N2446" i="6"/>
  <c r="O2446" i="6" s="1"/>
  <c r="R2446" i="6" s="1"/>
  <c r="T2446" i="6" s="1"/>
  <c r="U2446" i="6" s="1"/>
  <c r="V2446" i="6" s="1"/>
  <c r="W2446" i="6" s="1"/>
  <c r="P2446" i="6"/>
  <c r="Q2446" i="6" s="1"/>
  <c r="S2446" i="6"/>
  <c r="L2447" i="6"/>
  <c r="M2447" i="6"/>
  <c r="N2447" i="6"/>
  <c r="O2447" i="6"/>
  <c r="P2447" i="6"/>
  <c r="Q2447" i="6" s="1"/>
  <c r="R2447" i="6"/>
  <c r="T2447" i="6" s="1"/>
  <c r="U2447" i="6" s="1"/>
  <c r="V2447" i="6" s="1"/>
  <c r="W2447" i="6" s="1"/>
  <c r="S2447" i="6"/>
  <c r="L2448" i="6"/>
  <c r="M2448" i="6"/>
  <c r="N2448" i="6"/>
  <c r="S2448" i="6"/>
  <c r="L2449" i="6"/>
  <c r="M2449" i="6"/>
  <c r="N2449" i="6"/>
  <c r="O2449" i="6"/>
  <c r="R2449" i="6" s="1"/>
  <c r="P2449" i="6"/>
  <c r="Q2449" i="6" s="1"/>
  <c r="S2449" i="6"/>
  <c r="T2449" i="6" s="1"/>
  <c r="U2449" i="6" s="1"/>
  <c r="V2449" i="6" s="1"/>
  <c r="W2449" i="6" s="1"/>
  <c r="L2450" i="6"/>
  <c r="M2450" i="6"/>
  <c r="N2450" i="6"/>
  <c r="P2450" i="6" s="1"/>
  <c r="Q2450" i="6" s="1"/>
  <c r="O2450" i="6"/>
  <c r="R2450" i="6" s="1"/>
  <c r="T2450" i="6" s="1"/>
  <c r="U2450" i="6" s="1"/>
  <c r="V2450" i="6" s="1"/>
  <c r="W2450" i="6" s="1"/>
  <c r="S2450" i="6"/>
  <c r="L2451" i="6"/>
  <c r="M2451" i="6"/>
  <c r="N2451" i="6"/>
  <c r="O2451" i="6"/>
  <c r="R2451" i="6" s="1"/>
  <c r="T2451" i="6" s="1"/>
  <c r="U2451" i="6" s="1"/>
  <c r="V2451" i="6" s="1"/>
  <c r="W2451" i="6" s="1"/>
  <c r="P2451" i="6"/>
  <c r="Q2451" i="6" s="1"/>
  <c r="S2451" i="6"/>
  <c r="L2452" i="6"/>
  <c r="M2452" i="6"/>
  <c r="N2452" i="6"/>
  <c r="O2452" i="6" s="1"/>
  <c r="P2452" i="6"/>
  <c r="Q2452" i="6" s="1"/>
  <c r="R2452" i="6"/>
  <c r="T2452" i="6" s="1"/>
  <c r="U2452" i="6" s="1"/>
  <c r="V2452" i="6" s="1"/>
  <c r="W2452" i="6" s="1"/>
  <c r="S2452" i="6"/>
  <c r="L2453" i="6"/>
  <c r="M2453" i="6"/>
  <c r="N2453" i="6"/>
  <c r="O2453" i="6"/>
  <c r="R2453" i="6" s="1"/>
  <c r="T2453" i="6" s="1"/>
  <c r="P2453" i="6"/>
  <c r="Q2453" i="6" s="1"/>
  <c r="S2453" i="6"/>
  <c r="U2453" i="6"/>
  <c r="V2453" i="6" s="1"/>
  <c r="W2453" i="6" s="1"/>
  <c r="L2454" i="6"/>
  <c r="M2454" i="6"/>
  <c r="N2454" i="6"/>
  <c r="P2454" i="6" s="1"/>
  <c r="Q2454" i="6" s="1"/>
  <c r="O2454" i="6"/>
  <c r="R2454" i="6" s="1"/>
  <c r="S2454" i="6"/>
  <c r="T2454" i="6"/>
  <c r="U2454" i="6"/>
  <c r="V2454" i="6" s="1"/>
  <c r="W2454" i="6" s="1"/>
  <c r="L2455" i="6"/>
  <c r="M2455" i="6"/>
  <c r="N2455" i="6"/>
  <c r="O2455" i="6"/>
  <c r="P2455" i="6"/>
  <c r="Q2455" i="6" s="1"/>
  <c r="R2455" i="6"/>
  <c r="S2455" i="6"/>
  <c r="T2455" i="6"/>
  <c r="U2455" i="6" s="1"/>
  <c r="V2455" i="6"/>
  <c r="W2455" i="6" s="1"/>
  <c r="L2456" i="6"/>
  <c r="M2456" i="6"/>
  <c r="N2456" i="6"/>
  <c r="O2456" i="6" s="1"/>
  <c r="R2456" i="6" s="1"/>
  <c r="P2456" i="6"/>
  <c r="Q2456" i="6" s="1"/>
  <c r="S2456" i="6"/>
  <c r="T2456" i="6" s="1"/>
  <c r="U2456" i="6" s="1"/>
  <c r="V2456" i="6" s="1"/>
  <c r="W2456" i="6" s="1"/>
  <c r="L2457" i="6"/>
  <c r="M2457" i="6"/>
  <c r="N2457" i="6"/>
  <c r="P2457" i="6" s="1"/>
  <c r="Q2457" i="6" s="1"/>
  <c r="O2457" i="6"/>
  <c r="R2457" i="6" s="1"/>
  <c r="T2457" i="6" s="1"/>
  <c r="U2457" i="6" s="1"/>
  <c r="V2457" i="6" s="1"/>
  <c r="W2457" i="6" s="1"/>
  <c r="S2457" i="6"/>
  <c r="L2458" i="6"/>
  <c r="M2458" i="6"/>
  <c r="N2458" i="6"/>
  <c r="S2458" i="6"/>
  <c r="L2459" i="6"/>
  <c r="M2459" i="6"/>
  <c r="N2459" i="6"/>
  <c r="O2459" i="6"/>
  <c r="R2459" i="6" s="1"/>
  <c r="P2459" i="6"/>
  <c r="Q2459" i="6" s="1"/>
  <c r="S2459" i="6"/>
  <c r="T2459" i="6"/>
  <c r="U2459" i="6"/>
  <c r="V2459" i="6" s="1"/>
  <c r="W2459" i="6" s="1"/>
  <c r="L2460" i="6"/>
  <c r="M2460" i="6"/>
  <c r="N2460" i="6"/>
  <c r="O2460" i="6" s="1"/>
  <c r="R2460" i="6"/>
  <c r="S2460" i="6"/>
  <c r="L2461" i="6"/>
  <c r="M2461" i="6"/>
  <c r="N2461" i="6"/>
  <c r="O2461" i="6" s="1"/>
  <c r="P2461" i="6"/>
  <c r="Q2461" i="6" s="1"/>
  <c r="R2461" i="6"/>
  <c r="T2461" i="6" s="1"/>
  <c r="U2461" i="6" s="1"/>
  <c r="V2461" i="6" s="1"/>
  <c r="W2461" i="6" s="1"/>
  <c r="S2461" i="6"/>
  <c r="L2462" i="6"/>
  <c r="M2462" i="6"/>
  <c r="N2462" i="6"/>
  <c r="P2462" i="6" s="1"/>
  <c r="Q2462" i="6" s="1"/>
  <c r="O2462" i="6"/>
  <c r="R2462" i="6" s="1"/>
  <c r="T2462" i="6" s="1"/>
  <c r="U2462" i="6" s="1"/>
  <c r="V2462" i="6" s="1"/>
  <c r="W2462" i="6" s="1"/>
  <c r="S2462" i="6"/>
  <c r="L2463" i="6"/>
  <c r="M2463" i="6"/>
  <c r="N2463" i="6"/>
  <c r="O2463" i="6"/>
  <c r="R2463" i="6" s="1"/>
  <c r="P2463" i="6"/>
  <c r="Q2463" i="6" s="1"/>
  <c r="S2463" i="6"/>
  <c r="T2463" i="6"/>
  <c r="U2463" i="6" s="1"/>
  <c r="V2463" i="6"/>
  <c r="W2463" i="6" s="1"/>
  <c r="L2464" i="6"/>
  <c r="M2464" i="6"/>
  <c r="N2464" i="6"/>
  <c r="S2464" i="6"/>
  <c r="L2465" i="6"/>
  <c r="M2465" i="6"/>
  <c r="N2465" i="6"/>
  <c r="S2465" i="6"/>
  <c r="L2466" i="6"/>
  <c r="M2466" i="6"/>
  <c r="N2466" i="6"/>
  <c r="O2466" i="6"/>
  <c r="R2466" i="6" s="1"/>
  <c r="P2466" i="6"/>
  <c r="Q2466" i="6" s="1"/>
  <c r="S2466" i="6"/>
  <c r="T2466" i="6"/>
  <c r="U2466" i="6" s="1"/>
  <c r="V2466" i="6" s="1"/>
  <c r="W2466" i="6" s="1"/>
  <c r="L2467" i="6"/>
  <c r="M2467" i="6"/>
  <c r="N2467" i="6"/>
  <c r="O2467" i="6"/>
  <c r="P2467" i="6"/>
  <c r="Q2467" i="6" s="1"/>
  <c r="R2467" i="6"/>
  <c r="S2467" i="6"/>
  <c r="T2467" i="6"/>
  <c r="U2467" i="6"/>
  <c r="V2467" i="6" s="1"/>
  <c r="W2467" i="6" s="1"/>
  <c r="L2468" i="6"/>
  <c r="M2468" i="6"/>
  <c r="N2468" i="6"/>
  <c r="S2468" i="6"/>
  <c r="L2469" i="6"/>
  <c r="M2469" i="6"/>
  <c r="N2469" i="6"/>
  <c r="S2469" i="6"/>
  <c r="L2470" i="6"/>
  <c r="M2470" i="6"/>
  <c r="N2470" i="6"/>
  <c r="O2470" i="6" s="1"/>
  <c r="R2470" i="6" s="1"/>
  <c r="T2470" i="6" s="1"/>
  <c r="P2470" i="6"/>
  <c r="Q2470" i="6" s="1"/>
  <c r="S2470" i="6"/>
  <c r="U2470" i="6"/>
  <c r="V2470" i="6" s="1"/>
  <c r="W2470" i="6" s="1"/>
  <c r="L2471" i="6"/>
  <c r="M2471" i="6"/>
  <c r="N2471" i="6"/>
  <c r="P2471" i="6" s="1"/>
  <c r="Q2471" i="6" s="1"/>
  <c r="O2471" i="6"/>
  <c r="R2471" i="6" s="1"/>
  <c r="T2471" i="6" s="1"/>
  <c r="S2471" i="6"/>
  <c r="U2471" i="6"/>
  <c r="V2471" i="6" s="1"/>
  <c r="W2471" i="6" s="1"/>
  <c r="L2472" i="6"/>
  <c r="M2472" i="6"/>
  <c r="N2472" i="6"/>
  <c r="O2472" i="6"/>
  <c r="R2472" i="6" s="1"/>
  <c r="T2472" i="6" s="1"/>
  <c r="U2472" i="6" s="1"/>
  <c r="V2472" i="6" s="1"/>
  <c r="W2472" i="6" s="1"/>
  <c r="P2472" i="6"/>
  <c r="Q2472" i="6" s="1"/>
  <c r="S2472" i="6"/>
  <c r="L2473" i="6"/>
  <c r="M2473" i="6"/>
  <c r="N2473" i="6"/>
  <c r="P2473" i="6" s="1"/>
  <c r="Q2473" i="6" s="1"/>
  <c r="O2473" i="6"/>
  <c r="R2473" i="6" s="1"/>
  <c r="S2473" i="6"/>
  <c r="T2473" i="6"/>
  <c r="U2473" i="6" s="1"/>
  <c r="V2473" i="6"/>
  <c r="W2473" i="6" s="1"/>
  <c r="L2474" i="6"/>
  <c r="M2474" i="6"/>
  <c r="N2474" i="6"/>
  <c r="S2474" i="6"/>
  <c r="L2475" i="6"/>
  <c r="M2475" i="6"/>
  <c r="N2475" i="6"/>
  <c r="O2475" i="6" s="1"/>
  <c r="P2475" i="6"/>
  <c r="Q2475" i="6" s="1"/>
  <c r="R2475" i="6"/>
  <c r="S2475" i="6"/>
  <c r="L2476" i="6"/>
  <c r="M2476" i="6"/>
  <c r="N2476" i="6"/>
  <c r="O2476" i="6" s="1"/>
  <c r="R2476" i="6"/>
  <c r="T2476" i="6" s="1"/>
  <c r="U2476" i="6" s="1"/>
  <c r="V2476" i="6" s="1"/>
  <c r="W2476" i="6" s="1"/>
  <c r="S2476" i="6"/>
  <c r="L2477" i="6"/>
  <c r="M2477" i="6"/>
  <c r="N2477" i="6"/>
  <c r="O2477" i="6"/>
  <c r="R2477" i="6" s="1"/>
  <c r="P2477" i="6"/>
  <c r="Q2477" i="6" s="1"/>
  <c r="S2477" i="6"/>
  <c r="T2477" i="6"/>
  <c r="U2477" i="6" s="1"/>
  <c r="V2477" i="6" s="1"/>
  <c r="W2477" i="6"/>
  <c r="L2478" i="6"/>
  <c r="M2478" i="6"/>
  <c r="N2478" i="6"/>
  <c r="O2478" i="6" s="1"/>
  <c r="R2478" i="6"/>
  <c r="T2478" i="6" s="1"/>
  <c r="U2478" i="6" s="1"/>
  <c r="S2478" i="6"/>
  <c r="V2478" i="6"/>
  <c r="W2478" i="6" s="1"/>
  <c r="L2479" i="6"/>
  <c r="M2479" i="6"/>
  <c r="N2479" i="6"/>
  <c r="O2479" i="6"/>
  <c r="P2479" i="6"/>
  <c r="Q2479" i="6" s="1"/>
  <c r="R2479" i="6"/>
  <c r="T2479" i="6" s="1"/>
  <c r="U2479" i="6" s="1"/>
  <c r="V2479" i="6" s="1"/>
  <c r="W2479" i="6" s="1"/>
  <c r="S2479" i="6"/>
  <c r="L2480" i="6"/>
  <c r="M2480" i="6"/>
  <c r="N2480" i="6"/>
  <c r="O2480" i="6" s="1"/>
  <c r="P2480" i="6"/>
  <c r="Q2480" i="6" s="1"/>
  <c r="R2480" i="6"/>
  <c r="T2480" i="6" s="1"/>
  <c r="S2480" i="6"/>
  <c r="U2480" i="6"/>
  <c r="V2480" i="6" s="1"/>
  <c r="W2480" i="6" s="1"/>
  <c r="L2481" i="6"/>
  <c r="M2481" i="6"/>
  <c r="N2481" i="6"/>
  <c r="S2481" i="6"/>
  <c r="L2482" i="6"/>
  <c r="M2482" i="6"/>
  <c r="N2482" i="6"/>
  <c r="S2482" i="6"/>
  <c r="L2483" i="6"/>
  <c r="M2483" i="6"/>
  <c r="N2483" i="6"/>
  <c r="O2483" i="6" s="1"/>
  <c r="P2483" i="6"/>
  <c r="Q2483" i="6" s="1"/>
  <c r="R2483" i="6"/>
  <c r="T2483" i="6" s="1"/>
  <c r="U2483" i="6" s="1"/>
  <c r="V2483" i="6" s="1"/>
  <c r="W2483" i="6" s="1"/>
  <c r="S2483" i="6"/>
  <c r="L2484" i="6"/>
  <c r="M2484" i="6"/>
  <c r="N2484" i="6"/>
  <c r="O2484" i="6" s="1"/>
  <c r="P2484" i="6"/>
  <c r="Q2484" i="6" s="1"/>
  <c r="R2484" i="6"/>
  <c r="S2484" i="6"/>
  <c r="L2485" i="6"/>
  <c r="M2485" i="6"/>
  <c r="N2485" i="6"/>
  <c r="P2485" i="6" s="1"/>
  <c r="Q2485" i="6" s="1"/>
  <c r="S2485" i="6"/>
  <c r="L2486" i="6"/>
  <c r="M2486" i="6"/>
  <c r="N2486" i="6"/>
  <c r="P2486" i="6" s="1"/>
  <c r="Q2486" i="6" s="1"/>
  <c r="O2486" i="6"/>
  <c r="R2486" i="6" s="1"/>
  <c r="T2486" i="6" s="1"/>
  <c r="U2486" i="6" s="1"/>
  <c r="V2486" i="6" s="1"/>
  <c r="W2486" i="6" s="1"/>
  <c r="S2486" i="6"/>
  <c r="L2487" i="6"/>
  <c r="M2487" i="6"/>
  <c r="N2487" i="6"/>
  <c r="O2487" i="6"/>
  <c r="R2487" i="6" s="1"/>
  <c r="T2487" i="6" s="1"/>
  <c r="U2487" i="6" s="1"/>
  <c r="V2487" i="6" s="1"/>
  <c r="W2487" i="6" s="1"/>
  <c r="P2487" i="6"/>
  <c r="Q2487" i="6" s="1"/>
  <c r="S2487" i="6"/>
  <c r="L2488" i="6"/>
  <c r="M2488" i="6"/>
  <c r="N2488" i="6"/>
  <c r="O2488" i="6" s="1"/>
  <c r="P2488" i="6"/>
  <c r="Q2488" i="6" s="1"/>
  <c r="R2488" i="6"/>
  <c r="S2488" i="6"/>
  <c r="T2488" i="6"/>
  <c r="U2488" i="6" s="1"/>
  <c r="V2488" i="6" s="1"/>
  <c r="W2488" i="6" s="1"/>
  <c r="L2489" i="6"/>
  <c r="M2489" i="6"/>
  <c r="N2489" i="6"/>
  <c r="P2489" i="6" s="1"/>
  <c r="Q2489" i="6" s="1"/>
  <c r="O2489" i="6"/>
  <c r="R2489" i="6" s="1"/>
  <c r="T2489" i="6" s="1"/>
  <c r="U2489" i="6" s="1"/>
  <c r="V2489" i="6" s="1"/>
  <c r="W2489" i="6" s="1"/>
  <c r="S2489" i="6"/>
  <c r="L2490" i="6"/>
  <c r="M2490" i="6"/>
  <c r="N2490" i="6"/>
  <c r="O2490" i="6"/>
  <c r="R2490" i="6" s="1"/>
  <c r="P2490" i="6"/>
  <c r="Q2490" i="6" s="1"/>
  <c r="S2490" i="6"/>
  <c r="T2490" i="6" s="1"/>
  <c r="U2490" i="6" s="1"/>
  <c r="V2490" i="6" s="1"/>
  <c r="W2490" i="6" s="1"/>
  <c r="L2491" i="6"/>
  <c r="M2491" i="6"/>
  <c r="N2491" i="6"/>
  <c r="P2491" i="6" s="1"/>
  <c r="Q2491" i="6" s="1"/>
  <c r="O2491" i="6"/>
  <c r="R2491" i="6" s="1"/>
  <c r="T2491" i="6" s="1"/>
  <c r="S2491" i="6"/>
  <c r="U2491" i="6"/>
  <c r="V2491" i="6" s="1"/>
  <c r="W2491" i="6" s="1"/>
  <c r="L2492" i="6"/>
  <c r="M2492" i="6"/>
  <c r="N2492" i="6"/>
  <c r="S2492" i="6"/>
  <c r="L2493" i="6"/>
  <c r="M2493" i="6"/>
  <c r="N2493" i="6"/>
  <c r="O2493" i="6" s="1"/>
  <c r="R2493" i="6" s="1"/>
  <c r="P2493" i="6"/>
  <c r="Q2493" i="6" s="1"/>
  <c r="S2493" i="6"/>
  <c r="L2494" i="6"/>
  <c r="M2494" i="6"/>
  <c r="N2494" i="6"/>
  <c r="O2494" i="6" s="1"/>
  <c r="R2494" i="6" s="1"/>
  <c r="S2494" i="6"/>
  <c r="L2495" i="6"/>
  <c r="M2495" i="6"/>
  <c r="N2495" i="6"/>
  <c r="O2495" i="6"/>
  <c r="R2495" i="6" s="1"/>
  <c r="T2495" i="6" s="1"/>
  <c r="U2495" i="6" s="1"/>
  <c r="V2495" i="6" s="1"/>
  <c r="W2495" i="6" s="1"/>
  <c r="P2495" i="6"/>
  <c r="Q2495" i="6" s="1"/>
  <c r="S2495" i="6"/>
  <c r="L2496" i="6"/>
  <c r="M2496" i="6"/>
  <c r="N2496" i="6"/>
  <c r="O2496" i="6"/>
  <c r="P2496" i="6"/>
  <c r="Q2496" i="6" s="1"/>
  <c r="R2496" i="6"/>
  <c r="T2496" i="6" s="1"/>
  <c r="U2496" i="6" s="1"/>
  <c r="V2496" i="6" s="1"/>
  <c r="W2496" i="6" s="1"/>
  <c r="S2496" i="6"/>
  <c r="L2497" i="6"/>
  <c r="M2497" i="6"/>
  <c r="N2497" i="6"/>
  <c r="O2497" i="6"/>
  <c r="P2497" i="6"/>
  <c r="Q2497" i="6" s="1"/>
  <c r="R2497" i="6"/>
  <c r="S2497" i="6"/>
  <c r="T2497" i="6"/>
  <c r="U2497" i="6"/>
  <c r="V2497" i="6"/>
  <c r="W2497" i="6" s="1"/>
  <c r="L2498" i="6"/>
  <c r="M2498" i="6"/>
  <c r="N2498" i="6"/>
  <c r="S2498" i="6"/>
  <c r="L2499" i="6"/>
  <c r="M2499" i="6"/>
  <c r="N2499" i="6"/>
  <c r="O2499" i="6"/>
  <c r="P2499" i="6"/>
  <c r="Q2499" i="6" s="1"/>
  <c r="R2499" i="6"/>
  <c r="S2499" i="6"/>
  <c r="T2499" i="6"/>
  <c r="U2499" i="6" s="1"/>
  <c r="V2499" i="6" s="1"/>
  <c r="W2499" i="6" s="1"/>
  <c r="L2500" i="6"/>
  <c r="M2500" i="6"/>
  <c r="N2500" i="6"/>
  <c r="S2500" i="6"/>
  <c r="L2501" i="6"/>
  <c r="M2501" i="6"/>
  <c r="N2501" i="6"/>
  <c r="S2501" i="6"/>
  <c r="L2502" i="6"/>
  <c r="M2502" i="6"/>
  <c r="N2502" i="6"/>
  <c r="O2502" i="6"/>
  <c r="R2502" i="6" s="1"/>
  <c r="P2502" i="6"/>
  <c r="Q2502" i="6" s="1"/>
  <c r="S2502" i="6"/>
  <c r="T2502" i="6"/>
  <c r="U2502" i="6" s="1"/>
  <c r="V2502" i="6"/>
  <c r="W2502" i="6" s="1"/>
  <c r="L2503" i="6"/>
  <c r="M2503" i="6"/>
  <c r="N2503" i="6"/>
  <c r="O2503" i="6"/>
  <c r="R2503" i="6" s="1"/>
  <c r="T2503" i="6" s="1"/>
  <c r="P2503" i="6"/>
  <c r="Q2503" i="6" s="1"/>
  <c r="S2503" i="6"/>
  <c r="U2503" i="6"/>
  <c r="V2503" i="6" s="1"/>
  <c r="W2503" i="6" s="1"/>
  <c r="L2504" i="6"/>
  <c r="M2504" i="6"/>
  <c r="N2504" i="6"/>
  <c r="O2504" i="6" s="1"/>
  <c r="R2504" i="6"/>
  <c r="T2504" i="6" s="1"/>
  <c r="U2504" i="6" s="1"/>
  <c r="V2504" i="6" s="1"/>
  <c r="S2504" i="6"/>
  <c r="W2504" i="6"/>
  <c r="L2505" i="6"/>
  <c r="M2505" i="6"/>
  <c r="N2505" i="6"/>
  <c r="O2505" i="6"/>
  <c r="R2505" i="6" s="1"/>
  <c r="P2505" i="6"/>
  <c r="Q2505" i="6" s="1"/>
  <c r="S2505" i="6"/>
  <c r="T2505" i="6"/>
  <c r="U2505" i="6" s="1"/>
  <c r="V2505" i="6"/>
  <c r="W2505" i="6" s="1"/>
  <c r="L2506" i="6"/>
  <c r="M2506" i="6"/>
  <c r="N2506" i="6"/>
  <c r="P2506" i="6" s="1"/>
  <c r="Q2506" i="6" s="1"/>
  <c r="O2506" i="6"/>
  <c r="R2506" i="6" s="1"/>
  <c r="T2506" i="6" s="1"/>
  <c r="U2506" i="6" s="1"/>
  <c r="V2506" i="6" s="1"/>
  <c r="W2506" i="6" s="1"/>
  <c r="S2506" i="6"/>
  <c r="L2507" i="6"/>
  <c r="M2507" i="6"/>
  <c r="N2507" i="6"/>
  <c r="P2507" i="6" s="1"/>
  <c r="Q2507" i="6" s="1"/>
  <c r="O2507" i="6"/>
  <c r="R2507" i="6"/>
  <c r="S2507" i="6"/>
  <c r="T2507" i="6"/>
  <c r="U2507" i="6" s="1"/>
  <c r="V2507" i="6" s="1"/>
  <c r="W2507" i="6" s="1"/>
  <c r="L2508" i="6"/>
  <c r="M2508" i="6"/>
  <c r="N2508" i="6"/>
  <c r="O2508" i="6"/>
  <c r="R2508" i="6" s="1"/>
  <c r="P2508" i="6"/>
  <c r="Q2508" i="6" s="1"/>
  <c r="S2508" i="6"/>
  <c r="T2508" i="6"/>
  <c r="U2508" i="6" s="1"/>
  <c r="V2508" i="6"/>
  <c r="W2508" i="6" s="1"/>
  <c r="L2509" i="6"/>
  <c r="M2509" i="6"/>
  <c r="N2509" i="6"/>
  <c r="O2509" i="6" s="1"/>
  <c r="R2509" i="6"/>
  <c r="T2509" i="6" s="1"/>
  <c r="U2509" i="6" s="1"/>
  <c r="V2509" i="6" s="1"/>
  <c r="W2509" i="6" s="1"/>
  <c r="S2509" i="6"/>
  <c r="L2510" i="6"/>
  <c r="M2510" i="6"/>
  <c r="N2510" i="6"/>
  <c r="O2510" i="6" s="1"/>
  <c r="R2510" i="6" s="1"/>
  <c r="T2510" i="6" s="1"/>
  <c r="U2510" i="6" s="1"/>
  <c r="P2510" i="6"/>
  <c r="Q2510" i="6" s="1"/>
  <c r="S2510" i="6"/>
  <c r="V2510" i="6"/>
  <c r="W2510" i="6" s="1"/>
  <c r="L2511" i="6"/>
  <c r="M2511" i="6"/>
  <c r="N2511" i="6"/>
  <c r="O2511" i="6"/>
  <c r="R2511" i="6" s="1"/>
  <c r="T2511" i="6" s="1"/>
  <c r="U2511" i="6" s="1"/>
  <c r="V2511" i="6" s="1"/>
  <c r="W2511" i="6" s="1"/>
  <c r="P2511" i="6"/>
  <c r="Q2511" i="6" s="1"/>
  <c r="S2511" i="6"/>
  <c r="L2512" i="6"/>
  <c r="M2512" i="6"/>
  <c r="N2512" i="6"/>
  <c r="S2512" i="6"/>
  <c r="L2513" i="6"/>
  <c r="M2513" i="6"/>
  <c r="N2513" i="6"/>
  <c r="P2513" i="6" s="1"/>
  <c r="Q2513" i="6" s="1"/>
  <c r="O2513" i="6"/>
  <c r="R2513" i="6"/>
  <c r="S2513" i="6"/>
  <c r="T2513" i="6"/>
  <c r="U2513" i="6" s="1"/>
  <c r="V2513" i="6" s="1"/>
  <c r="W2513" i="6"/>
  <c r="L2514" i="6"/>
  <c r="M2514" i="6"/>
  <c r="N2514" i="6"/>
  <c r="P2514" i="6" s="1"/>
  <c r="Q2514" i="6" s="1"/>
  <c r="O2514" i="6"/>
  <c r="R2514" i="6" s="1"/>
  <c r="S2514" i="6"/>
  <c r="T2514" i="6"/>
  <c r="U2514" i="6"/>
  <c r="V2514" i="6" s="1"/>
  <c r="W2514" i="6" s="1"/>
  <c r="L2515" i="6"/>
  <c r="M2515" i="6"/>
  <c r="N2515" i="6"/>
  <c r="P2515" i="6" s="1"/>
  <c r="Q2515" i="6" s="1"/>
  <c r="O2515" i="6"/>
  <c r="R2515" i="6" s="1"/>
  <c r="T2515" i="6" s="1"/>
  <c r="U2515" i="6" s="1"/>
  <c r="V2515" i="6" s="1"/>
  <c r="S2515" i="6"/>
  <c r="W2515" i="6"/>
  <c r="L2516" i="6"/>
  <c r="M2516" i="6"/>
  <c r="N2516" i="6"/>
  <c r="P2516" i="6" s="1"/>
  <c r="Q2516" i="6" s="1"/>
  <c r="O2516" i="6"/>
  <c r="R2516" i="6" s="1"/>
  <c r="T2516" i="6" s="1"/>
  <c r="U2516" i="6" s="1"/>
  <c r="V2516" i="6" s="1"/>
  <c r="W2516" i="6" s="1"/>
  <c r="S2516" i="6"/>
  <c r="L2517" i="6"/>
  <c r="M2517" i="6"/>
  <c r="N2517" i="6"/>
  <c r="S2517" i="6"/>
  <c r="L2518" i="6"/>
  <c r="M2518" i="6"/>
  <c r="N2518" i="6"/>
  <c r="S2518" i="6"/>
  <c r="L2519" i="6"/>
  <c r="M2519" i="6"/>
  <c r="N2519" i="6"/>
  <c r="O2519" i="6" s="1"/>
  <c r="P2519" i="6"/>
  <c r="Q2519" i="6" s="1"/>
  <c r="R2519" i="6"/>
  <c r="T2519" i="6" s="1"/>
  <c r="U2519" i="6" s="1"/>
  <c r="S2519" i="6"/>
  <c r="V2519" i="6"/>
  <c r="W2519" i="6" s="1"/>
  <c r="L2520" i="6"/>
  <c r="M2520" i="6"/>
  <c r="N2520" i="6"/>
  <c r="O2520" i="6" s="1"/>
  <c r="R2520" i="6"/>
  <c r="T2520" i="6" s="1"/>
  <c r="U2520" i="6" s="1"/>
  <c r="V2520" i="6" s="1"/>
  <c r="W2520" i="6" s="1"/>
  <c r="S2520" i="6"/>
  <c r="L2521" i="6"/>
  <c r="M2521" i="6"/>
  <c r="N2521" i="6"/>
  <c r="P2521" i="6" s="1"/>
  <c r="Q2521" i="6" s="1"/>
  <c r="O2521" i="6"/>
  <c r="R2521" i="6"/>
  <c r="T2521" i="6" s="1"/>
  <c r="U2521" i="6" s="1"/>
  <c r="S2521" i="6"/>
  <c r="V2521" i="6"/>
  <c r="W2521" i="6"/>
  <c r="L2522" i="6"/>
  <c r="M2522" i="6"/>
  <c r="N2522" i="6"/>
  <c r="O2522" i="6" s="1"/>
  <c r="R2522" i="6" s="1"/>
  <c r="P2522" i="6"/>
  <c r="Q2522" i="6" s="1"/>
  <c r="S2522" i="6"/>
  <c r="T2522" i="6" s="1"/>
  <c r="U2522" i="6"/>
  <c r="V2522" i="6"/>
  <c r="W2522" i="6"/>
  <c r="L2523" i="6"/>
  <c r="M2523" i="6"/>
  <c r="N2523" i="6"/>
  <c r="O2523" i="6"/>
  <c r="R2523" i="6" s="1"/>
  <c r="P2523" i="6"/>
  <c r="Q2523" i="6" s="1"/>
  <c r="S2523" i="6"/>
  <c r="T2523" i="6"/>
  <c r="U2523" i="6" s="1"/>
  <c r="V2523" i="6" s="1"/>
  <c r="W2523" i="6" s="1"/>
  <c r="L2524" i="6"/>
  <c r="M2524" i="6"/>
  <c r="N2524" i="6"/>
  <c r="S2524" i="6"/>
  <c r="L2525" i="6"/>
  <c r="M2525" i="6"/>
  <c r="N2525" i="6"/>
  <c r="S2525" i="6"/>
  <c r="L2526" i="6"/>
  <c r="M2526" i="6"/>
  <c r="N2526" i="6"/>
  <c r="P2526" i="6" s="1"/>
  <c r="Q2526" i="6" s="1"/>
  <c r="O2526" i="6"/>
  <c r="R2526" i="6" s="1"/>
  <c r="S2526" i="6"/>
  <c r="T2526" i="6" s="1"/>
  <c r="U2526" i="6" s="1"/>
  <c r="V2526" i="6"/>
  <c r="W2526" i="6" s="1"/>
  <c r="L2527" i="6"/>
  <c r="M2527" i="6"/>
  <c r="N2527" i="6"/>
  <c r="O2527" i="6" s="1"/>
  <c r="R2527" i="6" s="1"/>
  <c r="T2527" i="6" s="1"/>
  <c r="U2527" i="6" s="1"/>
  <c r="V2527" i="6" s="1"/>
  <c r="W2527" i="6" s="1"/>
  <c r="S2527" i="6"/>
  <c r="L2528" i="6"/>
  <c r="M2528" i="6"/>
  <c r="N2528" i="6"/>
  <c r="O2528" i="6"/>
  <c r="R2528" i="6" s="1"/>
  <c r="T2528" i="6" s="1"/>
  <c r="U2528" i="6" s="1"/>
  <c r="V2528" i="6" s="1"/>
  <c r="W2528" i="6" s="1"/>
  <c r="P2528" i="6"/>
  <c r="Q2528" i="6" s="1"/>
  <c r="S2528" i="6"/>
  <c r="L2529" i="6"/>
  <c r="M2529" i="6"/>
  <c r="N2529" i="6"/>
  <c r="P2529" i="6" s="1"/>
  <c r="Q2529" i="6" s="1"/>
  <c r="O2529" i="6"/>
  <c r="R2529" i="6" s="1"/>
  <c r="T2529" i="6" s="1"/>
  <c r="U2529" i="6" s="1"/>
  <c r="V2529" i="6" s="1"/>
  <c r="W2529" i="6" s="1"/>
  <c r="S2529" i="6"/>
  <c r="L2530" i="6"/>
  <c r="M2530" i="6"/>
  <c r="N2530" i="6"/>
  <c r="P2530" i="6" s="1"/>
  <c r="Q2530" i="6" s="1"/>
  <c r="O2530" i="6"/>
  <c r="R2530" i="6" s="1"/>
  <c r="T2530" i="6" s="1"/>
  <c r="U2530" i="6" s="1"/>
  <c r="V2530" i="6" s="1"/>
  <c r="W2530" i="6" s="1"/>
  <c r="S2530" i="6"/>
  <c r="L2531" i="6"/>
  <c r="M2531" i="6"/>
  <c r="N2531" i="6"/>
  <c r="S2531" i="6"/>
  <c r="L2532" i="6"/>
  <c r="M2532" i="6"/>
  <c r="N2532" i="6"/>
  <c r="O2532" i="6" s="1"/>
  <c r="R2532" i="6" s="1"/>
  <c r="S2532" i="6"/>
  <c r="L2533" i="6"/>
  <c r="M2533" i="6"/>
  <c r="N2533" i="6"/>
  <c r="P2533" i="6" s="1"/>
  <c r="Q2533" i="6" s="1"/>
  <c r="O2533" i="6"/>
  <c r="R2533" i="6" s="1"/>
  <c r="T2533" i="6" s="1"/>
  <c r="U2533" i="6" s="1"/>
  <c r="V2533" i="6" s="1"/>
  <c r="W2533" i="6" s="1"/>
  <c r="S2533" i="6"/>
  <c r="L2534" i="6"/>
  <c r="M2534" i="6"/>
  <c r="N2534" i="6"/>
  <c r="O2534" i="6"/>
  <c r="R2534" i="6" s="1"/>
  <c r="T2534" i="6" s="1"/>
  <c r="U2534" i="6" s="1"/>
  <c r="V2534" i="6" s="1"/>
  <c r="W2534" i="6" s="1"/>
  <c r="P2534" i="6"/>
  <c r="Q2534" i="6" s="1"/>
  <c r="S2534" i="6"/>
  <c r="L2535" i="6"/>
  <c r="M2535" i="6"/>
  <c r="N2535" i="6"/>
  <c r="O2535" i="6"/>
  <c r="R2535" i="6" s="1"/>
  <c r="P2535" i="6"/>
  <c r="Q2535" i="6" s="1"/>
  <c r="S2535" i="6"/>
  <c r="T2535" i="6"/>
  <c r="U2535" i="6"/>
  <c r="V2535" i="6" s="1"/>
  <c r="W2535" i="6" s="1"/>
  <c r="L2536" i="6"/>
  <c r="M2536" i="6"/>
  <c r="N2536" i="6"/>
  <c r="O2536" i="6" s="1"/>
  <c r="P2536" i="6"/>
  <c r="Q2536" i="6" s="1"/>
  <c r="R2536" i="6"/>
  <c r="S2536" i="6"/>
  <c r="T2536" i="6" s="1"/>
  <c r="U2536" i="6" s="1"/>
  <c r="V2536" i="6" s="1"/>
  <c r="W2536" i="6" s="1"/>
  <c r="L2537" i="6"/>
  <c r="M2537" i="6"/>
  <c r="N2537" i="6"/>
  <c r="P2537" i="6" s="1"/>
  <c r="Q2537" i="6" s="1"/>
  <c r="O2537" i="6"/>
  <c r="R2537" i="6" s="1"/>
  <c r="S2537" i="6"/>
  <c r="L2538" i="6"/>
  <c r="M2538" i="6"/>
  <c r="N2538" i="6"/>
  <c r="S2538" i="6"/>
  <c r="L2539" i="6"/>
  <c r="M2539" i="6"/>
  <c r="N2539" i="6"/>
  <c r="S2539" i="6"/>
  <c r="L2540" i="6"/>
  <c r="M2540" i="6"/>
  <c r="N2540" i="6"/>
  <c r="O2540" i="6"/>
  <c r="R2540" i="6" s="1"/>
  <c r="T2540" i="6" s="1"/>
  <c r="U2540" i="6" s="1"/>
  <c r="V2540" i="6" s="1"/>
  <c r="W2540" i="6" s="1"/>
  <c r="P2540" i="6"/>
  <c r="Q2540" i="6" s="1"/>
  <c r="S2540" i="6"/>
  <c r="L2541" i="6"/>
  <c r="M2541" i="6"/>
  <c r="N2541" i="6"/>
  <c r="O2541" i="6" s="1"/>
  <c r="P2541" i="6"/>
  <c r="Q2541" i="6" s="1"/>
  <c r="R2541" i="6"/>
  <c r="T2541" i="6" s="1"/>
  <c r="U2541" i="6" s="1"/>
  <c r="V2541" i="6" s="1"/>
  <c r="W2541" i="6" s="1"/>
  <c r="S2541" i="6"/>
  <c r="L2542" i="6"/>
  <c r="M2542" i="6"/>
  <c r="N2542" i="6"/>
  <c r="P2542" i="6" s="1"/>
  <c r="Q2542" i="6" s="1"/>
  <c r="O2542" i="6"/>
  <c r="R2542" i="6" s="1"/>
  <c r="T2542" i="6" s="1"/>
  <c r="S2542" i="6"/>
  <c r="U2542" i="6"/>
  <c r="V2542" i="6" s="1"/>
  <c r="W2542" i="6" s="1"/>
  <c r="L2543" i="6"/>
  <c r="M2543" i="6"/>
  <c r="N2543" i="6"/>
  <c r="O2543" i="6" s="1"/>
  <c r="R2543" i="6"/>
  <c r="S2543" i="6"/>
  <c r="L2544" i="6"/>
  <c r="M2544" i="6"/>
  <c r="N2544" i="6"/>
  <c r="O2544" i="6" s="1"/>
  <c r="R2544" i="6" s="1"/>
  <c r="P2544" i="6"/>
  <c r="Q2544" i="6" s="1"/>
  <c r="S2544" i="6"/>
  <c r="T2544" i="6"/>
  <c r="U2544" i="6"/>
  <c r="V2544" i="6" s="1"/>
  <c r="W2544" i="6" s="1"/>
  <c r="L2545" i="6"/>
  <c r="M2545" i="6"/>
  <c r="N2545" i="6"/>
  <c r="P2545" i="6" s="1"/>
  <c r="Q2545" i="6" s="1"/>
  <c r="O2545" i="6"/>
  <c r="R2545" i="6" s="1"/>
  <c r="T2545" i="6" s="1"/>
  <c r="U2545" i="6" s="1"/>
  <c r="V2545" i="6" s="1"/>
  <c r="W2545" i="6" s="1"/>
  <c r="S2545" i="6"/>
  <c r="L2546" i="6"/>
  <c r="M2546" i="6"/>
  <c r="N2546" i="6"/>
  <c r="O2546" i="6" s="1"/>
  <c r="R2546" i="6" s="1"/>
  <c r="S2546" i="6"/>
  <c r="L2547" i="6"/>
  <c r="M2547" i="6"/>
  <c r="N2547" i="6"/>
  <c r="O2547" i="6"/>
  <c r="R2547" i="6" s="1"/>
  <c r="T2547" i="6" s="1"/>
  <c r="U2547" i="6" s="1"/>
  <c r="P2547" i="6"/>
  <c r="Q2547" i="6" s="1"/>
  <c r="S2547" i="6"/>
  <c r="V2547" i="6"/>
  <c r="W2547" i="6" s="1"/>
  <c r="L2548" i="6"/>
  <c r="M2548" i="6"/>
  <c r="N2548" i="6"/>
  <c r="O2548" i="6" s="1"/>
  <c r="R2548" i="6" s="1"/>
  <c r="P2548" i="6"/>
  <c r="Q2548" i="6" s="1"/>
  <c r="S2548" i="6"/>
  <c r="T2548" i="6" s="1"/>
  <c r="U2548" i="6" s="1"/>
  <c r="V2548" i="6" s="1"/>
  <c r="W2548" i="6" s="1"/>
  <c r="L2549" i="6"/>
  <c r="M2549" i="6"/>
  <c r="N2549" i="6"/>
  <c r="S2549" i="6"/>
  <c r="L2550" i="6"/>
  <c r="M2550" i="6"/>
  <c r="N2550" i="6"/>
  <c r="O2550" i="6" s="1"/>
  <c r="R2550" i="6" s="1"/>
  <c r="T2550" i="6" s="1"/>
  <c r="U2550" i="6" s="1"/>
  <c r="V2550" i="6" s="1"/>
  <c r="W2550" i="6" s="1"/>
  <c r="S2550" i="6"/>
  <c r="L2551" i="6"/>
  <c r="M2551" i="6"/>
  <c r="N2551" i="6"/>
  <c r="O2551" i="6" s="1"/>
  <c r="R2551" i="6" s="1"/>
  <c r="T2551" i="6" s="1"/>
  <c r="P2551" i="6"/>
  <c r="Q2551" i="6" s="1"/>
  <c r="S2551" i="6"/>
  <c r="U2551" i="6"/>
  <c r="V2551" i="6" s="1"/>
  <c r="W2551" i="6" s="1"/>
  <c r="L2552" i="6"/>
  <c r="M2552" i="6"/>
  <c r="N2552" i="6"/>
  <c r="P2552" i="6" s="1"/>
  <c r="Q2552" i="6" s="1"/>
  <c r="O2552" i="6"/>
  <c r="R2552" i="6"/>
  <c r="T2552" i="6" s="1"/>
  <c r="U2552" i="6" s="1"/>
  <c r="V2552" i="6" s="1"/>
  <c r="W2552" i="6" s="1"/>
  <c r="S2552" i="6"/>
  <c r="L2553" i="6"/>
  <c r="M2553" i="6"/>
  <c r="N2553" i="6"/>
  <c r="O2553" i="6"/>
  <c r="R2553" i="6" s="1"/>
  <c r="P2553" i="6"/>
  <c r="Q2553" i="6" s="1"/>
  <c r="S2553" i="6"/>
  <c r="T2553" i="6"/>
  <c r="U2553" i="6" s="1"/>
  <c r="V2553" i="6" s="1"/>
  <c r="W2553" i="6" s="1"/>
  <c r="L2554" i="6"/>
  <c r="M2554" i="6"/>
  <c r="N2554" i="6"/>
  <c r="S2554" i="6"/>
  <c r="L2555" i="6"/>
  <c r="M2555" i="6"/>
  <c r="N2555" i="6"/>
  <c r="O2555" i="6" s="1"/>
  <c r="R2555" i="6" s="1"/>
  <c r="S2555" i="6"/>
  <c r="L2556" i="6"/>
  <c r="M2556" i="6"/>
  <c r="N2556" i="6"/>
  <c r="S2556" i="6"/>
  <c r="L2557" i="6"/>
  <c r="M2557" i="6"/>
  <c r="N2557" i="6"/>
  <c r="O2557" i="6"/>
  <c r="R2557" i="6" s="1"/>
  <c r="T2557" i="6" s="1"/>
  <c r="P2557" i="6"/>
  <c r="Q2557" i="6" s="1"/>
  <c r="S2557" i="6"/>
  <c r="U2557" i="6"/>
  <c r="V2557" i="6" s="1"/>
  <c r="W2557" i="6" s="1"/>
  <c r="L2558" i="6"/>
  <c r="M2558" i="6"/>
  <c r="N2558" i="6"/>
  <c r="O2558" i="6"/>
  <c r="R2558" i="6" s="1"/>
  <c r="T2558" i="6" s="1"/>
  <c r="U2558" i="6" s="1"/>
  <c r="V2558" i="6" s="1"/>
  <c r="W2558" i="6" s="1"/>
  <c r="P2558" i="6"/>
  <c r="Q2558" i="6" s="1"/>
  <c r="S2558" i="6"/>
  <c r="L2559" i="6"/>
  <c r="M2559" i="6"/>
  <c r="N2559" i="6"/>
  <c r="S2559" i="6"/>
  <c r="L2560" i="6"/>
  <c r="M2560" i="6"/>
  <c r="N2560" i="6"/>
  <c r="P2560" i="6" s="1"/>
  <c r="O2560" i="6"/>
  <c r="R2560" i="6" s="1"/>
  <c r="T2560" i="6" s="1"/>
  <c r="U2560" i="6" s="1"/>
  <c r="V2560" i="6" s="1"/>
  <c r="W2560" i="6" s="1"/>
  <c r="Q2560" i="6"/>
  <c r="S2560" i="6"/>
  <c r="L2561" i="6"/>
  <c r="M2561" i="6"/>
  <c r="N2561" i="6"/>
  <c r="P2561" i="6" s="1"/>
  <c r="Q2561" i="6" s="1"/>
  <c r="O2561" i="6"/>
  <c r="R2561" i="6" s="1"/>
  <c r="S2561" i="6"/>
  <c r="T2561" i="6"/>
  <c r="U2561" i="6" s="1"/>
  <c r="V2561" i="6" s="1"/>
  <c r="W2561" i="6" s="1"/>
  <c r="L2562" i="6"/>
  <c r="M2562" i="6"/>
  <c r="N2562" i="6"/>
  <c r="O2562" i="6" s="1"/>
  <c r="R2562" i="6" s="1"/>
  <c r="P2562" i="6"/>
  <c r="Q2562" i="6" s="1"/>
  <c r="S2562" i="6"/>
  <c r="T2562" i="6"/>
  <c r="U2562" i="6" s="1"/>
  <c r="V2562" i="6" s="1"/>
  <c r="W2562" i="6" s="1"/>
  <c r="L2563" i="6"/>
  <c r="M2563" i="6"/>
  <c r="N2563" i="6"/>
  <c r="S2563" i="6"/>
  <c r="L2564" i="6"/>
  <c r="M2564" i="6"/>
  <c r="N2564" i="6"/>
  <c r="S2564" i="6"/>
  <c r="L2565" i="6"/>
  <c r="M2565" i="6"/>
  <c r="N2565" i="6"/>
  <c r="O2565" i="6"/>
  <c r="R2565" i="6" s="1"/>
  <c r="T2565" i="6" s="1"/>
  <c r="U2565" i="6" s="1"/>
  <c r="V2565" i="6" s="1"/>
  <c r="W2565" i="6" s="1"/>
  <c r="P2565" i="6"/>
  <c r="Q2565" i="6"/>
  <c r="S2565" i="6"/>
  <c r="L2566" i="6"/>
  <c r="M2566" i="6"/>
  <c r="N2566" i="6"/>
  <c r="O2566" i="6"/>
  <c r="R2566" i="6" s="1"/>
  <c r="T2566" i="6" s="1"/>
  <c r="U2566" i="6" s="1"/>
  <c r="V2566" i="6" s="1"/>
  <c r="W2566" i="6" s="1"/>
  <c r="P2566" i="6"/>
  <c r="Q2566" i="6" s="1"/>
  <c r="S2566" i="6"/>
  <c r="L2567" i="6"/>
  <c r="M2567" i="6"/>
  <c r="N2567" i="6"/>
  <c r="O2567" i="6" s="1"/>
  <c r="P2567" i="6"/>
  <c r="Q2567" i="6"/>
  <c r="R2567" i="6"/>
  <c r="S2567" i="6"/>
  <c r="T2567" i="6"/>
  <c r="U2567" i="6"/>
  <c r="V2567" i="6" s="1"/>
  <c r="W2567" i="6" s="1"/>
  <c r="L2568" i="6"/>
  <c r="M2568" i="6"/>
  <c r="N2568" i="6"/>
  <c r="S2568" i="6"/>
  <c r="L2569" i="6"/>
  <c r="M2569" i="6"/>
  <c r="N2569" i="6"/>
  <c r="O2569" i="6"/>
  <c r="P2569" i="6"/>
  <c r="Q2569" i="6" s="1"/>
  <c r="R2569" i="6"/>
  <c r="S2569" i="6"/>
  <c r="L2570" i="6"/>
  <c r="M2570" i="6"/>
  <c r="N2570" i="6"/>
  <c r="O2570" i="6"/>
  <c r="P2570" i="6"/>
  <c r="Q2570" i="6" s="1"/>
  <c r="R2570" i="6"/>
  <c r="S2570" i="6"/>
  <c r="T2570" i="6"/>
  <c r="U2570" i="6" s="1"/>
  <c r="V2570" i="6" s="1"/>
  <c r="W2570" i="6" s="1"/>
  <c r="L2571" i="6"/>
  <c r="M2571" i="6"/>
  <c r="N2571" i="6"/>
  <c r="O2571" i="6" s="1"/>
  <c r="R2571" i="6"/>
  <c r="S2571" i="6"/>
  <c r="L2572" i="6"/>
  <c r="M2572" i="6"/>
  <c r="N2572" i="6"/>
  <c r="S2572" i="6"/>
  <c r="L2573" i="6"/>
  <c r="M2573" i="6"/>
  <c r="N2573" i="6"/>
  <c r="S2573" i="6"/>
  <c r="L2574" i="6"/>
  <c r="M2574" i="6"/>
  <c r="N2574" i="6"/>
  <c r="O2574" i="6" s="1"/>
  <c r="R2574" i="6" s="1"/>
  <c r="S2574" i="6"/>
  <c r="L2575" i="6"/>
  <c r="M2575" i="6"/>
  <c r="N2575" i="6"/>
  <c r="S2575" i="6"/>
  <c r="L2576" i="6"/>
  <c r="M2576" i="6"/>
  <c r="N2576" i="6"/>
  <c r="P2576" i="6" s="1"/>
  <c r="Q2576" i="6"/>
  <c r="S2576" i="6"/>
  <c r="L2577" i="6"/>
  <c r="M2577" i="6"/>
  <c r="N2577" i="6"/>
  <c r="O2577" i="6" s="1"/>
  <c r="R2577" i="6" s="1"/>
  <c r="T2577" i="6" s="1"/>
  <c r="U2577" i="6" s="1"/>
  <c r="V2577" i="6" s="1"/>
  <c r="W2577" i="6" s="1"/>
  <c r="P2577" i="6"/>
  <c r="Q2577" i="6"/>
  <c r="S2577" i="6"/>
  <c r="L2578" i="6"/>
  <c r="M2578" i="6"/>
  <c r="N2578" i="6"/>
  <c r="S2578" i="6"/>
  <c r="L2579" i="6"/>
  <c r="M2579" i="6"/>
  <c r="N2579" i="6"/>
  <c r="S2579" i="6"/>
  <c r="L2580" i="6"/>
  <c r="M2580" i="6"/>
  <c r="N2580" i="6"/>
  <c r="O2580" i="6" s="1"/>
  <c r="R2580" i="6" s="1"/>
  <c r="T2580" i="6" s="1"/>
  <c r="U2580" i="6" s="1"/>
  <c r="V2580" i="6" s="1"/>
  <c r="W2580" i="6" s="1"/>
  <c r="S2580" i="6"/>
  <c r="L2581" i="6"/>
  <c r="M2581" i="6"/>
  <c r="N2581" i="6"/>
  <c r="O2581" i="6" s="1"/>
  <c r="R2581" i="6" s="1"/>
  <c r="T2581" i="6" s="1"/>
  <c r="U2581" i="6" s="1"/>
  <c r="V2581" i="6" s="1"/>
  <c r="W2581" i="6" s="1"/>
  <c r="P2581" i="6"/>
  <c r="Q2581" i="6" s="1"/>
  <c r="S2581" i="6"/>
  <c r="L2582" i="6"/>
  <c r="M2582" i="6"/>
  <c r="N2582" i="6"/>
  <c r="O2582" i="6"/>
  <c r="R2582" i="6" s="1"/>
  <c r="P2582" i="6"/>
  <c r="Q2582" i="6"/>
  <c r="S2582" i="6"/>
  <c r="L2583" i="6"/>
  <c r="M2583" i="6"/>
  <c r="N2583" i="6"/>
  <c r="O2583" i="6" s="1"/>
  <c r="P2583" i="6"/>
  <c r="Q2583" i="6" s="1"/>
  <c r="R2583" i="6"/>
  <c r="S2583" i="6"/>
  <c r="T2583" i="6"/>
  <c r="U2583" i="6"/>
  <c r="V2583" i="6" s="1"/>
  <c r="W2583" i="6" s="1"/>
  <c r="L2584" i="6"/>
  <c r="M2584" i="6"/>
  <c r="N2584" i="6"/>
  <c r="P2584" i="6" s="1"/>
  <c r="Q2584" i="6" s="1"/>
  <c r="O2584" i="6"/>
  <c r="R2584" i="6" s="1"/>
  <c r="S2584" i="6"/>
  <c r="L2585" i="6"/>
  <c r="M2585" i="6"/>
  <c r="N2585" i="6"/>
  <c r="O2585" i="6" s="1"/>
  <c r="R2585" i="6" s="1"/>
  <c r="P2585" i="6"/>
  <c r="Q2585" i="6" s="1"/>
  <c r="S2585" i="6"/>
  <c r="T2585" i="6"/>
  <c r="U2585" i="6" s="1"/>
  <c r="V2585" i="6"/>
  <c r="W2585" i="6" s="1"/>
  <c r="L2586" i="6"/>
  <c r="M2586" i="6"/>
  <c r="N2586" i="6"/>
  <c r="S2586" i="6"/>
  <c r="L2587" i="6"/>
  <c r="M2587" i="6"/>
  <c r="N2587" i="6"/>
  <c r="P2587" i="6" s="1"/>
  <c r="Q2587" i="6" s="1"/>
  <c r="O2587" i="6"/>
  <c r="R2587" i="6" s="1"/>
  <c r="T2587" i="6" s="1"/>
  <c r="U2587" i="6" s="1"/>
  <c r="V2587" i="6" s="1"/>
  <c r="W2587" i="6" s="1"/>
  <c r="S2587" i="6"/>
  <c r="L2588" i="6"/>
  <c r="M2588" i="6"/>
  <c r="N2588" i="6"/>
  <c r="S2588" i="6"/>
  <c r="L2589" i="6"/>
  <c r="M2589" i="6"/>
  <c r="N2589" i="6"/>
  <c r="P2589" i="6" s="1"/>
  <c r="Q2589" i="6" s="1"/>
  <c r="O2589" i="6"/>
  <c r="R2589" i="6" s="1"/>
  <c r="T2589" i="6" s="1"/>
  <c r="U2589" i="6" s="1"/>
  <c r="V2589" i="6" s="1"/>
  <c r="W2589" i="6" s="1"/>
  <c r="S2589" i="6"/>
  <c r="L2590" i="6"/>
  <c r="M2590" i="6"/>
  <c r="N2590" i="6"/>
  <c r="S2590" i="6"/>
  <c r="L2591" i="6"/>
  <c r="M2591" i="6"/>
  <c r="N2591" i="6"/>
  <c r="O2591" i="6"/>
  <c r="P2591" i="6"/>
  <c r="Q2591" i="6" s="1"/>
  <c r="R2591" i="6"/>
  <c r="T2591" i="6" s="1"/>
  <c r="U2591" i="6" s="1"/>
  <c r="V2591" i="6" s="1"/>
  <c r="W2591" i="6" s="1"/>
  <c r="S2591" i="6"/>
  <c r="L2592" i="6"/>
  <c r="M2592" i="6"/>
  <c r="N2592" i="6"/>
  <c r="O2592" i="6" s="1"/>
  <c r="R2592" i="6" s="1"/>
  <c r="P2592" i="6"/>
  <c r="Q2592" i="6" s="1"/>
  <c r="S2592" i="6"/>
  <c r="T2592" i="6" s="1"/>
  <c r="U2592" i="6"/>
  <c r="V2592" i="6"/>
  <c r="W2592" i="6" s="1"/>
  <c r="L2593" i="6"/>
  <c r="M2593" i="6"/>
  <c r="N2593" i="6"/>
  <c r="O2593" i="6" s="1"/>
  <c r="R2593" i="6" s="1"/>
  <c r="T2593" i="6" s="1"/>
  <c r="U2593" i="6" s="1"/>
  <c r="V2593" i="6" s="1"/>
  <c r="W2593" i="6" s="1"/>
  <c r="S2593" i="6"/>
  <c r="L2594" i="6"/>
  <c r="M2594" i="6"/>
  <c r="N2594" i="6"/>
  <c r="O2594" i="6"/>
  <c r="P2594" i="6"/>
  <c r="Q2594" i="6" s="1"/>
  <c r="R2594" i="6"/>
  <c r="S2594" i="6"/>
  <c r="L2595" i="6"/>
  <c r="M2595" i="6"/>
  <c r="N2595" i="6"/>
  <c r="S2595" i="6"/>
  <c r="L2596" i="6"/>
  <c r="M2596" i="6"/>
  <c r="N2596" i="6"/>
  <c r="S2596" i="6"/>
  <c r="L2597" i="6"/>
  <c r="M2597" i="6"/>
  <c r="N2597" i="6"/>
  <c r="O2597" i="6" s="1"/>
  <c r="P2597" i="6"/>
  <c r="Q2597" i="6" s="1"/>
  <c r="R2597" i="6"/>
  <c r="S2597" i="6"/>
  <c r="L2598" i="6"/>
  <c r="M2598" i="6"/>
  <c r="N2598" i="6"/>
  <c r="O2598" i="6" s="1"/>
  <c r="R2598" i="6" s="1"/>
  <c r="P2598" i="6"/>
  <c r="Q2598" i="6" s="1"/>
  <c r="S2598" i="6"/>
  <c r="T2598" i="6"/>
  <c r="U2598" i="6" s="1"/>
  <c r="V2598" i="6" s="1"/>
  <c r="W2598" i="6" s="1"/>
  <c r="L2599" i="6"/>
  <c r="M2599" i="6"/>
  <c r="N2599" i="6"/>
  <c r="O2599" i="6"/>
  <c r="P2599" i="6"/>
  <c r="Q2599" i="6" s="1"/>
  <c r="R2599" i="6"/>
  <c r="T2599" i="6" s="1"/>
  <c r="S2599" i="6"/>
  <c r="U2599" i="6"/>
  <c r="V2599" i="6"/>
  <c r="W2599" i="6" s="1"/>
  <c r="L2600" i="6"/>
  <c r="M2600" i="6"/>
  <c r="N2600" i="6"/>
  <c r="O2600" i="6" s="1"/>
  <c r="R2600" i="6" s="1"/>
  <c r="T2600" i="6" s="1"/>
  <c r="U2600" i="6" s="1"/>
  <c r="V2600" i="6" s="1"/>
  <c r="W2600" i="6" s="1"/>
  <c r="P2600" i="6"/>
  <c r="Q2600" i="6" s="1"/>
  <c r="S2600" i="6"/>
  <c r="L2601" i="6"/>
  <c r="M2601" i="6"/>
  <c r="N2601" i="6"/>
  <c r="S2601" i="6"/>
  <c r="L2602" i="6"/>
  <c r="M2602" i="6"/>
  <c r="N2602" i="6"/>
  <c r="O2602" i="6" s="1"/>
  <c r="R2602" i="6" s="1"/>
  <c r="P2602" i="6"/>
  <c r="Q2602" i="6" s="1"/>
  <c r="S2602" i="6"/>
  <c r="T2602" i="6"/>
  <c r="U2602" i="6" s="1"/>
  <c r="V2602" i="6" s="1"/>
  <c r="W2602" i="6" s="1"/>
  <c r="L2603" i="6"/>
  <c r="M2603" i="6"/>
  <c r="N2603" i="6"/>
  <c r="O2603" i="6"/>
  <c r="R2603" i="6" s="1"/>
  <c r="T2603" i="6" s="1"/>
  <c r="U2603" i="6" s="1"/>
  <c r="V2603" i="6" s="1"/>
  <c r="W2603" i="6" s="1"/>
  <c r="P2603" i="6"/>
  <c r="Q2603" i="6"/>
  <c r="S2603" i="6"/>
  <c r="L2604" i="6"/>
  <c r="M2604" i="6"/>
  <c r="N2604" i="6"/>
  <c r="O2604" i="6"/>
  <c r="P2604" i="6"/>
  <c r="Q2604" i="6" s="1"/>
  <c r="R2604" i="6"/>
  <c r="S2604" i="6"/>
  <c r="L2605" i="6"/>
  <c r="M2605" i="6"/>
  <c r="N2605" i="6"/>
  <c r="O2605" i="6"/>
  <c r="R2605" i="6" s="1"/>
  <c r="T2605" i="6" s="1"/>
  <c r="U2605" i="6" s="1"/>
  <c r="V2605" i="6" s="1"/>
  <c r="W2605" i="6" s="1"/>
  <c r="P2605" i="6"/>
  <c r="Q2605" i="6" s="1"/>
  <c r="S2605" i="6"/>
  <c r="L2606" i="6"/>
  <c r="M2606" i="6"/>
  <c r="N2606" i="6"/>
  <c r="O2606" i="6"/>
  <c r="P2606" i="6"/>
  <c r="Q2606" i="6" s="1"/>
  <c r="R2606" i="6"/>
  <c r="S2606" i="6"/>
  <c r="T2606" i="6"/>
  <c r="U2606" i="6" s="1"/>
  <c r="V2606" i="6" s="1"/>
  <c r="W2606" i="6" s="1"/>
  <c r="L2607" i="6"/>
  <c r="M2607" i="6"/>
  <c r="N2607" i="6"/>
  <c r="O2607" i="6" s="1"/>
  <c r="P2607" i="6"/>
  <c r="Q2607" i="6" s="1"/>
  <c r="R2607" i="6"/>
  <c r="S2607" i="6"/>
  <c r="L2608" i="6"/>
  <c r="M2608" i="6"/>
  <c r="N2608" i="6"/>
  <c r="P2608" i="6" s="1"/>
  <c r="Q2608" i="6"/>
  <c r="S2608" i="6"/>
  <c r="L2609" i="6"/>
  <c r="M2609" i="6"/>
  <c r="N2609" i="6"/>
  <c r="S2609" i="6"/>
  <c r="L2610" i="6"/>
  <c r="M2610" i="6"/>
  <c r="N2610" i="6"/>
  <c r="O2610" i="6"/>
  <c r="R2610" i="6" s="1"/>
  <c r="T2610" i="6" s="1"/>
  <c r="U2610" i="6" s="1"/>
  <c r="V2610" i="6" s="1"/>
  <c r="W2610" i="6" s="1"/>
  <c r="P2610" i="6"/>
  <c r="Q2610" i="6" s="1"/>
  <c r="S2610" i="6"/>
  <c r="L2611" i="6"/>
  <c r="M2611" i="6"/>
  <c r="N2611" i="6"/>
  <c r="S2611" i="6"/>
  <c r="L2612" i="6"/>
  <c r="M2612" i="6"/>
  <c r="N2612" i="6"/>
  <c r="O2612" i="6"/>
  <c r="R2612" i="6" s="1"/>
  <c r="P2612" i="6"/>
  <c r="Q2612" i="6"/>
  <c r="S2612" i="6"/>
  <c r="L2613" i="6"/>
  <c r="M2613" i="6"/>
  <c r="N2613" i="6"/>
  <c r="O2613" i="6" s="1"/>
  <c r="R2613" i="6" s="1"/>
  <c r="P2613" i="6"/>
  <c r="Q2613" i="6" s="1"/>
  <c r="S2613" i="6"/>
  <c r="T2613" i="6"/>
  <c r="U2613" i="6" s="1"/>
  <c r="V2613" i="6" s="1"/>
  <c r="W2613" i="6" s="1"/>
  <c r="L2614" i="6"/>
  <c r="M2614" i="6"/>
  <c r="N2614" i="6"/>
  <c r="O2614" i="6"/>
  <c r="P2614" i="6"/>
  <c r="Q2614" i="6" s="1"/>
  <c r="R2614" i="6"/>
  <c r="S2614" i="6"/>
  <c r="T2614" i="6"/>
  <c r="U2614" i="6" s="1"/>
  <c r="V2614" i="6" s="1"/>
  <c r="W2614" i="6" s="1"/>
  <c r="L2615" i="6"/>
  <c r="M2615" i="6"/>
  <c r="N2615" i="6"/>
  <c r="O2615" i="6" s="1"/>
  <c r="R2615" i="6" s="1"/>
  <c r="T2615" i="6" s="1"/>
  <c r="U2615" i="6" s="1"/>
  <c r="V2615" i="6" s="1"/>
  <c r="W2615" i="6" s="1"/>
  <c r="S2615" i="6"/>
  <c r="L2616" i="6"/>
  <c r="M2616" i="6"/>
  <c r="N2616" i="6"/>
  <c r="S2616" i="6"/>
  <c r="L2617" i="6"/>
  <c r="M2617" i="6"/>
  <c r="N2617" i="6"/>
  <c r="S2617" i="6"/>
  <c r="L2618" i="6"/>
  <c r="M2618" i="6"/>
  <c r="N2618" i="6"/>
  <c r="O2618" i="6"/>
  <c r="R2618" i="6" s="1"/>
  <c r="P2618" i="6"/>
  <c r="Q2618" i="6" s="1"/>
  <c r="S2618" i="6"/>
  <c r="T2618" i="6"/>
  <c r="U2618" i="6" s="1"/>
  <c r="V2618" i="6" s="1"/>
  <c r="W2618" i="6" s="1"/>
  <c r="L2619" i="6"/>
  <c r="M2619" i="6"/>
  <c r="N2619" i="6"/>
  <c r="O2619" i="6" s="1"/>
  <c r="R2619" i="6" s="1"/>
  <c r="T2619" i="6" s="1"/>
  <c r="U2619" i="6" s="1"/>
  <c r="P2619" i="6"/>
  <c r="Q2619" i="6" s="1"/>
  <c r="S2619" i="6"/>
  <c r="V2619" i="6"/>
  <c r="W2619" i="6" s="1"/>
  <c r="L2620" i="6"/>
  <c r="M2620" i="6"/>
  <c r="N2620" i="6"/>
  <c r="P2620" i="6" s="1"/>
  <c r="Q2620" i="6" s="1"/>
  <c r="O2620" i="6"/>
  <c r="R2620" i="6"/>
  <c r="T2620" i="6" s="1"/>
  <c r="U2620" i="6" s="1"/>
  <c r="V2620" i="6" s="1"/>
  <c r="W2620" i="6" s="1"/>
  <c r="S2620" i="6"/>
  <c r="L2621" i="6"/>
  <c r="M2621" i="6"/>
  <c r="N2621" i="6"/>
  <c r="O2621" i="6" s="1"/>
  <c r="R2621" i="6"/>
  <c r="T2621" i="6" s="1"/>
  <c r="U2621" i="6" s="1"/>
  <c r="V2621" i="6" s="1"/>
  <c r="W2621" i="6" s="1"/>
  <c r="S2621" i="6"/>
  <c r="L2622" i="6"/>
  <c r="M2622" i="6"/>
  <c r="N2622" i="6"/>
  <c r="O2622" i="6"/>
  <c r="R2622" i="6" s="1"/>
  <c r="P2622" i="6"/>
  <c r="Q2622" i="6" s="1"/>
  <c r="S2622" i="6"/>
  <c r="T2622" i="6"/>
  <c r="U2622" i="6" s="1"/>
  <c r="V2622" i="6" s="1"/>
  <c r="W2622" i="6" s="1"/>
  <c r="L2623" i="6"/>
  <c r="M2623" i="6"/>
  <c r="N2623" i="6"/>
  <c r="O2623" i="6" s="1"/>
  <c r="R2623" i="6"/>
  <c r="T2623" i="6" s="1"/>
  <c r="U2623" i="6" s="1"/>
  <c r="S2623" i="6"/>
  <c r="V2623" i="6"/>
  <c r="W2623" i="6" s="1"/>
  <c r="L2624" i="6"/>
  <c r="M2624" i="6"/>
  <c r="N2624" i="6"/>
  <c r="S2624" i="6"/>
  <c r="L2625" i="6"/>
  <c r="M2625" i="6"/>
  <c r="N2625" i="6"/>
  <c r="S2625" i="6"/>
  <c r="L2626" i="6"/>
  <c r="M2626" i="6"/>
  <c r="N2626" i="6"/>
  <c r="O2626" i="6" s="1"/>
  <c r="R2626" i="6"/>
  <c r="T2626" i="6" s="1"/>
  <c r="U2626" i="6" s="1"/>
  <c r="V2626" i="6" s="1"/>
  <c r="W2626" i="6" s="1"/>
  <c r="S2626" i="6"/>
  <c r="L2627" i="6"/>
  <c r="M2627" i="6"/>
  <c r="N2627" i="6"/>
  <c r="O2627" i="6"/>
  <c r="R2627" i="6" s="1"/>
  <c r="T2627" i="6" s="1"/>
  <c r="U2627" i="6" s="1"/>
  <c r="V2627" i="6" s="1"/>
  <c r="W2627" i="6" s="1"/>
  <c r="P2627" i="6"/>
  <c r="Q2627" i="6"/>
  <c r="S2627" i="6"/>
  <c r="L2628" i="6"/>
  <c r="M2628" i="6"/>
  <c r="N2628" i="6"/>
  <c r="O2628" i="6" s="1"/>
  <c r="R2628" i="6"/>
  <c r="T2628" i="6" s="1"/>
  <c r="S2628" i="6"/>
  <c r="U2628" i="6"/>
  <c r="V2628" i="6" s="1"/>
  <c r="W2628" i="6" s="1"/>
  <c r="L2629" i="6"/>
  <c r="M2629" i="6"/>
  <c r="N2629" i="6"/>
  <c r="S2629" i="6"/>
  <c r="L2630" i="6"/>
  <c r="M2630" i="6"/>
  <c r="N2630" i="6"/>
  <c r="O2630" i="6"/>
  <c r="P2630" i="6"/>
  <c r="Q2630" i="6" s="1"/>
  <c r="R2630" i="6"/>
  <c r="T2630" i="6" s="1"/>
  <c r="U2630" i="6" s="1"/>
  <c r="V2630" i="6" s="1"/>
  <c r="W2630" i="6" s="1"/>
  <c r="S2630" i="6"/>
  <c r="L2631" i="6"/>
  <c r="M2631" i="6"/>
  <c r="N2631" i="6"/>
  <c r="O2631" i="6" s="1"/>
  <c r="R2631" i="6"/>
  <c r="T2631" i="6" s="1"/>
  <c r="U2631" i="6" s="1"/>
  <c r="V2631" i="6" s="1"/>
  <c r="W2631" i="6" s="1"/>
  <c r="S2631" i="6"/>
  <c r="L2632" i="6"/>
  <c r="M2632" i="6"/>
  <c r="N2632" i="6"/>
  <c r="S2632" i="6"/>
  <c r="L2633" i="6"/>
  <c r="M2633" i="6"/>
  <c r="N2633" i="6"/>
  <c r="O2633" i="6"/>
  <c r="R2633" i="6" s="1"/>
  <c r="T2633" i="6" s="1"/>
  <c r="U2633" i="6" s="1"/>
  <c r="V2633" i="6" s="1"/>
  <c r="W2633" i="6" s="1"/>
  <c r="P2633" i="6"/>
  <c r="Q2633" i="6" s="1"/>
  <c r="S2633" i="6"/>
  <c r="L2634" i="6"/>
  <c r="M2634" i="6"/>
  <c r="N2634" i="6"/>
  <c r="O2634" i="6" s="1"/>
  <c r="R2634" i="6" s="1"/>
  <c r="T2634" i="6" s="1"/>
  <c r="U2634" i="6" s="1"/>
  <c r="V2634" i="6" s="1"/>
  <c r="W2634" i="6" s="1"/>
  <c r="S2634" i="6"/>
  <c r="L2635" i="6"/>
  <c r="M2635" i="6"/>
  <c r="N2635" i="6"/>
  <c r="O2635" i="6"/>
  <c r="P2635" i="6"/>
  <c r="Q2635" i="6"/>
  <c r="R2635" i="6"/>
  <c r="T2635" i="6" s="1"/>
  <c r="U2635" i="6" s="1"/>
  <c r="V2635" i="6" s="1"/>
  <c r="W2635" i="6" s="1"/>
  <c r="S2635" i="6"/>
  <c r="L2636" i="6"/>
  <c r="M2636" i="6"/>
  <c r="N2636" i="6"/>
  <c r="O2636" i="6" s="1"/>
  <c r="P2636" i="6"/>
  <c r="Q2636" i="6"/>
  <c r="R2636" i="6"/>
  <c r="T2636" i="6" s="1"/>
  <c r="U2636" i="6" s="1"/>
  <c r="V2636" i="6" s="1"/>
  <c r="W2636" i="6" s="1"/>
  <c r="S2636" i="6"/>
  <c r="L2637" i="6"/>
  <c r="M2637" i="6"/>
  <c r="N2637" i="6"/>
  <c r="P2637" i="6" s="1"/>
  <c r="O2637" i="6"/>
  <c r="R2637" i="6" s="1"/>
  <c r="T2637" i="6" s="1"/>
  <c r="U2637" i="6" s="1"/>
  <c r="V2637" i="6" s="1"/>
  <c r="W2637" i="6" s="1"/>
  <c r="Q2637" i="6"/>
  <c r="S2637" i="6"/>
  <c r="L2638" i="6"/>
  <c r="M2638" i="6"/>
  <c r="N2638" i="6"/>
  <c r="O2638" i="6"/>
  <c r="R2638" i="6" s="1"/>
  <c r="T2638" i="6" s="1"/>
  <c r="U2638" i="6" s="1"/>
  <c r="V2638" i="6" s="1"/>
  <c r="W2638" i="6" s="1"/>
  <c r="P2638" i="6"/>
  <c r="Q2638" i="6" s="1"/>
  <c r="S2638" i="6"/>
  <c r="L2639" i="6"/>
  <c r="M2639" i="6"/>
  <c r="N2639" i="6"/>
  <c r="O2639" i="6" s="1"/>
  <c r="R2639" i="6" s="1"/>
  <c r="P2639" i="6"/>
  <c r="Q2639" i="6" s="1"/>
  <c r="S2639" i="6"/>
  <c r="L2640" i="6"/>
  <c r="M2640" i="6"/>
  <c r="N2640" i="6"/>
  <c r="O2640" i="6" s="1"/>
  <c r="R2640" i="6" s="1"/>
  <c r="T2640" i="6" s="1"/>
  <c r="U2640" i="6" s="1"/>
  <c r="V2640" i="6" s="1"/>
  <c r="S2640" i="6"/>
  <c r="W2640" i="6"/>
  <c r="L2641" i="6"/>
  <c r="M2641" i="6"/>
  <c r="N2641" i="6"/>
  <c r="S2641" i="6"/>
  <c r="L2642" i="6"/>
  <c r="M2642" i="6"/>
  <c r="N2642" i="6"/>
  <c r="P2642" i="6" s="1"/>
  <c r="Q2642" i="6" s="1"/>
  <c r="O2642" i="6"/>
  <c r="R2642" i="6" s="1"/>
  <c r="T2642" i="6" s="1"/>
  <c r="U2642" i="6" s="1"/>
  <c r="V2642" i="6" s="1"/>
  <c r="S2642" i="6"/>
  <c r="W2642" i="6"/>
  <c r="L2643" i="6"/>
  <c r="M2643" i="6"/>
  <c r="N2643" i="6"/>
  <c r="O2643" i="6" s="1"/>
  <c r="R2643" i="6" s="1"/>
  <c r="T2643" i="6" s="1"/>
  <c r="U2643" i="6" s="1"/>
  <c r="P2643" i="6"/>
  <c r="Q2643" i="6" s="1"/>
  <c r="S2643" i="6"/>
  <c r="V2643" i="6"/>
  <c r="W2643" i="6" s="1"/>
  <c r="L2644" i="6"/>
  <c r="M2644" i="6"/>
  <c r="N2644" i="6"/>
  <c r="O2644" i="6"/>
  <c r="R2644" i="6" s="1"/>
  <c r="T2644" i="6" s="1"/>
  <c r="U2644" i="6" s="1"/>
  <c r="P2644" i="6"/>
  <c r="Q2644" i="6" s="1"/>
  <c r="S2644" i="6"/>
  <c r="V2644" i="6"/>
  <c r="W2644" i="6"/>
  <c r="L2645" i="6"/>
  <c r="M2645" i="6"/>
  <c r="N2645" i="6"/>
  <c r="P2645" i="6" s="1"/>
  <c r="Q2645" i="6" s="1"/>
  <c r="O2645" i="6"/>
  <c r="R2645" i="6" s="1"/>
  <c r="T2645" i="6" s="1"/>
  <c r="U2645" i="6" s="1"/>
  <c r="V2645" i="6" s="1"/>
  <c r="W2645" i="6" s="1"/>
  <c r="S2645" i="6"/>
  <c r="L2646" i="6"/>
  <c r="M2646" i="6"/>
  <c r="N2646" i="6"/>
  <c r="S2646" i="6"/>
  <c r="L2647" i="6"/>
  <c r="M2647" i="6"/>
  <c r="N2647" i="6"/>
  <c r="O2647" i="6"/>
  <c r="P2647" i="6"/>
  <c r="Q2647" i="6"/>
  <c r="R2647" i="6"/>
  <c r="T2647" i="6" s="1"/>
  <c r="U2647" i="6" s="1"/>
  <c r="V2647" i="6" s="1"/>
  <c r="W2647" i="6" s="1"/>
  <c r="S2647" i="6"/>
  <c r="L2648" i="6"/>
  <c r="M2648" i="6"/>
  <c r="N2648" i="6"/>
  <c r="S2648" i="6"/>
  <c r="L2649" i="6"/>
  <c r="M2649" i="6"/>
  <c r="N2649" i="6"/>
  <c r="P2649" i="6" s="1"/>
  <c r="O2649" i="6"/>
  <c r="Q2649" i="6"/>
  <c r="R2649" i="6"/>
  <c r="T2649" i="6" s="1"/>
  <c r="U2649" i="6" s="1"/>
  <c r="V2649" i="6" s="1"/>
  <c r="W2649" i="6" s="1"/>
  <c r="S2649" i="6"/>
  <c r="L2650" i="6"/>
  <c r="M2650" i="6"/>
  <c r="N2650" i="6"/>
  <c r="O2650" i="6"/>
  <c r="P2650" i="6"/>
  <c r="Q2650" i="6" s="1"/>
  <c r="R2650" i="6"/>
  <c r="S2650" i="6"/>
  <c r="L2651" i="6"/>
  <c r="M2651" i="6"/>
  <c r="N2651" i="6"/>
  <c r="O2651" i="6" s="1"/>
  <c r="R2651" i="6" s="1"/>
  <c r="T2651" i="6" s="1"/>
  <c r="U2651" i="6" s="1"/>
  <c r="V2651" i="6" s="1"/>
  <c r="W2651" i="6" s="1"/>
  <c r="P2651" i="6"/>
  <c r="Q2651" i="6" s="1"/>
  <c r="S2651" i="6"/>
  <c r="L2652" i="6"/>
  <c r="M2652" i="6"/>
  <c r="N2652" i="6"/>
  <c r="O2652" i="6" s="1"/>
  <c r="R2652" i="6" s="1"/>
  <c r="T2652" i="6" s="1"/>
  <c r="S2652" i="6"/>
  <c r="U2652" i="6"/>
  <c r="V2652" i="6"/>
  <c r="W2652" i="6" s="1"/>
  <c r="L2653" i="6"/>
  <c r="M2653" i="6"/>
  <c r="N2653" i="6"/>
  <c r="S2653" i="6"/>
  <c r="L2654" i="6"/>
  <c r="M2654" i="6"/>
  <c r="N2654" i="6"/>
  <c r="P2654" i="6" s="1"/>
  <c r="Q2654" i="6" s="1"/>
  <c r="O2654" i="6"/>
  <c r="R2654" i="6" s="1"/>
  <c r="T2654" i="6" s="1"/>
  <c r="U2654" i="6" s="1"/>
  <c r="V2654" i="6" s="1"/>
  <c r="S2654" i="6"/>
  <c r="W2654" i="6"/>
  <c r="L2655" i="6"/>
  <c r="M2655" i="6"/>
  <c r="N2655" i="6"/>
  <c r="O2655" i="6"/>
  <c r="R2655" i="6" s="1"/>
  <c r="T2655" i="6" s="1"/>
  <c r="P2655" i="6"/>
  <c r="Q2655" i="6" s="1"/>
  <c r="S2655" i="6"/>
  <c r="U2655" i="6"/>
  <c r="V2655" i="6" s="1"/>
  <c r="W2655" i="6" s="1"/>
  <c r="L2656" i="6"/>
  <c r="M2656" i="6"/>
  <c r="N2656" i="6"/>
  <c r="O2656" i="6"/>
  <c r="R2656" i="6" s="1"/>
  <c r="T2656" i="6" s="1"/>
  <c r="U2656" i="6" s="1"/>
  <c r="V2656" i="6" s="1"/>
  <c r="W2656" i="6" s="1"/>
  <c r="P2656" i="6"/>
  <c r="Q2656" i="6" s="1"/>
  <c r="S2656" i="6"/>
  <c r="L2657" i="6"/>
  <c r="M2657" i="6"/>
  <c r="N2657" i="6"/>
  <c r="P2657" i="6" s="1"/>
  <c r="Q2657" i="6" s="1"/>
  <c r="O2657" i="6"/>
  <c r="R2657" i="6" s="1"/>
  <c r="T2657" i="6" s="1"/>
  <c r="U2657" i="6" s="1"/>
  <c r="V2657" i="6" s="1"/>
  <c r="W2657" i="6" s="1"/>
  <c r="S2657" i="6"/>
  <c r="L2658" i="6"/>
  <c r="M2658" i="6"/>
  <c r="N2658" i="6"/>
  <c r="O2658" i="6" s="1"/>
  <c r="P2658" i="6"/>
  <c r="Q2658" i="6" s="1"/>
  <c r="R2658" i="6"/>
  <c r="T2658" i="6" s="1"/>
  <c r="U2658" i="6" s="1"/>
  <c r="V2658" i="6" s="1"/>
  <c r="W2658" i="6" s="1"/>
  <c r="S2658" i="6"/>
  <c r="L2659" i="6"/>
  <c r="M2659" i="6"/>
  <c r="N2659" i="6"/>
  <c r="O2659" i="6"/>
  <c r="R2659" i="6" s="1"/>
  <c r="T2659" i="6" s="1"/>
  <c r="U2659" i="6" s="1"/>
  <c r="V2659" i="6" s="1"/>
  <c r="W2659" i="6" s="1"/>
  <c r="P2659" i="6"/>
  <c r="Q2659" i="6"/>
  <c r="S2659" i="6"/>
  <c r="L2660" i="6"/>
  <c r="M2660" i="6"/>
  <c r="N2660" i="6"/>
  <c r="O2660" i="6" s="1"/>
  <c r="R2660" i="6"/>
  <c r="T2660" i="6" s="1"/>
  <c r="U2660" i="6" s="1"/>
  <c r="V2660" i="6" s="1"/>
  <c r="W2660" i="6" s="1"/>
  <c r="S2660" i="6"/>
  <c r="L2661" i="6"/>
  <c r="M2661" i="6"/>
  <c r="N2661" i="6"/>
  <c r="P2661" i="6" s="1"/>
  <c r="Q2661" i="6"/>
  <c r="S2661" i="6"/>
  <c r="L2662" i="6"/>
  <c r="M2662" i="6"/>
  <c r="N2662" i="6"/>
  <c r="O2662" i="6"/>
  <c r="P2662" i="6"/>
  <c r="Q2662" i="6" s="1"/>
  <c r="R2662" i="6"/>
  <c r="T2662" i="6" s="1"/>
  <c r="U2662" i="6" s="1"/>
  <c r="V2662" i="6" s="1"/>
  <c r="S2662" i="6"/>
  <c r="W2662" i="6"/>
  <c r="L2663" i="6"/>
  <c r="M2663" i="6"/>
  <c r="N2663" i="6"/>
  <c r="O2663" i="6" s="1"/>
  <c r="R2663" i="6" s="1"/>
  <c r="P2663" i="6"/>
  <c r="Q2663" i="6" s="1"/>
  <c r="S2663" i="6"/>
  <c r="L2664" i="6"/>
  <c r="M2664" i="6"/>
  <c r="N2664" i="6"/>
  <c r="O2664" i="6" s="1"/>
  <c r="R2664" i="6"/>
  <c r="T2664" i="6" s="1"/>
  <c r="S2664" i="6"/>
  <c r="U2664" i="6"/>
  <c r="V2664" i="6"/>
  <c r="W2664" i="6" s="1"/>
  <c r="L2665" i="6"/>
  <c r="M2665" i="6"/>
  <c r="N2665" i="6"/>
  <c r="S2665" i="6"/>
  <c r="L2666" i="6"/>
  <c r="M2666" i="6"/>
  <c r="N2666" i="6"/>
  <c r="S2666" i="6"/>
  <c r="L2667" i="6"/>
  <c r="M2667" i="6"/>
  <c r="N2667" i="6"/>
  <c r="O2667" i="6"/>
  <c r="R2667" i="6" s="1"/>
  <c r="T2667" i="6" s="1"/>
  <c r="U2667" i="6" s="1"/>
  <c r="P2667" i="6"/>
  <c r="Q2667" i="6" s="1"/>
  <c r="S2667" i="6"/>
  <c r="V2667" i="6"/>
  <c r="W2667" i="6" s="1"/>
  <c r="L2668" i="6"/>
  <c r="M2668" i="6"/>
  <c r="N2668" i="6"/>
  <c r="O2668" i="6"/>
  <c r="R2668" i="6" s="1"/>
  <c r="T2668" i="6" s="1"/>
  <c r="U2668" i="6" s="1"/>
  <c r="V2668" i="6" s="1"/>
  <c r="W2668" i="6" s="1"/>
  <c r="P2668" i="6"/>
  <c r="Q2668" i="6" s="1"/>
  <c r="S2668" i="6"/>
  <c r="L2669" i="6"/>
  <c r="M2669" i="6"/>
  <c r="N2669" i="6"/>
  <c r="P2669" i="6" s="1"/>
  <c r="Q2669" i="6"/>
  <c r="S2669" i="6"/>
  <c r="L2670" i="6"/>
  <c r="M2670" i="6"/>
  <c r="N2670" i="6"/>
  <c r="P2670" i="6" s="1"/>
  <c r="Q2670" i="6" s="1"/>
  <c r="O2670" i="6"/>
  <c r="R2670" i="6" s="1"/>
  <c r="T2670" i="6" s="1"/>
  <c r="U2670" i="6" s="1"/>
  <c r="V2670" i="6" s="1"/>
  <c r="W2670" i="6" s="1"/>
  <c r="S2670" i="6"/>
  <c r="L2671" i="6"/>
  <c r="M2671" i="6"/>
  <c r="N2671" i="6"/>
  <c r="O2671" i="6"/>
  <c r="P2671" i="6"/>
  <c r="Q2671" i="6"/>
  <c r="R2671" i="6"/>
  <c r="S2671" i="6"/>
  <c r="L2672" i="6"/>
  <c r="M2672" i="6"/>
  <c r="N2672" i="6"/>
  <c r="O2672" i="6" s="1"/>
  <c r="P2672" i="6"/>
  <c r="Q2672" i="6"/>
  <c r="R2672" i="6"/>
  <c r="T2672" i="6" s="1"/>
  <c r="U2672" i="6" s="1"/>
  <c r="S2672" i="6"/>
  <c r="V2672" i="6"/>
  <c r="W2672" i="6" s="1"/>
  <c r="L2673" i="6"/>
  <c r="M2673" i="6"/>
  <c r="N2673" i="6"/>
  <c r="P2673" i="6" s="1"/>
  <c r="O2673" i="6"/>
  <c r="R2673" i="6" s="1"/>
  <c r="Q2673" i="6"/>
  <c r="S2673" i="6"/>
  <c r="L2674" i="6"/>
  <c r="M2674" i="6"/>
  <c r="N2674" i="6"/>
  <c r="O2674" i="6"/>
  <c r="P2674" i="6"/>
  <c r="Q2674" i="6" s="1"/>
  <c r="R2674" i="6"/>
  <c r="T2674" i="6" s="1"/>
  <c r="U2674" i="6" s="1"/>
  <c r="V2674" i="6" s="1"/>
  <c r="W2674" i="6" s="1"/>
  <c r="S2674" i="6"/>
  <c r="L2675" i="6"/>
  <c r="M2675" i="6"/>
  <c r="N2675" i="6"/>
  <c r="O2675" i="6" s="1"/>
  <c r="R2675" i="6" s="1"/>
  <c r="P2675" i="6"/>
  <c r="Q2675" i="6" s="1"/>
  <c r="S2675" i="6"/>
  <c r="L2676" i="6"/>
  <c r="M2676" i="6"/>
  <c r="N2676" i="6"/>
  <c r="O2676" i="6" s="1"/>
  <c r="R2676" i="6" s="1"/>
  <c r="T2676" i="6" s="1"/>
  <c r="U2676" i="6" s="1"/>
  <c r="V2676" i="6" s="1"/>
  <c r="W2676" i="6" s="1"/>
  <c r="S2676" i="6"/>
  <c r="L2677" i="6"/>
  <c r="M2677" i="6"/>
  <c r="N2677" i="6"/>
  <c r="S2677" i="6"/>
  <c r="L2678" i="6"/>
  <c r="M2678" i="6"/>
  <c r="N2678" i="6"/>
  <c r="S2678" i="6"/>
  <c r="L2679" i="6"/>
  <c r="M2679" i="6"/>
  <c r="N2679" i="6"/>
  <c r="O2679" i="6"/>
  <c r="R2679" i="6" s="1"/>
  <c r="T2679" i="6" s="1"/>
  <c r="U2679" i="6" s="1"/>
  <c r="P2679" i="6"/>
  <c r="Q2679" i="6" s="1"/>
  <c r="S2679" i="6"/>
  <c r="V2679" i="6"/>
  <c r="W2679" i="6" s="1"/>
  <c r="L2680" i="6"/>
  <c r="M2680" i="6"/>
  <c r="N2680" i="6"/>
  <c r="O2680" i="6"/>
  <c r="R2680" i="6" s="1"/>
  <c r="T2680" i="6" s="1"/>
  <c r="U2680" i="6" s="1"/>
  <c r="P2680" i="6"/>
  <c r="Q2680" i="6" s="1"/>
  <c r="S2680" i="6"/>
  <c r="V2680" i="6"/>
  <c r="W2680" i="6"/>
  <c r="L2681" i="6"/>
  <c r="M2681" i="6"/>
  <c r="N2681" i="6"/>
  <c r="O2681" i="6"/>
  <c r="R2681" i="6" s="1"/>
  <c r="T2681" i="6" s="1"/>
  <c r="U2681" i="6" s="1"/>
  <c r="V2681" i="6" s="1"/>
  <c r="W2681" i="6" s="1"/>
  <c r="P2681" i="6"/>
  <c r="Q2681" i="6" s="1"/>
  <c r="S2681" i="6"/>
  <c r="L2682" i="6"/>
  <c r="M2682" i="6"/>
  <c r="N2682" i="6"/>
  <c r="S2682" i="6"/>
  <c r="L2683" i="6"/>
  <c r="M2683" i="6"/>
  <c r="N2683" i="6"/>
  <c r="O2683" i="6"/>
  <c r="P2683" i="6"/>
  <c r="Q2683" i="6" s="1"/>
  <c r="R2683" i="6"/>
  <c r="T2683" i="6" s="1"/>
  <c r="U2683" i="6" s="1"/>
  <c r="V2683" i="6" s="1"/>
  <c r="W2683" i="6" s="1"/>
  <c r="S2683" i="6"/>
  <c r="L2684" i="6"/>
  <c r="M2684" i="6"/>
  <c r="N2684" i="6"/>
  <c r="S2684" i="6"/>
  <c r="L2685" i="6"/>
  <c r="M2685" i="6"/>
  <c r="N2685" i="6"/>
  <c r="P2685" i="6" s="1"/>
  <c r="O2685" i="6"/>
  <c r="Q2685" i="6"/>
  <c r="R2685" i="6"/>
  <c r="T2685" i="6" s="1"/>
  <c r="S2685" i="6"/>
  <c r="U2685" i="6"/>
  <c r="V2685" i="6"/>
  <c r="W2685" i="6" s="1"/>
  <c r="L2686" i="6"/>
  <c r="M2686" i="6"/>
  <c r="N2686" i="6"/>
  <c r="O2686" i="6"/>
  <c r="P2686" i="6"/>
  <c r="Q2686" i="6" s="1"/>
  <c r="R2686" i="6"/>
  <c r="S2686" i="6"/>
  <c r="L2687" i="6"/>
  <c r="M2687" i="6"/>
  <c r="N2687" i="6"/>
  <c r="O2687" i="6" s="1"/>
  <c r="R2687" i="6" s="1"/>
  <c r="T2687" i="6" s="1"/>
  <c r="U2687" i="6" s="1"/>
  <c r="P2687" i="6"/>
  <c r="Q2687" i="6"/>
  <c r="S2687" i="6"/>
  <c r="V2687" i="6"/>
  <c r="W2687" i="6" s="1"/>
  <c r="L2688" i="6"/>
  <c r="M2688" i="6"/>
  <c r="N2688" i="6"/>
  <c r="O2688" i="6" s="1"/>
  <c r="R2688" i="6" s="1"/>
  <c r="T2688" i="6" s="1"/>
  <c r="S2688" i="6"/>
  <c r="U2688" i="6"/>
  <c r="V2688" i="6"/>
  <c r="W2688" i="6" s="1"/>
  <c r="L2689" i="6"/>
  <c r="M2689" i="6"/>
  <c r="N2689" i="6"/>
  <c r="S2689" i="6"/>
  <c r="L2690" i="6"/>
  <c r="M2690" i="6"/>
  <c r="N2690" i="6"/>
  <c r="P2690" i="6" s="1"/>
  <c r="Q2690" i="6" s="1"/>
  <c r="S2690" i="6"/>
  <c r="L2691" i="6"/>
  <c r="M2691" i="6"/>
  <c r="N2691" i="6"/>
  <c r="O2691" i="6"/>
  <c r="R2691" i="6" s="1"/>
  <c r="T2691" i="6" s="1"/>
  <c r="P2691" i="6"/>
  <c r="Q2691" i="6" s="1"/>
  <c r="S2691" i="6"/>
  <c r="U2691" i="6"/>
  <c r="V2691" i="6"/>
  <c r="W2691" i="6" s="1"/>
  <c r="L2692" i="6"/>
  <c r="M2692" i="6"/>
  <c r="N2692" i="6"/>
  <c r="O2692" i="6"/>
  <c r="R2692" i="6" s="1"/>
  <c r="T2692" i="6" s="1"/>
  <c r="U2692" i="6" s="1"/>
  <c r="V2692" i="6" s="1"/>
  <c r="W2692" i="6" s="1"/>
  <c r="P2692" i="6"/>
  <c r="Q2692" i="6"/>
  <c r="S2692" i="6"/>
  <c r="L2693" i="6"/>
  <c r="M2693" i="6"/>
  <c r="N2693" i="6"/>
  <c r="P2693" i="6" s="1"/>
  <c r="Q2693" i="6" s="1"/>
  <c r="O2693" i="6"/>
  <c r="R2693" i="6" s="1"/>
  <c r="T2693" i="6" s="1"/>
  <c r="U2693" i="6" s="1"/>
  <c r="V2693" i="6" s="1"/>
  <c r="W2693" i="6" s="1"/>
  <c r="S2693" i="6"/>
  <c r="L2694" i="6"/>
  <c r="M2694" i="6"/>
  <c r="N2694" i="6"/>
  <c r="S2694" i="6"/>
  <c r="L2695" i="6"/>
  <c r="M2695" i="6"/>
  <c r="N2695" i="6"/>
  <c r="O2695" i="6"/>
  <c r="P2695" i="6"/>
  <c r="Q2695" i="6"/>
  <c r="R2695" i="6"/>
  <c r="T2695" i="6" s="1"/>
  <c r="U2695" i="6" s="1"/>
  <c r="V2695" i="6" s="1"/>
  <c r="W2695" i="6" s="1"/>
  <c r="S2695" i="6"/>
  <c r="L2696" i="6"/>
  <c r="M2696" i="6"/>
  <c r="N2696" i="6"/>
  <c r="O2696" i="6" s="1"/>
  <c r="R2696" i="6"/>
  <c r="S2696" i="6"/>
  <c r="L2697" i="6"/>
  <c r="M2697" i="6"/>
  <c r="N2697" i="6"/>
  <c r="P2697" i="6" s="1"/>
  <c r="Q2697" i="6" s="1"/>
  <c r="O2697" i="6"/>
  <c r="R2697" i="6" s="1"/>
  <c r="T2697" i="6" s="1"/>
  <c r="U2697" i="6" s="1"/>
  <c r="V2697" i="6" s="1"/>
  <c r="S2697" i="6"/>
  <c r="W2697" i="6"/>
  <c r="L2698" i="6"/>
  <c r="M2698" i="6"/>
  <c r="N2698" i="6"/>
  <c r="O2698" i="6"/>
  <c r="P2698" i="6"/>
  <c r="Q2698" i="6" s="1"/>
  <c r="R2698" i="6"/>
  <c r="S2698" i="6"/>
  <c r="L2699" i="6"/>
  <c r="M2699" i="6"/>
  <c r="N2699" i="6"/>
  <c r="O2699" i="6" s="1"/>
  <c r="R2699" i="6" s="1"/>
  <c r="P2699" i="6"/>
  <c r="Q2699" i="6"/>
  <c r="S2699" i="6"/>
  <c r="L2700" i="6"/>
  <c r="M2700" i="6"/>
  <c r="N2700" i="6"/>
  <c r="O2700" i="6" s="1"/>
  <c r="R2700" i="6"/>
  <c r="T2700" i="6" s="1"/>
  <c r="S2700" i="6"/>
  <c r="U2700" i="6"/>
  <c r="V2700" i="6" s="1"/>
  <c r="W2700" i="6" s="1"/>
  <c r="L2701" i="6"/>
  <c r="M2701" i="6"/>
  <c r="N2701" i="6"/>
  <c r="S2701" i="6"/>
  <c r="L2702" i="6"/>
  <c r="M2702" i="6"/>
  <c r="N2702" i="6"/>
  <c r="P2702" i="6" s="1"/>
  <c r="Q2702" i="6" s="1"/>
  <c r="S2702" i="6"/>
  <c r="L2703" i="6"/>
  <c r="M2703" i="6"/>
  <c r="N2703" i="6"/>
  <c r="O2703" i="6"/>
  <c r="R2703" i="6" s="1"/>
  <c r="T2703" i="6" s="1"/>
  <c r="U2703" i="6" s="1"/>
  <c r="V2703" i="6" s="1"/>
  <c r="W2703" i="6" s="1"/>
  <c r="P2703" i="6"/>
  <c r="Q2703" i="6" s="1"/>
  <c r="S2703" i="6"/>
  <c r="L2704" i="6"/>
  <c r="M2704" i="6"/>
  <c r="N2704" i="6"/>
  <c r="O2704" i="6" s="1"/>
  <c r="R2704" i="6" s="1"/>
  <c r="T2704" i="6" s="1"/>
  <c r="U2704" i="6" s="1"/>
  <c r="P2704" i="6"/>
  <c r="Q2704" i="6" s="1"/>
  <c r="S2704" i="6"/>
  <c r="V2704" i="6"/>
  <c r="W2704" i="6" s="1"/>
  <c r="L2705" i="6"/>
  <c r="M2705" i="6"/>
  <c r="N2705" i="6"/>
  <c r="P2705" i="6" s="1"/>
  <c r="Q2705" i="6"/>
  <c r="S2705" i="6"/>
  <c r="L2706" i="6"/>
  <c r="M2706" i="6"/>
  <c r="N2706" i="6"/>
  <c r="P2706" i="6" s="1"/>
  <c r="O2706" i="6"/>
  <c r="R2706" i="6" s="1"/>
  <c r="T2706" i="6" s="1"/>
  <c r="U2706" i="6" s="1"/>
  <c r="V2706" i="6" s="1"/>
  <c r="W2706" i="6" s="1"/>
  <c r="Q2706" i="6"/>
  <c r="S2706" i="6"/>
  <c r="L2707" i="6"/>
  <c r="M2707" i="6"/>
  <c r="N2707" i="6"/>
  <c r="O2707" i="6"/>
  <c r="P2707" i="6"/>
  <c r="Q2707" i="6"/>
  <c r="R2707" i="6"/>
  <c r="T2707" i="6" s="1"/>
  <c r="U2707" i="6" s="1"/>
  <c r="V2707" i="6" s="1"/>
  <c r="W2707" i="6" s="1"/>
  <c r="S2707" i="6"/>
  <c r="L2708" i="6"/>
  <c r="M2708" i="6"/>
  <c r="N2708" i="6"/>
  <c r="O2708" i="6" s="1"/>
  <c r="P2708" i="6"/>
  <c r="Q2708" i="6" s="1"/>
  <c r="R2708" i="6"/>
  <c r="T2708" i="6" s="1"/>
  <c r="U2708" i="6" s="1"/>
  <c r="S2708" i="6"/>
  <c r="V2708" i="6"/>
  <c r="W2708" i="6" s="1"/>
  <c r="L2709" i="6"/>
  <c r="M2709" i="6"/>
  <c r="N2709" i="6"/>
  <c r="P2709" i="6" s="1"/>
  <c r="O2709" i="6"/>
  <c r="R2709" i="6" s="1"/>
  <c r="Q2709" i="6"/>
  <c r="S2709" i="6"/>
  <c r="L2710" i="6"/>
  <c r="M2710" i="6"/>
  <c r="N2710" i="6"/>
  <c r="O2710" i="6"/>
  <c r="P2710" i="6"/>
  <c r="Q2710" i="6" s="1"/>
  <c r="R2710" i="6"/>
  <c r="S2710" i="6"/>
  <c r="L2711" i="6"/>
  <c r="M2711" i="6"/>
  <c r="N2711" i="6"/>
  <c r="O2711" i="6" s="1"/>
  <c r="R2711" i="6" s="1"/>
  <c r="P2711" i="6"/>
  <c r="Q2711" i="6" s="1"/>
  <c r="S2711" i="6"/>
  <c r="L2712" i="6"/>
  <c r="M2712" i="6"/>
  <c r="N2712" i="6"/>
  <c r="O2712" i="6" s="1"/>
  <c r="R2712" i="6" s="1"/>
  <c r="T2712" i="6" s="1"/>
  <c r="S2712" i="6"/>
  <c r="U2712" i="6"/>
  <c r="V2712" i="6"/>
  <c r="W2712" i="6" s="1"/>
  <c r="L2713" i="6"/>
  <c r="M2713" i="6"/>
  <c r="N2713" i="6"/>
  <c r="S2713" i="6"/>
  <c r="L2714" i="6"/>
  <c r="M2714" i="6"/>
  <c r="N2714" i="6"/>
  <c r="P2714" i="6" s="1"/>
  <c r="Q2714" i="6" s="1"/>
  <c r="O2714" i="6"/>
  <c r="R2714" i="6" s="1"/>
  <c r="T2714" i="6" s="1"/>
  <c r="U2714" i="6" s="1"/>
  <c r="V2714" i="6" s="1"/>
  <c r="W2714" i="6" s="1"/>
  <c r="S2714" i="6"/>
  <c r="L2715" i="6"/>
  <c r="M2715" i="6"/>
  <c r="N2715" i="6"/>
  <c r="O2715" i="6"/>
  <c r="R2715" i="6" s="1"/>
  <c r="T2715" i="6" s="1"/>
  <c r="U2715" i="6" s="1"/>
  <c r="P2715" i="6"/>
  <c r="Q2715" i="6" s="1"/>
  <c r="S2715" i="6"/>
  <c r="V2715" i="6"/>
  <c r="W2715" i="6" s="1"/>
  <c r="L2716" i="6"/>
  <c r="M2716" i="6"/>
  <c r="N2716" i="6"/>
  <c r="O2716" i="6"/>
  <c r="R2716" i="6" s="1"/>
  <c r="T2716" i="6" s="1"/>
  <c r="U2716" i="6" s="1"/>
  <c r="V2716" i="6" s="1"/>
  <c r="W2716" i="6" s="1"/>
  <c r="P2716" i="6"/>
  <c r="Q2716" i="6" s="1"/>
  <c r="S2716" i="6"/>
  <c r="L2717" i="6"/>
  <c r="M2717" i="6"/>
  <c r="N2717" i="6"/>
  <c r="O2717" i="6"/>
  <c r="P2717" i="6"/>
  <c r="Q2717" i="6" s="1"/>
  <c r="R2717" i="6"/>
  <c r="T2717" i="6" s="1"/>
  <c r="U2717" i="6" s="1"/>
  <c r="V2717" i="6" s="1"/>
  <c r="W2717" i="6" s="1"/>
  <c r="S2717" i="6"/>
  <c r="L2718" i="6"/>
  <c r="M2718" i="6"/>
  <c r="N2718" i="6"/>
  <c r="S2718" i="6"/>
  <c r="L2719" i="6"/>
  <c r="M2719" i="6"/>
  <c r="N2719" i="6"/>
  <c r="O2719" i="6"/>
  <c r="P2719" i="6"/>
  <c r="Q2719" i="6"/>
  <c r="R2719" i="6"/>
  <c r="T2719" i="6" s="1"/>
  <c r="U2719" i="6" s="1"/>
  <c r="V2719" i="6" s="1"/>
  <c r="W2719" i="6" s="1"/>
  <c r="S2719" i="6"/>
  <c r="L2720" i="6"/>
  <c r="M2720" i="6"/>
  <c r="N2720" i="6"/>
  <c r="S2720" i="6"/>
  <c r="L2721" i="6"/>
  <c r="M2721" i="6"/>
  <c r="N2721" i="6"/>
  <c r="P2721" i="6" s="1"/>
  <c r="O2721" i="6"/>
  <c r="Q2721" i="6"/>
  <c r="R2721" i="6"/>
  <c r="T2721" i="6" s="1"/>
  <c r="S2721" i="6"/>
  <c r="U2721" i="6"/>
  <c r="V2721" i="6"/>
  <c r="W2721" i="6" s="1"/>
  <c r="L2722" i="6"/>
  <c r="M2722" i="6"/>
  <c r="N2722" i="6"/>
  <c r="O2722" i="6"/>
  <c r="P2722" i="6"/>
  <c r="Q2722" i="6" s="1"/>
  <c r="R2722" i="6"/>
  <c r="T2722" i="6" s="1"/>
  <c r="U2722" i="6" s="1"/>
  <c r="V2722" i="6" s="1"/>
  <c r="W2722" i="6" s="1"/>
  <c r="S2722" i="6"/>
  <c r="L2723" i="6"/>
  <c r="M2723" i="6"/>
  <c r="N2723" i="6"/>
  <c r="O2723" i="6" s="1"/>
  <c r="R2723" i="6" s="1"/>
  <c r="T2723" i="6" s="1"/>
  <c r="U2723" i="6" s="1"/>
  <c r="V2723" i="6" s="1"/>
  <c r="W2723" i="6" s="1"/>
  <c r="P2723" i="6"/>
  <c r="Q2723" i="6"/>
  <c r="S2723" i="6"/>
  <c r="L2724" i="6"/>
  <c r="M2724" i="6"/>
  <c r="N2724" i="6"/>
  <c r="O2724" i="6" s="1"/>
  <c r="R2724" i="6" s="1"/>
  <c r="T2724" i="6" s="1"/>
  <c r="S2724" i="6"/>
  <c r="U2724" i="6"/>
  <c r="V2724" i="6"/>
  <c r="W2724" i="6" s="1"/>
  <c r="L2725" i="6"/>
  <c r="M2725" i="6"/>
  <c r="N2725" i="6"/>
  <c r="S2725" i="6"/>
  <c r="L2726" i="6"/>
  <c r="M2726" i="6"/>
  <c r="N2726" i="6"/>
  <c r="P2726" i="6" s="1"/>
  <c r="Q2726" i="6" s="1"/>
  <c r="O2726" i="6"/>
  <c r="R2726" i="6" s="1"/>
  <c r="T2726" i="6" s="1"/>
  <c r="U2726" i="6" s="1"/>
  <c r="V2726" i="6" s="1"/>
  <c r="S2726" i="6"/>
  <c r="W2726" i="6"/>
  <c r="L2727" i="6"/>
  <c r="M2727" i="6"/>
  <c r="N2727" i="6"/>
  <c r="O2727" i="6"/>
  <c r="R2727" i="6" s="1"/>
  <c r="T2727" i="6" s="1"/>
  <c r="U2727" i="6" s="1"/>
  <c r="V2727" i="6" s="1"/>
  <c r="W2727" i="6" s="1"/>
  <c r="P2727" i="6"/>
  <c r="Q2727" i="6" s="1"/>
  <c r="S2727" i="6"/>
  <c r="L2728" i="6"/>
  <c r="M2728" i="6"/>
  <c r="N2728" i="6"/>
  <c r="O2728" i="6"/>
  <c r="R2728" i="6" s="1"/>
  <c r="T2728" i="6" s="1"/>
  <c r="U2728" i="6" s="1"/>
  <c r="V2728" i="6" s="1"/>
  <c r="P2728" i="6"/>
  <c r="Q2728" i="6"/>
  <c r="S2728" i="6"/>
  <c r="W2728" i="6"/>
  <c r="L2729" i="6"/>
  <c r="M2729" i="6"/>
  <c r="N2729" i="6"/>
  <c r="P2729" i="6" s="1"/>
  <c r="Q2729" i="6" s="1"/>
  <c r="O2729" i="6"/>
  <c r="R2729" i="6"/>
  <c r="T2729" i="6" s="1"/>
  <c r="U2729" i="6" s="1"/>
  <c r="V2729" i="6" s="1"/>
  <c r="S2729" i="6"/>
  <c r="W2729" i="6"/>
  <c r="L2730" i="6"/>
  <c r="M2730" i="6"/>
  <c r="N2730" i="6"/>
  <c r="S2730" i="6"/>
  <c r="L2731" i="6"/>
  <c r="M2731" i="6"/>
  <c r="N2731" i="6"/>
  <c r="O2731" i="6"/>
  <c r="R2731" i="6" s="1"/>
  <c r="T2731" i="6" s="1"/>
  <c r="U2731" i="6" s="1"/>
  <c r="V2731" i="6" s="1"/>
  <c r="W2731" i="6" s="1"/>
  <c r="P2731" i="6"/>
  <c r="Q2731" i="6"/>
  <c r="S2731" i="6"/>
  <c r="L2732" i="6"/>
  <c r="M2732" i="6"/>
  <c r="N2732" i="6"/>
  <c r="O2732" i="6" s="1"/>
  <c r="R2732" i="6"/>
  <c r="S2732" i="6"/>
  <c r="L2733" i="6"/>
  <c r="M2733" i="6"/>
  <c r="N2733" i="6"/>
  <c r="S2733" i="6"/>
  <c r="L2734" i="6"/>
  <c r="M2734" i="6"/>
  <c r="N2734" i="6"/>
  <c r="O2734" i="6"/>
  <c r="P2734" i="6"/>
  <c r="Q2734" i="6" s="1"/>
  <c r="R2734" i="6"/>
  <c r="S2734" i="6"/>
  <c r="L2735" i="6"/>
  <c r="M2735" i="6"/>
  <c r="N2735" i="6"/>
  <c r="O2735" i="6" s="1"/>
  <c r="R2735" i="6" s="1"/>
  <c r="T2735" i="6" s="1"/>
  <c r="P2735" i="6"/>
  <c r="Q2735" i="6"/>
  <c r="S2735" i="6"/>
  <c r="U2735" i="6"/>
  <c r="V2735" i="6"/>
  <c r="W2735" i="6" s="1"/>
  <c r="L2736" i="6"/>
  <c r="M2736" i="6"/>
  <c r="N2736" i="6"/>
  <c r="O2736" i="6" s="1"/>
  <c r="R2736" i="6" s="1"/>
  <c r="T2736" i="6" s="1"/>
  <c r="U2736" i="6" s="1"/>
  <c r="V2736" i="6" s="1"/>
  <c r="W2736" i="6" s="1"/>
  <c r="S2736" i="6"/>
  <c r="L2737" i="6"/>
  <c r="M2737" i="6"/>
  <c r="N2737" i="6"/>
  <c r="S2737" i="6"/>
  <c r="L2738" i="6"/>
  <c r="M2738" i="6"/>
  <c r="N2738" i="6"/>
  <c r="P2738" i="6" s="1"/>
  <c r="Q2738" i="6" s="1"/>
  <c r="S2738" i="6"/>
  <c r="L2739" i="6"/>
  <c r="M2739" i="6"/>
  <c r="N2739" i="6"/>
  <c r="O2739" i="6"/>
  <c r="R2739" i="6" s="1"/>
  <c r="T2739" i="6" s="1"/>
  <c r="U2739" i="6" s="1"/>
  <c r="P2739" i="6"/>
  <c r="Q2739" i="6" s="1"/>
  <c r="S2739" i="6"/>
  <c r="V2739" i="6"/>
  <c r="W2739" i="6" s="1"/>
  <c r="L2740" i="6"/>
  <c r="M2740" i="6"/>
  <c r="N2740" i="6"/>
  <c r="O2740" i="6" s="1"/>
  <c r="R2740" i="6" s="1"/>
  <c r="T2740" i="6" s="1"/>
  <c r="U2740" i="6" s="1"/>
  <c r="V2740" i="6" s="1"/>
  <c r="P2740" i="6"/>
  <c r="Q2740" i="6" s="1"/>
  <c r="S2740" i="6"/>
  <c r="W2740" i="6"/>
  <c r="L2741" i="6"/>
  <c r="M2741" i="6"/>
  <c r="N2741" i="6"/>
  <c r="S2741" i="6"/>
  <c r="L2742" i="6"/>
  <c r="M2742" i="6"/>
  <c r="N2742" i="6"/>
  <c r="P2742" i="6" s="1"/>
  <c r="O2742" i="6"/>
  <c r="R2742" i="6" s="1"/>
  <c r="T2742" i="6" s="1"/>
  <c r="U2742" i="6" s="1"/>
  <c r="V2742" i="6" s="1"/>
  <c r="W2742" i="6" s="1"/>
  <c r="Q2742" i="6"/>
  <c r="S2742" i="6"/>
  <c r="L2743" i="6"/>
  <c r="M2743" i="6"/>
  <c r="N2743" i="6"/>
  <c r="O2743" i="6"/>
  <c r="P2743" i="6"/>
  <c r="Q2743" i="6"/>
  <c r="R2743" i="6"/>
  <c r="S2743" i="6"/>
  <c r="L2744" i="6"/>
  <c r="M2744" i="6"/>
  <c r="N2744" i="6"/>
  <c r="O2744" i="6" s="1"/>
  <c r="P2744" i="6"/>
  <c r="Q2744" i="6" s="1"/>
  <c r="R2744" i="6"/>
  <c r="T2744" i="6" s="1"/>
  <c r="U2744" i="6" s="1"/>
  <c r="V2744" i="6" s="1"/>
  <c r="W2744" i="6" s="1"/>
  <c r="S2744" i="6"/>
  <c r="L2745" i="6"/>
  <c r="M2745" i="6"/>
  <c r="N2745" i="6"/>
  <c r="P2745" i="6" s="1"/>
  <c r="O2745" i="6"/>
  <c r="R2745" i="6" s="1"/>
  <c r="Q2745" i="6"/>
  <c r="S2745" i="6"/>
  <c r="L2746" i="6"/>
  <c r="M2746" i="6"/>
  <c r="N2746" i="6"/>
  <c r="O2746" i="6"/>
  <c r="P2746" i="6"/>
  <c r="Q2746" i="6" s="1"/>
  <c r="R2746" i="6"/>
  <c r="S2746" i="6"/>
  <c r="L2747" i="6"/>
  <c r="M2747" i="6"/>
  <c r="N2747" i="6"/>
  <c r="O2747" i="6" s="1"/>
  <c r="R2747" i="6" s="1"/>
  <c r="P2747" i="6"/>
  <c r="Q2747" i="6" s="1"/>
  <c r="S2747" i="6"/>
  <c r="L2748" i="6"/>
  <c r="M2748" i="6"/>
  <c r="N2748" i="6"/>
  <c r="O2748" i="6" s="1"/>
  <c r="R2748" i="6" s="1"/>
  <c r="T2748" i="6" s="1"/>
  <c r="U2748" i="6" s="1"/>
  <c r="V2748" i="6" s="1"/>
  <c r="W2748" i="6" s="1"/>
  <c r="S2748" i="6"/>
  <c r="L2749" i="6"/>
  <c r="M2749" i="6"/>
  <c r="N2749" i="6"/>
  <c r="S2749" i="6"/>
  <c r="L2750" i="6"/>
  <c r="M2750" i="6"/>
  <c r="N2750" i="6"/>
  <c r="P2750" i="6" s="1"/>
  <c r="Q2750" i="6" s="1"/>
  <c r="O2750" i="6"/>
  <c r="R2750" i="6" s="1"/>
  <c r="S2750" i="6"/>
  <c r="L2751" i="6"/>
  <c r="M2751" i="6"/>
  <c r="N2751" i="6"/>
  <c r="O2751" i="6"/>
  <c r="R2751" i="6" s="1"/>
  <c r="T2751" i="6" s="1"/>
  <c r="U2751" i="6" s="1"/>
  <c r="P2751" i="6"/>
  <c r="Q2751" i="6" s="1"/>
  <c r="S2751" i="6"/>
  <c r="V2751" i="6"/>
  <c r="W2751" i="6" s="1"/>
  <c r="L2752" i="6"/>
  <c r="M2752" i="6"/>
  <c r="N2752" i="6"/>
  <c r="O2752" i="6"/>
  <c r="R2752" i="6" s="1"/>
  <c r="T2752" i="6" s="1"/>
  <c r="U2752" i="6" s="1"/>
  <c r="V2752" i="6" s="1"/>
  <c r="W2752" i="6" s="1"/>
  <c r="P2752" i="6"/>
  <c r="Q2752" i="6" s="1"/>
  <c r="S2752" i="6"/>
  <c r="L2753" i="6"/>
  <c r="M2753" i="6"/>
  <c r="N2753" i="6"/>
  <c r="O2753" i="6" s="1"/>
  <c r="R2753" i="6"/>
  <c r="T2753" i="6" s="1"/>
  <c r="U2753" i="6" s="1"/>
  <c r="V2753" i="6" s="1"/>
  <c r="W2753" i="6" s="1"/>
  <c r="S2753" i="6"/>
  <c r="L2754" i="6"/>
  <c r="M2754" i="6"/>
  <c r="N2754" i="6"/>
  <c r="S2754" i="6"/>
  <c r="L2755" i="6"/>
  <c r="M2755" i="6"/>
  <c r="N2755" i="6"/>
  <c r="O2755" i="6"/>
  <c r="P2755" i="6"/>
  <c r="Q2755" i="6"/>
  <c r="R2755" i="6"/>
  <c r="T2755" i="6" s="1"/>
  <c r="U2755" i="6" s="1"/>
  <c r="V2755" i="6" s="1"/>
  <c r="W2755" i="6" s="1"/>
  <c r="S2755" i="6"/>
  <c r="L2756" i="6"/>
  <c r="M2756" i="6"/>
  <c r="N2756" i="6"/>
  <c r="S2756" i="6"/>
  <c r="L2757" i="6"/>
  <c r="M2757" i="6"/>
  <c r="N2757" i="6"/>
  <c r="P2757" i="6" s="1"/>
  <c r="O2757" i="6"/>
  <c r="R2757" i="6" s="1"/>
  <c r="T2757" i="6" s="1"/>
  <c r="U2757" i="6" s="1"/>
  <c r="V2757" i="6" s="1"/>
  <c r="W2757" i="6" s="1"/>
  <c r="Q2757" i="6"/>
  <c r="S2757" i="6"/>
  <c r="L2758" i="6"/>
  <c r="M2758" i="6"/>
  <c r="N2758" i="6"/>
  <c r="O2758" i="6"/>
  <c r="P2758" i="6"/>
  <c r="Q2758" i="6" s="1"/>
  <c r="R2758" i="6"/>
  <c r="S2758" i="6"/>
  <c r="L2759" i="6"/>
  <c r="M2759" i="6"/>
  <c r="N2759" i="6"/>
  <c r="O2759" i="6" s="1"/>
  <c r="R2759" i="6" s="1"/>
  <c r="T2759" i="6" s="1"/>
  <c r="U2759" i="6" s="1"/>
  <c r="P2759" i="6"/>
  <c r="Q2759" i="6" s="1"/>
  <c r="S2759" i="6"/>
  <c r="V2759" i="6"/>
  <c r="W2759" i="6"/>
  <c r="L2760" i="6"/>
  <c r="M2760" i="6"/>
  <c r="N2760" i="6"/>
  <c r="S2760" i="6"/>
  <c r="L2761" i="6"/>
  <c r="M2761" i="6"/>
  <c r="N2761" i="6"/>
  <c r="P2761" i="6" s="1"/>
  <c r="Q2761" i="6" s="1"/>
  <c r="S2761" i="6"/>
  <c r="L2762" i="6"/>
  <c r="M2762" i="6"/>
  <c r="N2762" i="6"/>
  <c r="S2762" i="6"/>
  <c r="L2763" i="6"/>
  <c r="M2763" i="6"/>
  <c r="N2763" i="6"/>
  <c r="O2763" i="6" s="1"/>
  <c r="R2763" i="6" s="1"/>
  <c r="T2763" i="6" s="1"/>
  <c r="U2763" i="6" s="1"/>
  <c r="V2763" i="6" s="1"/>
  <c r="W2763" i="6" s="1"/>
  <c r="P2763" i="6"/>
  <c r="Q2763" i="6" s="1"/>
  <c r="S2763" i="6"/>
  <c r="L2764" i="6"/>
  <c r="M2764" i="6"/>
  <c r="N2764" i="6"/>
  <c r="O2764" i="6" s="1"/>
  <c r="R2764" i="6" s="1"/>
  <c r="T2764" i="6" s="1"/>
  <c r="U2764" i="6" s="1"/>
  <c r="S2764" i="6"/>
  <c r="V2764" i="6"/>
  <c r="W2764" i="6" s="1"/>
  <c r="L2765" i="6"/>
  <c r="M2765" i="6"/>
  <c r="N2765" i="6"/>
  <c r="O2765" i="6"/>
  <c r="R2765" i="6" s="1"/>
  <c r="T2765" i="6" s="1"/>
  <c r="U2765" i="6" s="1"/>
  <c r="V2765" i="6" s="1"/>
  <c r="W2765" i="6" s="1"/>
  <c r="P2765" i="6"/>
  <c r="Q2765" i="6" s="1"/>
  <c r="S2765" i="6"/>
  <c r="L2766" i="6"/>
  <c r="M2766" i="6"/>
  <c r="N2766" i="6"/>
  <c r="S2766" i="6"/>
  <c r="L2767" i="6"/>
  <c r="M2767" i="6"/>
  <c r="N2767" i="6"/>
  <c r="O2767" i="6"/>
  <c r="R2767" i="6" s="1"/>
  <c r="T2767" i="6" s="1"/>
  <c r="U2767" i="6" s="1"/>
  <c r="V2767" i="6" s="1"/>
  <c r="W2767" i="6" s="1"/>
  <c r="P2767" i="6"/>
  <c r="Q2767" i="6" s="1"/>
  <c r="S2767" i="6"/>
  <c r="L2768" i="6"/>
  <c r="M2768" i="6"/>
  <c r="N2768" i="6"/>
  <c r="O2768" i="6" s="1"/>
  <c r="R2768" i="6" s="1"/>
  <c r="T2768" i="6" s="1"/>
  <c r="P2768" i="6"/>
  <c r="Q2768" i="6" s="1"/>
  <c r="S2768" i="6"/>
  <c r="U2768" i="6"/>
  <c r="V2768" i="6" s="1"/>
  <c r="W2768" i="6" s="1"/>
  <c r="L2769" i="6"/>
  <c r="M2769" i="6"/>
  <c r="N2769" i="6"/>
  <c r="S2769" i="6"/>
  <c r="L2770" i="6"/>
  <c r="M2770" i="6"/>
  <c r="N2770" i="6"/>
  <c r="O2770" i="6"/>
  <c r="R2770" i="6" s="1"/>
  <c r="T2770" i="6" s="1"/>
  <c r="U2770" i="6" s="1"/>
  <c r="V2770" i="6" s="1"/>
  <c r="W2770" i="6" s="1"/>
  <c r="P2770" i="6"/>
  <c r="Q2770" i="6" s="1"/>
  <c r="S2770" i="6"/>
  <c r="L2771" i="6"/>
  <c r="M2771" i="6"/>
  <c r="N2771" i="6"/>
  <c r="O2771" i="6" s="1"/>
  <c r="R2771" i="6" s="1"/>
  <c r="P2771" i="6"/>
  <c r="Q2771" i="6"/>
  <c r="S2771" i="6"/>
  <c r="L2772" i="6"/>
  <c r="M2772" i="6"/>
  <c r="N2772" i="6"/>
  <c r="S2772" i="6"/>
  <c r="L2773" i="6"/>
  <c r="M2773" i="6"/>
  <c r="N2773" i="6"/>
  <c r="P2773" i="6" s="1"/>
  <c r="Q2773" i="6" s="1"/>
  <c r="O2773" i="6"/>
  <c r="R2773" i="6" s="1"/>
  <c r="T2773" i="6" s="1"/>
  <c r="U2773" i="6" s="1"/>
  <c r="V2773" i="6" s="1"/>
  <c r="W2773" i="6" s="1"/>
  <c r="S2773" i="6"/>
  <c r="L2774" i="6"/>
  <c r="M2774" i="6"/>
  <c r="N2774" i="6"/>
  <c r="O2774" i="6" s="1"/>
  <c r="R2774" i="6" s="1"/>
  <c r="T2774" i="6" s="1"/>
  <c r="S2774" i="6"/>
  <c r="U2774" i="6"/>
  <c r="V2774" i="6" s="1"/>
  <c r="W2774" i="6" s="1"/>
  <c r="L2775" i="6"/>
  <c r="M2775" i="6"/>
  <c r="N2775" i="6"/>
  <c r="P2775" i="6" s="1"/>
  <c r="Q2775" i="6" s="1"/>
  <c r="O2775" i="6"/>
  <c r="R2775" i="6" s="1"/>
  <c r="T2775" i="6" s="1"/>
  <c r="S2775" i="6"/>
  <c r="U2775" i="6"/>
  <c r="V2775" i="6" s="1"/>
  <c r="W2775" i="6" s="1"/>
  <c r="L2776" i="6"/>
  <c r="M2776" i="6"/>
  <c r="N2776" i="6"/>
  <c r="O2776" i="6" s="1"/>
  <c r="R2776" i="6" s="1"/>
  <c r="T2776" i="6" s="1"/>
  <c r="U2776" i="6" s="1"/>
  <c r="V2776" i="6" s="1"/>
  <c r="W2776" i="6" s="1"/>
  <c r="P2776" i="6"/>
  <c r="Q2776" i="6" s="1"/>
  <c r="S2776" i="6"/>
  <c r="L2777" i="6"/>
  <c r="M2777" i="6"/>
  <c r="N2777" i="6"/>
  <c r="O2777" i="6"/>
  <c r="R2777" i="6" s="1"/>
  <c r="T2777" i="6" s="1"/>
  <c r="U2777" i="6" s="1"/>
  <c r="V2777" i="6" s="1"/>
  <c r="W2777" i="6" s="1"/>
  <c r="P2777" i="6"/>
  <c r="Q2777" i="6" s="1"/>
  <c r="S2777" i="6"/>
  <c r="L2778" i="6"/>
  <c r="M2778" i="6"/>
  <c r="N2778" i="6"/>
  <c r="O2778" i="6" s="1"/>
  <c r="R2778" i="6" s="1"/>
  <c r="P2778" i="6"/>
  <c r="Q2778" i="6" s="1"/>
  <c r="S2778" i="6"/>
  <c r="L2779" i="6"/>
  <c r="M2779" i="6"/>
  <c r="N2779" i="6"/>
  <c r="O2779" i="6"/>
  <c r="P2779" i="6"/>
  <c r="Q2779" i="6"/>
  <c r="R2779" i="6"/>
  <c r="T2779" i="6" s="1"/>
  <c r="U2779" i="6" s="1"/>
  <c r="V2779" i="6" s="1"/>
  <c r="W2779" i="6" s="1"/>
  <c r="S2779" i="6"/>
  <c r="L2780" i="6"/>
  <c r="M2780" i="6"/>
  <c r="N2780" i="6"/>
  <c r="O2780" i="6" s="1"/>
  <c r="R2780" i="6" s="1"/>
  <c r="T2780" i="6" s="1"/>
  <c r="P2780" i="6"/>
  <c r="Q2780" i="6"/>
  <c r="S2780" i="6"/>
  <c r="U2780" i="6"/>
  <c r="V2780" i="6"/>
  <c r="W2780" i="6" s="1"/>
  <c r="L2781" i="6"/>
  <c r="M2781" i="6"/>
  <c r="N2781" i="6"/>
  <c r="S2781" i="6"/>
  <c r="L2782" i="6"/>
  <c r="M2782" i="6"/>
  <c r="N2782" i="6"/>
  <c r="O2782" i="6"/>
  <c r="R2782" i="6" s="1"/>
  <c r="P2782" i="6"/>
  <c r="Q2782" i="6" s="1"/>
  <c r="S2782" i="6"/>
  <c r="L2783" i="6"/>
  <c r="M2783" i="6"/>
  <c r="N2783" i="6"/>
  <c r="O2783" i="6" s="1"/>
  <c r="R2783" i="6" s="1"/>
  <c r="T2783" i="6" s="1"/>
  <c r="U2783" i="6" s="1"/>
  <c r="V2783" i="6" s="1"/>
  <c r="W2783" i="6" s="1"/>
  <c r="P2783" i="6"/>
  <c r="Q2783" i="6" s="1"/>
  <c r="S2783" i="6"/>
  <c r="L2784" i="6"/>
  <c r="M2784" i="6"/>
  <c r="N2784" i="6"/>
  <c r="S2784" i="6"/>
  <c r="L2785" i="6"/>
  <c r="M2785" i="6"/>
  <c r="N2785" i="6"/>
  <c r="P2785" i="6" s="1"/>
  <c r="Q2785" i="6" s="1"/>
  <c r="O2785" i="6"/>
  <c r="R2785" i="6"/>
  <c r="T2785" i="6" s="1"/>
  <c r="U2785" i="6" s="1"/>
  <c r="V2785" i="6" s="1"/>
  <c r="W2785" i="6" s="1"/>
  <c r="S2785" i="6"/>
  <c r="L2786" i="6"/>
  <c r="M2786" i="6"/>
  <c r="N2786" i="6"/>
  <c r="O2786" i="6"/>
  <c r="R2786" i="6" s="1"/>
  <c r="T2786" i="6" s="1"/>
  <c r="P2786" i="6"/>
  <c r="Q2786" i="6" s="1"/>
  <c r="S2786" i="6"/>
  <c r="U2786" i="6"/>
  <c r="V2786" i="6" s="1"/>
  <c r="W2786" i="6"/>
  <c r="L2787" i="6"/>
  <c r="M2787" i="6"/>
  <c r="N2787" i="6"/>
  <c r="O2787" i="6"/>
  <c r="R2787" i="6" s="1"/>
  <c r="T2787" i="6" s="1"/>
  <c r="U2787" i="6" s="1"/>
  <c r="V2787" i="6" s="1"/>
  <c r="W2787" i="6" s="1"/>
  <c r="P2787" i="6"/>
  <c r="Q2787" i="6" s="1"/>
  <c r="S2787" i="6"/>
  <c r="L2788" i="6"/>
  <c r="M2788" i="6"/>
  <c r="N2788" i="6"/>
  <c r="P2788" i="6" s="1"/>
  <c r="Q2788" i="6" s="1"/>
  <c r="O2788" i="6"/>
  <c r="R2788" i="6" s="1"/>
  <c r="T2788" i="6" s="1"/>
  <c r="U2788" i="6" s="1"/>
  <c r="V2788" i="6" s="1"/>
  <c r="W2788" i="6" s="1"/>
  <c r="S2788" i="6"/>
  <c r="L2789" i="6"/>
  <c r="M2789" i="6"/>
  <c r="N2789" i="6"/>
  <c r="O2789" i="6"/>
  <c r="R2789" i="6" s="1"/>
  <c r="T2789" i="6" s="1"/>
  <c r="U2789" i="6" s="1"/>
  <c r="V2789" i="6" s="1"/>
  <c r="P2789" i="6"/>
  <c r="Q2789" i="6"/>
  <c r="S2789" i="6"/>
  <c r="W2789" i="6"/>
  <c r="L2790" i="6"/>
  <c r="M2790" i="6"/>
  <c r="N2790" i="6"/>
  <c r="O2790" i="6"/>
  <c r="R2790" i="6" s="1"/>
  <c r="T2790" i="6" s="1"/>
  <c r="U2790" i="6" s="1"/>
  <c r="V2790" i="6" s="1"/>
  <c r="W2790" i="6" s="1"/>
  <c r="P2790" i="6"/>
  <c r="Q2790" i="6" s="1"/>
  <c r="S2790" i="6"/>
  <c r="L2791" i="6"/>
  <c r="M2791" i="6"/>
  <c r="N2791" i="6"/>
  <c r="O2791" i="6"/>
  <c r="R2791" i="6" s="1"/>
  <c r="T2791" i="6" s="1"/>
  <c r="U2791" i="6" s="1"/>
  <c r="V2791" i="6" s="1"/>
  <c r="W2791" i="6" s="1"/>
  <c r="P2791" i="6"/>
  <c r="Q2791" i="6" s="1"/>
  <c r="S2791" i="6"/>
  <c r="L2792" i="6"/>
  <c r="M2792" i="6"/>
  <c r="N2792" i="6"/>
  <c r="O2792" i="6" s="1"/>
  <c r="R2792" i="6"/>
  <c r="S2792" i="6"/>
  <c r="L2793" i="6"/>
  <c r="M2793" i="6"/>
  <c r="N2793" i="6"/>
  <c r="P2793" i="6" s="1"/>
  <c r="Q2793" i="6" s="1"/>
  <c r="S2793" i="6"/>
  <c r="L2794" i="6"/>
  <c r="M2794" i="6"/>
  <c r="N2794" i="6"/>
  <c r="O2794" i="6"/>
  <c r="P2794" i="6"/>
  <c r="Q2794" i="6" s="1"/>
  <c r="R2794" i="6"/>
  <c r="T2794" i="6" s="1"/>
  <c r="U2794" i="6" s="1"/>
  <c r="S2794" i="6"/>
  <c r="V2794" i="6"/>
  <c r="W2794" i="6" s="1"/>
  <c r="L2795" i="6"/>
  <c r="M2795" i="6"/>
  <c r="N2795" i="6"/>
  <c r="O2795" i="6" s="1"/>
  <c r="R2795" i="6" s="1"/>
  <c r="P2795" i="6"/>
  <c r="Q2795" i="6" s="1"/>
  <c r="S2795" i="6"/>
  <c r="L2796" i="6"/>
  <c r="M2796" i="6"/>
  <c r="N2796" i="6"/>
  <c r="S2796" i="6"/>
  <c r="L2797" i="6"/>
  <c r="M2797" i="6"/>
  <c r="N2797" i="6"/>
  <c r="P2797" i="6" s="1"/>
  <c r="Q2797" i="6" s="1"/>
  <c r="S2797" i="6"/>
  <c r="L2798" i="6"/>
  <c r="M2798" i="6"/>
  <c r="N2798" i="6"/>
  <c r="O2798" i="6"/>
  <c r="R2798" i="6" s="1"/>
  <c r="T2798" i="6" s="1"/>
  <c r="U2798" i="6" s="1"/>
  <c r="V2798" i="6" s="1"/>
  <c r="W2798" i="6" s="1"/>
  <c r="P2798" i="6"/>
  <c r="Q2798" i="6" s="1"/>
  <c r="S2798" i="6"/>
  <c r="L2799" i="6"/>
  <c r="M2799" i="6"/>
  <c r="N2799" i="6"/>
  <c r="O2799" i="6" s="1"/>
  <c r="R2799" i="6" s="1"/>
  <c r="T2799" i="6" s="1"/>
  <c r="P2799" i="6"/>
  <c r="Q2799" i="6" s="1"/>
  <c r="S2799" i="6"/>
  <c r="U2799" i="6"/>
  <c r="V2799" i="6"/>
  <c r="W2799" i="6" s="1"/>
  <c r="L2800" i="6"/>
  <c r="M2800" i="6"/>
  <c r="N2800" i="6"/>
  <c r="O2800" i="6"/>
  <c r="R2800" i="6" s="1"/>
  <c r="T2800" i="6" s="1"/>
  <c r="U2800" i="6" s="1"/>
  <c r="P2800" i="6"/>
  <c r="Q2800" i="6"/>
  <c r="S2800" i="6"/>
  <c r="V2800" i="6"/>
  <c r="W2800" i="6" s="1"/>
  <c r="L2801" i="6"/>
  <c r="M2801" i="6"/>
  <c r="N2801" i="6"/>
  <c r="S2801" i="6"/>
  <c r="L2802" i="6"/>
  <c r="M2802" i="6"/>
  <c r="N2802" i="6"/>
  <c r="O2802" i="6"/>
  <c r="R2802" i="6" s="1"/>
  <c r="T2802" i="6" s="1"/>
  <c r="P2802" i="6"/>
  <c r="Q2802" i="6"/>
  <c r="S2802" i="6"/>
  <c r="U2802" i="6"/>
  <c r="V2802" i="6" s="1"/>
  <c r="W2802" i="6" s="1"/>
  <c r="L2803" i="6"/>
  <c r="M2803" i="6"/>
  <c r="N2803" i="6"/>
  <c r="O2803" i="6"/>
  <c r="R2803" i="6" s="1"/>
  <c r="T2803" i="6" s="1"/>
  <c r="U2803" i="6" s="1"/>
  <c r="V2803" i="6" s="1"/>
  <c r="W2803" i="6" s="1"/>
  <c r="P2803" i="6"/>
  <c r="Q2803" i="6" s="1"/>
  <c r="S2803" i="6"/>
  <c r="L2804" i="6"/>
  <c r="M2804" i="6"/>
  <c r="N2804" i="6"/>
  <c r="O2804" i="6" s="1"/>
  <c r="P2804" i="6"/>
  <c r="Q2804" i="6" s="1"/>
  <c r="R2804" i="6"/>
  <c r="T2804" i="6" s="1"/>
  <c r="U2804" i="6" s="1"/>
  <c r="V2804" i="6" s="1"/>
  <c r="W2804" i="6" s="1"/>
  <c r="S2804" i="6"/>
  <c r="L2805" i="6"/>
  <c r="M2805" i="6"/>
  <c r="N2805" i="6"/>
  <c r="P2805" i="6" s="1"/>
  <c r="O2805" i="6"/>
  <c r="Q2805" i="6"/>
  <c r="R2805" i="6"/>
  <c r="T2805" i="6" s="1"/>
  <c r="S2805" i="6"/>
  <c r="U2805" i="6"/>
  <c r="V2805" i="6" s="1"/>
  <c r="W2805" i="6" s="1"/>
  <c r="L2806" i="6"/>
  <c r="M2806" i="6"/>
  <c r="N2806" i="6"/>
  <c r="O2806" i="6"/>
  <c r="P2806" i="6"/>
  <c r="Q2806" i="6" s="1"/>
  <c r="R2806" i="6"/>
  <c r="S2806" i="6"/>
  <c r="L2807" i="6"/>
  <c r="M2807" i="6"/>
  <c r="N2807" i="6"/>
  <c r="O2807" i="6" s="1"/>
  <c r="R2807" i="6" s="1"/>
  <c r="T2807" i="6" s="1"/>
  <c r="U2807" i="6" s="1"/>
  <c r="V2807" i="6" s="1"/>
  <c r="W2807" i="6" s="1"/>
  <c r="P2807" i="6"/>
  <c r="Q2807" i="6" s="1"/>
  <c r="S2807" i="6"/>
  <c r="L2808" i="6"/>
  <c r="M2808" i="6"/>
  <c r="N2808" i="6"/>
  <c r="S2808" i="6"/>
  <c r="L2809" i="6"/>
  <c r="M2809" i="6"/>
  <c r="N2809" i="6"/>
  <c r="P2809" i="6" s="1"/>
  <c r="Q2809" i="6" s="1"/>
  <c r="O2809" i="6"/>
  <c r="R2809" i="6" s="1"/>
  <c r="T2809" i="6" s="1"/>
  <c r="U2809" i="6" s="1"/>
  <c r="V2809" i="6" s="1"/>
  <c r="W2809" i="6" s="1"/>
  <c r="S2809" i="6"/>
  <c r="L2810" i="6"/>
  <c r="M2810" i="6"/>
  <c r="N2810" i="6"/>
  <c r="S2810" i="6"/>
  <c r="L2811" i="6"/>
  <c r="M2811" i="6"/>
  <c r="N2811" i="6"/>
  <c r="S2811" i="6"/>
  <c r="L2812" i="6"/>
  <c r="M2812" i="6"/>
  <c r="N2812" i="6"/>
  <c r="S2812" i="6"/>
  <c r="L2813" i="6"/>
  <c r="M2813" i="6"/>
  <c r="N2813" i="6"/>
  <c r="O2813" i="6" s="1"/>
  <c r="R2813" i="6" s="1"/>
  <c r="P2813" i="6"/>
  <c r="Q2813" i="6" s="1"/>
  <c r="S2813" i="6"/>
  <c r="L2814" i="6"/>
  <c r="M2814" i="6"/>
  <c r="N2814" i="6"/>
  <c r="S2814" i="6"/>
  <c r="L2815" i="6"/>
  <c r="M2815" i="6"/>
  <c r="N2815" i="6"/>
  <c r="O2815" i="6"/>
  <c r="R2815" i="6" s="1"/>
  <c r="T2815" i="6" s="1"/>
  <c r="P2815" i="6"/>
  <c r="Q2815" i="6"/>
  <c r="S2815" i="6"/>
  <c r="U2815" i="6"/>
  <c r="V2815" i="6" s="1"/>
  <c r="W2815" i="6" s="1"/>
  <c r="L2816" i="6"/>
  <c r="M2816" i="6"/>
  <c r="N2816" i="6"/>
  <c r="O2816" i="6" s="1"/>
  <c r="R2816" i="6" s="1"/>
  <c r="T2816" i="6" s="1"/>
  <c r="U2816" i="6" s="1"/>
  <c r="V2816" i="6" s="1"/>
  <c r="W2816" i="6" s="1"/>
  <c r="P2816" i="6"/>
  <c r="Q2816" i="6" s="1"/>
  <c r="S2816" i="6"/>
  <c r="L2817" i="6"/>
  <c r="M2817" i="6"/>
  <c r="N2817" i="6"/>
  <c r="S2817" i="6"/>
  <c r="L2818" i="6"/>
  <c r="M2818" i="6"/>
  <c r="N2818" i="6"/>
  <c r="O2818" i="6"/>
  <c r="R2818" i="6" s="1"/>
  <c r="P2818" i="6"/>
  <c r="Q2818" i="6" s="1"/>
  <c r="S2818" i="6"/>
  <c r="L2819" i="6"/>
  <c r="M2819" i="6"/>
  <c r="N2819" i="6"/>
  <c r="O2819" i="6" s="1"/>
  <c r="R2819" i="6" s="1"/>
  <c r="P2819" i="6"/>
  <c r="Q2819" i="6"/>
  <c r="S2819" i="6"/>
  <c r="L2820" i="6"/>
  <c r="M2820" i="6"/>
  <c r="N2820" i="6"/>
  <c r="S2820" i="6"/>
  <c r="L2821" i="6"/>
  <c r="M2821" i="6"/>
  <c r="N2821" i="6"/>
  <c r="P2821" i="6" s="1"/>
  <c r="Q2821" i="6" s="1"/>
  <c r="S2821" i="6"/>
  <c r="L2822" i="6"/>
  <c r="M2822" i="6"/>
  <c r="N2822" i="6"/>
  <c r="O2822" i="6"/>
  <c r="R2822" i="6" s="1"/>
  <c r="T2822" i="6" s="1"/>
  <c r="U2822" i="6" s="1"/>
  <c r="V2822" i="6" s="1"/>
  <c r="W2822" i="6" s="1"/>
  <c r="P2822" i="6"/>
  <c r="Q2822" i="6" s="1"/>
  <c r="S2822" i="6"/>
  <c r="L2823" i="6"/>
  <c r="M2823" i="6"/>
  <c r="N2823" i="6"/>
  <c r="P2823" i="6" s="1"/>
  <c r="Q2823" i="6" s="1"/>
  <c r="O2823" i="6"/>
  <c r="R2823" i="6" s="1"/>
  <c r="T2823" i="6" s="1"/>
  <c r="S2823" i="6"/>
  <c r="U2823" i="6"/>
  <c r="V2823" i="6" s="1"/>
  <c r="W2823" i="6" s="1"/>
  <c r="L2824" i="6"/>
  <c r="M2824" i="6"/>
  <c r="N2824" i="6"/>
  <c r="O2824" i="6" s="1"/>
  <c r="R2824" i="6"/>
  <c r="T2824" i="6" s="1"/>
  <c r="U2824" i="6" s="1"/>
  <c r="V2824" i="6" s="1"/>
  <c r="S2824" i="6"/>
  <c r="W2824" i="6"/>
  <c r="L2825" i="6"/>
  <c r="M2825" i="6"/>
  <c r="N2825" i="6"/>
  <c r="O2825" i="6"/>
  <c r="R2825" i="6" s="1"/>
  <c r="T2825" i="6" s="1"/>
  <c r="U2825" i="6" s="1"/>
  <c r="V2825" i="6" s="1"/>
  <c r="W2825" i="6" s="1"/>
  <c r="P2825" i="6"/>
  <c r="Q2825" i="6" s="1"/>
  <c r="S2825" i="6"/>
  <c r="L2826" i="6"/>
  <c r="M2826" i="6"/>
  <c r="N2826" i="6"/>
  <c r="S2826" i="6"/>
  <c r="L2827" i="6"/>
  <c r="M2827" i="6"/>
  <c r="N2827" i="6"/>
  <c r="O2827" i="6"/>
  <c r="P2827" i="6"/>
  <c r="Q2827" i="6"/>
  <c r="R2827" i="6"/>
  <c r="S2827" i="6"/>
  <c r="L2828" i="6"/>
  <c r="M2828" i="6"/>
  <c r="N2828" i="6"/>
  <c r="O2828" i="6" s="1"/>
  <c r="R2828" i="6" s="1"/>
  <c r="T2828" i="6" s="1"/>
  <c r="U2828" i="6" s="1"/>
  <c r="V2828" i="6" s="1"/>
  <c r="W2828" i="6" s="1"/>
  <c r="P2828" i="6"/>
  <c r="Q2828" i="6" s="1"/>
  <c r="S2828" i="6"/>
  <c r="L2829" i="6"/>
  <c r="M2829" i="6"/>
  <c r="N2829" i="6"/>
  <c r="S2829" i="6"/>
  <c r="L2830" i="6"/>
  <c r="M2830" i="6"/>
  <c r="N2830" i="6"/>
  <c r="O2830" i="6"/>
  <c r="R2830" i="6" s="1"/>
  <c r="P2830" i="6"/>
  <c r="Q2830" i="6" s="1"/>
  <c r="S2830" i="6"/>
  <c r="L2831" i="6"/>
  <c r="M2831" i="6"/>
  <c r="N2831" i="6"/>
  <c r="O2831" i="6" s="1"/>
  <c r="R2831" i="6" s="1"/>
  <c r="P2831" i="6"/>
  <c r="Q2831" i="6" s="1"/>
  <c r="S2831" i="6"/>
  <c r="L2832" i="6"/>
  <c r="M2832" i="6"/>
  <c r="N2832" i="6"/>
  <c r="S2832" i="6"/>
  <c r="L2833" i="6"/>
  <c r="M2833" i="6"/>
  <c r="N2833" i="6"/>
  <c r="P2833" i="6" s="1"/>
  <c r="Q2833" i="6" s="1"/>
  <c r="O2833" i="6"/>
  <c r="R2833" i="6" s="1"/>
  <c r="T2833" i="6" s="1"/>
  <c r="U2833" i="6" s="1"/>
  <c r="V2833" i="6" s="1"/>
  <c r="W2833" i="6" s="1"/>
  <c r="S2833" i="6"/>
  <c r="L2834" i="6"/>
  <c r="M2834" i="6"/>
  <c r="N2834" i="6"/>
  <c r="O2834" i="6"/>
  <c r="R2834" i="6" s="1"/>
  <c r="T2834" i="6" s="1"/>
  <c r="P2834" i="6"/>
  <c r="Q2834" i="6" s="1"/>
  <c r="S2834" i="6"/>
  <c r="U2834" i="6"/>
  <c r="V2834" i="6" s="1"/>
  <c r="W2834" i="6"/>
  <c r="L2835" i="6"/>
  <c r="M2835" i="6"/>
  <c r="N2835" i="6"/>
  <c r="O2835" i="6"/>
  <c r="R2835" i="6" s="1"/>
  <c r="T2835" i="6" s="1"/>
  <c r="P2835" i="6"/>
  <c r="Q2835" i="6"/>
  <c r="S2835" i="6"/>
  <c r="U2835" i="6"/>
  <c r="V2835" i="6"/>
  <c r="W2835" i="6" s="1"/>
  <c r="L2836" i="6"/>
  <c r="M2836" i="6"/>
  <c r="N2836" i="6"/>
  <c r="S2836" i="6"/>
  <c r="L2837" i="6"/>
  <c r="M2837" i="6"/>
  <c r="N2837" i="6"/>
  <c r="O2837" i="6"/>
  <c r="R2837" i="6" s="1"/>
  <c r="T2837" i="6" s="1"/>
  <c r="U2837" i="6" s="1"/>
  <c r="V2837" i="6" s="1"/>
  <c r="W2837" i="6" s="1"/>
  <c r="P2837" i="6"/>
  <c r="Q2837" i="6" s="1"/>
  <c r="S2837" i="6"/>
  <c r="L2838" i="6"/>
  <c r="M2838" i="6"/>
  <c r="N2838" i="6"/>
  <c r="O2838" i="6"/>
  <c r="P2838" i="6"/>
  <c r="Q2838" i="6" s="1"/>
  <c r="R2838" i="6"/>
  <c r="S2838" i="6"/>
  <c r="L2839" i="6"/>
  <c r="M2839" i="6"/>
  <c r="N2839" i="6"/>
  <c r="O2839" i="6"/>
  <c r="R2839" i="6" s="1"/>
  <c r="T2839" i="6" s="1"/>
  <c r="U2839" i="6" s="1"/>
  <c r="V2839" i="6" s="1"/>
  <c r="W2839" i="6" s="1"/>
  <c r="P2839" i="6"/>
  <c r="Q2839" i="6" s="1"/>
  <c r="S2839" i="6"/>
  <c r="L2840" i="6"/>
  <c r="M2840" i="6"/>
  <c r="N2840" i="6"/>
  <c r="O2840" i="6" s="1"/>
  <c r="R2840" i="6"/>
  <c r="T2840" i="6" s="1"/>
  <c r="U2840" i="6" s="1"/>
  <c r="V2840" i="6" s="1"/>
  <c r="W2840" i="6" s="1"/>
  <c r="S2840" i="6"/>
  <c r="L2841" i="6"/>
  <c r="M2841" i="6"/>
  <c r="N2841" i="6"/>
  <c r="P2841" i="6" s="1"/>
  <c r="Q2841" i="6" s="1"/>
  <c r="O2841" i="6"/>
  <c r="R2841" i="6" s="1"/>
  <c r="T2841" i="6" s="1"/>
  <c r="S2841" i="6"/>
  <c r="U2841" i="6"/>
  <c r="V2841" i="6"/>
  <c r="W2841" i="6" s="1"/>
  <c r="L2842" i="6"/>
  <c r="M2842" i="6"/>
  <c r="N2842" i="6"/>
  <c r="O2842" i="6"/>
  <c r="R2842" i="6" s="1"/>
  <c r="T2842" i="6" s="1"/>
  <c r="U2842" i="6" s="1"/>
  <c r="V2842" i="6" s="1"/>
  <c r="W2842" i="6" s="1"/>
  <c r="P2842" i="6"/>
  <c r="Q2842" i="6" s="1"/>
  <c r="S2842" i="6"/>
  <c r="L2843" i="6"/>
  <c r="M2843" i="6"/>
  <c r="N2843" i="6"/>
  <c r="O2843" i="6" s="1"/>
  <c r="R2843" i="6" s="1"/>
  <c r="P2843" i="6"/>
  <c r="Q2843" i="6" s="1"/>
  <c r="S2843" i="6"/>
  <c r="L2844" i="6"/>
  <c r="M2844" i="6"/>
  <c r="N2844" i="6"/>
  <c r="S2844" i="6"/>
  <c r="L2845" i="6"/>
  <c r="M2845" i="6"/>
  <c r="N2845" i="6"/>
  <c r="P2845" i="6" s="1"/>
  <c r="Q2845" i="6" s="1"/>
  <c r="S2845" i="6"/>
  <c r="L2846" i="6"/>
  <c r="M2846" i="6"/>
  <c r="N2846" i="6"/>
  <c r="O2846" i="6"/>
  <c r="R2846" i="6" s="1"/>
  <c r="P2846" i="6"/>
  <c r="Q2846" i="6" s="1"/>
  <c r="S2846" i="6"/>
  <c r="L2847" i="6"/>
  <c r="M2847" i="6"/>
  <c r="N2847" i="6"/>
  <c r="O2847" i="6" s="1"/>
  <c r="R2847" i="6" s="1"/>
  <c r="T2847" i="6" s="1"/>
  <c r="P2847" i="6"/>
  <c r="Q2847" i="6"/>
  <c r="S2847" i="6"/>
  <c r="U2847" i="6"/>
  <c r="V2847" i="6" s="1"/>
  <c r="W2847" i="6" s="1"/>
  <c r="L2848" i="6"/>
  <c r="M2848" i="6"/>
  <c r="N2848" i="6"/>
  <c r="O2848" i="6"/>
  <c r="R2848" i="6" s="1"/>
  <c r="P2848" i="6"/>
  <c r="Q2848" i="6"/>
  <c r="S2848" i="6"/>
  <c r="L2849" i="6"/>
  <c r="M2849" i="6"/>
  <c r="N2849" i="6"/>
  <c r="S2849" i="6"/>
  <c r="L2850" i="6"/>
  <c r="M2850" i="6"/>
  <c r="N2850" i="6"/>
  <c r="O2850" i="6"/>
  <c r="R2850" i="6" s="1"/>
  <c r="P2850" i="6"/>
  <c r="Q2850" i="6" s="1"/>
  <c r="S2850" i="6"/>
  <c r="L2851" i="6"/>
  <c r="M2851" i="6"/>
  <c r="N2851" i="6"/>
  <c r="O2851" i="6"/>
  <c r="P2851" i="6"/>
  <c r="Q2851" i="6"/>
  <c r="R2851" i="6"/>
  <c r="T2851" i="6" s="1"/>
  <c r="U2851" i="6" s="1"/>
  <c r="S2851" i="6"/>
  <c r="V2851" i="6"/>
  <c r="W2851" i="6"/>
  <c r="L2852" i="6"/>
  <c r="M2852" i="6"/>
  <c r="N2852" i="6"/>
  <c r="P2852" i="6" s="1"/>
  <c r="Q2852" i="6"/>
  <c r="S2852" i="6"/>
  <c r="L2853" i="6"/>
  <c r="M2853" i="6"/>
  <c r="N2853" i="6"/>
  <c r="O2853" i="6"/>
  <c r="P2853" i="6"/>
  <c r="Q2853" i="6" s="1"/>
  <c r="R2853" i="6"/>
  <c r="T2853" i="6" s="1"/>
  <c r="U2853" i="6" s="1"/>
  <c r="V2853" i="6" s="1"/>
  <c r="W2853" i="6" s="1"/>
  <c r="S2853" i="6"/>
  <c r="L2854" i="6"/>
  <c r="M2854" i="6"/>
  <c r="N2854" i="6"/>
  <c r="O2854" i="6"/>
  <c r="R2854" i="6" s="1"/>
  <c r="P2854" i="6"/>
  <c r="Q2854" i="6" s="1"/>
  <c r="S2854" i="6"/>
  <c r="L2855" i="6"/>
  <c r="M2855" i="6"/>
  <c r="N2855" i="6"/>
  <c r="O2855" i="6" s="1"/>
  <c r="P2855" i="6"/>
  <c r="Q2855" i="6" s="1"/>
  <c r="R2855" i="6"/>
  <c r="S2855" i="6"/>
  <c r="L2856" i="6"/>
  <c r="M2856" i="6"/>
  <c r="N2856" i="6"/>
  <c r="P2856" i="6" s="1"/>
  <c r="O2856" i="6"/>
  <c r="R2856" i="6" s="1"/>
  <c r="T2856" i="6" s="1"/>
  <c r="U2856" i="6" s="1"/>
  <c r="V2856" i="6" s="1"/>
  <c r="W2856" i="6" s="1"/>
  <c r="Q2856" i="6"/>
  <c r="S2856" i="6"/>
  <c r="L2857" i="6"/>
  <c r="M2857" i="6"/>
  <c r="N2857" i="6"/>
  <c r="S2857" i="6"/>
  <c r="L2858" i="6"/>
  <c r="M2858" i="6"/>
  <c r="N2858" i="6"/>
  <c r="O2858" i="6"/>
  <c r="R2858" i="6" s="1"/>
  <c r="T2858" i="6" s="1"/>
  <c r="P2858" i="6"/>
  <c r="Q2858" i="6" s="1"/>
  <c r="S2858" i="6"/>
  <c r="U2858" i="6"/>
  <c r="V2858" i="6"/>
  <c r="W2858" i="6" s="1"/>
  <c r="L2859" i="6"/>
  <c r="M2859" i="6"/>
  <c r="N2859" i="6"/>
  <c r="O2859" i="6" s="1"/>
  <c r="R2859" i="6" s="1"/>
  <c r="T2859" i="6" s="1"/>
  <c r="U2859" i="6" s="1"/>
  <c r="V2859" i="6" s="1"/>
  <c r="W2859" i="6" s="1"/>
  <c r="P2859" i="6"/>
  <c r="Q2859" i="6" s="1"/>
  <c r="S2859" i="6"/>
  <c r="L2860" i="6"/>
  <c r="M2860" i="6"/>
  <c r="N2860" i="6"/>
  <c r="S2860" i="6"/>
  <c r="L2861" i="6"/>
  <c r="M2861" i="6"/>
  <c r="N2861" i="6"/>
  <c r="O2861" i="6" s="1"/>
  <c r="R2861" i="6" s="1"/>
  <c r="S2861" i="6"/>
  <c r="L2862" i="6"/>
  <c r="M2862" i="6"/>
  <c r="N2862" i="6"/>
  <c r="P2862" i="6" s="1"/>
  <c r="Q2862" i="6" s="1"/>
  <c r="O2862" i="6"/>
  <c r="R2862" i="6" s="1"/>
  <c r="T2862" i="6" s="1"/>
  <c r="U2862" i="6" s="1"/>
  <c r="V2862" i="6" s="1"/>
  <c r="W2862" i="6" s="1"/>
  <c r="S2862" i="6"/>
  <c r="L2863" i="6"/>
  <c r="M2863" i="6"/>
  <c r="N2863" i="6"/>
  <c r="O2863" i="6" s="1"/>
  <c r="R2863" i="6" s="1"/>
  <c r="T2863" i="6" s="1"/>
  <c r="U2863" i="6" s="1"/>
  <c r="V2863" i="6" s="1"/>
  <c r="W2863" i="6" s="1"/>
  <c r="P2863" i="6"/>
  <c r="Q2863" i="6"/>
  <c r="S2863" i="6"/>
  <c r="L2864" i="6"/>
  <c r="M2864" i="6"/>
  <c r="N2864" i="6"/>
  <c r="S2864" i="6"/>
  <c r="L2865" i="6"/>
  <c r="M2865" i="6"/>
  <c r="N2865" i="6"/>
  <c r="S2865" i="6"/>
  <c r="L2866" i="6"/>
  <c r="M2866" i="6"/>
  <c r="N2866" i="6"/>
  <c r="O2866" i="6"/>
  <c r="R2866" i="6" s="1"/>
  <c r="P2866" i="6"/>
  <c r="Q2866" i="6" s="1"/>
  <c r="S2866" i="6"/>
  <c r="L2867" i="6"/>
  <c r="M2867" i="6"/>
  <c r="N2867" i="6"/>
  <c r="O2867" i="6" s="1"/>
  <c r="P2867" i="6"/>
  <c r="Q2867" i="6" s="1"/>
  <c r="R2867" i="6"/>
  <c r="T2867" i="6" s="1"/>
  <c r="U2867" i="6" s="1"/>
  <c r="V2867" i="6" s="1"/>
  <c r="W2867" i="6" s="1"/>
  <c r="S2867" i="6"/>
  <c r="L2868" i="6"/>
  <c r="M2868" i="6"/>
  <c r="N2868" i="6"/>
  <c r="P2868" i="6" s="1"/>
  <c r="Q2868" i="6" s="1"/>
  <c r="S2868" i="6"/>
  <c r="L2869" i="6"/>
  <c r="M2869" i="6"/>
  <c r="N2869" i="6"/>
  <c r="O2869" i="6" s="1"/>
  <c r="P2869" i="6"/>
  <c r="Q2869" i="6" s="1"/>
  <c r="R2869" i="6"/>
  <c r="T2869" i="6" s="1"/>
  <c r="U2869" i="6" s="1"/>
  <c r="V2869" i="6" s="1"/>
  <c r="W2869" i="6" s="1"/>
  <c r="S2869" i="6"/>
  <c r="L2870" i="6"/>
  <c r="M2870" i="6"/>
  <c r="N2870" i="6"/>
  <c r="O2870" i="6"/>
  <c r="R2870" i="6" s="1"/>
  <c r="P2870" i="6"/>
  <c r="Q2870" i="6" s="1"/>
  <c r="S2870" i="6"/>
  <c r="L2871" i="6"/>
  <c r="M2871" i="6"/>
  <c r="N2871" i="6"/>
  <c r="O2871" i="6" s="1"/>
  <c r="P2871" i="6"/>
  <c r="Q2871" i="6"/>
  <c r="R2871" i="6"/>
  <c r="T2871" i="6" s="1"/>
  <c r="S2871" i="6"/>
  <c r="U2871" i="6"/>
  <c r="V2871" i="6"/>
  <c r="W2871" i="6" s="1"/>
  <c r="L2872" i="6"/>
  <c r="M2872" i="6"/>
  <c r="N2872" i="6"/>
  <c r="S2872" i="6"/>
  <c r="L2873" i="6"/>
  <c r="M2873" i="6"/>
  <c r="N2873" i="6"/>
  <c r="S2873" i="6"/>
  <c r="L2874" i="6"/>
  <c r="M2874" i="6"/>
  <c r="N2874" i="6"/>
  <c r="O2874" i="6" s="1"/>
  <c r="R2874" i="6"/>
  <c r="T2874" i="6" s="1"/>
  <c r="U2874" i="6" s="1"/>
  <c r="S2874" i="6"/>
  <c r="V2874" i="6"/>
  <c r="W2874" i="6" s="1"/>
  <c r="L2875" i="6"/>
  <c r="M2875" i="6"/>
  <c r="N2875" i="6"/>
  <c r="O2875" i="6"/>
  <c r="P2875" i="6"/>
  <c r="Q2875" i="6" s="1"/>
  <c r="R2875" i="6"/>
  <c r="T2875" i="6" s="1"/>
  <c r="U2875" i="6" s="1"/>
  <c r="V2875" i="6" s="1"/>
  <c r="W2875" i="6" s="1"/>
  <c r="S2875" i="6"/>
  <c r="L2876" i="6"/>
  <c r="M2876" i="6"/>
  <c r="N2876" i="6"/>
  <c r="O2876" i="6" s="1"/>
  <c r="R2876" i="6" s="1"/>
  <c r="P2876" i="6"/>
  <c r="Q2876" i="6"/>
  <c r="S2876" i="6"/>
  <c r="L2877" i="6"/>
  <c r="M2877" i="6"/>
  <c r="N2877" i="6"/>
  <c r="P2877" i="6" s="1"/>
  <c r="Q2877" i="6"/>
  <c r="S2877" i="6"/>
  <c r="L2878" i="6"/>
  <c r="M2878" i="6"/>
  <c r="N2878" i="6"/>
  <c r="O2878" i="6"/>
  <c r="R2878" i="6" s="1"/>
  <c r="T2878" i="6" s="1"/>
  <c r="U2878" i="6" s="1"/>
  <c r="V2878" i="6" s="1"/>
  <c r="P2878" i="6"/>
  <c r="Q2878" i="6" s="1"/>
  <c r="S2878" i="6"/>
  <c r="W2878" i="6"/>
  <c r="L2879" i="6"/>
  <c r="M2879" i="6"/>
  <c r="N2879" i="6"/>
  <c r="O2879" i="6" s="1"/>
  <c r="P2879" i="6"/>
  <c r="Q2879" i="6"/>
  <c r="R2879" i="6"/>
  <c r="T2879" i="6" s="1"/>
  <c r="U2879" i="6" s="1"/>
  <c r="V2879" i="6" s="1"/>
  <c r="W2879" i="6" s="1"/>
  <c r="S2879" i="6"/>
  <c r="L2880" i="6"/>
  <c r="M2880" i="6"/>
  <c r="N2880" i="6"/>
  <c r="S2880" i="6"/>
  <c r="L2881" i="6"/>
  <c r="M2881" i="6"/>
  <c r="N2881" i="6"/>
  <c r="S2881" i="6"/>
  <c r="L2882" i="6"/>
  <c r="M2882" i="6"/>
  <c r="N2882" i="6"/>
  <c r="O2882" i="6" s="1"/>
  <c r="R2882" i="6" s="1"/>
  <c r="P2882" i="6"/>
  <c r="Q2882" i="6" s="1"/>
  <c r="S2882" i="6"/>
  <c r="L2883" i="6"/>
  <c r="M2883" i="6"/>
  <c r="N2883" i="6"/>
  <c r="O2883" i="6"/>
  <c r="R2883" i="6" s="1"/>
  <c r="T2883" i="6" s="1"/>
  <c r="U2883" i="6" s="1"/>
  <c r="V2883" i="6" s="1"/>
  <c r="W2883" i="6" s="1"/>
  <c r="P2883" i="6"/>
  <c r="Q2883" i="6" s="1"/>
  <c r="S2883" i="6"/>
  <c r="L2884" i="6"/>
  <c r="M2884" i="6"/>
  <c r="N2884" i="6"/>
  <c r="S2884" i="6"/>
  <c r="L2885" i="6"/>
  <c r="M2885" i="6"/>
  <c r="N2885" i="6"/>
  <c r="P2885" i="6" s="1"/>
  <c r="Q2885" i="6" s="1"/>
  <c r="O2885" i="6"/>
  <c r="R2885" i="6" s="1"/>
  <c r="T2885" i="6" s="1"/>
  <c r="U2885" i="6" s="1"/>
  <c r="V2885" i="6" s="1"/>
  <c r="W2885" i="6" s="1"/>
  <c r="S2885" i="6"/>
  <c r="L2886" i="6"/>
  <c r="M2886" i="6"/>
  <c r="N2886" i="6"/>
  <c r="O2886" i="6" s="1"/>
  <c r="P2886" i="6"/>
  <c r="Q2886" i="6"/>
  <c r="R2886" i="6"/>
  <c r="T2886" i="6" s="1"/>
  <c r="S2886" i="6"/>
  <c r="U2886" i="6"/>
  <c r="V2886" i="6" s="1"/>
  <c r="W2886" i="6" s="1"/>
  <c r="L2887" i="6"/>
  <c r="M2887" i="6"/>
  <c r="N2887" i="6"/>
  <c r="P2887" i="6" s="1"/>
  <c r="Q2887" i="6" s="1"/>
  <c r="S2887" i="6"/>
  <c r="L2888" i="6"/>
  <c r="M2888" i="6"/>
  <c r="N2888" i="6"/>
  <c r="O2888" i="6"/>
  <c r="R2888" i="6" s="1"/>
  <c r="T2888" i="6" s="1"/>
  <c r="U2888" i="6" s="1"/>
  <c r="V2888" i="6" s="1"/>
  <c r="W2888" i="6" s="1"/>
  <c r="P2888" i="6"/>
  <c r="Q2888" i="6" s="1"/>
  <c r="S2888" i="6"/>
  <c r="L2889" i="6"/>
  <c r="M2889" i="6"/>
  <c r="N2889" i="6"/>
  <c r="O2889" i="6"/>
  <c r="R2889" i="6" s="1"/>
  <c r="T2889" i="6" s="1"/>
  <c r="P2889" i="6"/>
  <c r="Q2889" i="6" s="1"/>
  <c r="S2889" i="6"/>
  <c r="U2889" i="6"/>
  <c r="V2889" i="6" s="1"/>
  <c r="W2889" i="6"/>
  <c r="L2890" i="6"/>
  <c r="M2890" i="6"/>
  <c r="N2890" i="6"/>
  <c r="O2890" i="6"/>
  <c r="P2890" i="6"/>
  <c r="Q2890" i="6"/>
  <c r="R2890" i="6"/>
  <c r="T2890" i="6" s="1"/>
  <c r="U2890" i="6" s="1"/>
  <c r="S2890" i="6"/>
  <c r="V2890" i="6"/>
  <c r="W2890" i="6"/>
  <c r="L2891" i="6"/>
  <c r="M2891" i="6"/>
  <c r="N2891" i="6"/>
  <c r="O2891" i="6" s="1"/>
  <c r="R2891" i="6"/>
  <c r="T2891" i="6" s="1"/>
  <c r="S2891" i="6"/>
  <c r="U2891" i="6"/>
  <c r="V2891" i="6" s="1"/>
  <c r="W2891" i="6" s="1"/>
  <c r="L2892" i="6"/>
  <c r="M2892" i="6"/>
  <c r="N2892" i="6"/>
  <c r="S2892" i="6"/>
  <c r="L2893" i="6"/>
  <c r="M2893" i="6"/>
  <c r="N2893" i="6"/>
  <c r="S2893" i="6"/>
  <c r="L2894" i="6"/>
  <c r="M2894" i="6"/>
  <c r="N2894" i="6"/>
  <c r="O2894" i="6" s="1"/>
  <c r="R2894" i="6" s="1"/>
  <c r="P2894" i="6"/>
  <c r="Q2894" i="6"/>
  <c r="S2894" i="6"/>
  <c r="L2895" i="6"/>
  <c r="M2895" i="6"/>
  <c r="N2895" i="6"/>
  <c r="P2895" i="6" s="1"/>
  <c r="Q2895" i="6" s="1"/>
  <c r="O2895" i="6"/>
  <c r="R2895" i="6" s="1"/>
  <c r="T2895" i="6" s="1"/>
  <c r="U2895" i="6" s="1"/>
  <c r="V2895" i="6" s="1"/>
  <c r="W2895" i="6" s="1"/>
  <c r="S2895" i="6"/>
  <c r="L2896" i="6"/>
  <c r="M2896" i="6"/>
  <c r="N2896" i="6"/>
  <c r="S2896" i="6"/>
  <c r="L2897" i="6"/>
  <c r="M2897" i="6"/>
  <c r="N2897" i="6"/>
  <c r="O2897" i="6" s="1"/>
  <c r="R2897" i="6"/>
  <c r="T2897" i="6" s="1"/>
  <c r="U2897" i="6" s="1"/>
  <c r="V2897" i="6" s="1"/>
  <c r="S2897" i="6"/>
  <c r="W2897" i="6"/>
  <c r="L2898" i="6"/>
  <c r="M2898" i="6"/>
  <c r="N2898" i="6"/>
  <c r="O2898" i="6"/>
  <c r="P2898" i="6"/>
  <c r="Q2898" i="6" s="1"/>
  <c r="R2898" i="6"/>
  <c r="T2898" i="6" s="1"/>
  <c r="U2898" i="6" s="1"/>
  <c r="V2898" i="6" s="1"/>
  <c r="W2898" i="6" s="1"/>
  <c r="S2898" i="6"/>
  <c r="L2899" i="6"/>
  <c r="M2899" i="6"/>
  <c r="N2899" i="6"/>
  <c r="S2899" i="6"/>
  <c r="L2900" i="6"/>
  <c r="M2900" i="6"/>
  <c r="N2900" i="6"/>
  <c r="O2900" i="6" s="1"/>
  <c r="P2900" i="6"/>
  <c r="Q2900" i="6" s="1"/>
  <c r="R2900" i="6"/>
  <c r="S2900" i="6"/>
  <c r="L2901" i="6"/>
  <c r="M2901" i="6"/>
  <c r="N2901" i="6"/>
  <c r="O2901" i="6"/>
  <c r="R2901" i="6" s="1"/>
  <c r="P2901" i="6"/>
  <c r="Q2901" i="6"/>
  <c r="S2901" i="6"/>
  <c r="L2902" i="6"/>
  <c r="M2902" i="6"/>
  <c r="N2902" i="6"/>
  <c r="O2902" i="6"/>
  <c r="P2902" i="6"/>
  <c r="Q2902" i="6" s="1"/>
  <c r="R2902" i="6"/>
  <c r="T2902" i="6" s="1"/>
  <c r="S2902" i="6"/>
  <c r="U2902" i="6"/>
  <c r="V2902" i="6" s="1"/>
  <c r="W2902" i="6" s="1"/>
  <c r="L2903" i="6"/>
  <c r="M2903" i="6"/>
  <c r="N2903" i="6"/>
  <c r="S2903" i="6"/>
  <c r="L2904" i="6"/>
  <c r="M2904" i="6"/>
  <c r="N2904" i="6"/>
  <c r="P2904" i="6" s="1"/>
  <c r="O2904" i="6"/>
  <c r="R2904" i="6" s="1"/>
  <c r="T2904" i="6" s="1"/>
  <c r="Q2904" i="6"/>
  <c r="S2904" i="6"/>
  <c r="U2904" i="6"/>
  <c r="V2904" i="6"/>
  <c r="W2904" i="6"/>
  <c r="L2905" i="6"/>
  <c r="M2905" i="6"/>
  <c r="N2905" i="6"/>
  <c r="S2905" i="6"/>
  <c r="L2906" i="6"/>
  <c r="M2906" i="6"/>
  <c r="N2906" i="6"/>
  <c r="O2906" i="6"/>
  <c r="R2906" i="6" s="1"/>
  <c r="T2906" i="6" s="1"/>
  <c r="U2906" i="6" s="1"/>
  <c r="V2906" i="6" s="1"/>
  <c r="W2906" i="6" s="1"/>
  <c r="P2906" i="6"/>
  <c r="Q2906" i="6" s="1"/>
  <c r="S2906" i="6"/>
  <c r="L2907" i="6"/>
  <c r="M2907" i="6"/>
  <c r="N2907" i="6"/>
  <c r="O2907" i="6"/>
  <c r="P2907" i="6"/>
  <c r="Q2907" i="6"/>
  <c r="R2907" i="6"/>
  <c r="T2907" i="6" s="1"/>
  <c r="U2907" i="6" s="1"/>
  <c r="S2907" i="6"/>
  <c r="V2907" i="6"/>
  <c r="W2907" i="6" s="1"/>
  <c r="L2908" i="6"/>
  <c r="M2908" i="6"/>
  <c r="N2908" i="6"/>
  <c r="O2908" i="6" s="1"/>
  <c r="R2908" i="6" s="1"/>
  <c r="T2908" i="6" s="1"/>
  <c r="U2908" i="6" s="1"/>
  <c r="V2908" i="6" s="1"/>
  <c r="W2908" i="6" s="1"/>
  <c r="P2908" i="6"/>
  <c r="Q2908" i="6" s="1"/>
  <c r="S2908" i="6"/>
  <c r="L2909" i="6"/>
  <c r="M2909" i="6"/>
  <c r="N2909" i="6"/>
  <c r="O2909" i="6" s="1"/>
  <c r="R2909" i="6" s="1"/>
  <c r="T2909" i="6" s="1"/>
  <c r="U2909" i="6" s="1"/>
  <c r="V2909" i="6" s="1"/>
  <c r="W2909" i="6" s="1"/>
  <c r="P2909" i="6"/>
  <c r="Q2909" i="6" s="1"/>
  <c r="S2909" i="6"/>
  <c r="L2910" i="6"/>
  <c r="M2910" i="6"/>
  <c r="N2910" i="6"/>
  <c r="S2910" i="6"/>
  <c r="L2911" i="6"/>
  <c r="M2911" i="6"/>
  <c r="N2911" i="6"/>
  <c r="O2911" i="6"/>
  <c r="R2911" i="6" s="1"/>
  <c r="T2911" i="6" s="1"/>
  <c r="P2911" i="6"/>
  <c r="Q2911" i="6" s="1"/>
  <c r="S2911" i="6"/>
  <c r="U2911" i="6"/>
  <c r="V2911" i="6"/>
  <c r="W2911" i="6"/>
  <c r="L2912" i="6"/>
  <c r="M2912" i="6"/>
  <c r="N2912" i="6"/>
  <c r="O2912" i="6" s="1"/>
  <c r="R2912" i="6"/>
  <c r="T2912" i="6" s="1"/>
  <c r="U2912" i="6" s="1"/>
  <c r="S2912" i="6"/>
  <c r="V2912" i="6"/>
  <c r="W2912" i="6"/>
  <c r="L2913" i="6"/>
  <c r="M2913" i="6"/>
  <c r="N2913" i="6"/>
  <c r="P2913" i="6" s="1"/>
  <c r="O2913" i="6"/>
  <c r="R2913" i="6" s="1"/>
  <c r="T2913" i="6" s="1"/>
  <c r="U2913" i="6" s="1"/>
  <c r="V2913" i="6" s="1"/>
  <c r="W2913" i="6" s="1"/>
  <c r="Q2913" i="6"/>
  <c r="S2913" i="6"/>
  <c r="L2914" i="6"/>
  <c r="M2914" i="6"/>
  <c r="N2914" i="6"/>
  <c r="O2914" i="6"/>
  <c r="R2914" i="6" s="1"/>
  <c r="T2914" i="6" s="1"/>
  <c r="U2914" i="6" s="1"/>
  <c r="V2914" i="6" s="1"/>
  <c r="W2914" i="6" s="1"/>
  <c r="P2914" i="6"/>
  <c r="Q2914" i="6" s="1"/>
  <c r="S2914" i="6"/>
  <c r="L2915" i="6"/>
  <c r="M2915" i="6"/>
  <c r="N2915" i="6"/>
  <c r="O2915" i="6" s="1"/>
  <c r="P2915" i="6"/>
  <c r="Q2915" i="6" s="1"/>
  <c r="R2915" i="6"/>
  <c r="T2915" i="6" s="1"/>
  <c r="U2915" i="6" s="1"/>
  <c r="V2915" i="6" s="1"/>
  <c r="W2915" i="6" s="1"/>
  <c r="S2915" i="6"/>
  <c r="L2916" i="6"/>
  <c r="M2916" i="6"/>
  <c r="N2916" i="6"/>
  <c r="S2916" i="6"/>
  <c r="L2917" i="6"/>
  <c r="M2917" i="6"/>
  <c r="N2917" i="6"/>
  <c r="O2917" i="6" s="1"/>
  <c r="P2917" i="6"/>
  <c r="Q2917" i="6" s="1"/>
  <c r="R2917" i="6"/>
  <c r="T2917" i="6" s="1"/>
  <c r="U2917" i="6" s="1"/>
  <c r="V2917" i="6" s="1"/>
  <c r="W2917" i="6" s="1"/>
  <c r="S2917" i="6"/>
  <c r="L2918" i="6"/>
  <c r="M2918" i="6"/>
  <c r="N2918" i="6"/>
  <c r="S2918" i="6"/>
  <c r="L2919" i="6"/>
  <c r="M2919" i="6"/>
  <c r="N2919" i="6"/>
  <c r="O2919" i="6"/>
  <c r="R2919" i="6" s="1"/>
  <c r="T2919" i="6" s="1"/>
  <c r="P2919" i="6"/>
  <c r="Q2919" i="6"/>
  <c r="S2919" i="6"/>
  <c r="U2919" i="6"/>
  <c r="V2919" i="6"/>
  <c r="W2919" i="6"/>
  <c r="L2920" i="6"/>
  <c r="M2920" i="6"/>
  <c r="N2920" i="6"/>
  <c r="S2920" i="6"/>
  <c r="L2921" i="6"/>
  <c r="M2921" i="6"/>
  <c r="N2921" i="6"/>
  <c r="P2921" i="6" s="1"/>
  <c r="Q2921" i="6" s="1"/>
  <c r="O2921" i="6"/>
  <c r="R2921" i="6" s="1"/>
  <c r="T2921" i="6" s="1"/>
  <c r="U2921" i="6" s="1"/>
  <c r="V2921" i="6" s="1"/>
  <c r="W2921" i="6" s="1"/>
  <c r="S2921" i="6"/>
  <c r="L2922" i="6"/>
  <c r="M2922" i="6"/>
  <c r="N2922" i="6"/>
  <c r="O2922" i="6"/>
  <c r="R2922" i="6" s="1"/>
  <c r="T2922" i="6" s="1"/>
  <c r="U2922" i="6" s="1"/>
  <c r="V2922" i="6" s="1"/>
  <c r="W2922" i="6" s="1"/>
  <c r="P2922" i="6"/>
  <c r="Q2922" i="6" s="1"/>
  <c r="S2922" i="6"/>
  <c r="L2923" i="6"/>
  <c r="M2923" i="6"/>
  <c r="N2923" i="6"/>
  <c r="O2923" i="6"/>
  <c r="P2923" i="6"/>
  <c r="Q2923" i="6"/>
  <c r="R2923" i="6"/>
  <c r="T2923" i="6" s="1"/>
  <c r="S2923" i="6"/>
  <c r="U2923" i="6"/>
  <c r="V2923" i="6" s="1"/>
  <c r="W2923" i="6"/>
  <c r="L2924" i="6"/>
  <c r="M2924" i="6"/>
  <c r="N2924" i="6"/>
  <c r="O2924" i="6" s="1"/>
  <c r="R2924" i="6" s="1"/>
  <c r="T2924" i="6" s="1"/>
  <c r="P2924" i="6"/>
  <c r="Q2924" i="6" s="1"/>
  <c r="S2924" i="6"/>
  <c r="U2924" i="6"/>
  <c r="V2924" i="6" s="1"/>
  <c r="W2924" i="6" s="1"/>
  <c r="L2925" i="6"/>
  <c r="M2925" i="6"/>
  <c r="N2925" i="6"/>
  <c r="S2925" i="6"/>
  <c r="L2926" i="6"/>
  <c r="M2926" i="6"/>
  <c r="N2926" i="6"/>
  <c r="O2926" i="6"/>
  <c r="R2926" i="6" s="1"/>
  <c r="T2926" i="6" s="1"/>
  <c r="P2926" i="6"/>
  <c r="Q2926" i="6" s="1"/>
  <c r="S2926" i="6"/>
  <c r="U2926" i="6"/>
  <c r="V2926" i="6" s="1"/>
  <c r="W2926" i="6" s="1"/>
  <c r="L2927" i="6"/>
  <c r="M2927" i="6"/>
  <c r="N2927" i="6"/>
  <c r="O2927" i="6" s="1"/>
  <c r="R2927" i="6" s="1"/>
  <c r="T2927" i="6" s="1"/>
  <c r="P2927" i="6"/>
  <c r="Q2927" i="6"/>
  <c r="S2927" i="6"/>
  <c r="U2927" i="6"/>
  <c r="V2927" i="6"/>
  <c r="W2927" i="6" s="1"/>
  <c r="L2928" i="6"/>
  <c r="M2928" i="6"/>
  <c r="N2928" i="6"/>
  <c r="S2928" i="6"/>
  <c r="L2929" i="6"/>
  <c r="M2929" i="6"/>
  <c r="N2929" i="6"/>
  <c r="O2929" i="6"/>
  <c r="R2929" i="6" s="1"/>
  <c r="P2929" i="6"/>
  <c r="Q2929" i="6" s="1"/>
  <c r="S2929" i="6"/>
  <c r="L2930" i="6"/>
  <c r="M2930" i="6"/>
  <c r="N2930" i="6"/>
  <c r="O2930" i="6"/>
  <c r="R2930" i="6" s="1"/>
  <c r="T2930" i="6" s="1"/>
  <c r="U2930" i="6" s="1"/>
  <c r="V2930" i="6" s="1"/>
  <c r="W2930" i="6" s="1"/>
  <c r="P2930" i="6"/>
  <c r="Q2930" i="6"/>
  <c r="S2930" i="6"/>
  <c r="L2931" i="6"/>
  <c r="M2931" i="6"/>
  <c r="N2931" i="6"/>
  <c r="O2931" i="6"/>
  <c r="P2931" i="6"/>
  <c r="Q2931" i="6"/>
  <c r="R2931" i="6"/>
  <c r="T2931" i="6" s="1"/>
  <c r="U2931" i="6" s="1"/>
  <c r="V2931" i="6" s="1"/>
  <c r="W2931" i="6" s="1"/>
  <c r="S2931" i="6"/>
  <c r="L2932" i="6"/>
  <c r="M2932" i="6"/>
  <c r="N2932" i="6"/>
  <c r="O2932" i="6" s="1"/>
  <c r="R2932" i="6" s="1"/>
  <c r="T2932" i="6" s="1"/>
  <c r="U2932" i="6" s="1"/>
  <c r="P2932" i="6"/>
  <c r="Q2932" i="6" s="1"/>
  <c r="S2932" i="6"/>
  <c r="V2932" i="6"/>
  <c r="W2932" i="6" s="1"/>
  <c r="L2933" i="6"/>
  <c r="M2933" i="6"/>
  <c r="N2933" i="6"/>
  <c r="P2933" i="6" s="1"/>
  <c r="Q2933" i="6" s="1"/>
  <c r="O2933" i="6"/>
  <c r="R2933" i="6" s="1"/>
  <c r="T2933" i="6" s="1"/>
  <c r="U2933" i="6" s="1"/>
  <c r="V2933" i="6" s="1"/>
  <c r="W2933" i="6" s="1"/>
  <c r="S2933" i="6"/>
  <c r="L2934" i="6"/>
  <c r="M2934" i="6"/>
  <c r="N2934" i="6"/>
  <c r="O2934" i="6"/>
  <c r="R2934" i="6" s="1"/>
  <c r="T2934" i="6" s="1"/>
  <c r="U2934" i="6" s="1"/>
  <c r="V2934" i="6" s="1"/>
  <c r="W2934" i="6" s="1"/>
  <c r="P2934" i="6"/>
  <c r="Q2934" i="6" s="1"/>
  <c r="S2934" i="6"/>
  <c r="L2935" i="6"/>
  <c r="M2935" i="6"/>
  <c r="N2935" i="6"/>
  <c r="P2935" i="6" s="1"/>
  <c r="Q2935" i="6"/>
  <c r="S2935" i="6"/>
  <c r="L2936" i="6"/>
  <c r="M2936" i="6"/>
  <c r="N2936" i="6"/>
  <c r="S2936" i="6"/>
  <c r="L2937" i="6"/>
  <c r="M2937" i="6"/>
  <c r="N2937" i="6"/>
  <c r="O2937" i="6" s="1"/>
  <c r="R2937" i="6" s="1"/>
  <c r="T2937" i="6" s="1"/>
  <c r="P2937" i="6"/>
  <c r="Q2937" i="6" s="1"/>
  <c r="S2937" i="6"/>
  <c r="U2937" i="6"/>
  <c r="V2937" i="6"/>
  <c r="W2937" i="6" s="1"/>
  <c r="L2938" i="6"/>
  <c r="M2938" i="6"/>
  <c r="N2938" i="6"/>
  <c r="O2938" i="6"/>
  <c r="P2938" i="6"/>
  <c r="Q2938" i="6"/>
  <c r="R2938" i="6"/>
  <c r="T2938" i="6" s="1"/>
  <c r="S2938" i="6"/>
  <c r="U2938" i="6"/>
  <c r="V2938" i="6" s="1"/>
  <c r="W2938" i="6"/>
  <c r="L2939" i="6"/>
  <c r="M2939" i="6"/>
  <c r="N2939" i="6"/>
  <c r="O2939" i="6" s="1"/>
  <c r="R2939" i="6"/>
  <c r="S2939" i="6"/>
  <c r="L2940" i="6"/>
  <c r="M2940" i="6"/>
  <c r="N2940" i="6"/>
  <c r="P2940" i="6" s="1"/>
  <c r="Q2940" i="6"/>
  <c r="S2940" i="6"/>
  <c r="L2941" i="6"/>
  <c r="M2941" i="6"/>
  <c r="N2941" i="6"/>
  <c r="P2941" i="6" s="1"/>
  <c r="Q2941" i="6" s="1"/>
  <c r="O2941" i="6"/>
  <c r="R2941" i="6" s="1"/>
  <c r="S2941" i="6"/>
  <c r="L2942" i="6"/>
  <c r="M2942" i="6"/>
  <c r="N2942" i="6"/>
  <c r="O2942" i="6"/>
  <c r="R2942" i="6" s="1"/>
  <c r="T2942" i="6" s="1"/>
  <c r="U2942" i="6" s="1"/>
  <c r="V2942" i="6" s="1"/>
  <c r="W2942" i="6" s="1"/>
  <c r="P2942" i="6"/>
  <c r="Q2942" i="6"/>
  <c r="S2942" i="6"/>
  <c r="L2943" i="6"/>
  <c r="M2943" i="6"/>
  <c r="N2943" i="6"/>
  <c r="S2943" i="6"/>
  <c r="L2944" i="6"/>
  <c r="M2944" i="6"/>
  <c r="N2944" i="6"/>
  <c r="O2944" i="6"/>
  <c r="R2944" i="6" s="1"/>
  <c r="T2944" i="6" s="1"/>
  <c r="U2944" i="6" s="1"/>
  <c r="V2944" i="6" s="1"/>
  <c r="W2944" i="6" s="1"/>
  <c r="P2944" i="6"/>
  <c r="Q2944" i="6"/>
  <c r="S2944" i="6"/>
  <c r="L2945" i="6"/>
  <c r="M2945" i="6"/>
  <c r="N2945" i="6"/>
  <c r="O2945" i="6"/>
  <c r="R2945" i="6" s="1"/>
  <c r="T2945" i="6" s="1"/>
  <c r="U2945" i="6" s="1"/>
  <c r="V2945" i="6" s="1"/>
  <c r="W2945" i="6" s="1"/>
  <c r="P2945" i="6"/>
  <c r="Q2945" i="6"/>
  <c r="S2945" i="6"/>
  <c r="L2946" i="6"/>
  <c r="M2946" i="6"/>
  <c r="N2946" i="6"/>
  <c r="O2946" i="6"/>
  <c r="R2946" i="6" s="1"/>
  <c r="T2946" i="6" s="1"/>
  <c r="U2946" i="6" s="1"/>
  <c r="V2946" i="6" s="1"/>
  <c r="W2946" i="6" s="1"/>
  <c r="P2946" i="6"/>
  <c r="Q2946" i="6" s="1"/>
  <c r="S2946" i="6"/>
  <c r="L2947" i="6"/>
  <c r="M2947" i="6"/>
  <c r="N2947" i="6"/>
  <c r="S2947" i="6"/>
  <c r="L2948" i="6"/>
  <c r="M2948" i="6"/>
  <c r="N2948" i="6"/>
  <c r="S2948" i="6"/>
  <c r="L2949" i="6"/>
  <c r="M2949" i="6"/>
  <c r="N2949" i="6"/>
  <c r="P2949" i="6" s="1"/>
  <c r="Q2949" i="6" s="1"/>
  <c r="O2949" i="6"/>
  <c r="R2949" i="6" s="1"/>
  <c r="T2949" i="6" s="1"/>
  <c r="U2949" i="6" s="1"/>
  <c r="V2949" i="6" s="1"/>
  <c r="W2949" i="6" s="1"/>
  <c r="S2949" i="6"/>
  <c r="L2950" i="6"/>
  <c r="M2950" i="6"/>
  <c r="N2950" i="6"/>
  <c r="O2950" i="6"/>
  <c r="R2950" i="6" s="1"/>
  <c r="T2950" i="6" s="1"/>
  <c r="P2950" i="6"/>
  <c r="Q2950" i="6"/>
  <c r="S2950" i="6"/>
  <c r="U2950" i="6"/>
  <c r="V2950" i="6" s="1"/>
  <c r="W2950" i="6" s="1"/>
  <c r="L2951" i="6"/>
  <c r="M2951" i="6"/>
  <c r="N2951" i="6"/>
  <c r="O2951" i="6" s="1"/>
  <c r="P2951" i="6"/>
  <c r="Q2951" i="6"/>
  <c r="R2951" i="6"/>
  <c r="S2951" i="6"/>
  <c r="L2952" i="6"/>
  <c r="M2952" i="6"/>
  <c r="N2952" i="6"/>
  <c r="S2952" i="6"/>
  <c r="L2953" i="6"/>
  <c r="M2953" i="6"/>
  <c r="N2953" i="6"/>
  <c r="O2953" i="6"/>
  <c r="R2953" i="6" s="1"/>
  <c r="T2953" i="6" s="1"/>
  <c r="U2953" i="6" s="1"/>
  <c r="V2953" i="6" s="1"/>
  <c r="W2953" i="6" s="1"/>
  <c r="P2953" i="6"/>
  <c r="Q2953" i="6" s="1"/>
  <c r="S2953" i="6"/>
  <c r="L2954" i="6"/>
  <c r="M2954" i="6"/>
  <c r="N2954" i="6"/>
  <c r="O2954" i="6"/>
  <c r="R2954" i="6" s="1"/>
  <c r="T2954" i="6" s="1"/>
  <c r="U2954" i="6" s="1"/>
  <c r="V2954" i="6" s="1"/>
  <c r="W2954" i="6" s="1"/>
  <c r="P2954" i="6"/>
  <c r="Q2954" i="6" s="1"/>
  <c r="S2954" i="6"/>
  <c r="L2955" i="6"/>
  <c r="M2955" i="6"/>
  <c r="N2955" i="6"/>
  <c r="S2955" i="6"/>
  <c r="L2956" i="6"/>
  <c r="M2956" i="6"/>
  <c r="N2956" i="6"/>
  <c r="P2956" i="6" s="1"/>
  <c r="Q2956" i="6" s="1"/>
  <c r="S2956" i="6"/>
  <c r="L2957" i="6"/>
  <c r="M2957" i="6"/>
  <c r="N2957" i="6"/>
  <c r="P2957" i="6" s="1"/>
  <c r="Q2957" i="6" s="1"/>
  <c r="S2957" i="6"/>
  <c r="L2958" i="6"/>
  <c r="M2958" i="6"/>
  <c r="N2958" i="6"/>
  <c r="S2958" i="6"/>
  <c r="L2959" i="6"/>
  <c r="M2959" i="6"/>
  <c r="N2959" i="6"/>
  <c r="O2959" i="6"/>
  <c r="P2959" i="6"/>
  <c r="Q2959" i="6"/>
  <c r="R2959" i="6"/>
  <c r="T2959" i="6" s="1"/>
  <c r="S2959" i="6"/>
  <c r="U2959" i="6"/>
  <c r="V2959" i="6" s="1"/>
  <c r="W2959" i="6" s="1"/>
  <c r="L2960" i="6"/>
  <c r="M2960" i="6"/>
  <c r="N2960" i="6"/>
  <c r="S2960" i="6"/>
  <c r="L2961" i="6"/>
  <c r="M2961" i="6"/>
  <c r="N2961" i="6"/>
  <c r="P2961" i="6" s="1"/>
  <c r="Q2961" i="6" s="1"/>
  <c r="S2961" i="6"/>
  <c r="L2962" i="6"/>
  <c r="M2962" i="6"/>
  <c r="N2962" i="6"/>
  <c r="O2962" i="6"/>
  <c r="R2962" i="6" s="1"/>
  <c r="T2962" i="6" s="1"/>
  <c r="P2962" i="6"/>
  <c r="Q2962" i="6" s="1"/>
  <c r="S2962" i="6"/>
  <c r="U2962" i="6"/>
  <c r="V2962" i="6" s="1"/>
  <c r="W2962" i="6" s="1"/>
  <c r="L2963" i="6"/>
  <c r="M2963" i="6"/>
  <c r="N2963" i="6"/>
  <c r="O2963" i="6" s="1"/>
  <c r="R2963" i="6"/>
  <c r="S2963" i="6"/>
  <c r="L2964" i="6"/>
  <c r="M2964" i="6"/>
  <c r="N2964" i="6"/>
  <c r="P2964" i="6" s="1"/>
  <c r="Q2964" i="6" s="1"/>
  <c r="O2964" i="6"/>
  <c r="R2964" i="6" s="1"/>
  <c r="T2964" i="6" s="1"/>
  <c r="U2964" i="6" s="1"/>
  <c r="V2964" i="6" s="1"/>
  <c r="W2964" i="6" s="1"/>
  <c r="S2964" i="6"/>
  <c r="L2965" i="6"/>
  <c r="M2965" i="6"/>
  <c r="N2965" i="6"/>
  <c r="O2965" i="6"/>
  <c r="P2965" i="6"/>
  <c r="Q2965" i="6" s="1"/>
  <c r="R2965" i="6"/>
  <c r="T2965" i="6" s="1"/>
  <c r="U2965" i="6" s="1"/>
  <c r="S2965" i="6"/>
  <c r="V2965" i="6"/>
  <c r="W2965" i="6"/>
  <c r="L2966" i="6"/>
  <c r="M2966" i="6"/>
  <c r="N2966" i="6"/>
  <c r="P2966" i="6" s="1"/>
  <c r="Q2966" i="6" s="1"/>
  <c r="O2966" i="6"/>
  <c r="R2966" i="6" s="1"/>
  <c r="T2966" i="6" s="1"/>
  <c r="U2966" i="6" s="1"/>
  <c r="V2966" i="6" s="1"/>
  <c r="W2966" i="6" s="1"/>
  <c r="S2966" i="6"/>
  <c r="L2967" i="6"/>
  <c r="M2967" i="6"/>
  <c r="N2967" i="6"/>
  <c r="S2967" i="6"/>
  <c r="L2968" i="6"/>
  <c r="M2968" i="6"/>
  <c r="N2968" i="6"/>
  <c r="O2968" i="6"/>
  <c r="P2968" i="6"/>
  <c r="Q2968" i="6"/>
  <c r="R2968" i="6"/>
  <c r="T2968" i="6" s="1"/>
  <c r="U2968" i="6" s="1"/>
  <c r="S2968" i="6"/>
  <c r="V2968" i="6"/>
  <c r="W2968" i="6" s="1"/>
  <c r="L2969" i="6"/>
  <c r="M2969" i="6"/>
  <c r="N2969" i="6"/>
  <c r="O2969" i="6"/>
  <c r="R2969" i="6" s="1"/>
  <c r="T2969" i="6" s="1"/>
  <c r="P2969" i="6"/>
  <c r="Q2969" i="6"/>
  <c r="S2969" i="6"/>
  <c r="U2969" i="6"/>
  <c r="V2969" i="6" s="1"/>
  <c r="W2969" i="6" s="1"/>
  <c r="L2970" i="6"/>
  <c r="M2970" i="6"/>
  <c r="N2970" i="6"/>
  <c r="S2970" i="6"/>
  <c r="L2971" i="6"/>
  <c r="M2971" i="6"/>
  <c r="N2971" i="6"/>
  <c r="O2971" i="6"/>
  <c r="R2971" i="6" s="1"/>
  <c r="T2971" i="6" s="1"/>
  <c r="U2971" i="6" s="1"/>
  <c r="V2971" i="6" s="1"/>
  <c r="W2971" i="6" s="1"/>
  <c r="P2971" i="6"/>
  <c r="Q2971" i="6" s="1"/>
  <c r="S2971" i="6"/>
  <c r="L2972" i="6"/>
  <c r="M2972" i="6"/>
  <c r="N2972" i="6"/>
  <c r="O2972" i="6"/>
  <c r="R2972" i="6" s="1"/>
  <c r="T2972" i="6" s="1"/>
  <c r="U2972" i="6" s="1"/>
  <c r="V2972" i="6" s="1"/>
  <c r="W2972" i="6" s="1"/>
  <c r="P2972" i="6"/>
  <c r="Q2972" i="6"/>
  <c r="S2972" i="6"/>
  <c r="L2973" i="6"/>
  <c r="M2973" i="6"/>
  <c r="N2973" i="6"/>
  <c r="O2973" i="6"/>
  <c r="R2973" i="6" s="1"/>
  <c r="T2973" i="6" s="1"/>
  <c r="U2973" i="6" s="1"/>
  <c r="P2973" i="6"/>
  <c r="Q2973" i="6" s="1"/>
  <c r="S2973" i="6"/>
  <c r="V2973" i="6"/>
  <c r="W2973" i="6" s="1"/>
  <c r="L2974" i="6"/>
  <c r="M2974" i="6"/>
  <c r="N2974" i="6"/>
  <c r="O2974" i="6"/>
  <c r="P2974" i="6"/>
  <c r="Q2974" i="6"/>
  <c r="R2974" i="6"/>
  <c r="T2974" i="6" s="1"/>
  <c r="U2974" i="6" s="1"/>
  <c r="V2974" i="6" s="1"/>
  <c r="S2974" i="6"/>
  <c r="W2974" i="6"/>
  <c r="L2975" i="6"/>
  <c r="M2975" i="6"/>
  <c r="N2975" i="6"/>
  <c r="O2975" i="6" s="1"/>
  <c r="R2975" i="6" s="1"/>
  <c r="T2975" i="6" s="1"/>
  <c r="P2975" i="6"/>
  <c r="Q2975" i="6" s="1"/>
  <c r="S2975" i="6"/>
  <c r="U2975" i="6"/>
  <c r="V2975" i="6"/>
  <c r="W2975" i="6" s="1"/>
  <c r="L2976" i="6"/>
  <c r="M2976" i="6"/>
  <c r="N2976" i="6"/>
  <c r="S2976" i="6"/>
  <c r="L2977" i="6"/>
  <c r="M2977" i="6"/>
  <c r="N2977" i="6"/>
  <c r="O2977" i="6"/>
  <c r="R2977" i="6" s="1"/>
  <c r="P2977" i="6"/>
  <c r="Q2977" i="6" s="1"/>
  <c r="S2977" i="6"/>
  <c r="L2978" i="6"/>
  <c r="M2978" i="6"/>
  <c r="N2978" i="6"/>
  <c r="S2978" i="6"/>
  <c r="L2979" i="6"/>
  <c r="M2979" i="6"/>
  <c r="N2979" i="6"/>
  <c r="S2979" i="6"/>
  <c r="L2980" i="6"/>
  <c r="M2980" i="6"/>
  <c r="N2980" i="6"/>
  <c r="O2980" i="6"/>
  <c r="R2980" i="6" s="1"/>
  <c r="T2980" i="6" s="1"/>
  <c r="U2980" i="6" s="1"/>
  <c r="V2980" i="6" s="1"/>
  <c r="W2980" i="6" s="1"/>
  <c r="P2980" i="6"/>
  <c r="Q2980" i="6" s="1"/>
  <c r="S2980" i="6"/>
  <c r="L2981" i="6"/>
  <c r="M2981" i="6"/>
  <c r="N2981" i="6"/>
  <c r="O2981" i="6" s="1"/>
  <c r="R2981" i="6" s="1"/>
  <c r="T2981" i="6" s="1"/>
  <c r="U2981" i="6" s="1"/>
  <c r="V2981" i="6" s="1"/>
  <c r="W2981" i="6" s="1"/>
  <c r="P2981" i="6"/>
  <c r="Q2981" i="6" s="1"/>
  <c r="S2981" i="6"/>
  <c r="L2982" i="6"/>
  <c r="M2982" i="6"/>
  <c r="N2982" i="6"/>
  <c r="O2982" i="6"/>
  <c r="P2982" i="6"/>
  <c r="Q2982" i="6" s="1"/>
  <c r="R2982" i="6"/>
  <c r="S2982" i="6"/>
  <c r="L2983" i="6"/>
  <c r="M2983" i="6"/>
  <c r="N2983" i="6"/>
  <c r="S2983" i="6"/>
  <c r="L2984" i="6"/>
  <c r="M2984" i="6"/>
  <c r="N2984" i="6"/>
  <c r="O2984" i="6"/>
  <c r="R2984" i="6" s="1"/>
  <c r="P2984" i="6"/>
  <c r="Q2984" i="6" s="1"/>
  <c r="S2984" i="6"/>
  <c r="L2985" i="6"/>
  <c r="M2985" i="6"/>
  <c r="N2985" i="6"/>
  <c r="O2985" i="6" s="1"/>
  <c r="R2985" i="6" s="1"/>
  <c r="T2985" i="6" s="1"/>
  <c r="U2985" i="6" s="1"/>
  <c r="V2985" i="6" s="1"/>
  <c r="W2985" i="6" s="1"/>
  <c r="P2985" i="6"/>
  <c r="Q2985" i="6"/>
  <c r="S2985" i="6"/>
  <c r="L2986" i="6"/>
  <c r="M2986" i="6"/>
  <c r="N2986" i="6"/>
  <c r="O2986" i="6"/>
  <c r="P2986" i="6"/>
  <c r="Q2986" i="6"/>
  <c r="R2986" i="6"/>
  <c r="T2986" i="6" s="1"/>
  <c r="U2986" i="6" s="1"/>
  <c r="V2986" i="6" s="1"/>
  <c r="S2986" i="6"/>
  <c r="W2986" i="6"/>
  <c r="L2987" i="6"/>
  <c r="M2987" i="6"/>
  <c r="N2987" i="6"/>
  <c r="O2987" i="6" s="1"/>
  <c r="R2987" i="6" s="1"/>
  <c r="P2987" i="6"/>
  <c r="Q2987" i="6" s="1"/>
  <c r="S2987" i="6"/>
  <c r="L2988" i="6"/>
  <c r="M2988" i="6"/>
  <c r="N2988" i="6"/>
  <c r="P2988" i="6" s="1"/>
  <c r="O2988" i="6"/>
  <c r="R2988" i="6" s="1"/>
  <c r="T2988" i="6" s="1"/>
  <c r="U2988" i="6" s="1"/>
  <c r="V2988" i="6" s="1"/>
  <c r="W2988" i="6" s="1"/>
  <c r="Q2988" i="6"/>
  <c r="S2988" i="6"/>
  <c r="L2989" i="6"/>
  <c r="M2989" i="6"/>
  <c r="N2989" i="6"/>
  <c r="S2989" i="6"/>
  <c r="L2990" i="6"/>
  <c r="M2990" i="6"/>
  <c r="N2990" i="6"/>
  <c r="S2990" i="6"/>
  <c r="L2991" i="6"/>
  <c r="M2991" i="6"/>
  <c r="N2991" i="6"/>
  <c r="P2991" i="6" s="1"/>
  <c r="Q2991" i="6"/>
  <c r="S2991" i="6"/>
  <c r="L2992" i="6"/>
  <c r="M2992" i="6"/>
  <c r="N2992" i="6"/>
  <c r="O2992" i="6"/>
  <c r="R2992" i="6" s="1"/>
  <c r="T2992" i="6" s="1"/>
  <c r="U2992" i="6" s="1"/>
  <c r="V2992" i="6" s="1"/>
  <c r="W2992" i="6" s="1"/>
  <c r="P2992" i="6"/>
  <c r="Q2992" i="6"/>
  <c r="S2992" i="6"/>
  <c r="L2993" i="6"/>
  <c r="M2993" i="6"/>
  <c r="N2993" i="6"/>
  <c r="S2993" i="6"/>
  <c r="L2994" i="6"/>
  <c r="M2994" i="6"/>
  <c r="N2994" i="6"/>
  <c r="S2994" i="6"/>
  <c r="L2995" i="6"/>
  <c r="M2995" i="6"/>
  <c r="N2995" i="6"/>
  <c r="P2995" i="6" s="1"/>
  <c r="Q2995" i="6" s="1"/>
  <c r="O2995" i="6"/>
  <c r="R2995" i="6"/>
  <c r="T2995" i="6" s="1"/>
  <c r="U2995" i="6" s="1"/>
  <c r="V2995" i="6" s="1"/>
  <c r="W2995" i="6" s="1"/>
  <c r="S2995" i="6"/>
  <c r="L2996" i="6"/>
  <c r="M2996" i="6"/>
  <c r="N2996" i="6"/>
  <c r="S2996" i="6"/>
  <c r="L2997" i="6"/>
  <c r="M2997" i="6"/>
  <c r="N2997" i="6"/>
  <c r="O2997" i="6"/>
  <c r="P2997" i="6"/>
  <c r="Q2997" i="6"/>
  <c r="R2997" i="6"/>
  <c r="S2997" i="6"/>
  <c r="L2998" i="6"/>
  <c r="M2998" i="6"/>
  <c r="N2998" i="6"/>
  <c r="O2998" i="6"/>
  <c r="R2998" i="6" s="1"/>
  <c r="T2998" i="6" s="1"/>
  <c r="P2998" i="6"/>
  <c r="Q2998" i="6" s="1"/>
  <c r="S2998" i="6"/>
  <c r="U2998" i="6"/>
  <c r="V2998" i="6"/>
  <c r="W2998" i="6" s="1"/>
  <c r="L2999" i="6"/>
  <c r="M2999" i="6"/>
  <c r="N2999" i="6"/>
  <c r="O2999" i="6" s="1"/>
  <c r="P2999" i="6"/>
  <c r="Q2999" i="6"/>
  <c r="R2999" i="6"/>
  <c r="T2999" i="6" s="1"/>
  <c r="U2999" i="6" s="1"/>
  <c r="V2999" i="6" s="1"/>
  <c r="W2999" i="6" s="1"/>
  <c r="S2999" i="6"/>
  <c r="L3000" i="6"/>
  <c r="M3000" i="6"/>
  <c r="N3000" i="6"/>
  <c r="P3000" i="6" s="1"/>
  <c r="O3000" i="6"/>
  <c r="R3000" i="6" s="1"/>
  <c r="T3000" i="6" s="1"/>
  <c r="U3000" i="6" s="1"/>
  <c r="V3000" i="6" s="1"/>
  <c r="W3000" i="6" s="1"/>
  <c r="Q3000" i="6"/>
  <c r="S3000" i="6"/>
  <c r="L3001" i="6"/>
  <c r="M3001" i="6"/>
  <c r="N3001" i="6"/>
  <c r="S3001" i="6"/>
  <c r="L3002" i="6"/>
  <c r="M3002" i="6"/>
  <c r="N3002" i="6"/>
  <c r="O3002" i="6" s="1"/>
  <c r="R3002" i="6" s="1"/>
  <c r="T3002" i="6" s="1"/>
  <c r="P3002" i="6"/>
  <c r="Q3002" i="6" s="1"/>
  <c r="S3002" i="6"/>
  <c r="U3002" i="6"/>
  <c r="V3002" i="6" s="1"/>
  <c r="W3002" i="6"/>
  <c r="L3003" i="6"/>
  <c r="M3003" i="6"/>
  <c r="N3003" i="6"/>
  <c r="S3003" i="6"/>
  <c r="L3004" i="6"/>
  <c r="M3004" i="6"/>
  <c r="N3004" i="6"/>
  <c r="O3004" i="6"/>
  <c r="P3004" i="6"/>
  <c r="Q3004" i="6" s="1"/>
  <c r="R3004" i="6"/>
  <c r="T3004" i="6" s="1"/>
  <c r="U3004" i="6" s="1"/>
  <c r="V3004" i="6" s="1"/>
  <c r="W3004" i="6" s="1"/>
  <c r="S3004" i="6"/>
  <c r="L3005" i="6"/>
  <c r="M3005" i="6"/>
  <c r="N3005" i="6"/>
  <c r="O3005" i="6"/>
  <c r="R3005" i="6" s="1"/>
  <c r="P3005" i="6"/>
  <c r="Q3005" i="6"/>
  <c r="S3005" i="6"/>
  <c r="L3006" i="6"/>
  <c r="M3006" i="6"/>
  <c r="N3006" i="6"/>
  <c r="O3006" i="6"/>
  <c r="P3006" i="6"/>
  <c r="Q3006" i="6"/>
  <c r="R3006" i="6"/>
  <c r="S3006" i="6"/>
  <c r="L3007" i="6"/>
  <c r="M3007" i="6"/>
  <c r="N3007" i="6"/>
  <c r="O3007" i="6" s="1"/>
  <c r="R3007" i="6" s="1"/>
  <c r="P3007" i="6"/>
  <c r="Q3007" i="6" s="1"/>
  <c r="S3007" i="6"/>
  <c r="L3008" i="6"/>
  <c r="M3008" i="6"/>
  <c r="N3008" i="6"/>
  <c r="S3008" i="6"/>
  <c r="L3009" i="6"/>
  <c r="M3009" i="6"/>
  <c r="N3009" i="6"/>
  <c r="P3009" i="6" s="1"/>
  <c r="Q3009" i="6" s="1"/>
  <c r="O3009" i="6"/>
  <c r="R3009" i="6"/>
  <c r="S3009" i="6"/>
  <c r="L3010" i="6"/>
  <c r="M3010" i="6"/>
  <c r="N3010" i="6"/>
  <c r="O3010" i="6"/>
  <c r="R3010" i="6" s="1"/>
  <c r="P3010" i="6"/>
  <c r="Q3010" i="6" s="1"/>
  <c r="S3010" i="6"/>
  <c r="L3011" i="6"/>
  <c r="M3011" i="6"/>
  <c r="N3011" i="6"/>
  <c r="O3011" i="6" s="1"/>
  <c r="R3011" i="6"/>
  <c r="T3011" i="6" s="1"/>
  <c r="U3011" i="6" s="1"/>
  <c r="V3011" i="6" s="1"/>
  <c r="S3011" i="6"/>
  <c r="W3011" i="6"/>
  <c r="L3012" i="6"/>
  <c r="M3012" i="6"/>
  <c r="N3012" i="6"/>
  <c r="P3012" i="6" s="1"/>
  <c r="O3012" i="6"/>
  <c r="R3012" i="6" s="1"/>
  <c r="T3012" i="6" s="1"/>
  <c r="U3012" i="6" s="1"/>
  <c r="V3012" i="6" s="1"/>
  <c r="W3012" i="6" s="1"/>
  <c r="Q3012" i="6"/>
  <c r="S3012" i="6"/>
  <c r="L3013" i="6"/>
  <c r="M3013" i="6"/>
  <c r="N3013" i="6"/>
  <c r="P3013" i="6" s="1"/>
  <c r="Q3013" i="6" s="1"/>
  <c r="O3013" i="6"/>
  <c r="R3013" i="6"/>
  <c r="S3013" i="6"/>
  <c r="L3014" i="6"/>
  <c r="M3014" i="6"/>
  <c r="N3014" i="6"/>
  <c r="P3014" i="6" s="1"/>
  <c r="O3014" i="6"/>
  <c r="R3014" i="6" s="1"/>
  <c r="Q3014" i="6"/>
  <c r="S3014" i="6"/>
  <c r="L3015" i="6"/>
  <c r="M3015" i="6"/>
  <c r="N3015" i="6"/>
  <c r="O3015" i="6" s="1"/>
  <c r="P3015" i="6"/>
  <c r="Q3015" i="6"/>
  <c r="R3015" i="6"/>
  <c r="T3015" i="6" s="1"/>
  <c r="U3015" i="6" s="1"/>
  <c r="V3015" i="6" s="1"/>
  <c r="W3015" i="6" s="1"/>
  <c r="S3015" i="6"/>
  <c r="L3016" i="6"/>
  <c r="M3016" i="6"/>
  <c r="N3016" i="6"/>
  <c r="S3016" i="6"/>
  <c r="L3017" i="6"/>
  <c r="M3017" i="6"/>
  <c r="N3017" i="6"/>
  <c r="O3017" i="6"/>
  <c r="R3017" i="6" s="1"/>
  <c r="T3017" i="6" s="1"/>
  <c r="U3017" i="6" s="1"/>
  <c r="V3017" i="6" s="1"/>
  <c r="W3017" i="6" s="1"/>
  <c r="P3017" i="6"/>
  <c r="Q3017" i="6" s="1"/>
  <c r="S3017" i="6"/>
  <c r="L3018" i="6"/>
  <c r="M3018" i="6"/>
  <c r="N3018" i="6"/>
  <c r="O3018" i="6"/>
  <c r="P3018" i="6"/>
  <c r="Q3018" i="6"/>
  <c r="R3018" i="6"/>
  <c r="T3018" i="6" s="1"/>
  <c r="U3018" i="6" s="1"/>
  <c r="S3018" i="6"/>
  <c r="V3018" i="6"/>
  <c r="W3018" i="6" s="1"/>
  <c r="L3019" i="6"/>
  <c r="M3019" i="6"/>
  <c r="N3019" i="6"/>
  <c r="O3019" i="6" s="1"/>
  <c r="R3019" i="6" s="1"/>
  <c r="T3019" i="6" s="1"/>
  <c r="U3019" i="6" s="1"/>
  <c r="V3019" i="6" s="1"/>
  <c r="W3019" i="6" s="1"/>
  <c r="P3019" i="6"/>
  <c r="Q3019" i="6"/>
  <c r="S3019" i="6"/>
  <c r="L3020" i="6"/>
  <c r="M3020" i="6"/>
  <c r="N3020" i="6"/>
  <c r="O3020" i="6"/>
  <c r="R3020" i="6" s="1"/>
  <c r="T3020" i="6" s="1"/>
  <c r="U3020" i="6" s="1"/>
  <c r="V3020" i="6" s="1"/>
  <c r="W3020" i="6" s="1"/>
  <c r="P3020" i="6"/>
  <c r="Q3020" i="6" s="1"/>
  <c r="S3020" i="6"/>
  <c r="L3021" i="6"/>
  <c r="M3021" i="6"/>
  <c r="N3021" i="6"/>
  <c r="O3021" i="6"/>
  <c r="R3021" i="6" s="1"/>
  <c r="T3021" i="6" s="1"/>
  <c r="U3021" i="6" s="1"/>
  <c r="V3021" i="6" s="1"/>
  <c r="P3021" i="6"/>
  <c r="Q3021" i="6"/>
  <c r="S3021" i="6"/>
  <c r="W3021" i="6"/>
  <c r="L3022" i="6"/>
  <c r="M3022" i="6"/>
  <c r="N3022" i="6"/>
  <c r="O3022" i="6"/>
  <c r="R3022" i="6" s="1"/>
  <c r="T3022" i="6" s="1"/>
  <c r="U3022" i="6" s="1"/>
  <c r="V3022" i="6" s="1"/>
  <c r="W3022" i="6" s="1"/>
  <c r="P3022" i="6"/>
  <c r="Q3022" i="6"/>
  <c r="S3022" i="6"/>
  <c r="L3023" i="6"/>
  <c r="M3023" i="6"/>
  <c r="N3023" i="6"/>
  <c r="O3023" i="6" s="1"/>
  <c r="P3023" i="6"/>
  <c r="Q3023" i="6" s="1"/>
  <c r="R3023" i="6"/>
  <c r="S3023" i="6"/>
  <c r="L3024" i="6"/>
  <c r="M3024" i="6"/>
  <c r="N3024" i="6"/>
  <c r="S3024" i="6"/>
  <c r="L3025" i="6"/>
  <c r="M3025" i="6"/>
  <c r="N3025" i="6"/>
  <c r="S3025" i="6"/>
  <c r="L3026" i="6"/>
  <c r="M3026" i="6"/>
  <c r="N3026" i="6"/>
  <c r="P3026" i="6" s="1"/>
  <c r="Q3026" i="6"/>
  <c r="S3026" i="6"/>
  <c r="L3027" i="6"/>
  <c r="M3027" i="6"/>
  <c r="N3027" i="6"/>
  <c r="O3027" i="6"/>
  <c r="R3027" i="6" s="1"/>
  <c r="T3027" i="6" s="1"/>
  <c r="U3027" i="6" s="1"/>
  <c r="V3027" i="6" s="1"/>
  <c r="W3027" i="6" s="1"/>
  <c r="P3027" i="6"/>
  <c r="Q3027" i="6"/>
  <c r="S3027" i="6"/>
  <c r="L3028" i="6"/>
  <c r="M3028" i="6"/>
  <c r="N3028" i="6"/>
  <c r="O3028" i="6"/>
  <c r="P3028" i="6"/>
  <c r="Q3028" i="6"/>
  <c r="R3028" i="6"/>
  <c r="S3028" i="6"/>
  <c r="L3029" i="6"/>
  <c r="M3029" i="6"/>
  <c r="N3029" i="6"/>
  <c r="S3029" i="6"/>
  <c r="L3030" i="6"/>
  <c r="M3030" i="6"/>
  <c r="N3030" i="6"/>
  <c r="O3030" i="6" s="1"/>
  <c r="R3030" i="6" s="1"/>
  <c r="T3030" i="6" s="1"/>
  <c r="U3030" i="6" s="1"/>
  <c r="P3030" i="6"/>
  <c r="Q3030" i="6" s="1"/>
  <c r="S3030" i="6"/>
  <c r="V3030" i="6"/>
  <c r="W3030" i="6" s="1"/>
  <c r="L3031" i="6"/>
  <c r="M3031" i="6"/>
  <c r="N3031" i="6"/>
  <c r="P3031" i="6" s="1"/>
  <c r="Q3031" i="6" s="1"/>
  <c r="O3031" i="6"/>
  <c r="R3031" i="6" s="1"/>
  <c r="T3031" i="6" s="1"/>
  <c r="U3031" i="6" s="1"/>
  <c r="V3031" i="6" s="1"/>
  <c r="W3031" i="6" s="1"/>
  <c r="S3031" i="6"/>
  <c r="L3032" i="6"/>
  <c r="M3032" i="6"/>
  <c r="N3032" i="6"/>
  <c r="P3032" i="6" s="1"/>
  <c r="Q3032" i="6" s="1"/>
  <c r="O3032" i="6"/>
  <c r="R3032" i="6" s="1"/>
  <c r="S3032" i="6"/>
  <c r="L3033" i="6"/>
  <c r="M3033" i="6"/>
  <c r="N3033" i="6"/>
  <c r="O3033" i="6" s="1"/>
  <c r="R3033" i="6" s="1"/>
  <c r="T3033" i="6" s="1"/>
  <c r="P3033" i="6"/>
  <c r="Q3033" i="6"/>
  <c r="S3033" i="6"/>
  <c r="U3033" i="6"/>
  <c r="V3033" i="6" s="1"/>
  <c r="W3033" i="6" s="1"/>
  <c r="L3034" i="6"/>
  <c r="M3034" i="6"/>
  <c r="N3034" i="6"/>
  <c r="O3034" i="6"/>
  <c r="R3034" i="6" s="1"/>
  <c r="T3034" i="6" s="1"/>
  <c r="U3034" i="6" s="1"/>
  <c r="P3034" i="6"/>
  <c r="Q3034" i="6" s="1"/>
  <c r="S3034" i="6"/>
  <c r="V3034" i="6"/>
  <c r="W3034" i="6" s="1"/>
  <c r="L3035" i="6"/>
  <c r="M3035" i="6"/>
  <c r="N3035" i="6"/>
  <c r="O3035" i="6" s="1"/>
  <c r="P3035" i="6"/>
  <c r="Q3035" i="6" s="1"/>
  <c r="R3035" i="6"/>
  <c r="T3035" i="6" s="1"/>
  <c r="U3035" i="6" s="1"/>
  <c r="V3035" i="6" s="1"/>
  <c r="W3035" i="6" s="1"/>
  <c r="S3035" i="6"/>
  <c r="L3036" i="6"/>
  <c r="M3036" i="6"/>
  <c r="N3036" i="6"/>
  <c r="P3036" i="6" s="1"/>
  <c r="Q3036" i="6" s="1"/>
  <c r="O3036" i="6"/>
  <c r="R3036" i="6" s="1"/>
  <c r="T3036" i="6" s="1"/>
  <c r="U3036" i="6" s="1"/>
  <c r="V3036" i="6" s="1"/>
  <c r="W3036" i="6" s="1"/>
  <c r="S3036" i="6"/>
  <c r="L3037" i="6"/>
  <c r="M3037" i="6"/>
  <c r="N3037" i="6"/>
  <c r="O3037" i="6"/>
  <c r="P3037" i="6"/>
  <c r="Q3037" i="6" s="1"/>
  <c r="R3037" i="6"/>
  <c r="T3037" i="6" s="1"/>
  <c r="U3037" i="6" s="1"/>
  <c r="V3037" i="6" s="1"/>
  <c r="W3037" i="6" s="1"/>
  <c r="S3037" i="6"/>
  <c r="L3038" i="6"/>
  <c r="M3038" i="6"/>
  <c r="N3038" i="6"/>
  <c r="O3038" i="6" s="1"/>
  <c r="R3038" i="6" s="1"/>
  <c r="P3038" i="6"/>
  <c r="Q3038" i="6"/>
  <c r="S3038" i="6"/>
  <c r="L3039" i="6"/>
  <c r="M3039" i="6"/>
  <c r="N3039" i="6"/>
  <c r="P3039" i="6" s="1"/>
  <c r="Q3039" i="6" s="1"/>
  <c r="O3039" i="6"/>
  <c r="R3039" i="6" s="1"/>
  <c r="T3039" i="6" s="1"/>
  <c r="U3039" i="6" s="1"/>
  <c r="V3039" i="6" s="1"/>
  <c r="W3039" i="6" s="1"/>
  <c r="S3039" i="6"/>
  <c r="L3040" i="6"/>
  <c r="M3040" i="6"/>
  <c r="N3040" i="6"/>
  <c r="P3040" i="6" s="1"/>
  <c r="Q3040" i="6" s="1"/>
  <c r="O3040" i="6"/>
  <c r="R3040" i="6" s="1"/>
  <c r="S3040" i="6"/>
  <c r="L3041" i="6"/>
  <c r="M3041" i="6"/>
  <c r="N3041" i="6"/>
  <c r="O3041" i="6"/>
  <c r="P3041" i="6"/>
  <c r="Q3041" i="6"/>
  <c r="R3041" i="6"/>
  <c r="T3041" i="6" s="1"/>
  <c r="U3041" i="6" s="1"/>
  <c r="V3041" i="6" s="1"/>
  <c r="W3041" i="6" s="1"/>
  <c r="S3041" i="6"/>
  <c r="L3042" i="6"/>
  <c r="M3042" i="6"/>
  <c r="N3042" i="6"/>
  <c r="S3042" i="6"/>
  <c r="L3043" i="6"/>
  <c r="M3043" i="6"/>
  <c r="N3043" i="6"/>
  <c r="O3043" i="6"/>
  <c r="R3043" i="6" s="1"/>
  <c r="T3043" i="6" s="1"/>
  <c r="U3043" i="6" s="1"/>
  <c r="P3043" i="6"/>
  <c r="Q3043" i="6" s="1"/>
  <c r="S3043" i="6"/>
  <c r="V3043" i="6"/>
  <c r="W3043" i="6" s="1"/>
  <c r="L3044" i="6"/>
  <c r="M3044" i="6"/>
  <c r="N3044" i="6"/>
  <c r="S3044" i="6"/>
  <c r="L3045" i="6"/>
  <c r="M3045" i="6"/>
  <c r="N3045" i="6"/>
  <c r="O3045" i="6"/>
  <c r="R3045" i="6" s="1"/>
  <c r="T3045" i="6" s="1"/>
  <c r="U3045" i="6" s="1"/>
  <c r="V3045" i="6" s="1"/>
  <c r="W3045" i="6" s="1"/>
  <c r="P3045" i="6"/>
  <c r="Q3045" i="6" s="1"/>
  <c r="S3045" i="6"/>
  <c r="L3046" i="6"/>
  <c r="M3046" i="6"/>
  <c r="N3046" i="6"/>
  <c r="O3046" i="6"/>
  <c r="P3046" i="6"/>
  <c r="Q3046" i="6" s="1"/>
  <c r="R3046" i="6"/>
  <c r="S3046" i="6"/>
  <c r="L3047" i="6"/>
  <c r="M3047" i="6"/>
  <c r="N3047" i="6"/>
  <c r="S3047" i="6"/>
  <c r="L3048" i="6"/>
  <c r="M3048" i="6"/>
  <c r="N3048" i="6"/>
  <c r="P3048" i="6" s="1"/>
  <c r="Q3048" i="6"/>
  <c r="S3048" i="6"/>
  <c r="L3049" i="6"/>
  <c r="M3049" i="6"/>
  <c r="N3049" i="6"/>
  <c r="O3049" i="6"/>
  <c r="R3049" i="6" s="1"/>
  <c r="T3049" i="6" s="1"/>
  <c r="U3049" i="6" s="1"/>
  <c r="V3049" i="6" s="1"/>
  <c r="P3049" i="6"/>
  <c r="Q3049" i="6" s="1"/>
  <c r="S3049" i="6"/>
  <c r="W3049" i="6"/>
  <c r="L3050" i="6"/>
  <c r="M3050" i="6"/>
  <c r="N3050" i="6"/>
  <c r="O3050" i="6"/>
  <c r="P3050" i="6"/>
  <c r="Q3050" i="6" s="1"/>
  <c r="R3050" i="6"/>
  <c r="S3050" i="6"/>
  <c r="L3051" i="6"/>
  <c r="M3051" i="6"/>
  <c r="N3051" i="6"/>
  <c r="O3051" i="6"/>
  <c r="P3051" i="6"/>
  <c r="Q3051" i="6" s="1"/>
  <c r="R3051" i="6"/>
  <c r="T3051" i="6" s="1"/>
  <c r="U3051" i="6" s="1"/>
  <c r="V3051" i="6" s="1"/>
  <c r="W3051" i="6" s="1"/>
  <c r="S3051" i="6"/>
  <c r="L3052" i="6"/>
  <c r="M3052" i="6"/>
  <c r="N3052" i="6"/>
  <c r="O3052" i="6" s="1"/>
  <c r="P3052" i="6"/>
  <c r="Q3052" i="6" s="1"/>
  <c r="R3052" i="6"/>
  <c r="S3052" i="6"/>
  <c r="T3052" i="6"/>
  <c r="U3052" i="6"/>
  <c r="V3052" i="6" s="1"/>
  <c r="W3052" i="6" s="1"/>
  <c r="L3053" i="6"/>
  <c r="M3053" i="6"/>
  <c r="N3053" i="6"/>
  <c r="P3053" i="6" s="1"/>
  <c r="Q3053" i="6" s="1"/>
  <c r="O3053" i="6"/>
  <c r="R3053" i="6" s="1"/>
  <c r="T3053" i="6" s="1"/>
  <c r="S3053" i="6"/>
  <c r="U3053" i="6"/>
  <c r="V3053" i="6" s="1"/>
  <c r="W3053" i="6" s="1"/>
  <c r="L3054" i="6"/>
  <c r="M3054" i="6"/>
  <c r="N3054" i="6"/>
  <c r="S3054" i="6"/>
  <c r="L3055" i="6"/>
  <c r="M3055" i="6"/>
  <c r="N3055" i="6"/>
  <c r="O3055" i="6"/>
  <c r="R3055" i="6" s="1"/>
  <c r="T3055" i="6" s="1"/>
  <c r="U3055" i="6" s="1"/>
  <c r="V3055" i="6" s="1"/>
  <c r="W3055" i="6" s="1"/>
  <c r="P3055" i="6"/>
  <c r="Q3055" i="6" s="1"/>
  <c r="S3055" i="6"/>
  <c r="L3056" i="6"/>
  <c r="M3056" i="6"/>
  <c r="N3056" i="6"/>
  <c r="O3056" i="6" s="1"/>
  <c r="P3056" i="6"/>
  <c r="Q3056" i="6" s="1"/>
  <c r="R3056" i="6"/>
  <c r="S3056" i="6"/>
  <c r="T3056" i="6"/>
  <c r="U3056" i="6" s="1"/>
  <c r="V3056" i="6" s="1"/>
  <c r="W3056" i="6" s="1"/>
  <c r="L3057" i="6"/>
  <c r="M3057" i="6"/>
  <c r="N3057" i="6"/>
  <c r="S3057" i="6"/>
  <c r="L3058" i="6"/>
  <c r="M3058" i="6"/>
  <c r="N3058" i="6"/>
  <c r="P3058" i="6" s="1"/>
  <c r="Q3058" i="6" s="1"/>
  <c r="O3058" i="6"/>
  <c r="R3058" i="6" s="1"/>
  <c r="S3058" i="6"/>
  <c r="L3059" i="6"/>
  <c r="M3059" i="6"/>
  <c r="N3059" i="6"/>
  <c r="S3059" i="6"/>
  <c r="L3060" i="6"/>
  <c r="M3060" i="6"/>
  <c r="N3060" i="6"/>
  <c r="O3060" i="6"/>
  <c r="R3060" i="6" s="1"/>
  <c r="T3060" i="6" s="1"/>
  <c r="U3060" i="6" s="1"/>
  <c r="P3060" i="6"/>
  <c r="Q3060" i="6" s="1"/>
  <c r="S3060" i="6"/>
  <c r="V3060" i="6"/>
  <c r="W3060" i="6"/>
  <c r="L3061" i="6"/>
  <c r="M3061" i="6"/>
  <c r="N3061" i="6"/>
  <c r="P3061" i="6" s="1"/>
  <c r="Q3061" i="6" s="1"/>
  <c r="S3061" i="6"/>
  <c r="L3062" i="6"/>
  <c r="M3062" i="6"/>
  <c r="N3062" i="6"/>
  <c r="O3062" i="6"/>
  <c r="R3062" i="6" s="1"/>
  <c r="T3062" i="6" s="1"/>
  <c r="U3062" i="6" s="1"/>
  <c r="V3062" i="6" s="1"/>
  <c r="P3062" i="6"/>
  <c r="Q3062" i="6" s="1"/>
  <c r="S3062" i="6"/>
  <c r="W3062" i="6"/>
  <c r="L3063" i="6"/>
  <c r="M3063" i="6"/>
  <c r="N3063" i="6"/>
  <c r="O3063" i="6"/>
  <c r="P3063" i="6"/>
  <c r="Q3063" i="6" s="1"/>
  <c r="R3063" i="6"/>
  <c r="S3063" i="6"/>
  <c r="T3063" i="6"/>
  <c r="U3063" i="6" s="1"/>
  <c r="V3063" i="6" s="1"/>
  <c r="W3063" i="6" s="1"/>
  <c r="L3064" i="6"/>
  <c r="M3064" i="6"/>
  <c r="N3064" i="6"/>
  <c r="S3064" i="6"/>
  <c r="L3065" i="6"/>
  <c r="M3065" i="6"/>
  <c r="N3065" i="6"/>
  <c r="O3065" i="6" s="1"/>
  <c r="P3065" i="6"/>
  <c r="Q3065" i="6" s="1"/>
  <c r="R3065" i="6"/>
  <c r="T3065" i="6" s="1"/>
  <c r="U3065" i="6" s="1"/>
  <c r="V3065" i="6" s="1"/>
  <c r="W3065" i="6" s="1"/>
  <c r="S3065" i="6"/>
  <c r="L3066" i="6"/>
  <c r="M3066" i="6"/>
  <c r="N3066" i="6"/>
  <c r="S3066" i="6"/>
  <c r="L3067" i="6"/>
  <c r="M3067" i="6"/>
  <c r="N3067" i="6"/>
  <c r="O3067" i="6"/>
  <c r="P3067" i="6"/>
  <c r="Q3067" i="6" s="1"/>
  <c r="R3067" i="6"/>
  <c r="S3067" i="6"/>
  <c r="L3068" i="6"/>
  <c r="M3068" i="6"/>
  <c r="N3068" i="6"/>
  <c r="O3068" i="6" s="1"/>
  <c r="P3068" i="6"/>
  <c r="Q3068" i="6" s="1"/>
  <c r="R3068" i="6"/>
  <c r="T3068" i="6" s="1"/>
  <c r="U3068" i="6" s="1"/>
  <c r="V3068" i="6" s="1"/>
  <c r="W3068" i="6" s="1"/>
  <c r="S3068" i="6"/>
  <c r="L3069" i="6"/>
  <c r="M3069" i="6"/>
  <c r="N3069" i="6"/>
  <c r="S3069" i="6"/>
  <c r="L3070" i="6"/>
  <c r="M3070" i="6"/>
  <c r="N3070" i="6"/>
  <c r="P3070" i="6" s="1"/>
  <c r="Q3070" i="6" s="1"/>
  <c r="S3070" i="6"/>
  <c r="L3071" i="6"/>
  <c r="M3071" i="6"/>
  <c r="N3071" i="6"/>
  <c r="S3071" i="6"/>
  <c r="L3072" i="6"/>
  <c r="M3072" i="6"/>
  <c r="N3072" i="6"/>
  <c r="P3072" i="6" s="1"/>
  <c r="Q3072" i="6" s="1"/>
  <c r="S3072" i="6"/>
  <c r="L3073" i="6"/>
  <c r="M3073" i="6"/>
  <c r="N3073" i="6"/>
  <c r="O3073" i="6"/>
  <c r="P3073" i="6"/>
  <c r="Q3073" i="6" s="1"/>
  <c r="R3073" i="6"/>
  <c r="T3073" i="6" s="1"/>
  <c r="U3073" i="6" s="1"/>
  <c r="V3073" i="6" s="1"/>
  <c r="W3073" i="6" s="1"/>
  <c r="S3073" i="6"/>
  <c r="L3074" i="6"/>
  <c r="M3074" i="6"/>
  <c r="N3074" i="6"/>
  <c r="O3074" i="6"/>
  <c r="R3074" i="6" s="1"/>
  <c r="T3074" i="6" s="1"/>
  <c r="U3074" i="6" s="1"/>
  <c r="V3074" i="6" s="1"/>
  <c r="P3074" i="6"/>
  <c r="Q3074" i="6" s="1"/>
  <c r="S3074" i="6"/>
  <c r="W3074" i="6"/>
  <c r="L3075" i="6"/>
  <c r="M3075" i="6"/>
  <c r="N3075" i="6"/>
  <c r="S3075" i="6"/>
  <c r="L3076" i="6"/>
  <c r="M3076" i="6"/>
  <c r="N3076" i="6"/>
  <c r="O3076" i="6"/>
  <c r="P3076" i="6"/>
  <c r="Q3076" i="6" s="1"/>
  <c r="R3076" i="6"/>
  <c r="T3076" i="6" s="1"/>
  <c r="U3076" i="6" s="1"/>
  <c r="V3076" i="6" s="1"/>
  <c r="W3076" i="6" s="1"/>
  <c r="S3076" i="6"/>
  <c r="L3077" i="6"/>
  <c r="M3077" i="6"/>
  <c r="N3077" i="6"/>
  <c r="O3077" i="6" s="1"/>
  <c r="R3077" i="6" s="1"/>
  <c r="T3077" i="6" s="1"/>
  <c r="U3077" i="6" s="1"/>
  <c r="V3077" i="6" s="1"/>
  <c r="W3077" i="6" s="1"/>
  <c r="S3077" i="6"/>
  <c r="L3078" i="6"/>
  <c r="M3078" i="6"/>
  <c r="N3078" i="6"/>
  <c r="O3078" i="6"/>
  <c r="R3078" i="6" s="1"/>
  <c r="P3078" i="6"/>
  <c r="Q3078" i="6" s="1"/>
  <c r="S3078" i="6"/>
  <c r="T3078" i="6"/>
  <c r="U3078" i="6" s="1"/>
  <c r="V3078" i="6" s="1"/>
  <c r="W3078" i="6" s="1"/>
  <c r="L3079" i="6"/>
  <c r="M3079" i="6"/>
  <c r="N3079" i="6"/>
  <c r="O3079" i="6"/>
  <c r="R3079" i="6" s="1"/>
  <c r="P3079" i="6"/>
  <c r="Q3079" i="6" s="1"/>
  <c r="S3079" i="6"/>
  <c r="T3079" i="6"/>
  <c r="U3079" i="6" s="1"/>
  <c r="V3079" i="6"/>
  <c r="W3079" i="6" s="1"/>
  <c r="L3080" i="6"/>
  <c r="M3080" i="6"/>
  <c r="N3080" i="6"/>
  <c r="O3080" i="6" s="1"/>
  <c r="P3080" i="6"/>
  <c r="Q3080" i="6" s="1"/>
  <c r="R3080" i="6"/>
  <c r="S3080" i="6"/>
  <c r="T3080" i="6"/>
  <c r="U3080" i="6" s="1"/>
  <c r="V3080" i="6"/>
  <c r="W3080" i="6"/>
  <c r="L3081" i="6"/>
  <c r="M3081" i="6"/>
  <c r="N3081" i="6"/>
  <c r="S3081" i="6"/>
  <c r="L3082" i="6"/>
  <c r="M3082" i="6"/>
  <c r="N3082" i="6"/>
  <c r="S3082" i="6"/>
  <c r="L3083" i="6"/>
  <c r="M3083" i="6"/>
  <c r="N3083" i="6"/>
  <c r="O3083" i="6"/>
  <c r="R3083" i="6" s="1"/>
  <c r="T3083" i="6" s="1"/>
  <c r="U3083" i="6" s="1"/>
  <c r="V3083" i="6" s="1"/>
  <c r="W3083" i="6" s="1"/>
  <c r="P3083" i="6"/>
  <c r="Q3083" i="6" s="1"/>
  <c r="S3083" i="6"/>
  <c r="L3084" i="6"/>
  <c r="M3084" i="6"/>
  <c r="N3084" i="6"/>
  <c r="O3084" i="6"/>
  <c r="P3084" i="6"/>
  <c r="Q3084" i="6" s="1"/>
  <c r="R3084" i="6"/>
  <c r="T3084" i="6" s="1"/>
  <c r="U3084" i="6" s="1"/>
  <c r="V3084" i="6" s="1"/>
  <c r="W3084" i="6" s="1"/>
  <c r="S3084" i="6"/>
  <c r="L3085" i="6"/>
  <c r="M3085" i="6"/>
  <c r="N3085" i="6"/>
  <c r="O3085" i="6"/>
  <c r="R3085" i="6" s="1"/>
  <c r="P3085" i="6"/>
  <c r="Q3085" i="6" s="1"/>
  <c r="S3085" i="6"/>
  <c r="L3086" i="6"/>
  <c r="M3086" i="6"/>
  <c r="N3086" i="6"/>
  <c r="O3086" i="6" s="1"/>
  <c r="P3086" i="6"/>
  <c r="Q3086" i="6" s="1"/>
  <c r="R3086" i="6"/>
  <c r="S3086" i="6"/>
  <c r="T3086" i="6"/>
  <c r="U3086" i="6" s="1"/>
  <c r="V3086" i="6" s="1"/>
  <c r="W3086" i="6" s="1"/>
  <c r="L3087" i="6"/>
  <c r="M3087" i="6"/>
  <c r="N3087" i="6"/>
  <c r="S3087" i="6"/>
  <c r="L3088" i="6"/>
  <c r="M3088" i="6"/>
  <c r="N3088" i="6"/>
  <c r="O3088" i="6"/>
  <c r="R3088" i="6" s="1"/>
  <c r="P3088" i="6"/>
  <c r="Q3088" i="6" s="1"/>
  <c r="S3088" i="6"/>
  <c r="T3088" i="6" s="1"/>
  <c r="U3088" i="6" s="1"/>
  <c r="V3088" i="6" s="1"/>
  <c r="W3088" i="6" s="1"/>
  <c r="L3089" i="6"/>
  <c r="M3089" i="6"/>
  <c r="N3089" i="6"/>
  <c r="O3089" i="6"/>
  <c r="P3089" i="6"/>
  <c r="Q3089" i="6" s="1"/>
  <c r="R3089" i="6"/>
  <c r="S3089" i="6"/>
  <c r="T3089" i="6"/>
  <c r="U3089" i="6" s="1"/>
  <c r="V3089" i="6" s="1"/>
  <c r="W3089" i="6" s="1"/>
  <c r="L3090" i="6"/>
  <c r="M3090" i="6"/>
  <c r="N3090" i="6"/>
  <c r="S3090" i="6"/>
  <c r="L3091" i="6"/>
  <c r="M3091" i="6"/>
  <c r="N3091" i="6"/>
  <c r="O3091" i="6"/>
  <c r="R3091" i="6" s="1"/>
  <c r="T3091" i="6" s="1"/>
  <c r="U3091" i="6" s="1"/>
  <c r="V3091" i="6" s="1"/>
  <c r="W3091" i="6" s="1"/>
  <c r="P3091" i="6"/>
  <c r="Q3091" i="6" s="1"/>
  <c r="S3091" i="6"/>
  <c r="L3092" i="6"/>
  <c r="M3092" i="6"/>
  <c r="N3092" i="6"/>
  <c r="O3092" i="6" s="1"/>
  <c r="P3092" i="6"/>
  <c r="Q3092" i="6" s="1"/>
  <c r="R3092" i="6"/>
  <c r="T3092" i="6" s="1"/>
  <c r="U3092" i="6" s="1"/>
  <c r="V3092" i="6" s="1"/>
  <c r="S3092" i="6"/>
  <c r="W3092" i="6"/>
  <c r="L3093" i="6"/>
  <c r="M3093" i="6"/>
  <c r="N3093" i="6"/>
  <c r="S3093" i="6"/>
  <c r="L3094" i="6"/>
  <c r="M3094" i="6"/>
  <c r="N3094" i="6"/>
  <c r="P3094" i="6" s="1"/>
  <c r="Q3094" i="6" s="1"/>
  <c r="O3094" i="6"/>
  <c r="R3094" i="6" s="1"/>
  <c r="S3094" i="6"/>
  <c r="L3095" i="6"/>
  <c r="M3095" i="6"/>
  <c r="N3095" i="6"/>
  <c r="O3095" i="6"/>
  <c r="R3095" i="6" s="1"/>
  <c r="T3095" i="6" s="1"/>
  <c r="U3095" i="6" s="1"/>
  <c r="V3095" i="6" s="1"/>
  <c r="W3095" i="6" s="1"/>
  <c r="P3095" i="6"/>
  <c r="Q3095" i="6" s="1"/>
  <c r="S3095" i="6"/>
  <c r="L3096" i="6"/>
  <c r="M3096" i="6"/>
  <c r="N3096" i="6"/>
  <c r="O3096" i="6"/>
  <c r="R3096" i="6" s="1"/>
  <c r="T3096" i="6" s="1"/>
  <c r="P3096" i="6"/>
  <c r="Q3096" i="6" s="1"/>
  <c r="S3096" i="6"/>
  <c r="U3096" i="6"/>
  <c r="V3096" i="6" s="1"/>
  <c r="W3096" i="6" s="1"/>
  <c r="L3097" i="6"/>
  <c r="M3097" i="6"/>
  <c r="N3097" i="6"/>
  <c r="O3097" i="6"/>
  <c r="P3097" i="6"/>
  <c r="Q3097" i="6" s="1"/>
  <c r="R3097" i="6"/>
  <c r="T3097" i="6" s="1"/>
  <c r="U3097" i="6" s="1"/>
  <c r="V3097" i="6" s="1"/>
  <c r="W3097" i="6" s="1"/>
  <c r="S3097" i="6"/>
  <c r="L3098" i="6"/>
  <c r="M3098" i="6"/>
  <c r="N3098" i="6"/>
  <c r="P3098" i="6" s="1"/>
  <c r="Q3098" i="6" s="1"/>
  <c r="O3098" i="6"/>
  <c r="R3098" i="6" s="1"/>
  <c r="S3098" i="6"/>
  <c r="T3098" i="6"/>
  <c r="U3098" i="6" s="1"/>
  <c r="V3098" i="6" s="1"/>
  <c r="W3098" i="6"/>
  <c r="L3099" i="6"/>
  <c r="M3099" i="6"/>
  <c r="N3099" i="6"/>
  <c r="S3099" i="6"/>
  <c r="L3100" i="6"/>
  <c r="M3100" i="6"/>
  <c r="N3100" i="6"/>
  <c r="O3100" i="6"/>
  <c r="R3100" i="6" s="1"/>
  <c r="P3100" i="6"/>
  <c r="Q3100" i="6" s="1"/>
  <c r="S3100" i="6"/>
  <c r="T3100" i="6"/>
  <c r="U3100" i="6" s="1"/>
  <c r="V3100" i="6" s="1"/>
  <c r="W3100" i="6" s="1"/>
  <c r="L3101" i="6"/>
  <c r="M3101" i="6"/>
  <c r="N3101" i="6"/>
  <c r="O3101" i="6"/>
  <c r="P3101" i="6"/>
  <c r="Q3101" i="6" s="1"/>
  <c r="R3101" i="6"/>
  <c r="T3101" i="6" s="1"/>
  <c r="U3101" i="6" s="1"/>
  <c r="V3101" i="6" s="1"/>
  <c r="W3101" i="6" s="1"/>
  <c r="S3101" i="6"/>
  <c r="L3102" i="6"/>
  <c r="M3102" i="6"/>
  <c r="N3102" i="6"/>
  <c r="O3102" i="6"/>
  <c r="P3102" i="6"/>
  <c r="Q3102" i="6" s="1"/>
  <c r="R3102" i="6"/>
  <c r="S3102" i="6"/>
  <c r="T3102" i="6"/>
  <c r="U3102" i="6" s="1"/>
  <c r="V3102" i="6"/>
  <c r="W3102" i="6" s="1"/>
  <c r="L3103" i="6"/>
  <c r="M3103" i="6"/>
  <c r="N3103" i="6"/>
  <c r="O3103" i="6"/>
  <c r="P3103" i="6"/>
  <c r="Q3103" i="6" s="1"/>
  <c r="R3103" i="6"/>
  <c r="S3103" i="6"/>
  <c r="T3103" i="6"/>
  <c r="U3103" i="6"/>
  <c r="V3103" i="6" s="1"/>
  <c r="W3103" i="6"/>
  <c r="L3104" i="6"/>
  <c r="M3104" i="6"/>
  <c r="N3104" i="6"/>
  <c r="O3104" i="6" s="1"/>
  <c r="R3104" i="6" s="1"/>
  <c r="T3104" i="6" s="1"/>
  <c r="U3104" i="6" s="1"/>
  <c r="V3104" i="6" s="1"/>
  <c r="W3104" i="6" s="1"/>
  <c r="P3104" i="6"/>
  <c r="Q3104" i="6" s="1"/>
  <c r="S3104" i="6"/>
  <c r="L3105" i="6"/>
  <c r="M3105" i="6"/>
  <c r="N3105" i="6"/>
  <c r="S3105" i="6"/>
  <c r="L3106" i="6"/>
  <c r="M3106" i="6"/>
  <c r="N3106" i="6"/>
  <c r="P3106" i="6" s="1"/>
  <c r="Q3106" i="6" s="1"/>
  <c r="O3106" i="6"/>
  <c r="R3106" i="6" s="1"/>
  <c r="S3106" i="6"/>
  <c r="T3106" i="6"/>
  <c r="U3106" i="6"/>
  <c r="V3106" i="6" s="1"/>
  <c r="W3106" i="6" s="1"/>
  <c r="L3107" i="6"/>
  <c r="M3107" i="6"/>
  <c r="N3107" i="6"/>
  <c r="O3107" i="6"/>
  <c r="R3107" i="6" s="1"/>
  <c r="T3107" i="6" s="1"/>
  <c r="U3107" i="6" s="1"/>
  <c r="V3107" i="6" s="1"/>
  <c r="W3107" i="6" s="1"/>
  <c r="P3107" i="6"/>
  <c r="Q3107" i="6" s="1"/>
  <c r="S3107" i="6"/>
  <c r="L3108" i="6"/>
  <c r="M3108" i="6"/>
  <c r="N3108" i="6"/>
  <c r="O3108" i="6"/>
  <c r="P3108" i="6"/>
  <c r="Q3108" i="6" s="1"/>
  <c r="R3108" i="6"/>
  <c r="T3108" i="6" s="1"/>
  <c r="U3108" i="6" s="1"/>
  <c r="V3108" i="6" s="1"/>
  <c r="W3108" i="6" s="1"/>
  <c r="S3108" i="6"/>
  <c r="L3109" i="6"/>
  <c r="M3109" i="6"/>
  <c r="N3109" i="6"/>
  <c r="S3109" i="6"/>
  <c r="L3110" i="6"/>
  <c r="M3110" i="6"/>
  <c r="N3110" i="6"/>
  <c r="S3110" i="6"/>
  <c r="L3111" i="6"/>
  <c r="M3111" i="6"/>
  <c r="N3111" i="6"/>
  <c r="O3111" i="6"/>
  <c r="R3111" i="6" s="1"/>
  <c r="P3111" i="6"/>
  <c r="Q3111" i="6" s="1"/>
  <c r="S3111" i="6"/>
  <c r="T3111" i="6" s="1"/>
  <c r="U3111" i="6"/>
  <c r="V3111" i="6" s="1"/>
  <c r="W3111" i="6" s="1"/>
  <c r="L3112" i="6"/>
  <c r="M3112" i="6"/>
  <c r="N3112" i="6"/>
  <c r="O3112" i="6"/>
  <c r="R3112" i="6" s="1"/>
  <c r="T3112" i="6" s="1"/>
  <c r="U3112" i="6" s="1"/>
  <c r="V3112" i="6" s="1"/>
  <c r="W3112" i="6" s="1"/>
  <c r="P3112" i="6"/>
  <c r="Q3112" i="6" s="1"/>
  <c r="S3112" i="6"/>
  <c r="L3113" i="6"/>
  <c r="M3113" i="6"/>
  <c r="N3113" i="6"/>
  <c r="O3113" i="6" s="1"/>
  <c r="P3113" i="6"/>
  <c r="Q3113" i="6" s="1"/>
  <c r="R3113" i="6"/>
  <c r="S3113" i="6"/>
  <c r="T3113" i="6"/>
  <c r="U3113" i="6" s="1"/>
  <c r="V3113" i="6" s="1"/>
  <c r="W3113" i="6" s="1"/>
  <c r="L3114" i="6"/>
  <c r="M3114" i="6"/>
  <c r="N3114" i="6"/>
  <c r="S3114" i="6"/>
  <c r="L3115" i="6"/>
  <c r="M3115" i="6"/>
  <c r="N3115" i="6"/>
  <c r="O3115" i="6"/>
  <c r="R3115" i="6" s="1"/>
  <c r="T3115" i="6" s="1"/>
  <c r="P3115" i="6"/>
  <c r="Q3115" i="6" s="1"/>
  <c r="S3115" i="6"/>
  <c r="U3115" i="6"/>
  <c r="V3115" i="6" s="1"/>
  <c r="W3115" i="6" s="1"/>
  <c r="L3116" i="6"/>
  <c r="M3116" i="6"/>
  <c r="N3116" i="6"/>
  <c r="O3116" i="6" s="1"/>
  <c r="P3116" i="6"/>
  <c r="Q3116" i="6" s="1"/>
  <c r="R3116" i="6"/>
  <c r="T3116" i="6" s="1"/>
  <c r="U3116" i="6" s="1"/>
  <c r="V3116" i="6" s="1"/>
  <c r="W3116" i="6" s="1"/>
  <c r="S3116" i="6"/>
  <c r="L3117" i="6"/>
  <c r="M3117" i="6"/>
  <c r="N3117" i="6"/>
  <c r="S3117" i="6"/>
  <c r="L3118" i="6"/>
  <c r="M3118" i="6"/>
  <c r="N3118" i="6"/>
  <c r="S3118" i="6"/>
  <c r="L3119" i="6"/>
  <c r="M3119" i="6"/>
  <c r="N3119" i="6"/>
  <c r="O3119" i="6"/>
  <c r="R3119" i="6" s="1"/>
  <c r="P3119" i="6"/>
  <c r="Q3119" i="6" s="1"/>
  <c r="S3119" i="6"/>
  <c r="T3119" i="6"/>
  <c r="U3119" i="6"/>
  <c r="V3119" i="6" s="1"/>
  <c r="W3119" i="6" s="1"/>
  <c r="L3120" i="6"/>
  <c r="M3120" i="6"/>
  <c r="N3120" i="6"/>
  <c r="S3120" i="6"/>
  <c r="L3121" i="6"/>
  <c r="M3121" i="6"/>
  <c r="N3121" i="6"/>
  <c r="O3121" i="6" s="1"/>
  <c r="R3121" i="6" s="1"/>
  <c r="T3121" i="6" s="1"/>
  <c r="U3121" i="6" s="1"/>
  <c r="V3121" i="6" s="1"/>
  <c r="W3121" i="6" s="1"/>
  <c r="S3121" i="6"/>
  <c r="L3122" i="6"/>
  <c r="M3122" i="6"/>
  <c r="N3122" i="6"/>
  <c r="S3122" i="6"/>
  <c r="L3123" i="6"/>
  <c r="M3123" i="6"/>
  <c r="N3123" i="6"/>
  <c r="O3123" i="6"/>
  <c r="P3123" i="6"/>
  <c r="Q3123" i="6" s="1"/>
  <c r="R3123" i="6"/>
  <c r="T3123" i="6" s="1"/>
  <c r="S3123" i="6"/>
  <c r="U3123" i="6"/>
  <c r="V3123" i="6" s="1"/>
  <c r="W3123" i="6" s="1"/>
  <c r="L3124" i="6"/>
  <c r="M3124" i="6"/>
  <c r="N3124" i="6"/>
  <c r="O3124" i="6" s="1"/>
  <c r="P3124" i="6"/>
  <c r="Q3124" i="6" s="1"/>
  <c r="R3124" i="6"/>
  <c r="T3124" i="6" s="1"/>
  <c r="U3124" i="6" s="1"/>
  <c r="V3124" i="6" s="1"/>
  <c r="W3124" i="6" s="1"/>
  <c r="S3124" i="6"/>
  <c r="L3125" i="6"/>
  <c r="M3125" i="6"/>
  <c r="N3125" i="6"/>
  <c r="P3125" i="6" s="1"/>
  <c r="Q3125" i="6" s="1"/>
  <c r="O3125" i="6"/>
  <c r="R3125" i="6" s="1"/>
  <c r="S3125" i="6"/>
  <c r="T3125" i="6"/>
  <c r="U3125" i="6" s="1"/>
  <c r="V3125" i="6"/>
  <c r="W3125" i="6" s="1"/>
  <c r="L3126" i="6"/>
  <c r="M3126" i="6"/>
  <c r="N3126" i="6"/>
  <c r="P3126" i="6" s="1"/>
  <c r="Q3126" i="6" s="1"/>
  <c r="O3126" i="6"/>
  <c r="R3126" i="6" s="1"/>
  <c r="T3126" i="6" s="1"/>
  <c r="U3126" i="6" s="1"/>
  <c r="V3126" i="6" s="1"/>
  <c r="W3126" i="6" s="1"/>
  <c r="S3126" i="6"/>
  <c r="L3127" i="6"/>
  <c r="M3127" i="6"/>
  <c r="N3127" i="6"/>
  <c r="O3127" i="6"/>
  <c r="P3127" i="6"/>
  <c r="Q3127" i="6" s="1"/>
  <c r="R3127" i="6"/>
  <c r="T3127" i="6" s="1"/>
  <c r="U3127" i="6" s="1"/>
  <c r="V3127" i="6" s="1"/>
  <c r="S3127" i="6"/>
  <c r="W3127" i="6"/>
  <c r="L3128" i="6"/>
  <c r="M3128" i="6"/>
  <c r="N3128" i="6"/>
  <c r="O3128" i="6" s="1"/>
  <c r="P3128" i="6"/>
  <c r="Q3128" i="6" s="1"/>
  <c r="R3128" i="6"/>
  <c r="T3128" i="6" s="1"/>
  <c r="U3128" i="6" s="1"/>
  <c r="V3128" i="6" s="1"/>
  <c r="W3128" i="6" s="1"/>
  <c r="S3128" i="6"/>
  <c r="L3129" i="6"/>
  <c r="M3129" i="6"/>
  <c r="N3129" i="6"/>
  <c r="S3129" i="6"/>
  <c r="L3130" i="6"/>
  <c r="M3130" i="6"/>
  <c r="N3130" i="6"/>
  <c r="P3130" i="6" s="1"/>
  <c r="Q3130" i="6" s="1"/>
  <c r="O3130" i="6"/>
  <c r="R3130" i="6" s="1"/>
  <c r="S3130" i="6"/>
  <c r="T3130" i="6"/>
  <c r="U3130" i="6" s="1"/>
  <c r="V3130" i="6"/>
  <c r="W3130" i="6" s="1"/>
  <c r="L3131" i="6"/>
  <c r="M3131" i="6"/>
  <c r="N3131" i="6"/>
  <c r="S3131" i="6"/>
  <c r="L3132" i="6"/>
  <c r="M3132" i="6"/>
  <c r="N3132" i="6"/>
  <c r="P3132" i="6" s="1"/>
  <c r="Q3132" i="6" s="1"/>
  <c r="O3132" i="6"/>
  <c r="R3132" i="6" s="1"/>
  <c r="T3132" i="6" s="1"/>
  <c r="U3132" i="6" s="1"/>
  <c r="V3132" i="6" s="1"/>
  <c r="W3132" i="6" s="1"/>
  <c r="S3132" i="6"/>
  <c r="L3133" i="6"/>
  <c r="M3133" i="6"/>
  <c r="N3133" i="6"/>
  <c r="O3133" i="6"/>
  <c r="R3133" i="6" s="1"/>
  <c r="T3133" i="6" s="1"/>
  <c r="U3133" i="6" s="1"/>
  <c r="V3133" i="6" s="1"/>
  <c r="W3133" i="6" s="1"/>
  <c r="P3133" i="6"/>
  <c r="Q3133" i="6" s="1"/>
  <c r="S3133" i="6"/>
  <c r="L3134" i="6"/>
  <c r="M3134" i="6"/>
  <c r="N3134" i="6"/>
  <c r="S3134" i="6"/>
  <c r="L3135" i="6"/>
  <c r="M3135" i="6"/>
  <c r="N3135" i="6"/>
  <c r="O3135" i="6"/>
  <c r="P3135" i="6"/>
  <c r="Q3135" i="6" s="1"/>
  <c r="R3135" i="6"/>
  <c r="S3135" i="6"/>
  <c r="T3135" i="6"/>
  <c r="U3135" i="6" s="1"/>
  <c r="V3135" i="6" s="1"/>
  <c r="W3135" i="6" s="1"/>
  <c r="L3136" i="6"/>
  <c r="M3136" i="6"/>
  <c r="N3136" i="6"/>
  <c r="P3136" i="6" s="1"/>
  <c r="Q3136" i="6" s="1"/>
  <c r="O3136" i="6"/>
  <c r="R3136" i="6" s="1"/>
  <c r="S3136" i="6"/>
  <c r="T3136" i="6"/>
  <c r="U3136" i="6"/>
  <c r="V3136" i="6" s="1"/>
  <c r="W3136" i="6" s="1"/>
  <c r="L3137" i="6"/>
  <c r="M3137" i="6"/>
  <c r="N3137" i="6"/>
  <c r="S3137" i="6"/>
  <c r="L3138" i="6"/>
  <c r="M3138" i="6"/>
  <c r="N3138" i="6"/>
  <c r="O3138" i="6"/>
  <c r="P3138" i="6"/>
  <c r="Q3138" i="6" s="1"/>
  <c r="R3138" i="6"/>
  <c r="T3138" i="6" s="1"/>
  <c r="U3138" i="6" s="1"/>
  <c r="V3138" i="6" s="1"/>
  <c r="W3138" i="6" s="1"/>
  <c r="S3138" i="6"/>
  <c r="L3139" i="6"/>
  <c r="M3139" i="6"/>
  <c r="N3139" i="6"/>
  <c r="O3139" i="6"/>
  <c r="P3139" i="6"/>
  <c r="Q3139" i="6" s="1"/>
  <c r="R3139" i="6"/>
  <c r="T3139" i="6" s="1"/>
  <c r="U3139" i="6" s="1"/>
  <c r="V3139" i="6" s="1"/>
  <c r="W3139" i="6" s="1"/>
  <c r="S3139" i="6"/>
  <c r="L3140" i="6"/>
  <c r="M3140" i="6"/>
  <c r="N3140" i="6"/>
  <c r="O3140" i="6" s="1"/>
  <c r="P3140" i="6"/>
  <c r="Q3140" i="6" s="1"/>
  <c r="R3140" i="6"/>
  <c r="S3140" i="6"/>
  <c r="T3140" i="6"/>
  <c r="U3140" i="6" s="1"/>
  <c r="V3140" i="6" s="1"/>
  <c r="W3140" i="6" s="1"/>
  <c r="L3141" i="6"/>
  <c r="M3141" i="6"/>
  <c r="N3141" i="6"/>
  <c r="S3141" i="6"/>
  <c r="L3142" i="6"/>
  <c r="M3142" i="6"/>
  <c r="N3142" i="6"/>
  <c r="P3142" i="6" s="1"/>
  <c r="Q3142" i="6" s="1"/>
  <c r="S3142" i="6"/>
  <c r="L3143" i="6"/>
  <c r="M3143" i="6"/>
  <c r="N3143" i="6"/>
  <c r="O3143" i="6"/>
  <c r="R3143" i="6" s="1"/>
  <c r="T3143" i="6" s="1"/>
  <c r="U3143" i="6" s="1"/>
  <c r="P3143" i="6"/>
  <c r="Q3143" i="6" s="1"/>
  <c r="S3143" i="6"/>
  <c r="V3143" i="6"/>
  <c r="W3143" i="6" s="1"/>
  <c r="L3144" i="6"/>
  <c r="M3144" i="6"/>
  <c r="N3144" i="6"/>
  <c r="P3144" i="6" s="1"/>
  <c r="Q3144" i="6" s="1"/>
  <c r="S3144" i="6"/>
  <c r="L3145" i="6"/>
  <c r="M3145" i="6"/>
  <c r="N3145" i="6"/>
  <c r="O3145" i="6"/>
  <c r="R3145" i="6" s="1"/>
  <c r="P3145" i="6"/>
  <c r="Q3145" i="6" s="1"/>
  <c r="S3145" i="6"/>
  <c r="L3146" i="6"/>
  <c r="M3146" i="6"/>
  <c r="N3146" i="6"/>
  <c r="O3146" i="6"/>
  <c r="R3146" i="6" s="1"/>
  <c r="P3146" i="6"/>
  <c r="Q3146" i="6" s="1"/>
  <c r="S3146" i="6"/>
  <c r="T3146" i="6"/>
  <c r="U3146" i="6" s="1"/>
  <c r="V3146" i="6" s="1"/>
  <c r="W3146" i="6" s="1"/>
  <c r="L3147" i="6"/>
  <c r="M3147" i="6"/>
  <c r="N3147" i="6"/>
  <c r="S3147" i="6"/>
  <c r="L3148" i="6"/>
  <c r="M3148" i="6"/>
  <c r="N3148" i="6"/>
  <c r="O3148" i="6"/>
  <c r="R3148" i="6" s="1"/>
  <c r="T3148" i="6" s="1"/>
  <c r="U3148" i="6" s="1"/>
  <c r="P3148" i="6"/>
  <c r="Q3148" i="6" s="1"/>
  <c r="S3148" i="6"/>
  <c r="V3148" i="6"/>
  <c r="W3148" i="6" s="1"/>
  <c r="L3149" i="6"/>
  <c r="M3149" i="6"/>
  <c r="N3149" i="6"/>
  <c r="O3149" i="6"/>
  <c r="P3149" i="6"/>
  <c r="Q3149" i="6" s="1"/>
  <c r="R3149" i="6"/>
  <c r="T3149" i="6" s="1"/>
  <c r="U3149" i="6" s="1"/>
  <c r="V3149" i="6" s="1"/>
  <c r="W3149" i="6" s="1"/>
  <c r="S3149" i="6"/>
  <c r="L3150" i="6"/>
  <c r="M3150" i="6"/>
  <c r="N3150" i="6"/>
  <c r="O3150" i="6" s="1"/>
  <c r="R3150" i="6" s="1"/>
  <c r="T3150" i="6" s="1"/>
  <c r="U3150" i="6" s="1"/>
  <c r="V3150" i="6" s="1"/>
  <c r="W3150" i="6" s="1"/>
  <c r="P3150" i="6"/>
  <c r="Q3150" i="6" s="1"/>
  <c r="S3150" i="6"/>
  <c r="L3151" i="6"/>
  <c r="M3151" i="6"/>
  <c r="N3151" i="6"/>
  <c r="O3151" i="6"/>
  <c r="R3151" i="6" s="1"/>
  <c r="T3151" i="6" s="1"/>
  <c r="U3151" i="6" s="1"/>
  <c r="V3151" i="6" s="1"/>
  <c r="W3151" i="6" s="1"/>
  <c r="P3151" i="6"/>
  <c r="Q3151" i="6" s="1"/>
  <c r="S3151" i="6"/>
  <c r="L3152" i="6"/>
  <c r="M3152" i="6"/>
  <c r="N3152" i="6"/>
  <c r="O3152" i="6" s="1"/>
  <c r="R3152" i="6" s="1"/>
  <c r="T3152" i="6" s="1"/>
  <c r="U3152" i="6" s="1"/>
  <c r="V3152" i="6" s="1"/>
  <c r="W3152" i="6" s="1"/>
  <c r="P3152" i="6"/>
  <c r="Q3152" i="6" s="1"/>
  <c r="S3152" i="6"/>
  <c r="L3153" i="6"/>
  <c r="M3153" i="6"/>
  <c r="N3153" i="6"/>
  <c r="S3153" i="6"/>
  <c r="L3154" i="6"/>
  <c r="M3154" i="6"/>
  <c r="N3154" i="6"/>
  <c r="S3154" i="6"/>
  <c r="L3155" i="6"/>
  <c r="M3155" i="6"/>
  <c r="N3155" i="6"/>
  <c r="O3155" i="6"/>
  <c r="R3155" i="6" s="1"/>
  <c r="T3155" i="6" s="1"/>
  <c r="U3155" i="6" s="1"/>
  <c r="V3155" i="6" s="1"/>
  <c r="W3155" i="6" s="1"/>
  <c r="P3155" i="6"/>
  <c r="Q3155" i="6" s="1"/>
  <c r="S3155" i="6"/>
  <c r="L3156" i="6"/>
  <c r="M3156" i="6"/>
  <c r="N3156" i="6"/>
  <c r="O3156" i="6"/>
  <c r="P3156" i="6"/>
  <c r="Q3156" i="6" s="1"/>
  <c r="R3156" i="6"/>
  <c r="T3156" i="6" s="1"/>
  <c r="U3156" i="6" s="1"/>
  <c r="S3156" i="6"/>
  <c r="V3156" i="6"/>
  <c r="W3156" i="6" s="1"/>
  <c r="L3157" i="6"/>
  <c r="M3157" i="6"/>
  <c r="N3157" i="6"/>
  <c r="O3157" i="6" s="1"/>
  <c r="R3157" i="6" s="1"/>
  <c r="T3157" i="6" s="1"/>
  <c r="U3157" i="6" s="1"/>
  <c r="V3157" i="6" s="1"/>
  <c r="W3157" i="6" s="1"/>
  <c r="P3157" i="6"/>
  <c r="Q3157" i="6" s="1"/>
  <c r="S3157" i="6"/>
  <c r="L3158" i="6"/>
  <c r="M3158" i="6"/>
  <c r="N3158" i="6"/>
  <c r="O3158" i="6" s="1"/>
  <c r="R3158" i="6" s="1"/>
  <c r="P3158" i="6"/>
  <c r="Q3158" i="6" s="1"/>
  <c r="S3158" i="6"/>
  <c r="T3158" i="6"/>
  <c r="U3158" i="6" s="1"/>
  <c r="V3158" i="6" s="1"/>
  <c r="W3158" i="6"/>
  <c r="L3159" i="6"/>
  <c r="M3159" i="6"/>
  <c r="N3159" i="6"/>
  <c r="O3159" i="6"/>
  <c r="R3159" i="6" s="1"/>
  <c r="T3159" i="6" s="1"/>
  <c r="P3159" i="6"/>
  <c r="Q3159" i="6" s="1"/>
  <c r="S3159" i="6"/>
  <c r="U3159" i="6"/>
  <c r="V3159" i="6" s="1"/>
  <c r="W3159" i="6" s="1"/>
  <c r="L3160" i="6"/>
  <c r="M3160" i="6"/>
  <c r="N3160" i="6"/>
  <c r="O3160" i="6"/>
  <c r="R3160" i="6" s="1"/>
  <c r="T3160" i="6" s="1"/>
  <c r="U3160" i="6" s="1"/>
  <c r="V3160" i="6" s="1"/>
  <c r="W3160" i="6" s="1"/>
  <c r="P3160" i="6"/>
  <c r="Q3160" i="6" s="1"/>
  <c r="S3160" i="6"/>
  <c r="L3161" i="6"/>
  <c r="M3161" i="6"/>
  <c r="N3161" i="6"/>
  <c r="O3161" i="6"/>
  <c r="R3161" i="6" s="1"/>
  <c r="T3161" i="6" s="1"/>
  <c r="U3161" i="6" s="1"/>
  <c r="V3161" i="6" s="1"/>
  <c r="W3161" i="6" s="1"/>
  <c r="P3161" i="6"/>
  <c r="Q3161" i="6" s="1"/>
  <c r="S3161" i="6"/>
  <c r="L3162" i="6"/>
  <c r="M3162" i="6"/>
  <c r="N3162" i="6"/>
  <c r="P3162" i="6" s="1"/>
  <c r="Q3162" i="6" s="1"/>
  <c r="O3162" i="6"/>
  <c r="R3162" i="6"/>
  <c r="T3162" i="6" s="1"/>
  <c r="U3162" i="6" s="1"/>
  <c r="V3162" i="6" s="1"/>
  <c r="S3162" i="6"/>
  <c r="W3162" i="6"/>
  <c r="L3163" i="6"/>
  <c r="M3163" i="6"/>
  <c r="N3163" i="6"/>
  <c r="O3163" i="6"/>
  <c r="R3163" i="6" s="1"/>
  <c r="P3163" i="6"/>
  <c r="Q3163" i="6" s="1"/>
  <c r="S3163" i="6"/>
  <c r="T3163" i="6" s="1"/>
  <c r="U3163" i="6" s="1"/>
  <c r="V3163" i="6"/>
  <c r="W3163" i="6" s="1"/>
  <c r="L3164" i="6"/>
  <c r="M3164" i="6"/>
  <c r="N3164" i="6"/>
  <c r="O3164" i="6" s="1"/>
  <c r="P3164" i="6"/>
  <c r="Q3164" i="6" s="1"/>
  <c r="R3164" i="6"/>
  <c r="S3164" i="6"/>
  <c r="L3165" i="6"/>
  <c r="M3165" i="6"/>
  <c r="N3165" i="6"/>
  <c r="S3165" i="6"/>
  <c r="L3166" i="6"/>
  <c r="M3166" i="6"/>
  <c r="N3166" i="6"/>
  <c r="S3166" i="6"/>
  <c r="L3167" i="6"/>
  <c r="M3167" i="6"/>
  <c r="N3167" i="6"/>
  <c r="O3167" i="6"/>
  <c r="R3167" i="6" s="1"/>
  <c r="P3167" i="6"/>
  <c r="Q3167" i="6" s="1"/>
  <c r="S3167" i="6"/>
  <c r="T3167" i="6"/>
  <c r="U3167" i="6" s="1"/>
  <c r="V3167" i="6"/>
  <c r="W3167" i="6" s="1"/>
  <c r="L3168" i="6"/>
  <c r="M3168" i="6"/>
  <c r="N3168" i="6"/>
  <c r="O3168" i="6" s="1"/>
  <c r="R3168" i="6" s="1"/>
  <c r="T3168" i="6" s="1"/>
  <c r="U3168" i="6" s="1"/>
  <c r="V3168" i="6" s="1"/>
  <c r="S3168" i="6"/>
  <c r="W3168" i="6"/>
  <c r="L3169" i="6"/>
  <c r="M3169" i="6"/>
  <c r="N3169" i="6"/>
  <c r="O3169" i="6"/>
  <c r="P3169" i="6"/>
  <c r="Q3169" i="6" s="1"/>
  <c r="R3169" i="6"/>
  <c r="S3169" i="6"/>
  <c r="L3170" i="6"/>
  <c r="M3170" i="6"/>
  <c r="N3170" i="6"/>
  <c r="S3170" i="6"/>
  <c r="L3171" i="6"/>
  <c r="M3171" i="6"/>
  <c r="N3171" i="6"/>
  <c r="S3171" i="6"/>
  <c r="L3172" i="6"/>
  <c r="M3172" i="6"/>
  <c r="N3172" i="6"/>
  <c r="S3172" i="6"/>
  <c r="L3173" i="6"/>
  <c r="M3173" i="6"/>
  <c r="N3173" i="6"/>
  <c r="O3173" i="6" s="1"/>
  <c r="P3173" i="6"/>
  <c r="Q3173" i="6" s="1"/>
  <c r="R3173" i="6"/>
  <c r="T3173" i="6" s="1"/>
  <c r="S3173" i="6"/>
  <c r="U3173" i="6"/>
  <c r="V3173" i="6" s="1"/>
  <c r="W3173" i="6" s="1"/>
  <c r="L3174" i="6"/>
  <c r="M3174" i="6"/>
  <c r="N3174" i="6"/>
  <c r="O3174" i="6"/>
  <c r="R3174" i="6" s="1"/>
  <c r="T3174" i="6" s="1"/>
  <c r="P3174" i="6"/>
  <c r="Q3174" i="6" s="1"/>
  <c r="S3174" i="6"/>
  <c r="U3174" i="6"/>
  <c r="V3174" i="6"/>
  <c r="W3174" i="6" s="1"/>
  <c r="L3175" i="6"/>
  <c r="M3175" i="6"/>
  <c r="N3175" i="6"/>
  <c r="O3175" i="6"/>
  <c r="P3175" i="6"/>
  <c r="Q3175" i="6" s="1"/>
  <c r="R3175" i="6"/>
  <c r="S3175" i="6"/>
  <c r="T3175" i="6"/>
  <c r="U3175" i="6" s="1"/>
  <c r="V3175" i="6" s="1"/>
  <c r="W3175" i="6" s="1"/>
  <c r="L3176" i="6"/>
  <c r="M3176" i="6"/>
  <c r="N3176" i="6"/>
  <c r="O3176" i="6" s="1"/>
  <c r="R3176" i="6" s="1"/>
  <c r="P3176" i="6"/>
  <c r="Q3176" i="6" s="1"/>
  <c r="S3176" i="6"/>
  <c r="T3176" i="6"/>
  <c r="U3176" i="6" s="1"/>
  <c r="V3176" i="6"/>
  <c r="W3176" i="6"/>
  <c r="L3177" i="6"/>
  <c r="M3177" i="6"/>
  <c r="N3177" i="6"/>
  <c r="S3177" i="6"/>
  <c r="L3178" i="6"/>
  <c r="M3178" i="6"/>
  <c r="N3178" i="6"/>
  <c r="P3178" i="6" s="1"/>
  <c r="Q3178" i="6" s="1"/>
  <c r="O3178" i="6"/>
  <c r="R3178" i="6" s="1"/>
  <c r="T3178" i="6" s="1"/>
  <c r="S3178" i="6"/>
  <c r="U3178" i="6"/>
  <c r="V3178" i="6"/>
  <c r="W3178" i="6" s="1"/>
  <c r="L3179" i="6"/>
  <c r="M3179" i="6"/>
  <c r="N3179" i="6"/>
  <c r="O3179" i="6"/>
  <c r="R3179" i="6" s="1"/>
  <c r="T3179" i="6" s="1"/>
  <c r="U3179" i="6" s="1"/>
  <c r="V3179" i="6" s="1"/>
  <c r="W3179" i="6" s="1"/>
  <c r="P3179" i="6"/>
  <c r="Q3179" i="6" s="1"/>
  <c r="S3179" i="6"/>
  <c r="L3180" i="6"/>
  <c r="M3180" i="6"/>
  <c r="N3180" i="6"/>
  <c r="O3180" i="6"/>
  <c r="P3180" i="6"/>
  <c r="Q3180" i="6" s="1"/>
  <c r="R3180" i="6"/>
  <c r="T3180" i="6" s="1"/>
  <c r="S3180" i="6"/>
  <c r="U3180" i="6"/>
  <c r="V3180" i="6" s="1"/>
  <c r="W3180" i="6"/>
  <c r="L3181" i="6"/>
  <c r="M3181" i="6"/>
  <c r="N3181" i="6"/>
  <c r="S3181" i="6"/>
  <c r="L3182" i="6"/>
  <c r="M3182" i="6"/>
  <c r="N3182" i="6"/>
  <c r="O3182" i="6" s="1"/>
  <c r="P3182" i="6"/>
  <c r="Q3182" i="6" s="1"/>
  <c r="R3182" i="6"/>
  <c r="T3182" i="6" s="1"/>
  <c r="U3182" i="6" s="1"/>
  <c r="V3182" i="6" s="1"/>
  <c r="W3182" i="6" s="1"/>
  <c r="S3182" i="6"/>
  <c r="L3183" i="6"/>
  <c r="M3183" i="6"/>
  <c r="N3183" i="6"/>
  <c r="O3183" i="6"/>
  <c r="P3183" i="6"/>
  <c r="Q3183" i="6" s="1"/>
  <c r="R3183" i="6"/>
  <c r="S3183" i="6"/>
  <c r="L3184" i="6"/>
  <c r="M3184" i="6"/>
  <c r="N3184" i="6"/>
  <c r="S3184" i="6"/>
  <c r="L3185" i="6"/>
  <c r="M3185" i="6"/>
  <c r="N3185" i="6"/>
  <c r="O3185" i="6" s="1"/>
  <c r="R3185" i="6" s="1"/>
  <c r="P3185" i="6"/>
  <c r="Q3185" i="6" s="1"/>
  <c r="S3185" i="6"/>
  <c r="T3185" i="6" s="1"/>
  <c r="U3185" i="6" s="1"/>
  <c r="V3185" i="6" s="1"/>
  <c r="W3185" i="6" s="1"/>
  <c r="L3186" i="6"/>
  <c r="M3186" i="6"/>
  <c r="N3186" i="6"/>
  <c r="S3186" i="6"/>
  <c r="L3187" i="6"/>
  <c r="M3187" i="6"/>
  <c r="N3187" i="6"/>
  <c r="O3187" i="6"/>
  <c r="R3187" i="6" s="1"/>
  <c r="P3187" i="6"/>
  <c r="Q3187" i="6" s="1"/>
  <c r="S3187" i="6"/>
  <c r="T3187" i="6"/>
  <c r="U3187" i="6"/>
  <c r="V3187" i="6" s="1"/>
  <c r="W3187" i="6" s="1"/>
  <c r="L3188" i="6"/>
  <c r="M3188" i="6"/>
  <c r="N3188" i="6"/>
  <c r="O3188" i="6" s="1"/>
  <c r="P3188" i="6"/>
  <c r="Q3188" i="6" s="1"/>
  <c r="R3188" i="6"/>
  <c r="T3188" i="6" s="1"/>
  <c r="S3188" i="6"/>
  <c r="U3188" i="6"/>
  <c r="V3188" i="6" s="1"/>
  <c r="W3188" i="6" s="1"/>
  <c r="L3189" i="6"/>
  <c r="M3189" i="6"/>
  <c r="N3189" i="6"/>
  <c r="S3189" i="6"/>
  <c r="L3190" i="6"/>
  <c r="M3190" i="6"/>
  <c r="N3190" i="6"/>
  <c r="S3190" i="6"/>
  <c r="L3191" i="6"/>
  <c r="M3191" i="6"/>
  <c r="N3191" i="6"/>
  <c r="O3191" i="6"/>
  <c r="R3191" i="6" s="1"/>
  <c r="T3191" i="6" s="1"/>
  <c r="P3191" i="6"/>
  <c r="Q3191" i="6" s="1"/>
  <c r="S3191" i="6"/>
  <c r="U3191" i="6"/>
  <c r="V3191" i="6"/>
  <c r="W3191" i="6" s="1"/>
  <c r="L3192" i="6"/>
  <c r="M3192" i="6"/>
  <c r="N3192" i="6"/>
  <c r="S3192" i="6"/>
  <c r="L3193" i="6"/>
  <c r="M3193" i="6"/>
  <c r="N3193" i="6"/>
  <c r="O3193" i="6" s="1"/>
  <c r="R3193" i="6" s="1"/>
  <c r="T3193" i="6" s="1"/>
  <c r="U3193" i="6" s="1"/>
  <c r="S3193" i="6"/>
  <c r="V3193" i="6"/>
  <c r="W3193" i="6" s="1"/>
  <c r="L3194" i="6"/>
  <c r="M3194" i="6"/>
  <c r="N3194" i="6"/>
  <c r="P3194" i="6" s="1"/>
  <c r="Q3194" i="6" s="1"/>
  <c r="O3194" i="6"/>
  <c r="R3194" i="6"/>
  <c r="S3194" i="6"/>
  <c r="L3195" i="6"/>
  <c r="M3195" i="6"/>
  <c r="N3195" i="6"/>
  <c r="S3195" i="6"/>
  <c r="L3196" i="6"/>
  <c r="M3196" i="6"/>
  <c r="N3196" i="6"/>
  <c r="O3196" i="6" s="1"/>
  <c r="P3196" i="6"/>
  <c r="Q3196" i="6" s="1"/>
  <c r="R3196" i="6"/>
  <c r="S3196" i="6"/>
  <c r="L3197" i="6"/>
  <c r="M3197" i="6"/>
  <c r="N3197" i="6"/>
  <c r="P3197" i="6" s="1"/>
  <c r="Q3197" i="6" s="1"/>
  <c r="O3197" i="6"/>
  <c r="R3197" i="6" s="1"/>
  <c r="T3197" i="6" s="1"/>
  <c r="U3197" i="6" s="1"/>
  <c r="V3197" i="6" s="1"/>
  <c r="W3197" i="6" s="1"/>
  <c r="S3197" i="6"/>
  <c r="L3198" i="6"/>
  <c r="M3198" i="6"/>
  <c r="N3198" i="6"/>
  <c r="O3198" i="6"/>
  <c r="R3198" i="6" s="1"/>
  <c r="P3198" i="6"/>
  <c r="Q3198" i="6" s="1"/>
  <c r="S3198" i="6"/>
  <c r="T3198" i="6"/>
  <c r="U3198" i="6" s="1"/>
  <c r="V3198" i="6" s="1"/>
  <c r="W3198" i="6" s="1"/>
  <c r="L3199" i="6"/>
  <c r="M3199" i="6"/>
  <c r="N3199" i="6"/>
  <c r="O3199" i="6"/>
  <c r="P3199" i="6"/>
  <c r="Q3199" i="6" s="1"/>
  <c r="R3199" i="6"/>
  <c r="T3199" i="6" s="1"/>
  <c r="U3199" i="6" s="1"/>
  <c r="V3199" i="6" s="1"/>
  <c r="W3199" i="6" s="1"/>
  <c r="S3199" i="6"/>
  <c r="L3200" i="6"/>
  <c r="M3200" i="6"/>
  <c r="N3200" i="6"/>
  <c r="O3200" i="6" s="1"/>
  <c r="R3200" i="6" s="1"/>
  <c r="T3200" i="6" s="1"/>
  <c r="U3200" i="6" s="1"/>
  <c r="V3200" i="6" s="1"/>
  <c r="W3200" i="6" s="1"/>
  <c r="P3200" i="6"/>
  <c r="Q3200" i="6" s="1"/>
  <c r="S3200" i="6"/>
  <c r="L3201" i="6"/>
  <c r="M3201" i="6"/>
  <c r="N3201" i="6"/>
  <c r="S3201" i="6"/>
  <c r="L3202" i="6"/>
  <c r="M3202" i="6"/>
  <c r="N3202" i="6"/>
  <c r="P3202" i="6" s="1"/>
  <c r="Q3202" i="6" s="1"/>
  <c r="O3202" i="6"/>
  <c r="R3202" i="6" s="1"/>
  <c r="T3202" i="6" s="1"/>
  <c r="S3202" i="6"/>
  <c r="U3202" i="6"/>
  <c r="V3202" i="6" s="1"/>
  <c r="W3202" i="6" s="1"/>
  <c r="L3203" i="6"/>
  <c r="M3203" i="6"/>
  <c r="N3203" i="6"/>
  <c r="S3203" i="6"/>
  <c r="L3204" i="6"/>
  <c r="M3204" i="6"/>
  <c r="N3204" i="6"/>
  <c r="O3204" i="6"/>
  <c r="R3204" i="6" s="1"/>
  <c r="T3204" i="6" s="1"/>
  <c r="U3204" i="6" s="1"/>
  <c r="V3204" i="6" s="1"/>
  <c r="W3204" i="6" s="1"/>
  <c r="P3204" i="6"/>
  <c r="Q3204" i="6" s="1"/>
  <c r="S3204" i="6"/>
  <c r="L3205" i="6"/>
  <c r="M3205" i="6"/>
  <c r="N3205" i="6"/>
  <c r="O3205" i="6"/>
  <c r="R3205" i="6" s="1"/>
  <c r="T3205" i="6" s="1"/>
  <c r="U3205" i="6" s="1"/>
  <c r="V3205" i="6" s="1"/>
  <c r="W3205" i="6" s="1"/>
  <c r="P3205" i="6"/>
  <c r="Q3205" i="6" s="1"/>
  <c r="S3205" i="6"/>
  <c r="L3206" i="6"/>
  <c r="M3206" i="6"/>
  <c r="N3206" i="6"/>
  <c r="O3206" i="6"/>
  <c r="P3206" i="6"/>
  <c r="Q3206" i="6" s="1"/>
  <c r="R3206" i="6"/>
  <c r="S3206" i="6"/>
  <c r="L3207" i="6"/>
  <c r="M3207" i="6"/>
  <c r="N3207" i="6"/>
  <c r="O3207" i="6"/>
  <c r="R3207" i="6" s="1"/>
  <c r="T3207" i="6" s="1"/>
  <c r="U3207" i="6" s="1"/>
  <c r="V3207" i="6" s="1"/>
  <c r="W3207" i="6" s="1"/>
  <c r="P3207" i="6"/>
  <c r="Q3207" i="6" s="1"/>
  <c r="S3207" i="6"/>
  <c r="L3208" i="6"/>
  <c r="M3208" i="6"/>
  <c r="N3208" i="6"/>
  <c r="P3208" i="6" s="1"/>
  <c r="Q3208" i="6" s="1"/>
  <c r="O3208" i="6"/>
  <c r="R3208" i="6" s="1"/>
  <c r="T3208" i="6" s="1"/>
  <c r="S3208" i="6"/>
  <c r="U3208" i="6"/>
  <c r="V3208" i="6"/>
  <c r="W3208" i="6" s="1"/>
  <c r="L3209" i="6"/>
  <c r="M3209" i="6"/>
  <c r="N3209" i="6"/>
  <c r="O3209" i="6"/>
  <c r="R3209" i="6" s="1"/>
  <c r="T3209" i="6" s="1"/>
  <c r="P3209" i="6"/>
  <c r="Q3209" i="6" s="1"/>
  <c r="S3209" i="6"/>
  <c r="U3209" i="6"/>
  <c r="V3209" i="6" s="1"/>
  <c r="W3209" i="6"/>
  <c r="L3210" i="6"/>
  <c r="M3210" i="6"/>
  <c r="N3210" i="6"/>
  <c r="O3210" i="6"/>
  <c r="P3210" i="6"/>
  <c r="Q3210" i="6" s="1"/>
  <c r="R3210" i="6"/>
  <c r="S3210" i="6"/>
  <c r="L3211" i="6"/>
  <c r="M3211" i="6"/>
  <c r="N3211" i="6"/>
  <c r="O3211" i="6"/>
  <c r="R3211" i="6" s="1"/>
  <c r="T3211" i="6" s="1"/>
  <c r="U3211" i="6" s="1"/>
  <c r="V3211" i="6" s="1"/>
  <c r="W3211" i="6" s="1"/>
  <c r="P3211" i="6"/>
  <c r="Q3211" i="6" s="1"/>
  <c r="S3211" i="6"/>
  <c r="L3212" i="6"/>
  <c r="M3212" i="6"/>
  <c r="N3212" i="6"/>
  <c r="O3212" i="6" s="1"/>
  <c r="R3212" i="6" s="1"/>
  <c r="T3212" i="6" s="1"/>
  <c r="U3212" i="6" s="1"/>
  <c r="V3212" i="6" s="1"/>
  <c r="W3212" i="6" s="1"/>
  <c r="P3212" i="6"/>
  <c r="Q3212" i="6" s="1"/>
  <c r="S3212" i="6"/>
  <c r="L3213" i="6"/>
  <c r="M3213" i="6"/>
  <c r="N3213" i="6"/>
  <c r="S3213" i="6"/>
  <c r="L3214" i="6"/>
  <c r="M3214" i="6"/>
  <c r="N3214" i="6"/>
  <c r="P3214" i="6" s="1"/>
  <c r="Q3214" i="6" s="1"/>
  <c r="S3214" i="6"/>
  <c r="L3215" i="6"/>
  <c r="M3215" i="6"/>
  <c r="N3215" i="6"/>
  <c r="O3215" i="6"/>
  <c r="R3215" i="6" s="1"/>
  <c r="T3215" i="6" s="1"/>
  <c r="U3215" i="6" s="1"/>
  <c r="V3215" i="6" s="1"/>
  <c r="W3215" i="6" s="1"/>
  <c r="P3215" i="6"/>
  <c r="Q3215" i="6" s="1"/>
  <c r="S3215" i="6"/>
  <c r="L3216" i="6"/>
  <c r="M3216" i="6"/>
  <c r="N3216" i="6"/>
  <c r="O3216" i="6"/>
  <c r="R3216" i="6" s="1"/>
  <c r="T3216" i="6" s="1"/>
  <c r="U3216" i="6" s="1"/>
  <c r="V3216" i="6" s="1"/>
  <c r="P3216" i="6"/>
  <c r="Q3216" i="6" s="1"/>
  <c r="S3216" i="6"/>
  <c r="W3216" i="6"/>
  <c r="L3217" i="6"/>
  <c r="M3217" i="6"/>
  <c r="N3217" i="6"/>
  <c r="O3217" i="6"/>
  <c r="P3217" i="6"/>
  <c r="Q3217" i="6" s="1"/>
  <c r="R3217" i="6"/>
  <c r="T3217" i="6" s="1"/>
  <c r="U3217" i="6" s="1"/>
  <c r="V3217" i="6" s="1"/>
  <c r="W3217" i="6" s="1"/>
  <c r="S3217" i="6"/>
  <c r="L3218" i="6"/>
  <c r="M3218" i="6"/>
  <c r="N3218" i="6"/>
  <c r="P3218" i="6" s="1"/>
  <c r="Q3218" i="6" s="1"/>
  <c r="O3218" i="6"/>
  <c r="R3218" i="6" s="1"/>
  <c r="T3218" i="6" s="1"/>
  <c r="U3218" i="6" s="1"/>
  <c r="V3218" i="6" s="1"/>
  <c r="S3218" i="6"/>
  <c r="W3218" i="6"/>
  <c r="L3219" i="6"/>
  <c r="M3219" i="6"/>
  <c r="N3219" i="6"/>
  <c r="S3219" i="6"/>
  <c r="L3220" i="6"/>
  <c r="M3220" i="6"/>
  <c r="N3220" i="6"/>
  <c r="O3220" i="6"/>
  <c r="R3220" i="6" s="1"/>
  <c r="T3220" i="6" s="1"/>
  <c r="U3220" i="6" s="1"/>
  <c r="V3220" i="6" s="1"/>
  <c r="W3220" i="6" s="1"/>
  <c r="P3220" i="6"/>
  <c r="Q3220" i="6" s="1"/>
  <c r="S3220" i="6"/>
  <c r="L3221" i="6"/>
  <c r="M3221" i="6"/>
  <c r="N3221" i="6"/>
  <c r="S3221" i="6"/>
  <c r="L3222" i="6"/>
  <c r="M3222" i="6"/>
  <c r="N3222" i="6"/>
  <c r="O3222" i="6"/>
  <c r="R3222" i="6" s="1"/>
  <c r="T3222" i="6" s="1"/>
  <c r="U3222" i="6" s="1"/>
  <c r="V3222" i="6" s="1"/>
  <c r="W3222" i="6" s="1"/>
  <c r="P3222" i="6"/>
  <c r="Q3222" i="6" s="1"/>
  <c r="S3222" i="6"/>
  <c r="L3223" i="6"/>
  <c r="M3223" i="6"/>
  <c r="N3223" i="6"/>
  <c r="O3223" i="6"/>
  <c r="R3223" i="6" s="1"/>
  <c r="P3223" i="6"/>
  <c r="Q3223" i="6" s="1"/>
  <c r="S3223" i="6"/>
  <c r="T3223" i="6"/>
  <c r="U3223" i="6" s="1"/>
  <c r="V3223" i="6" s="1"/>
  <c r="W3223" i="6" s="1"/>
  <c r="L3224" i="6"/>
  <c r="M3224" i="6"/>
  <c r="N3224" i="6"/>
  <c r="O3224" i="6" s="1"/>
  <c r="R3224" i="6" s="1"/>
  <c r="P3224" i="6"/>
  <c r="Q3224" i="6" s="1"/>
  <c r="S3224" i="6"/>
  <c r="T3224" i="6"/>
  <c r="U3224" i="6" s="1"/>
  <c r="V3224" i="6" s="1"/>
  <c r="W3224" i="6" s="1"/>
  <c r="L3225" i="6"/>
  <c r="M3225" i="6"/>
  <c r="N3225" i="6"/>
  <c r="S3225" i="6"/>
  <c r="L3226" i="6"/>
  <c r="M3226" i="6"/>
  <c r="N3226" i="6"/>
  <c r="S3226" i="6"/>
  <c r="L3227" i="6"/>
  <c r="M3227" i="6"/>
  <c r="N3227" i="6"/>
  <c r="S3227" i="6"/>
  <c r="L3228" i="6"/>
  <c r="M3228" i="6"/>
  <c r="N3228" i="6"/>
  <c r="O3228" i="6"/>
  <c r="R3228" i="6" s="1"/>
  <c r="T3228" i="6" s="1"/>
  <c r="P3228" i="6"/>
  <c r="Q3228" i="6" s="1"/>
  <c r="S3228" i="6"/>
  <c r="U3228" i="6"/>
  <c r="V3228" i="6" s="1"/>
  <c r="W3228" i="6" s="1"/>
  <c r="L3229" i="6"/>
  <c r="M3229" i="6"/>
  <c r="N3229" i="6"/>
  <c r="S3229" i="6"/>
  <c r="L3230" i="6"/>
  <c r="M3230" i="6"/>
  <c r="N3230" i="6"/>
  <c r="O3230" i="6" s="1"/>
  <c r="P3230" i="6"/>
  <c r="Q3230" i="6" s="1"/>
  <c r="R3230" i="6"/>
  <c r="T3230" i="6" s="1"/>
  <c r="U3230" i="6" s="1"/>
  <c r="V3230" i="6" s="1"/>
  <c r="W3230" i="6" s="1"/>
  <c r="S3230" i="6"/>
  <c r="L3231" i="6"/>
  <c r="M3231" i="6"/>
  <c r="N3231" i="6"/>
  <c r="O3231" i="6" s="1"/>
  <c r="R3231" i="6" s="1"/>
  <c r="T3231" i="6" s="1"/>
  <c r="P3231" i="6"/>
  <c r="Q3231" i="6" s="1"/>
  <c r="S3231" i="6"/>
  <c r="U3231" i="6"/>
  <c r="V3231" i="6" s="1"/>
  <c r="W3231" i="6" s="1"/>
  <c r="L3232" i="6"/>
  <c r="M3232" i="6"/>
  <c r="N3232" i="6"/>
  <c r="O3232" i="6"/>
  <c r="P3232" i="6"/>
  <c r="Q3232" i="6" s="1"/>
  <c r="R3232" i="6"/>
  <c r="S3232" i="6"/>
  <c r="L3233" i="6"/>
  <c r="M3233" i="6"/>
  <c r="N3233" i="6"/>
  <c r="O3233" i="6"/>
  <c r="R3233" i="6" s="1"/>
  <c r="T3233" i="6" s="1"/>
  <c r="U3233" i="6" s="1"/>
  <c r="V3233" i="6" s="1"/>
  <c r="W3233" i="6" s="1"/>
  <c r="P3233" i="6"/>
  <c r="Q3233" i="6" s="1"/>
  <c r="S3233" i="6"/>
  <c r="L3234" i="6"/>
  <c r="M3234" i="6"/>
  <c r="N3234" i="6"/>
  <c r="P3234" i="6" s="1"/>
  <c r="Q3234" i="6" s="1"/>
  <c r="S3234" i="6"/>
  <c r="L3235" i="6"/>
  <c r="M3235" i="6"/>
  <c r="N3235" i="6"/>
  <c r="O3235" i="6"/>
  <c r="R3235" i="6" s="1"/>
  <c r="P3235" i="6"/>
  <c r="Q3235" i="6" s="1"/>
  <c r="S3235" i="6"/>
  <c r="L3236" i="6"/>
  <c r="M3236" i="6"/>
  <c r="N3236" i="6"/>
  <c r="O3236" i="6" s="1"/>
  <c r="P3236" i="6"/>
  <c r="Q3236" i="6" s="1"/>
  <c r="R3236" i="6"/>
  <c r="T3236" i="6" s="1"/>
  <c r="S3236" i="6"/>
  <c r="U3236" i="6"/>
  <c r="V3236" i="6"/>
  <c r="W3236" i="6"/>
  <c r="L3237" i="6"/>
  <c r="M3237" i="6"/>
  <c r="N3237" i="6"/>
  <c r="S3237" i="6"/>
  <c r="L3238" i="6"/>
  <c r="M3238" i="6"/>
  <c r="N3238" i="6"/>
  <c r="P3238" i="6" s="1"/>
  <c r="Q3238" i="6" s="1"/>
  <c r="S3238" i="6"/>
  <c r="L3239" i="6"/>
  <c r="M3239" i="6"/>
  <c r="N3239" i="6"/>
  <c r="O3239" i="6"/>
  <c r="R3239" i="6" s="1"/>
  <c r="P3239" i="6"/>
  <c r="Q3239" i="6" s="1"/>
  <c r="S3239" i="6"/>
  <c r="T3239" i="6"/>
  <c r="U3239" i="6"/>
  <c r="V3239" i="6" s="1"/>
  <c r="W3239" i="6" s="1"/>
  <c r="L3240" i="6"/>
  <c r="M3240" i="6"/>
  <c r="N3240" i="6"/>
  <c r="O3240" i="6"/>
  <c r="R3240" i="6" s="1"/>
  <c r="T3240" i="6" s="1"/>
  <c r="U3240" i="6" s="1"/>
  <c r="V3240" i="6" s="1"/>
  <c r="W3240" i="6" s="1"/>
  <c r="P3240" i="6"/>
  <c r="Q3240" i="6" s="1"/>
  <c r="S3240" i="6"/>
  <c r="L3241" i="6"/>
  <c r="M3241" i="6"/>
  <c r="N3241" i="6"/>
  <c r="O3241" i="6"/>
  <c r="P3241" i="6"/>
  <c r="Q3241" i="6" s="1"/>
  <c r="R3241" i="6"/>
  <c r="S3241" i="6"/>
  <c r="L3242" i="6"/>
  <c r="M3242" i="6"/>
  <c r="N3242" i="6"/>
  <c r="P3242" i="6" s="1"/>
  <c r="Q3242" i="6" s="1"/>
  <c r="O3242" i="6"/>
  <c r="R3242" i="6" s="1"/>
  <c r="S3242" i="6"/>
  <c r="L3243" i="6"/>
  <c r="M3243" i="6"/>
  <c r="N3243" i="6"/>
  <c r="O3243" i="6" s="1"/>
  <c r="P3243" i="6"/>
  <c r="Q3243" i="6" s="1"/>
  <c r="R3243" i="6"/>
  <c r="T3243" i="6" s="1"/>
  <c r="U3243" i="6" s="1"/>
  <c r="V3243" i="6" s="1"/>
  <c r="W3243" i="6" s="1"/>
  <c r="S3243" i="6"/>
  <c r="L3244" i="6"/>
  <c r="M3244" i="6"/>
  <c r="N3244" i="6"/>
  <c r="S3244" i="6"/>
  <c r="L3245" i="6"/>
  <c r="M3245" i="6"/>
  <c r="N3245" i="6"/>
  <c r="O3245" i="6"/>
  <c r="R3245" i="6" s="1"/>
  <c r="T3245" i="6" s="1"/>
  <c r="U3245" i="6" s="1"/>
  <c r="V3245" i="6" s="1"/>
  <c r="W3245" i="6" s="1"/>
  <c r="P3245" i="6"/>
  <c r="Q3245" i="6" s="1"/>
  <c r="S3245" i="6"/>
  <c r="L3246" i="6"/>
  <c r="M3246" i="6"/>
  <c r="N3246" i="6"/>
  <c r="O3246" i="6"/>
  <c r="R3246" i="6" s="1"/>
  <c r="T3246" i="6" s="1"/>
  <c r="U3246" i="6" s="1"/>
  <c r="V3246" i="6" s="1"/>
  <c r="P3246" i="6"/>
  <c r="Q3246" i="6" s="1"/>
  <c r="S3246" i="6"/>
  <c r="W3246" i="6"/>
  <c r="L3247" i="6"/>
  <c r="M3247" i="6"/>
  <c r="N3247" i="6"/>
  <c r="O3247" i="6"/>
  <c r="P3247" i="6"/>
  <c r="Q3247" i="6" s="1"/>
  <c r="R3247" i="6"/>
  <c r="T3247" i="6" s="1"/>
  <c r="U3247" i="6" s="1"/>
  <c r="V3247" i="6" s="1"/>
  <c r="W3247" i="6" s="1"/>
  <c r="S3247" i="6"/>
  <c r="L3248" i="6"/>
  <c r="M3248" i="6"/>
  <c r="N3248" i="6"/>
  <c r="O3248" i="6" s="1"/>
  <c r="R3248" i="6" s="1"/>
  <c r="P3248" i="6"/>
  <c r="Q3248" i="6" s="1"/>
  <c r="S3248" i="6"/>
  <c r="T3248" i="6"/>
  <c r="U3248" i="6"/>
  <c r="V3248" i="6" s="1"/>
  <c r="W3248" i="6" s="1"/>
  <c r="L3249" i="6"/>
  <c r="M3249" i="6"/>
  <c r="N3249" i="6"/>
  <c r="S3249" i="6"/>
  <c r="L3250" i="6"/>
  <c r="M3250" i="6"/>
  <c r="N3250" i="6"/>
  <c r="P3250" i="6" s="1"/>
  <c r="Q3250" i="6" s="1"/>
  <c r="O3250" i="6"/>
  <c r="R3250" i="6" s="1"/>
  <c r="T3250" i="6" s="1"/>
  <c r="U3250" i="6" s="1"/>
  <c r="V3250" i="6" s="1"/>
  <c r="W3250" i="6" s="1"/>
  <c r="S3250" i="6"/>
  <c r="L3251" i="6"/>
  <c r="M3251" i="6"/>
  <c r="N3251" i="6"/>
  <c r="P3251" i="6" s="1"/>
  <c r="Q3251" i="6" s="1"/>
  <c r="S3251" i="6"/>
  <c r="L3252" i="6"/>
  <c r="M3252" i="6"/>
  <c r="N3252" i="6"/>
  <c r="O3252" i="6"/>
  <c r="P3252" i="6"/>
  <c r="Q3252" i="6" s="1"/>
  <c r="R3252" i="6"/>
  <c r="T3252" i="6" s="1"/>
  <c r="U3252" i="6" s="1"/>
  <c r="V3252" i="6" s="1"/>
  <c r="W3252" i="6" s="1"/>
  <c r="S3252" i="6"/>
  <c r="L3253" i="6"/>
  <c r="M3253" i="6"/>
  <c r="N3253" i="6"/>
  <c r="S3253" i="6"/>
  <c r="L3254" i="6"/>
  <c r="M3254" i="6"/>
  <c r="N3254" i="6"/>
  <c r="S3254" i="6"/>
  <c r="L3255" i="6"/>
  <c r="M3255" i="6"/>
  <c r="N3255" i="6"/>
  <c r="O3255" i="6"/>
  <c r="R3255" i="6" s="1"/>
  <c r="T3255" i="6" s="1"/>
  <c r="U3255" i="6" s="1"/>
  <c r="V3255" i="6" s="1"/>
  <c r="W3255" i="6" s="1"/>
  <c r="P3255" i="6"/>
  <c r="Q3255" i="6" s="1"/>
  <c r="S3255" i="6"/>
  <c r="L3256" i="6"/>
  <c r="M3256" i="6"/>
  <c r="N3256" i="6"/>
  <c r="O3256" i="6"/>
  <c r="R3256" i="6" s="1"/>
  <c r="P3256" i="6"/>
  <c r="Q3256" i="6" s="1"/>
  <c r="S3256" i="6"/>
  <c r="T3256" i="6" s="1"/>
  <c r="U3256" i="6" s="1"/>
  <c r="V3256" i="6" s="1"/>
  <c r="W3256" i="6" s="1"/>
  <c r="L3257" i="6"/>
  <c r="M3257" i="6"/>
  <c r="N3257" i="6"/>
  <c r="O3257" i="6" s="1"/>
  <c r="P3257" i="6"/>
  <c r="Q3257" i="6" s="1"/>
  <c r="R3257" i="6"/>
  <c r="S3257" i="6"/>
  <c r="T3257" i="6"/>
  <c r="U3257" i="6" s="1"/>
  <c r="V3257" i="6" s="1"/>
  <c r="W3257" i="6" s="1"/>
  <c r="L3258" i="6"/>
  <c r="M3258" i="6"/>
  <c r="N3258" i="6"/>
  <c r="S3258" i="6"/>
  <c r="L3259" i="6"/>
  <c r="M3259" i="6"/>
  <c r="N3259" i="6"/>
  <c r="O3259" i="6"/>
  <c r="R3259" i="6" s="1"/>
  <c r="P3259" i="6"/>
  <c r="Q3259" i="6" s="1"/>
  <c r="S3259" i="6"/>
  <c r="T3259" i="6"/>
  <c r="U3259" i="6" s="1"/>
  <c r="V3259" i="6" s="1"/>
  <c r="W3259" i="6" s="1"/>
  <c r="L3260" i="6"/>
  <c r="M3260" i="6"/>
  <c r="N3260" i="6"/>
  <c r="O3260" i="6" s="1"/>
  <c r="P3260" i="6"/>
  <c r="Q3260" i="6" s="1"/>
  <c r="R3260" i="6"/>
  <c r="T3260" i="6" s="1"/>
  <c r="S3260" i="6"/>
  <c r="U3260" i="6"/>
  <c r="V3260" i="6" s="1"/>
  <c r="W3260" i="6" s="1"/>
  <c r="L3261" i="6"/>
  <c r="M3261" i="6"/>
  <c r="N3261" i="6"/>
  <c r="S3261" i="6"/>
  <c r="L3262" i="6"/>
  <c r="M3262" i="6"/>
  <c r="N3262" i="6"/>
  <c r="S3262" i="6"/>
  <c r="L3263" i="6"/>
  <c r="M3263" i="6"/>
  <c r="N3263" i="6"/>
  <c r="O3263" i="6"/>
  <c r="R3263" i="6" s="1"/>
  <c r="P3263" i="6"/>
  <c r="Q3263" i="6" s="1"/>
  <c r="S3263" i="6"/>
  <c r="T3263" i="6"/>
  <c r="U3263" i="6" s="1"/>
  <c r="V3263" i="6" s="1"/>
  <c r="W3263" i="6" s="1"/>
  <c r="L3264" i="6"/>
  <c r="M3264" i="6"/>
  <c r="N3264" i="6"/>
  <c r="S3264" i="6"/>
  <c r="L3265" i="6"/>
  <c r="M3265" i="6"/>
  <c r="N3265" i="6"/>
  <c r="O3265" i="6"/>
  <c r="R3265" i="6" s="1"/>
  <c r="T3265" i="6" s="1"/>
  <c r="U3265" i="6" s="1"/>
  <c r="P3265" i="6"/>
  <c r="Q3265" i="6" s="1"/>
  <c r="S3265" i="6"/>
  <c r="V3265" i="6"/>
  <c r="W3265" i="6" s="1"/>
  <c r="L3266" i="6"/>
  <c r="M3266" i="6"/>
  <c r="N3266" i="6"/>
  <c r="O3266" i="6"/>
  <c r="R3266" i="6" s="1"/>
  <c r="T3266" i="6" s="1"/>
  <c r="U3266" i="6" s="1"/>
  <c r="V3266" i="6" s="1"/>
  <c r="W3266" i="6" s="1"/>
  <c r="P3266" i="6"/>
  <c r="Q3266" i="6" s="1"/>
  <c r="S3266" i="6"/>
  <c r="L3267" i="6"/>
  <c r="M3267" i="6"/>
  <c r="N3267" i="6"/>
  <c r="O3267" i="6" s="1"/>
  <c r="P3267" i="6"/>
  <c r="Q3267" i="6" s="1"/>
  <c r="R3267" i="6"/>
  <c r="T3267" i="6" s="1"/>
  <c r="U3267" i="6" s="1"/>
  <c r="V3267" i="6" s="1"/>
  <c r="W3267" i="6" s="1"/>
  <c r="S3267" i="6"/>
  <c r="L3268" i="6"/>
  <c r="M3268" i="6"/>
  <c r="N3268" i="6"/>
  <c r="O3268" i="6" s="1"/>
  <c r="P3268" i="6"/>
  <c r="Q3268" i="6" s="1"/>
  <c r="R3268" i="6"/>
  <c r="T3268" i="6" s="1"/>
  <c r="U3268" i="6" s="1"/>
  <c r="V3268" i="6" s="1"/>
  <c r="W3268" i="6" s="1"/>
  <c r="S3268" i="6"/>
  <c r="L3269" i="6"/>
  <c r="M3269" i="6"/>
  <c r="N3269" i="6"/>
  <c r="P3269" i="6" s="1"/>
  <c r="Q3269" i="6" s="1"/>
  <c r="O3269" i="6"/>
  <c r="R3269" i="6" s="1"/>
  <c r="T3269" i="6" s="1"/>
  <c r="U3269" i="6" s="1"/>
  <c r="V3269" i="6" s="1"/>
  <c r="W3269" i="6" s="1"/>
  <c r="S3269" i="6"/>
  <c r="L3270" i="6"/>
  <c r="M3270" i="6"/>
  <c r="N3270" i="6"/>
  <c r="S3270" i="6"/>
  <c r="L3271" i="6"/>
  <c r="M3271" i="6"/>
  <c r="N3271" i="6"/>
  <c r="O3271" i="6"/>
  <c r="R3271" i="6" s="1"/>
  <c r="T3271" i="6" s="1"/>
  <c r="U3271" i="6" s="1"/>
  <c r="V3271" i="6" s="1"/>
  <c r="W3271" i="6" s="1"/>
  <c r="P3271" i="6"/>
  <c r="Q3271" i="6" s="1"/>
  <c r="S3271" i="6"/>
  <c r="L3272" i="6"/>
  <c r="M3272" i="6"/>
  <c r="N3272" i="6"/>
  <c r="O3272" i="6" s="1"/>
  <c r="R3272" i="6" s="1"/>
  <c r="P3272" i="6"/>
  <c r="Q3272" i="6" s="1"/>
  <c r="S3272" i="6"/>
  <c r="L3273" i="6"/>
  <c r="M3273" i="6"/>
  <c r="N3273" i="6"/>
  <c r="S3273" i="6"/>
  <c r="L3274" i="6"/>
  <c r="M3274" i="6"/>
  <c r="N3274" i="6"/>
  <c r="P3274" i="6" s="1"/>
  <c r="Q3274" i="6" s="1"/>
  <c r="O3274" i="6"/>
  <c r="R3274" i="6" s="1"/>
  <c r="S3274" i="6"/>
  <c r="T3274" i="6" s="1"/>
  <c r="U3274" i="6" s="1"/>
  <c r="V3274" i="6" s="1"/>
  <c r="W3274" i="6" s="1"/>
  <c r="L3275" i="6"/>
  <c r="M3275" i="6"/>
  <c r="N3275" i="6"/>
  <c r="S3275" i="6"/>
  <c r="L3276" i="6"/>
  <c r="M3276" i="6"/>
  <c r="N3276" i="6"/>
  <c r="O3276" i="6"/>
  <c r="R3276" i="6" s="1"/>
  <c r="T3276" i="6" s="1"/>
  <c r="U3276" i="6" s="1"/>
  <c r="V3276" i="6" s="1"/>
  <c r="W3276" i="6" s="1"/>
  <c r="P3276" i="6"/>
  <c r="Q3276" i="6" s="1"/>
  <c r="S3276" i="6"/>
  <c r="L3277" i="6"/>
  <c r="M3277" i="6"/>
  <c r="N3277" i="6"/>
  <c r="P3277" i="6" s="1"/>
  <c r="Q3277" i="6" s="1"/>
  <c r="O3277" i="6"/>
  <c r="R3277" i="6" s="1"/>
  <c r="T3277" i="6" s="1"/>
  <c r="U3277" i="6" s="1"/>
  <c r="V3277" i="6" s="1"/>
  <c r="W3277" i="6" s="1"/>
  <c r="S3277" i="6"/>
  <c r="L3278" i="6"/>
  <c r="M3278" i="6"/>
  <c r="N3278" i="6"/>
  <c r="O3278" i="6"/>
  <c r="R3278" i="6" s="1"/>
  <c r="T3278" i="6" s="1"/>
  <c r="U3278" i="6" s="1"/>
  <c r="V3278" i="6" s="1"/>
  <c r="W3278" i="6" s="1"/>
  <c r="P3278" i="6"/>
  <c r="Q3278" i="6" s="1"/>
  <c r="S3278" i="6"/>
  <c r="L3279" i="6"/>
  <c r="M3279" i="6"/>
  <c r="N3279" i="6"/>
  <c r="O3279" i="6"/>
  <c r="R3279" i="6" s="1"/>
  <c r="T3279" i="6" s="1"/>
  <c r="U3279" i="6" s="1"/>
  <c r="V3279" i="6" s="1"/>
  <c r="W3279" i="6" s="1"/>
  <c r="P3279" i="6"/>
  <c r="Q3279" i="6" s="1"/>
  <c r="S3279" i="6"/>
  <c r="L3280" i="6"/>
  <c r="M3280" i="6"/>
  <c r="N3280" i="6"/>
  <c r="S3280" i="6"/>
  <c r="L3281" i="6"/>
  <c r="M3281" i="6"/>
  <c r="N3281" i="6"/>
  <c r="P3281" i="6" s="1"/>
  <c r="Q3281" i="6" s="1"/>
  <c r="O3281" i="6"/>
  <c r="R3281" i="6"/>
  <c r="T3281" i="6" s="1"/>
  <c r="U3281" i="6" s="1"/>
  <c r="V3281" i="6" s="1"/>
  <c r="W3281" i="6" s="1"/>
  <c r="S3281" i="6"/>
  <c r="L3282" i="6"/>
  <c r="M3282" i="6"/>
  <c r="N3282" i="6"/>
  <c r="O3282" i="6"/>
  <c r="R3282" i="6" s="1"/>
  <c r="T3282" i="6" s="1"/>
  <c r="U3282" i="6" s="1"/>
  <c r="V3282" i="6" s="1"/>
  <c r="W3282" i="6" s="1"/>
  <c r="P3282" i="6"/>
  <c r="Q3282" i="6" s="1"/>
  <c r="S3282" i="6"/>
  <c r="L3283" i="6"/>
  <c r="M3283" i="6"/>
  <c r="N3283" i="6"/>
  <c r="O3283" i="6"/>
  <c r="R3283" i="6" s="1"/>
  <c r="P3283" i="6"/>
  <c r="Q3283" i="6" s="1"/>
  <c r="S3283" i="6"/>
  <c r="L3284" i="6"/>
  <c r="M3284" i="6"/>
  <c r="N3284" i="6"/>
  <c r="O3284" i="6" s="1"/>
  <c r="R3284" i="6" s="1"/>
  <c r="T3284" i="6" s="1"/>
  <c r="P3284" i="6"/>
  <c r="Q3284" i="6" s="1"/>
  <c r="S3284" i="6"/>
  <c r="U3284" i="6"/>
  <c r="V3284" i="6" s="1"/>
  <c r="W3284" i="6" s="1"/>
  <c r="L3285" i="6"/>
  <c r="M3285" i="6"/>
  <c r="N3285" i="6"/>
  <c r="S3285" i="6"/>
  <c r="L3286" i="6"/>
  <c r="M3286" i="6"/>
  <c r="N3286" i="6"/>
  <c r="P3286" i="6" s="1"/>
  <c r="Q3286" i="6" s="1"/>
  <c r="S3286" i="6"/>
  <c r="L3287" i="6"/>
  <c r="M3287" i="6"/>
  <c r="N3287" i="6"/>
  <c r="O3287" i="6"/>
  <c r="R3287" i="6" s="1"/>
  <c r="T3287" i="6" s="1"/>
  <c r="U3287" i="6" s="1"/>
  <c r="P3287" i="6"/>
  <c r="Q3287" i="6" s="1"/>
  <c r="S3287" i="6"/>
  <c r="V3287" i="6"/>
  <c r="W3287" i="6"/>
  <c r="L3288" i="6"/>
  <c r="M3288" i="6"/>
  <c r="N3288" i="6"/>
  <c r="P3288" i="6" s="1"/>
  <c r="Q3288" i="6" s="1"/>
  <c r="S3288" i="6"/>
  <c r="L3289" i="6"/>
  <c r="M3289" i="6"/>
  <c r="N3289" i="6"/>
  <c r="O3289" i="6" s="1"/>
  <c r="R3289" i="6" s="1"/>
  <c r="S3289" i="6"/>
  <c r="L3290" i="6"/>
  <c r="M3290" i="6"/>
  <c r="N3290" i="6"/>
  <c r="P3290" i="6" s="1"/>
  <c r="Q3290" i="6" s="1"/>
  <c r="O3290" i="6"/>
  <c r="R3290" i="6"/>
  <c r="T3290" i="6" s="1"/>
  <c r="U3290" i="6" s="1"/>
  <c r="V3290" i="6" s="1"/>
  <c r="W3290" i="6" s="1"/>
  <c r="S3290" i="6"/>
  <c r="L3291" i="6"/>
  <c r="M3291" i="6"/>
  <c r="N3291" i="6"/>
  <c r="S3291" i="6"/>
  <c r="L3292" i="6"/>
  <c r="M3292" i="6"/>
  <c r="N3292" i="6"/>
  <c r="P3292" i="6" s="1"/>
  <c r="Q3292" i="6" s="1"/>
  <c r="O3292" i="6"/>
  <c r="R3292" i="6" s="1"/>
  <c r="T3292" i="6" s="1"/>
  <c r="U3292" i="6" s="1"/>
  <c r="V3292" i="6" s="1"/>
  <c r="W3292" i="6" s="1"/>
  <c r="S3292" i="6"/>
  <c r="L3293" i="6"/>
  <c r="M3293" i="6"/>
  <c r="N3293" i="6"/>
  <c r="S3293" i="6"/>
  <c r="L3294" i="6"/>
  <c r="M3294" i="6"/>
  <c r="N3294" i="6"/>
  <c r="O3294" i="6"/>
  <c r="P3294" i="6"/>
  <c r="Q3294" i="6" s="1"/>
  <c r="R3294" i="6"/>
  <c r="T3294" i="6" s="1"/>
  <c r="U3294" i="6" s="1"/>
  <c r="V3294" i="6" s="1"/>
  <c r="W3294" i="6" s="1"/>
  <c r="S3294" i="6"/>
  <c r="L3295" i="6"/>
  <c r="M3295" i="6"/>
  <c r="N3295" i="6"/>
  <c r="O3295" i="6"/>
  <c r="R3295" i="6" s="1"/>
  <c r="T3295" i="6" s="1"/>
  <c r="U3295" i="6" s="1"/>
  <c r="V3295" i="6" s="1"/>
  <c r="W3295" i="6" s="1"/>
  <c r="P3295" i="6"/>
  <c r="Q3295" i="6" s="1"/>
  <c r="S3295" i="6"/>
  <c r="L3296" i="6"/>
  <c r="M3296" i="6"/>
  <c r="N3296" i="6"/>
  <c r="O3296" i="6" s="1"/>
  <c r="P3296" i="6"/>
  <c r="Q3296" i="6" s="1"/>
  <c r="R3296" i="6"/>
  <c r="T3296" i="6" s="1"/>
  <c r="U3296" i="6" s="1"/>
  <c r="V3296" i="6" s="1"/>
  <c r="W3296" i="6" s="1"/>
  <c r="S3296" i="6"/>
  <c r="L3297" i="6"/>
  <c r="M3297" i="6"/>
  <c r="N3297" i="6"/>
  <c r="S3297" i="6"/>
  <c r="L3298" i="6"/>
  <c r="M3298" i="6"/>
  <c r="N3298" i="6"/>
  <c r="P3298" i="6" s="1"/>
  <c r="Q3298" i="6" s="1"/>
  <c r="O3298" i="6"/>
  <c r="R3298" i="6" s="1"/>
  <c r="T3298" i="6" s="1"/>
  <c r="S3298" i="6"/>
  <c r="U3298" i="6"/>
  <c r="V3298" i="6" s="1"/>
  <c r="W3298" i="6" s="1"/>
  <c r="L3299" i="6"/>
  <c r="M3299" i="6"/>
  <c r="N3299" i="6"/>
  <c r="S3299" i="6"/>
  <c r="L3300" i="6"/>
  <c r="M3300" i="6"/>
  <c r="N3300" i="6"/>
  <c r="P3300" i="6" s="1"/>
  <c r="Q3300" i="6" s="1"/>
  <c r="O3300" i="6"/>
  <c r="R3300" i="6" s="1"/>
  <c r="T3300" i="6" s="1"/>
  <c r="U3300" i="6" s="1"/>
  <c r="V3300" i="6" s="1"/>
  <c r="W3300" i="6" s="1"/>
  <c r="S3300" i="6"/>
  <c r="L3301" i="6"/>
  <c r="M3301" i="6"/>
  <c r="N3301" i="6"/>
  <c r="O3301" i="6" s="1"/>
  <c r="P3301" i="6"/>
  <c r="Q3301" i="6" s="1"/>
  <c r="R3301" i="6"/>
  <c r="T3301" i="6" s="1"/>
  <c r="U3301" i="6" s="1"/>
  <c r="V3301" i="6" s="1"/>
  <c r="S3301" i="6"/>
  <c r="W3301" i="6"/>
  <c r="L3302" i="6"/>
  <c r="M3302" i="6"/>
  <c r="N3302" i="6"/>
  <c r="O3302" i="6" s="1"/>
  <c r="P3302" i="6"/>
  <c r="Q3302" i="6" s="1"/>
  <c r="R3302" i="6"/>
  <c r="T3302" i="6" s="1"/>
  <c r="U3302" i="6" s="1"/>
  <c r="V3302" i="6" s="1"/>
  <c r="W3302" i="6" s="1"/>
  <c r="S3302" i="6"/>
  <c r="L3303" i="6"/>
  <c r="M3303" i="6"/>
  <c r="N3303" i="6"/>
  <c r="O3303" i="6"/>
  <c r="R3303" i="6" s="1"/>
  <c r="T3303" i="6" s="1"/>
  <c r="U3303" i="6" s="1"/>
  <c r="V3303" i="6" s="1"/>
  <c r="W3303" i="6" s="1"/>
  <c r="P3303" i="6"/>
  <c r="Q3303" i="6" s="1"/>
  <c r="S3303" i="6"/>
  <c r="L3304" i="6"/>
  <c r="M3304" i="6"/>
  <c r="N3304" i="6"/>
  <c r="O3304" i="6"/>
  <c r="R3304" i="6" s="1"/>
  <c r="P3304" i="6"/>
  <c r="Q3304" i="6" s="1"/>
  <c r="S3304" i="6"/>
  <c r="T3304" i="6"/>
  <c r="U3304" i="6" s="1"/>
  <c r="V3304" i="6" s="1"/>
  <c r="W3304" i="6" s="1"/>
  <c r="L3305" i="6"/>
  <c r="M3305" i="6"/>
  <c r="N3305" i="6"/>
  <c r="O3305" i="6"/>
  <c r="P3305" i="6"/>
  <c r="Q3305" i="6" s="1"/>
  <c r="R3305" i="6"/>
  <c r="T3305" i="6" s="1"/>
  <c r="U3305" i="6" s="1"/>
  <c r="V3305" i="6" s="1"/>
  <c r="W3305" i="6" s="1"/>
  <c r="S3305" i="6"/>
  <c r="L3306" i="6"/>
  <c r="M3306" i="6"/>
  <c r="N3306" i="6"/>
  <c r="S3306" i="6"/>
  <c r="L3307" i="6"/>
  <c r="M3307" i="6"/>
  <c r="N3307" i="6"/>
  <c r="O3307" i="6"/>
  <c r="R3307" i="6" s="1"/>
  <c r="T3307" i="6" s="1"/>
  <c r="P3307" i="6"/>
  <c r="Q3307" i="6" s="1"/>
  <c r="S3307" i="6"/>
  <c r="U3307" i="6"/>
  <c r="V3307" i="6" s="1"/>
  <c r="W3307" i="6" s="1"/>
  <c r="L3308" i="6"/>
  <c r="M3308" i="6"/>
  <c r="N3308" i="6"/>
  <c r="O3308" i="6" s="1"/>
  <c r="P3308" i="6"/>
  <c r="Q3308" i="6" s="1"/>
  <c r="R3308" i="6"/>
  <c r="T3308" i="6" s="1"/>
  <c r="U3308" i="6" s="1"/>
  <c r="V3308" i="6" s="1"/>
  <c r="W3308" i="6" s="1"/>
  <c r="S3308" i="6"/>
  <c r="L3309" i="6"/>
  <c r="M3309" i="6"/>
  <c r="N3309" i="6"/>
  <c r="S3309" i="6"/>
  <c r="L3310" i="6"/>
  <c r="M3310" i="6"/>
  <c r="N3310" i="6"/>
  <c r="P3310" i="6" s="1"/>
  <c r="Q3310" i="6" s="1"/>
  <c r="O3310" i="6"/>
  <c r="R3310" i="6" s="1"/>
  <c r="T3310" i="6" s="1"/>
  <c r="U3310" i="6" s="1"/>
  <c r="V3310" i="6" s="1"/>
  <c r="W3310" i="6" s="1"/>
  <c r="S3310" i="6"/>
  <c r="L3311" i="6"/>
  <c r="M3311" i="6"/>
  <c r="N3311" i="6"/>
  <c r="P3311" i="6" s="1"/>
  <c r="Q3311" i="6" s="1"/>
  <c r="O3311" i="6"/>
  <c r="R3311" i="6" s="1"/>
  <c r="T3311" i="6" s="1"/>
  <c r="U3311" i="6" s="1"/>
  <c r="V3311" i="6" s="1"/>
  <c r="W3311" i="6" s="1"/>
  <c r="S3311" i="6"/>
  <c r="L3312" i="6"/>
  <c r="M3312" i="6"/>
  <c r="N3312" i="6"/>
  <c r="S3312" i="6"/>
  <c r="L3313" i="6"/>
  <c r="M3313" i="6"/>
  <c r="N3313" i="6"/>
  <c r="O3313" i="6"/>
  <c r="P3313" i="6"/>
  <c r="Q3313" i="6" s="1"/>
  <c r="R3313" i="6"/>
  <c r="T3313" i="6" s="1"/>
  <c r="U3313" i="6" s="1"/>
  <c r="V3313" i="6" s="1"/>
  <c r="W3313" i="6" s="1"/>
  <c r="S3313" i="6"/>
  <c r="L3314" i="6"/>
  <c r="M3314" i="6"/>
  <c r="N3314" i="6"/>
  <c r="P3314" i="6" s="1"/>
  <c r="Q3314" i="6" s="1"/>
  <c r="O3314" i="6"/>
  <c r="R3314" i="6" s="1"/>
  <c r="T3314" i="6" s="1"/>
  <c r="U3314" i="6" s="1"/>
  <c r="V3314" i="6" s="1"/>
  <c r="W3314" i="6" s="1"/>
  <c r="S3314" i="6"/>
  <c r="L3315" i="6"/>
  <c r="M3315" i="6"/>
  <c r="N3315" i="6"/>
  <c r="O3315" i="6" s="1"/>
  <c r="R3315" i="6" s="1"/>
  <c r="T3315" i="6" s="1"/>
  <c r="U3315" i="6" s="1"/>
  <c r="V3315" i="6" s="1"/>
  <c r="W3315" i="6" s="1"/>
  <c r="S3315" i="6"/>
  <c r="L3316" i="6"/>
  <c r="M3316" i="6"/>
  <c r="N3316" i="6"/>
  <c r="O3316" i="6" s="1"/>
  <c r="R3316" i="6" s="1"/>
  <c r="P3316" i="6"/>
  <c r="Q3316" i="6" s="1"/>
  <c r="S3316" i="6"/>
  <c r="T3316" i="6"/>
  <c r="U3316" i="6"/>
  <c r="V3316" i="6" s="1"/>
  <c r="W3316" i="6" s="1"/>
  <c r="L3317" i="6"/>
  <c r="M3317" i="6"/>
  <c r="N3317" i="6"/>
  <c r="O3317" i="6"/>
  <c r="R3317" i="6" s="1"/>
  <c r="P3317" i="6"/>
  <c r="Q3317" i="6" s="1"/>
  <c r="S3317" i="6"/>
  <c r="T3317" i="6"/>
  <c r="U3317" i="6" s="1"/>
  <c r="V3317" i="6" s="1"/>
  <c r="W3317" i="6" s="1"/>
  <c r="L3318" i="6"/>
  <c r="M3318" i="6"/>
  <c r="N3318" i="6"/>
  <c r="O3318" i="6"/>
  <c r="P3318" i="6"/>
  <c r="Q3318" i="6" s="1"/>
  <c r="R3318" i="6"/>
  <c r="S3318" i="6"/>
  <c r="T3318" i="6"/>
  <c r="U3318" i="6"/>
  <c r="V3318" i="6" s="1"/>
  <c r="W3318" i="6"/>
  <c r="L3319" i="6"/>
  <c r="M3319" i="6"/>
  <c r="N3319" i="6"/>
  <c r="O3319" i="6"/>
  <c r="P3319" i="6"/>
  <c r="Q3319" i="6" s="1"/>
  <c r="R3319" i="6"/>
  <c r="T3319" i="6" s="1"/>
  <c r="U3319" i="6" s="1"/>
  <c r="V3319" i="6" s="1"/>
  <c r="S3319" i="6"/>
  <c r="W3319" i="6"/>
  <c r="L3320" i="6"/>
  <c r="M3320" i="6"/>
  <c r="N3320" i="6"/>
  <c r="O3320" i="6" s="1"/>
  <c r="R3320" i="6" s="1"/>
  <c r="T3320" i="6" s="1"/>
  <c r="U3320" i="6" s="1"/>
  <c r="V3320" i="6" s="1"/>
  <c r="W3320" i="6" s="1"/>
  <c r="P3320" i="6"/>
  <c r="Q3320" i="6" s="1"/>
  <c r="S3320" i="6"/>
  <c r="L3321" i="6"/>
  <c r="M3321" i="6"/>
  <c r="N3321" i="6"/>
  <c r="S3321" i="6"/>
  <c r="L3322" i="6"/>
  <c r="M3322" i="6"/>
  <c r="N3322" i="6"/>
  <c r="P3322" i="6" s="1"/>
  <c r="Q3322" i="6" s="1"/>
  <c r="O3322" i="6"/>
  <c r="R3322" i="6" s="1"/>
  <c r="S3322" i="6"/>
  <c r="T3322" i="6"/>
  <c r="U3322" i="6" s="1"/>
  <c r="V3322" i="6" s="1"/>
  <c r="W3322" i="6" s="1"/>
  <c r="L3323" i="6"/>
  <c r="M3323" i="6"/>
  <c r="N3323" i="6"/>
  <c r="S3323" i="6"/>
  <c r="L3324" i="6"/>
  <c r="M3324" i="6"/>
  <c r="N3324" i="6"/>
  <c r="O3324" i="6"/>
  <c r="R3324" i="6" s="1"/>
  <c r="T3324" i="6" s="1"/>
  <c r="U3324" i="6" s="1"/>
  <c r="V3324" i="6" s="1"/>
  <c r="W3324" i="6" s="1"/>
  <c r="P3324" i="6"/>
  <c r="Q3324" i="6" s="1"/>
  <c r="S3324" i="6"/>
  <c r="L3325" i="6"/>
  <c r="M3325" i="6"/>
  <c r="N3325" i="6"/>
  <c r="S3325" i="6"/>
  <c r="L3326" i="6"/>
  <c r="M3326" i="6"/>
  <c r="N3326" i="6"/>
  <c r="O3326" i="6"/>
  <c r="R3326" i="6" s="1"/>
  <c r="T3326" i="6" s="1"/>
  <c r="U3326" i="6" s="1"/>
  <c r="V3326" i="6" s="1"/>
  <c r="P3326" i="6"/>
  <c r="Q3326" i="6" s="1"/>
  <c r="S3326" i="6"/>
  <c r="W3326" i="6"/>
  <c r="L3327" i="6"/>
  <c r="M3327" i="6"/>
  <c r="N3327" i="6"/>
  <c r="P3327" i="6" s="1"/>
  <c r="Q3327" i="6" s="1"/>
  <c r="O3327" i="6"/>
  <c r="R3327" i="6" s="1"/>
  <c r="T3327" i="6" s="1"/>
  <c r="S3327" i="6"/>
  <c r="U3327" i="6"/>
  <c r="V3327" i="6" s="1"/>
  <c r="W3327" i="6" s="1"/>
  <c r="L3328" i="6"/>
  <c r="M3328" i="6"/>
  <c r="N3328" i="6"/>
  <c r="O3328" i="6" s="1"/>
  <c r="R3328" i="6" s="1"/>
  <c r="T3328" i="6" s="1"/>
  <c r="U3328" i="6" s="1"/>
  <c r="V3328" i="6" s="1"/>
  <c r="W3328" i="6" s="1"/>
  <c r="S3328" i="6"/>
  <c r="L3329" i="6"/>
  <c r="M3329" i="6"/>
  <c r="N3329" i="6"/>
  <c r="O3329" i="6" s="1"/>
  <c r="P3329" i="6"/>
  <c r="Q3329" i="6" s="1"/>
  <c r="R3329" i="6"/>
  <c r="S3329" i="6"/>
  <c r="T3329" i="6" s="1"/>
  <c r="U3329" i="6" s="1"/>
  <c r="V3329" i="6" s="1"/>
  <c r="W3329" i="6" s="1"/>
  <c r="L3330" i="6"/>
  <c r="M3330" i="6"/>
  <c r="N3330" i="6"/>
  <c r="S3330" i="6"/>
  <c r="L3331" i="6"/>
  <c r="M3331" i="6"/>
  <c r="N3331" i="6"/>
  <c r="O3331" i="6"/>
  <c r="R3331" i="6" s="1"/>
  <c r="P3331" i="6"/>
  <c r="Q3331" i="6" s="1"/>
  <c r="S3331" i="6"/>
  <c r="T3331" i="6"/>
  <c r="U3331" i="6" s="1"/>
  <c r="V3331" i="6"/>
  <c r="W3331" i="6" s="1"/>
  <c r="L3332" i="6"/>
  <c r="M3332" i="6"/>
  <c r="N3332" i="6"/>
  <c r="O3332" i="6"/>
  <c r="P3332" i="6"/>
  <c r="Q3332" i="6" s="1"/>
  <c r="R3332" i="6"/>
  <c r="S3332" i="6"/>
  <c r="T3332" i="6"/>
  <c r="U3332" i="6"/>
  <c r="V3332" i="6" s="1"/>
  <c r="W3332" i="6" s="1"/>
  <c r="L3333" i="6"/>
  <c r="M3333" i="6"/>
  <c r="N3333" i="6"/>
  <c r="S3333" i="6"/>
  <c r="L3334" i="6"/>
  <c r="M3334" i="6"/>
  <c r="N3334" i="6"/>
  <c r="S3334" i="6"/>
  <c r="L3335" i="6"/>
  <c r="M3335" i="6"/>
  <c r="N3335" i="6"/>
  <c r="O3335" i="6"/>
  <c r="R3335" i="6" s="1"/>
  <c r="T3335" i="6" s="1"/>
  <c r="U3335" i="6" s="1"/>
  <c r="V3335" i="6" s="1"/>
  <c r="W3335" i="6" s="1"/>
  <c r="P3335" i="6"/>
  <c r="Q3335" i="6" s="1"/>
  <c r="S3335" i="6"/>
  <c r="L3336" i="6"/>
  <c r="M3336" i="6"/>
  <c r="N3336" i="6"/>
  <c r="O3336" i="6" s="1"/>
  <c r="R3336" i="6" s="1"/>
  <c r="T3336" i="6" s="1"/>
  <c r="U3336" i="6" s="1"/>
  <c r="P3336" i="6"/>
  <c r="Q3336" i="6" s="1"/>
  <c r="S3336" i="6"/>
  <c r="V3336" i="6"/>
  <c r="W3336" i="6" s="1"/>
  <c r="L3337" i="6"/>
  <c r="M3337" i="6"/>
  <c r="N3337" i="6"/>
  <c r="P3337" i="6" s="1"/>
  <c r="Q3337" i="6" s="1"/>
  <c r="S3337" i="6"/>
  <c r="L3338" i="6"/>
  <c r="M3338" i="6"/>
  <c r="N3338" i="6"/>
  <c r="P3338" i="6" s="1"/>
  <c r="Q3338" i="6" s="1"/>
  <c r="O3338" i="6"/>
  <c r="R3338" i="6" s="1"/>
  <c r="T3338" i="6" s="1"/>
  <c r="U3338" i="6" s="1"/>
  <c r="V3338" i="6" s="1"/>
  <c r="W3338" i="6" s="1"/>
  <c r="S3338" i="6"/>
  <c r="L3339" i="6"/>
  <c r="M3339" i="6"/>
  <c r="N3339" i="6"/>
  <c r="P3339" i="6" s="1"/>
  <c r="Q3339" i="6" s="1"/>
  <c r="S3339" i="6"/>
  <c r="L3340" i="6"/>
  <c r="M3340" i="6"/>
  <c r="N3340" i="6"/>
  <c r="O3340" i="6"/>
  <c r="P3340" i="6"/>
  <c r="Q3340" i="6" s="1"/>
  <c r="R3340" i="6"/>
  <c r="T3340" i="6" s="1"/>
  <c r="U3340" i="6" s="1"/>
  <c r="V3340" i="6" s="1"/>
  <c r="W3340" i="6" s="1"/>
  <c r="S3340" i="6"/>
  <c r="L3341" i="6"/>
  <c r="M3341" i="6"/>
  <c r="N3341" i="6"/>
  <c r="S3341" i="6"/>
  <c r="L3342" i="6"/>
  <c r="M3342" i="6"/>
  <c r="N3342" i="6"/>
  <c r="P3342" i="6" s="1"/>
  <c r="Q3342" i="6" s="1"/>
  <c r="O3342" i="6"/>
  <c r="R3342" i="6" s="1"/>
  <c r="T3342" i="6" s="1"/>
  <c r="U3342" i="6" s="1"/>
  <c r="V3342" i="6" s="1"/>
  <c r="W3342" i="6" s="1"/>
  <c r="S3342" i="6"/>
  <c r="L3343" i="6"/>
  <c r="M3343" i="6"/>
  <c r="N3343" i="6"/>
  <c r="O3343" i="6"/>
  <c r="R3343" i="6" s="1"/>
  <c r="P3343" i="6"/>
  <c r="Q3343" i="6" s="1"/>
  <c r="S3343" i="6"/>
  <c r="T3343" i="6"/>
  <c r="U3343" i="6"/>
  <c r="V3343" i="6" s="1"/>
  <c r="W3343" i="6" s="1"/>
  <c r="L3344" i="6"/>
  <c r="M3344" i="6"/>
  <c r="N3344" i="6"/>
  <c r="O3344" i="6" s="1"/>
  <c r="R3344" i="6" s="1"/>
  <c r="T3344" i="6" s="1"/>
  <c r="U3344" i="6" s="1"/>
  <c r="V3344" i="6" s="1"/>
  <c r="W3344" i="6" s="1"/>
  <c r="P3344" i="6"/>
  <c r="Q3344" i="6" s="1"/>
  <c r="S3344" i="6"/>
  <c r="L3345" i="6"/>
  <c r="M3345" i="6"/>
  <c r="N3345" i="6"/>
  <c r="S3345" i="6"/>
  <c r="L3346" i="6"/>
  <c r="M3346" i="6"/>
  <c r="N3346" i="6"/>
  <c r="P3346" i="6" s="1"/>
  <c r="Q3346" i="6" s="1"/>
  <c r="O3346" i="6"/>
  <c r="R3346" i="6"/>
  <c r="T3346" i="6" s="1"/>
  <c r="S3346" i="6"/>
  <c r="U3346" i="6"/>
  <c r="V3346" i="6"/>
  <c r="W3346" i="6" s="1"/>
  <c r="L3347" i="6"/>
  <c r="M3347" i="6"/>
  <c r="N3347" i="6"/>
  <c r="P3347" i="6" s="1"/>
  <c r="Q3347" i="6" s="1"/>
  <c r="O3347" i="6"/>
  <c r="R3347" i="6"/>
  <c r="S3347" i="6"/>
  <c r="T3347" i="6"/>
  <c r="U3347" i="6" s="1"/>
  <c r="V3347" i="6" s="1"/>
  <c r="W3347" i="6" s="1"/>
  <c r="L3348" i="6"/>
  <c r="M3348" i="6"/>
  <c r="N3348" i="6"/>
  <c r="S3348" i="6"/>
  <c r="L3349" i="6"/>
  <c r="M3349" i="6"/>
  <c r="N3349" i="6"/>
  <c r="P3349" i="6" s="1"/>
  <c r="Q3349" i="6" s="1"/>
  <c r="O3349" i="6"/>
  <c r="R3349" i="6"/>
  <c r="T3349" i="6" s="1"/>
  <c r="S3349" i="6"/>
  <c r="U3349" i="6"/>
  <c r="V3349" i="6" s="1"/>
  <c r="W3349" i="6" s="1"/>
  <c r="L3350" i="6"/>
  <c r="M3350" i="6"/>
  <c r="N3350" i="6"/>
  <c r="P3350" i="6" s="1"/>
  <c r="Q3350" i="6" s="1"/>
  <c r="O3350" i="6"/>
  <c r="R3350" i="6"/>
  <c r="T3350" i="6" s="1"/>
  <c r="U3350" i="6" s="1"/>
  <c r="V3350" i="6" s="1"/>
  <c r="W3350" i="6" s="1"/>
  <c r="S3350" i="6"/>
  <c r="L3351" i="6"/>
  <c r="M3351" i="6"/>
  <c r="N3351" i="6"/>
  <c r="S3351" i="6"/>
  <c r="L3352" i="6"/>
  <c r="M3352" i="6"/>
  <c r="N3352" i="6"/>
  <c r="S3352" i="6"/>
  <c r="L3353" i="6"/>
  <c r="M3353" i="6"/>
  <c r="N3353" i="6"/>
  <c r="P3353" i="6" s="1"/>
  <c r="Q3353" i="6" s="1"/>
  <c r="O3353" i="6"/>
  <c r="R3353" i="6" s="1"/>
  <c r="T3353" i="6" s="1"/>
  <c r="S3353" i="6"/>
  <c r="U3353" i="6"/>
  <c r="V3353" i="6" s="1"/>
  <c r="W3353" i="6" s="1"/>
  <c r="L3354" i="6"/>
  <c r="M3354" i="6"/>
  <c r="N3354" i="6"/>
  <c r="S3354" i="6"/>
  <c r="L3355" i="6"/>
  <c r="M3355" i="6"/>
  <c r="N3355" i="6"/>
  <c r="S3355" i="6"/>
  <c r="L3356" i="6"/>
  <c r="M3356" i="6"/>
  <c r="N3356" i="6"/>
  <c r="S3356" i="6"/>
  <c r="L3357" i="6"/>
  <c r="M3357" i="6"/>
  <c r="N3357" i="6"/>
  <c r="S3357" i="6"/>
  <c r="L3358" i="6"/>
  <c r="M3358" i="6"/>
  <c r="N3358" i="6"/>
  <c r="P3358" i="6" s="1"/>
  <c r="Q3358" i="6" s="1"/>
  <c r="O3358" i="6"/>
  <c r="R3358" i="6"/>
  <c r="T3358" i="6" s="1"/>
  <c r="S3358" i="6"/>
  <c r="U3358" i="6"/>
  <c r="V3358" i="6"/>
  <c r="W3358" i="6" s="1"/>
  <c r="L3359" i="6"/>
  <c r="M3359" i="6"/>
  <c r="N3359" i="6"/>
  <c r="P3359" i="6" s="1"/>
  <c r="Q3359" i="6" s="1"/>
  <c r="O3359" i="6"/>
  <c r="R3359" i="6"/>
  <c r="S3359" i="6"/>
  <c r="T3359" i="6"/>
  <c r="U3359" i="6" s="1"/>
  <c r="V3359" i="6" s="1"/>
  <c r="W3359" i="6" s="1"/>
  <c r="L3360" i="6"/>
  <c r="M3360" i="6"/>
  <c r="N3360" i="6"/>
  <c r="S3360" i="6"/>
  <c r="L3361" i="6"/>
  <c r="M3361" i="6"/>
  <c r="N3361" i="6"/>
  <c r="P3361" i="6" s="1"/>
  <c r="Q3361" i="6" s="1"/>
  <c r="O3361" i="6"/>
  <c r="R3361" i="6" s="1"/>
  <c r="T3361" i="6" s="1"/>
  <c r="U3361" i="6" s="1"/>
  <c r="V3361" i="6" s="1"/>
  <c r="W3361" i="6" s="1"/>
  <c r="S3361" i="6"/>
  <c r="L3362" i="6"/>
  <c r="M3362" i="6"/>
  <c r="N3362" i="6"/>
  <c r="P3362" i="6" s="1"/>
  <c r="Q3362" i="6" s="1"/>
  <c r="O3362" i="6"/>
  <c r="R3362" i="6" s="1"/>
  <c r="S3362" i="6"/>
  <c r="T3362" i="6"/>
  <c r="U3362" i="6" s="1"/>
  <c r="V3362" i="6" s="1"/>
  <c r="W3362" i="6" s="1"/>
  <c r="L3363" i="6"/>
  <c r="M3363" i="6"/>
  <c r="N3363" i="6"/>
  <c r="P3363" i="6" s="1"/>
  <c r="Q3363" i="6" s="1"/>
  <c r="O3363" i="6"/>
  <c r="R3363" i="6" s="1"/>
  <c r="T3363" i="6" s="1"/>
  <c r="U3363" i="6" s="1"/>
  <c r="S3363" i="6"/>
  <c r="V3363" i="6"/>
  <c r="W3363" i="6" s="1"/>
  <c r="L3364" i="6"/>
  <c r="M3364" i="6"/>
  <c r="N3364" i="6"/>
  <c r="P3364" i="6" s="1"/>
  <c r="Q3364" i="6" s="1"/>
  <c r="O3364" i="6"/>
  <c r="R3364" i="6" s="1"/>
  <c r="T3364" i="6" s="1"/>
  <c r="U3364" i="6" s="1"/>
  <c r="V3364" i="6" s="1"/>
  <c r="W3364" i="6" s="1"/>
  <c r="S3364" i="6"/>
  <c r="L3365" i="6"/>
  <c r="M3365" i="6"/>
  <c r="N3365" i="6"/>
  <c r="P3365" i="6" s="1"/>
  <c r="Q3365" i="6" s="1"/>
  <c r="O3365" i="6"/>
  <c r="R3365" i="6" s="1"/>
  <c r="T3365" i="6" s="1"/>
  <c r="U3365" i="6" s="1"/>
  <c r="V3365" i="6" s="1"/>
  <c r="W3365" i="6" s="1"/>
  <c r="S3365" i="6"/>
  <c r="L3366" i="6"/>
  <c r="M3366" i="6"/>
  <c r="N3366" i="6"/>
  <c r="S3366" i="6"/>
  <c r="L3367" i="6"/>
  <c r="M3367" i="6"/>
  <c r="N3367" i="6"/>
  <c r="S3367" i="6"/>
  <c r="L3368" i="6"/>
  <c r="M3368" i="6"/>
  <c r="N3368" i="6"/>
  <c r="P3368" i="6" s="1"/>
  <c r="Q3368" i="6" s="1"/>
  <c r="O3368" i="6"/>
  <c r="R3368" i="6" s="1"/>
  <c r="T3368" i="6" s="1"/>
  <c r="U3368" i="6" s="1"/>
  <c r="V3368" i="6" s="1"/>
  <c r="W3368" i="6" s="1"/>
  <c r="S3368" i="6"/>
  <c r="L3369" i="6"/>
  <c r="M3369" i="6"/>
  <c r="N3369" i="6"/>
  <c r="S3369" i="6"/>
  <c r="L3370" i="6"/>
  <c r="M3370" i="6"/>
  <c r="N3370" i="6"/>
  <c r="P3370" i="6" s="1"/>
  <c r="Q3370" i="6" s="1"/>
  <c r="O3370" i="6"/>
  <c r="R3370" i="6"/>
  <c r="T3370" i="6" s="1"/>
  <c r="U3370" i="6" s="1"/>
  <c r="V3370" i="6" s="1"/>
  <c r="W3370" i="6" s="1"/>
  <c r="S3370" i="6"/>
  <c r="L3371" i="6"/>
  <c r="M3371" i="6"/>
  <c r="N3371" i="6"/>
  <c r="P3371" i="6" s="1"/>
  <c r="Q3371" i="6" s="1"/>
  <c r="O3371" i="6"/>
  <c r="R3371" i="6"/>
  <c r="S3371" i="6"/>
  <c r="T3371" i="6"/>
  <c r="U3371" i="6"/>
  <c r="V3371" i="6" s="1"/>
  <c r="W3371" i="6"/>
  <c r="L3372" i="6"/>
  <c r="M3372" i="6"/>
  <c r="N3372" i="6"/>
  <c r="S3372" i="6"/>
  <c r="L3373" i="6"/>
  <c r="M3373" i="6"/>
  <c r="N3373" i="6"/>
  <c r="P3373" i="6" s="1"/>
  <c r="Q3373" i="6" s="1"/>
  <c r="O3373" i="6"/>
  <c r="R3373" i="6"/>
  <c r="T3373" i="6" s="1"/>
  <c r="S3373" i="6"/>
  <c r="U3373" i="6"/>
  <c r="V3373" i="6"/>
  <c r="W3373" i="6" s="1"/>
  <c r="L3374" i="6"/>
  <c r="M3374" i="6"/>
  <c r="N3374" i="6"/>
  <c r="P3374" i="6" s="1"/>
  <c r="Q3374" i="6" s="1"/>
  <c r="O3374" i="6"/>
  <c r="R3374" i="6"/>
  <c r="T3374" i="6" s="1"/>
  <c r="U3374" i="6" s="1"/>
  <c r="V3374" i="6" s="1"/>
  <c r="S3374" i="6"/>
  <c r="W3374" i="6"/>
  <c r="L3375" i="6"/>
  <c r="M3375" i="6"/>
  <c r="N3375" i="6"/>
  <c r="P3375" i="6" s="1"/>
  <c r="Q3375" i="6" s="1"/>
  <c r="O3375" i="6"/>
  <c r="R3375" i="6" s="1"/>
  <c r="T3375" i="6" s="1"/>
  <c r="U3375" i="6" s="1"/>
  <c r="V3375" i="6" s="1"/>
  <c r="W3375" i="6" s="1"/>
  <c r="S3375" i="6"/>
  <c r="L3376" i="6"/>
  <c r="M3376" i="6"/>
  <c r="N3376" i="6"/>
  <c r="S3376" i="6"/>
  <c r="L3377" i="6"/>
  <c r="M3377" i="6"/>
  <c r="N3377" i="6"/>
  <c r="P3377" i="6" s="1"/>
  <c r="Q3377" i="6" s="1"/>
  <c r="O3377" i="6"/>
  <c r="R3377" i="6" s="1"/>
  <c r="T3377" i="6" s="1"/>
  <c r="U3377" i="6" s="1"/>
  <c r="V3377" i="6" s="1"/>
  <c r="W3377" i="6" s="1"/>
  <c r="S3377" i="6"/>
  <c r="L3378" i="6"/>
  <c r="M3378" i="6"/>
  <c r="N3378" i="6"/>
  <c r="S3378" i="6"/>
  <c r="L3379" i="6"/>
  <c r="M3379" i="6"/>
  <c r="N3379" i="6"/>
  <c r="S3379" i="6"/>
  <c r="L3380" i="6"/>
  <c r="M3380" i="6"/>
  <c r="N3380" i="6"/>
  <c r="P3380" i="6" s="1"/>
  <c r="Q3380" i="6" s="1"/>
  <c r="O3380" i="6"/>
  <c r="R3380" i="6" s="1"/>
  <c r="T3380" i="6" s="1"/>
  <c r="U3380" i="6" s="1"/>
  <c r="V3380" i="6" s="1"/>
  <c r="W3380" i="6" s="1"/>
  <c r="S3380" i="6"/>
  <c r="L3381" i="6"/>
  <c r="M3381" i="6"/>
  <c r="N3381" i="6"/>
  <c r="S3381" i="6"/>
  <c r="L3382" i="6"/>
  <c r="M3382" i="6"/>
  <c r="N3382" i="6"/>
  <c r="P3382" i="6" s="1"/>
  <c r="Q3382" i="6" s="1"/>
  <c r="O3382" i="6"/>
  <c r="R3382" i="6"/>
  <c r="T3382" i="6" s="1"/>
  <c r="S3382" i="6"/>
  <c r="U3382" i="6"/>
  <c r="V3382" i="6"/>
  <c r="W3382" i="6" s="1"/>
  <c r="L3383" i="6"/>
  <c r="M3383" i="6"/>
  <c r="N3383" i="6"/>
  <c r="P3383" i="6" s="1"/>
  <c r="Q3383" i="6" s="1"/>
  <c r="O3383" i="6"/>
  <c r="R3383" i="6"/>
  <c r="S3383" i="6"/>
  <c r="T3383" i="6"/>
  <c r="U3383" i="6" s="1"/>
  <c r="V3383" i="6" s="1"/>
  <c r="W3383" i="6" s="1"/>
  <c r="L3384" i="6"/>
  <c r="M3384" i="6"/>
  <c r="N3384" i="6"/>
  <c r="S3384" i="6"/>
  <c r="L3385" i="6"/>
  <c r="M3385" i="6"/>
  <c r="N3385" i="6"/>
  <c r="P3385" i="6" s="1"/>
  <c r="Q3385" i="6" s="1"/>
  <c r="O3385" i="6"/>
  <c r="R3385" i="6" s="1"/>
  <c r="T3385" i="6" s="1"/>
  <c r="U3385" i="6" s="1"/>
  <c r="V3385" i="6" s="1"/>
  <c r="S3385" i="6"/>
  <c r="W3385" i="6"/>
  <c r="L3386" i="6"/>
  <c r="M3386" i="6"/>
  <c r="N3386" i="6"/>
  <c r="P3386" i="6" s="1"/>
  <c r="Q3386" i="6" s="1"/>
  <c r="O3386" i="6"/>
  <c r="R3386" i="6" s="1"/>
  <c r="T3386" i="6" s="1"/>
  <c r="U3386" i="6" s="1"/>
  <c r="V3386" i="6" s="1"/>
  <c r="W3386" i="6" s="1"/>
  <c r="S3386" i="6"/>
  <c r="L3387" i="6"/>
  <c r="M3387" i="6"/>
  <c r="N3387" i="6"/>
  <c r="P3387" i="6" s="1"/>
  <c r="Q3387" i="6" s="1"/>
  <c r="O3387" i="6"/>
  <c r="R3387" i="6" s="1"/>
  <c r="T3387" i="6" s="1"/>
  <c r="U3387" i="6" s="1"/>
  <c r="V3387" i="6" s="1"/>
  <c r="W3387" i="6" s="1"/>
  <c r="S3387" i="6"/>
  <c r="L3388" i="6"/>
  <c r="M3388" i="6"/>
  <c r="N3388" i="6"/>
  <c r="S3388" i="6"/>
  <c r="L3389" i="6"/>
  <c r="M3389" i="6"/>
  <c r="N3389" i="6"/>
  <c r="P3389" i="6" s="1"/>
  <c r="Q3389" i="6" s="1"/>
  <c r="O3389" i="6"/>
  <c r="R3389" i="6"/>
  <c r="T3389" i="6" s="1"/>
  <c r="U3389" i="6" s="1"/>
  <c r="V3389" i="6" s="1"/>
  <c r="W3389" i="6" s="1"/>
  <c r="S3389" i="6"/>
  <c r="L3390" i="6"/>
  <c r="M3390" i="6"/>
  <c r="N3390" i="6"/>
  <c r="S3390" i="6"/>
  <c r="L3391" i="6"/>
  <c r="M3391" i="6"/>
  <c r="N3391" i="6"/>
  <c r="S3391" i="6"/>
  <c r="L3392" i="6"/>
  <c r="M3392" i="6"/>
  <c r="N3392" i="6"/>
  <c r="P3392" i="6" s="1"/>
  <c r="Q3392" i="6" s="1"/>
  <c r="O3392" i="6"/>
  <c r="R3392" i="6" s="1"/>
  <c r="S3392" i="6"/>
  <c r="L3393" i="6"/>
  <c r="M3393" i="6"/>
  <c r="N3393" i="6"/>
  <c r="S3393" i="6"/>
  <c r="L3394" i="6"/>
  <c r="M3394" i="6"/>
  <c r="N3394" i="6"/>
  <c r="P3394" i="6" s="1"/>
  <c r="Q3394" i="6" s="1"/>
  <c r="O3394" i="6"/>
  <c r="R3394" i="6"/>
  <c r="S3394" i="6"/>
  <c r="L3395" i="6"/>
  <c r="M3395" i="6"/>
  <c r="N3395" i="6"/>
  <c r="P3395" i="6" s="1"/>
  <c r="Q3395" i="6" s="1"/>
  <c r="O3395" i="6"/>
  <c r="R3395" i="6"/>
  <c r="S3395" i="6"/>
  <c r="T3395" i="6"/>
  <c r="U3395" i="6" s="1"/>
  <c r="V3395" i="6" s="1"/>
  <c r="W3395" i="6"/>
  <c r="L3396" i="6"/>
  <c r="M3396" i="6"/>
  <c r="N3396" i="6"/>
  <c r="S3396" i="6"/>
  <c r="L3397" i="6"/>
  <c r="M3397" i="6"/>
  <c r="N3397" i="6"/>
  <c r="P3397" i="6" s="1"/>
  <c r="Q3397" i="6" s="1"/>
  <c r="O3397" i="6"/>
  <c r="R3397" i="6"/>
  <c r="T3397" i="6" s="1"/>
  <c r="U3397" i="6" s="1"/>
  <c r="V3397" i="6" s="1"/>
  <c r="W3397" i="6" s="1"/>
  <c r="S3397" i="6"/>
  <c r="L3398" i="6"/>
  <c r="M3398" i="6"/>
  <c r="N3398" i="6"/>
  <c r="P3398" i="6" s="1"/>
  <c r="Q3398" i="6" s="1"/>
  <c r="O3398" i="6"/>
  <c r="R3398" i="6"/>
  <c r="T3398" i="6" s="1"/>
  <c r="U3398" i="6" s="1"/>
  <c r="V3398" i="6" s="1"/>
  <c r="S3398" i="6"/>
  <c r="W3398" i="6"/>
  <c r="L3399" i="6"/>
  <c r="M3399" i="6"/>
  <c r="N3399" i="6"/>
  <c r="P3399" i="6" s="1"/>
  <c r="Q3399" i="6" s="1"/>
  <c r="O3399" i="6"/>
  <c r="R3399" i="6" s="1"/>
  <c r="T3399" i="6" s="1"/>
  <c r="U3399" i="6" s="1"/>
  <c r="V3399" i="6" s="1"/>
  <c r="W3399" i="6" s="1"/>
  <c r="S3399" i="6"/>
  <c r="L3400" i="6"/>
  <c r="M3400" i="6"/>
  <c r="N3400" i="6"/>
  <c r="S3400" i="6"/>
  <c r="L3401" i="6"/>
  <c r="M3401" i="6"/>
  <c r="N3401" i="6"/>
  <c r="P3401" i="6" s="1"/>
  <c r="Q3401" i="6" s="1"/>
  <c r="O3401" i="6"/>
  <c r="R3401" i="6" s="1"/>
  <c r="T3401" i="6" s="1"/>
  <c r="S3401" i="6"/>
  <c r="U3401" i="6"/>
  <c r="V3401" i="6" s="1"/>
  <c r="W3401" i="6" s="1"/>
  <c r="L3402" i="6"/>
  <c r="M3402" i="6"/>
  <c r="N3402" i="6"/>
  <c r="S3402" i="6"/>
  <c r="L3403" i="6"/>
  <c r="M3403" i="6"/>
  <c r="N3403" i="6"/>
  <c r="S3403" i="6"/>
  <c r="L3404" i="6"/>
  <c r="M3404" i="6"/>
  <c r="N3404" i="6"/>
  <c r="P3404" i="6" s="1"/>
  <c r="Q3404" i="6" s="1"/>
  <c r="O3404" i="6"/>
  <c r="R3404" i="6" s="1"/>
  <c r="T3404" i="6" s="1"/>
  <c r="U3404" i="6" s="1"/>
  <c r="V3404" i="6" s="1"/>
  <c r="W3404" i="6" s="1"/>
  <c r="S3404" i="6"/>
  <c r="L3405" i="6"/>
  <c r="M3405" i="6"/>
  <c r="N3405" i="6"/>
  <c r="S3405" i="6"/>
  <c r="L3406" i="6"/>
  <c r="M3406" i="6"/>
  <c r="N3406" i="6"/>
  <c r="P3406" i="6" s="1"/>
  <c r="Q3406" i="6" s="1"/>
  <c r="O3406" i="6"/>
  <c r="R3406" i="6"/>
  <c r="T3406" i="6" s="1"/>
  <c r="S3406" i="6"/>
  <c r="U3406" i="6"/>
  <c r="V3406" i="6"/>
  <c r="W3406" i="6" s="1"/>
  <c r="L3407" i="6"/>
  <c r="M3407" i="6"/>
  <c r="N3407" i="6"/>
  <c r="P3407" i="6" s="1"/>
  <c r="Q3407" i="6" s="1"/>
  <c r="O3407" i="6"/>
  <c r="R3407" i="6"/>
  <c r="S3407" i="6"/>
  <c r="T3407" i="6"/>
  <c r="U3407" i="6" s="1"/>
  <c r="V3407" i="6" s="1"/>
  <c r="W3407" i="6" s="1"/>
  <c r="L3408" i="6"/>
  <c r="M3408" i="6"/>
  <c r="N3408" i="6"/>
  <c r="S3408" i="6"/>
  <c r="L3409" i="6"/>
  <c r="M3409" i="6"/>
  <c r="N3409" i="6"/>
  <c r="P3409" i="6" s="1"/>
  <c r="Q3409" i="6" s="1"/>
  <c r="O3409" i="6"/>
  <c r="R3409" i="6" s="1"/>
  <c r="T3409" i="6" s="1"/>
  <c r="U3409" i="6" s="1"/>
  <c r="V3409" i="6" s="1"/>
  <c r="S3409" i="6"/>
  <c r="W3409" i="6"/>
  <c r="L3410" i="6"/>
  <c r="M3410" i="6"/>
  <c r="N3410" i="6"/>
  <c r="P3410" i="6" s="1"/>
  <c r="Q3410" i="6" s="1"/>
  <c r="O3410" i="6"/>
  <c r="R3410" i="6"/>
  <c r="T3410" i="6" s="1"/>
  <c r="U3410" i="6" s="1"/>
  <c r="V3410" i="6" s="1"/>
  <c r="W3410" i="6" s="1"/>
  <c r="S3410" i="6"/>
  <c r="L3411" i="6"/>
  <c r="M3411" i="6"/>
  <c r="N3411" i="6"/>
  <c r="P3411" i="6" s="1"/>
  <c r="Q3411" i="6" s="1"/>
  <c r="O3411" i="6"/>
  <c r="R3411" i="6" s="1"/>
  <c r="T3411" i="6" s="1"/>
  <c r="U3411" i="6" s="1"/>
  <c r="V3411" i="6" s="1"/>
  <c r="W3411" i="6" s="1"/>
  <c r="S3411" i="6"/>
  <c r="L3412" i="6"/>
  <c r="M3412" i="6"/>
  <c r="N3412" i="6"/>
  <c r="P3412" i="6" s="1"/>
  <c r="Q3412" i="6" s="1"/>
  <c r="O3412" i="6"/>
  <c r="R3412" i="6" s="1"/>
  <c r="T3412" i="6" s="1"/>
  <c r="U3412" i="6" s="1"/>
  <c r="V3412" i="6" s="1"/>
  <c r="W3412" i="6" s="1"/>
  <c r="S3412" i="6"/>
  <c r="L3413" i="6"/>
  <c r="M3413" i="6"/>
  <c r="N3413" i="6"/>
  <c r="P3413" i="6" s="1"/>
  <c r="Q3413" i="6" s="1"/>
  <c r="O3413" i="6"/>
  <c r="R3413" i="6"/>
  <c r="T3413" i="6" s="1"/>
  <c r="U3413" i="6" s="1"/>
  <c r="V3413" i="6" s="1"/>
  <c r="W3413" i="6" s="1"/>
  <c r="S3413" i="6"/>
  <c r="L3414" i="6"/>
  <c r="M3414" i="6"/>
  <c r="N3414" i="6"/>
  <c r="S3414" i="6"/>
  <c r="L3415" i="6"/>
  <c r="M3415" i="6"/>
  <c r="N3415" i="6"/>
  <c r="S3415" i="6"/>
  <c r="L3416" i="6"/>
  <c r="M3416" i="6"/>
  <c r="N3416" i="6"/>
  <c r="P3416" i="6" s="1"/>
  <c r="Q3416" i="6" s="1"/>
  <c r="O3416" i="6"/>
  <c r="R3416" i="6" s="1"/>
  <c r="S3416" i="6"/>
  <c r="L3417" i="6"/>
  <c r="M3417" i="6"/>
  <c r="N3417" i="6"/>
  <c r="S3417" i="6"/>
  <c r="L3418" i="6"/>
  <c r="M3418" i="6"/>
  <c r="N3418" i="6"/>
  <c r="P3418" i="6" s="1"/>
  <c r="Q3418" i="6" s="1"/>
  <c r="O3418" i="6"/>
  <c r="R3418" i="6"/>
  <c r="T3418" i="6" s="1"/>
  <c r="U3418" i="6" s="1"/>
  <c r="V3418" i="6" s="1"/>
  <c r="W3418" i="6" s="1"/>
  <c r="S3418" i="6"/>
  <c r="L3419" i="6"/>
  <c r="M3419" i="6"/>
  <c r="N3419" i="6"/>
  <c r="P3419" i="6" s="1"/>
  <c r="Q3419" i="6" s="1"/>
  <c r="O3419" i="6"/>
  <c r="R3419" i="6"/>
  <c r="S3419" i="6"/>
  <c r="T3419" i="6"/>
  <c r="U3419" i="6" s="1"/>
  <c r="V3419" i="6" s="1"/>
  <c r="W3419" i="6" s="1"/>
  <c r="L3420" i="6"/>
  <c r="M3420" i="6"/>
  <c r="N3420" i="6"/>
  <c r="S3420" i="6"/>
  <c r="L3421" i="6"/>
  <c r="M3421" i="6"/>
  <c r="N3421" i="6"/>
  <c r="P3421" i="6" s="1"/>
  <c r="Q3421" i="6" s="1"/>
  <c r="O3421" i="6"/>
  <c r="R3421" i="6"/>
  <c r="T3421" i="6" s="1"/>
  <c r="S3421" i="6"/>
  <c r="U3421" i="6"/>
  <c r="V3421" i="6" s="1"/>
  <c r="W3421" i="6" s="1"/>
  <c r="L3422" i="6"/>
  <c r="M3422" i="6"/>
  <c r="N3422" i="6"/>
  <c r="P3422" i="6" s="1"/>
  <c r="Q3422" i="6" s="1"/>
  <c r="O3422" i="6"/>
  <c r="R3422" i="6"/>
  <c r="T3422" i="6" s="1"/>
  <c r="U3422" i="6" s="1"/>
  <c r="V3422" i="6" s="1"/>
  <c r="W3422" i="6" s="1"/>
  <c r="S3422" i="6"/>
  <c r="L3423" i="6"/>
  <c r="M3423" i="6"/>
  <c r="N3423" i="6"/>
  <c r="S3423" i="6"/>
  <c r="L3424" i="6"/>
  <c r="M3424" i="6"/>
  <c r="N3424" i="6"/>
  <c r="S3424" i="6"/>
  <c r="L3425" i="6"/>
  <c r="M3425" i="6"/>
  <c r="N3425" i="6"/>
  <c r="P3425" i="6" s="1"/>
  <c r="Q3425" i="6" s="1"/>
  <c r="O3425" i="6"/>
  <c r="R3425" i="6" s="1"/>
  <c r="T3425" i="6" s="1"/>
  <c r="U3425" i="6" s="1"/>
  <c r="V3425" i="6" s="1"/>
  <c r="W3425" i="6" s="1"/>
  <c r="S3425" i="6"/>
  <c r="L3426" i="6"/>
  <c r="M3426" i="6"/>
  <c r="N3426" i="6"/>
  <c r="S3426" i="6"/>
  <c r="L3427" i="6"/>
  <c r="M3427" i="6"/>
  <c r="N3427" i="6"/>
  <c r="S3427" i="6"/>
  <c r="L3428" i="6"/>
  <c r="M3428" i="6"/>
  <c r="N3428" i="6"/>
  <c r="P3428" i="6" s="1"/>
  <c r="Q3428" i="6" s="1"/>
  <c r="O3428" i="6"/>
  <c r="R3428" i="6"/>
  <c r="T3428" i="6" s="1"/>
  <c r="U3428" i="6" s="1"/>
  <c r="V3428" i="6" s="1"/>
  <c r="W3428" i="6" s="1"/>
  <c r="S3428" i="6"/>
  <c r="L3429" i="6"/>
  <c r="M3429" i="6"/>
  <c r="N3429" i="6"/>
  <c r="S3429" i="6"/>
  <c r="L3430" i="6"/>
  <c r="M3430" i="6"/>
  <c r="N3430" i="6"/>
  <c r="P3430" i="6" s="1"/>
  <c r="Q3430" i="6" s="1"/>
  <c r="O3430" i="6"/>
  <c r="R3430" i="6"/>
  <c r="T3430" i="6" s="1"/>
  <c r="S3430" i="6"/>
  <c r="U3430" i="6"/>
  <c r="V3430" i="6"/>
  <c r="W3430" i="6" s="1"/>
  <c r="L3431" i="6"/>
  <c r="M3431" i="6"/>
  <c r="N3431" i="6"/>
  <c r="P3431" i="6" s="1"/>
  <c r="Q3431" i="6" s="1"/>
  <c r="O3431" i="6"/>
  <c r="R3431" i="6"/>
  <c r="S3431" i="6"/>
  <c r="T3431" i="6"/>
  <c r="U3431" i="6" s="1"/>
  <c r="V3431" i="6" s="1"/>
  <c r="W3431" i="6" s="1"/>
  <c r="L3432" i="6"/>
  <c r="M3432" i="6"/>
  <c r="N3432" i="6"/>
  <c r="S3432" i="6"/>
  <c r="L3433" i="6"/>
  <c r="M3433" i="6"/>
  <c r="N3433" i="6"/>
  <c r="P3433" i="6" s="1"/>
  <c r="Q3433" i="6" s="1"/>
  <c r="O3433" i="6"/>
  <c r="R3433" i="6" s="1"/>
  <c r="T3433" i="6" s="1"/>
  <c r="U3433" i="6" s="1"/>
  <c r="V3433" i="6" s="1"/>
  <c r="W3433" i="6" s="1"/>
  <c r="S3433" i="6"/>
  <c r="L3434" i="6"/>
  <c r="M3434" i="6"/>
  <c r="N3434" i="6"/>
  <c r="P3434" i="6" s="1"/>
  <c r="Q3434" i="6" s="1"/>
  <c r="O3434" i="6"/>
  <c r="R3434" i="6"/>
  <c r="S3434" i="6"/>
  <c r="T3434" i="6"/>
  <c r="U3434" i="6" s="1"/>
  <c r="V3434" i="6" s="1"/>
  <c r="W3434" i="6" s="1"/>
  <c r="L3435" i="6"/>
  <c r="M3435" i="6"/>
  <c r="N3435" i="6"/>
  <c r="P3435" i="6" s="1"/>
  <c r="Q3435" i="6" s="1"/>
  <c r="O3435" i="6"/>
  <c r="R3435" i="6" s="1"/>
  <c r="T3435" i="6" s="1"/>
  <c r="S3435" i="6"/>
  <c r="U3435" i="6"/>
  <c r="V3435" i="6"/>
  <c r="W3435" i="6" s="1"/>
  <c r="L3436" i="6"/>
  <c r="M3436" i="6"/>
  <c r="N3436" i="6"/>
  <c r="P3436" i="6" s="1"/>
  <c r="Q3436" i="6" s="1"/>
  <c r="S3436" i="6"/>
  <c r="L3437" i="6"/>
  <c r="M3437" i="6"/>
  <c r="N3437" i="6"/>
  <c r="P3437" i="6" s="1"/>
  <c r="Q3437" i="6" s="1"/>
  <c r="O3437" i="6"/>
  <c r="R3437" i="6"/>
  <c r="S3437" i="6"/>
  <c r="T3437" i="6"/>
  <c r="U3437" i="6" s="1"/>
  <c r="V3437" i="6" s="1"/>
  <c r="W3437" i="6" s="1"/>
  <c r="L3438" i="6"/>
  <c r="M3438" i="6"/>
  <c r="N3438" i="6"/>
  <c r="S3438" i="6"/>
  <c r="L3439" i="6"/>
  <c r="M3439" i="6"/>
  <c r="N3439" i="6"/>
  <c r="S3439" i="6"/>
  <c r="L3440" i="6"/>
  <c r="M3440" i="6"/>
  <c r="N3440" i="6"/>
  <c r="P3440" i="6" s="1"/>
  <c r="Q3440" i="6" s="1"/>
  <c r="O3440" i="6"/>
  <c r="R3440" i="6" s="1"/>
  <c r="T3440" i="6" s="1"/>
  <c r="U3440" i="6" s="1"/>
  <c r="V3440" i="6" s="1"/>
  <c r="W3440" i="6" s="1"/>
  <c r="S3440" i="6"/>
  <c r="L3441" i="6"/>
  <c r="M3441" i="6"/>
  <c r="N3441" i="6"/>
  <c r="S3441" i="6"/>
  <c r="L3442" i="6"/>
  <c r="M3442" i="6"/>
  <c r="N3442" i="6"/>
  <c r="P3442" i="6" s="1"/>
  <c r="Q3442" i="6" s="1"/>
  <c r="O3442" i="6"/>
  <c r="R3442" i="6"/>
  <c r="S3442" i="6"/>
  <c r="L3443" i="6"/>
  <c r="M3443" i="6"/>
  <c r="N3443" i="6"/>
  <c r="P3443" i="6" s="1"/>
  <c r="Q3443" i="6" s="1"/>
  <c r="O3443" i="6"/>
  <c r="R3443" i="6"/>
  <c r="S3443" i="6"/>
  <c r="T3443" i="6"/>
  <c r="U3443" i="6"/>
  <c r="V3443" i="6" s="1"/>
  <c r="W3443" i="6" s="1"/>
  <c r="L3444" i="6"/>
  <c r="M3444" i="6"/>
  <c r="N3444" i="6"/>
  <c r="S3444" i="6"/>
  <c r="L3445" i="6"/>
  <c r="M3445" i="6"/>
  <c r="N3445" i="6"/>
  <c r="P3445" i="6" s="1"/>
  <c r="Q3445" i="6" s="1"/>
  <c r="O3445" i="6"/>
  <c r="R3445" i="6"/>
  <c r="T3445" i="6" s="1"/>
  <c r="S3445" i="6"/>
  <c r="U3445" i="6"/>
  <c r="V3445" i="6" s="1"/>
  <c r="W3445" i="6" s="1"/>
  <c r="L3446" i="6"/>
  <c r="M3446" i="6"/>
  <c r="N3446" i="6"/>
  <c r="P3446" i="6" s="1"/>
  <c r="Q3446" i="6" s="1"/>
  <c r="O3446" i="6"/>
  <c r="R3446" i="6"/>
  <c r="T3446" i="6" s="1"/>
  <c r="U3446" i="6" s="1"/>
  <c r="V3446" i="6" s="1"/>
  <c r="W3446" i="6" s="1"/>
  <c r="S3446" i="6"/>
  <c r="L3447" i="6"/>
  <c r="M3447" i="6"/>
  <c r="N3447" i="6"/>
  <c r="P3447" i="6" s="1"/>
  <c r="Q3447" i="6" s="1"/>
  <c r="O3447" i="6"/>
  <c r="R3447" i="6" s="1"/>
  <c r="T3447" i="6" s="1"/>
  <c r="U3447" i="6" s="1"/>
  <c r="V3447" i="6" s="1"/>
  <c r="W3447" i="6" s="1"/>
  <c r="S3447" i="6"/>
  <c r="L3448" i="6"/>
  <c r="M3448" i="6"/>
  <c r="N3448" i="6"/>
  <c r="S3448" i="6"/>
  <c r="L3449" i="6"/>
  <c r="M3449" i="6"/>
  <c r="N3449" i="6"/>
  <c r="P3449" i="6" s="1"/>
  <c r="Q3449" i="6" s="1"/>
  <c r="O3449" i="6"/>
  <c r="R3449" i="6" s="1"/>
  <c r="T3449" i="6" s="1"/>
  <c r="U3449" i="6" s="1"/>
  <c r="V3449" i="6" s="1"/>
  <c r="W3449" i="6" s="1"/>
  <c r="S3449" i="6"/>
  <c r="L3450" i="6"/>
  <c r="M3450" i="6"/>
  <c r="N3450" i="6"/>
  <c r="S3450" i="6"/>
  <c r="L3451" i="6"/>
  <c r="M3451" i="6"/>
  <c r="N3451" i="6"/>
  <c r="S3451" i="6"/>
  <c r="L3452" i="6"/>
  <c r="M3452" i="6"/>
  <c r="N3452" i="6"/>
  <c r="S3452" i="6"/>
  <c r="L3453" i="6"/>
  <c r="M3453" i="6"/>
  <c r="N3453" i="6"/>
  <c r="S3453" i="6"/>
  <c r="L3454" i="6"/>
  <c r="M3454" i="6"/>
  <c r="N3454" i="6"/>
  <c r="P3454" i="6" s="1"/>
  <c r="Q3454" i="6" s="1"/>
  <c r="O3454" i="6"/>
  <c r="R3454" i="6"/>
  <c r="T3454" i="6" s="1"/>
  <c r="S3454" i="6"/>
  <c r="U3454" i="6"/>
  <c r="V3454" i="6"/>
  <c r="W3454" i="6" s="1"/>
  <c r="L3455" i="6"/>
  <c r="M3455" i="6"/>
  <c r="N3455" i="6"/>
  <c r="P3455" i="6" s="1"/>
  <c r="Q3455" i="6" s="1"/>
  <c r="O3455" i="6"/>
  <c r="R3455" i="6"/>
  <c r="S3455" i="6"/>
  <c r="T3455" i="6"/>
  <c r="U3455" i="6" s="1"/>
  <c r="V3455" i="6" s="1"/>
  <c r="W3455" i="6" s="1"/>
  <c r="L3456" i="6"/>
  <c r="M3456" i="6"/>
  <c r="N3456" i="6"/>
  <c r="S3456" i="6"/>
  <c r="L3457" i="6"/>
  <c r="M3457" i="6"/>
  <c r="N3457" i="6"/>
  <c r="P3457" i="6" s="1"/>
  <c r="Q3457" i="6" s="1"/>
  <c r="O3457" i="6"/>
  <c r="R3457" i="6" s="1"/>
  <c r="T3457" i="6" s="1"/>
  <c r="U3457" i="6" s="1"/>
  <c r="V3457" i="6" s="1"/>
  <c r="W3457" i="6" s="1"/>
  <c r="S3457" i="6"/>
  <c r="L3458" i="6"/>
  <c r="M3458" i="6"/>
  <c r="N3458" i="6"/>
  <c r="P3458" i="6" s="1"/>
  <c r="Q3458" i="6" s="1"/>
  <c r="O3458" i="6"/>
  <c r="R3458" i="6" s="1"/>
  <c r="S3458" i="6"/>
  <c r="T3458" i="6"/>
  <c r="U3458" i="6" s="1"/>
  <c r="V3458" i="6" s="1"/>
  <c r="W3458" i="6" s="1"/>
  <c r="L3459" i="6"/>
  <c r="M3459" i="6"/>
  <c r="N3459" i="6"/>
  <c r="P3459" i="6" s="1"/>
  <c r="Q3459" i="6" s="1"/>
  <c r="O3459" i="6"/>
  <c r="R3459" i="6" s="1"/>
  <c r="T3459" i="6" s="1"/>
  <c r="S3459" i="6"/>
  <c r="U3459" i="6"/>
  <c r="V3459" i="6"/>
  <c r="W3459" i="6" s="1"/>
  <c r="L3460" i="6"/>
  <c r="M3460" i="6"/>
  <c r="N3460" i="6"/>
  <c r="P3460" i="6" s="1"/>
  <c r="Q3460" i="6" s="1"/>
  <c r="O3460" i="6"/>
  <c r="R3460" i="6" s="1"/>
  <c r="T3460" i="6" s="1"/>
  <c r="U3460" i="6" s="1"/>
  <c r="V3460" i="6" s="1"/>
  <c r="W3460" i="6" s="1"/>
  <c r="S3460" i="6"/>
  <c r="L3461" i="6"/>
  <c r="M3461" i="6"/>
  <c r="N3461" i="6"/>
  <c r="P3461" i="6" s="1"/>
  <c r="Q3461" i="6" s="1"/>
  <c r="O3461" i="6"/>
  <c r="R3461" i="6" s="1"/>
  <c r="S3461" i="6"/>
  <c r="T3461" i="6"/>
  <c r="U3461" i="6"/>
  <c r="V3461" i="6" s="1"/>
  <c r="W3461" i="6" s="1"/>
  <c r="L3462" i="6"/>
  <c r="M3462" i="6"/>
  <c r="N3462" i="6"/>
  <c r="S3462" i="6"/>
  <c r="L3463" i="6"/>
  <c r="M3463" i="6"/>
  <c r="N3463" i="6"/>
  <c r="S3463" i="6"/>
  <c r="L3464" i="6"/>
  <c r="M3464" i="6"/>
  <c r="N3464" i="6"/>
  <c r="P3464" i="6" s="1"/>
  <c r="Q3464" i="6" s="1"/>
  <c r="O3464" i="6"/>
  <c r="R3464" i="6" s="1"/>
  <c r="S3464" i="6"/>
  <c r="L3465" i="6"/>
  <c r="M3465" i="6"/>
  <c r="N3465" i="6"/>
  <c r="S3465" i="6"/>
  <c r="L3466" i="6"/>
  <c r="M3466" i="6"/>
  <c r="N3466" i="6"/>
  <c r="P3466" i="6" s="1"/>
  <c r="Q3466" i="6" s="1"/>
  <c r="O3466" i="6"/>
  <c r="R3466" i="6"/>
  <c r="T3466" i="6" s="1"/>
  <c r="S3466" i="6"/>
  <c r="U3466" i="6"/>
  <c r="V3466" i="6" s="1"/>
  <c r="W3466" i="6"/>
  <c r="L3467" i="6"/>
  <c r="M3467" i="6"/>
  <c r="N3467" i="6"/>
  <c r="P3467" i="6" s="1"/>
  <c r="Q3467" i="6" s="1"/>
  <c r="O3467" i="6"/>
  <c r="R3467" i="6"/>
  <c r="S3467" i="6"/>
  <c r="T3467" i="6"/>
  <c r="U3467" i="6"/>
  <c r="V3467" i="6" s="1"/>
  <c r="W3467" i="6"/>
  <c r="L3468" i="6"/>
  <c r="M3468" i="6"/>
  <c r="N3468" i="6"/>
  <c r="S3468" i="6"/>
  <c r="L3469" i="6"/>
  <c r="M3469" i="6"/>
  <c r="N3469" i="6"/>
  <c r="P3469" i="6" s="1"/>
  <c r="Q3469" i="6" s="1"/>
  <c r="O3469" i="6"/>
  <c r="R3469" i="6"/>
  <c r="T3469" i="6" s="1"/>
  <c r="S3469" i="6"/>
  <c r="U3469" i="6"/>
  <c r="V3469" i="6"/>
  <c r="W3469" i="6" s="1"/>
  <c r="L3470" i="6"/>
  <c r="M3470" i="6"/>
  <c r="N3470" i="6"/>
  <c r="P3470" i="6" s="1"/>
  <c r="Q3470" i="6" s="1"/>
  <c r="O3470" i="6"/>
  <c r="R3470" i="6"/>
  <c r="T3470" i="6" s="1"/>
  <c r="U3470" i="6" s="1"/>
  <c r="V3470" i="6" s="1"/>
  <c r="W3470" i="6" s="1"/>
  <c r="S3470" i="6"/>
  <c r="L3471" i="6"/>
  <c r="M3471" i="6"/>
  <c r="N3471" i="6"/>
  <c r="P3471" i="6" s="1"/>
  <c r="Q3471" i="6" s="1"/>
  <c r="O3471" i="6"/>
  <c r="R3471" i="6" s="1"/>
  <c r="T3471" i="6" s="1"/>
  <c r="U3471" i="6" s="1"/>
  <c r="V3471" i="6" s="1"/>
  <c r="W3471" i="6" s="1"/>
  <c r="S3471" i="6"/>
  <c r="L3472" i="6"/>
  <c r="M3472" i="6"/>
  <c r="N3472" i="6"/>
  <c r="S3472" i="6"/>
  <c r="L3473" i="6"/>
  <c r="M3473" i="6"/>
  <c r="N3473" i="6"/>
  <c r="P3473" i="6" s="1"/>
  <c r="Q3473" i="6" s="1"/>
  <c r="O3473" i="6"/>
  <c r="R3473" i="6" s="1"/>
  <c r="T3473" i="6" s="1"/>
  <c r="S3473" i="6"/>
  <c r="U3473" i="6"/>
  <c r="V3473" i="6" s="1"/>
  <c r="W3473" i="6" s="1"/>
  <c r="L3474" i="6"/>
  <c r="M3474" i="6"/>
  <c r="N3474" i="6"/>
  <c r="S3474" i="6"/>
  <c r="L3475" i="6"/>
  <c r="M3475" i="6"/>
  <c r="N3475" i="6"/>
  <c r="S3475" i="6"/>
  <c r="L3476" i="6"/>
  <c r="M3476" i="6"/>
  <c r="N3476" i="6"/>
  <c r="P3476" i="6" s="1"/>
  <c r="Q3476" i="6" s="1"/>
  <c r="O3476" i="6"/>
  <c r="R3476" i="6" s="1"/>
  <c r="T3476" i="6" s="1"/>
  <c r="U3476" i="6" s="1"/>
  <c r="V3476" i="6" s="1"/>
  <c r="W3476" i="6" s="1"/>
  <c r="S3476" i="6"/>
  <c r="L3477" i="6"/>
  <c r="M3477" i="6"/>
  <c r="N3477" i="6"/>
  <c r="S3477" i="6"/>
  <c r="L3478" i="6"/>
  <c r="M3478" i="6"/>
  <c r="N3478" i="6"/>
  <c r="P3478" i="6" s="1"/>
  <c r="Q3478" i="6" s="1"/>
  <c r="O3478" i="6"/>
  <c r="R3478" i="6"/>
  <c r="T3478" i="6" s="1"/>
  <c r="S3478" i="6"/>
  <c r="U3478" i="6"/>
  <c r="V3478" i="6"/>
  <c r="W3478" i="6" s="1"/>
  <c r="L3479" i="6"/>
  <c r="M3479" i="6"/>
  <c r="N3479" i="6"/>
  <c r="P3479" i="6" s="1"/>
  <c r="Q3479" i="6" s="1"/>
  <c r="O3479" i="6"/>
  <c r="R3479" i="6"/>
  <c r="S3479" i="6"/>
  <c r="T3479" i="6"/>
  <c r="U3479" i="6" s="1"/>
  <c r="V3479" i="6" s="1"/>
  <c r="W3479" i="6" s="1"/>
  <c r="L3480" i="6"/>
  <c r="M3480" i="6"/>
  <c r="N3480" i="6"/>
  <c r="S3480" i="6"/>
  <c r="L3481" i="6"/>
  <c r="M3481" i="6"/>
  <c r="N3481" i="6"/>
  <c r="P3481" i="6" s="1"/>
  <c r="Q3481" i="6" s="1"/>
  <c r="O3481" i="6"/>
  <c r="R3481" i="6" s="1"/>
  <c r="T3481" i="6" s="1"/>
  <c r="U3481" i="6" s="1"/>
  <c r="V3481" i="6" s="1"/>
  <c r="S3481" i="6"/>
  <c r="W3481" i="6"/>
  <c r="L3482" i="6"/>
  <c r="M3482" i="6"/>
  <c r="N3482" i="6"/>
  <c r="P3482" i="6" s="1"/>
  <c r="Q3482" i="6" s="1"/>
  <c r="O3482" i="6"/>
  <c r="R3482" i="6" s="1"/>
  <c r="S3482" i="6"/>
  <c r="T3482" i="6"/>
  <c r="U3482" i="6" s="1"/>
  <c r="V3482" i="6" s="1"/>
  <c r="W3482" i="6" s="1"/>
  <c r="L3483" i="6"/>
  <c r="M3483" i="6"/>
  <c r="N3483" i="6"/>
  <c r="P3483" i="6" s="1"/>
  <c r="Q3483" i="6" s="1"/>
  <c r="O3483" i="6"/>
  <c r="R3483" i="6" s="1"/>
  <c r="T3483" i="6" s="1"/>
  <c r="U3483" i="6" s="1"/>
  <c r="S3483" i="6"/>
  <c r="V3483" i="6"/>
  <c r="W3483" i="6" s="1"/>
  <c r="L3484" i="6"/>
  <c r="M3484" i="6"/>
  <c r="N3484" i="6"/>
  <c r="P3484" i="6" s="1"/>
  <c r="Q3484" i="6" s="1"/>
  <c r="S3484" i="6"/>
  <c r="L3485" i="6"/>
  <c r="M3485" i="6"/>
  <c r="N3485" i="6"/>
  <c r="P3485" i="6" s="1"/>
  <c r="Q3485" i="6" s="1"/>
  <c r="O3485" i="6"/>
  <c r="R3485" i="6" s="1"/>
  <c r="T3485" i="6" s="1"/>
  <c r="U3485" i="6" s="1"/>
  <c r="V3485" i="6" s="1"/>
  <c r="W3485" i="6" s="1"/>
  <c r="S3485" i="6"/>
  <c r="L3486" i="6"/>
  <c r="M3486" i="6"/>
  <c r="N3486" i="6"/>
  <c r="S3486" i="6"/>
  <c r="L3487" i="6"/>
  <c r="M3487" i="6"/>
  <c r="N3487" i="6"/>
  <c r="S3487" i="6"/>
  <c r="L3488" i="6"/>
  <c r="M3488" i="6"/>
  <c r="N3488" i="6"/>
  <c r="P3488" i="6" s="1"/>
  <c r="Q3488" i="6" s="1"/>
  <c r="O3488" i="6"/>
  <c r="R3488" i="6" s="1"/>
  <c r="S3488" i="6"/>
  <c r="L3489" i="6"/>
  <c r="M3489" i="6"/>
  <c r="N3489" i="6"/>
  <c r="S3489" i="6"/>
  <c r="L3490" i="6"/>
  <c r="M3490" i="6"/>
  <c r="N3490" i="6"/>
  <c r="P3490" i="6" s="1"/>
  <c r="Q3490" i="6" s="1"/>
  <c r="O3490" i="6"/>
  <c r="R3490" i="6"/>
  <c r="S3490" i="6"/>
  <c r="L3491" i="6"/>
  <c r="M3491" i="6"/>
  <c r="N3491" i="6"/>
  <c r="P3491" i="6" s="1"/>
  <c r="Q3491" i="6" s="1"/>
  <c r="O3491" i="6"/>
  <c r="R3491" i="6"/>
  <c r="S3491" i="6"/>
  <c r="T3491" i="6"/>
  <c r="U3491" i="6" s="1"/>
  <c r="V3491" i="6" s="1"/>
  <c r="W3491" i="6"/>
  <c r="L3492" i="6"/>
  <c r="M3492" i="6"/>
  <c r="N3492" i="6"/>
  <c r="S3492" i="6"/>
  <c r="L3493" i="6"/>
  <c r="M3493" i="6"/>
  <c r="N3493" i="6"/>
  <c r="P3493" i="6" s="1"/>
  <c r="Q3493" i="6" s="1"/>
  <c r="O3493" i="6"/>
  <c r="R3493" i="6"/>
  <c r="T3493" i="6" s="1"/>
  <c r="U3493" i="6" s="1"/>
  <c r="S3493" i="6"/>
  <c r="V3493" i="6"/>
  <c r="W3493" i="6"/>
  <c r="L3494" i="6"/>
  <c r="M3494" i="6"/>
  <c r="N3494" i="6"/>
  <c r="P3494" i="6" s="1"/>
  <c r="Q3494" i="6" s="1"/>
  <c r="O3494" i="6"/>
  <c r="R3494" i="6"/>
  <c r="T3494" i="6" s="1"/>
  <c r="U3494" i="6" s="1"/>
  <c r="V3494" i="6" s="1"/>
  <c r="S3494" i="6"/>
  <c r="W3494" i="6"/>
  <c r="L3495" i="6"/>
  <c r="M3495" i="6"/>
  <c r="N3495" i="6"/>
  <c r="P3495" i="6" s="1"/>
  <c r="Q3495" i="6" s="1"/>
  <c r="O3495" i="6"/>
  <c r="R3495" i="6" s="1"/>
  <c r="T3495" i="6" s="1"/>
  <c r="U3495" i="6" s="1"/>
  <c r="V3495" i="6" s="1"/>
  <c r="W3495" i="6" s="1"/>
  <c r="S3495" i="6"/>
  <c r="L3496" i="6"/>
  <c r="M3496" i="6"/>
  <c r="N3496" i="6"/>
  <c r="S3496" i="6"/>
  <c r="L3497" i="6"/>
  <c r="M3497" i="6"/>
  <c r="N3497" i="6"/>
  <c r="P3497" i="6" s="1"/>
  <c r="Q3497" i="6" s="1"/>
  <c r="O3497" i="6"/>
  <c r="R3497" i="6" s="1"/>
  <c r="T3497" i="6" s="1"/>
  <c r="S3497" i="6"/>
  <c r="U3497" i="6"/>
  <c r="V3497" i="6" s="1"/>
  <c r="W3497" i="6" s="1"/>
  <c r="L3498" i="6"/>
  <c r="M3498" i="6"/>
  <c r="N3498" i="6"/>
  <c r="S3498" i="6"/>
  <c r="L3499" i="6"/>
  <c r="M3499" i="6"/>
  <c r="N3499" i="6"/>
  <c r="S3499" i="6"/>
  <c r="L3500" i="6"/>
  <c r="M3500" i="6"/>
  <c r="N3500" i="6"/>
  <c r="P3500" i="6" s="1"/>
  <c r="Q3500" i="6" s="1"/>
  <c r="O3500" i="6"/>
  <c r="R3500" i="6"/>
  <c r="T3500" i="6" s="1"/>
  <c r="U3500" i="6" s="1"/>
  <c r="V3500" i="6" s="1"/>
  <c r="W3500" i="6" s="1"/>
  <c r="S3500" i="6"/>
  <c r="L3501" i="6"/>
  <c r="M3501" i="6"/>
  <c r="N3501" i="6"/>
  <c r="S3501" i="6"/>
  <c r="L3502" i="6"/>
  <c r="M3502" i="6"/>
  <c r="N3502" i="6"/>
  <c r="P3502" i="6" s="1"/>
  <c r="Q3502" i="6" s="1"/>
  <c r="O3502" i="6"/>
  <c r="R3502" i="6"/>
  <c r="T3502" i="6" s="1"/>
  <c r="S3502" i="6"/>
  <c r="U3502" i="6"/>
  <c r="V3502" i="6"/>
  <c r="W3502" i="6" s="1"/>
  <c r="L3503" i="6"/>
  <c r="M3503" i="6"/>
  <c r="N3503" i="6"/>
  <c r="P3503" i="6" s="1"/>
  <c r="Q3503" i="6" s="1"/>
  <c r="O3503" i="6"/>
  <c r="R3503" i="6"/>
  <c r="S3503" i="6"/>
  <c r="T3503" i="6"/>
  <c r="U3503" i="6" s="1"/>
  <c r="V3503" i="6" s="1"/>
  <c r="W3503" i="6" s="1"/>
  <c r="L3504" i="6"/>
  <c r="M3504" i="6"/>
  <c r="N3504" i="6"/>
  <c r="S3504" i="6"/>
  <c r="L3505" i="6"/>
  <c r="M3505" i="6"/>
  <c r="N3505" i="6"/>
  <c r="P3505" i="6" s="1"/>
  <c r="Q3505" i="6" s="1"/>
  <c r="O3505" i="6"/>
  <c r="R3505" i="6" s="1"/>
  <c r="T3505" i="6" s="1"/>
  <c r="U3505" i="6" s="1"/>
  <c r="V3505" i="6" s="1"/>
  <c r="S3505" i="6"/>
  <c r="W3505" i="6"/>
  <c r="L3506" i="6"/>
  <c r="M3506" i="6"/>
  <c r="N3506" i="6"/>
  <c r="P3506" i="6" s="1"/>
  <c r="Q3506" i="6" s="1"/>
  <c r="O3506" i="6"/>
  <c r="R3506" i="6"/>
  <c r="T3506" i="6" s="1"/>
  <c r="U3506" i="6" s="1"/>
  <c r="V3506" i="6" s="1"/>
  <c r="W3506" i="6" s="1"/>
  <c r="S3506" i="6"/>
  <c r="L3507" i="6"/>
  <c r="M3507" i="6"/>
  <c r="N3507" i="6"/>
  <c r="P3507" i="6" s="1"/>
  <c r="Q3507" i="6" s="1"/>
  <c r="O3507" i="6"/>
  <c r="R3507" i="6" s="1"/>
  <c r="T3507" i="6" s="1"/>
  <c r="S3507" i="6"/>
  <c r="U3507" i="6"/>
  <c r="V3507" i="6" s="1"/>
  <c r="W3507" i="6" s="1"/>
  <c r="L3508" i="6"/>
  <c r="M3508" i="6"/>
  <c r="N3508" i="6"/>
  <c r="S3508" i="6"/>
  <c r="L3509" i="6"/>
  <c r="M3509" i="6"/>
  <c r="N3509" i="6"/>
  <c r="P3509" i="6" s="1"/>
  <c r="Q3509" i="6" s="1"/>
  <c r="O3509" i="6"/>
  <c r="R3509" i="6"/>
  <c r="T3509" i="6" s="1"/>
  <c r="S3509" i="6"/>
  <c r="U3509" i="6"/>
  <c r="V3509" i="6"/>
  <c r="W3509" i="6" s="1"/>
  <c r="L3510" i="6"/>
  <c r="M3510" i="6"/>
  <c r="N3510" i="6"/>
  <c r="S3510" i="6"/>
  <c r="L3511" i="6"/>
  <c r="M3511" i="6"/>
  <c r="N3511" i="6"/>
  <c r="S3511" i="6"/>
  <c r="L3512" i="6"/>
  <c r="M3512" i="6"/>
  <c r="N3512" i="6"/>
  <c r="P3512" i="6" s="1"/>
  <c r="Q3512" i="6" s="1"/>
  <c r="O3512" i="6"/>
  <c r="R3512" i="6" s="1"/>
  <c r="S3512" i="6"/>
  <c r="L3513" i="6"/>
  <c r="M3513" i="6"/>
  <c r="N3513" i="6"/>
  <c r="S3513" i="6"/>
  <c r="L3514" i="6"/>
  <c r="M3514" i="6"/>
  <c r="N3514" i="6"/>
  <c r="P3514" i="6" s="1"/>
  <c r="Q3514" i="6" s="1"/>
  <c r="O3514" i="6"/>
  <c r="R3514" i="6"/>
  <c r="T3514" i="6" s="1"/>
  <c r="S3514" i="6"/>
  <c r="U3514" i="6"/>
  <c r="V3514" i="6"/>
  <c r="W3514" i="6"/>
  <c r="L3515" i="6"/>
  <c r="M3515" i="6"/>
  <c r="N3515" i="6"/>
  <c r="P3515" i="6" s="1"/>
  <c r="Q3515" i="6" s="1"/>
  <c r="O3515" i="6"/>
  <c r="R3515" i="6"/>
  <c r="S3515" i="6"/>
  <c r="T3515" i="6"/>
  <c r="U3515" i="6" s="1"/>
  <c r="V3515" i="6" s="1"/>
  <c r="W3515" i="6" s="1"/>
  <c r="L3516" i="6"/>
  <c r="M3516" i="6"/>
  <c r="N3516" i="6"/>
  <c r="S3516" i="6"/>
  <c r="L3517" i="6"/>
  <c r="M3517" i="6"/>
  <c r="N3517" i="6"/>
  <c r="P3517" i="6" s="1"/>
  <c r="Q3517" i="6" s="1"/>
  <c r="O3517" i="6"/>
  <c r="R3517" i="6"/>
  <c r="T3517" i="6" s="1"/>
  <c r="U3517" i="6" s="1"/>
  <c r="V3517" i="6" s="1"/>
  <c r="S3517" i="6"/>
  <c r="W3517" i="6"/>
  <c r="L3518" i="6"/>
  <c r="M3518" i="6"/>
  <c r="N3518" i="6"/>
  <c r="P3518" i="6" s="1"/>
  <c r="Q3518" i="6" s="1"/>
  <c r="O3518" i="6"/>
  <c r="R3518" i="6"/>
  <c r="T3518" i="6" s="1"/>
  <c r="U3518" i="6" s="1"/>
  <c r="V3518" i="6" s="1"/>
  <c r="S3518" i="6"/>
  <c r="W3518" i="6"/>
  <c r="L3519" i="6"/>
  <c r="M3519" i="6"/>
  <c r="N3519" i="6"/>
  <c r="P3519" i="6" s="1"/>
  <c r="Q3519" i="6" s="1"/>
  <c r="S3519" i="6"/>
  <c r="L3520" i="6"/>
  <c r="M3520" i="6"/>
  <c r="N3520" i="6"/>
  <c r="S3520" i="6"/>
  <c r="L3521" i="6"/>
  <c r="M3521" i="6"/>
  <c r="N3521" i="6"/>
  <c r="P3521" i="6" s="1"/>
  <c r="Q3521" i="6" s="1"/>
  <c r="O3521" i="6"/>
  <c r="R3521" i="6" s="1"/>
  <c r="T3521" i="6" s="1"/>
  <c r="S3521" i="6"/>
  <c r="U3521" i="6"/>
  <c r="V3521" i="6" s="1"/>
  <c r="W3521" i="6" s="1"/>
  <c r="L3522" i="6"/>
  <c r="M3522" i="6"/>
  <c r="N3522" i="6"/>
  <c r="S3522" i="6"/>
  <c r="L3523" i="6"/>
  <c r="M3523" i="6"/>
  <c r="N3523" i="6"/>
  <c r="S3523" i="6"/>
  <c r="L3524" i="6"/>
  <c r="M3524" i="6"/>
  <c r="N3524" i="6"/>
  <c r="S3524" i="6"/>
  <c r="L3525" i="6"/>
  <c r="M3525" i="6"/>
  <c r="N3525" i="6"/>
  <c r="S3525" i="6"/>
  <c r="L3526" i="6"/>
  <c r="M3526" i="6"/>
  <c r="N3526" i="6"/>
  <c r="P3526" i="6" s="1"/>
  <c r="Q3526" i="6" s="1"/>
  <c r="O3526" i="6"/>
  <c r="R3526" i="6"/>
  <c r="T3526" i="6" s="1"/>
  <c r="S3526" i="6"/>
  <c r="U3526" i="6"/>
  <c r="V3526" i="6"/>
  <c r="W3526" i="6" s="1"/>
  <c r="L3527" i="6"/>
  <c r="M3527" i="6"/>
  <c r="N3527" i="6"/>
  <c r="P3527" i="6" s="1"/>
  <c r="Q3527" i="6" s="1"/>
  <c r="O3527" i="6"/>
  <c r="R3527" i="6"/>
  <c r="S3527" i="6"/>
  <c r="T3527" i="6"/>
  <c r="U3527" i="6" s="1"/>
  <c r="V3527" i="6" s="1"/>
  <c r="W3527" i="6" s="1"/>
  <c r="L3528" i="6"/>
  <c r="M3528" i="6"/>
  <c r="N3528" i="6"/>
  <c r="S3528" i="6"/>
  <c r="L3529" i="6"/>
  <c r="M3529" i="6"/>
  <c r="N3529" i="6"/>
  <c r="P3529" i="6" s="1"/>
  <c r="Q3529" i="6" s="1"/>
  <c r="O3529" i="6"/>
  <c r="R3529" i="6" s="1"/>
  <c r="T3529" i="6" s="1"/>
  <c r="U3529" i="6" s="1"/>
  <c r="V3529" i="6" s="1"/>
  <c r="W3529" i="6" s="1"/>
  <c r="S3529" i="6"/>
  <c r="L3530" i="6"/>
  <c r="M3530" i="6"/>
  <c r="N3530" i="6"/>
  <c r="P3530" i="6" s="1"/>
  <c r="Q3530" i="6" s="1"/>
  <c r="O3530" i="6"/>
  <c r="R3530" i="6" s="1"/>
  <c r="T3530" i="6" s="1"/>
  <c r="U3530" i="6" s="1"/>
  <c r="V3530" i="6" s="1"/>
  <c r="W3530" i="6" s="1"/>
  <c r="S3530" i="6"/>
  <c r="L3531" i="6"/>
  <c r="M3531" i="6"/>
  <c r="N3531" i="6"/>
  <c r="P3531" i="6" s="1"/>
  <c r="Q3531" i="6" s="1"/>
  <c r="O3531" i="6"/>
  <c r="R3531" i="6" s="1"/>
  <c r="T3531" i="6" s="1"/>
  <c r="U3531" i="6" s="1"/>
  <c r="V3531" i="6" s="1"/>
  <c r="W3531" i="6" s="1"/>
  <c r="S3531" i="6"/>
  <c r="L3532" i="6"/>
  <c r="M3532" i="6"/>
  <c r="N3532" i="6"/>
  <c r="P3532" i="6" s="1"/>
  <c r="Q3532" i="6" s="1"/>
  <c r="S3532" i="6"/>
  <c r="L3533" i="6"/>
  <c r="M3533" i="6"/>
  <c r="N3533" i="6"/>
  <c r="P3533" i="6" s="1"/>
  <c r="Q3533" i="6" s="1"/>
  <c r="O3533" i="6"/>
  <c r="R3533" i="6" s="1"/>
  <c r="T3533" i="6" s="1"/>
  <c r="U3533" i="6" s="1"/>
  <c r="V3533" i="6" s="1"/>
  <c r="W3533" i="6" s="1"/>
  <c r="S3533" i="6"/>
  <c r="L3534" i="6"/>
  <c r="M3534" i="6"/>
  <c r="N3534" i="6"/>
  <c r="S3534" i="6"/>
  <c r="L3535" i="6"/>
  <c r="M3535" i="6"/>
  <c r="N3535" i="6"/>
  <c r="S3535" i="6"/>
  <c r="L3536" i="6"/>
  <c r="M3536" i="6"/>
  <c r="N3536" i="6"/>
  <c r="P3536" i="6" s="1"/>
  <c r="Q3536" i="6" s="1"/>
  <c r="O3536" i="6"/>
  <c r="R3536" i="6" s="1"/>
  <c r="T3536" i="6" s="1"/>
  <c r="U3536" i="6" s="1"/>
  <c r="V3536" i="6" s="1"/>
  <c r="W3536" i="6" s="1"/>
  <c r="S3536" i="6"/>
  <c r="L3537" i="6"/>
  <c r="M3537" i="6"/>
  <c r="N3537" i="6"/>
  <c r="S3537" i="6"/>
  <c r="L3538" i="6"/>
  <c r="M3538" i="6"/>
  <c r="N3538" i="6"/>
  <c r="P3538" i="6" s="1"/>
  <c r="Q3538" i="6" s="1"/>
  <c r="O3538" i="6"/>
  <c r="R3538" i="6"/>
  <c r="T3538" i="6" s="1"/>
  <c r="U3538" i="6" s="1"/>
  <c r="S3538" i="6"/>
  <c r="V3538" i="6"/>
  <c r="W3538" i="6"/>
  <c r="L3539" i="6"/>
  <c r="M3539" i="6"/>
  <c r="N3539" i="6"/>
  <c r="P3539" i="6" s="1"/>
  <c r="Q3539" i="6" s="1"/>
  <c r="O3539" i="6"/>
  <c r="R3539" i="6"/>
  <c r="S3539" i="6"/>
  <c r="T3539" i="6"/>
  <c r="U3539" i="6" s="1"/>
  <c r="V3539" i="6" s="1"/>
  <c r="W3539" i="6" s="1"/>
  <c r="L3540" i="6"/>
  <c r="M3540" i="6"/>
  <c r="N3540" i="6"/>
  <c r="S3540" i="6"/>
  <c r="L3541" i="6"/>
  <c r="M3541" i="6"/>
  <c r="N3541" i="6"/>
  <c r="P3541" i="6" s="1"/>
  <c r="Q3541" i="6" s="1"/>
  <c r="O3541" i="6"/>
  <c r="R3541" i="6"/>
  <c r="T3541" i="6" s="1"/>
  <c r="S3541" i="6"/>
  <c r="U3541" i="6"/>
  <c r="V3541" i="6" s="1"/>
  <c r="W3541" i="6" s="1"/>
  <c r="L3542" i="6"/>
  <c r="M3542" i="6"/>
  <c r="N3542" i="6"/>
  <c r="P3542" i="6" s="1"/>
  <c r="Q3542" i="6" s="1"/>
  <c r="O3542" i="6"/>
  <c r="R3542" i="6"/>
  <c r="T3542" i="6" s="1"/>
  <c r="U3542" i="6" s="1"/>
  <c r="V3542" i="6" s="1"/>
  <c r="W3542" i="6" s="1"/>
  <c r="S3542" i="6"/>
  <c r="L3543" i="6"/>
  <c r="M3543" i="6"/>
  <c r="N3543" i="6"/>
  <c r="S3543" i="6"/>
  <c r="L3544" i="6"/>
  <c r="M3544" i="6"/>
  <c r="N3544" i="6"/>
  <c r="S3544" i="6"/>
  <c r="L3545" i="6"/>
  <c r="M3545" i="6"/>
  <c r="N3545" i="6"/>
  <c r="P3545" i="6" s="1"/>
  <c r="Q3545" i="6" s="1"/>
  <c r="O3545" i="6"/>
  <c r="R3545" i="6" s="1"/>
  <c r="T3545" i="6" s="1"/>
  <c r="U3545" i="6" s="1"/>
  <c r="V3545" i="6" s="1"/>
  <c r="W3545" i="6" s="1"/>
  <c r="S3545" i="6"/>
  <c r="L3546" i="6"/>
  <c r="M3546" i="6"/>
  <c r="N3546" i="6"/>
  <c r="S3546" i="6"/>
  <c r="L3547" i="6"/>
  <c r="M3547" i="6"/>
  <c r="N3547" i="6"/>
  <c r="S3547" i="6"/>
  <c r="L3548" i="6"/>
  <c r="M3548" i="6"/>
  <c r="N3548" i="6"/>
  <c r="P3548" i="6" s="1"/>
  <c r="Q3548" i="6" s="1"/>
  <c r="O3548" i="6"/>
  <c r="R3548" i="6" s="1"/>
  <c r="T3548" i="6" s="1"/>
  <c r="U3548" i="6" s="1"/>
  <c r="V3548" i="6" s="1"/>
  <c r="W3548" i="6" s="1"/>
  <c r="S3548" i="6"/>
  <c r="L3549" i="6"/>
  <c r="M3549" i="6"/>
  <c r="N3549" i="6"/>
  <c r="S3549" i="6"/>
  <c r="L3550" i="6"/>
  <c r="M3550" i="6"/>
  <c r="N3550" i="6"/>
  <c r="P3550" i="6" s="1"/>
  <c r="Q3550" i="6" s="1"/>
  <c r="O3550" i="6"/>
  <c r="R3550" i="6"/>
  <c r="T3550" i="6" s="1"/>
  <c r="S3550" i="6"/>
  <c r="U3550" i="6"/>
  <c r="V3550" i="6"/>
  <c r="W3550" i="6" s="1"/>
  <c r="L3551" i="6"/>
  <c r="M3551" i="6"/>
  <c r="N3551" i="6"/>
  <c r="P3551" i="6" s="1"/>
  <c r="Q3551" i="6" s="1"/>
  <c r="O3551" i="6"/>
  <c r="R3551" i="6"/>
  <c r="S3551" i="6"/>
  <c r="T3551" i="6"/>
  <c r="U3551" i="6" s="1"/>
  <c r="V3551" i="6" s="1"/>
  <c r="W3551" i="6" s="1"/>
  <c r="L3552" i="6"/>
  <c r="M3552" i="6"/>
  <c r="N3552" i="6"/>
  <c r="S3552" i="6"/>
  <c r="L3553" i="6"/>
  <c r="M3553" i="6"/>
  <c r="N3553" i="6"/>
  <c r="P3553" i="6" s="1"/>
  <c r="Q3553" i="6" s="1"/>
  <c r="O3553" i="6"/>
  <c r="R3553" i="6" s="1"/>
  <c r="T3553" i="6" s="1"/>
  <c r="U3553" i="6" s="1"/>
  <c r="V3553" i="6" s="1"/>
  <c r="S3553" i="6"/>
  <c r="W3553" i="6"/>
  <c r="L3554" i="6"/>
  <c r="M3554" i="6"/>
  <c r="N3554" i="6"/>
  <c r="P3554" i="6" s="1"/>
  <c r="Q3554" i="6" s="1"/>
  <c r="O3554" i="6"/>
  <c r="R3554" i="6"/>
  <c r="T3554" i="6" s="1"/>
  <c r="U3554" i="6" s="1"/>
  <c r="V3554" i="6" s="1"/>
  <c r="W3554" i="6" s="1"/>
  <c r="S3554" i="6"/>
  <c r="L3555" i="6"/>
  <c r="M3555" i="6"/>
  <c r="N3555" i="6"/>
  <c r="P3555" i="6" s="1"/>
  <c r="Q3555" i="6" s="1"/>
  <c r="O3555" i="6"/>
  <c r="R3555" i="6" s="1"/>
  <c r="T3555" i="6" s="1"/>
  <c r="U3555" i="6" s="1"/>
  <c r="S3555" i="6"/>
  <c r="V3555" i="6"/>
  <c r="W3555" i="6" s="1"/>
  <c r="L3556" i="6"/>
  <c r="M3556" i="6"/>
  <c r="N3556" i="6"/>
  <c r="P3556" i="6" s="1"/>
  <c r="Q3556" i="6" s="1"/>
  <c r="O3556" i="6"/>
  <c r="R3556" i="6" s="1"/>
  <c r="T3556" i="6" s="1"/>
  <c r="U3556" i="6" s="1"/>
  <c r="V3556" i="6" s="1"/>
  <c r="W3556" i="6" s="1"/>
  <c r="S3556" i="6"/>
  <c r="L3557" i="6"/>
  <c r="M3557" i="6"/>
  <c r="N3557" i="6"/>
  <c r="P3557" i="6" s="1"/>
  <c r="Q3557" i="6" s="1"/>
  <c r="O3557" i="6"/>
  <c r="R3557" i="6" s="1"/>
  <c r="T3557" i="6" s="1"/>
  <c r="U3557" i="6" s="1"/>
  <c r="V3557" i="6" s="1"/>
  <c r="W3557" i="6" s="1"/>
  <c r="S3557" i="6"/>
  <c r="L3558" i="6"/>
  <c r="M3558" i="6"/>
  <c r="N3558" i="6"/>
  <c r="S3558" i="6"/>
  <c r="L3559" i="6"/>
  <c r="M3559" i="6"/>
  <c r="N3559" i="6"/>
  <c r="S3559" i="6"/>
  <c r="L3560" i="6"/>
  <c r="M3560" i="6"/>
  <c r="N3560" i="6"/>
  <c r="O3560" i="6" s="1"/>
  <c r="R3560" i="6" s="1"/>
  <c r="T3560" i="6" s="1"/>
  <c r="U3560" i="6" s="1"/>
  <c r="V3560" i="6" s="1"/>
  <c r="W3560" i="6" s="1"/>
  <c r="P3560" i="6"/>
  <c r="Q3560" i="6" s="1"/>
  <c r="S3560" i="6"/>
  <c r="L3561" i="6"/>
  <c r="M3561" i="6"/>
  <c r="N3561" i="6"/>
  <c r="O3561" i="6" s="1"/>
  <c r="R3561" i="6" s="1"/>
  <c r="T3561" i="6" s="1"/>
  <c r="U3561" i="6" s="1"/>
  <c r="V3561" i="6" s="1"/>
  <c r="S3561" i="6"/>
  <c r="W3561" i="6"/>
  <c r="L3562" i="6"/>
  <c r="M3562" i="6"/>
  <c r="N3562" i="6"/>
  <c r="P3562" i="6" s="1"/>
  <c r="Q3562" i="6" s="1"/>
  <c r="O3562" i="6"/>
  <c r="R3562" i="6" s="1"/>
  <c r="T3562" i="6" s="1"/>
  <c r="U3562" i="6" s="1"/>
  <c r="V3562" i="6" s="1"/>
  <c r="W3562" i="6" s="1"/>
  <c r="S3562" i="6"/>
  <c r="L3563" i="6"/>
  <c r="M3563" i="6"/>
  <c r="N3563" i="6"/>
  <c r="O3563" i="6"/>
  <c r="R3563" i="6" s="1"/>
  <c r="P3563" i="6"/>
  <c r="Q3563" i="6"/>
  <c r="S3563" i="6"/>
  <c r="T3563" i="6"/>
  <c r="U3563" i="6" s="1"/>
  <c r="V3563" i="6" s="1"/>
  <c r="W3563" i="6" s="1"/>
  <c r="L3564" i="6"/>
  <c r="M3564" i="6"/>
  <c r="N3564" i="6"/>
  <c r="O3564" i="6"/>
  <c r="R3564" i="6" s="1"/>
  <c r="P3564" i="6"/>
  <c r="Q3564" i="6"/>
  <c r="S3564" i="6"/>
  <c r="T3564" i="6"/>
  <c r="U3564" i="6"/>
  <c r="V3564" i="6" s="1"/>
  <c r="W3564" i="6" s="1"/>
  <c r="L3565" i="6"/>
  <c r="M3565" i="6"/>
  <c r="N3565" i="6"/>
  <c r="O3565" i="6" s="1"/>
  <c r="R3565" i="6" s="1"/>
  <c r="T3565" i="6" s="1"/>
  <c r="U3565" i="6" s="1"/>
  <c r="V3565" i="6" s="1"/>
  <c r="W3565" i="6" s="1"/>
  <c r="P3565" i="6"/>
  <c r="Q3565" i="6" s="1"/>
  <c r="S3565" i="6"/>
  <c r="L3566" i="6"/>
  <c r="M3566" i="6"/>
  <c r="N3566" i="6"/>
  <c r="P3566" i="6" s="1"/>
  <c r="Q3566" i="6" s="1"/>
  <c r="S3566" i="6"/>
  <c r="L3567" i="6"/>
  <c r="M3567" i="6"/>
  <c r="N3567" i="6"/>
  <c r="O3567" i="6"/>
  <c r="R3567" i="6" s="1"/>
  <c r="P3567" i="6"/>
  <c r="Q3567" i="6" s="1"/>
  <c r="S3567" i="6"/>
  <c r="T3567" i="6"/>
  <c r="U3567" i="6"/>
  <c r="V3567" i="6"/>
  <c r="W3567" i="6" s="1"/>
  <c r="L3568" i="6"/>
  <c r="M3568" i="6"/>
  <c r="N3568" i="6"/>
  <c r="O3568" i="6"/>
  <c r="R3568" i="6" s="1"/>
  <c r="P3568" i="6"/>
  <c r="Q3568" i="6"/>
  <c r="S3568" i="6"/>
  <c r="T3568" i="6"/>
  <c r="U3568" i="6" s="1"/>
  <c r="V3568" i="6" s="1"/>
  <c r="W3568" i="6" s="1"/>
  <c r="L3569" i="6"/>
  <c r="M3569" i="6"/>
  <c r="N3569" i="6"/>
  <c r="O3569" i="6"/>
  <c r="R3569" i="6" s="1"/>
  <c r="P3569" i="6"/>
  <c r="Q3569" i="6"/>
  <c r="S3569" i="6"/>
  <c r="T3569" i="6"/>
  <c r="U3569" i="6"/>
  <c r="V3569" i="6" s="1"/>
  <c r="W3569" i="6"/>
  <c r="L3570" i="6"/>
  <c r="M3570" i="6"/>
  <c r="N3570" i="6"/>
  <c r="S3570" i="6"/>
  <c r="L3571" i="6"/>
  <c r="M3571" i="6"/>
  <c r="N3571" i="6"/>
  <c r="P3571" i="6" s="1"/>
  <c r="Q3571" i="6" s="1"/>
  <c r="O3571" i="6"/>
  <c r="R3571" i="6" s="1"/>
  <c r="T3571" i="6" s="1"/>
  <c r="U3571" i="6" s="1"/>
  <c r="V3571" i="6" s="1"/>
  <c r="W3571" i="6" s="1"/>
  <c r="S3571" i="6"/>
  <c r="L3572" i="6"/>
  <c r="M3572" i="6"/>
  <c r="N3572" i="6"/>
  <c r="S3572" i="6"/>
  <c r="L3573" i="6"/>
  <c r="M3573" i="6"/>
  <c r="N3573" i="6"/>
  <c r="O3573" i="6" s="1"/>
  <c r="R3573" i="6" s="1"/>
  <c r="T3573" i="6" s="1"/>
  <c r="U3573" i="6" s="1"/>
  <c r="V3573" i="6" s="1"/>
  <c r="W3573" i="6" s="1"/>
  <c r="S3573" i="6"/>
  <c r="L3574" i="6"/>
  <c r="M3574" i="6"/>
  <c r="N3574" i="6"/>
  <c r="O3574" i="6" s="1"/>
  <c r="R3574" i="6" s="1"/>
  <c r="T3574" i="6" s="1"/>
  <c r="U3574" i="6" s="1"/>
  <c r="V3574" i="6" s="1"/>
  <c r="W3574" i="6" s="1"/>
  <c r="P3574" i="6"/>
  <c r="Q3574" i="6" s="1"/>
  <c r="S3574" i="6"/>
  <c r="L3575" i="6"/>
  <c r="M3575" i="6"/>
  <c r="N3575" i="6"/>
  <c r="O3575" i="6"/>
  <c r="R3575" i="6" s="1"/>
  <c r="T3575" i="6" s="1"/>
  <c r="U3575" i="6" s="1"/>
  <c r="V3575" i="6" s="1"/>
  <c r="W3575" i="6" s="1"/>
  <c r="P3575" i="6"/>
  <c r="Q3575" i="6" s="1"/>
  <c r="S3575" i="6"/>
  <c r="L3576" i="6"/>
  <c r="M3576" i="6"/>
  <c r="N3576" i="6"/>
  <c r="O3576" i="6"/>
  <c r="R3576" i="6" s="1"/>
  <c r="P3576" i="6"/>
  <c r="Q3576" i="6"/>
  <c r="S3576" i="6"/>
  <c r="T3576" i="6"/>
  <c r="U3576" i="6" s="1"/>
  <c r="V3576" i="6" s="1"/>
  <c r="W3576" i="6" s="1"/>
  <c r="L3577" i="6"/>
  <c r="M3577" i="6"/>
  <c r="N3577" i="6"/>
  <c r="O3577" i="6" s="1"/>
  <c r="R3577" i="6" s="1"/>
  <c r="T3577" i="6" s="1"/>
  <c r="U3577" i="6" s="1"/>
  <c r="S3577" i="6"/>
  <c r="V3577" i="6"/>
  <c r="W3577" i="6" s="1"/>
  <c r="L3578" i="6"/>
  <c r="M3578" i="6"/>
  <c r="N3578" i="6"/>
  <c r="P3578" i="6" s="1"/>
  <c r="Q3578" i="6"/>
  <c r="S3578" i="6"/>
  <c r="L3579" i="6"/>
  <c r="M3579" i="6"/>
  <c r="N3579" i="6"/>
  <c r="O3579" i="6"/>
  <c r="R3579" i="6" s="1"/>
  <c r="P3579" i="6"/>
  <c r="Q3579" i="6" s="1"/>
  <c r="S3579" i="6"/>
  <c r="T3579" i="6"/>
  <c r="U3579" i="6"/>
  <c r="V3579" i="6"/>
  <c r="W3579" i="6" s="1"/>
  <c r="L3580" i="6"/>
  <c r="M3580" i="6"/>
  <c r="N3580" i="6"/>
  <c r="O3580" i="6"/>
  <c r="R3580" i="6" s="1"/>
  <c r="P3580" i="6"/>
  <c r="Q3580" i="6"/>
  <c r="S3580" i="6"/>
  <c r="T3580" i="6"/>
  <c r="U3580" i="6"/>
  <c r="V3580" i="6" s="1"/>
  <c r="W3580" i="6" s="1"/>
  <c r="L3581" i="6"/>
  <c r="M3581" i="6"/>
  <c r="N3581" i="6"/>
  <c r="O3581" i="6"/>
  <c r="R3581" i="6" s="1"/>
  <c r="P3581" i="6"/>
  <c r="Q3581" i="6"/>
  <c r="S3581" i="6"/>
  <c r="T3581" i="6"/>
  <c r="U3581" i="6"/>
  <c r="V3581" i="6"/>
  <c r="W3581" i="6" s="1"/>
  <c r="L3582" i="6"/>
  <c r="M3582" i="6"/>
  <c r="N3582" i="6"/>
  <c r="S3582" i="6"/>
  <c r="L3583" i="6"/>
  <c r="M3583" i="6"/>
  <c r="N3583" i="6"/>
  <c r="S3583" i="6"/>
  <c r="L3584" i="6"/>
  <c r="M3584" i="6"/>
  <c r="N3584" i="6"/>
  <c r="O3584" i="6" s="1"/>
  <c r="R3584" i="6" s="1"/>
  <c r="T3584" i="6" s="1"/>
  <c r="U3584" i="6" s="1"/>
  <c r="P3584" i="6"/>
  <c r="Q3584" i="6" s="1"/>
  <c r="S3584" i="6"/>
  <c r="V3584" i="6"/>
  <c r="W3584" i="6" s="1"/>
  <c r="L3585" i="6"/>
  <c r="M3585" i="6"/>
  <c r="N3585" i="6"/>
  <c r="O3585" i="6" s="1"/>
  <c r="R3585" i="6" s="1"/>
  <c r="T3585" i="6" s="1"/>
  <c r="U3585" i="6" s="1"/>
  <c r="V3585" i="6" s="1"/>
  <c r="S3585" i="6"/>
  <c r="W3585" i="6"/>
  <c r="L3586" i="6"/>
  <c r="M3586" i="6"/>
  <c r="N3586" i="6"/>
  <c r="P3586" i="6" s="1"/>
  <c r="Q3586" i="6" s="1"/>
  <c r="O3586" i="6"/>
  <c r="R3586" i="6" s="1"/>
  <c r="T3586" i="6" s="1"/>
  <c r="U3586" i="6" s="1"/>
  <c r="V3586" i="6" s="1"/>
  <c r="W3586" i="6" s="1"/>
  <c r="S3586" i="6"/>
  <c r="L3587" i="6"/>
  <c r="M3587" i="6"/>
  <c r="N3587" i="6"/>
  <c r="O3587" i="6"/>
  <c r="R3587" i="6" s="1"/>
  <c r="P3587" i="6"/>
  <c r="Q3587" i="6"/>
  <c r="S3587" i="6"/>
  <c r="T3587" i="6"/>
  <c r="U3587" i="6" s="1"/>
  <c r="V3587" i="6" s="1"/>
  <c r="W3587" i="6" s="1"/>
  <c r="L3588" i="6"/>
  <c r="M3588" i="6"/>
  <c r="N3588" i="6"/>
  <c r="O3588" i="6"/>
  <c r="R3588" i="6" s="1"/>
  <c r="P3588" i="6"/>
  <c r="Q3588" i="6"/>
  <c r="S3588" i="6"/>
  <c r="T3588" i="6"/>
  <c r="U3588" i="6"/>
  <c r="V3588" i="6" s="1"/>
  <c r="W3588" i="6" s="1"/>
  <c r="L3589" i="6"/>
  <c r="M3589" i="6"/>
  <c r="N3589" i="6"/>
  <c r="O3589" i="6" s="1"/>
  <c r="R3589" i="6" s="1"/>
  <c r="T3589" i="6" s="1"/>
  <c r="U3589" i="6" s="1"/>
  <c r="V3589" i="6" s="1"/>
  <c r="W3589" i="6" s="1"/>
  <c r="S3589" i="6"/>
  <c r="L3590" i="6"/>
  <c r="M3590" i="6"/>
  <c r="N3590" i="6"/>
  <c r="P3590" i="6" s="1"/>
  <c r="Q3590" i="6" s="1"/>
  <c r="O3590" i="6"/>
  <c r="R3590" i="6" s="1"/>
  <c r="T3590" i="6" s="1"/>
  <c r="U3590" i="6" s="1"/>
  <c r="V3590" i="6" s="1"/>
  <c r="W3590" i="6" s="1"/>
  <c r="S3590" i="6"/>
  <c r="L3591" i="6"/>
  <c r="M3591" i="6"/>
  <c r="N3591" i="6"/>
  <c r="O3591" i="6"/>
  <c r="R3591" i="6" s="1"/>
  <c r="P3591" i="6"/>
  <c r="Q3591" i="6" s="1"/>
  <c r="S3591" i="6"/>
  <c r="T3591" i="6"/>
  <c r="U3591" i="6"/>
  <c r="V3591" i="6" s="1"/>
  <c r="W3591" i="6" s="1"/>
  <c r="L3592" i="6"/>
  <c r="M3592" i="6"/>
  <c r="N3592" i="6"/>
  <c r="O3592" i="6"/>
  <c r="R3592" i="6" s="1"/>
  <c r="P3592" i="6"/>
  <c r="Q3592" i="6"/>
  <c r="S3592" i="6"/>
  <c r="T3592" i="6"/>
  <c r="U3592" i="6" s="1"/>
  <c r="V3592" i="6" s="1"/>
  <c r="W3592" i="6" s="1"/>
  <c r="L3593" i="6"/>
  <c r="M3593" i="6"/>
  <c r="N3593" i="6"/>
  <c r="O3593" i="6"/>
  <c r="R3593" i="6" s="1"/>
  <c r="P3593" i="6"/>
  <c r="Q3593" i="6"/>
  <c r="S3593" i="6"/>
  <c r="T3593" i="6"/>
  <c r="U3593" i="6"/>
  <c r="V3593" i="6" s="1"/>
  <c r="W3593" i="6" s="1"/>
  <c r="L3594" i="6"/>
  <c r="M3594" i="6"/>
  <c r="N3594" i="6"/>
  <c r="S3594" i="6"/>
  <c r="L3595" i="6"/>
  <c r="M3595" i="6"/>
  <c r="N3595" i="6"/>
  <c r="P3595" i="6" s="1"/>
  <c r="Q3595" i="6" s="1"/>
  <c r="O3595" i="6"/>
  <c r="R3595" i="6" s="1"/>
  <c r="T3595" i="6" s="1"/>
  <c r="U3595" i="6" s="1"/>
  <c r="V3595" i="6" s="1"/>
  <c r="W3595" i="6" s="1"/>
  <c r="S3595" i="6"/>
  <c r="L3596" i="6"/>
  <c r="M3596" i="6"/>
  <c r="N3596" i="6"/>
  <c r="S3596" i="6"/>
  <c r="L3597" i="6"/>
  <c r="M3597" i="6"/>
  <c r="N3597" i="6"/>
  <c r="O3597" i="6" s="1"/>
  <c r="R3597" i="6" s="1"/>
  <c r="T3597" i="6" s="1"/>
  <c r="U3597" i="6" s="1"/>
  <c r="V3597" i="6" s="1"/>
  <c r="W3597" i="6" s="1"/>
  <c r="S3597" i="6"/>
  <c r="L3598" i="6"/>
  <c r="M3598" i="6"/>
  <c r="N3598" i="6"/>
  <c r="O3598" i="6" s="1"/>
  <c r="R3598" i="6" s="1"/>
  <c r="T3598" i="6" s="1"/>
  <c r="U3598" i="6" s="1"/>
  <c r="V3598" i="6" s="1"/>
  <c r="W3598" i="6" s="1"/>
  <c r="S3598" i="6"/>
  <c r="L3599" i="6"/>
  <c r="M3599" i="6"/>
  <c r="N3599" i="6"/>
  <c r="O3599" i="6"/>
  <c r="R3599" i="6" s="1"/>
  <c r="P3599" i="6"/>
  <c r="Q3599" i="6" s="1"/>
  <c r="S3599" i="6"/>
  <c r="T3599" i="6"/>
  <c r="U3599" i="6" s="1"/>
  <c r="V3599" i="6" s="1"/>
  <c r="W3599" i="6" s="1"/>
  <c r="L3600" i="6"/>
  <c r="M3600" i="6"/>
  <c r="N3600" i="6"/>
  <c r="O3600" i="6"/>
  <c r="R3600" i="6" s="1"/>
  <c r="P3600" i="6"/>
  <c r="Q3600" i="6"/>
  <c r="S3600" i="6"/>
  <c r="T3600" i="6"/>
  <c r="U3600" i="6" s="1"/>
  <c r="V3600" i="6" s="1"/>
  <c r="W3600" i="6" s="1"/>
  <c r="L3601" i="6"/>
  <c r="M3601" i="6"/>
  <c r="N3601" i="6"/>
  <c r="O3601" i="6" s="1"/>
  <c r="R3601" i="6" s="1"/>
  <c r="T3601" i="6" s="1"/>
  <c r="U3601" i="6" s="1"/>
  <c r="S3601" i="6"/>
  <c r="V3601" i="6"/>
  <c r="W3601" i="6" s="1"/>
  <c r="L3602" i="6"/>
  <c r="M3602" i="6"/>
  <c r="N3602" i="6"/>
  <c r="P3602" i="6" s="1"/>
  <c r="Q3602" i="6"/>
  <c r="S3602" i="6"/>
  <c r="L3603" i="6"/>
  <c r="M3603" i="6"/>
  <c r="N3603" i="6"/>
  <c r="O3603" i="6"/>
  <c r="R3603" i="6" s="1"/>
  <c r="P3603" i="6"/>
  <c r="Q3603" i="6" s="1"/>
  <c r="S3603" i="6"/>
  <c r="T3603" i="6"/>
  <c r="U3603" i="6"/>
  <c r="V3603" i="6" s="1"/>
  <c r="W3603" i="6" s="1"/>
  <c r="L3604" i="6"/>
  <c r="M3604" i="6"/>
  <c r="N3604" i="6"/>
  <c r="O3604" i="6"/>
  <c r="R3604" i="6" s="1"/>
  <c r="P3604" i="6"/>
  <c r="Q3604" i="6"/>
  <c r="S3604" i="6"/>
  <c r="T3604" i="6"/>
  <c r="U3604" i="6"/>
  <c r="V3604" i="6" s="1"/>
  <c r="W3604" i="6"/>
  <c r="L3605" i="6"/>
  <c r="M3605" i="6"/>
  <c r="N3605" i="6"/>
  <c r="O3605" i="6"/>
  <c r="R3605" i="6" s="1"/>
  <c r="P3605" i="6"/>
  <c r="Q3605" i="6"/>
  <c r="S3605" i="6"/>
  <c r="T3605" i="6"/>
  <c r="U3605" i="6"/>
  <c r="V3605" i="6"/>
  <c r="W3605" i="6" s="1"/>
  <c r="L3606" i="6"/>
  <c r="M3606" i="6"/>
  <c r="N3606" i="6"/>
  <c r="S3606" i="6"/>
  <c r="L3607" i="6"/>
  <c r="M3607" i="6"/>
  <c r="N3607" i="6"/>
  <c r="S3607" i="6"/>
  <c r="L3608" i="6"/>
  <c r="M3608" i="6"/>
  <c r="N3608" i="6"/>
  <c r="O3608" i="6" s="1"/>
  <c r="R3608" i="6" s="1"/>
  <c r="T3608" i="6" s="1"/>
  <c r="U3608" i="6" s="1"/>
  <c r="V3608" i="6" s="1"/>
  <c r="W3608" i="6" s="1"/>
  <c r="P3608" i="6"/>
  <c r="Q3608" i="6" s="1"/>
  <c r="S3608" i="6"/>
  <c r="L3609" i="6"/>
  <c r="M3609" i="6"/>
  <c r="N3609" i="6"/>
  <c r="O3609" i="6" s="1"/>
  <c r="R3609" i="6" s="1"/>
  <c r="T3609" i="6" s="1"/>
  <c r="U3609" i="6" s="1"/>
  <c r="V3609" i="6" s="1"/>
  <c r="S3609" i="6"/>
  <c r="W3609" i="6"/>
  <c r="L3610" i="6"/>
  <c r="M3610" i="6"/>
  <c r="N3610" i="6"/>
  <c r="P3610" i="6" s="1"/>
  <c r="Q3610" i="6" s="1"/>
  <c r="O3610" i="6"/>
  <c r="R3610" i="6" s="1"/>
  <c r="T3610" i="6" s="1"/>
  <c r="U3610" i="6" s="1"/>
  <c r="V3610" i="6" s="1"/>
  <c r="W3610" i="6" s="1"/>
  <c r="S3610" i="6"/>
  <c r="L3611" i="6"/>
  <c r="M3611" i="6"/>
  <c r="N3611" i="6"/>
  <c r="O3611" i="6"/>
  <c r="R3611" i="6" s="1"/>
  <c r="P3611" i="6"/>
  <c r="Q3611" i="6"/>
  <c r="S3611" i="6"/>
  <c r="T3611" i="6"/>
  <c r="U3611" i="6" s="1"/>
  <c r="V3611" i="6" s="1"/>
  <c r="W3611" i="6" s="1"/>
  <c r="L3612" i="6"/>
  <c r="M3612" i="6"/>
  <c r="N3612" i="6"/>
  <c r="O3612" i="6"/>
  <c r="R3612" i="6" s="1"/>
  <c r="P3612" i="6"/>
  <c r="Q3612" i="6"/>
  <c r="S3612" i="6"/>
  <c r="T3612" i="6"/>
  <c r="U3612" i="6"/>
  <c r="V3612" i="6" s="1"/>
  <c r="W3612" i="6" s="1"/>
  <c r="L3613" i="6"/>
  <c r="M3613" i="6"/>
  <c r="N3613" i="6"/>
  <c r="O3613" i="6" s="1"/>
  <c r="R3613" i="6" s="1"/>
  <c r="T3613" i="6" s="1"/>
  <c r="U3613" i="6" s="1"/>
  <c r="V3613" i="6" s="1"/>
  <c r="W3613" i="6" s="1"/>
  <c r="P3613" i="6"/>
  <c r="Q3613" i="6" s="1"/>
  <c r="S3613" i="6"/>
  <c r="L3614" i="6"/>
  <c r="M3614" i="6"/>
  <c r="N3614" i="6"/>
  <c r="P3614" i="6" s="1"/>
  <c r="Q3614" i="6" s="1"/>
  <c r="S3614" i="6"/>
  <c r="L3615" i="6"/>
  <c r="M3615" i="6"/>
  <c r="N3615" i="6"/>
  <c r="O3615" i="6"/>
  <c r="R3615" i="6" s="1"/>
  <c r="P3615" i="6"/>
  <c r="Q3615" i="6" s="1"/>
  <c r="S3615" i="6"/>
  <c r="T3615" i="6"/>
  <c r="U3615" i="6"/>
  <c r="V3615" i="6"/>
  <c r="W3615" i="6" s="1"/>
  <c r="L3616" i="6"/>
  <c r="M3616" i="6"/>
  <c r="N3616" i="6"/>
  <c r="O3616" i="6"/>
  <c r="R3616" i="6" s="1"/>
  <c r="P3616" i="6"/>
  <c r="Q3616" i="6"/>
  <c r="S3616" i="6"/>
  <c r="T3616" i="6"/>
  <c r="U3616" i="6" s="1"/>
  <c r="V3616" i="6" s="1"/>
  <c r="W3616" i="6" s="1"/>
  <c r="L3617" i="6"/>
  <c r="M3617" i="6"/>
  <c r="N3617" i="6"/>
  <c r="O3617" i="6"/>
  <c r="R3617" i="6" s="1"/>
  <c r="P3617" i="6"/>
  <c r="Q3617" i="6"/>
  <c r="S3617" i="6"/>
  <c r="T3617" i="6"/>
  <c r="U3617" i="6"/>
  <c r="V3617" i="6" s="1"/>
  <c r="W3617" i="6"/>
  <c r="L3618" i="6"/>
  <c r="M3618" i="6"/>
  <c r="N3618" i="6"/>
  <c r="S3618" i="6"/>
  <c r="L3619" i="6"/>
  <c r="M3619" i="6"/>
  <c r="N3619" i="6"/>
  <c r="P3619" i="6" s="1"/>
  <c r="Q3619" i="6" s="1"/>
  <c r="O3619" i="6"/>
  <c r="R3619" i="6" s="1"/>
  <c r="T3619" i="6" s="1"/>
  <c r="U3619" i="6" s="1"/>
  <c r="V3619" i="6" s="1"/>
  <c r="W3619" i="6" s="1"/>
  <c r="S3619" i="6"/>
  <c r="L3620" i="6"/>
  <c r="M3620" i="6"/>
  <c r="N3620" i="6"/>
  <c r="S3620" i="6"/>
  <c r="L3621" i="6"/>
  <c r="M3621" i="6"/>
  <c r="N3621" i="6"/>
  <c r="O3621" i="6" s="1"/>
  <c r="R3621" i="6" s="1"/>
  <c r="T3621" i="6" s="1"/>
  <c r="U3621" i="6" s="1"/>
  <c r="V3621" i="6" s="1"/>
  <c r="W3621" i="6" s="1"/>
  <c r="S3621" i="6"/>
  <c r="L3622" i="6"/>
  <c r="M3622" i="6"/>
  <c r="N3622" i="6"/>
  <c r="O3622" i="6" s="1"/>
  <c r="R3622" i="6" s="1"/>
  <c r="T3622" i="6" s="1"/>
  <c r="U3622" i="6" s="1"/>
  <c r="V3622" i="6" s="1"/>
  <c r="W3622" i="6" s="1"/>
  <c r="P3622" i="6"/>
  <c r="Q3622" i="6" s="1"/>
  <c r="S3622" i="6"/>
  <c r="L3623" i="6"/>
  <c r="M3623" i="6"/>
  <c r="N3623" i="6"/>
  <c r="O3623" i="6"/>
  <c r="R3623" i="6" s="1"/>
  <c r="T3623" i="6" s="1"/>
  <c r="U3623" i="6" s="1"/>
  <c r="V3623" i="6" s="1"/>
  <c r="W3623" i="6" s="1"/>
  <c r="P3623" i="6"/>
  <c r="Q3623" i="6" s="1"/>
  <c r="S3623" i="6"/>
  <c r="L3624" i="6"/>
  <c r="M3624" i="6"/>
  <c r="N3624" i="6"/>
  <c r="O3624" i="6"/>
  <c r="R3624" i="6" s="1"/>
  <c r="P3624" i="6"/>
  <c r="Q3624" i="6"/>
  <c r="S3624" i="6"/>
  <c r="T3624" i="6"/>
  <c r="U3624" i="6" s="1"/>
  <c r="V3624" i="6" s="1"/>
  <c r="W3624" i="6" s="1"/>
  <c r="L3625" i="6"/>
  <c r="M3625" i="6"/>
  <c r="N3625" i="6"/>
  <c r="O3625" i="6" s="1"/>
  <c r="R3625" i="6" s="1"/>
  <c r="T3625" i="6" s="1"/>
  <c r="U3625" i="6" s="1"/>
  <c r="S3625" i="6"/>
  <c r="V3625" i="6"/>
  <c r="W3625" i="6" s="1"/>
  <c r="L3626" i="6"/>
  <c r="M3626" i="6"/>
  <c r="N3626" i="6"/>
  <c r="P3626" i="6" s="1"/>
  <c r="Q3626" i="6"/>
  <c r="S3626" i="6"/>
  <c r="L3627" i="6"/>
  <c r="M3627" i="6"/>
  <c r="N3627" i="6"/>
  <c r="O3627" i="6"/>
  <c r="R3627" i="6" s="1"/>
  <c r="P3627" i="6"/>
  <c r="Q3627" i="6" s="1"/>
  <c r="S3627" i="6"/>
  <c r="T3627" i="6"/>
  <c r="U3627" i="6"/>
  <c r="V3627" i="6"/>
  <c r="W3627" i="6" s="1"/>
  <c r="L3628" i="6"/>
  <c r="M3628" i="6"/>
  <c r="N3628" i="6"/>
  <c r="O3628" i="6"/>
  <c r="R3628" i="6" s="1"/>
  <c r="P3628" i="6"/>
  <c r="Q3628" i="6"/>
  <c r="S3628" i="6"/>
  <c r="T3628" i="6"/>
  <c r="U3628" i="6"/>
  <c r="V3628" i="6" s="1"/>
  <c r="W3628" i="6" s="1"/>
  <c r="L3629" i="6"/>
  <c r="M3629" i="6"/>
  <c r="N3629" i="6"/>
  <c r="O3629" i="6"/>
  <c r="R3629" i="6" s="1"/>
  <c r="P3629" i="6"/>
  <c r="Q3629" i="6"/>
  <c r="S3629" i="6"/>
  <c r="T3629" i="6"/>
  <c r="U3629" i="6"/>
  <c r="V3629" i="6"/>
  <c r="W3629" i="6" s="1"/>
  <c r="L3630" i="6"/>
  <c r="M3630" i="6"/>
  <c r="N3630" i="6"/>
  <c r="S3630" i="6"/>
  <c r="L3631" i="6"/>
  <c r="M3631" i="6"/>
  <c r="N3631" i="6"/>
  <c r="S3631" i="6"/>
  <c r="L3632" i="6"/>
  <c r="M3632" i="6"/>
  <c r="N3632" i="6"/>
  <c r="O3632" i="6" s="1"/>
  <c r="R3632" i="6" s="1"/>
  <c r="T3632" i="6" s="1"/>
  <c r="U3632" i="6" s="1"/>
  <c r="P3632" i="6"/>
  <c r="Q3632" i="6" s="1"/>
  <c r="S3632" i="6"/>
  <c r="V3632" i="6"/>
  <c r="W3632" i="6" s="1"/>
  <c r="L3633" i="6"/>
  <c r="M3633" i="6"/>
  <c r="N3633" i="6"/>
  <c r="O3633" i="6" s="1"/>
  <c r="R3633" i="6" s="1"/>
  <c r="T3633" i="6" s="1"/>
  <c r="U3633" i="6" s="1"/>
  <c r="V3633" i="6" s="1"/>
  <c r="S3633" i="6"/>
  <c r="W3633" i="6"/>
  <c r="L3634" i="6"/>
  <c r="M3634" i="6"/>
  <c r="N3634" i="6"/>
  <c r="P3634" i="6" s="1"/>
  <c r="Q3634" i="6" s="1"/>
  <c r="O3634" i="6"/>
  <c r="R3634" i="6" s="1"/>
  <c r="T3634" i="6" s="1"/>
  <c r="U3634" i="6" s="1"/>
  <c r="V3634" i="6" s="1"/>
  <c r="W3634" i="6" s="1"/>
  <c r="S3634" i="6"/>
  <c r="L3635" i="6"/>
  <c r="M3635" i="6"/>
  <c r="N3635" i="6"/>
  <c r="O3635" i="6"/>
  <c r="R3635" i="6" s="1"/>
  <c r="P3635" i="6"/>
  <c r="Q3635" i="6"/>
  <c r="S3635" i="6"/>
  <c r="T3635" i="6"/>
  <c r="U3635" i="6" s="1"/>
  <c r="V3635" i="6" s="1"/>
  <c r="W3635" i="6" s="1"/>
  <c r="L3636" i="6"/>
  <c r="M3636" i="6"/>
  <c r="N3636" i="6"/>
  <c r="O3636" i="6"/>
  <c r="R3636" i="6" s="1"/>
  <c r="P3636" i="6"/>
  <c r="Q3636" i="6"/>
  <c r="S3636" i="6"/>
  <c r="T3636" i="6"/>
  <c r="U3636" i="6"/>
  <c r="V3636" i="6" s="1"/>
  <c r="W3636" i="6" s="1"/>
  <c r="L3637" i="6"/>
  <c r="M3637" i="6"/>
  <c r="N3637" i="6"/>
  <c r="O3637" i="6" s="1"/>
  <c r="R3637" i="6" s="1"/>
  <c r="T3637" i="6" s="1"/>
  <c r="U3637" i="6" s="1"/>
  <c r="V3637" i="6" s="1"/>
  <c r="W3637" i="6" s="1"/>
  <c r="S3637" i="6"/>
  <c r="L3638" i="6"/>
  <c r="M3638" i="6"/>
  <c r="N3638" i="6"/>
  <c r="P3638" i="6" s="1"/>
  <c r="Q3638" i="6" s="1"/>
  <c r="O3638" i="6"/>
  <c r="R3638" i="6" s="1"/>
  <c r="T3638" i="6" s="1"/>
  <c r="U3638" i="6" s="1"/>
  <c r="V3638" i="6" s="1"/>
  <c r="W3638" i="6" s="1"/>
  <c r="S3638" i="6"/>
  <c r="L3639" i="6"/>
  <c r="M3639" i="6"/>
  <c r="N3639" i="6"/>
  <c r="O3639" i="6"/>
  <c r="R3639" i="6" s="1"/>
  <c r="P3639" i="6"/>
  <c r="Q3639" i="6" s="1"/>
  <c r="S3639" i="6"/>
  <c r="T3639" i="6"/>
  <c r="U3639" i="6"/>
  <c r="V3639" i="6" s="1"/>
  <c r="W3639" i="6" s="1"/>
  <c r="L3640" i="6"/>
  <c r="M3640" i="6"/>
  <c r="N3640" i="6"/>
  <c r="O3640" i="6"/>
  <c r="R3640" i="6" s="1"/>
  <c r="P3640" i="6"/>
  <c r="Q3640" i="6"/>
  <c r="S3640" i="6"/>
  <c r="T3640" i="6"/>
  <c r="U3640" i="6" s="1"/>
  <c r="V3640" i="6" s="1"/>
  <c r="W3640" i="6" s="1"/>
  <c r="L3641" i="6"/>
  <c r="M3641" i="6"/>
  <c r="N3641" i="6"/>
  <c r="O3641" i="6"/>
  <c r="R3641" i="6" s="1"/>
  <c r="P3641" i="6"/>
  <c r="Q3641" i="6"/>
  <c r="S3641" i="6"/>
  <c r="T3641" i="6"/>
  <c r="U3641" i="6"/>
  <c r="V3641" i="6" s="1"/>
  <c r="W3641" i="6" s="1"/>
  <c r="L3642" i="6"/>
  <c r="M3642" i="6"/>
  <c r="N3642" i="6"/>
  <c r="S3642" i="6"/>
  <c r="L3643" i="6"/>
  <c r="M3643" i="6"/>
  <c r="N3643" i="6"/>
  <c r="P3643" i="6" s="1"/>
  <c r="Q3643" i="6" s="1"/>
  <c r="O3643" i="6"/>
  <c r="R3643" i="6" s="1"/>
  <c r="T3643" i="6" s="1"/>
  <c r="U3643" i="6" s="1"/>
  <c r="V3643" i="6" s="1"/>
  <c r="W3643" i="6" s="1"/>
  <c r="S3643" i="6"/>
  <c r="L3644" i="6"/>
  <c r="M3644" i="6"/>
  <c r="N3644" i="6"/>
  <c r="S3644" i="6"/>
  <c r="L3645" i="6"/>
  <c r="M3645" i="6"/>
  <c r="N3645" i="6"/>
  <c r="O3645" i="6" s="1"/>
  <c r="R3645" i="6" s="1"/>
  <c r="T3645" i="6" s="1"/>
  <c r="U3645" i="6" s="1"/>
  <c r="V3645" i="6" s="1"/>
  <c r="W3645" i="6" s="1"/>
  <c r="S3645" i="6"/>
  <c r="L3646" i="6"/>
  <c r="M3646" i="6"/>
  <c r="N3646" i="6"/>
  <c r="O3646" i="6" s="1"/>
  <c r="R3646" i="6" s="1"/>
  <c r="T3646" i="6" s="1"/>
  <c r="U3646" i="6" s="1"/>
  <c r="V3646" i="6" s="1"/>
  <c r="W3646" i="6" s="1"/>
  <c r="S3646" i="6"/>
  <c r="L3647" i="6"/>
  <c r="M3647" i="6"/>
  <c r="N3647" i="6"/>
  <c r="O3647" i="6"/>
  <c r="R3647" i="6" s="1"/>
  <c r="P3647" i="6"/>
  <c r="Q3647" i="6" s="1"/>
  <c r="S3647" i="6"/>
  <c r="T3647" i="6"/>
  <c r="U3647" i="6" s="1"/>
  <c r="V3647" i="6" s="1"/>
  <c r="W3647" i="6" s="1"/>
  <c r="L3648" i="6"/>
  <c r="M3648" i="6"/>
  <c r="N3648" i="6"/>
  <c r="O3648" i="6"/>
  <c r="R3648" i="6" s="1"/>
  <c r="P3648" i="6"/>
  <c r="Q3648" i="6"/>
  <c r="S3648" i="6"/>
  <c r="T3648" i="6"/>
  <c r="U3648" i="6" s="1"/>
  <c r="V3648" i="6" s="1"/>
  <c r="W3648" i="6" s="1"/>
  <c r="L3649" i="6"/>
  <c r="M3649" i="6"/>
  <c r="N3649" i="6"/>
  <c r="O3649" i="6" s="1"/>
  <c r="R3649" i="6" s="1"/>
  <c r="T3649" i="6" s="1"/>
  <c r="U3649" i="6" s="1"/>
  <c r="S3649" i="6"/>
  <c r="V3649" i="6"/>
  <c r="W3649" i="6" s="1"/>
  <c r="L3650" i="6"/>
  <c r="M3650" i="6"/>
  <c r="N3650" i="6"/>
  <c r="P3650" i="6" s="1"/>
  <c r="Q3650" i="6"/>
  <c r="S3650" i="6"/>
  <c r="L3651" i="6"/>
  <c r="M3651" i="6"/>
  <c r="N3651" i="6"/>
  <c r="O3651" i="6"/>
  <c r="R3651" i="6" s="1"/>
  <c r="P3651" i="6"/>
  <c r="Q3651" i="6" s="1"/>
  <c r="S3651" i="6"/>
  <c r="T3651" i="6"/>
  <c r="U3651" i="6"/>
  <c r="V3651" i="6" s="1"/>
  <c r="W3651" i="6" s="1"/>
  <c r="L3652" i="6"/>
  <c r="M3652" i="6"/>
  <c r="N3652" i="6"/>
  <c r="O3652" i="6"/>
  <c r="R3652" i="6" s="1"/>
  <c r="P3652" i="6"/>
  <c r="Q3652" i="6"/>
  <c r="S3652" i="6"/>
  <c r="T3652" i="6"/>
  <c r="U3652" i="6"/>
  <c r="V3652" i="6" s="1"/>
  <c r="W3652" i="6"/>
  <c r="L3653" i="6"/>
  <c r="M3653" i="6"/>
  <c r="N3653" i="6"/>
  <c r="O3653" i="6"/>
  <c r="R3653" i="6" s="1"/>
  <c r="P3653" i="6"/>
  <c r="Q3653" i="6"/>
  <c r="S3653" i="6"/>
  <c r="T3653" i="6"/>
  <c r="U3653" i="6"/>
  <c r="V3653" i="6"/>
  <c r="W3653" i="6" s="1"/>
  <c r="L3654" i="6"/>
  <c r="M3654" i="6"/>
  <c r="N3654" i="6"/>
  <c r="S3654" i="6"/>
  <c r="L3655" i="6"/>
  <c r="M3655" i="6"/>
  <c r="N3655" i="6"/>
  <c r="S3655" i="6"/>
  <c r="L3656" i="6"/>
  <c r="M3656" i="6"/>
  <c r="N3656" i="6"/>
  <c r="O3656" i="6" s="1"/>
  <c r="R3656" i="6" s="1"/>
  <c r="T3656" i="6" s="1"/>
  <c r="U3656" i="6" s="1"/>
  <c r="V3656" i="6" s="1"/>
  <c r="W3656" i="6" s="1"/>
  <c r="P3656" i="6"/>
  <c r="Q3656" i="6" s="1"/>
  <c r="S3656" i="6"/>
  <c r="L3657" i="6"/>
  <c r="M3657" i="6"/>
  <c r="N3657" i="6"/>
  <c r="O3657" i="6" s="1"/>
  <c r="R3657" i="6" s="1"/>
  <c r="T3657" i="6" s="1"/>
  <c r="U3657" i="6" s="1"/>
  <c r="V3657" i="6" s="1"/>
  <c r="S3657" i="6"/>
  <c r="W3657" i="6"/>
  <c r="L3658" i="6"/>
  <c r="M3658" i="6"/>
  <c r="N3658" i="6"/>
  <c r="P3658" i="6" s="1"/>
  <c r="Q3658" i="6" s="1"/>
  <c r="O3658" i="6"/>
  <c r="R3658" i="6" s="1"/>
  <c r="T3658" i="6" s="1"/>
  <c r="U3658" i="6" s="1"/>
  <c r="V3658" i="6" s="1"/>
  <c r="W3658" i="6" s="1"/>
  <c r="S3658" i="6"/>
  <c r="L3659" i="6"/>
  <c r="M3659" i="6"/>
  <c r="N3659" i="6"/>
  <c r="O3659" i="6"/>
  <c r="R3659" i="6" s="1"/>
  <c r="P3659" i="6"/>
  <c r="Q3659" i="6"/>
  <c r="S3659" i="6"/>
  <c r="T3659" i="6"/>
  <c r="U3659" i="6" s="1"/>
  <c r="V3659" i="6" s="1"/>
  <c r="W3659" i="6" s="1"/>
  <c r="L3660" i="6"/>
  <c r="M3660" i="6"/>
  <c r="N3660" i="6"/>
  <c r="O3660" i="6"/>
  <c r="R3660" i="6" s="1"/>
  <c r="P3660" i="6"/>
  <c r="Q3660" i="6"/>
  <c r="S3660" i="6"/>
  <c r="T3660" i="6"/>
  <c r="U3660" i="6"/>
  <c r="V3660" i="6" s="1"/>
  <c r="W3660" i="6" s="1"/>
  <c r="L3661" i="6"/>
  <c r="M3661" i="6"/>
  <c r="N3661" i="6"/>
  <c r="O3661" i="6" s="1"/>
  <c r="R3661" i="6" s="1"/>
  <c r="T3661" i="6" s="1"/>
  <c r="U3661" i="6" s="1"/>
  <c r="V3661" i="6" s="1"/>
  <c r="W3661" i="6" s="1"/>
  <c r="P3661" i="6"/>
  <c r="Q3661" i="6" s="1"/>
  <c r="S3661" i="6"/>
  <c r="L3662" i="6"/>
  <c r="M3662" i="6"/>
  <c r="N3662" i="6"/>
  <c r="P3662" i="6" s="1"/>
  <c r="Q3662" i="6" s="1"/>
  <c r="S3662" i="6"/>
  <c r="L3663" i="6"/>
  <c r="M3663" i="6"/>
  <c r="N3663" i="6"/>
  <c r="O3663" i="6"/>
  <c r="R3663" i="6" s="1"/>
  <c r="P3663" i="6"/>
  <c r="Q3663" i="6" s="1"/>
  <c r="S3663" i="6"/>
  <c r="T3663" i="6"/>
  <c r="U3663" i="6"/>
  <c r="V3663" i="6"/>
  <c r="W3663" i="6" s="1"/>
  <c r="L3664" i="6"/>
  <c r="M3664" i="6"/>
  <c r="N3664" i="6"/>
  <c r="O3664" i="6"/>
  <c r="R3664" i="6" s="1"/>
  <c r="P3664" i="6"/>
  <c r="Q3664" i="6"/>
  <c r="S3664" i="6"/>
  <c r="T3664" i="6"/>
  <c r="U3664" i="6" s="1"/>
  <c r="V3664" i="6" s="1"/>
  <c r="W3664" i="6" s="1"/>
  <c r="L3665" i="6"/>
  <c r="M3665" i="6"/>
  <c r="N3665" i="6"/>
  <c r="O3665" i="6"/>
  <c r="R3665" i="6" s="1"/>
  <c r="P3665" i="6"/>
  <c r="Q3665" i="6"/>
  <c r="S3665" i="6"/>
  <c r="T3665" i="6"/>
  <c r="U3665" i="6"/>
  <c r="V3665" i="6" s="1"/>
  <c r="W3665" i="6"/>
  <c r="L3666" i="6"/>
  <c r="M3666" i="6"/>
  <c r="N3666" i="6"/>
  <c r="S3666" i="6"/>
  <c r="L3667" i="6"/>
  <c r="M3667" i="6"/>
  <c r="N3667" i="6"/>
  <c r="P3667" i="6" s="1"/>
  <c r="Q3667" i="6" s="1"/>
  <c r="O3667" i="6"/>
  <c r="R3667" i="6" s="1"/>
  <c r="T3667" i="6" s="1"/>
  <c r="U3667" i="6" s="1"/>
  <c r="V3667" i="6" s="1"/>
  <c r="W3667" i="6" s="1"/>
  <c r="S3667" i="6"/>
  <c r="L3668" i="6"/>
  <c r="M3668" i="6"/>
  <c r="N3668" i="6"/>
  <c r="S3668" i="6"/>
  <c r="L3669" i="6"/>
  <c r="M3669" i="6"/>
  <c r="N3669" i="6"/>
  <c r="O3669" i="6" s="1"/>
  <c r="R3669" i="6" s="1"/>
  <c r="T3669" i="6" s="1"/>
  <c r="U3669" i="6" s="1"/>
  <c r="V3669" i="6" s="1"/>
  <c r="W3669" i="6" s="1"/>
  <c r="S3669" i="6"/>
  <c r="L3670" i="6"/>
  <c r="M3670" i="6"/>
  <c r="N3670" i="6"/>
  <c r="O3670" i="6" s="1"/>
  <c r="R3670" i="6" s="1"/>
  <c r="T3670" i="6" s="1"/>
  <c r="U3670" i="6" s="1"/>
  <c r="V3670" i="6" s="1"/>
  <c r="W3670" i="6" s="1"/>
  <c r="P3670" i="6"/>
  <c r="Q3670" i="6" s="1"/>
  <c r="S3670" i="6"/>
  <c r="L3671" i="6"/>
  <c r="M3671" i="6"/>
  <c r="N3671" i="6"/>
  <c r="O3671" i="6"/>
  <c r="R3671" i="6" s="1"/>
  <c r="T3671" i="6" s="1"/>
  <c r="U3671" i="6" s="1"/>
  <c r="V3671" i="6" s="1"/>
  <c r="W3671" i="6" s="1"/>
  <c r="P3671" i="6"/>
  <c r="Q3671" i="6" s="1"/>
  <c r="S3671" i="6"/>
  <c r="L3672" i="6"/>
  <c r="M3672" i="6"/>
  <c r="N3672" i="6"/>
  <c r="O3672" i="6"/>
  <c r="R3672" i="6" s="1"/>
  <c r="P3672" i="6"/>
  <c r="Q3672" i="6"/>
  <c r="S3672" i="6"/>
  <c r="T3672" i="6"/>
  <c r="U3672" i="6" s="1"/>
  <c r="V3672" i="6" s="1"/>
  <c r="W3672" i="6" s="1"/>
  <c r="L3673" i="6"/>
  <c r="M3673" i="6"/>
  <c r="N3673" i="6"/>
  <c r="O3673" i="6" s="1"/>
  <c r="R3673" i="6" s="1"/>
  <c r="T3673" i="6" s="1"/>
  <c r="U3673" i="6" s="1"/>
  <c r="S3673" i="6"/>
  <c r="V3673" i="6"/>
  <c r="W3673" i="6" s="1"/>
  <c r="L3674" i="6"/>
  <c r="M3674" i="6"/>
  <c r="N3674" i="6"/>
  <c r="P3674" i="6" s="1"/>
  <c r="Q3674" i="6"/>
  <c r="S3674" i="6"/>
  <c r="L3675" i="6"/>
  <c r="M3675" i="6"/>
  <c r="N3675" i="6"/>
  <c r="O3675" i="6"/>
  <c r="R3675" i="6" s="1"/>
  <c r="P3675" i="6"/>
  <c r="Q3675" i="6" s="1"/>
  <c r="S3675" i="6"/>
  <c r="T3675" i="6"/>
  <c r="U3675" i="6"/>
  <c r="V3675" i="6"/>
  <c r="W3675" i="6" s="1"/>
  <c r="L3676" i="6"/>
  <c r="M3676" i="6"/>
  <c r="N3676" i="6"/>
  <c r="O3676" i="6"/>
  <c r="R3676" i="6" s="1"/>
  <c r="P3676" i="6"/>
  <c r="Q3676" i="6"/>
  <c r="S3676" i="6"/>
  <c r="T3676" i="6"/>
  <c r="U3676" i="6"/>
  <c r="V3676" i="6" s="1"/>
  <c r="W3676" i="6" s="1"/>
  <c r="L3677" i="6"/>
  <c r="M3677" i="6"/>
  <c r="N3677" i="6"/>
  <c r="O3677" i="6"/>
  <c r="R3677" i="6" s="1"/>
  <c r="P3677" i="6"/>
  <c r="Q3677" i="6"/>
  <c r="S3677" i="6"/>
  <c r="T3677" i="6"/>
  <c r="U3677" i="6"/>
  <c r="V3677" i="6"/>
  <c r="W3677" i="6" s="1"/>
  <c r="L3678" i="6"/>
  <c r="M3678" i="6"/>
  <c r="N3678" i="6"/>
  <c r="S3678" i="6"/>
  <c r="L3679" i="6"/>
  <c r="M3679" i="6"/>
  <c r="N3679" i="6"/>
  <c r="S3679" i="6"/>
  <c r="L3680" i="6"/>
  <c r="M3680" i="6"/>
  <c r="N3680" i="6"/>
  <c r="O3680" i="6" s="1"/>
  <c r="R3680" i="6" s="1"/>
  <c r="T3680" i="6" s="1"/>
  <c r="U3680" i="6" s="1"/>
  <c r="P3680" i="6"/>
  <c r="Q3680" i="6" s="1"/>
  <c r="S3680" i="6"/>
  <c r="V3680" i="6"/>
  <c r="W3680" i="6" s="1"/>
  <c r="L3681" i="6"/>
  <c r="M3681" i="6"/>
  <c r="N3681" i="6"/>
  <c r="O3681" i="6" s="1"/>
  <c r="R3681" i="6" s="1"/>
  <c r="T3681" i="6" s="1"/>
  <c r="U3681" i="6" s="1"/>
  <c r="V3681" i="6" s="1"/>
  <c r="S3681" i="6"/>
  <c r="W3681" i="6"/>
  <c r="L3682" i="6"/>
  <c r="M3682" i="6"/>
  <c r="N3682" i="6"/>
  <c r="P3682" i="6" s="1"/>
  <c r="Q3682" i="6" s="1"/>
  <c r="O3682" i="6"/>
  <c r="R3682" i="6" s="1"/>
  <c r="T3682" i="6" s="1"/>
  <c r="U3682" i="6" s="1"/>
  <c r="V3682" i="6" s="1"/>
  <c r="W3682" i="6" s="1"/>
  <c r="S3682" i="6"/>
  <c r="L3683" i="6"/>
  <c r="M3683" i="6"/>
  <c r="N3683" i="6"/>
  <c r="O3683" i="6"/>
  <c r="R3683" i="6" s="1"/>
  <c r="P3683" i="6"/>
  <c r="Q3683" i="6"/>
  <c r="S3683" i="6"/>
  <c r="T3683" i="6"/>
  <c r="U3683" i="6" s="1"/>
  <c r="V3683" i="6" s="1"/>
  <c r="W3683" i="6" s="1"/>
  <c r="L3684" i="6"/>
  <c r="M3684" i="6"/>
  <c r="N3684" i="6"/>
  <c r="O3684" i="6"/>
  <c r="R3684" i="6" s="1"/>
  <c r="P3684" i="6"/>
  <c r="Q3684" i="6"/>
  <c r="S3684" i="6"/>
  <c r="T3684" i="6"/>
  <c r="U3684" i="6"/>
  <c r="V3684" i="6" s="1"/>
  <c r="W3684" i="6" s="1"/>
  <c r="L3685" i="6"/>
  <c r="M3685" i="6"/>
  <c r="N3685" i="6"/>
  <c r="O3685" i="6" s="1"/>
  <c r="R3685" i="6" s="1"/>
  <c r="T3685" i="6" s="1"/>
  <c r="U3685" i="6" s="1"/>
  <c r="V3685" i="6" s="1"/>
  <c r="W3685" i="6" s="1"/>
  <c r="S3685" i="6"/>
  <c r="L3686" i="6"/>
  <c r="M3686" i="6"/>
  <c r="N3686" i="6"/>
  <c r="P3686" i="6" s="1"/>
  <c r="Q3686" i="6" s="1"/>
  <c r="O3686" i="6"/>
  <c r="R3686" i="6" s="1"/>
  <c r="T3686" i="6" s="1"/>
  <c r="U3686" i="6" s="1"/>
  <c r="V3686" i="6" s="1"/>
  <c r="W3686" i="6" s="1"/>
  <c r="S3686" i="6"/>
  <c r="L3687" i="6"/>
  <c r="M3687" i="6"/>
  <c r="N3687" i="6"/>
  <c r="O3687" i="6"/>
  <c r="R3687" i="6" s="1"/>
  <c r="P3687" i="6"/>
  <c r="Q3687" i="6" s="1"/>
  <c r="S3687" i="6"/>
  <c r="T3687" i="6"/>
  <c r="U3687" i="6"/>
  <c r="V3687" i="6" s="1"/>
  <c r="W3687" i="6" s="1"/>
  <c r="L3688" i="6"/>
  <c r="M3688" i="6"/>
  <c r="N3688" i="6"/>
  <c r="O3688" i="6"/>
  <c r="R3688" i="6" s="1"/>
  <c r="P3688" i="6"/>
  <c r="Q3688" i="6"/>
  <c r="S3688" i="6"/>
  <c r="T3688" i="6"/>
  <c r="U3688" i="6" s="1"/>
  <c r="V3688" i="6" s="1"/>
  <c r="W3688" i="6" s="1"/>
  <c r="L3689" i="6"/>
  <c r="M3689" i="6"/>
  <c r="N3689" i="6"/>
  <c r="O3689" i="6"/>
  <c r="R3689" i="6" s="1"/>
  <c r="P3689" i="6"/>
  <c r="Q3689" i="6"/>
  <c r="S3689" i="6"/>
  <c r="T3689" i="6"/>
  <c r="U3689" i="6"/>
  <c r="V3689" i="6" s="1"/>
  <c r="W3689" i="6" s="1"/>
  <c r="L3690" i="6"/>
  <c r="M3690" i="6"/>
  <c r="N3690" i="6"/>
  <c r="S3690" i="6"/>
  <c r="L3691" i="6"/>
  <c r="M3691" i="6"/>
  <c r="N3691" i="6"/>
  <c r="P3691" i="6" s="1"/>
  <c r="Q3691" i="6" s="1"/>
  <c r="O3691" i="6"/>
  <c r="R3691" i="6" s="1"/>
  <c r="T3691" i="6" s="1"/>
  <c r="U3691" i="6" s="1"/>
  <c r="V3691" i="6" s="1"/>
  <c r="W3691" i="6" s="1"/>
  <c r="S3691" i="6"/>
  <c r="L3692" i="6"/>
  <c r="M3692" i="6"/>
  <c r="N3692" i="6"/>
  <c r="S3692" i="6"/>
  <c r="L3693" i="6"/>
  <c r="M3693" i="6"/>
  <c r="N3693" i="6"/>
  <c r="O3693" i="6" s="1"/>
  <c r="R3693" i="6" s="1"/>
  <c r="T3693" i="6" s="1"/>
  <c r="U3693" i="6" s="1"/>
  <c r="V3693" i="6" s="1"/>
  <c r="W3693" i="6" s="1"/>
  <c r="S3693" i="6"/>
  <c r="L3694" i="6"/>
  <c r="M3694" i="6"/>
  <c r="N3694" i="6"/>
  <c r="O3694" i="6" s="1"/>
  <c r="R3694" i="6" s="1"/>
  <c r="T3694" i="6" s="1"/>
  <c r="U3694" i="6" s="1"/>
  <c r="V3694" i="6" s="1"/>
  <c r="W3694" i="6" s="1"/>
  <c r="S3694" i="6"/>
  <c r="L3695" i="6"/>
  <c r="M3695" i="6"/>
  <c r="N3695" i="6"/>
  <c r="O3695" i="6"/>
  <c r="R3695" i="6" s="1"/>
  <c r="P3695" i="6"/>
  <c r="Q3695" i="6" s="1"/>
  <c r="S3695" i="6"/>
  <c r="T3695" i="6"/>
  <c r="U3695" i="6" s="1"/>
  <c r="V3695" i="6" s="1"/>
  <c r="W3695" i="6" s="1"/>
  <c r="L3696" i="6"/>
  <c r="M3696" i="6"/>
  <c r="N3696" i="6"/>
  <c r="O3696" i="6"/>
  <c r="R3696" i="6" s="1"/>
  <c r="P3696" i="6"/>
  <c r="Q3696" i="6"/>
  <c r="S3696" i="6"/>
  <c r="T3696" i="6"/>
  <c r="U3696" i="6" s="1"/>
  <c r="V3696" i="6" s="1"/>
  <c r="W3696" i="6" s="1"/>
  <c r="L3697" i="6"/>
  <c r="M3697" i="6"/>
  <c r="N3697" i="6"/>
  <c r="O3697" i="6" s="1"/>
  <c r="R3697" i="6" s="1"/>
  <c r="T3697" i="6" s="1"/>
  <c r="U3697" i="6" s="1"/>
  <c r="S3697" i="6"/>
  <c r="V3697" i="6"/>
  <c r="W3697" i="6" s="1"/>
  <c r="L3698" i="6"/>
  <c r="M3698" i="6"/>
  <c r="N3698" i="6"/>
  <c r="P3698" i="6" s="1"/>
  <c r="Q3698" i="6"/>
  <c r="S3698" i="6"/>
  <c r="L3699" i="6"/>
  <c r="M3699" i="6"/>
  <c r="N3699" i="6"/>
  <c r="O3699" i="6"/>
  <c r="R3699" i="6" s="1"/>
  <c r="P3699" i="6"/>
  <c r="Q3699" i="6" s="1"/>
  <c r="S3699" i="6"/>
  <c r="T3699" i="6"/>
  <c r="U3699" i="6"/>
  <c r="V3699" i="6" s="1"/>
  <c r="W3699" i="6" s="1"/>
  <c r="L3700" i="6"/>
  <c r="M3700" i="6"/>
  <c r="N3700" i="6"/>
  <c r="O3700" i="6"/>
  <c r="R3700" i="6" s="1"/>
  <c r="P3700" i="6"/>
  <c r="Q3700" i="6"/>
  <c r="S3700" i="6"/>
  <c r="T3700" i="6"/>
  <c r="U3700" i="6"/>
  <c r="V3700" i="6" s="1"/>
  <c r="W3700" i="6"/>
  <c r="L3701" i="6"/>
  <c r="M3701" i="6"/>
  <c r="N3701" i="6"/>
  <c r="O3701" i="6"/>
  <c r="R3701" i="6" s="1"/>
  <c r="P3701" i="6"/>
  <c r="Q3701" i="6"/>
  <c r="S3701" i="6"/>
  <c r="T3701" i="6"/>
  <c r="U3701" i="6"/>
  <c r="V3701" i="6"/>
  <c r="W3701" i="6" s="1"/>
  <c r="L3702" i="6"/>
  <c r="M3702" i="6"/>
  <c r="N3702" i="6"/>
  <c r="S3702" i="6"/>
  <c r="L3703" i="6"/>
  <c r="M3703" i="6"/>
  <c r="N3703" i="6"/>
  <c r="S3703" i="6"/>
  <c r="L3704" i="6"/>
  <c r="M3704" i="6"/>
  <c r="N3704" i="6"/>
  <c r="O3704" i="6" s="1"/>
  <c r="R3704" i="6" s="1"/>
  <c r="T3704" i="6" s="1"/>
  <c r="U3704" i="6" s="1"/>
  <c r="V3704" i="6" s="1"/>
  <c r="W3704" i="6" s="1"/>
  <c r="P3704" i="6"/>
  <c r="Q3704" i="6" s="1"/>
  <c r="S3704" i="6"/>
  <c r="L3705" i="6"/>
  <c r="M3705" i="6"/>
  <c r="N3705" i="6"/>
  <c r="O3705" i="6" s="1"/>
  <c r="R3705" i="6" s="1"/>
  <c r="T3705" i="6" s="1"/>
  <c r="U3705" i="6" s="1"/>
  <c r="V3705" i="6" s="1"/>
  <c r="S3705" i="6"/>
  <c r="W3705" i="6"/>
  <c r="L3706" i="6"/>
  <c r="M3706" i="6"/>
  <c r="N3706" i="6"/>
  <c r="P3706" i="6" s="1"/>
  <c r="Q3706" i="6" s="1"/>
  <c r="O3706" i="6"/>
  <c r="R3706" i="6" s="1"/>
  <c r="T3706" i="6" s="1"/>
  <c r="U3706" i="6" s="1"/>
  <c r="V3706" i="6" s="1"/>
  <c r="W3706" i="6" s="1"/>
  <c r="S3706" i="6"/>
  <c r="L3707" i="6"/>
  <c r="M3707" i="6"/>
  <c r="N3707" i="6"/>
  <c r="O3707" i="6"/>
  <c r="R3707" i="6" s="1"/>
  <c r="P3707" i="6"/>
  <c r="Q3707" i="6"/>
  <c r="S3707" i="6"/>
  <c r="T3707" i="6"/>
  <c r="U3707" i="6" s="1"/>
  <c r="V3707" i="6" s="1"/>
  <c r="W3707" i="6" s="1"/>
  <c r="L3708" i="6"/>
  <c r="M3708" i="6"/>
  <c r="N3708" i="6"/>
  <c r="O3708" i="6"/>
  <c r="R3708" i="6" s="1"/>
  <c r="P3708" i="6"/>
  <c r="Q3708" i="6"/>
  <c r="S3708" i="6"/>
  <c r="T3708" i="6"/>
  <c r="U3708" i="6"/>
  <c r="V3708" i="6" s="1"/>
  <c r="W3708" i="6" s="1"/>
  <c r="L3709" i="6"/>
  <c r="M3709" i="6"/>
  <c r="N3709" i="6"/>
  <c r="O3709" i="6" s="1"/>
  <c r="R3709" i="6" s="1"/>
  <c r="T3709" i="6" s="1"/>
  <c r="U3709" i="6" s="1"/>
  <c r="V3709" i="6" s="1"/>
  <c r="W3709" i="6" s="1"/>
  <c r="P3709" i="6"/>
  <c r="Q3709" i="6" s="1"/>
  <c r="S3709" i="6"/>
  <c r="L3710" i="6"/>
  <c r="M3710" i="6"/>
  <c r="N3710" i="6"/>
  <c r="P3710" i="6" s="1"/>
  <c r="Q3710" i="6" s="1"/>
  <c r="S3710" i="6"/>
  <c r="L3711" i="6"/>
  <c r="M3711" i="6"/>
  <c r="N3711" i="6"/>
  <c r="O3711" i="6"/>
  <c r="R3711" i="6" s="1"/>
  <c r="P3711" i="6"/>
  <c r="Q3711" i="6" s="1"/>
  <c r="S3711" i="6"/>
  <c r="T3711" i="6"/>
  <c r="U3711" i="6"/>
  <c r="V3711" i="6"/>
  <c r="W3711" i="6" s="1"/>
  <c r="L3712" i="6"/>
  <c r="M3712" i="6"/>
  <c r="N3712" i="6"/>
  <c r="O3712" i="6"/>
  <c r="R3712" i="6" s="1"/>
  <c r="P3712" i="6"/>
  <c r="Q3712" i="6"/>
  <c r="S3712" i="6"/>
  <c r="T3712" i="6"/>
  <c r="U3712" i="6" s="1"/>
  <c r="V3712" i="6" s="1"/>
  <c r="W3712" i="6" s="1"/>
  <c r="L3713" i="6"/>
  <c r="M3713" i="6"/>
  <c r="N3713" i="6"/>
  <c r="O3713" i="6"/>
  <c r="R3713" i="6" s="1"/>
  <c r="P3713" i="6"/>
  <c r="Q3713" i="6"/>
  <c r="S3713" i="6"/>
  <c r="T3713" i="6"/>
  <c r="U3713" i="6"/>
  <c r="V3713" i="6" s="1"/>
  <c r="W3713" i="6"/>
  <c r="L3714" i="6"/>
  <c r="M3714" i="6"/>
  <c r="N3714" i="6"/>
  <c r="S3714" i="6"/>
  <c r="L3715" i="6"/>
  <c r="M3715" i="6"/>
  <c r="N3715" i="6"/>
  <c r="P3715" i="6" s="1"/>
  <c r="Q3715" i="6" s="1"/>
  <c r="O3715" i="6"/>
  <c r="R3715" i="6" s="1"/>
  <c r="T3715" i="6" s="1"/>
  <c r="U3715" i="6" s="1"/>
  <c r="V3715" i="6" s="1"/>
  <c r="W3715" i="6" s="1"/>
  <c r="S3715" i="6"/>
  <c r="L3716" i="6"/>
  <c r="M3716" i="6"/>
  <c r="N3716" i="6"/>
  <c r="S3716" i="6"/>
  <c r="L3717" i="6"/>
  <c r="M3717" i="6"/>
  <c r="N3717" i="6"/>
  <c r="O3717" i="6" s="1"/>
  <c r="R3717" i="6" s="1"/>
  <c r="T3717" i="6" s="1"/>
  <c r="U3717" i="6" s="1"/>
  <c r="V3717" i="6" s="1"/>
  <c r="W3717" i="6" s="1"/>
  <c r="S3717" i="6"/>
  <c r="L3718" i="6"/>
  <c r="M3718" i="6"/>
  <c r="N3718" i="6"/>
  <c r="O3718" i="6" s="1"/>
  <c r="R3718" i="6" s="1"/>
  <c r="T3718" i="6" s="1"/>
  <c r="U3718" i="6" s="1"/>
  <c r="V3718" i="6" s="1"/>
  <c r="W3718" i="6" s="1"/>
  <c r="P3718" i="6"/>
  <c r="Q3718" i="6" s="1"/>
  <c r="S3718" i="6"/>
  <c r="L3719" i="6"/>
  <c r="M3719" i="6"/>
  <c r="N3719" i="6"/>
  <c r="O3719" i="6"/>
  <c r="R3719" i="6" s="1"/>
  <c r="T3719" i="6" s="1"/>
  <c r="U3719" i="6" s="1"/>
  <c r="V3719" i="6" s="1"/>
  <c r="W3719" i="6" s="1"/>
  <c r="P3719" i="6"/>
  <c r="Q3719" i="6" s="1"/>
  <c r="S3719" i="6"/>
  <c r="L3720" i="6"/>
  <c r="M3720" i="6"/>
  <c r="N3720" i="6"/>
  <c r="O3720" i="6"/>
  <c r="R3720" i="6" s="1"/>
  <c r="P3720" i="6"/>
  <c r="Q3720" i="6"/>
  <c r="S3720" i="6"/>
  <c r="T3720" i="6"/>
  <c r="U3720" i="6" s="1"/>
  <c r="V3720" i="6" s="1"/>
  <c r="W3720" i="6" s="1"/>
  <c r="L3721" i="6"/>
  <c r="M3721" i="6"/>
  <c r="N3721" i="6"/>
  <c r="O3721" i="6" s="1"/>
  <c r="R3721" i="6" s="1"/>
  <c r="T3721" i="6" s="1"/>
  <c r="U3721" i="6" s="1"/>
  <c r="S3721" i="6"/>
  <c r="V3721" i="6"/>
  <c r="W3721" i="6" s="1"/>
  <c r="L3722" i="6"/>
  <c r="M3722" i="6"/>
  <c r="N3722" i="6"/>
  <c r="P3722" i="6" s="1"/>
  <c r="Q3722" i="6"/>
  <c r="S3722" i="6"/>
  <c r="L3723" i="6"/>
  <c r="M3723" i="6"/>
  <c r="N3723" i="6"/>
  <c r="O3723" i="6"/>
  <c r="R3723" i="6" s="1"/>
  <c r="P3723" i="6"/>
  <c r="Q3723" i="6" s="1"/>
  <c r="S3723" i="6"/>
  <c r="T3723" i="6"/>
  <c r="U3723" i="6"/>
  <c r="V3723" i="6"/>
  <c r="W3723" i="6" s="1"/>
  <c r="L3724" i="6"/>
  <c r="M3724" i="6"/>
  <c r="N3724" i="6"/>
  <c r="O3724" i="6"/>
  <c r="R3724" i="6" s="1"/>
  <c r="P3724" i="6"/>
  <c r="Q3724" i="6"/>
  <c r="S3724" i="6"/>
  <c r="T3724" i="6"/>
  <c r="U3724" i="6"/>
  <c r="V3724" i="6" s="1"/>
  <c r="W3724" i="6" s="1"/>
  <c r="L3725" i="6"/>
  <c r="M3725" i="6"/>
  <c r="N3725" i="6"/>
  <c r="O3725" i="6"/>
  <c r="R3725" i="6" s="1"/>
  <c r="P3725" i="6"/>
  <c r="Q3725" i="6"/>
  <c r="S3725" i="6"/>
  <c r="T3725" i="6"/>
  <c r="U3725" i="6"/>
  <c r="V3725" i="6"/>
  <c r="W3725" i="6" s="1"/>
  <c r="L3726" i="6"/>
  <c r="M3726" i="6"/>
  <c r="N3726" i="6"/>
  <c r="S3726" i="6"/>
  <c r="L3727" i="6"/>
  <c r="M3727" i="6"/>
  <c r="N3727" i="6"/>
  <c r="S3727" i="6"/>
  <c r="L3728" i="6"/>
  <c r="M3728" i="6"/>
  <c r="N3728" i="6"/>
  <c r="O3728" i="6" s="1"/>
  <c r="R3728" i="6" s="1"/>
  <c r="T3728" i="6" s="1"/>
  <c r="U3728" i="6" s="1"/>
  <c r="P3728" i="6"/>
  <c r="Q3728" i="6" s="1"/>
  <c r="S3728" i="6"/>
  <c r="V3728" i="6"/>
  <c r="W3728" i="6" s="1"/>
  <c r="L3729" i="6"/>
  <c r="M3729" i="6"/>
  <c r="N3729" i="6"/>
  <c r="O3729" i="6" s="1"/>
  <c r="R3729" i="6" s="1"/>
  <c r="T3729" i="6" s="1"/>
  <c r="U3729" i="6" s="1"/>
  <c r="V3729" i="6" s="1"/>
  <c r="S3729" i="6"/>
  <c r="W3729" i="6"/>
  <c r="L3730" i="6"/>
  <c r="M3730" i="6"/>
  <c r="N3730" i="6"/>
  <c r="P3730" i="6" s="1"/>
  <c r="Q3730" i="6" s="1"/>
  <c r="O3730" i="6"/>
  <c r="R3730" i="6" s="1"/>
  <c r="T3730" i="6" s="1"/>
  <c r="U3730" i="6" s="1"/>
  <c r="V3730" i="6" s="1"/>
  <c r="W3730" i="6" s="1"/>
  <c r="S3730" i="6"/>
  <c r="L3731" i="6"/>
  <c r="M3731" i="6"/>
  <c r="N3731" i="6"/>
  <c r="O3731" i="6"/>
  <c r="R3731" i="6" s="1"/>
  <c r="P3731" i="6"/>
  <c r="Q3731" i="6"/>
  <c r="S3731" i="6"/>
  <c r="T3731" i="6"/>
  <c r="U3731" i="6" s="1"/>
  <c r="V3731" i="6" s="1"/>
  <c r="W3731" i="6" s="1"/>
  <c r="L3732" i="6"/>
  <c r="M3732" i="6"/>
  <c r="N3732" i="6"/>
  <c r="O3732" i="6"/>
  <c r="R3732" i="6" s="1"/>
  <c r="P3732" i="6"/>
  <c r="Q3732" i="6"/>
  <c r="S3732" i="6"/>
  <c r="T3732" i="6"/>
  <c r="U3732" i="6"/>
  <c r="V3732" i="6" s="1"/>
  <c r="W3732" i="6" s="1"/>
  <c r="L3733" i="6"/>
  <c r="M3733" i="6"/>
  <c r="N3733" i="6"/>
  <c r="O3733" i="6" s="1"/>
  <c r="R3733" i="6" s="1"/>
  <c r="T3733" i="6" s="1"/>
  <c r="U3733" i="6" s="1"/>
  <c r="V3733" i="6" s="1"/>
  <c r="W3733" i="6" s="1"/>
  <c r="S3733" i="6"/>
  <c r="L3734" i="6"/>
  <c r="M3734" i="6"/>
  <c r="N3734" i="6"/>
  <c r="P3734" i="6" s="1"/>
  <c r="Q3734" i="6" s="1"/>
  <c r="O3734" i="6"/>
  <c r="R3734" i="6" s="1"/>
  <c r="T3734" i="6" s="1"/>
  <c r="U3734" i="6" s="1"/>
  <c r="V3734" i="6" s="1"/>
  <c r="W3734" i="6" s="1"/>
  <c r="S3734" i="6"/>
  <c r="L3735" i="6"/>
  <c r="M3735" i="6"/>
  <c r="N3735" i="6"/>
  <c r="O3735" i="6"/>
  <c r="R3735" i="6" s="1"/>
  <c r="P3735" i="6"/>
  <c r="Q3735" i="6" s="1"/>
  <c r="S3735" i="6"/>
  <c r="T3735" i="6"/>
  <c r="U3735" i="6"/>
  <c r="V3735" i="6" s="1"/>
  <c r="W3735" i="6" s="1"/>
  <c r="L3736" i="6"/>
  <c r="M3736" i="6"/>
  <c r="N3736" i="6"/>
  <c r="O3736" i="6"/>
  <c r="R3736" i="6" s="1"/>
  <c r="P3736" i="6"/>
  <c r="Q3736" i="6"/>
  <c r="S3736" i="6"/>
  <c r="T3736" i="6"/>
  <c r="U3736" i="6" s="1"/>
  <c r="V3736" i="6" s="1"/>
  <c r="W3736" i="6" s="1"/>
  <c r="L3737" i="6"/>
  <c r="M3737" i="6"/>
  <c r="N3737" i="6"/>
  <c r="O3737" i="6"/>
  <c r="R3737" i="6" s="1"/>
  <c r="P3737" i="6"/>
  <c r="Q3737" i="6"/>
  <c r="S3737" i="6"/>
  <c r="T3737" i="6"/>
  <c r="U3737" i="6"/>
  <c r="V3737" i="6" s="1"/>
  <c r="W3737" i="6" s="1"/>
  <c r="L3738" i="6"/>
  <c r="M3738" i="6"/>
  <c r="N3738" i="6"/>
  <c r="S3738" i="6"/>
  <c r="L3739" i="6"/>
  <c r="M3739" i="6"/>
  <c r="N3739" i="6"/>
  <c r="P3739" i="6" s="1"/>
  <c r="Q3739" i="6" s="1"/>
  <c r="O3739" i="6"/>
  <c r="R3739" i="6" s="1"/>
  <c r="T3739" i="6" s="1"/>
  <c r="U3739" i="6" s="1"/>
  <c r="V3739" i="6" s="1"/>
  <c r="W3739" i="6" s="1"/>
  <c r="S3739" i="6"/>
  <c r="L3740" i="6"/>
  <c r="M3740" i="6"/>
  <c r="N3740" i="6"/>
  <c r="S3740" i="6"/>
  <c r="L3741" i="6"/>
  <c r="M3741" i="6"/>
  <c r="N3741" i="6"/>
  <c r="O3741" i="6" s="1"/>
  <c r="R3741" i="6" s="1"/>
  <c r="T3741" i="6" s="1"/>
  <c r="U3741" i="6" s="1"/>
  <c r="V3741" i="6" s="1"/>
  <c r="W3741" i="6" s="1"/>
  <c r="S3741" i="6"/>
  <c r="L3742" i="6"/>
  <c r="M3742" i="6"/>
  <c r="N3742" i="6"/>
  <c r="O3742" i="6" s="1"/>
  <c r="R3742" i="6" s="1"/>
  <c r="T3742" i="6" s="1"/>
  <c r="U3742" i="6" s="1"/>
  <c r="V3742" i="6" s="1"/>
  <c r="W3742" i="6" s="1"/>
  <c r="S3742" i="6"/>
  <c r="L3743" i="6"/>
  <c r="M3743" i="6"/>
  <c r="N3743" i="6"/>
  <c r="O3743" i="6"/>
  <c r="R3743" i="6" s="1"/>
  <c r="P3743" i="6"/>
  <c r="Q3743" i="6" s="1"/>
  <c r="S3743" i="6"/>
  <c r="T3743" i="6"/>
  <c r="U3743" i="6" s="1"/>
  <c r="V3743" i="6" s="1"/>
  <c r="W3743" i="6" s="1"/>
  <c r="L3744" i="6"/>
  <c r="M3744" i="6"/>
  <c r="N3744" i="6"/>
  <c r="O3744" i="6"/>
  <c r="R3744" i="6" s="1"/>
  <c r="P3744" i="6"/>
  <c r="Q3744" i="6"/>
  <c r="S3744" i="6"/>
  <c r="T3744" i="6"/>
  <c r="U3744" i="6" s="1"/>
  <c r="V3744" i="6" s="1"/>
  <c r="W3744" i="6" s="1"/>
  <c r="L3745" i="6"/>
  <c r="M3745" i="6"/>
  <c r="N3745" i="6"/>
  <c r="O3745" i="6" s="1"/>
  <c r="R3745" i="6" s="1"/>
  <c r="T3745" i="6" s="1"/>
  <c r="U3745" i="6" s="1"/>
  <c r="S3745" i="6"/>
  <c r="V3745" i="6"/>
  <c r="W3745" i="6" s="1"/>
  <c r="L3746" i="6"/>
  <c r="M3746" i="6"/>
  <c r="N3746" i="6"/>
  <c r="P3746" i="6" s="1"/>
  <c r="Q3746" i="6"/>
  <c r="S3746" i="6"/>
  <c r="L3747" i="6"/>
  <c r="M3747" i="6"/>
  <c r="N3747" i="6"/>
  <c r="O3747" i="6"/>
  <c r="R3747" i="6" s="1"/>
  <c r="P3747" i="6"/>
  <c r="Q3747" i="6" s="1"/>
  <c r="S3747" i="6"/>
  <c r="T3747" i="6"/>
  <c r="U3747" i="6"/>
  <c r="V3747" i="6" s="1"/>
  <c r="W3747" i="6" s="1"/>
  <c r="L3748" i="6"/>
  <c r="M3748" i="6"/>
  <c r="N3748" i="6"/>
  <c r="O3748" i="6"/>
  <c r="R3748" i="6" s="1"/>
  <c r="P3748" i="6"/>
  <c r="Q3748" i="6"/>
  <c r="S3748" i="6"/>
  <c r="T3748" i="6"/>
  <c r="U3748" i="6"/>
  <c r="V3748" i="6" s="1"/>
  <c r="W3748" i="6"/>
  <c r="L3749" i="6"/>
  <c r="M3749" i="6"/>
  <c r="N3749" i="6"/>
  <c r="O3749" i="6"/>
  <c r="R3749" i="6" s="1"/>
  <c r="P3749" i="6"/>
  <c r="Q3749" i="6"/>
  <c r="S3749" i="6"/>
  <c r="T3749" i="6"/>
  <c r="U3749" i="6"/>
  <c r="V3749" i="6"/>
  <c r="W3749" i="6" s="1"/>
  <c r="L3750" i="6"/>
  <c r="M3750" i="6"/>
  <c r="N3750" i="6"/>
  <c r="S3750" i="6"/>
  <c r="L3751" i="6"/>
  <c r="M3751" i="6"/>
  <c r="N3751" i="6"/>
  <c r="S3751" i="6"/>
  <c r="L3752" i="6"/>
  <c r="M3752" i="6"/>
  <c r="N3752" i="6"/>
  <c r="O3752" i="6" s="1"/>
  <c r="R3752" i="6" s="1"/>
  <c r="T3752" i="6" s="1"/>
  <c r="U3752" i="6" s="1"/>
  <c r="V3752" i="6" s="1"/>
  <c r="W3752" i="6" s="1"/>
  <c r="P3752" i="6"/>
  <c r="Q3752" i="6" s="1"/>
  <c r="S3752" i="6"/>
  <c r="L3753" i="6"/>
  <c r="M3753" i="6"/>
  <c r="N3753" i="6"/>
  <c r="O3753" i="6" s="1"/>
  <c r="R3753" i="6" s="1"/>
  <c r="T3753" i="6" s="1"/>
  <c r="U3753" i="6" s="1"/>
  <c r="V3753" i="6" s="1"/>
  <c r="S3753" i="6"/>
  <c r="W3753" i="6"/>
  <c r="L3754" i="6"/>
  <c r="M3754" i="6"/>
  <c r="N3754" i="6"/>
  <c r="P3754" i="6" s="1"/>
  <c r="Q3754" i="6" s="1"/>
  <c r="O3754" i="6"/>
  <c r="R3754" i="6" s="1"/>
  <c r="T3754" i="6" s="1"/>
  <c r="U3754" i="6" s="1"/>
  <c r="V3754" i="6" s="1"/>
  <c r="W3754" i="6" s="1"/>
  <c r="S3754" i="6"/>
  <c r="L3755" i="6"/>
  <c r="M3755" i="6"/>
  <c r="N3755" i="6"/>
  <c r="O3755" i="6"/>
  <c r="R3755" i="6" s="1"/>
  <c r="P3755" i="6"/>
  <c r="Q3755" i="6"/>
  <c r="S3755" i="6"/>
  <c r="T3755" i="6"/>
  <c r="U3755" i="6" s="1"/>
  <c r="V3755" i="6" s="1"/>
  <c r="W3755" i="6" s="1"/>
  <c r="L3756" i="6"/>
  <c r="M3756" i="6"/>
  <c r="N3756" i="6"/>
  <c r="O3756" i="6"/>
  <c r="R3756" i="6" s="1"/>
  <c r="P3756" i="6"/>
  <c r="Q3756" i="6"/>
  <c r="S3756" i="6"/>
  <c r="T3756" i="6"/>
  <c r="U3756" i="6"/>
  <c r="V3756" i="6" s="1"/>
  <c r="W3756" i="6" s="1"/>
  <c r="L3757" i="6"/>
  <c r="M3757" i="6"/>
  <c r="N3757" i="6"/>
  <c r="O3757" i="6" s="1"/>
  <c r="R3757" i="6" s="1"/>
  <c r="T3757" i="6" s="1"/>
  <c r="U3757" i="6" s="1"/>
  <c r="V3757" i="6" s="1"/>
  <c r="W3757" i="6" s="1"/>
  <c r="P3757" i="6"/>
  <c r="Q3757" i="6" s="1"/>
  <c r="S3757" i="6"/>
  <c r="L3758" i="6"/>
  <c r="M3758" i="6"/>
  <c r="N3758" i="6"/>
  <c r="P3758" i="6" s="1"/>
  <c r="Q3758" i="6" s="1"/>
  <c r="S3758" i="6"/>
  <c r="L3759" i="6"/>
  <c r="M3759" i="6"/>
  <c r="N3759" i="6"/>
  <c r="O3759" i="6"/>
  <c r="R3759" i="6" s="1"/>
  <c r="P3759" i="6"/>
  <c r="Q3759" i="6" s="1"/>
  <c r="S3759" i="6"/>
  <c r="T3759" i="6"/>
  <c r="U3759" i="6"/>
  <c r="V3759" i="6"/>
  <c r="W3759" i="6" s="1"/>
  <c r="L3760" i="6"/>
  <c r="M3760" i="6"/>
  <c r="N3760" i="6"/>
  <c r="O3760" i="6"/>
  <c r="R3760" i="6" s="1"/>
  <c r="P3760" i="6"/>
  <c r="Q3760" i="6"/>
  <c r="S3760" i="6"/>
  <c r="T3760" i="6"/>
  <c r="U3760" i="6" s="1"/>
  <c r="V3760" i="6" s="1"/>
  <c r="W3760" i="6" s="1"/>
  <c r="L3761" i="6"/>
  <c r="M3761" i="6"/>
  <c r="N3761" i="6"/>
  <c r="O3761" i="6"/>
  <c r="R3761" i="6" s="1"/>
  <c r="P3761" i="6"/>
  <c r="Q3761" i="6"/>
  <c r="S3761" i="6"/>
  <c r="T3761" i="6"/>
  <c r="U3761" i="6"/>
  <c r="V3761" i="6" s="1"/>
  <c r="W3761" i="6"/>
  <c r="L3762" i="6"/>
  <c r="M3762" i="6"/>
  <c r="N3762" i="6"/>
  <c r="S3762" i="6"/>
  <c r="L3763" i="6"/>
  <c r="M3763" i="6"/>
  <c r="N3763" i="6"/>
  <c r="P3763" i="6" s="1"/>
  <c r="Q3763" i="6" s="1"/>
  <c r="O3763" i="6"/>
  <c r="R3763" i="6" s="1"/>
  <c r="T3763" i="6" s="1"/>
  <c r="U3763" i="6" s="1"/>
  <c r="V3763" i="6" s="1"/>
  <c r="W3763" i="6" s="1"/>
  <c r="S3763" i="6"/>
  <c r="L3764" i="6"/>
  <c r="M3764" i="6"/>
  <c r="N3764" i="6"/>
  <c r="S3764" i="6"/>
  <c r="L3765" i="6"/>
  <c r="M3765" i="6"/>
  <c r="N3765" i="6"/>
  <c r="O3765" i="6" s="1"/>
  <c r="R3765" i="6" s="1"/>
  <c r="T3765" i="6" s="1"/>
  <c r="U3765" i="6" s="1"/>
  <c r="V3765" i="6" s="1"/>
  <c r="W3765" i="6" s="1"/>
  <c r="S3765" i="6"/>
  <c r="L3766" i="6"/>
  <c r="M3766" i="6"/>
  <c r="N3766" i="6"/>
  <c r="O3766" i="6" s="1"/>
  <c r="R3766" i="6" s="1"/>
  <c r="T3766" i="6" s="1"/>
  <c r="U3766" i="6" s="1"/>
  <c r="V3766" i="6" s="1"/>
  <c r="W3766" i="6" s="1"/>
  <c r="P3766" i="6"/>
  <c r="Q3766" i="6" s="1"/>
  <c r="S3766" i="6"/>
  <c r="L3767" i="6"/>
  <c r="M3767" i="6"/>
  <c r="N3767" i="6"/>
  <c r="O3767" i="6"/>
  <c r="R3767" i="6" s="1"/>
  <c r="T3767" i="6" s="1"/>
  <c r="U3767" i="6" s="1"/>
  <c r="V3767" i="6" s="1"/>
  <c r="W3767" i="6" s="1"/>
  <c r="P3767" i="6"/>
  <c r="Q3767" i="6" s="1"/>
  <c r="S3767" i="6"/>
  <c r="L3768" i="6"/>
  <c r="M3768" i="6"/>
  <c r="N3768" i="6"/>
  <c r="O3768" i="6"/>
  <c r="R3768" i="6" s="1"/>
  <c r="P3768" i="6"/>
  <c r="Q3768" i="6"/>
  <c r="S3768" i="6"/>
  <c r="T3768" i="6"/>
  <c r="U3768" i="6" s="1"/>
  <c r="V3768" i="6" s="1"/>
  <c r="W3768" i="6" s="1"/>
  <c r="L3769" i="6"/>
  <c r="M3769" i="6"/>
  <c r="N3769" i="6"/>
  <c r="O3769" i="6" s="1"/>
  <c r="R3769" i="6" s="1"/>
  <c r="T3769" i="6" s="1"/>
  <c r="U3769" i="6" s="1"/>
  <c r="S3769" i="6"/>
  <c r="V3769" i="6"/>
  <c r="W3769" i="6" s="1"/>
  <c r="L3770" i="6"/>
  <c r="M3770" i="6"/>
  <c r="N3770" i="6"/>
  <c r="P3770" i="6" s="1"/>
  <c r="Q3770" i="6"/>
  <c r="S3770" i="6"/>
  <c r="L3771" i="6"/>
  <c r="M3771" i="6"/>
  <c r="N3771" i="6"/>
  <c r="O3771" i="6"/>
  <c r="R3771" i="6" s="1"/>
  <c r="P3771" i="6"/>
  <c r="Q3771" i="6" s="1"/>
  <c r="S3771" i="6"/>
  <c r="T3771" i="6"/>
  <c r="U3771" i="6"/>
  <c r="V3771" i="6"/>
  <c r="W3771" i="6" s="1"/>
  <c r="L3772" i="6"/>
  <c r="M3772" i="6"/>
  <c r="N3772" i="6"/>
  <c r="O3772" i="6"/>
  <c r="R3772" i="6" s="1"/>
  <c r="P3772" i="6"/>
  <c r="Q3772" i="6"/>
  <c r="S3772" i="6"/>
  <c r="T3772" i="6"/>
  <c r="U3772" i="6"/>
  <c r="V3772" i="6" s="1"/>
  <c r="W3772" i="6" s="1"/>
  <c r="L3773" i="6"/>
  <c r="M3773" i="6"/>
  <c r="N3773" i="6"/>
  <c r="O3773" i="6"/>
  <c r="R3773" i="6" s="1"/>
  <c r="P3773" i="6"/>
  <c r="Q3773" i="6"/>
  <c r="S3773" i="6"/>
  <c r="T3773" i="6"/>
  <c r="U3773" i="6"/>
  <c r="V3773" i="6"/>
  <c r="W3773" i="6" s="1"/>
  <c r="L3774" i="6"/>
  <c r="M3774" i="6"/>
  <c r="N3774" i="6"/>
  <c r="S3774" i="6"/>
  <c r="L3775" i="6"/>
  <c r="M3775" i="6"/>
  <c r="N3775" i="6"/>
  <c r="S3775" i="6"/>
  <c r="L3776" i="6"/>
  <c r="M3776" i="6"/>
  <c r="N3776" i="6"/>
  <c r="O3776" i="6" s="1"/>
  <c r="R3776" i="6" s="1"/>
  <c r="T3776" i="6" s="1"/>
  <c r="U3776" i="6" s="1"/>
  <c r="P3776" i="6"/>
  <c r="Q3776" i="6" s="1"/>
  <c r="S3776" i="6"/>
  <c r="V3776" i="6"/>
  <c r="W3776" i="6" s="1"/>
  <c r="L3777" i="6"/>
  <c r="M3777" i="6"/>
  <c r="N3777" i="6"/>
  <c r="O3777" i="6" s="1"/>
  <c r="R3777" i="6" s="1"/>
  <c r="T3777" i="6" s="1"/>
  <c r="U3777" i="6" s="1"/>
  <c r="V3777" i="6" s="1"/>
  <c r="S3777" i="6"/>
  <c r="W3777" i="6"/>
  <c r="L3778" i="6"/>
  <c r="M3778" i="6"/>
  <c r="N3778" i="6"/>
  <c r="P3778" i="6" s="1"/>
  <c r="Q3778" i="6" s="1"/>
  <c r="O3778" i="6"/>
  <c r="R3778" i="6" s="1"/>
  <c r="T3778" i="6" s="1"/>
  <c r="U3778" i="6" s="1"/>
  <c r="V3778" i="6" s="1"/>
  <c r="W3778" i="6" s="1"/>
  <c r="S3778" i="6"/>
  <c r="L3779" i="6"/>
  <c r="M3779" i="6"/>
  <c r="N3779" i="6"/>
  <c r="O3779" i="6"/>
  <c r="R3779" i="6" s="1"/>
  <c r="P3779" i="6"/>
  <c r="Q3779" i="6"/>
  <c r="S3779" i="6"/>
  <c r="T3779" i="6"/>
  <c r="U3779" i="6" s="1"/>
  <c r="V3779" i="6" s="1"/>
  <c r="W3779" i="6" s="1"/>
  <c r="L3780" i="6"/>
  <c r="M3780" i="6"/>
  <c r="N3780" i="6"/>
  <c r="O3780" i="6"/>
  <c r="R3780" i="6" s="1"/>
  <c r="P3780" i="6"/>
  <c r="Q3780" i="6"/>
  <c r="S3780" i="6"/>
  <c r="T3780" i="6"/>
  <c r="U3780" i="6"/>
  <c r="V3780" i="6" s="1"/>
  <c r="W3780" i="6" s="1"/>
  <c r="L3781" i="6"/>
  <c r="M3781" i="6"/>
  <c r="N3781" i="6"/>
  <c r="O3781" i="6" s="1"/>
  <c r="R3781" i="6" s="1"/>
  <c r="T3781" i="6" s="1"/>
  <c r="U3781" i="6" s="1"/>
  <c r="V3781" i="6" s="1"/>
  <c r="W3781" i="6" s="1"/>
  <c r="S3781" i="6"/>
  <c r="L3782" i="6"/>
  <c r="M3782" i="6"/>
  <c r="N3782" i="6"/>
  <c r="P3782" i="6" s="1"/>
  <c r="Q3782" i="6" s="1"/>
  <c r="O3782" i="6"/>
  <c r="R3782" i="6" s="1"/>
  <c r="T3782" i="6" s="1"/>
  <c r="U3782" i="6" s="1"/>
  <c r="V3782" i="6" s="1"/>
  <c r="W3782" i="6" s="1"/>
  <c r="S3782" i="6"/>
  <c r="L3783" i="6"/>
  <c r="M3783" i="6"/>
  <c r="N3783" i="6"/>
  <c r="O3783" i="6"/>
  <c r="R3783" i="6" s="1"/>
  <c r="P3783" i="6"/>
  <c r="Q3783" i="6" s="1"/>
  <c r="S3783" i="6"/>
  <c r="T3783" i="6"/>
  <c r="U3783" i="6"/>
  <c r="V3783" i="6" s="1"/>
  <c r="W3783" i="6" s="1"/>
  <c r="L3784" i="6"/>
  <c r="M3784" i="6"/>
  <c r="N3784" i="6"/>
  <c r="O3784" i="6"/>
  <c r="R3784" i="6" s="1"/>
  <c r="P3784" i="6"/>
  <c r="Q3784" i="6"/>
  <c r="S3784" i="6"/>
  <c r="T3784" i="6"/>
  <c r="U3784" i="6" s="1"/>
  <c r="V3784" i="6" s="1"/>
  <c r="W3784" i="6" s="1"/>
  <c r="L3785" i="6"/>
  <c r="M3785" i="6"/>
  <c r="N3785" i="6"/>
  <c r="O3785" i="6"/>
  <c r="R3785" i="6" s="1"/>
  <c r="P3785" i="6"/>
  <c r="Q3785" i="6"/>
  <c r="S3785" i="6"/>
  <c r="T3785" i="6"/>
  <c r="U3785" i="6"/>
  <c r="V3785" i="6" s="1"/>
  <c r="W3785" i="6" s="1"/>
  <c r="L3786" i="6"/>
  <c r="M3786" i="6"/>
  <c r="N3786" i="6"/>
  <c r="S3786" i="6"/>
  <c r="L3787" i="6"/>
  <c r="M3787" i="6"/>
  <c r="N3787" i="6"/>
  <c r="P3787" i="6" s="1"/>
  <c r="Q3787" i="6" s="1"/>
  <c r="O3787" i="6"/>
  <c r="R3787" i="6" s="1"/>
  <c r="T3787" i="6" s="1"/>
  <c r="U3787" i="6" s="1"/>
  <c r="V3787" i="6" s="1"/>
  <c r="W3787" i="6" s="1"/>
  <c r="S3787" i="6"/>
  <c r="L3788" i="6"/>
  <c r="M3788" i="6"/>
  <c r="N3788" i="6"/>
  <c r="S3788" i="6"/>
  <c r="L3789" i="6"/>
  <c r="M3789" i="6"/>
  <c r="N3789" i="6"/>
  <c r="O3789" i="6" s="1"/>
  <c r="R3789" i="6" s="1"/>
  <c r="T3789" i="6" s="1"/>
  <c r="U3789" i="6" s="1"/>
  <c r="V3789" i="6" s="1"/>
  <c r="W3789" i="6" s="1"/>
  <c r="S3789" i="6"/>
  <c r="L3790" i="6"/>
  <c r="M3790" i="6"/>
  <c r="N3790" i="6"/>
  <c r="O3790" i="6" s="1"/>
  <c r="R3790" i="6" s="1"/>
  <c r="T3790" i="6" s="1"/>
  <c r="U3790" i="6" s="1"/>
  <c r="V3790" i="6" s="1"/>
  <c r="W3790" i="6" s="1"/>
  <c r="S3790" i="6"/>
  <c r="L3791" i="6"/>
  <c r="M3791" i="6"/>
  <c r="N3791" i="6"/>
  <c r="O3791" i="6"/>
  <c r="R3791" i="6" s="1"/>
  <c r="P3791" i="6"/>
  <c r="Q3791" i="6" s="1"/>
  <c r="S3791" i="6"/>
  <c r="T3791" i="6"/>
  <c r="U3791" i="6" s="1"/>
  <c r="V3791" i="6" s="1"/>
  <c r="W3791" i="6" s="1"/>
  <c r="L3792" i="6"/>
  <c r="M3792" i="6"/>
  <c r="N3792" i="6"/>
  <c r="O3792" i="6"/>
  <c r="R3792" i="6" s="1"/>
  <c r="P3792" i="6"/>
  <c r="Q3792" i="6"/>
  <c r="S3792" i="6"/>
  <c r="T3792" i="6"/>
  <c r="U3792" i="6" s="1"/>
  <c r="V3792" i="6" s="1"/>
  <c r="W3792" i="6" s="1"/>
  <c r="L3793" i="6"/>
  <c r="M3793" i="6"/>
  <c r="N3793" i="6"/>
  <c r="O3793" i="6" s="1"/>
  <c r="R3793" i="6" s="1"/>
  <c r="T3793" i="6" s="1"/>
  <c r="U3793" i="6" s="1"/>
  <c r="S3793" i="6"/>
  <c r="V3793" i="6"/>
  <c r="W3793" i="6" s="1"/>
  <c r="L3794" i="6"/>
  <c r="M3794" i="6"/>
  <c r="N3794" i="6"/>
  <c r="P3794" i="6" s="1"/>
  <c r="Q3794" i="6"/>
  <c r="S3794" i="6"/>
  <c r="L3795" i="6"/>
  <c r="M3795" i="6"/>
  <c r="N3795" i="6"/>
  <c r="O3795" i="6"/>
  <c r="R3795" i="6" s="1"/>
  <c r="P3795" i="6"/>
  <c r="Q3795" i="6" s="1"/>
  <c r="S3795" i="6"/>
  <c r="T3795" i="6"/>
  <c r="U3795" i="6"/>
  <c r="V3795" i="6" s="1"/>
  <c r="W3795" i="6" s="1"/>
  <c r="L3796" i="6"/>
  <c r="M3796" i="6"/>
  <c r="N3796" i="6"/>
  <c r="O3796" i="6"/>
  <c r="R3796" i="6" s="1"/>
  <c r="P3796" i="6"/>
  <c r="Q3796" i="6"/>
  <c r="S3796" i="6"/>
  <c r="T3796" i="6"/>
  <c r="U3796" i="6"/>
  <c r="V3796" i="6" s="1"/>
  <c r="W3796" i="6"/>
  <c r="L3797" i="6"/>
  <c r="M3797" i="6"/>
  <c r="N3797" i="6"/>
  <c r="O3797" i="6"/>
  <c r="R3797" i="6" s="1"/>
  <c r="P3797" i="6"/>
  <c r="Q3797" i="6"/>
  <c r="S3797" i="6"/>
  <c r="T3797" i="6"/>
  <c r="U3797" i="6"/>
  <c r="V3797" i="6"/>
  <c r="W3797" i="6" s="1"/>
  <c r="L3798" i="6"/>
  <c r="M3798" i="6"/>
  <c r="N3798" i="6"/>
  <c r="S3798" i="6"/>
  <c r="L3799" i="6"/>
  <c r="M3799" i="6"/>
  <c r="N3799" i="6"/>
  <c r="S3799" i="6"/>
  <c r="L3800" i="6"/>
  <c r="M3800" i="6"/>
  <c r="N3800" i="6"/>
  <c r="O3800" i="6" s="1"/>
  <c r="R3800" i="6" s="1"/>
  <c r="T3800" i="6" s="1"/>
  <c r="U3800" i="6" s="1"/>
  <c r="V3800" i="6" s="1"/>
  <c r="W3800" i="6" s="1"/>
  <c r="P3800" i="6"/>
  <c r="Q3800" i="6" s="1"/>
  <c r="S3800" i="6"/>
  <c r="L3801" i="6"/>
  <c r="M3801" i="6"/>
  <c r="N3801" i="6"/>
  <c r="O3801" i="6" s="1"/>
  <c r="R3801" i="6" s="1"/>
  <c r="T3801" i="6" s="1"/>
  <c r="U3801" i="6" s="1"/>
  <c r="V3801" i="6" s="1"/>
  <c r="S3801" i="6"/>
  <c r="W3801" i="6"/>
  <c r="L3802" i="6"/>
  <c r="M3802" i="6"/>
  <c r="N3802" i="6"/>
  <c r="P3802" i="6" s="1"/>
  <c r="Q3802" i="6" s="1"/>
  <c r="O3802" i="6"/>
  <c r="R3802" i="6" s="1"/>
  <c r="T3802" i="6" s="1"/>
  <c r="U3802" i="6" s="1"/>
  <c r="V3802" i="6" s="1"/>
  <c r="W3802" i="6" s="1"/>
  <c r="S3802" i="6"/>
  <c r="L3803" i="6"/>
  <c r="M3803" i="6"/>
  <c r="N3803" i="6"/>
  <c r="O3803" i="6"/>
  <c r="R3803" i="6" s="1"/>
  <c r="P3803" i="6"/>
  <c r="Q3803" i="6"/>
  <c r="S3803" i="6"/>
  <c r="T3803" i="6"/>
  <c r="U3803" i="6" s="1"/>
  <c r="V3803" i="6" s="1"/>
  <c r="W3803" i="6" s="1"/>
  <c r="L3804" i="6"/>
  <c r="M3804" i="6"/>
  <c r="N3804" i="6"/>
  <c r="O3804" i="6"/>
  <c r="R3804" i="6" s="1"/>
  <c r="P3804" i="6"/>
  <c r="Q3804" i="6"/>
  <c r="S3804" i="6"/>
  <c r="T3804" i="6"/>
  <c r="U3804" i="6"/>
  <c r="V3804" i="6" s="1"/>
  <c r="W3804" i="6" s="1"/>
  <c r="L3805" i="6"/>
  <c r="M3805" i="6"/>
  <c r="N3805" i="6"/>
  <c r="O3805" i="6" s="1"/>
  <c r="R3805" i="6" s="1"/>
  <c r="T3805" i="6" s="1"/>
  <c r="U3805" i="6" s="1"/>
  <c r="V3805" i="6" s="1"/>
  <c r="W3805" i="6" s="1"/>
  <c r="P3805" i="6"/>
  <c r="Q3805" i="6" s="1"/>
  <c r="S3805" i="6"/>
  <c r="L3806" i="6"/>
  <c r="M3806" i="6"/>
  <c r="N3806" i="6"/>
  <c r="P3806" i="6" s="1"/>
  <c r="Q3806" i="6" s="1"/>
  <c r="S3806" i="6"/>
  <c r="L3807" i="6"/>
  <c r="M3807" i="6"/>
  <c r="N3807" i="6"/>
  <c r="O3807" i="6"/>
  <c r="R3807" i="6" s="1"/>
  <c r="P3807" i="6"/>
  <c r="Q3807" i="6" s="1"/>
  <c r="S3807" i="6"/>
  <c r="T3807" i="6"/>
  <c r="U3807" i="6"/>
  <c r="V3807" i="6" s="1"/>
  <c r="W3807" i="6" s="1"/>
  <c r="L3808" i="6"/>
  <c r="M3808" i="6"/>
  <c r="N3808" i="6"/>
  <c r="O3808" i="6"/>
  <c r="P3808" i="6"/>
  <c r="Q3808" i="6" s="1"/>
  <c r="R3808" i="6"/>
  <c r="T3808" i="6" s="1"/>
  <c r="U3808" i="6" s="1"/>
  <c r="S3808" i="6"/>
  <c r="V3808" i="6"/>
  <c r="W3808" i="6" s="1"/>
  <c r="L3809" i="6"/>
  <c r="M3809" i="6"/>
  <c r="N3809" i="6"/>
  <c r="O3809" i="6"/>
  <c r="R3809" i="6" s="1"/>
  <c r="T3809" i="6" s="1"/>
  <c r="U3809" i="6" s="1"/>
  <c r="V3809" i="6" s="1"/>
  <c r="W3809" i="6" s="1"/>
  <c r="P3809" i="6"/>
  <c r="Q3809" i="6" s="1"/>
  <c r="S3809" i="6"/>
  <c r="L3810" i="6"/>
  <c r="M3810" i="6"/>
  <c r="N3810" i="6"/>
  <c r="O3810" i="6"/>
  <c r="R3810" i="6" s="1"/>
  <c r="P3810" i="6"/>
  <c r="Q3810" i="6" s="1"/>
  <c r="S3810" i="6"/>
  <c r="T3810" i="6"/>
  <c r="U3810" i="6"/>
  <c r="V3810" i="6"/>
  <c r="W3810" i="6" s="1"/>
  <c r="L3811" i="6"/>
  <c r="M3811" i="6"/>
  <c r="N3811" i="6"/>
  <c r="O3811" i="6"/>
  <c r="P3811" i="6"/>
  <c r="Q3811" i="6" s="1"/>
  <c r="R3811" i="6"/>
  <c r="S3811" i="6"/>
  <c r="T3811" i="6"/>
  <c r="U3811" i="6" s="1"/>
  <c r="V3811" i="6"/>
  <c r="W3811" i="6"/>
  <c r="L3812" i="6"/>
  <c r="M3812" i="6"/>
  <c r="N3812" i="6"/>
  <c r="O3812" i="6"/>
  <c r="P3812" i="6"/>
  <c r="Q3812" i="6" s="1"/>
  <c r="R3812" i="6"/>
  <c r="T3812" i="6" s="1"/>
  <c r="S3812" i="6"/>
  <c r="U3812" i="6"/>
  <c r="V3812" i="6"/>
  <c r="W3812" i="6" s="1"/>
  <c r="L3813" i="6"/>
  <c r="M3813" i="6"/>
  <c r="N3813" i="6"/>
  <c r="O3813" i="6"/>
  <c r="R3813" i="6" s="1"/>
  <c r="P3813" i="6"/>
  <c r="Q3813" i="6" s="1"/>
  <c r="S3813" i="6"/>
  <c r="T3813" i="6"/>
  <c r="U3813" i="6" s="1"/>
  <c r="V3813" i="6"/>
  <c r="W3813" i="6" s="1"/>
  <c r="L3814" i="6"/>
  <c r="M3814" i="6"/>
  <c r="N3814" i="6"/>
  <c r="O3814" i="6"/>
  <c r="R3814" i="6" s="1"/>
  <c r="T3814" i="6" s="1"/>
  <c r="U3814" i="6" s="1"/>
  <c r="V3814" i="6" s="1"/>
  <c r="W3814" i="6" s="1"/>
  <c r="P3814" i="6"/>
  <c r="Q3814" i="6" s="1"/>
  <c r="S3814" i="6"/>
  <c r="L3815" i="6"/>
  <c r="M3815" i="6"/>
  <c r="N3815" i="6"/>
  <c r="O3815" i="6"/>
  <c r="R3815" i="6" s="1"/>
  <c r="T3815" i="6" s="1"/>
  <c r="U3815" i="6" s="1"/>
  <c r="P3815" i="6"/>
  <c r="Q3815" i="6" s="1"/>
  <c r="S3815" i="6"/>
  <c r="V3815" i="6"/>
  <c r="W3815" i="6" s="1"/>
  <c r="L3816" i="6"/>
  <c r="M3816" i="6"/>
  <c r="N3816" i="6"/>
  <c r="O3816" i="6"/>
  <c r="P3816" i="6"/>
  <c r="Q3816" i="6" s="1"/>
  <c r="R3816" i="6"/>
  <c r="T3816" i="6" s="1"/>
  <c r="U3816" i="6" s="1"/>
  <c r="V3816" i="6" s="1"/>
  <c r="W3816" i="6" s="1"/>
  <c r="S3816" i="6"/>
  <c r="L3817" i="6"/>
  <c r="M3817" i="6"/>
  <c r="N3817" i="6"/>
  <c r="O3817" i="6"/>
  <c r="P3817" i="6"/>
  <c r="Q3817" i="6" s="1"/>
  <c r="R3817" i="6"/>
  <c r="T3817" i="6" s="1"/>
  <c r="U3817" i="6" s="1"/>
  <c r="V3817" i="6" s="1"/>
  <c r="W3817" i="6" s="1"/>
  <c r="S3817" i="6"/>
  <c r="L3818" i="6"/>
  <c r="M3818" i="6"/>
  <c r="N3818" i="6"/>
  <c r="O3818" i="6"/>
  <c r="R3818" i="6" s="1"/>
  <c r="T3818" i="6" s="1"/>
  <c r="U3818" i="6" s="1"/>
  <c r="V3818" i="6" s="1"/>
  <c r="W3818" i="6" s="1"/>
  <c r="P3818" i="6"/>
  <c r="Q3818" i="6" s="1"/>
  <c r="S3818" i="6"/>
  <c r="L3819" i="6"/>
  <c r="M3819" i="6"/>
  <c r="N3819" i="6"/>
  <c r="O3819" i="6"/>
  <c r="R3819" i="6" s="1"/>
  <c r="P3819" i="6"/>
  <c r="Q3819" i="6" s="1"/>
  <c r="S3819" i="6"/>
  <c r="T3819" i="6"/>
  <c r="U3819" i="6"/>
  <c r="V3819" i="6" s="1"/>
  <c r="W3819" i="6" s="1"/>
  <c r="L3820" i="6"/>
  <c r="M3820" i="6"/>
  <c r="N3820" i="6"/>
  <c r="O3820" i="6"/>
  <c r="P3820" i="6"/>
  <c r="Q3820" i="6" s="1"/>
  <c r="R3820" i="6"/>
  <c r="T3820" i="6" s="1"/>
  <c r="U3820" i="6" s="1"/>
  <c r="S3820" i="6"/>
  <c r="V3820" i="6"/>
  <c r="W3820" i="6" s="1"/>
  <c r="L3821" i="6"/>
  <c r="M3821" i="6"/>
  <c r="N3821" i="6"/>
  <c r="O3821" i="6"/>
  <c r="R3821" i="6" s="1"/>
  <c r="T3821" i="6" s="1"/>
  <c r="U3821" i="6" s="1"/>
  <c r="V3821" i="6" s="1"/>
  <c r="W3821" i="6" s="1"/>
  <c r="P3821" i="6"/>
  <c r="Q3821" i="6" s="1"/>
  <c r="S3821" i="6"/>
  <c r="L3822" i="6"/>
  <c r="M3822" i="6"/>
  <c r="N3822" i="6"/>
  <c r="O3822" i="6"/>
  <c r="R3822" i="6" s="1"/>
  <c r="P3822" i="6"/>
  <c r="Q3822" i="6" s="1"/>
  <c r="S3822" i="6"/>
  <c r="T3822" i="6"/>
  <c r="U3822" i="6"/>
  <c r="V3822" i="6"/>
  <c r="W3822" i="6" s="1"/>
  <c r="L3823" i="6"/>
  <c r="M3823" i="6"/>
  <c r="N3823" i="6"/>
  <c r="O3823" i="6"/>
  <c r="P3823" i="6"/>
  <c r="Q3823" i="6" s="1"/>
  <c r="R3823" i="6"/>
  <c r="S3823" i="6"/>
  <c r="T3823" i="6"/>
  <c r="U3823" i="6" s="1"/>
  <c r="V3823" i="6"/>
  <c r="W3823" i="6"/>
  <c r="L3824" i="6"/>
  <c r="M3824" i="6"/>
  <c r="N3824" i="6"/>
  <c r="O3824" i="6"/>
  <c r="P3824" i="6"/>
  <c r="Q3824" i="6" s="1"/>
  <c r="R3824" i="6"/>
  <c r="T3824" i="6" s="1"/>
  <c r="S3824" i="6"/>
  <c r="U3824" i="6"/>
  <c r="V3824" i="6"/>
  <c r="W3824" i="6" s="1"/>
  <c r="L3825" i="6"/>
  <c r="M3825" i="6"/>
  <c r="N3825" i="6"/>
  <c r="O3825" i="6"/>
  <c r="R3825" i="6" s="1"/>
  <c r="P3825" i="6"/>
  <c r="Q3825" i="6" s="1"/>
  <c r="S3825" i="6"/>
  <c r="T3825" i="6"/>
  <c r="U3825" i="6" s="1"/>
  <c r="V3825" i="6"/>
  <c r="W3825" i="6" s="1"/>
  <c r="L3826" i="6"/>
  <c r="M3826" i="6"/>
  <c r="N3826" i="6"/>
  <c r="O3826" i="6"/>
  <c r="R3826" i="6" s="1"/>
  <c r="T3826" i="6" s="1"/>
  <c r="U3826" i="6" s="1"/>
  <c r="V3826" i="6" s="1"/>
  <c r="W3826" i="6" s="1"/>
  <c r="P3826" i="6"/>
  <c r="Q3826" i="6" s="1"/>
  <c r="S3826" i="6"/>
  <c r="L3827" i="6"/>
  <c r="M3827" i="6"/>
  <c r="N3827" i="6"/>
  <c r="O3827" i="6"/>
  <c r="R3827" i="6" s="1"/>
  <c r="T3827" i="6" s="1"/>
  <c r="U3827" i="6" s="1"/>
  <c r="P3827" i="6"/>
  <c r="Q3827" i="6" s="1"/>
  <c r="S3827" i="6"/>
  <c r="V3827" i="6"/>
  <c r="W3827" i="6" s="1"/>
  <c r="L3828" i="6"/>
  <c r="M3828" i="6"/>
  <c r="N3828" i="6"/>
  <c r="O3828" i="6"/>
  <c r="P3828" i="6"/>
  <c r="Q3828" i="6" s="1"/>
  <c r="R3828" i="6"/>
  <c r="T3828" i="6" s="1"/>
  <c r="U3828" i="6" s="1"/>
  <c r="V3828" i="6" s="1"/>
  <c r="W3828" i="6" s="1"/>
  <c r="S3828" i="6"/>
  <c r="L3829" i="6"/>
  <c r="M3829" i="6"/>
  <c r="N3829" i="6"/>
  <c r="O3829" i="6"/>
  <c r="P3829" i="6"/>
  <c r="Q3829" i="6" s="1"/>
  <c r="R3829" i="6"/>
  <c r="T3829" i="6" s="1"/>
  <c r="U3829" i="6" s="1"/>
  <c r="V3829" i="6" s="1"/>
  <c r="W3829" i="6" s="1"/>
  <c r="S3829" i="6"/>
  <c r="L3830" i="6"/>
  <c r="M3830" i="6"/>
  <c r="N3830" i="6"/>
  <c r="O3830" i="6"/>
  <c r="R3830" i="6" s="1"/>
  <c r="T3830" i="6" s="1"/>
  <c r="U3830" i="6" s="1"/>
  <c r="V3830" i="6" s="1"/>
  <c r="W3830" i="6" s="1"/>
  <c r="P3830" i="6"/>
  <c r="Q3830" i="6" s="1"/>
  <c r="S3830" i="6"/>
  <c r="L3831" i="6"/>
  <c r="M3831" i="6"/>
  <c r="N3831" i="6"/>
  <c r="O3831" i="6"/>
  <c r="R3831" i="6" s="1"/>
  <c r="P3831" i="6"/>
  <c r="Q3831" i="6" s="1"/>
  <c r="S3831" i="6"/>
  <c r="T3831" i="6"/>
  <c r="U3831" i="6"/>
  <c r="V3831" i="6" s="1"/>
  <c r="W3831" i="6" s="1"/>
  <c r="L3832" i="6"/>
  <c r="M3832" i="6"/>
  <c r="N3832" i="6"/>
  <c r="O3832" i="6"/>
  <c r="P3832" i="6"/>
  <c r="Q3832" i="6" s="1"/>
  <c r="R3832" i="6"/>
  <c r="T3832" i="6" s="1"/>
  <c r="U3832" i="6" s="1"/>
  <c r="S3832" i="6"/>
  <c r="V3832" i="6"/>
  <c r="W3832" i="6" s="1"/>
  <c r="L3833" i="6"/>
  <c r="M3833" i="6"/>
  <c r="N3833" i="6"/>
  <c r="O3833" i="6"/>
  <c r="R3833" i="6" s="1"/>
  <c r="T3833" i="6" s="1"/>
  <c r="U3833" i="6" s="1"/>
  <c r="V3833" i="6" s="1"/>
  <c r="W3833" i="6" s="1"/>
  <c r="P3833" i="6"/>
  <c r="Q3833" i="6" s="1"/>
  <c r="S3833" i="6"/>
  <c r="L3834" i="6"/>
  <c r="M3834" i="6"/>
  <c r="N3834" i="6"/>
  <c r="O3834" i="6"/>
  <c r="R3834" i="6" s="1"/>
  <c r="P3834" i="6"/>
  <c r="Q3834" i="6" s="1"/>
  <c r="S3834" i="6"/>
  <c r="T3834" i="6"/>
  <c r="U3834" i="6"/>
  <c r="V3834" i="6"/>
  <c r="W3834" i="6" s="1"/>
  <c r="L3835" i="6"/>
  <c r="M3835" i="6"/>
  <c r="N3835" i="6"/>
  <c r="O3835" i="6"/>
  <c r="P3835" i="6"/>
  <c r="Q3835" i="6" s="1"/>
  <c r="R3835" i="6"/>
  <c r="S3835" i="6"/>
  <c r="T3835" i="6"/>
  <c r="U3835" i="6" s="1"/>
  <c r="V3835" i="6"/>
  <c r="W3835" i="6"/>
  <c r="L3836" i="6"/>
  <c r="M3836" i="6"/>
  <c r="N3836" i="6"/>
  <c r="O3836" i="6"/>
  <c r="P3836" i="6"/>
  <c r="Q3836" i="6" s="1"/>
  <c r="R3836" i="6"/>
  <c r="T3836" i="6" s="1"/>
  <c r="S3836" i="6"/>
  <c r="U3836" i="6"/>
  <c r="V3836" i="6"/>
  <c r="W3836" i="6" s="1"/>
  <c r="L3837" i="6"/>
  <c r="M3837" i="6"/>
  <c r="N3837" i="6"/>
  <c r="O3837" i="6"/>
  <c r="R3837" i="6" s="1"/>
  <c r="P3837" i="6"/>
  <c r="Q3837" i="6" s="1"/>
  <c r="S3837" i="6"/>
  <c r="T3837" i="6"/>
  <c r="U3837" i="6" s="1"/>
  <c r="V3837" i="6"/>
  <c r="W3837" i="6" s="1"/>
  <c r="L3838" i="6"/>
  <c r="M3838" i="6"/>
  <c r="N3838" i="6"/>
  <c r="O3838" i="6"/>
  <c r="R3838" i="6" s="1"/>
  <c r="T3838" i="6" s="1"/>
  <c r="U3838" i="6" s="1"/>
  <c r="V3838" i="6" s="1"/>
  <c r="W3838" i="6" s="1"/>
  <c r="P3838" i="6"/>
  <c r="Q3838" i="6" s="1"/>
  <c r="S3838" i="6"/>
  <c r="L3839" i="6"/>
  <c r="M3839" i="6"/>
  <c r="N3839" i="6"/>
  <c r="O3839" i="6"/>
  <c r="R3839" i="6" s="1"/>
  <c r="T3839" i="6" s="1"/>
  <c r="U3839" i="6" s="1"/>
  <c r="P3839" i="6"/>
  <c r="Q3839" i="6" s="1"/>
  <c r="S3839" i="6"/>
  <c r="V3839" i="6"/>
  <c r="W3839" i="6" s="1"/>
  <c r="L3840" i="6"/>
  <c r="M3840" i="6"/>
  <c r="N3840" i="6"/>
  <c r="O3840" i="6"/>
  <c r="P3840" i="6"/>
  <c r="Q3840" i="6" s="1"/>
  <c r="R3840" i="6"/>
  <c r="T3840" i="6" s="1"/>
  <c r="U3840" i="6" s="1"/>
  <c r="V3840" i="6" s="1"/>
  <c r="W3840" i="6" s="1"/>
  <c r="S3840" i="6"/>
  <c r="L3841" i="6"/>
  <c r="M3841" i="6"/>
  <c r="N3841" i="6"/>
  <c r="O3841" i="6"/>
  <c r="P3841" i="6"/>
  <c r="Q3841" i="6" s="1"/>
  <c r="R3841" i="6"/>
  <c r="T3841" i="6" s="1"/>
  <c r="U3841" i="6" s="1"/>
  <c r="V3841" i="6" s="1"/>
  <c r="W3841" i="6" s="1"/>
  <c r="S3841" i="6"/>
  <c r="L3842" i="6"/>
  <c r="M3842" i="6"/>
  <c r="N3842" i="6"/>
  <c r="O3842" i="6"/>
  <c r="R3842" i="6" s="1"/>
  <c r="T3842" i="6" s="1"/>
  <c r="U3842" i="6" s="1"/>
  <c r="V3842" i="6" s="1"/>
  <c r="W3842" i="6" s="1"/>
  <c r="P3842" i="6"/>
  <c r="Q3842" i="6" s="1"/>
  <c r="S3842" i="6"/>
  <c r="L3843" i="6"/>
  <c r="M3843" i="6"/>
  <c r="N3843" i="6"/>
  <c r="O3843" i="6"/>
  <c r="R3843" i="6" s="1"/>
  <c r="P3843" i="6"/>
  <c r="Q3843" i="6" s="1"/>
  <c r="S3843" i="6"/>
  <c r="T3843" i="6"/>
  <c r="U3843" i="6"/>
  <c r="V3843" i="6" s="1"/>
  <c r="W3843" i="6" s="1"/>
  <c r="L3844" i="6"/>
  <c r="M3844" i="6"/>
  <c r="N3844" i="6"/>
  <c r="O3844" i="6"/>
  <c r="P3844" i="6"/>
  <c r="Q3844" i="6" s="1"/>
  <c r="R3844" i="6"/>
  <c r="T3844" i="6" s="1"/>
  <c r="U3844" i="6" s="1"/>
  <c r="S3844" i="6"/>
  <c r="V3844" i="6"/>
  <c r="W3844" i="6" s="1"/>
  <c r="L3845" i="6"/>
  <c r="M3845" i="6"/>
  <c r="N3845" i="6"/>
  <c r="O3845" i="6"/>
  <c r="R3845" i="6" s="1"/>
  <c r="T3845" i="6" s="1"/>
  <c r="U3845" i="6" s="1"/>
  <c r="V3845" i="6" s="1"/>
  <c r="W3845" i="6" s="1"/>
  <c r="P3845" i="6"/>
  <c r="Q3845" i="6" s="1"/>
  <c r="S3845" i="6"/>
  <c r="L3846" i="6"/>
  <c r="M3846" i="6"/>
  <c r="N3846" i="6"/>
  <c r="O3846" i="6"/>
  <c r="R3846" i="6" s="1"/>
  <c r="P3846" i="6"/>
  <c r="Q3846" i="6" s="1"/>
  <c r="S3846" i="6"/>
  <c r="T3846" i="6"/>
  <c r="U3846" i="6"/>
  <c r="V3846" i="6"/>
  <c r="W3846" i="6" s="1"/>
  <c r="L3847" i="6"/>
  <c r="M3847" i="6"/>
  <c r="N3847" i="6"/>
  <c r="O3847" i="6"/>
  <c r="P3847" i="6"/>
  <c r="Q3847" i="6" s="1"/>
  <c r="R3847" i="6"/>
  <c r="S3847" i="6"/>
  <c r="T3847" i="6"/>
  <c r="U3847" i="6" s="1"/>
  <c r="V3847" i="6"/>
  <c r="W3847" i="6"/>
  <c r="L3848" i="6"/>
  <c r="M3848" i="6"/>
  <c r="N3848" i="6"/>
  <c r="O3848" i="6"/>
  <c r="P3848" i="6"/>
  <c r="Q3848" i="6" s="1"/>
  <c r="R3848" i="6"/>
  <c r="T3848" i="6" s="1"/>
  <c r="S3848" i="6"/>
  <c r="U3848" i="6"/>
  <c r="V3848" i="6"/>
  <c r="W3848" i="6" s="1"/>
  <c r="L3849" i="6"/>
  <c r="M3849" i="6"/>
  <c r="N3849" i="6"/>
  <c r="O3849" i="6"/>
  <c r="R3849" i="6" s="1"/>
  <c r="P3849" i="6"/>
  <c r="Q3849" i="6" s="1"/>
  <c r="S3849" i="6"/>
  <c r="T3849" i="6"/>
  <c r="U3849" i="6" s="1"/>
  <c r="V3849" i="6"/>
  <c r="W3849" i="6" s="1"/>
  <c r="L3850" i="6"/>
  <c r="M3850" i="6"/>
  <c r="N3850" i="6"/>
  <c r="O3850" i="6"/>
  <c r="R3850" i="6" s="1"/>
  <c r="T3850" i="6" s="1"/>
  <c r="U3850" i="6" s="1"/>
  <c r="V3850" i="6" s="1"/>
  <c r="W3850" i="6" s="1"/>
  <c r="P3850" i="6"/>
  <c r="Q3850" i="6" s="1"/>
  <c r="S3850" i="6"/>
  <c r="L3851" i="6"/>
  <c r="M3851" i="6"/>
  <c r="N3851" i="6"/>
  <c r="O3851" i="6"/>
  <c r="R3851" i="6" s="1"/>
  <c r="T3851" i="6" s="1"/>
  <c r="U3851" i="6" s="1"/>
  <c r="P3851" i="6"/>
  <c r="Q3851" i="6" s="1"/>
  <c r="S3851" i="6"/>
  <c r="V3851" i="6"/>
  <c r="W3851" i="6" s="1"/>
  <c r="L3852" i="6"/>
  <c r="M3852" i="6"/>
  <c r="N3852" i="6"/>
  <c r="O3852" i="6"/>
  <c r="P3852" i="6"/>
  <c r="Q3852" i="6" s="1"/>
  <c r="R3852" i="6"/>
  <c r="T3852" i="6" s="1"/>
  <c r="U3852" i="6" s="1"/>
  <c r="V3852" i="6" s="1"/>
  <c r="W3852" i="6" s="1"/>
  <c r="S3852" i="6"/>
  <c r="L3853" i="6"/>
  <c r="M3853" i="6"/>
  <c r="N3853" i="6"/>
  <c r="O3853" i="6"/>
  <c r="P3853" i="6"/>
  <c r="Q3853" i="6" s="1"/>
  <c r="R3853" i="6"/>
  <c r="T3853" i="6" s="1"/>
  <c r="U3853" i="6" s="1"/>
  <c r="V3853" i="6" s="1"/>
  <c r="W3853" i="6" s="1"/>
  <c r="S3853" i="6"/>
  <c r="L3854" i="6"/>
  <c r="M3854" i="6"/>
  <c r="N3854" i="6"/>
  <c r="O3854" i="6"/>
  <c r="R3854" i="6" s="1"/>
  <c r="T3854" i="6" s="1"/>
  <c r="U3854" i="6" s="1"/>
  <c r="V3854" i="6" s="1"/>
  <c r="W3854" i="6" s="1"/>
  <c r="P3854" i="6"/>
  <c r="Q3854" i="6" s="1"/>
  <c r="S3854" i="6"/>
  <c r="L3855" i="6"/>
  <c r="M3855" i="6"/>
  <c r="N3855" i="6"/>
  <c r="O3855" i="6"/>
  <c r="R3855" i="6" s="1"/>
  <c r="P3855" i="6"/>
  <c r="Q3855" i="6" s="1"/>
  <c r="S3855" i="6"/>
  <c r="T3855" i="6"/>
  <c r="U3855" i="6"/>
  <c r="V3855" i="6" s="1"/>
  <c r="W3855" i="6" s="1"/>
  <c r="L3856" i="6"/>
  <c r="M3856" i="6"/>
  <c r="N3856" i="6"/>
  <c r="O3856" i="6"/>
  <c r="P3856" i="6"/>
  <c r="Q3856" i="6" s="1"/>
  <c r="R3856" i="6"/>
  <c r="T3856" i="6" s="1"/>
  <c r="U3856" i="6" s="1"/>
  <c r="S3856" i="6"/>
  <c r="V3856" i="6"/>
  <c r="W3856" i="6" s="1"/>
  <c r="L3857" i="6"/>
  <c r="M3857" i="6"/>
  <c r="N3857" i="6"/>
  <c r="O3857" i="6"/>
  <c r="R3857" i="6" s="1"/>
  <c r="T3857" i="6" s="1"/>
  <c r="U3857" i="6" s="1"/>
  <c r="V3857" i="6" s="1"/>
  <c r="W3857" i="6" s="1"/>
  <c r="P3857" i="6"/>
  <c r="Q3857" i="6" s="1"/>
  <c r="S3857" i="6"/>
  <c r="L3858" i="6"/>
  <c r="M3858" i="6"/>
  <c r="N3858" i="6"/>
  <c r="O3858" i="6"/>
  <c r="R3858" i="6" s="1"/>
  <c r="P3858" i="6"/>
  <c r="Q3858" i="6" s="1"/>
  <c r="S3858" i="6"/>
  <c r="T3858" i="6"/>
  <c r="U3858" i="6"/>
  <c r="V3858" i="6"/>
  <c r="W3858" i="6" s="1"/>
  <c r="L3859" i="6"/>
  <c r="M3859" i="6"/>
  <c r="N3859" i="6"/>
  <c r="O3859" i="6"/>
  <c r="P3859" i="6"/>
  <c r="Q3859" i="6" s="1"/>
  <c r="R3859" i="6"/>
  <c r="S3859" i="6"/>
  <c r="T3859" i="6"/>
  <c r="U3859" i="6" s="1"/>
  <c r="V3859" i="6"/>
  <c r="W3859" i="6"/>
  <c r="L3860" i="6"/>
  <c r="M3860" i="6"/>
  <c r="N3860" i="6"/>
  <c r="O3860" i="6"/>
  <c r="P3860" i="6"/>
  <c r="Q3860" i="6" s="1"/>
  <c r="R3860" i="6"/>
  <c r="T3860" i="6" s="1"/>
  <c r="S3860" i="6"/>
  <c r="U3860" i="6"/>
  <c r="V3860" i="6"/>
  <c r="W3860" i="6" s="1"/>
  <c r="L3861" i="6"/>
  <c r="M3861" i="6"/>
  <c r="N3861" i="6"/>
  <c r="O3861" i="6"/>
  <c r="R3861" i="6" s="1"/>
  <c r="P3861" i="6"/>
  <c r="Q3861" i="6" s="1"/>
  <c r="S3861" i="6"/>
  <c r="T3861" i="6"/>
  <c r="U3861" i="6" s="1"/>
  <c r="V3861" i="6"/>
  <c r="W3861" i="6" s="1"/>
  <c r="L3862" i="6"/>
  <c r="M3862" i="6"/>
  <c r="N3862" i="6"/>
  <c r="O3862" i="6"/>
  <c r="R3862" i="6" s="1"/>
  <c r="T3862" i="6" s="1"/>
  <c r="U3862" i="6" s="1"/>
  <c r="V3862" i="6" s="1"/>
  <c r="W3862" i="6" s="1"/>
  <c r="P3862" i="6"/>
  <c r="Q3862" i="6" s="1"/>
  <c r="S3862" i="6"/>
  <c r="L3863" i="6"/>
  <c r="M3863" i="6"/>
  <c r="N3863" i="6"/>
  <c r="O3863" i="6"/>
  <c r="R3863" i="6" s="1"/>
  <c r="T3863" i="6" s="1"/>
  <c r="U3863" i="6" s="1"/>
  <c r="P3863" i="6"/>
  <c r="Q3863" i="6" s="1"/>
  <c r="S3863" i="6"/>
  <c r="V3863" i="6"/>
  <c r="W3863" i="6" s="1"/>
  <c r="L3864" i="6"/>
  <c r="M3864" i="6"/>
  <c r="N3864" i="6"/>
  <c r="O3864" i="6"/>
  <c r="P3864" i="6"/>
  <c r="Q3864" i="6" s="1"/>
  <c r="R3864" i="6"/>
  <c r="T3864" i="6" s="1"/>
  <c r="U3864" i="6" s="1"/>
  <c r="V3864" i="6" s="1"/>
  <c r="W3864" i="6" s="1"/>
  <c r="S3864" i="6"/>
  <c r="L3865" i="6"/>
  <c r="M3865" i="6"/>
  <c r="N3865" i="6"/>
  <c r="O3865" i="6"/>
  <c r="P3865" i="6"/>
  <c r="Q3865" i="6" s="1"/>
  <c r="R3865" i="6"/>
  <c r="T3865" i="6" s="1"/>
  <c r="U3865" i="6" s="1"/>
  <c r="V3865" i="6" s="1"/>
  <c r="W3865" i="6" s="1"/>
  <c r="S3865" i="6"/>
  <c r="L3866" i="6"/>
  <c r="M3866" i="6"/>
  <c r="N3866" i="6"/>
  <c r="O3866" i="6"/>
  <c r="R3866" i="6" s="1"/>
  <c r="T3866" i="6" s="1"/>
  <c r="U3866" i="6" s="1"/>
  <c r="V3866" i="6" s="1"/>
  <c r="W3866" i="6" s="1"/>
  <c r="P3866" i="6"/>
  <c r="Q3866" i="6" s="1"/>
  <c r="S3866" i="6"/>
  <c r="L3867" i="6"/>
  <c r="M3867" i="6"/>
  <c r="N3867" i="6"/>
  <c r="O3867" i="6"/>
  <c r="R3867" i="6" s="1"/>
  <c r="P3867" i="6"/>
  <c r="Q3867" i="6" s="1"/>
  <c r="S3867" i="6"/>
  <c r="T3867" i="6"/>
  <c r="U3867" i="6"/>
  <c r="V3867" i="6" s="1"/>
  <c r="W3867" i="6" s="1"/>
  <c r="L3868" i="6"/>
  <c r="M3868" i="6"/>
  <c r="N3868" i="6"/>
  <c r="O3868" i="6"/>
  <c r="P3868" i="6"/>
  <c r="Q3868" i="6" s="1"/>
  <c r="R3868" i="6"/>
  <c r="T3868" i="6" s="1"/>
  <c r="U3868" i="6" s="1"/>
  <c r="S3868" i="6"/>
  <c r="V3868" i="6"/>
  <c r="W3868" i="6" s="1"/>
  <c r="L3869" i="6"/>
  <c r="M3869" i="6"/>
  <c r="N3869" i="6"/>
  <c r="O3869" i="6"/>
  <c r="R3869" i="6" s="1"/>
  <c r="T3869" i="6" s="1"/>
  <c r="U3869" i="6" s="1"/>
  <c r="V3869" i="6" s="1"/>
  <c r="W3869" i="6" s="1"/>
  <c r="P3869" i="6"/>
  <c r="Q3869" i="6" s="1"/>
  <c r="S3869" i="6"/>
  <c r="L3870" i="6"/>
  <c r="M3870" i="6"/>
  <c r="N3870" i="6"/>
  <c r="O3870" i="6"/>
  <c r="R3870" i="6" s="1"/>
  <c r="P3870" i="6"/>
  <c r="Q3870" i="6" s="1"/>
  <c r="S3870" i="6"/>
  <c r="T3870" i="6"/>
  <c r="U3870" i="6"/>
  <c r="V3870" i="6"/>
  <c r="W3870" i="6" s="1"/>
  <c r="L3871" i="6"/>
  <c r="M3871" i="6"/>
  <c r="N3871" i="6"/>
  <c r="O3871" i="6"/>
  <c r="P3871" i="6"/>
  <c r="Q3871" i="6" s="1"/>
  <c r="R3871" i="6"/>
  <c r="S3871" i="6"/>
  <c r="T3871" i="6"/>
  <c r="U3871" i="6" s="1"/>
  <c r="V3871" i="6"/>
  <c r="W3871" i="6"/>
  <c r="L3872" i="6"/>
  <c r="M3872" i="6"/>
  <c r="N3872" i="6"/>
  <c r="O3872" i="6"/>
  <c r="P3872" i="6"/>
  <c r="Q3872" i="6" s="1"/>
  <c r="R3872" i="6"/>
  <c r="T3872" i="6" s="1"/>
  <c r="S3872" i="6"/>
  <c r="U3872" i="6"/>
  <c r="V3872" i="6"/>
  <c r="W3872" i="6" s="1"/>
  <c r="L3873" i="6"/>
  <c r="M3873" i="6"/>
  <c r="N3873" i="6"/>
  <c r="O3873" i="6"/>
  <c r="R3873" i="6" s="1"/>
  <c r="P3873" i="6"/>
  <c r="Q3873" i="6" s="1"/>
  <c r="S3873" i="6"/>
  <c r="T3873" i="6"/>
  <c r="U3873" i="6" s="1"/>
  <c r="V3873" i="6"/>
  <c r="W3873" i="6" s="1"/>
  <c r="L3874" i="6"/>
  <c r="M3874" i="6"/>
  <c r="N3874" i="6"/>
  <c r="O3874" i="6"/>
  <c r="R3874" i="6" s="1"/>
  <c r="T3874" i="6" s="1"/>
  <c r="U3874" i="6" s="1"/>
  <c r="V3874" i="6" s="1"/>
  <c r="W3874" i="6" s="1"/>
  <c r="P3874" i="6"/>
  <c r="Q3874" i="6" s="1"/>
  <c r="S3874" i="6"/>
  <c r="L3875" i="6"/>
  <c r="M3875" i="6"/>
  <c r="N3875" i="6"/>
  <c r="O3875" i="6"/>
  <c r="R3875" i="6" s="1"/>
  <c r="T3875" i="6" s="1"/>
  <c r="U3875" i="6" s="1"/>
  <c r="P3875" i="6"/>
  <c r="Q3875" i="6" s="1"/>
  <c r="S3875" i="6"/>
  <c r="V3875" i="6"/>
  <c r="W3875" i="6" s="1"/>
  <c r="L3876" i="6"/>
  <c r="M3876" i="6"/>
  <c r="N3876" i="6"/>
  <c r="O3876" i="6"/>
  <c r="P3876" i="6"/>
  <c r="Q3876" i="6" s="1"/>
  <c r="R3876" i="6"/>
  <c r="T3876" i="6" s="1"/>
  <c r="U3876" i="6" s="1"/>
  <c r="V3876" i="6" s="1"/>
  <c r="W3876" i="6" s="1"/>
  <c r="S3876" i="6"/>
  <c r="L3877" i="6"/>
  <c r="M3877" i="6"/>
  <c r="N3877" i="6"/>
  <c r="O3877" i="6"/>
  <c r="P3877" i="6"/>
  <c r="Q3877" i="6" s="1"/>
  <c r="R3877" i="6"/>
  <c r="T3877" i="6" s="1"/>
  <c r="U3877" i="6" s="1"/>
  <c r="V3877" i="6" s="1"/>
  <c r="W3877" i="6" s="1"/>
  <c r="S3877" i="6"/>
  <c r="L3878" i="6"/>
  <c r="M3878" i="6"/>
  <c r="N3878" i="6"/>
  <c r="O3878" i="6"/>
  <c r="R3878" i="6" s="1"/>
  <c r="T3878" i="6" s="1"/>
  <c r="U3878" i="6" s="1"/>
  <c r="V3878" i="6" s="1"/>
  <c r="W3878" i="6" s="1"/>
  <c r="P3878" i="6"/>
  <c r="Q3878" i="6" s="1"/>
  <c r="S3878" i="6"/>
  <c r="L3879" i="6"/>
  <c r="M3879" i="6"/>
  <c r="N3879" i="6"/>
  <c r="O3879" i="6"/>
  <c r="R3879" i="6" s="1"/>
  <c r="P3879" i="6"/>
  <c r="Q3879" i="6" s="1"/>
  <c r="S3879" i="6"/>
  <c r="T3879" i="6"/>
  <c r="U3879" i="6"/>
  <c r="V3879" i="6" s="1"/>
  <c r="W3879" i="6" s="1"/>
  <c r="L3880" i="6"/>
  <c r="M3880" i="6"/>
  <c r="N3880" i="6"/>
  <c r="O3880" i="6"/>
  <c r="P3880" i="6"/>
  <c r="Q3880" i="6" s="1"/>
  <c r="R3880" i="6"/>
  <c r="T3880" i="6" s="1"/>
  <c r="U3880" i="6" s="1"/>
  <c r="S3880" i="6"/>
  <c r="V3880" i="6"/>
  <c r="W3880" i="6" s="1"/>
  <c r="L3881" i="6"/>
  <c r="M3881" i="6"/>
  <c r="N3881" i="6"/>
  <c r="O3881" i="6"/>
  <c r="R3881" i="6" s="1"/>
  <c r="T3881" i="6" s="1"/>
  <c r="U3881" i="6" s="1"/>
  <c r="V3881" i="6" s="1"/>
  <c r="W3881" i="6" s="1"/>
  <c r="P3881" i="6"/>
  <c r="Q3881" i="6" s="1"/>
  <c r="S3881" i="6"/>
  <c r="L3882" i="6"/>
  <c r="M3882" i="6"/>
  <c r="N3882" i="6"/>
  <c r="O3882" i="6"/>
  <c r="R3882" i="6" s="1"/>
  <c r="P3882" i="6"/>
  <c r="Q3882" i="6" s="1"/>
  <c r="S3882" i="6"/>
  <c r="T3882" i="6"/>
  <c r="U3882" i="6"/>
  <c r="V3882" i="6"/>
  <c r="W3882" i="6" s="1"/>
  <c r="L3883" i="6"/>
  <c r="M3883" i="6"/>
  <c r="N3883" i="6"/>
  <c r="O3883" i="6"/>
  <c r="P3883" i="6"/>
  <c r="Q3883" i="6" s="1"/>
  <c r="R3883" i="6"/>
  <c r="S3883" i="6"/>
  <c r="T3883" i="6"/>
  <c r="U3883" i="6" s="1"/>
  <c r="V3883" i="6"/>
  <c r="W3883" i="6"/>
  <c r="L3884" i="6"/>
  <c r="M3884" i="6"/>
  <c r="N3884" i="6"/>
  <c r="O3884" i="6"/>
  <c r="P3884" i="6"/>
  <c r="Q3884" i="6" s="1"/>
  <c r="R3884" i="6"/>
  <c r="T3884" i="6" s="1"/>
  <c r="S3884" i="6"/>
  <c r="U3884" i="6"/>
  <c r="V3884" i="6"/>
  <c r="W3884" i="6" s="1"/>
  <c r="L3885" i="6"/>
  <c r="M3885" i="6"/>
  <c r="N3885" i="6"/>
  <c r="O3885" i="6"/>
  <c r="R3885" i="6" s="1"/>
  <c r="P3885" i="6"/>
  <c r="Q3885" i="6" s="1"/>
  <c r="S3885" i="6"/>
  <c r="T3885" i="6"/>
  <c r="U3885" i="6" s="1"/>
  <c r="V3885" i="6"/>
  <c r="W3885" i="6" s="1"/>
  <c r="L3886" i="6"/>
  <c r="M3886" i="6"/>
  <c r="N3886" i="6"/>
  <c r="O3886" i="6"/>
  <c r="R3886" i="6" s="1"/>
  <c r="T3886" i="6" s="1"/>
  <c r="U3886" i="6" s="1"/>
  <c r="V3886" i="6" s="1"/>
  <c r="W3886" i="6" s="1"/>
  <c r="P3886" i="6"/>
  <c r="Q3886" i="6" s="1"/>
  <c r="S3886" i="6"/>
  <c r="L3887" i="6"/>
  <c r="M3887" i="6"/>
  <c r="N3887" i="6"/>
  <c r="O3887" i="6"/>
  <c r="R3887" i="6" s="1"/>
  <c r="T3887" i="6" s="1"/>
  <c r="U3887" i="6" s="1"/>
  <c r="P3887" i="6"/>
  <c r="Q3887" i="6" s="1"/>
  <c r="S3887" i="6"/>
  <c r="V3887" i="6"/>
  <c r="W3887" i="6" s="1"/>
  <c r="L3888" i="6"/>
  <c r="M3888" i="6"/>
  <c r="N3888" i="6"/>
  <c r="O3888" i="6"/>
  <c r="P3888" i="6"/>
  <c r="Q3888" i="6" s="1"/>
  <c r="R3888" i="6"/>
  <c r="T3888" i="6" s="1"/>
  <c r="U3888" i="6" s="1"/>
  <c r="V3888" i="6" s="1"/>
  <c r="W3888" i="6" s="1"/>
  <c r="S3888" i="6"/>
  <c r="L3889" i="6"/>
  <c r="M3889" i="6"/>
  <c r="N3889" i="6"/>
  <c r="O3889" i="6"/>
  <c r="P3889" i="6"/>
  <c r="Q3889" i="6" s="1"/>
  <c r="R3889" i="6"/>
  <c r="T3889" i="6" s="1"/>
  <c r="U3889" i="6" s="1"/>
  <c r="V3889" i="6" s="1"/>
  <c r="W3889" i="6" s="1"/>
  <c r="S3889" i="6"/>
  <c r="L3890" i="6"/>
  <c r="M3890" i="6"/>
  <c r="N3890" i="6"/>
  <c r="O3890" i="6"/>
  <c r="R3890" i="6" s="1"/>
  <c r="T3890" i="6" s="1"/>
  <c r="U3890" i="6" s="1"/>
  <c r="V3890" i="6" s="1"/>
  <c r="W3890" i="6" s="1"/>
  <c r="P3890" i="6"/>
  <c r="Q3890" i="6" s="1"/>
  <c r="S3890" i="6"/>
  <c r="L3891" i="6"/>
  <c r="M3891" i="6"/>
  <c r="N3891" i="6"/>
  <c r="O3891" i="6"/>
  <c r="R3891" i="6" s="1"/>
  <c r="P3891" i="6"/>
  <c r="Q3891" i="6" s="1"/>
  <c r="S3891" i="6"/>
  <c r="T3891" i="6"/>
  <c r="U3891" i="6"/>
  <c r="V3891" i="6" s="1"/>
  <c r="W3891" i="6" s="1"/>
  <c r="L3892" i="6"/>
  <c r="M3892" i="6"/>
  <c r="N3892" i="6"/>
  <c r="O3892" i="6"/>
  <c r="P3892" i="6"/>
  <c r="Q3892" i="6" s="1"/>
  <c r="R3892" i="6"/>
  <c r="T3892" i="6" s="1"/>
  <c r="U3892" i="6" s="1"/>
  <c r="S3892" i="6"/>
  <c r="V3892" i="6"/>
  <c r="W3892" i="6" s="1"/>
  <c r="L3893" i="6"/>
  <c r="M3893" i="6"/>
  <c r="N3893" i="6"/>
  <c r="O3893" i="6"/>
  <c r="R3893" i="6" s="1"/>
  <c r="T3893" i="6" s="1"/>
  <c r="U3893" i="6" s="1"/>
  <c r="V3893" i="6" s="1"/>
  <c r="W3893" i="6" s="1"/>
  <c r="P3893" i="6"/>
  <c r="Q3893" i="6" s="1"/>
  <c r="S3893" i="6"/>
  <c r="L3894" i="6"/>
  <c r="M3894" i="6"/>
  <c r="N3894" i="6"/>
  <c r="O3894" i="6"/>
  <c r="R3894" i="6" s="1"/>
  <c r="P3894" i="6"/>
  <c r="Q3894" i="6" s="1"/>
  <c r="S3894" i="6"/>
  <c r="T3894" i="6"/>
  <c r="U3894" i="6"/>
  <c r="V3894" i="6"/>
  <c r="W3894" i="6" s="1"/>
  <c r="L3895" i="6"/>
  <c r="M3895" i="6"/>
  <c r="N3895" i="6"/>
  <c r="O3895" i="6"/>
  <c r="P3895" i="6"/>
  <c r="Q3895" i="6" s="1"/>
  <c r="R3895" i="6"/>
  <c r="S3895" i="6"/>
  <c r="T3895" i="6"/>
  <c r="U3895" i="6" s="1"/>
  <c r="V3895" i="6"/>
  <c r="W3895" i="6"/>
  <c r="L3896" i="6"/>
  <c r="M3896" i="6"/>
  <c r="N3896" i="6"/>
  <c r="O3896" i="6"/>
  <c r="P3896" i="6"/>
  <c r="Q3896" i="6" s="1"/>
  <c r="R3896" i="6"/>
  <c r="T3896" i="6" s="1"/>
  <c r="S3896" i="6"/>
  <c r="U3896" i="6"/>
  <c r="V3896" i="6"/>
  <c r="W3896" i="6" s="1"/>
  <c r="L3897" i="6"/>
  <c r="M3897" i="6"/>
  <c r="N3897" i="6"/>
  <c r="O3897" i="6"/>
  <c r="R3897" i="6" s="1"/>
  <c r="P3897" i="6"/>
  <c r="Q3897" i="6" s="1"/>
  <c r="S3897" i="6"/>
  <c r="T3897" i="6"/>
  <c r="U3897" i="6" s="1"/>
  <c r="V3897" i="6"/>
  <c r="W3897" i="6" s="1"/>
  <c r="L3898" i="6"/>
  <c r="M3898" i="6"/>
  <c r="N3898" i="6"/>
  <c r="O3898" i="6"/>
  <c r="R3898" i="6" s="1"/>
  <c r="T3898" i="6" s="1"/>
  <c r="U3898" i="6" s="1"/>
  <c r="V3898" i="6" s="1"/>
  <c r="W3898" i="6" s="1"/>
  <c r="P3898" i="6"/>
  <c r="Q3898" i="6" s="1"/>
  <c r="S3898" i="6"/>
  <c r="L3899" i="6"/>
  <c r="M3899" i="6"/>
  <c r="N3899" i="6"/>
  <c r="O3899" i="6"/>
  <c r="R3899" i="6" s="1"/>
  <c r="T3899" i="6" s="1"/>
  <c r="U3899" i="6" s="1"/>
  <c r="P3899" i="6"/>
  <c r="Q3899" i="6" s="1"/>
  <c r="S3899" i="6"/>
  <c r="V3899" i="6"/>
  <c r="W3899" i="6" s="1"/>
  <c r="L3900" i="6"/>
  <c r="M3900" i="6"/>
  <c r="N3900" i="6"/>
  <c r="O3900" i="6"/>
  <c r="P3900" i="6"/>
  <c r="Q3900" i="6" s="1"/>
  <c r="R3900" i="6"/>
  <c r="T3900" i="6" s="1"/>
  <c r="U3900" i="6" s="1"/>
  <c r="V3900" i="6" s="1"/>
  <c r="W3900" i="6" s="1"/>
  <c r="S3900" i="6"/>
  <c r="L3901" i="6"/>
  <c r="M3901" i="6"/>
  <c r="N3901" i="6"/>
  <c r="O3901" i="6"/>
  <c r="P3901" i="6"/>
  <c r="Q3901" i="6" s="1"/>
  <c r="R3901" i="6"/>
  <c r="T3901" i="6" s="1"/>
  <c r="U3901" i="6" s="1"/>
  <c r="V3901" i="6" s="1"/>
  <c r="W3901" i="6" s="1"/>
  <c r="S3901" i="6"/>
  <c r="L3902" i="6"/>
  <c r="M3902" i="6"/>
  <c r="N3902" i="6"/>
  <c r="O3902" i="6"/>
  <c r="R3902" i="6" s="1"/>
  <c r="T3902" i="6" s="1"/>
  <c r="U3902" i="6" s="1"/>
  <c r="V3902" i="6" s="1"/>
  <c r="W3902" i="6" s="1"/>
  <c r="P3902" i="6"/>
  <c r="Q3902" i="6" s="1"/>
  <c r="S3902" i="6"/>
  <c r="L3903" i="6"/>
  <c r="M3903" i="6"/>
  <c r="N3903" i="6"/>
  <c r="O3903" i="6"/>
  <c r="R3903" i="6" s="1"/>
  <c r="P3903" i="6"/>
  <c r="Q3903" i="6" s="1"/>
  <c r="S3903" i="6"/>
  <c r="T3903" i="6"/>
  <c r="U3903" i="6"/>
  <c r="V3903" i="6" s="1"/>
  <c r="W3903" i="6" s="1"/>
  <c r="L3904" i="6"/>
  <c r="M3904" i="6"/>
  <c r="N3904" i="6"/>
  <c r="O3904" i="6"/>
  <c r="P3904" i="6"/>
  <c r="Q3904" i="6" s="1"/>
  <c r="R3904" i="6"/>
  <c r="T3904" i="6" s="1"/>
  <c r="U3904" i="6" s="1"/>
  <c r="S3904" i="6"/>
  <c r="V3904" i="6"/>
  <c r="W3904" i="6" s="1"/>
  <c r="L3905" i="6"/>
  <c r="M3905" i="6"/>
  <c r="N3905" i="6"/>
  <c r="O3905" i="6"/>
  <c r="R3905" i="6" s="1"/>
  <c r="T3905" i="6" s="1"/>
  <c r="U3905" i="6" s="1"/>
  <c r="V3905" i="6" s="1"/>
  <c r="W3905" i="6" s="1"/>
  <c r="P3905" i="6"/>
  <c r="Q3905" i="6" s="1"/>
  <c r="S3905" i="6"/>
  <c r="L3906" i="6"/>
  <c r="M3906" i="6"/>
  <c r="N3906" i="6"/>
  <c r="O3906" i="6"/>
  <c r="R3906" i="6" s="1"/>
  <c r="P3906" i="6"/>
  <c r="Q3906" i="6" s="1"/>
  <c r="S3906" i="6"/>
  <c r="T3906" i="6"/>
  <c r="U3906" i="6"/>
  <c r="V3906" i="6"/>
  <c r="W3906" i="6" s="1"/>
  <c r="L3907" i="6"/>
  <c r="M3907" i="6"/>
  <c r="N3907" i="6"/>
  <c r="O3907" i="6"/>
  <c r="P3907" i="6"/>
  <c r="Q3907" i="6" s="1"/>
  <c r="R3907" i="6"/>
  <c r="S3907" i="6"/>
  <c r="T3907" i="6"/>
  <c r="U3907" i="6" s="1"/>
  <c r="V3907" i="6"/>
  <c r="W3907" i="6"/>
  <c r="L3908" i="6"/>
  <c r="M3908" i="6"/>
  <c r="N3908" i="6"/>
  <c r="O3908" i="6"/>
  <c r="P3908" i="6"/>
  <c r="Q3908" i="6" s="1"/>
  <c r="R3908" i="6"/>
  <c r="T3908" i="6" s="1"/>
  <c r="S3908" i="6"/>
  <c r="U3908" i="6"/>
  <c r="V3908" i="6"/>
  <c r="W3908" i="6" s="1"/>
  <c r="L3909" i="6"/>
  <c r="M3909" i="6"/>
  <c r="N3909" i="6"/>
  <c r="O3909" i="6"/>
  <c r="R3909" i="6" s="1"/>
  <c r="P3909" i="6"/>
  <c r="Q3909" i="6" s="1"/>
  <c r="S3909" i="6"/>
  <c r="T3909" i="6"/>
  <c r="U3909" i="6" s="1"/>
  <c r="V3909" i="6"/>
  <c r="W3909" i="6" s="1"/>
  <c r="L3910" i="6"/>
  <c r="M3910" i="6"/>
  <c r="N3910" i="6"/>
  <c r="O3910" i="6"/>
  <c r="R3910" i="6" s="1"/>
  <c r="T3910" i="6" s="1"/>
  <c r="U3910" i="6" s="1"/>
  <c r="V3910" i="6" s="1"/>
  <c r="W3910" i="6" s="1"/>
  <c r="P3910" i="6"/>
  <c r="Q3910" i="6" s="1"/>
  <c r="S3910" i="6"/>
  <c r="L3911" i="6"/>
  <c r="M3911" i="6"/>
  <c r="N3911" i="6"/>
  <c r="O3911" i="6"/>
  <c r="R3911" i="6" s="1"/>
  <c r="T3911" i="6" s="1"/>
  <c r="U3911" i="6" s="1"/>
  <c r="P3911" i="6"/>
  <c r="Q3911" i="6" s="1"/>
  <c r="S3911" i="6"/>
  <c r="V3911" i="6"/>
  <c r="W3911" i="6" s="1"/>
  <c r="L3912" i="6"/>
  <c r="M3912" i="6"/>
  <c r="N3912" i="6"/>
  <c r="O3912" i="6"/>
  <c r="P3912" i="6"/>
  <c r="Q3912" i="6" s="1"/>
  <c r="R3912" i="6"/>
  <c r="T3912" i="6" s="1"/>
  <c r="U3912" i="6" s="1"/>
  <c r="V3912" i="6" s="1"/>
  <c r="W3912" i="6" s="1"/>
  <c r="S3912" i="6"/>
  <c r="L3913" i="6"/>
  <c r="M3913" i="6"/>
  <c r="N3913" i="6"/>
  <c r="O3913" i="6"/>
  <c r="P3913" i="6"/>
  <c r="Q3913" i="6" s="1"/>
  <c r="R3913" i="6"/>
  <c r="T3913" i="6" s="1"/>
  <c r="U3913" i="6" s="1"/>
  <c r="V3913" i="6" s="1"/>
  <c r="W3913" i="6" s="1"/>
  <c r="S3913" i="6"/>
  <c r="L3914" i="6"/>
  <c r="M3914" i="6"/>
  <c r="N3914" i="6"/>
  <c r="O3914" i="6"/>
  <c r="R3914" i="6" s="1"/>
  <c r="T3914" i="6" s="1"/>
  <c r="U3914" i="6" s="1"/>
  <c r="V3914" i="6" s="1"/>
  <c r="W3914" i="6" s="1"/>
  <c r="P3914" i="6"/>
  <c r="Q3914" i="6" s="1"/>
  <c r="S3914" i="6"/>
  <c r="L3915" i="6"/>
  <c r="M3915" i="6"/>
  <c r="N3915" i="6"/>
  <c r="O3915" i="6"/>
  <c r="R3915" i="6" s="1"/>
  <c r="P3915" i="6"/>
  <c r="Q3915" i="6" s="1"/>
  <c r="S3915" i="6"/>
  <c r="T3915" i="6"/>
  <c r="U3915" i="6"/>
  <c r="V3915" i="6" s="1"/>
  <c r="W3915" i="6" s="1"/>
  <c r="L3916" i="6"/>
  <c r="M3916" i="6"/>
  <c r="N3916" i="6"/>
  <c r="O3916" i="6"/>
  <c r="P3916" i="6"/>
  <c r="Q3916" i="6" s="1"/>
  <c r="R3916" i="6"/>
  <c r="T3916" i="6" s="1"/>
  <c r="U3916" i="6" s="1"/>
  <c r="S3916" i="6"/>
  <c r="V3916" i="6"/>
  <c r="W3916" i="6" s="1"/>
  <c r="L3917" i="6"/>
  <c r="M3917" i="6"/>
  <c r="N3917" i="6"/>
  <c r="O3917" i="6"/>
  <c r="R3917" i="6" s="1"/>
  <c r="T3917" i="6" s="1"/>
  <c r="U3917" i="6" s="1"/>
  <c r="V3917" i="6" s="1"/>
  <c r="W3917" i="6" s="1"/>
  <c r="P3917" i="6"/>
  <c r="Q3917" i="6" s="1"/>
  <c r="S3917" i="6"/>
  <c r="L3918" i="6"/>
  <c r="M3918" i="6"/>
  <c r="N3918" i="6"/>
  <c r="O3918" i="6"/>
  <c r="R3918" i="6" s="1"/>
  <c r="P3918" i="6"/>
  <c r="Q3918" i="6" s="1"/>
  <c r="S3918" i="6"/>
  <c r="T3918" i="6"/>
  <c r="U3918" i="6"/>
  <c r="V3918" i="6"/>
  <c r="W3918" i="6" s="1"/>
  <c r="L3919" i="6"/>
  <c r="M3919" i="6"/>
  <c r="N3919" i="6"/>
  <c r="O3919" i="6"/>
  <c r="P3919" i="6"/>
  <c r="Q3919" i="6" s="1"/>
  <c r="R3919" i="6"/>
  <c r="S3919" i="6"/>
  <c r="T3919" i="6"/>
  <c r="U3919" i="6" s="1"/>
  <c r="V3919" i="6"/>
  <c r="W3919" i="6"/>
  <c r="L3920" i="6"/>
  <c r="M3920" i="6"/>
  <c r="N3920" i="6"/>
  <c r="O3920" i="6"/>
  <c r="P3920" i="6"/>
  <c r="Q3920" i="6" s="1"/>
  <c r="R3920" i="6"/>
  <c r="T3920" i="6" s="1"/>
  <c r="S3920" i="6"/>
  <c r="U3920" i="6"/>
  <c r="V3920" i="6"/>
  <c r="W3920" i="6" s="1"/>
  <c r="L3921" i="6"/>
  <c r="M3921" i="6"/>
  <c r="N3921" i="6"/>
  <c r="O3921" i="6"/>
  <c r="R3921" i="6" s="1"/>
  <c r="P3921" i="6"/>
  <c r="Q3921" i="6" s="1"/>
  <c r="S3921" i="6"/>
  <c r="T3921" i="6"/>
  <c r="U3921" i="6" s="1"/>
  <c r="V3921" i="6"/>
  <c r="W3921" i="6" s="1"/>
  <c r="L3922" i="6"/>
  <c r="M3922" i="6"/>
  <c r="N3922" i="6"/>
  <c r="O3922" i="6"/>
  <c r="R3922" i="6" s="1"/>
  <c r="T3922" i="6" s="1"/>
  <c r="U3922" i="6" s="1"/>
  <c r="V3922" i="6" s="1"/>
  <c r="W3922" i="6" s="1"/>
  <c r="P3922" i="6"/>
  <c r="Q3922" i="6" s="1"/>
  <c r="S3922" i="6"/>
  <c r="L3923" i="6"/>
  <c r="M3923" i="6"/>
  <c r="N3923" i="6"/>
  <c r="O3923" i="6"/>
  <c r="R3923" i="6" s="1"/>
  <c r="T3923" i="6" s="1"/>
  <c r="U3923" i="6" s="1"/>
  <c r="P3923" i="6"/>
  <c r="Q3923" i="6" s="1"/>
  <c r="S3923" i="6"/>
  <c r="V3923" i="6"/>
  <c r="W3923" i="6" s="1"/>
  <c r="L3924" i="6"/>
  <c r="M3924" i="6"/>
  <c r="N3924" i="6"/>
  <c r="O3924" i="6"/>
  <c r="P3924" i="6"/>
  <c r="Q3924" i="6" s="1"/>
  <c r="R3924" i="6"/>
  <c r="T3924" i="6" s="1"/>
  <c r="U3924" i="6" s="1"/>
  <c r="V3924" i="6" s="1"/>
  <c r="W3924" i="6" s="1"/>
  <c r="S3924" i="6"/>
  <c r="L3925" i="6"/>
  <c r="M3925" i="6"/>
  <c r="N3925" i="6"/>
  <c r="O3925" i="6"/>
  <c r="P3925" i="6"/>
  <c r="Q3925" i="6" s="1"/>
  <c r="R3925" i="6"/>
  <c r="T3925" i="6" s="1"/>
  <c r="U3925" i="6" s="1"/>
  <c r="V3925" i="6" s="1"/>
  <c r="W3925" i="6" s="1"/>
  <c r="S3925" i="6"/>
  <c r="L3926" i="6"/>
  <c r="M3926" i="6"/>
  <c r="N3926" i="6"/>
  <c r="O3926" i="6"/>
  <c r="R3926" i="6" s="1"/>
  <c r="T3926" i="6" s="1"/>
  <c r="U3926" i="6" s="1"/>
  <c r="V3926" i="6" s="1"/>
  <c r="W3926" i="6" s="1"/>
  <c r="P3926" i="6"/>
  <c r="Q3926" i="6" s="1"/>
  <c r="S3926" i="6"/>
  <c r="L3927" i="6"/>
  <c r="M3927" i="6"/>
  <c r="N3927" i="6"/>
  <c r="O3927" i="6"/>
  <c r="R3927" i="6" s="1"/>
  <c r="P3927" i="6"/>
  <c r="Q3927" i="6" s="1"/>
  <c r="S3927" i="6"/>
  <c r="T3927" i="6"/>
  <c r="U3927" i="6"/>
  <c r="V3927" i="6" s="1"/>
  <c r="W3927" i="6" s="1"/>
  <c r="L3928" i="6"/>
  <c r="M3928" i="6"/>
  <c r="N3928" i="6"/>
  <c r="O3928" i="6"/>
  <c r="P3928" i="6"/>
  <c r="Q3928" i="6" s="1"/>
  <c r="R3928" i="6"/>
  <c r="T3928" i="6" s="1"/>
  <c r="U3928" i="6" s="1"/>
  <c r="S3928" i="6"/>
  <c r="V3928" i="6"/>
  <c r="W3928" i="6" s="1"/>
  <c r="L3929" i="6"/>
  <c r="M3929" i="6"/>
  <c r="N3929" i="6"/>
  <c r="O3929" i="6"/>
  <c r="R3929" i="6" s="1"/>
  <c r="T3929" i="6" s="1"/>
  <c r="U3929" i="6" s="1"/>
  <c r="V3929" i="6" s="1"/>
  <c r="W3929" i="6" s="1"/>
  <c r="P3929" i="6"/>
  <c r="Q3929" i="6" s="1"/>
  <c r="S3929" i="6"/>
  <c r="L3930" i="6"/>
  <c r="M3930" i="6"/>
  <c r="N3930" i="6"/>
  <c r="O3930" i="6"/>
  <c r="R3930" i="6" s="1"/>
  <c r="P3930" i="6"/>
  <c r="Q3930" i="6" s="1"/>
  <c r="S3930" i="6"/>
  <c r="T3930" i="6"/>
  <c r="U3930" i="6"/>
  <c r="V3930" i="6"/>
  <c r="W3930" i="6" s="1"/>
  <c r="L3931" i="6"/>
  <c r="M3931" i="6"/>
  <c r="N3931" i="6"/>
  <c r="O3931" i="6"/>
  <c r="P3931" i="6"/>
  <c r="Q3931" i="6" s="1"/>
  <c r="R3931" i="6"/>
  <c r="S3931" i="6"/>
  <c r="T3931" i="6"/>
  <c r="U3931" i="6" s="1"/>
  <c r="V3931" i="6"/>
  <c r="W3931" i="6"/>
  <c r="L3932" i="6"/>
  <c r="M3932" i="6"/>
  <c r="N3932" i="6"/>
  <c r="O3932" i="6"/>
  <c r="P3932" i="6"/>
  <c r="Q3932" i="6" s="1"/>
  <c r="R3932" i="6"/>
  <c r="T3932" i="6" s="1"/>
  <c r="S3932" i="6"/>
  <c r="U3932" i="6"/>
  <c r="V3932" i="6"/>
  <c r="W3932" i="6" s="1"/>
  <c r="L3933" i="6"/>
  <c r="M3933" i="6"/>
  <c r="N3933" i="6"/>
  <c r="O3933" i="6"/>
  <c r="R3933" i="6" s="1"/>
  <c r="P3933" i="6"/>
  <c r="Q3933" i="6" s="1"/>
  <c r="S3933" i="6"/>
  <c r="T3933" i="6"/>
  <c r="U3933" i="6" s="1"/>
  <c r="V3933" i="6"/>
  <c r="W3933" i="6" s="1"/>
  <c r="L3934" i="6"/>
  <c r="M3934" i="6"/>
  <c r="N3934" i="6"/>
  <c r="O3934" i="6"/>
  <c r="R3934" i="6" s="1"/>
  <c r="T3934" i="6" s="1"/>
  <c r="U3934" i="6" s="1"/>
  <c r="V3934" i="6" s="1"/>
  <c r="W3934" i="6" s="1"/>
  <c r="P3934" i="6"/>
  <c r="Q3934" i="6" s="1"/>
  <c r="S3934" i="6"/>
  <c r="L3935" i="6"/>
  <c r="M3935" i="6"/>
  <c r="N3935" i="6"/>
  <c r="O3935" i="6"/>
  <c r="R3935" i="6" s="1"/>
  <c r="T3935" i="6" s="1"/>
  <c r="U3935" i="6" s="1"/>
  <c r="P3935" i="6"/>
  <c r="Q3935" i="6" s="1"/>
  <c r="S3935" i="6"/>
  <c r="V3935" i="6"/>
  <c r="W3935" i="6" s="1"/>
  <c r="L3936" i="6"/>
  <c r="M3936" i="6"/>
  <c r="N3936" i="6"/>
  <c r="O3936" i="6"/>
  <c r="P3936" i="6"/>
  <c r="Q3936" i="6" s="1"/>
  <c r="R3936" i="6"/>
  <c r="T3936" i="6" s="1"/>
  <c r="U3936" i="6" s="1"/>
  <c r="V3936" i="6" s="1"/>
  <c r="W3936" i="6" s="1"/>
  <c r="S3936" i="6"/>
  <c r="L3937" i="6"/>
  <c r="M3937" i="6"/>
  <c r="N3937" i="6"/>
  <c r="O3937" i="6"/>
  <c r="P3937" i="6"/>
  <c r="Q3937" i="6" s="1"/>
  <c r="R3937" i="6"/>
  <c r="T3937" i="6" s="1"/>
  <c r="U3937" i="6" s="1"/>
  <c r="V3937" i="6" s="1"/>
  <c r="W3937" i="6" s="1"/>
  <c r="S3937" i="6"/>
  <c r="L3938" i="6"/>
  <c r="M3938" i="6"/>
  <c r="N3938" i="6"/>
  <c r="O3938" i="6"/>
  <c r="R3938" i="6" s="1"/>
  <c r="T3938" i="6" s="1"/>
  <c r="U3938" i="6" s="1"/>
  <c r="V3938" i="6" s="1"/>
  <c r="W3938" i="6" s="1"/>
  <c r="P3938" i="6"/>
  <c r="Q3938" i="6" s="1"/>
  <c r="S3938" i="6"/>
  <c r="L3939" i="6"/>
  <c r="M3939" i="6"/>
  <c r="N3939" i="6"/>
  <c r="O3939" i="6"/>
  <c r="R3939" i="6" s="1"/>
  <c r="P3939" i="6"/>
  <c r="Q3939" i="6" s="1"/>
  <c r="S3939" i="6"/>
  <c r="T3939" i="6"/>
  <c r="U3939" i="6"/>
  <c r="V3939" i="6" s="1"/>
  <c r="W3939" i="6" s="1"/>
  <c r="L3940" i="6"/>
  <c r="M3940" i="6"/>
  <c r="N3940" i="6"/>
  <c r="O3940" i="6"/>
  <c r="P3940" i="6"/>
  <c r="Q3940" i="6" s="1"/>
  <c r="R3940" i="6"/>
  <c r="T3940" i="6" s="1"/>
  <c r="U3940" i="6" s="1"/>
  <c r="S3940" i="6"/>
  <c r="V3940" i="6"/>
  <c r="W3940" i="6" s="1"/>
  <c r="L3941" i="6"/>
  <c r="M3941" i="6"/>
  <c r="N3941" i="6"/>
  <c r="O3941" i="6"/>
  <c r="R3941" i="6" s="1"/>
  <c r="T3941" i="6" s="1"/>
  <c r="U3941" i="6" s="1"/>
  <c r="V3941" i="6" s="1"/>
  <c r="W3941" i="6" s="1"/>
  <c r="P3941" i="6"/>
  <c r="Q3941" i="6" s="1"/>
  <c r="S3941" i="6"/>
  <c r="L3942" i="6"/>
  <c r="M3942" i="6"/>
  <c r="N3942" i="6"/>
  <c r="O3942" i="6"/>
  <c r="R3942" i="6" s="1"/>
  <c r="P3942" i="6"/>
  <c r="Q3942" i="6" s="1"/>
  <c r="S3942" i="6"/>
  <c r="T3942" i="6"/>
  <c r="U3942" i="6"/>
  <c r="V3942" i="6"/>
  <c r="W3942" i="6" s="1"/>
  <c r="L3943" i="6"/>
  <c r="M3943" i="6"/>
  <c r="N3943" i="6"/>
  <c r="O3943" i="6"/>
  <c r="P3943" i="6"/>
  <c r="Q3943" i="6" s="1"/>
  <c r="R3943" i="6"/>
  <c r="S3943" i="6"/>
  <c r="T3943" i="6"/>
  <c r="U3943" i="6" s="1"/>
  <c r="V3943" i="6"/>
  <c r="W3943" i="6"/>
  <c r="L3944" i="6"/>
  <c r="M3944" i="6"/>
  <c r="N3944" i="6"/>
  <c r="O3944" i="6"/>
  <c r="P3944" i="6"/>
  <c r="Q3944" i="6" s="1"/>
  <c r="R3944" i="6"/>
  <c r="T3944" i="6" s="1"/>
  <c r="S3944" i="6"/>
  <c r="U3944" i="6"/>
  <c r="V3944" i="6"/>
  <c r="W3944" i="6" s="1"/>
  <c r="L3945" i="6"/>
  <c r="M3945" i="6"/>
  <c r="N3945" i="6"/>
  <c r="O3945" i="6"/>
  <c r="R3945" i="6" s="1"/>
  <c r="P3945" i="6"/>
  <c r="Q3945" i="6" s="1"/>
  <c r="S3945" i="6"/>
  <c r="T3945" i="6"/>
  <c r="U3945" i="6" s="1"/>
  <c r="V3945" i="6"/>
  <c r="W3945" i="6" s="1"/>
  <c r="L3946" i="6"/>
  <c r="M3946" i="6"/>
  <c r="N3946" i="6"/>
  <c r="O3946" i="6"/>
  <c r="R3946" i="6" s="1"/>
  <c r="T3946" i="6" s="1"/>
  <c r="U3946" i="6" s="1"/>
  <c r="V3946" i="6" s="1"/>
  <c r="W3946" i="6" s="1"/>
  <c r="P3946" i="6"/>
  <c r="Q3946" i="6" s="1"/>
  <c r="S3946" i="6"/>
  <c r="L3947" i="6"/>
  <c r="M3947" i="6"/>
  <c r="N3947" i="6"/>
  <c r="O3947" i="6"/>
  <c r="R3947" i="6" s="1"/>
  <c r="T3947" i="6" s="1"/>
  <c r="U3947" i="6" s="1"/>
  <c r="P3947" i="6"/>
  <c r="Q3947" i="6" s="1"/>
  <c r="S3947" i="6"/>
  <c r="V3947" i="6"/>
  <c r="W3947" i="6" s="1"/>
  <c r="L3948" i="6"/>
  <c r="M3948" i="6"/>
  <c r="N3948" i="6"/>
  <c r="O3948" i="6"/>
  <c r="P3948" i="6"/>
  <c r="Q3948" i="6" s="1"/>
  <c r="R3948" i="6"/>
  <c r="T3948" i="6" s="1"/>
  <c r="U3948" i="6" s="1"/>
  <c r="V3948" i="6" s="1"/>
  <c r="W3948" i="6" s="1"/>
  <c r="S3948" i="6"/>
  <c r="L3949" i="6"/>
  <c r="M3949" i="6"/>
  <c r="N3949" i="6"/>
  <c r="O3949" i="6"/>
  <c r="P3949" i="6"/>
  <c r="Q3949" i="6" s="1"/>
  <c r="R3949" i="6"/>
  <c r="T3949" i="6" s="1"/>
  <c r="U3949" i="6" s="1"/>
  <c r="V3949" i="6" s="1"/>
  <c r="W3949" i="6" s="1"/>
  <c r="S3949" i="6"/>
  <c r="L3950" i="6"/>
  <c r="M3950" i="6"/>
  <c r="N3950" i="6"/>
  <c r="O3950" i="6"/>
  <c r="R3950" i="6" s="1"/>
  <c r="T3950" i="6" s="1"/>
  <c r="U3950" i="6" s="1"/>
  <c r="V3950" i="6" s="1"/>
  <c r="W3950" i="6" s="1"/>
  <c r="P3950" i="6"/>
  <c r="Q3950" i="6" s="1"/>
  <c r="S3950" i="6"/>
  <c r="L3951" i="6"/>
  <c r="M3951" i="6"/>
  <c r="N3951" i="6"/>
  <c r="O3951" i="6"/>
  <c r="R3951" i="6" s="1"/>
  <c r="P3951" i="6"/>
  <c r="Q3951" i="6" s="1"/>
  <c r="S3951" i="6"/>
  <c r="T3951" i="6"/>
  <c r="U3951" i="6"/>
  <c r="V3951" i="6" s="1"/>
  <c r="W3951" i="6" s="1"/>
  <c r="L3952" i="6"/>
  <c r="M3952" i="6"/>
  <c r="N3952" i="6"/>
  <c r="O3952" i="6"/>
  <c r="P3952" i="6"/>
  <c r="Q3952" i="6" s="1"/>
  <c r="R3952" i="6"/>
  <c r="T3952" i="6" s="1"/>
  <c r="U3952" i="6" s="1"/>
  <c r="S3952" i="6"/>
  <c r="V3952" i="6"/>
  <c r="W3952" i="6" s="1"/>
  <c r="L3953" i="6"/>
  <c r="M3953" i="6"/>
  <c r="N3953" i="6"/>
  <c r="O3953" i="6"/>
  <c r="R3953" i="6" s="1"/>
  <c r="T3953" i="6" s="1"/>
  <c r="U3953" i="6" s="1"/>
  <c r="V3953" i="6" s="1"/>
  <c r="W3953" i="6" s="1"/>
  <c r="P3953" i="6"/>
  <c r="Q3953" i="6" s="1"/>
  <c r="S3953" i="6"/>
  <c r="L3954" i="6"/>
  <c r="M3954" i="6"/>
  <c r="N3954" i="6"/>
  <c r="O3954" i="6"/>
  <c r="R3954" i="6" s="1"/>
  <c r="P3954" i="6"/>
  <c r="Q3954" i="6" s="1"/>
  <c r="S3954" i="6"/>
  <c r="T3954" i="6"/>
  <c r="U3954" i="6"/>
  <c r="V3954" i="6"/>
  <c r="W3954" i="6" s="1"/>
  <c r="L3955" i="6"/>
  <c r="M3955" i="6"/>
  <c r="N3955" i="6"/>
  <c r="O3955" i="6"/>
  <c r="P3955" i="6"/>
  <c r="Q3955" i="6" s="1"/>
  <c r="R3955" i="6"/>
  <c r="S3955" i="6"/>
  <c r="T3955" i="6"/>
  <c r="U3955" i="6" s="1"/>
  <c r="V3955" i="6"/>
  <c r="W3955" i="6"/>
  <c r="L3956" i="6"/>
  <c r="M3956" i="6"/>
  <c r="N3956" i="6"/>
  <c r="O3956" i="6"/>
  <c r="P3956" i="6"/>
  <c r="Q3956" i="6" s="1"/>
  <c r="R3956" i="6"/>
  <c r="T3956" i="6" s="1"/>
  <c r="S3956" i="6"/>
  <c r="U3956" i="6"/>
  <c r="V3956" i="6"/>
  <c r="W3956" i="6" s="1"/>
  <c r="L3957" i="6"/>
  <c r="M3957" i="6"/>
  <c r="N3957" i="6"/>
  <c r="O3957" i="6"/>
  <c r="R3957" i="6" s="1"/>
  <c r="P3957" i="6"/>
  <c r="Q3957" i="6" s="1"/>
  <c r="S3957" i="6"/>
  <c r="T3957" i="6"/>
  <c r="U3957" i="6" s="1"/>
  <c r="V3957" i="6"/>
  <c r="W3957" i="6" s="1"/>
  <c r="L3958" i="6"/>
  <c r="M3958" i="6"/>
  <c r="N3958" i="6"/>
  <c r="O3958" i="6"/>
  <c r="R3958" i="6" s="1"/>
  <c r="T3958" i="6" s="1"/>
  <c r="U3958" i="6" s="1"/>
  <c r="V3958" i="6" s="1"/>
  <c r="W3958" i="6" s="1"/>
  <c r="P3958" i="6"/>
  <c r="Q3958" i="6" s="1"/>
  <c r="S3958" i="6"/>
  <c r="L3959" i="6"/>
  <c r="M3959" i="6"/>
  <c r="N3959" i="6"/>
  <c r="O3959" i="6"/>
  <c r="R3959" i="6" s="1"/>
  <c r="T3959" i="6" s="1"/>
  <c r="U3959" i="6" s="1"/>
  <c r="P3959" i="6"/>
  <c r="Q3959" i="6" s="1"/>
  <c r="S3959" i="6"/>
  <c r="V3959" i="6"/>
  <c r="W3959" i="6" s="1"/>
  <c r="L3960" i="6"/>
  <c r="M3960" i="6"/>
  <c r="N3960" i="6"/>
  <c r="O3960" i="6"/>
  <c r="P3960" i="6"/>
  <c r="Q3960" i="6" s="1"/>
  <c r="R3960" i="6"/>
  <c r="T3960" i="6" s="1"/>
  <c r="U3960" i="6" s="1"/>
  <c r="V3960" i="6" s="1"/>
  <c r="W3960" i="6" s="1"/>
  <c r="S3960" i="6"/>
  <c r="L3961" i="6"/>
  <c r="M3961" i="6"/>
  <c r="N3961" i="6"/>
  <c r="O3961" i="6"/>
  <c r="P3961" i="6"/>
  <c r="Q3961" i="6" s="1"/>
  <c r="R3961" i="6"/>
  <c r="T3961" i="6" s="1"/>
  <c r="U3961" i="6" s="1"/>
  <c r="V3961" i="6" s="1"/>
  <c r="W3961" i="6" s="1"/>
  <c r="S3961" i="6"/>
  <c r="L3962" i="6"/>
  <c r="M3962" i="6"/>
  <c r="N3962" i="6"/>
  <c r="O3962" i="6"/>
  <c r="R3962" i="6" s="1"/>
  <c r="T3962" i="6" s="1"/>
  <c r="U3962" i="6" s="1"/>
  <c r="V3962" i="6" s="1"/>
  <c r="W3962" i="6" s="1"/>
  <c r="P3962" i="6"/>
  <c r="Q3962" i="6" s="1"/>
  <c r="S3962" i="6"/>
  <c r="L3963" i="6"/>
  <c r="M3963" i="6"/>
  <c r="N3963" i="6"/>
  <c r="O3963" i="6"/>
  <c r="R3963" i="6" s="1"/>
  <c r="P3963" i="6"/>
  <c r="Q3963" i="6" s="1"/>
  <c r="S3963" i="6"/>
  <c r="T3963" i="6"/>
  <c r="U3963" i="6"/>
  <c r="V3963" i="6" s="1"/>
  <c r="W3963" i="6" s="1"/>
  <c r="L3964" i="6"/>
  <c r="M3964" i="6"/>
  <c r="N3964" i="6"/>
  <c r="O3964" i="6"/>
  <c r="P3964" i="6"/>
  <c r="Q3964" i="6" s="1"/>
  <c r="R3964" i="6"/>
  <c r="T3964" i="6" s="1"/>
  <c r="U3964" i="6" s="1"/>
  <c r="S3964" i="6"/>
  <c r="V3964" i="6"/>
  <c r="W3964" i="6" s="1"/>
  <c r="L3965" i="6"/>
  <c r="M3965" i="6"/>
  <c r="N3965" i="6"/>
  <c r="O3965" i="6"/>
  <c r="R3965" i="6" s="1"/>
  <c r="T3965" i="6" s="1"/>
  <c r="U3965" i="6" s="1"/>
  <c r="V3965" i="6" s="1"/>
  <c r="W3965" i="6" s="1"/>
  <c r="P3965" i="6"/>
  <c r="Q3965" i="6" s="1"/>
  <c r="S3965" i="6"/>
  <c r="L3966" i="6"/>
  <c r="M3966" i="6"/>
  <c r="N3966" i="6"/>
  <c r="O3966" i="6"/>
  <c r="R3966" i="6" s="1"/>
  <c r="P3966" i="6"/>
  <c r="Q3966" i="6" s="1"/>
  <c r="S3966" i="6"/>
  <c r="T3966" i="6"/>
  <c r="U3966" i="6"/>
  <c r="V3966" i="6"/>
  <c r="W3966" i="6" s="1"/>
  <c r="L3967" i="6"/>
  <c r="M3967" i="6"/>
  <c r="N3967" i="6"/>
  <c r="O3967" i="6"/>
  <c r="P3967" i="6"/>
  <c r="Q3967" i="6" s="1"/>
  <c r="R3967" i="6"/>
  <c r="S3967" i="6"/>
  <c r="T3967" i="6"/>
  <c r="U3967" i="6" s="1"/>
  <c r="V3967" i="6"/>
  <c r="W3967" i="6"/>
  <c r="L3968" i="6"/>
  <c r="M3968" i="6"/>
  <c r="N3968" i="6"/>
  <c r="O3968" i="6"/>
  <c r="P3968" i="6"/>
  <c r="Q3968" i="6" s="1"/>
  <c r="R3968" i="6"/>
  <c r="T3968" i="6" s="1"/>
  <c r="S3968" i="6"/>
  <c r="U3968" i="6"/>
  <c r="V3968" i="6"/>
  <c r="W3968" i="6" s="1"/>
  <c r="L3969" i="6"/>
  <c r="M3969" i="6"/>
  <c r="N3969" i="6"/>
  <c r="O3969" i="6"/>
  <c r="R3969" i="6" s="1"/>
  <c r="P3969" i="6"/>
  <c r="Q3969" i="6" s="1"/>
  <c r="S3969" i="6"/>
  <c r="T3969" i="6"/>
  <c r="U3969" i="6" s="1"/>
  <c r="V3969" i="6"/>
  <c r="W3969" i="6" s="1"/>
  <c r="L3970" i="6"/>
  <c r="M3970" i="6"/>
  <c r="N3970" i="6"/>
  <c r="O3970" i="6"/>
  <c r="R3970" i="6" s="1"/>
  <c r="T3970" i="6" s="1"/>
  <c r="U3970" i="6" s="1"/>
  <c r="V3970" i="6" s="1"/>
  <c r="W3970" i="6" s="1"/>
  <c r="P3970" i="6"/>
  <c r="Q3970" i="6" s="1"/>
  <c r="S3970" i="6"/>
  <c r="L3971" i="6"/>
  <c r="M3971" i="6"/>
  <c r="N3971" i="6"/>
  <c r="O3971" i="6"/>
  <c r="R3971" i="6" s="1"/>
  <c r="T3971" i="6" s="1"/>
  <c r="U3971" i="6" s="1"/>
  <c r="P3971" i="6"/>
  <c r="Q3971" i="6" s="1"/>
  <c r="S3971" i="6"/>
  <c r="V3971" i="6"/>
  <c r="W3971" i="6" s="1"/>
  <c r="L3972" i="6"/>
  <c r="M3972" i="6"/>
  <c r="N3972" i="6"/>
  <c r="O3972" i="6"/>
  <c r="P3972" i="6"/>
  <c r="Q3972" i="6" s="1"/>
  <c r="R3972" i="6"/>
  <c r="T3972" i="6" s="1"/>
  <c r="U3972" i="6" s="1"/>
  <c r="V3972" i="6" s="1"/>
  <c r="W3972" i="6" s="1"/>
  <c r="S3972" i="6"/>
  <c r="L3973" i="6"/>
  <c r="M3973" i="6"/>
  <c r="N3973" i="6"/>
  <c r="O3973" i="6"/>
  <c r="P3973" i="6"/>
  <c r="Q3973" i="6" s="1"/>
  <c r="R3973" i="6"/>
  <c r="T3973" i="6" s="1"/>
  <c r="U3973" i="6" s="1"/>
  <c r="V3973" i="6" s="1"/>
  <c r="W3973" i="6" s="1"/>
  <c r="S3973" i="6"/>
  <c r="L3974" i="6"/>
  <c r="M3974" i="6"/>
  <c r="N3974" i="6"/>
  <c r="O3974" i="6"/>
  <c r="R3974" i="6" s="1"/>
  <c r="T3974" i="6" s="1"/>
  <c r="U3974" i="6" s="1"/>
  <c r="V3974" i="6" s="1"/>
  <c r="W3974" i="6" s="1"/>
  <c r="P3974" i="6"/>
  <c r="Q3974" i="6" s="1"/>
  <c r="S3974" i="6"/>
  <c r="L3975" i="6"/>
  <c r="M3975" i="6"/>
  <c r="N3975" i="6"/>
  <c r="O3975" i="6"/>
  <c r="R3975" i="6" s="1"/>
  <c r="P3975" i="6"/>
  <c r="Q3975" i="6" s="1"/>
  <c r="S3975" i="6"/>
  <c r="T3975" i="6"/>
  <c r="U3975" i="6"/>
  <c r="V3975" i="6" s="1"/>
  <c r="W3975" i="6" s="1"/>
  <c r="L3976" i="6"/>
  <c r="M3976" i="6"/>
  <c r="N3976" i="6"/>
  <c r="O3976" i="6"/>
  <c r="P3976" i="6"/>
  <c r="Q3976" i="6" s="1"/>
  <c r="R3976" i="6"/>
  <c r="T3976" i="6" s="1"/>
  <c r="U3976" i="6" s="1"/>
  <c r="S3976" i="6"/>
  <c r="V3976" i="6"/>
  <c r="W3976" i="6" s="1"/>
  <c r="L3977" i="6"/>
  <c r="M3977" i="6"/>
  <c r="N3977" i="6"/>
  <c r="O3977" i="6"/>
  <c r="R3977" i="6" s="1"/>
  <c r="T3977" i="6" s="1"/>
  <c r="U3977" i="6" s="1"/>
  <c r="V3977" i="6" s="1"/>
  <c r="W3977" i="6" s="1"/>
  <c r="P3977" i="6"/>
  <c r="Q3977" i="6" s="1"/>
  <c r="S3977" i="6"/>
  <c r="L3978" i="6"/>
  <c r="M3978" i="6"/>
  <c r="N3978" i="6"/>
  <c r="O3978" i="6"/>
  <c r="R3978" i="6" s="1"/>
  <c r="P3978" i="6"/>
  <c r="Q3978" i="6" s="1"/>
  <c r="S3978" i="6"/>
  <c r="T3978" i="6"/>
  <c r="U3978" i="6"/>
  <c r="V3978" i="6"/>
  <c r="W3978" i="6" s="1"/>
  <c r="L3979" i="6"/>
  <c r="M3979" i="6"/>
  <c r="N3979" i="6"/>
  <c r="O3979" i="6"/>
  <c r="P3979" i="6"/>
  <c r="Q3979" i="6" s="1"/>
  <c r="R3979" i="6"/>
  <c r="S3979" i="6"/>
  <c r="T3979" i="6"/>
  <c r="U3979" i="6" s="1"/>
  <c r="V3979" i="6"/>
  <c r="W3979" i="6"/>
  <c r="L3980" i="6"/>
  <c r="M3980" i="6"/>
  <c r="N3980" i="6"/>
  <c r="O3980" i="6"/>
  <c r="P3980" i="6"/>
  <c r="Q3980" i="6" s="1"/>
  <c r="R3980" i="6"/>
  <c r="T3980" i="6" s="1"/>
  <c r="S3980" i="6"/>
  <c r="U3980" i="6"/>
  <c r="V3980" i="6"/>
  <c r="W3980" i="6" s="1"/>
  <c r="L3981" i="6"/>
  <c r="M3981" i="6"/>
  <c r="N3981" i="6"/>
  <c r="O3981" i="6"/>
  <c r="R3981" i="6" s="1"/>
  <c r="P3981" i="6"/>
  <c r="Q3981" i="6" s="1"/>
  <c r="S3981" i="6"/>
  <c r="T3981" i="6"/>
  <c r="U3981" i="6" s="1"/>
  <c r="V3981" i="6"/>
  <c r="W3981" i="6" s="1"/>
  <c r="L3982" i="6"/>
  <c r="M3982" i="6"/>
  <c r="N3982" i="6"/>
  <c r="O3982" i="6"/>
  <c r="R3982" i="6" s="1"/>
  <c r="T3982" i="6" s="1"/>
  <c r="U3982" i="6" s="1"/>
  <c r="V3982" i="6" s="1"/>
  <c r="W3982" i="6" s="1"/>
  <c r="P3982" i="6"/>
  <c r="Q3982" i="6" s="1"/>
  <c r="S3982" i="6"/>
  <c r="L3983" i="6"/>
  <c r="M3983" i="6"/>
  <c r="N3983" i="6"/>
  <c r="O3983" i="6"/>
  <c r="R3983" i="6" s="1"/>
  <c r="T3983" i="6" s="1"/>
  <c r="U3983" i="6" s="1"/>
  <c r="P3983" i="6"/>
  <c r="Q3983" i="6" s="1"/>
  <c r="S3983" i="6"/>
  <c r="V3983" i="6"/>
  <c r="W3983" i="6" s="1"/>
  <c r="L3984" i="6"/>
  <c r="M3984" i="6"/>
  <c r="N3984" i="6"/>
  <c r="O3984" i="6"/>
  <c r="P3984" i="6"/>
  <c r="Q3984" i="6" s="1"/>
  <c r="R3984" i="6"/>
  <c r="T3984" i="6" s="1"/>
  <c r="U3984" i="6" s="1"/>
  <c r="V3984" i="6" s="1"/>
  <c r="W3984" i="6" s="1"/>
  <c r="S3984" i="6"/>
  <c r="L3985" i="6"/>
  <c r="M3985" i="6"/>
  <c r="N3985" i="6"/>
  <c r="O3985" i="6"/>
  <c r="P3985" i="6"/>
  <c r="Q3985" i="6" s="1"/>
  <c r="R3985" i="6"/>
  <c r="T3985" i="6" s="1"/>
  <c r="U3985" i="6" s="1"/>
  <c r="V3985" i="6" s="1"/>
  <c r="W3985" i="6" s="1"/>
  <c r="S3985" i="6"/>
  <c r="L3986" i="6"/>
  <c r="M3986" i="6"/>
  <c r="N3986" i="6"/>
  <c r="O3986" i="6"/>
  <c r="R3986" i="6" s="1"/>
  <c r="T3986" i="6" s="1"/>
  <c r="U3986" i="6" s="1"/>
  <c r="V3986" i="6" s="1"/>
  <c r="W3986" i="6" s="1"/>
  <c r="P3986" i="6"/>
  <c r="Q3986" i="6" s="1"/>
  <c r="S3986" i="6"/>
  <c r="L3987" i="6"/>
  <c r="M3987" i="6"/>
  <c r="N3987" i="6"/>
  <c r="O3987" i="6"/>
  <c r="R3987" i="6" s="1"/>
  <c r="P3987" i="6"/>
  <c r="Q3987" i="6" s="1"/>
  <c r="S3987" i="6"/>
  <c r="T3987" i="6"/>
  <c r="U3987" i="6"/>
  <c r="V3987" i="6" s="1"/>
  <c r="W3987" i="6" s="1"/>
  <c r="L3988" i="6"/>
  <c r="M3988" i="6"/>
  <c r="N3988" i="6"/>
  <c r="O3988" i="6"/>
  <c r="P3988" i="6"/>
  <c r="Q3988" i="6" s="1"/>
  <c r="R3988" i="6"/>
  <c r="T3988" i="6" s="1"/>
  <c r="U3988" i="6" s="1"/>
  <c r="S3988" i="6"/>
  <c r="V3988" i="6"/>
  <c r="W3988" i="6" s="1"/>
  <c r="L3989" i="6"/>
  <c r="M3989" i="6"/>
  <c r="N3989" i="6"/>
  <c r="O3989" i="6"/>
  <c r="R3989" i="6" s="1"/>
  <c r="T3989" i="6" s="1"/>
  <c r="U3989" i="6" s="1"/>
  <c r="V3989" i="6" s="1"/>
  <c r="W3989" i="6" s="1"/>
  <c r="P3989" i="6"/>
  <c r="Q3989" i="6" s="1"/>
  <c r="S3989" i="6"/>
  <c r="L3990" i="6"/>
  <c r="M3990" i="6"/>
  <c r="N3990" i="6"/>
  <c r="O3990" i="6"/>
  <c r="R3990" i="6" s="1"/>
  <c r="P3990" i="6"/>
  <c r="Q3990" i="6" s="1"/>
  <c r="S3990" i="6"/>
  <c r="T3990" i="6"/>
  <c r="U3990" i="6"/>
  <c r="V3990" i="6"/>
  <c r="W3990" i="6" s="1"/>
  <c r="L3991" i="6"/>
  <c r="M3991" i="6"/>
  <c r="N3991" i="6"/>
  <c r="O3991" i="6"/>
  <c r="P3991" i="6"/>
  <c r="Q3991" i="6" s="1"/>
  <c r="R3991" i="6"/>
  <c r="S3991" i="6"/>
  <c r="T3991" i="6"/>
  <c r="U3991" i="6" s="1"/>
  <c r="V3991" i="6"/>
  <c r="W3991" i="6"/>
  <c r="L3992" i="6"/>
  <c r="M3992" i="6"/>
  <c r="N3992" i="6"/>
  <c r="O3992" i="6"/>
  <c r="P3992" i="6"/>
  <c r="Q3992" i="6" s="1"/>
  <c r="R3992" i="6"/>
  <c r="T3992" i="6" s="1"/>
  <c r="S3992" i="6"/>
  <c r="U3992" i="6"/>
  <c r="V3992" i="6"/>
  <c r="W3992" i="6" s="1"/>
  <c r="L3993" i="6"/>
  <c r="M3993" i="6"/>
  <c r="N3993" i="6"/>
  <c r="O3993" i="6"/>
  <c r="R3993" i="6" s="1"/>
  <c r="P3993" i="6"/>
  <c r="Q3993" i="6" s="1"/>
  <c r="S3993" i="6"/>
  <c r="T3993" i="6"/>
  <c r="U3993" i="6" s="1"/>
  <c r="V3993" i="6"/>
  <c r="W3993" i="6" s="1"/>
  <c r="L3994" i="6"/>
  <c r="M3994" i="6"/>
  <c r="N3994" i="6"/>
  <c r="O3994" i="6"/>
  <c r="R3994" i="6" s="1"/>
  <c r="T3994" i="6" s="1"/>
  <c r="U3994" i="6" s="1"/>
  <c r="V3994" i="6" s="1"/>
  <c r="W3994" i="6" s="1"/>
  <c r="P3994" i="6"/>
  <c r="Q3994" i="6" s="1"/>
  <c r="S3994" i="6"/>
  <c r="L3995" i="6"/>
  <c r="M3995" i="6"/>
  <c r="N3995" i="6"/>
  <c r="O3995" i="6"/>
  <c r="R3995" i="6" s="1"/>
  <c r="T3995" i="6" s="1"/>
  <c r="U3995" i="6" s="1"/>
  <c r="P3995" i="6"/>
  <c r="Q3995" i="6" s="1"/>
  <c r="S3995" i="6"/>
  <c r="V3995" i="6"/>
  <c r="W3995" i="6" s="1"/>
  <c r="L3996" i="6"/>
  <c r="M3996" i="6"/>
  <c r="N3996" i="6"/>
  <c r="O3996" i="6"/>
  <c r="P3996" i="6"/>
  <c r="Q3996" i="6" s="1"/>
  <c r="R3996" i="6"/>
  <c r="T3996" i="6" s="1"/>
  <c r="U3996" i="6" s="1"/>
  <c r="V3996" i="6" s="1"/>
  <c r="W3996" i="6" s="1"/>
  <c r="S3996" i="6"/>
  <c r="L3997" i="6"/>
  <c r="M3997" i="6"/>
  <c r="N3997" i="6"/>
  <c r="O3997" i="6"/>
  <c r="P3997" i="6"/>
  <c r="Q3997" i="6" s="1"/>
  <c r="R3997" i="6"/>
  <c r="T3997" i="6" s="1"/>
  <c r="U3997" i="6" s="1"/>
  <c r="V3997" i="6" s="1"/>
  <c r="W3997" i="6" s="1"/>
  <c r="S3997" i="6"/>
  <c r="L3998" i="6"/>
  <c r="M3998" i="6"/>
  <c r="N3998" i="6"/>
  <c r="O3998" i="6"/>
  <c r="R3998" i="6" s="1"/>
  <c r="T3998" i="6" s="1"/>
  <c r="U3998" i="6" s="1"/>
  <c r="V3998" i="6" s="1"/>
  <c r="W3998" i="6" s="1"/>
  <c r="P3998" i="6"/>
  <c r="Q3998" i="6" s="1"/>
  <c r="S3998" i="6"/>
  <c r="L3999" i="6"/>
  <c r="M3999" i="6"/>
  <c r="N3999" i="6"/>
  <c r="O3999" i="6"/>
  <c r="R3999" i="6" s="1"/>
  <c r="P3999" i="6"/>
  <c r="Q3999" i="6" s="1"/>
  <c r="S3999" i="6"/>
  <c r="T3999" i="6"/>
  <c r="U3999" i="6"/>
  <c r="V3999" i="6" s="1"/>
  <c r="W3999" i="6" s="1"/>
  <c r="L4000" i="6"/>
  <c r="M4000" i="6"/>
  <c r="N4000" i="6"/>
  <c r="O4000" i="6"/>
  <c r="P4000" i="6"/>
  <c r="Q4000" i="6" s="1"/>
  <c r="R4000" i="6"/>
  <c r="T4000" i="6" s="1"/>
  <c r="U4000" i="6" s="1"/>
  <c r="S4000" i="6"/>
  <c r="V4000" i="6"/>
  <c r="W4000" i="6" s="1"/>
  <c r="L4001" i="6"/>
  <c r="M4001" i="6"/>
  <c r="N4001" i="6"/>
  <c r="O4001" i="6"/>
  <c r="R4001" i="6" s="1"/>
  <c r="T4001" i="6" s="1"/>
  <c r="U4001" i="6" s="1"/>
  <c r="V4001" i="6" s="1"/>
  <c r="W4001" i="6" s="1"/>
  <c r="P4001" i="6"/>
  <c r="Q4001" i="6" s="1"/>
  <c r="S4001" i="6"/>
  <c r="L4002" i="6"/>
  <c r="M4002" i="6"/>
  <c r="N4002" i="6"/>
  <c r="O4002" i="6"/>
  <c r="R4002" i="6" s="1"/>
  <c r="P4002" i="6"/>
  <c r="Q4002" i="6" s="1"/>
  <c r="S4002" i="6"/>
  <c r="T4002" i="6"/>
  <c r="U4002" i="6"/>
  <c r="V4002" i="6"/>
  <c r="W4002" i="6" s="1"/>
  <c r="L4003" i="6"/>
  <c r="M4003" i="6"/>
  <c r="N4003" i="6"/>
  <c r="O4003" i="6"/>
  <c r="P4003" i="6"/>
  <c r="Q4003" i="6" s="1"/>
  <c r="R4003" i="6"/>
  <c r="S4003" i="6"/>
  <c r="T4003" i="6"/>
  <c r="U4003" i="6" s="1"/>
  <c r="V4003" i="6"/>
  <c r="W4003" i="6"/>
  <c r="L4004" i="6"/>
  <c r="M4004" i="6"/>
  <c r="N4004" i="6"/>
  <c r="O4004" i="6"/>
  <c r="P4004" i="6"/>
  <c r="Q4004" i="6" s="1"/>
  <c r="R4004" i="6"/>
  <c r="T4004" i="6" s="1"/>
  <c r="S4004" i="6"/>
  <c r="U4004" i="6"/>
  <c r="V4004" i="6"/>
  <c r="W4004" i="6" s="1"/>
  <c r="L4005" i="6"/>
  <c r="M4005" i="6"/>
  <c r="N4005" i="6"/>
  <c r="O4005" i="6"/>
  <c r="R4005" i="6" s="1"/>
  <c r="P4005" i="6"/>
  <c r="Q4005" i="6" s="1"/>
  <c r="S4005" i="6"/>
  <c r="T4005" i="6"/>
  <c r="U4005" i="6" s="1"/>
  <c r="V4005" i="6"/>
  <c r="W4005" i="6" s="1"/>
  <c r="L4006" i="6"/>
  <c r="M4006" i="6"/>
  <c r="N4006" i="6"/>
  <c r="O4006" i="6"/>
  <c r="R4006" i="6" s="1"/>
  <c r="T4006" i="6" s="1"/>
  <c r="U4006" i="6" s="1"/>
  <c r="V4006" i="6" s="1"/>
  <c r="W4006" i="6" s="1"/>
  <c r="P4006" i="6"/>
  <c r="Q4006" i="6" s="1"/>
  <c r="S4006" i="6"/>
  <c r="L4007" i="6"/>
  <c r="M4007" i="6"/>
  <c r="N4007" i="6"/>
  <c r="O4007" i="6"/>
  <c r="R4007" i="6" s="1"/>
  <c r="T4007" i="6" s="1"/>
  <c r="U4007" i="6" s="1"/>
  <c r="P4007" i="6"/>
  <c r="Q4007" i="6" s="1"/>
  <c r="S4007" i="6"/>
  <c r="V4007" i="6"/>
  <c r="W4007" i="6" s="1"/>
  <c r="L4008" i="6"/>
  <c r="M4008" i="6"/>
  <c r="N4008" i="6"/>
  <c r="O4008" i="6"/>
  <c r="P4008" i="6"/>
  <c r="Q4008" i="6" s="1"/>
  <c r="R4008" i="6"/>
  <c r="T4008" i="6" s="1"/>
  <c r="U4008" i="6" s="1"/>
  <c r="V4008" i="6" s="1"/>
  <c r="W4008" i="6" s="1"/>
  <c r="S4008" i="6"/>
  <c r="L4009" i="6"/>
  <c r="M4009" i="6"/>
  <c r="N4009" i="6"/>
  <c r="O4009" i="6"/>
  <c r="P4009" i="6"/>
  <c r="Q4009" i="6" s="1"/>
  <c r="R4009" i="6"/>
  <c r="T4009" i="6" s="1"/>
  <c r="U4009" i="6" s="1"/>
  <c r="V4009" i="6" s="1"/>
  <c r="W4009" i="6" s="1"/>
  <c r="S4009" i="6"/>
  <c r="L4010" i="6"/>
  <c r="M4010" i="6"/>
  <c r="N4010" i="6"/>
  <c r="O4010" i="6"/>
  <c r="R4010" i="6" s="1"/>
  <c r="T4010" i="6" s="1"/>
  <c r="U4010" i="6" s="1"/>
  <c r="V4010" i="6" s="1"/>
  <c r="W4010" i="6" s="1"/>
  <c r="P4010" i="6"/>
  <c r="Q4010" i="6" s="1"/>
  <c r="S4010" i="6"/>
  <c r="L4011" i="6"/>
  <c r="M4011" i="6"/>
  <c r="N4011" i="6"/>
  <c r="O4011" i="6"/>
  <c r="R4011" i="6" s="1"/>
  <c r="P4011" i="6"/>
  <c r="Q4011" i="6" s="1"/>
  <c r="S4011" i="6"/>
  <c r="T4011" i="6"/>
  <c r="U4011" i="6"/>
  <c r="V4011" i="6" s="1"/>
  <c r="W4011" i="6" s="1"/>
  <c r="L4012" i="6"/>
  <c r="M4012" i="6"/>
  <c r="N4012" i="6"/>
  <c r="O4012" i="6"/>
  <c r="P4012" i="6"/>
  <c r="Q4012" i="6" s="1"/>
  <c r="R4012" i="6"/>
  <c r="T4012" i="6" s="1"/>
  <c r="U4012" i="6" s="1"/>
  <c r="S4012" i="6"/>
  <c r="V4012" i="6"/>
  <c r="W4012" i="6" s="1"/>
  <c r="L4013" i="6"/>
  <c r="M4013" i="6"/>
  <c r="N4013" i="6"/>
  <c r="O4013" i="6"/>
  <c r="R4013" i="6" s="1"/>
  <c r="T4013" i="6" s="1"/>
  <c r="U4013" i="6" s="1"/>
  <c r="V4013" i="6" s="1"/>
  <c r="W4013" i="6" s="1"/>
  <c r="P4013" i="6"/>
  <c r="Q4013" i="6" s="1"/>
  <c r="S4013" i="6"/>
  <c r="L4014" i="6"/>
  <c r="M4014" i="6"/>
  <c r="N4014" i="6"/>
  <c r="O4014" i="6"/>
  <c r="R4014" i="6" s="1"/>
  <c r="P4014" i="6"/>
  <c r="Q4014" i="6" s="1"/>
  <c r="S4014" i="6"/>
  <c r="T4014" i="6"/>
  <c r="U4014" i="6"/>
  <c r="V4014" i="6"/>
  <c r="W4014" i="6" s="1"/>
  <c r="L4015" i="6"/>
  <c r="M4015" i="6"/>
  <c r="N4015" i="6"/>
  <c r="O4015" i="6"/>
  <c r="P4015" i="6"/>
  <c r="Q4015" i="6" s="1"/>
  <c r="R4015" i="6"/>
  <c r="S4015" i="6"/>
  <c r="T4015" i="6"/>
  <c r="U4015" i="6" s="1"/>
  <c r="V4015" i="6"/>
  <c r="W4015" i="6"/>
  <c r="L4016" i="6"/>
  <c r="M4016" i="6"/>
  <c r="N4016" i="6"/>
  <c r="O4016" i="6"/>
  <c r="P4016" i="6"/>
  <c r="Q4016" i="6" s="1"/>
  <c r="R4016" i="6"/>
  <c r="T4016" i="6" s="1"/>
  <c r="S4016" i="6"/>
  <c r="U4016" i="6"/>
  <c r="V4016" i="6"/>
  <c r="W4016" i="6" s="1"/>
  <c r="L4017" i="6"/>
  <c r="M4017" i="6"/>
  <c r="N4017" i="6"/>
  <c r="O4017" i="6"/>
  <c r="R4017" i="6" s="1"/>
  <c r="P4017" i="6"/>
  <c r="Q4017" i="6" s="1"/>
  <c r="S4017" i="6"/>
  <c r="T4017" i="6"/>
  <c r="U4017" i="6" s="1"/>
  <c r="V4017" i="6"/>
  <c r="W4017" i="6" s="1"/>
  <c r="L4018" i="6"/>
  <c r="M4018" i="6"/>
  <c r="N4018" i="6"/>
  <c r="O4018" i="6"/>
  <c r="R4018" i="6" s="1"/>
  <c r="T4018" i="6" s="1"/>
  <c r="U4018" i="6" s="1"/>
  <c r="V4018" i="6" s="1"/>
  <c r="W4018" i="6" s="1"/>
  <c r="P4018" i="6"/>
  <c r="Q4018" i="6" s="1"/>
  <c r="S4018" i="6"/>
  <c r="L4019" i="6"/>
  <c r="M4019" i="6"/>
  <c r="N4019" i="6"/>
  <c r="O4019" i="6"/>
  <c r="R4019" i="6" s="1"/>
  <c r="T4019" i="6" s="1"/>
  <c r="U4019" i="6" s="1"/>
  <c r="P4019" i="6"/>
  <c r="Q4019" i="6" s="1"/>
  <c r="S4019" i="6"/>
  <c r="V4019" i="6"/>
  <c r="W4019" i="6" s="1"/>
  <c r="L4020" i="6"/>
  <c r="M4020" i="6"/>
  <c r="N4020" i="6"/>
  <c r="O4020" i="6"/>
  <c r="P4020" i="6"/>
  <c r="Q4020" i="6" s="1"/>
  <c r="R4020" i="6"/>
  <c r="T4020" i="6" s="1"/>
  <c r="U4020" i="6" s="1"/>
  <c r="V4020" i="6" s="1"/>
  <c r="W4020" i="6" s="1"/>
  <c r="S4020" i="6"/>
  <c r="L4021" i="6"/>
  <c r="M4021" i="6"/>
  <c r="N4021" i="6"/>
  <c r="O4021" i="6"/>
  <c r="P4021" i="6"/>
  <c r="Q4021" i="6" s="1"/>
  <c r="R4021" i="6"/>
  <c r="T4021" i="6" s="1"/>
  <c r="U4021" i="6" s="1"/>
  <c r="V4021" i="6" s="1"/>
  <c r="W4021" i="6" s="1"/>
  <c r="S4021" i="6"/>
  <c r="L4022" i="6"/>
  <c r="M4022" i="6"/>
  <c r="N4022" i="6"/>
  <c r="O4022" i="6"/>
  <c r="R4022" i="6" s="1"/>
  <c r="T4022" i="6" s="1"/>
  <c r="U4022" i="6" s="1"/>
  <c r="V4022" i="6" s="1"/>
  <c r="W4022" i="6" s="1"/>
  <c r="P4022" i="6"/>
  <c r="Q4022" i="6" s="1"/>
  <c r="S4022" i="6"/>
  <c r="L4023" i="6"/>
  <c r="M4023" i="6"/>
  <c r="N4023" i="6"/>
  <c r="O4023" i="6"/>
  <c r="R4023" i="6" s="1"/>
  <c r="P4023" i="6"/>
  <c r="Q4023" i="6" s="1"/>
  <c r="S4023" i="6"/>
  <c r="T4023" i="6"/>
  <c r="U4023" i="6"/>
  <c r="V4023" i="6" s="1"/>
  <c r="W4023" i="6" s="1"/>
  <c r="L4024" i="6"/>
  <c r="M4024" i="6"/>
  <c r="N4024" i="6"/>
  <c r="O4024" i="6"/>
  <c r="P4024" i="6"/>
  <c r="Q4024" i="6" s="1"/>
  <c r="R4024" i="6"/>
  <c r="T4024" i="6" s="1"/>
  <c r="U4024" i="6" s="1"/>
  <c r="S4024" i="6"/>
  <c r="V4024" i="6"/>
  <c r="W4024" i="6" s="1"/>
  <c r="L4025" i="6"/>
  <c r="M4025" i="6"/>
  <c r="N4025" i="6"/>
  <c r="O4025" i="6"/>
  <c r="R4025" i="6" s="1"/>
  <c r="T4025" i="6" s="1"/>
  <c r="U4025" i="6" s="1"/>
  <c r="V4025" i="6" s="1"/>
  <c r="W4025" i="6" s="1"/>
  <c r="P4025" i="6"/>
  <c r="Q4025" i="6" s="1"/>
  <c r="S4025" i="6"/>
  <c r="L4026" i="6"/>
  <c r="M4026" i="6"/>
  <c r="N4026" i="6"/>
  <c r="O4026" i="6"/>
  <c r="R4026" i="6" s="1"/>
  <c r="P4026" i="6"/>
  <c r="Q4026" i="6" s="1"/>
  <c r="S4026" i="6"/>
  <c r="T4026" i="6"/>
  <c r="U4026" i="6"/>
  <c r="V4026" i="6"/>
  <c r="W4026" i="6" s="1"/>
  <c r="L4027" i="6"/>
  <c r="M4027" i="6"/>
  <c r="N4027" i="6"/>
  <c r="O4027" i="6"/>
  <c r="P4027" i="6"/>
  <c r="Q4027" i="6" s="1"/>
  <c r="R4027" i="6"/>
  <c r="S4027" i="6"/>
  <c r="T4027" i="6"/>
  <c r="U4027" i="6" s="1"/>
  <c r="V4027" i="6"/>
  <c r="W4027" i="6"/>
  <c r="L4028" i="6"/>
  <c r="M4028" i="6"/>
  <c r="N4028" i="6"/>
  <c r="O4028" i="6"/>
  <c r="P4028" i="6"/>
  <c r="Q4028" i="6" s="1"/>
  <c r="R4028" i="6"/>
  <c r="T4028" i="6" s="1"/>
  <c r="S4028" i="6"/>
  <c r="U4028" i="6"/>
  <c r="V4028" i="6"/>
  <c r="W4028" i="6" s="1"/>
  <c r="L4029" i="6"/>
  <c r="M4029" i="6"/>
  <c r="N4029" i="6"/>
  <c r="O4029" i="6"/>
  <c r="R4029" i="6" s="1"/>
  <c r="P4029" i="6"/>
  <c r="Q4029" i="6" s="1"/>
  <c r="S4029" i="6"/>
  <c r="T4029" i="6"/>
  <c r="U4029" i="6" s="1"/>
  <c r="V4029" i="6"/>
  <c r="W4029" i="6" s="1"/>
  <c r="L4030" i="6"/>
  <c r="M4030" i="6"/>
  <c r="N4030" i="6"/>
  <c r="O4030" i="6"/>
  <c r="R4030" i="6" s="1"/>
  <c r="T4030" i="6" s="1"/>
  <c r="U4030" i="6" s="1"/>
  <c r="V4030" i="6" s="1"/>
  <c r="W4030" i="6" s="1"/>
  <c r="P4030" i="6"/>
  <c r="Q4030" i="6" s="1"/>
  <c r="S4030" i="6"/>
  <c r="L4031" i="6"/>
  <c r="M4031" i="6"/>
  <c r="N4031" i="6"/>
  <c r="O4031" i="6"/>
  <c r="R4031" i="6" s="1"/>
  <c r="T4031" i="6" s="1"/>
  <c r="U4031" i="6" s="1"/>
  <c r="P4031" i="6"/>
  <c r="Q4031" i="6" s="1"/>
  <c r="S4031" i="6"/>
  <c r="V4031" i="6"/>
  <c r="W4031" i="6" s="1"/>
  <c r="L4032" i="6"/>
  <c r="M4032" i="6"/>
  <c r="N4032" i="6"/>
  <c r="O4032" i="6"/>
  <c r="P4032" i="6"/>
  <c r="Q4032" i="6" s="1"/>
  <c r="R4032" i="6"/>
  <c r="T4032" i="6" s="1"/>
  <c r="U4032" i="6" s="1"/>
  <c r="V4032" i="6" s="1"/>
  <c r="W4032" i="6" s="1"/>
  <c r="S4032" i="6"/>
  <c r="L4033" i="6"/>
  <c r="M4033" i="6"/>
  <c r="N4033" i="6"/>
  <c r="O4033" i="6"/>
  <c r="P4033" i="6"/>
  <c r="Q4033" i="6" s="1"/>
  <c r="R4033" i="6"/>
  <c r="T4033" i="6" s="1"/>
  <c r="U4033" i="6" s="1"/>
  <c r="V4033" i="6" s="1"/>
  <c r="W4033" i="6" s="1"/>
  <c r="S4033" i="6"/>
  <c r="L4034" i="6"/>
  <c r="M4034" i="6"/>
  <c r="N4034" i="6"/>
  <c r="O4034" i="6"/>
  <c r="R4034" i="6" s="1"/>
  <c r="T4034" i="6" s="1"/>
  <c r="U4034" i="6" s="1"/>
  <c r="V4034" i="6" s="1"/>
  <c r="W4034" i="6" s="1"/>
  <c r="P4034" i="6"/>
  <c r="Q4034" i="6" s="1"/>
  <c r="S4034" i="6"/>
  <c r="L4035" i="6"/>
  <c r="M4035" i="6"/>
  <c r="N4035" i="6"/>
  <c r="O4035" i="6"/>
  <c r="R4035" i="6" s="1"/>
  <c r="P4035" i="6"/>
  <c r="Q4035" i="6" s="1"/>
  <c r="S4035" i="6"/>
  <c r="T4035" i="6"/>
  <c r="U4035" i="6"/>
  <c r="V4035" i="6" s="1"/>
  <c r="W4035" i="6" s="1"/>
  <c r="L4036" i="6"/>
  <c r="M4036" i="6"/>
  <c r="N4036" i="6"/>
  <c r="O4036" i="6"/>
  <c r="P4036" i="6"/>
  <c r="Q4036" i="6" s="1"/>
  <c r="R4036" i="6"/>
  <c r="T4036" i="6" s="1"/>
  <c r="U4036" i="6" s="1"/>
  <c r="S4036" i="6"/>
  <c r="V4036" i="6"/>
  <c r="W4036" i="6" s="1"/>
  <c r="L4037" i="6"/>
  <c r="M4037" i="6"/>
  <c r="N4037" i="6"/>
  <c r="O4037" i="6"/>
  <c r="R4037" i="6" s="1"/>
  <c r="T4037" i="6" s="1"/>
  <c r="U4037" i="6" s="1"/>
  <c r="V4037" i="6" s="1"/>
  <c r="W4037" i="6" s="1"/>
  <c r="P4037" i="6"/>
  <c r="Q4037" i="6" s="1"/>
  <c r="S4037" i="6"/>
  <c r="L4038" i="6"/>
  <c r="M4038" i="6"/>
  <c r="N4038" i="6"/>
  <c r="O4038" i="6"/>
  <c r="R4038" i="6" s="1"/>
  <c r="P4038" i="6"/>
  <c r="Q4038" i="6" s="1"/>
  <c r="S4038" i="6"/>
  <c r="T4038" i="6"/>
  <c r="U4038" i="6"/>
  <c r="V4038" i="6"/>
  <c r="W4038" i="6" s="1"/>
  <c r="L4039" i="6"/>
  <c r="M4039" i="6"/>
  <c r="N4039" i="6"/>
  <c r="O4039" i="6"/>
  <c r="P4039" i="6"/>
  <c r="Q4039" i="6" s="1"/>
  <c r="R4039" i="6"/>
  <c r="S4039" i="6"/>
  <c r="T4039" i="6"/>
  <c r="U4039" i="6" s="1"/>
  <c r="V4039" i="6"/>
  <c r="W4039" i="6"/>
  <c r="L4040" i="6"/>
  <c r="M4040" i="6"/>
  <c r="N4040" i="6"/>
  <c r="O4040" i="6"/>
  <c r="P4040" i="6"/>
  <c r="Q4040" i="6" s="1"/>
  <c r="R4040" i="6"/>
  <c r="T4040" i="6" s="1"/>
  <c r="S4040" i="6"/>
  <c r="U4040" i="6"/>
  <c r="V4040" i="6"/>
  <c r="W4040" i="6" s="1"/>
  <c r="L4041" i="6"/>
  <c r="M4041" i="6"/>
  <c r="N4041" i="6"/>
  <c r="O4041" i="6"/>
  <c r="R4041" i="6" s="1"/>
  <c r="P4041" i="6"/>
  <c r="Q4041" i="6" s="1"/>
  <c r="S4041" i="6"/>
  <c r="T4041" i="6"/>
  <c r="U4041" i="6" s="1"/>
  <c r="V4041" i="6"/>
  <c r="W4041" i="6" s="1"/>
  <c r="L4042" i="6"/>
  <c r="M4042" i="6"/>
  <c r="N4042" i="6"/>
  <c r="O4042" i="6"/>
  <c r="R4042" i="6" s="1"/>
  <c r="T4042" i="6" s="1"/>
  <c r="U4042" i="6" s="1"/>
  <c r="V4042" i="6" s="1"/>
  <c r="W4042" i="6" s="1"/>
  <c r="P4042" i="6"/>
  <c r="Q4042" i="6" s="1"/>
  <c r="S4042" i="6"/>
  <c r="L4043" i="6"/>
  <c r="M4043" i="6"/>
  <c r="N4043" i="6"/>
  <c r="O4043" i="6"/>
  <c r="R4043" i="6" s="1"/>
  <c r="T4043" i="6" s="1"/>
  <c r="U4043" i="6" s="1"/>
  <c r="P4043" i="6"/>
  <c r="Q4043" i="6" s="1"/>
  <c r="S4043" i="6"/>
  <c r="V4043" i="6"/>
  <c r="W4043" i="6" s="1"/>
  <c r="L4044" i="6"/>
  <c r="M4044" i="6"/>
  <c r="N4044" i="6"/>
  <c r="O4044" i="6"/>
  <c r="P4044" i="6"/>
  <c r="Q4044" i="6" s="1"/>
  <c r="R4044" i="6"/>
  <c r="T4044" i="6" s="1"/>
  <c r="U4044" i="6" s="1"/>
  <c r="V4044" i="6" s="1"/>
  <c r="W4044" i="6" s="1"/>
  <c r="S4044" i="6"/>
  <c r="L4045" i="6"/>
  <c r="M4045" i="6"/>
  <c r="N4045" i="6"/>
  <c r="O4045" i="6"/>
  <c r="P4045" i="6"/>
  <c r="Q4045" i="6" s="1"/>
  <c r="R4045" i="6"/>
  <c r="T4045" i="6" s="1"/>
  <c r="U4045" i="6" s="1"/>
  <c r="V4045" i="6" s="1"/>
  <c r="W4045" i="6" s="1"/>
  <c r="S4045" i="6"/>
  <c r="L4046" i="6"/>
  <c r="M4046" i="6"/>
  <c r="N4046" i="6"/>
  <c r="O4046" i="6"/>
  <c r="R4046" i="6" s="1"/>
  <c r="T4046" i="6" s="1"/>
  <c r="U4046" i="6" s="1"/>
  <c r="V4046" i="6" s="1"/>
  <c r="W4046" i="6" s="1"/>
  <c r="P4046" i="6"/>
  <c r="Q4046" i="6" s="1"/>
  <c r="S4046" i="6"/>
  <c r="L4047" i="6"/>
  <c r="M4047" i="6"/>
  <c r="N4047" i="6"/>
  <c r="O4047" i="6"/>
  <c r="R4047" i="6" s="1"/>
  <c r="P4047" i="6"/>
  <c r="Q4047" i="6" s="1"/>
  <c r="S4047" i="6"/>
  <c r="T4047" i="6"/>
  <c r="U4047" i="6"/>
  <c r="V4047" i="6" s="1"/>
  <c r="W4047" i="6" s="1"/>
  <c r="L4048" i="6"/>
  <c r="M4048" i="6"/>
  <c r="N4048" i="6"/>
  <c r="O4048" i="6"/>
  <c r="P4048" i="6"/>
  <c r="Q4048" i="6" s="1"/>
  <c r="R4048" i="6"/>
  <c r="T4048" i="6" s="1"/>
  <c r="U4048" i="6" s="1"/>
  <c r="S4048" i="6"/>
  <c r="V4048" i="6"/>
  <c r="W4048" i="6" s="1"/>
  <c r="L4049" i="6"/>
  <c r="M4049" i="6"/>
  <c r="N4049" i="6"/>
  <c r="O4049" i="6"/>
  <c r="R4049" i="6" s="1"/>
  <c r="T4049" i="6" s="1"/>
  <c r="U4049" i="6" s="1"/>
  <c r="V4049" i="6" s="1"/>
  <c r="W4049" i="6" s="1"/>
  <c r="P4049" i="6"/>
  <c r="Q4049" i="6" s="1"/>
  <c r="S4049" i="6"/>
  <c r="L4050" i="6"/>
  <c r="M4050" i="6"/>
  <c r="N4050" i="6"/>
  <c r="O4050" i="6"/>
  <c r="R4050" i="6" s="1"/>
  <c r="P4050" i="6"/>
  <c r="Q4050" i="6" s="1"/>
  <c r="S4050" i="6"/>
  <c r="T4050" i="6"/>
  <c r="U4050" i="6"/>
  <c r="V4050" i="6"/>
  <c r="W4050" i="6" s="1"/>
  <c r="L4051" i="6"/>
  <c r="M4051" i="6"/>
  <c r="N4051" i="6"/>
  <c r="O4051" i="6"/>
  <c r="P4051" i="6"/>
  <c r="Q4051" i="6" s="1"/>
  <c r="R4051" i="6"/>
  <c r="S4051" i="6"/>
  <c r="T4051" i="6"/>
  <c r="U4051" i="6" s="1"/>
  <c r="V4051" i="6"/>
  <c r="W4051" i="6"/>
  <c r="L4052" i="6"/>
  <c r="M4052" i="6"/>
  <c r="N4052" i="6"/>
  <c r="O4052" i="6"/>
  <c r="P4052" i="6"/>
  <c r="Q4052" i="6" s="1"/>
  <c r="R4052" i="6"/>
  <c r="T4052" i="6" s="1"/>
  <c r="S4052" i="6"/>
  <c r="U4052" i="6"/>
  <c r="V4052" i="6"/>
  <c r="W4052" i="6" s="1"/>
  <c r="L4053" i="6"/>
  <c r="M4053" i="6"/>
  <c r="N4053" i="6"/>
  <c r="O4053" i="6"/>
  <c r="R4053" i="6" s="1"/>
  <c r="P4053" i="6"/>
  <c r="Q4053" i="6" s="1"/>
  <c r="S4053" i="6"/>
  <c r="T4053" i="6"/>
  <c r="U4053" i="6" s="1"/>
  <c r="V4053" i="6"/>
  <c r="W4053" i="6" s="1"/>
  <c r="L4054" i="6"/>
  <c r="M4054" i="6"/>
  <c r="N4054" i="6"/>
  <c r="O4054" i="6"/>
  <c r="R4054" i="6" s="1"/>
  <c r="T4054" i="6" s="1"/>
  <c r="U4054" i="6" s="1"/>
  <c r="V4054" i="6" s="1"/>
  <c r="W4054" i="6" s="1"/>
  <c r="P4054" i="6"/>
  <c r="Q4054" i="6" s="1"/>
  <c r="S4054" i="6"/>
  <c r="L4055" i="6"/>
  <c r="M4055" i="6"/>
  <c r="N4055" i="6"/>
  <c r="O4055" i="6"/>
  <c r="R4055" i="6" s="1"/>
  <c r="T4055" i="6" s="1"/>
  <c r="U4055" i="6" s="1"/>
  <c r="P4055" i="6"/>
  <c r="Q4055" i="6" s="1"/>
  <c r="S4055" i="6"/>
  <c r="V4055" i="6"/>
  <c r="W4055" i="6" s="1"/>
  <c r="L4056" i="6"/>
  <c r="M4056" i="6"/>
  <c r="N4056" i="6"/>
  <c r="O4056" i="6"/>
  <c r="P4056" i="6"/>
  <c r="Q4056" i="6" s="1"/>
  <c r="R4056" i="6"/>
  <c r="T4056" i="6" s="1"/>
  <c r="U4056" i="6" s="1"/>
  <c r="V4056" i="6" s="1"/>
  <c r="W4056" i="6" s="1"/>
  <c r="S4056" i="6"/>
  <c r="L4057" i="6"/>
  <c r="M4057" i="6"/>
  <c r="N4057" i="6"/>
  <c r="O4057" i="6"/>
  <c r="P4057" i="6"/>
  <c r="Q4057" i="6" s="1"/>
  <c r="R4057" i="6"/>
  <c r="T4057" i="6" s="1"/>
  <c r="U4057" i="6" s="1"/>
  <c r="V4057" i="6" s="1"/>
  <c r="W4057" i="6" s="1"/>
  <c r="S4057" i="6"/>
  <c r="L4058" i="6"/>
  <c r="M4058" i="6"/>
  <c r="N4058" i="6"/>
  <c r="O4058" i="6"/>
  <c r="R4058" i="6" s="1"/>
  <c r="T4058" i="6" s="1"/>
  <c r="U4058" i="6" s="1"/>
  <c r="V4058" i="6" s="1"/>
  <c r="W4058" i="6" s="1"/>
  <c r="P4058" i="6"/>
  <c r="Q4058" i="6" s="1"/>
  <c r="S4058" i="6"/>
  <c r="L4059" i="6"/>
  <c r="M4059" i="6"/>
  <c r="N4059" i="6"/>
  <c r="O4059" i="6"/>
  <c r="R4059" i="6" s="1"/>
  <c r="P4059" i="6"/>
  <c r="Q4059" i="6" s="1"/>
  <c r="S4059" i="6"/>
  <c r="T4059" i="6"/>
  <c r="U4059" i="6"/>
  <c r="V4059" i="6" s="1"/>
  <c r="W4059" i="6" s="1"/>
  <c r="L4060" i="6"/>
  <c r="M4060" i="6"/>
  <c r="N4060" i="6"/>
  <c r="O4060" i="6"/>
  <c r="P4060" i="6"/>
  <c r="Q4060" i="6" s="1"/>
  <c r="R4060" i="6"/>
  <c r="T4060" i="6" s="1"/>
  <c r="U4060" i="6" s="1"/>
  <c r="S4060" i="6"/>
  <c r="V4060" i="6"/>
  <c r="W4060" i="6" s="1"/>
  <c r="L4061" i="6"/>
  <c r="M4061" i="6"/>
  <c r="N4061" i="6"/>
  <c r="O4061" i="6"/>
  <c r="R4061" i="6" s="1"/>
  <c r="T4061" i="6" s="1"/>
  <c r="U4061" i="6" s="1"/>
  <c r="V4061" i="6" s="1"/>
  <c r="W4061" i="6" s="1"/>
  <c r="P4061" i="6"/>
  <c r="Q4061" i="6" s="1"/>
  <c r="S4061" i="6"/>
  <c r="L4062" i="6"/>
  <c r="M4062" i="6"/>
  <c r="N4062" i="6"/>
  <c r="O4062" i="6"/>
  <c r="R4062" i="6" s="1"/>
  <c r="P4062" i="6"/>
  <c r="Q4062" i="6" s="1"/>
  <c r="S4062" i="6"/>
  <c r="T4062" i="6"/>
  <c r="U4062" i="6"/>
  <c r="V4062" i="6"/>
  <c r="W4062" i="6" s="1"/>
  <c r="L4063" i="6"/>
  <c r="M4063" i="6"/>
  <c r="N4063" i="6"/>
  <c r="O4063" i="6"/>
  <c r="P4063" i="6"/>
  <c r="Q4063" i="6" s="1"/>
  <c r="R4063" i="6"/>
  <c r="S4063" i="6"/>
  <c r="T4063" i="6"/>
  <c r="U4063" i="6" s="1"/>
  <c r="V4063" i="6"/>
  <c r="W4063" i="6"/>
  <c r="L4064" i="6"/>
  <c r="M4064" i="6"/>
  <c r="N4064" i="6"/>
  <c r="O4064" i="6"/>
  <c r="P4064" i="6"/>
  <c r="Q4064" i="6" s="1"/>
  <c r="R4064" i="6"/>
  <c r="T4064" i="6" s="1"/>
  <c r="S4064" i="6"/>
  <c r="U4064" i="6"/>
  <c r="V4064" i="6"/>
  <c r="W4064" i="6" s="1"/>
  <c r="L4065" i="6"/>
  <c r="M4065" i="6"/>
  <c r="N4065" i="6"/>
  <c r="O4065" i="6"/>
  <c r="R4065" i="6" s="1"/>
  <c r="P4065" i="6"/>
  <c r="Q4065" i="6" s="1"/>
  <c r="S4065" i="6"/>
  <c r="T4065" i="6"/>
  <c r="U4065" i="6" s="1"/>
  <c r="V4065" i="6"/>
  <c r="W4065" i="6" s="1"/>
  <c r="L4066" i="6"/>
  <c r="M4066" i="6"/>
  <c r="N4066" i="6"/>
  <c r="O4066" i="6"/>
  <c r="R4066" i="6" s="1"/>
  <c r="T4066" i="6" s="1"/>
  <c r="U4066" i="6" s="1"/>
  <c r="V4066" i="6" s="1"/>
  <c r="W4066" i="6" s="1"/>
  <c r="P4066" i="6"/>
  <c r="Q4066" i="6" s="1"/>
  <c r="S4066" i="6"/>
  <c r="L4067" i="6"/>
  <c r="M4067" i="6"/>
  <c r="N4067" i="6"/>
  <c r="O4067" i="6"/>
  <c r="R4067" i="6" s="1"/>
  <c r="T4067" i="6" s="1"/>
  <c r="U4067" i="6" s="1"/>
  <c r="P4067" i="6"/>
  <c r="Q4067" i="6" s="1"/>
  <c r="S4067" i="6"/>
  <c r="V4067" i="6"/>
  <c r="W4067" i="6" s="1"/>
  <c r="L4068" i="6"/>
  <c r="M4068" i="6"/>
  <c r="N4068" i="6"/>
  <c r="O4068" i="6"/>
  <c r="P4068" i="6"/>
  <c r="Q4068" i="6" s="1"/>
  <c r="R4068" i="6"/>
  <c r="T4068" i="6" s="1"/>
  <c r="U4068" i="6" s="1"/>
  <c r="V4068" i="6" s="1"/>
  <c r="W4068" i="6" s="1"/>
  <c r="S4068" i="6"/>
  <c r="L4069" i="6"/>
  <c r="M4069" i="6"/>
  <c r="N4069" i="6"/>
  <c r="O4069" i="6"/>
  <c r="P4069" i="6"/>
  <c r="Q4069" i="6" s="1"/>
  <c r="R4069" i="6"/>
  <c r="T4069" i="6" s="1"/>
  <c r="U4069" i="6" s="1"/>
  <c r="V4069" i="6" s="1"/>
  <c r="W4069" i="6" s="1"/>
  <c r="S4069" i="6"/>
  <c r="L4070" i="6"/>
  <c r="M4070" i="6"/>
  <c r="N4070" i="6"/>
  <c r="O4070" i="6"/>
  <c r="R4070" i="6" s="1"/>
  <c r="T4070" i="6" s="1"/>
  <c r="U4070" i="6" s="1"/>
  <c r="V4070" i="6" s="1"/>
  <c r="W4070" i="6" s="1"/>
  <c r="P4070" i="6"/>
  <c r="Q4070" i="6" s="1"/>
  <c r="S4070" i="6"/>
  <c r="L4071" i="6"/>
  <c r="M4071" i="6"/>
  <c r="N4071" i="6"/>
  <c r="O4071" i="6"/>
  <c r="R4071" i="6" s="1"/>
  <c r="P4071" i="6"/>
  <c r="Q4071" i="6" s="1"/>
  <c r="S4071" i="6"/>
  <c r="T4071" i="6"/>
  <c r="U4071" i="6"/>
  <c r="V4071" i="6" s="1"/>
  <c r="W4071" i="6" s="1"/>
  <c r="L4072" i="6"/>
  <c r="M4072" i="6"/>
  <c r="N4072" i="6"/>
  <c r="O4072" i="6"/>
  <c r="P4072" i="6"/>
  <c r="Q4072" i="6" s="1"/>
  <c r="R4072" i="6"/>
  <c r="T4072" i="6" s="1"/>
  <c r="U4072" i="6" s="1"/>
  <c r="S4072" i="6"/>
  <c r="V4072" i="6"/>
  <c r="W4072" i="6" s="1"/>
  <c r="L4073" i="6"/>
  <c r="M4073" i="6"/>
  <c r="N4073" i="6"/>
  <c r="O4073" i="6"/>
  <c r="R4073" i="6" s="1"/>
  <c r="T4073" i="6" s="1"/>
  <c r="U4073" i="6" s="1"/>
  <c r="V4073" i="6" s="1"/>
  <c r="W4073" i="6" s="1"/>
  <c r="P4073" i="6"/>
  <c r="Q4073" i="6" s="1"/>
  <c r="S4073" i="6"/>
  <c r="L4074" i="6"/>
  <c r="M4074" i="6"/>
  <c r="N4074" i="6"/>
  <c r="O4074" i="6"/>
  <c r="R4074" i="6" s="1"/>
  <c r="P4074" i="6"/>
  <c r="Q4074" i="6" s="1"/>
  <c r="S4074" i="6"/>
  <c r="T4074" i="6"/>
  <c r="U4074" i="6"/>
  <c r="V4074" i="6"/>
  <c r="W4074" i="6" s="1"/>
  <c r="L4075" i="6"/>
  <c r="M4075" i="6"/>
  <c r="N4075" i="6"/>
  <c r="O4075" i="6"/>
  <c r="P4075" i="6"/>
  <c r="Q4075" i="6" s="1"/>
  <c r="R4075" i="6"/>
  <c r="S4075" i="6"/>
  <c r="T4075" i="6"/>
  <c r="U4075" i="6" s="1"/>
  <c r="V4075" i="6"/>
  <c r="W4075" i="6"/>
  <c r="L4076" i="6"/>
  <c r="M4076" i="6"/>
  <c r="N4076" i="6"/>
  <c r="O4076" i="6"/>
  <c r="P4076" i="6"/>
  <c r="Q4076" i="6" s="1"/>
  <c r="R4076" i="6"/>
  <c r="T4076" i="6" s="1"/>
  <c r="S4076" i="6"/>
  <c r="U4076" i="6"/>
  <c r="V4076" i="6"/>
  <c r="W4076" i="6" s="1"/>
  <c r="L4077" i="6"/>
  <c r="M4077" i="6"/>
  <c r="N4077" i="6"/>
  <c r="O4077" i="6"/>
  <c r="R4077" i="6" s="1"/>
  <c r="P4077" i="6"/>
  <c r="Q4077" i="6" s="1"/>
  <c r="S4077" i="6"/>
  <c r="T4077" i="6"/>
  <c r="U4077" i="6" s="1"/>
  <c r="V4077" i="6"/>
  <c r="W4077" i="6" s="1"/>
  <c r="L4078" i="6"/>
  <c r="M4078" i="6"/>
  <c r="N4078" i="6"/>
  <c r="O4078" i="6"/>
  <c r="R4078" i="6" s="1"/>
  <c r="T4078" i="6" s="1"/>
  <c r="U4078" i="6" s="1"/>
  <c r="V4078" i="6" s="1"/>
  <c r="W4078" i="6" s="1"/>
  <c r="P4078" i="6"/>
  <c r="Q4078" i="6" s="1"/>
  <c r="S4078" i="6"/>
  <c r="L4079" i="6"/>
  <c r="M4079" i="6"/>
  <c r="N4079" i="6"/>
  <c r="O4079" i="6"/>
  <c r="R4079" i="6" s="1"/>
  <c r="T4079" i="6" s="1"/>
  <c r="U4079" i="6" s="1"/>
  <c r="P4079" i="6"/>
  <c r="Q4079" i="6" s="1"/>
  <c r="S4079" i="6"/>
  <c r="V4079" i="6"/>
  <c r="W4079" i="6" s="1"/>
  <c r="L4080" i="6"/>
  <c r="M4080" i="6"/>
  <c r="N4080" i="6"/>
  <c r="O4080" i="6"/>
  <c r="P4080" i="6"/>
  <c r="Q4080" i="6" s="1"/>
  <c r="R4080" i="6"/>
  <c r="T4080" i="6" s="1"/>
  <c r="U4080" i="6" s="1"/>
  <c r="V4080" i="6" s="1"/>
  <c r="W4080" i="6" s="1"/>
  <c r="S4080" i="6"/>
  <c r="L4081" i="6"/>
  <c r="M4081" i="6"/>
  <c r="N4081" i="6"/>
  <c r="O4081" i="6"/>
  <c r="P4081" i="6"/>
  <c r="Q4081" i="6" s="1"/>
  <c r="R4081" i="6"/>
  <c r="T4081" i="6" s="1"/>
  <c r="U4081" i="6" s="1"/>
  <c r="V4081" i="6" s="1"/>
  <c r="W4081" i="6" s="1"/>
  <c r="S4081" i="6"/>
  <c r="L4082" i="6"/>
  <c r="M4082" i="6"/>
  <c r="N4082" i="6"/>
  <c r="O4082" i="6"/>
  <c r="R4082" i="6" s="1"/>
  <c r="T4082" i="6" s="1"/>
  <c r="U4082" i="6" s="1"/>
  <c r="V4082" i="6" s="1"/>
  <c r="W4082" i="6" s="1"/>
  <c r="P4082" i="6"/>
  <c r="Q4082" i="6" s="1"/>
  <c r="S4082" i="6"/>
  <c r="L4083" i="6"/>
  <c r="M4083" i="6"/>
  <c r="N4083" i="6"/>
  <c r="O4083" i="6"/>
  <c r="R4083" i="6" s="1"/>
  <c r="P4083" i="6"/>
  <c r="Q4083" i="6" s="1"/>
  <c r="S4083" i="6"/>
  <c r="T4083" i="6"/>
  <c r="U4083" i="6"/>
  <c r="V4083" i="6" s="1"/>
  <c r="W4083" i="6" s="1"/>
  <c r="L4084" i="6"/>
  <c r="M4084" i="6"/>
  <c r="N4084" i="6"/>
  <c r="O4084" i="6"/>
  <c r="P4084" i="6"/>
  <c r="Q4084" i="6" s="1"/>
  <c r="R4084" i="6"/>
  <c r="T4084" i="6" s="1"/>
  <c r="U4084" i="6" s="1"/>
  <c r="S4084" i="6"/>
  <c r="V4084" i="6"/>
  <c r="W4084" i="6" s="1"/>
  <c r="L4085" i="6"/>
  <c r="M4085" i="6"/>
  <c r="N4085" i="6"/>
  <c r="O4085" i="6"/>
  <c r="R4085" i="6" s="1"/>
  <c r="T4085" i="6" s="1"/>
  <c r="U4085" i="6" s="1"/>
  <c r="V4085" i="6" s="1"/>
  <c r="W4085" i="6" s="1"/>
  <c r="P4085" i="6"/>
  <c r="Q4085" i="6" s="1"/>
  <c r="S4085" i="6"/>
  <c r="L4086" i="6"/>
  <c r="M4086" i="6"/>
  <c r="N4086" i="6"/>
  <c r="O4086" i="6"/>
  <c r="R4086" i="6" s="1"/>
  <c r="P4086" i="6"/>
  <c r="Q4086" i="6" s="1"/>
  <c r="S4086" i="6"/>
  <c r="T4086" i="6"/>
  <c r="U4086" i="6"/>
  <c r="V4086" i="6"/>
  <c r="W4086" i="6" s="1"/>
  <c r="L4087" i="6"/>
  <c r="M4087" i="6"/>
  <c r="N4087" i="6"/>
  <c r="O4087" i="6"/>
  <c r="P4087" i="6"/>
  <c r="Q4087" i="6" s="1"/>
  <c r="R4087" i="6"/>
  <c r="S4087" i="6"/>
  <c r="T4087" i="6"/>
  <c r="U4087" i="6" s="1"/>
  <c r="V4087" i="6"/>
  <c r="W4087" i="6"/>
  <c r="L4088" i="6"/>
  <c r="M4088" i="6"/>
  <c r="N4088" i="6"/>
  <c r="O4088" i="6"/>
  <c r="P4088" i="6"/>
  <c r="Q4088" i="6" s="1"/>
  <c r="R4088" i="6"/>
  <c r="T4088" i="6" s="1"/>
  <c r="S4088" i="6"/>
  <c r="U4088" i="6"/>
  <c r="V4088" i="6"/>
  <c r="W4088" i="6" s="1"/>
  <c r="L4089" i="6"/>
  <c r="M4089" i="6"/>
  <c r="N4089" i="6"/>
  <c r="O4089" i="6"/>
  <c r="R4089" i="6" s="1"/>
  <c r="P4089" i="6"/>
  <c r="Q4089" i="6" s="1"/>
  <c r="S4089" i="6"/>
  <c r="T4089" i="6"/>
  <c r="U4089" i="6" s="1"/>
  <c r="V4089" i="6"/>
  <c r="W4089" i="6" s="1"/>
  <c r="L4090" i="6"/>
  <c r="M4090" i="6"/>
  <c r="N4090" i="6"/>
  <c r="O4090" i="6"/>
  <c r="R4090" i="6" s="1"/>
  <c r="T4090" i="6" s="1"/>
  <c r="U4090" i="6" s="1"/>
  <c r="V4090" i="6" s="1"/>
  <c r="W4090" i="6" s="1"/>
  <c r="P4090" i="6"/>
  <c r="Q4090" i="6" s="1"/>
  <c r="S4090" i="6"/>
  <c r="L4091" i="6"/>
  <c r="M4091" i="6"/>
  <c r="N4091" i="6"/>
  <c r="O4091" i="6"/>
  <c r="R4091" i="6" s="1"/>
  <c r="T4091" i="6" s="1"/>
  <c r="U4091" i="6" s="1"/>
  <c r="P4091" i="6"/>
  <c r="Q4091" i="6" s="1"/>
  <c r="S4091" i="6"/>
  <c r="V4091" i="6"/>
  <c r="W4091" i="6" s="1"/>
  <c r="L4092" i="6"/>
  <c r="M4092" i="6"/>
  <c r="N4092" i="6"/>
  <c r="O4092" i="6"/>
  <c r="P4092" i="6"/>
  <c r="Q4092" i="6" s="1"/>
  <c r="R4092" i="6"/>
  <c r="T4092" i="6" s="1"/>
  <c r="U4092" i="6" s="1"/>
  <c r="V4092" i="6" s="1"/>
  <c r="W4092" i="6" s="1"/>
  <c r="S4092" i="6"/>
  <c r="L4093" i="6"/>
  <c r="M4093" i="6"/>
  <c r="N4093" i="6"/>
  <c r="O4093" i="6"/>
  <c r="P4093" i="6"/>
  <c r="Q4093" i="6" s="1"/>
  <c r="R4093" i="6"/>
  <c r="T4093" i="6" s="1"/>
  <c r="U4093" i="6" s="1"/>
  <c r="V4093" i="6" s="1"/>
  <c r="W4093" i="6" s="1"/>
  <c r="S4093" i="6"/>
  <c r="L4094" i="6"/>
  <c r="M4094" i="6"/>
  <c r="N4094" i="6"/>
  <c r="O4094" i="6"/>
  <c r="R4094" i="6" s="1"/>
  <c r="T4094" i="6" s="1"/>
  <c r="U4094" i="6" s="1"/>
  <c r="V4094" i="6" s="1"/>
  <c r="W4094" i="6" s="1"/>
  <c r="P4094" i="6"/>
  <c r="Q4094" i="6" s="1"/>
  <c r="S4094" i="6"/>
  <c r="L4095" i="6"/>
  <c r="M4095" i="6"/>
  <c r="N4095" i="6"/>
  <c r="O4095" i="6"/>
  <c r="R4095" i="6" s="1"/>
  <c r="P4095" i="6"/>
  <c r="Q4095" i="6" s="1"/>
  <c r="S4095" i="6"/>
  <c r="T4095" i="6"/>
  <c r="U4095" i="6"/>
  <c r="V4095" i="6" s="1"/>
  <c r="W4095" i="6" s="1"/>
  <c r="L4096" i="6"/>
  <c r="M4096" i="6"/>
  <c r="N4096" i="6"/>
  <c r="O4096" i="6"/>
  <c r="P4096" i="6"/>
  <c r="Q4096" i="6" s="1"/>
  <c r="R4096" i="6"/>
  <c r="T4096" i="6" s="1"/>
  <c r="U4096" i="6" s="1"/>
  <c r="S4096" i="6"/>
  <c r="V4096" i="6"/>
  <c r="W4096" i="6" s="1"/>
  <c r="L4097" i="6"/>
  <c r="M4097" i="6"/>
  <c r="N4097" i="6"/>
  <c r="O4097" i="6"/>
  <c r="R4097" i="6" s="1"/>
  <c r="T4097" i="6" s="1"/>
  <c r="U4097" i="6" s="1"/>
  <c r="V4097" i="6" s="1"/>
  <c r="W4097" i="6" s="1"/>
  <c r="P4097" i="6"/>
  <c r="Q4097" i="6" s="1"/>
  <c r="S4097" i="6"/>
  <c r="L4098" i="6"/>
  <c r="M4098" i="6"/>
  <c r="N4098" i="6"/>
  <c r="O4098" i="6"/>
  <c r="R4098" i="6" s="1"/>
  <c r="P4098" i="6"/>
  <c r="Q4098" i="6" s="1"/>
  <c r="S4098" i="6"/>
  <c r="T4098" i="6"/>
  <c r="U4098" i="6"/>
  <c r="V4098" i="6"/>
  <c r="W4098" i="6" s="1"/>
  <c r="L4099" i="6"/>
  <c r="M4099" i="6"/>
  <c r="N4099" i="6"/>
  <c r="O4099" i="6"/>
  <c r="P4099" i="6"/>
  <c r="Q4099" i="6" s="1"/>
  <c r="R4099" i="6"/>
  <c r="S4099" i="6"/>
  <c r="T4099" i="6"/>
  <c r="U4099" i="6" s="1"/>
  <c r="V4099" i="6"/>
  <c r="W4099" i="6"/>
  <c r="L4100" i="6"/>
  <c r="M4100" i="6"/>
  <c r="N4100" i="6"/>
  <c r="O4100" i="6"/>
  <c r="P4100" i="6"/>
  <c r="Q4100" i="6" s="1"/>
  <c r="R4100" i="6"/>
  <c r="T4100" i="6" s="1"/>
  <c r="S4100" i="6"/>
  <c r="U4100" i="6"/>
  <c r="V4100" i="6"/>
  <c r="W4100" i="6" s="1"/>
  <c r="L4101" i="6"/>
  <c r="M4101" i="6"/>
  <c r="N4101" i="6"/>
  <c r="O4101" i="6"/>
  <c r="R4101" i="6" s="1"/>
  <c r="P4101" i="6"/>
  <c r="Q4101" i="6" s="1"/>
  <c r="S4101" i="6"/>
  <c r="T4101" i="6"/>
  <c r="U4101" i="6" s="1"/>
  <c r="V4101" i="6"/>
  <c r="W4101" i="6" s="1"/>
  <c r="L4102" i="6"/>
  <c r="M4102" i="6"/>
  <c r="N4102" i="6"/>
  <c r="O4102" i="6"/>
  <c r="R4102" i="6" s="1"/>
  <c r="T4102" i="6" s="1"/>
  <c r="U4102" i="6" s="1"/>
  <c r="V4102" i="6" s="1"/>
  <c r="W4102" i="6" s="1"/>
  <c r="P4102" i="6"/>
  <c r="Q4102" i="6" s="1"/>
  <c r="S4102" i="6"/>
  <c r="L4103" i="6"/>
  <c r="M4103" i="6"/>
  <c r="N4103" i="6"/>
  <c r="O4103" i="6"/>
  <c r="R4103" i="6" s="1"/>
  <c r="T4103" i="6" s="1"/>
  <c r="U4103" i="6" s="1"/>
  <c r="P4103" i="6"/>
  <c r="Q4103" i="6" s="1"/>
  <c r="S4103" i="6"/>
  <c r="V4103" i="6"/>
  <c r="W4103" i="6" s="1"/>
  <c r="L4104" i="6"/>
  <c r="M4104" i="6"/>
  <c r="N4104" i="6"/>
  <c r="O4104" i="6"/>
  <c r="P4104" i="6"/>
  <c r="Q4104" i="6" s="1"/>
  <c r="R4104" i="6"/>
  <c r="T4104" i="6" s="1"/>
  <c r="U4104" i="6" s="1"/>
  <c r="V4104" i="6" s="1"/>
  <c r="W4104" i="6" s="1"/>
  <c r="S4104" i="6"/>
  <c r="L4105" i="6"/>
  <c r="M4105" i="6"/>
  <c r="N4105" i="6"/>
  <c r="O4105" i="6"/>
  <c r="P4105" i="6"/>
  <c r="Q4105" i="6" s="1"/>
  <c r="R4105" i="6"/>
  <c r="T4105" i="6" s="1"/>
  <c r="U4105" i="6" s="1"/>
  <c r="V4105" i="6" s="1"/>
  <c r="W4105" i="6" s="1"/>
  <c r="S4105" i="6"/>
  <c r="L4106" i="6"/>
  <c r="M4106" i="6"/>
  <c r="N4106" i="6"/>
  <c r="O4106" i="6"/>
  <c r="R4106" i="6" s="1"/>
  <c r="T4106" i="6" s="1"/>
  <c r="U4106" i="6" s="1"/>
  <c r="V4106" i="6" s="1"/>
  <c r="W4106" i="6" s="1"/>
  <c r="P4106" i="6"/>
  <c r="Q4106" i="6" s="1"/>
  <c r="S4106" i="6"/>
  <c r="L4107" i="6"/>
  <c r="M4107" i="6"/>
  <c r="N4107" i="6"/>
  <c r="O4107" i="6"/>
  <c r="R4107" i="6" s="1"/>
  <c r="P4107" i="6"/>
  <c r="Q4107" i="6" s="1"/>
  <c r="S4107" i="6"/>
  <c r="T4107" i="6"/>
  <c r="U4107" i="6"/>
  <c r="V4107" i="6" s="1"/>
  <c r="W4107" i="6" s="1"/>
  <c r="L4108" i="6"/>
  <c r="M4108" i="6"/>
  <c r="N4108" i="6"/>
  <c r="O4108" i="6"/>
  <c r="P4108" i="6"/>
  <c r="Q4108" i="6" s="1"/>
  <c r="R4108" i="6"/>
  <c r="T4108" i="6" s="1"/>
  <c r="U4108" i="6" s="1"/>
  <c r="S4108" i="6"/>
  <c r="V4108" i="6"/>
  <c r="W4108" i="6" s="1"/>
  <c r="L4109" i="6"/>
  <c r="M4109" i="6"/>
  <c r="N4109" i="6"/>
  <c r="O4109" i="6"/>
  <c r="R4109" i="6" s="1"/>
  <c r="T4109" i="6" s="1"/>
  <c r="U4109" i="6" s="1"/>
  <c r="V4109" i="6" s="1"/>
  <c r="W4109" i="6" s="1"/>
  <c r="P4109" i="6"/>
  <c r="Q4109" i="6" s="1"/>
  <c r="S4109" i="6"/>
  <c r="L4110" i="6"/>
  <c r="M4110" i="6"/>
  <c r="N4110" i="6"/>
  <c r="O4110" i="6"/>
  <c r="R4110" i="6" s="1"/>
  <c r="P4110" i="6"/>
  <c r="Q4110" i="6" s="1"/>
  <c r="S4110" i="6"/>
  <c r="T4110" i="6"/>
  <c r="U4110" i="6"/>
  <c r="V4110" i="6"/>
  <c r="W4110" i="6" s="1"/>
  <c r="L4111" i="6"/>
  <c r="M4111" i="6"/>
  <c r="N4111" i="6"/>
  <c r="O4111" i="6"/>
  <c r="P4111" i="6"/>
  <c r="Q4111" i="6" s="1"/>
  <c r="R4111" i="6"/>
  <c r="S4111" i="6"/>
  <c r="T4111" i="6"/>
  <c r="U4111" i="6" s="1"/>
  <c r="V4111" i="6"/>
  <c r="W4111" i="6"/>
  <c r="L4112" i="6"/>
  <c r="M4112" i="6"/>
  <c r="N4112" i="6"/>
  <c r="O4112" i="6"/>
  <c r="P4112" i="6"/>
  <c r="Q4112" i="6" s="1"/>
  <c r="R4112" i="6"/>
  <c r="T4112" i="6" s="1"/>
  <c r="S4112" i="6"/>
  <c r="U4112" i="6"/>
  <c r="V4112" i="6"/>
  <c r="W4112" i="6" s="1"/>
  <c r="L4113" i="6"/>
  <c r="M4113" i="6"/>
  <c r="N4113" i="6"/>
  <c r="O4113" i="6"/>
  <c r="R4113" i="6" s="1"/>
  <c r="P4113" i="6"/>
  <c r="Q4113" i="6" s="1"/>
  <c r="S4113" i="6"/>
  <c r="T4113" i="6"/>
  <c r="U4113" i="6" s="1"/>
  <c r="V4113" i="6"/>
  <c r="W4113" i="6" s="1"/>
  <c r="L4114" i="6"/>
  <c r="M4114" i="6"/>
  <c r="N4114" i="6"/>
  <c r="O4114" i="6"/>
  <c r="R4114" i="6" s="1"/>
  <c r="T4114" i="6" s="1"/>
  <c r="U4114" i="6" s="1"/>
  <c r="V4114" i="6" s="1"/>
  <c r="W4114" i="6" s="1"/>
  <c r="P4114" i="6"/>
  <c r="Q4114" i="6" s="1"/>
  <c r="S4114" i="6"/>
  <c r="L4115" i="6"/>
  <c r="M4115" i="6"/>
  <c r="N4115" i="6"/>
  <c r="O4115" i="6"/>
  <c r="R4115" i="6" s="1"/>
  <c r="T4115" i="6" s="1"/>
  <c r="U4115" i="6" s="1"/>
  <c r="P4115" i="6"/>
  <c r="Q4115" i="6" s="1"/>
  <c r="S4115" i="6"/>
  <c r="V4115" i="6"/>
  <c r="W4115" i="6" s="1"/>
  <c r="L4116" i="6"/>
  <c r="M4116" i="6"/>
  <c r="N4116" i="6"/>
  <c r="O4116" i="6"/>
  <c r="P4116" i="6"/>
  <c r="Q4116" i="6" s="1"/>
  <c r="R4116" i="6"/>
  <c r="T4116" i="6" s="1"/>
  <c r="U4116" i="6" s="1"/>
  <c r="V4116" i="6" s="1"/>
  <c r="W4116" i="6" s="1"/>
  <c r="S4116" i="6"/>
  <c r="L4117" i="6"/>
  <c r="M4117" i="6"/>
  <c r="N4117" i="6"/>
  <c r="O4117" i="6"/>
  <c r="P4117" i="6"/>
  <c r="Q4117" i="6" s="1"/>
  <c r="R4117" i="6"/>
  <c r="T4117" i="6" s="1"/>
  <c r="U4117" i="6" s="1"/>
  <c r="V4117" i="6" s="1"/>
  <c r="W4117" i="6" s="1"/>
  <c r="S4117" i="6"/>
  <c r="L4118" i="6"/>
  <c r="M4118" i="6"/>
  <c r="N4118" i="6"/>
  <c r="O4118" i="6"/>
  <c r="R4118" i="6" s="1"/>
  <c r="T4118" i="6" s="1"/>
  <c r="U4118" i="6" s="1"/>
  <c r="V4118" i="6" s="1"/>
  <c r="W4118" i="6" s="1"/>
  <c r="P4118" i="6"/>
  <c r="Q4118" i="6" s="1"/>
  <c r="S4118" i="6"/>
  <c r="L4119" i="6"/>
  <c r="M4119" i="6"/>
  <c r="N4119" i="6"/>
  <c r="O4119" i="6"/>
  <c r="R4119" i="6" s="1"/>
  <c r="P4119" i="6"/>
  <c r="Q4119" i="6" s="1"/>
  <c r="S4119" i="6"/>
  <c r="T4119" i="6"/>
  <c r="U4119" i="6"/>
  <c r="V4119" i="6" s="1"/>
  <c r="W4119" i="6" s="1"/>
  <c r="L4120" i="6"/>
  <c r="M4120" i="6"/>
  <c r="N4120" i="6"/>
  <c r="O4120" i="6"/>
  <c r="P4120" i="6"/>
  <c r="Q4120" i="6" s="1"/>
  <c r="R4120" i="6"/>
  <c r="T4120" i="6" s="1"/>
  <c r="U4120" i="6" s="1"/>
  <c r="S4120" i="6"/>
  <c r="V4120" i="6"/>
  <c r="W4120" i="6" s="1"/>
  <c r="L4121" i="6"/>
  <c r="M4121" i="6"/>
  <c r="N4121" i="6"/>
  <c r="O4121" i="6"/>
  <c r="R4121" i="6" s="1"/>
  <c r="T4121" i="6" s="1"/>
  <c r="U4121" i="6" s="1"/>
  <c r="V4121" i="6" s="1"/>
  <c r="W4121" i="6" s="1"/>
  <c r="P4121" i="6"/>
  <c r="Q4121" i="6" s="1"/>
  <c r="S4121" i="6"/>
  <c r="L4122" i="6"/>
  <c r="M4122" i="6"/>
  <c r="N4122" i="6"/>
  <c r="O4122" i="6"/>
  <c r="R4122" i="6" s="1"/>
  <c r="P4122" i="6"/>
  <c r="Q4122" i="6" s="1"/>
  <c r="S4122" i="6"/>
  <c r="T4122" i="6"/>
  <c r="U4122" i="6"/>
  <c r="V4122" i="6"/>
  <c r="W4122" i="6" s="1"/>
  <c r="L4123" i="6"/>
  <c r="M4123" i="6"/>
  <c r="N4123" i="6"/>
  <c r="O4123" i="6"/>
  <c r="P4123" i="6"/>
  <c r="Q4123" i="6" s="1"/>
  <c r="R4123" i="6"/>
  <c r="S4123" i="6"/>
  <c r="T4123" i="6"/>
  <c r="U4123" i="6" s="1"/>
  <c r="V4123" i="6"/>
  <c r="W4123" i="6"/>
  <c r="L4124" i="6"/>
  <c r="M4124" i="6"/>
  <c r="N4124" i="6"/>
  <c r="O4124" i="6"/>
  <c r="P4124" i="6"/>
  <c r="Q4124" i="6" s="1"/>
  <c r="R4124" i="6"/>
  <c r="T4124" i="6" s="1"/>
  <c r="S4124" i="6"/>
  <c r="U4124" i="6"/>
  <c r="V4124" i="6"/>
  <c r="W4124" i="6" s="1"/>
  <c r="L4125" i="6"/>
  <c r="M4125" i="6"/>
  <c r="N4125" i="6"/>
  <c r="O4125" i="6"/>
  <c r="R4125" i="6" s="1"/>
  <c r="P4125" i="6"/>
  <c r="Q4125" i="6" s="1"/>
  <c r="S4125" i="6"/>
  <c r="T4125" i="6"/>
  <c r="U4125" i="6" s="1"/>
  <c r="V4125" i="6"/>
  <c r="W4125" i="6" s="1"/>
  <c r="L4126" i="6"/>
  <c r="M4126" i="6"/>
  <c r="N4126" i="6"/>
  <c r="O4126" i="6"/>
  <c r="R4126" i="6" s="1"/>
  <c r="T4126" i="6" s="1"/>
  <c r="U4126" i="6" s="1"/>
  <c r="V4126" i="6" s="1"/>
  <c r="W4126" i="6" s="1"/>
  <c r="P4126" i="6"/>
  <c r="Q4126" i="6" s="1"/>
  <c r="S4126" i="6"/>
  <c r="L4127" i="6"/>
  <c r="M4127" i="6"/>
  <c r="N4127" i="6"/>
  <c r="O4127" i="6"/>
  <c r="R4127" i="6" s="1"/>
  <c r="T4127" i="6" s="1"/>
  <c r="U4127" i="6" s="1"/>
  <c r="P4127" i="6"/>
  <c r="Q4127" i="6" s="1"/>
  <c r="S4127" i="6"/>
  <c r="V4127" i="6"/>
  <c r="W4127" i="6" s="1"/>
  <c r="L4128" i="6"/>
  <c r="M4128" i="6"/>
  <c r="N4128" i="6"/>
  <c r="O4128" i="6"/>
  <c r="P4128" i="6"/>
  <c r="Q4128" i="6" s="1"/>
  <c r="R4128" i="6"/>
  <c r="T4128" i="6" s="1"/>
  <c r="U4128" i="6" s="1"/>
  <c r="V4128" i="6" s="1"/>
  <c r="W4128" i="6" s="1"/>
  <c r="S4128" i="6"/>
  <c r="L4129" i="6"/>
  <c r="M4129" i="6"/>
  <c r="N4129" i="6"/>
  <c r="O4129" i="6"/>
  <c r="P4129" i="6"/>
  <c r="Q4129" i="6" s="1"/>
  <c r="R4129" i="6"/>
  <c r="T4129" i="6" s="1"/>
  <c r="U4129" i="6" s="1"/>
  <c r="V4129" i="6" s="1"/>
  <c r="W4129" i="6" s="1"/>
  <c r="S4129" i="6"/>
  <c r="L4130" i="6"/>
  <c r="M4130" i="6"/>
  <c r="N4130" i="6"/>
  <c r="O4130" i="6"/>
  <c r="R4130" i="6" s="1"/>
  <c r="T4130" i="6" s="1"/>
  <c r="U4130" i="6" s="1"/>
  <c r="V4130" i="6" s="1"/>
  <c r="W4130" i="6" s="1"/>
  <c r="P4130" i="6"/>
  <c r="Q4130" i="6" s="1"/>
  <c r="S4130" i="6"/>
  <c r="L4131" i="6"/>
  <c r="M4131" i="6"/>
  <c r="N4131" i="6"/>
  <c r="O4131" i="6"/>
  <c r="R4131" i="6" s="1"/>
  <c r="P4131" i="6"/>
  <c r="Q4131" i="6" s="1"/>
  <c r="S4131" i="6"/>
  <c r="T4131" i="6"/>
  <c r="U4131" i="6"/>
  <c r="V4131" i="6" s="1"/>
  <c r="W4131" i="6" s="1"/>
  <c r="L4132" i="6"/>
  <c r="M4132" i="6"/>
  <c r="N4132" i="6"/>
  <c r="O4132" i="6"/>
  <c r="P4132" i="6"/>
  <c r="Q4132" i="6" s="1"/>
  <c r="R4132" i="6"/>
  <c r="T4132" i="6" s="1"/>
  <c r="U4132" i="6" s="1"/>
  <c r="S4132" i="6"/>
  <c r="V4132" i="6"/>
  <c r="W4132" i="6" s="1"/>
  <c r="L4133" i="6"/>
  <c r="M4133" i="6"/>
  <c r="N4133" i="6"/>
  <c r="O4133" i="6"/>
  <c r="R4133" i="6" s="1"/>
  <c r="T4133" i="6" s="1"/>
  <c r="U4133" i="6" s="1"/>
  <c r="V4133" i="6" s="1"/>
  <c r="W4133" i="6" s="1"/>
  <c r="P4133" i="6"/>
  <c r="Q4133" i="6" s="1"/>
  <c r="S4133" i="6"/>
  <c r="L4134" i="6"/>
  <c r="M4134" i="6"/>
  <c r="N4134" i="6"/>
  <c r="O4134" i="6"/>
  <c r="R4134" i="6" s="1"/>
  <c r="P4134" i="6"/>
  <c r="Q4134" i="6" s="1"/>
  <c r="S4134" i="6"/>
  <c r="T4134" i="6"/>
  <c r="U4134" i="6"/>
  <c r="V4134" i="6"/>
  <c r="W4134" i="6" s="1"/>
  <c r="L4135" i="6"/>
  <c r="M4135" i="6"/>
  <c r="N4135" i="6"/>
  <c r="O4135" i="6"/>
  <c r="P4135" i="6"/>
  <c r="Q4135" i="6" s="1"/>
  <c r="R4135" i="6"/>
  <c r="S4135" i="6"/>
  <c r="T4135" i="6"/>
  <c r="U4135" i="6" s="1"/>
  <c r="V4135" i="6"/>
  <c r="W4135" i="6"/>
  <c r="L4136" i="6"/>
  <c r="M4136" i="6"/>
  <c r="N4136" i="6"/>
  <c r="O4136" i="6"/>
  <c r="P4136" i="6"/>
  <c r="Q4136" i="6" s="1"/>
  <c r="R4136" i="6"/>
  <c r="T4136" i="6" s="1"/>
  <c r="S4136" i="6"/>
  <c r="U4136" i="6"/>
  <c r="V4136" i="6"/>
  <c r="W4136" i="6" s="1"/>
  <c r="L4137" i="6"/>
  <c r="M4137" i="6"/>
  <c r="N4137" i="6"/>
  <c r="S4137" i="6"/>
  <c r="L4138" i="6"/>
  <c r="M4138" i="6"/>
  <c r="N4138" i="6"/>
  <c r="P4138" i="6" s="1"/>
  <c r="Q4138" i="6" s="1"/>
  <c r="S4138" i="6"/>
  <c r="L4139" i="6"/>
  <c r="M4139" i="6"/>
  <c r="N4139" i="6"/>
  <c r="O4139" i="6"/>
  <c r="R4139" i="6" s="1"/>
  <c r="T4139" i="6" s="1"/>
  <c r="U4139" i="6" s="1"/>
  <c r="V4139" i="6" s="1"/>
  <c r="W4139" i="6" s="1"/>
  <c r="P4139" i="6"/>
  <c r="Q4139" i="6" s="1"/>
  <c r="S4139" i="6"/>
  <c r="L4140" i="6"/>
  <c r="M4140" i="6"/>
  <c r="N4140" i="6"/>
  <c r="O4140" i="6"/>
  <c r="R4140" i="6" s="1"/>
  <c r="T4140" i="6" s="1"/>
  <c r="U4140" i="6" s="1"/>
  <c r="V4140" i="6" s="1"/>
  <c r="W4140" i="6" s="1"/>
  <c r="P4140" i="6"/>
  <c r="Q4140" i="6" s="1"/>
  <c r="S4140" i="6"/>
  <c r="L4141" i="6"/>
  <c r="M4141" i="6"/>
  <c r="N4141" i="6"/>
  <c r="O4141" i="6" s="1"/>
  <c r="R4141" i="6" s="1"/>
  <c r="T4141" i="6" s="1"/>
  <c r="U4141" i="6" s="1"/>
  <c r="V4141" i="6" s="1"/>
  <c r="W4141" i="6" s="1"/>
  <c r="P4141" i="6"/>
  <c r="Q4141" i="6" s="1"/>
  <c r="S4141" i="6"/>
  <c r="L4142" i="6"/>
  <c r="M4142" i="6"/>
  <c r="N4142" i="6"/>
  <c r="S4142" i="6"/>
  <c r="L4143" i="6"/>
  <c r="M4143" i="6"/>
  <c r="N4143" i="6"/>
  <c r="O4143" i="6"/>
  <c r="P4143" i="6"/>
  <c r="Q4143" i="6" s="1"/>
  <c r="R4143" i="6"/>
  <c r="T4143" i="6" s="1"/>
  <c r="U4143" i="6" s="1"/>
  <c r="V4143" i="6" s="1"/>
  <c r="W4143" i="6" s="1"/>
  <c r="S4143" i="6"/>
  <c r="L4144" i="6"/>
  <c r="M4144" i="6"/>
  <c r="N4144" i="6"/>
  <c r="S4144" i="6"/>
  <c r="L4145" i="6"/>
  <c r="M4145" i="6"/>
  <c r="N4145" i="6"/>
  <c r="P4145" i="6" s="1"/>
  <c r="Q4145" i="6" s="1"/>
  <c r="O4145" i="6"/>
  <c r="R4145" i="6"/>
  <c r="T4145" i="6" s="1"/>
  <c r="S4145" i="6"/>
  <c r="U4145" i="6"/>
  <c r="V4145" i="6"/>
  <c r="W4145" i="6" s="1"/>
  <c r="L4146" i="6"/>
  <c r="M4146" i="6"/>
  <c r="N4146" i="6"/>
  <c r="O4146" i="6"/>
  <c r="R4146" i="6" s="1"/>
  <c r="P4146" i="6"/>
  <c r="Q4146" i="6" s="1"/>
  <c r="S4146" i="6"/>
  <c r="T4146" i="6"/>
  <c r="U4146" i="6"/>
  <c r="V4146" i="6" s="1"/>
  <c r="W4146" i="6"/>
  <c r="L4147" i="6"/>
  <c r="M4147" i="6"/>
  <c r="N4147" i="6"/>
  <c r="O4147" i="6" s="1"/>
  <c r="P4147" i="6"/>
  <c r="Q4147" i="6" s="1"/>
  <c r="R4147" i="6"/>
  <c r="T4147" i="6" s="1"/>
  <c r="S4147" i="6"/>
  <c r="U4147" i="6"/>
  <c r="V4147" i="6" s="1"/>
  <c r="W4147" i="6" s="1"/>
  <c r="L4148" i="6"/>
  <c r="M4148" i="6"/>
  <c r="N4148" i="6"/>
  <c r="O4148" i="6" s="1"/>
  <c r="R4148" i="6" s="1"/>
  <c r="T4148" i="6" s="1"/>
  <c r="S4148" i="6"/>
  <c r="U4148" i="6"/>
  <c r="V4148" i="6"/>
  <c r="W4148" i="6" s="1"/>
  <c r="L4149" i="6"/>
  <c r="M4149" i="6"/>
  <c r="N4149" i="6"/>
  <c r="S4149" i="6"/>
  <c r="L4150" i="6"/>
  <c r="M4150" i="6"/>
  <c r="N4150" i="6"/>
  <c r="P4150" i="6" s="1"/>
  <c r="Q4150" i="6" s="1"/>
  <c r="O4150" i="6"/>
  <c r="R4150" i="6" s="1"/>
  <c r="T4150" i="6" s="1"/>
  <c r="U4150" i="6" s="1"/>
  <c r="V4150" i="6" s="1"/>
  <c r="W4150" i="6" s="1"/>
  <c r="S4150" i="6"/>
  <c r="L4151" i="6"/>
  <c r="M4151" i="6"/>
  <c r="N4151" i="6"/>
  <c r="O4151" i="6" s="1"/>
  <c r="R4151" i="6" s="1"/>
  <c r="T4151" i="6" s="1"/>
  <c r="U4151" i="6" s="1"/>
  <c r="V4151" i="6" s="1"/>
  <c r="W4151" i="6" s="1"/>
  <c r="P4151" i="6"/>
  <c r="Q4151" i="6" s="1"/>
  <c r="S4151" i="6"/>
  <c r="L4152" i="6"/>
  <c r="M4152" i="6"/>
  <c r="N4152" i="6"/>
  <c r="S4152" i="6"/>
  <c r="L4153" i="6"/>
  <c r="M4153" i="6"/>
  <c r="N4153" i="6"/>
  <c r="O4153" i="6" s="1"/>
  <c r="P4153" i="6"/>
  <c r="Q4153" i="6" s="1"/>
  <c r="R4153" i="6"/>
  <c r="T4153" i="6" s="1"/>
  <c r="U4153" i="6" s="1"/>
  <c r="V4153" i="6" s="1"/>
  <c r="W4153" i="6" s="1"/>
  <c r="S4153" i="6"/>
  <c r="L4154" i="6"/>
  <c r="M4154" i="6"/>
  <c r="N4154" i="6"/>
  <c r="P4154" i="6" s="1"/>
  <c r="Q4154" i="6" s="1"/>
  <c r="O4154" i="6"/>
  <c r="R4154" i="6" s="1"/>
  <c r="S4154" i="6"/>
  <c r="T4154" i="6"/>
  <c r="U4154" i="6" s="1"/>
  <c r="V4154" i="6" s="1"/>
  <c r="W4154" i="6" s="1"/>
  <c r="L4155" i="6"/>
  <c r="M4155" i="6"/>
  <c r="N4155" i="6"/>
  <c r="O4155" i="6"/>
  <c r="R4155" i="6" s="1"/>
  <c r="T4155" i="6" s="1"/>
  <c r="U4155" i="6" s="1"/>
  <c r="V4155" i="6" s="1"/>
  <c r="W4155" i="6" s="1"/>
  <c r="P4155" i="6"/>
  <c r="Q4155" i="6" s="1"/>
  <c r="S4155" i="6"/>
  <c r="L4156" i="6"/>
  <c r="M4156" i="6"/>
  <c r="N4156" i="6"/>
  <c r="S4156" i="6"/>
  <c r="L4157" i="6"/>
  <c r="M4157" i="6"/>
  <c r="N4157" i="6"/>
  <c r="P4157" i="6" s="1"/>
  <c r="Q4157" i="6" s="1"/>
  <c r="O4157" i="6"/>
  <c r="R4157" i="6"/>
  <c r="T4157" i="6" s="1"/>
  <c r="S4157" i="6"/>
  <c r="U4157" i="6"/>
  <c r="V4157" i="6" s="1"/>
  <c r="W4157" i="6" s="1"/>
  <c r="L4158" i="6"/>
  <c r="M4158" i="6"/>
  <c r="N4158" i="6"/>
  <c r="O4158" i="6"/>
  <c r="R4158" i="6" s="1"/>
  <c r="T4158" i="6" s="1"/>
  <c r="U4158" i="6" s="1"/>
  <c r="V4158" i="6" s="1"/>
  <c r="W4158" i="6" s="1"/>
  <c r="P4158" i="6"/>
  <c r="Q4158" i="6" s="1"/>
  <c r="S4158" i="6"/>
  <c r="L4159" i="6"/>
  <c r="M4159" i="6"/>
  <c r="N4159" i="6"/>
  <c r="O4159" i="6" s="1"/>
  <c r="P4159" i="6"/>
  <c r="Q4159" i="6" s="1"/>
  <c r="R4159" i="6"/>
  <c r="S4159" i="6"/>
  <c r="T4159" i="6"/>
  <c r="U4159" i="6" s="1"/>
  <c r="V4159" i="6"/>
  <c r="W4159" i="6" s="1"/>
  <c r="L4160" i="6"/>
  <c r="M4160" i="6"/>
  <c r="N4160" i="6"/>
  <c r="O4160" i="6" s="1"/>
  <c r="R4160" i="6" s="1"/>
  <c r="T4160" i="6" s="1"/>
  <c r="U4160" i="6" s="1"/>
  <c r="V4160" i="6" s="1"/>
  <c r="W4160" i="6" s="1"/>
  <c r="S4160" i="6"/>
  <c r="L4161" i="6"/>
  <c r="M4161" i="6"/>
  <c r="N4161" i="6"/>
  <c r="S4161" i="6"/>
  <c r="L4162" i="6"/>
  <c r="M4162" i="6"/>
  <c r="N4162" i="6"/>
  <c r="P4162" i="6" s="1"/>
  <c r="Q4162" i="6" s="1"/>
  <c r="S4162" i="6"/>
  <c r="L4163" i="6"/>
  <c r="M4163" i="6"/>
  <c r="N4163" i="6"/>
  <c r="O4163" i="6" s="1"/>
  <c r="R4163" i="6" s="1"/>
  <c r="T4163" i="6" s="1"/>
  <c r="U4163" i="6" s="1"/>
  <c r="P4163" i="6"/>
  <c r="Q4163" i="6" s="1"/>
  <c r="S4163" i="6"/>
  <c r="V4163" i="6"/>
  <c r="W4163" i="6" s="1"/>
  <c r="L4164" i="6"/>
  <c r="M4164" i="6"/>
  <c r="N4164" i="6"/>
  <c r="O4164" i="6"/>
  <c r="R4164" i="6" s="1"/>
  <c r="T4164" i="6" s="1"/>
  <c r="U4164" i="6" s="1"/>
  <c r="V4164" i="6" s="1"/>
  <c r="P4164" i="6"/>
  <c r="Q4164" i="6" s="1"/>
  <c r="S4164" i="6"/>
  <c r="W4164" i="6"/>
  <c r="L4165" i="6"/>
  <c r="M4165" i="6"/>
  <c r="N4165" i="6"/>
  <c r="P4165" i="6" s="1"/>
  <c r="Q4165" i="6" s="1"/>
  <c r="O4165" i="6"/>
  <c r="R4165" i="6" s="1"/>
  <c r="T4165" i="6" s="1"/>
  <c r="U4165" i="6" s="1"/>
  <c r="V4165" i="6" s="1"/>
  <c r="W4165" i="6" s="1"/>
  <c r="S4165" i="6"/>
  <c r="L4166" i="6"/>
  <c r="M4166" i="6"/>
  <c r="N4166" i="6"/>
  <c r="O4166" i="6"/>
  <c r="R4166" i="6" s="1"/>
  <c r="P4166" i="6"/>
  <c r="Q4166" i="6" s="1"/>
  <c r="S4166" i="6"/>
  <c r="T4166" i="6"/>
  <c r="U4166" i="6" s="1"/>
  <c r="V4166" i="6" s="1"/>
  <c r="W4166" i="6" s="1"/>
  <c r="L4167" i="6"/>
  <c r="M4167" i="6"/>
  <c r="N4167" i="6"/>
  <c r="O4167" i="6"/>
  <c r="R4167" i="6" s="1"/>
  <c r="T4167" i="6" s="1"/>
  <c r="U4167" i="6" s="1"/>
  <c r="V4167" i="6" s="1"/>
  <c r="W4167" i="6" s="1"/>
  <c r="P4167" i="6"/>
  <c r="Q4167" i="6" s="1"/>
  <c r="S4167" i="6"/>
  <c r="L4168" i="6"/>
  <c r="M4168" i="6"/>
  <c r="N4168" i="6"/>
  <c r="O4168" i="6" s="1"/>
  <c r="R4168" i="6" s="1"/>
  <c r="P4168" i="6"/>
  <c r="Q4168" i="6" s="1"/>
  <c r="S4168" i="6"/>
  <c r="T4168" i="6"/>
  <c r="U4168" i="6"/>
  <c r="V4168" i="6"/>
  <c r="W4168" i="6" s="1"/>
  <c r="L4169" i="6"/>
  <c r="M4169" i="6"/>
  <c r="N4169" i="6"/>
  <c r="P4169" i="6" s="1"/>
  <c r="Q4169" i="6" s="1"/>
  <c r="O4169" i="6"/>
  <c r="R4169" i="6"/>
  <c r="S4169" i="6"/>
  <c r="T4169" i="6"/>
  <c r="U4169" i="6" s="1"/>
  <c r="V4169" i="6" s="1"/>
  <c r="W4169" i="6"/>
  <c r="L4170" i="6"/>
  <c r="M4170" i="6"/>
  <c r="N4170" i="6"/>
  <c r="O4170" i="6"/>
  <c r="R4170" i="6" s="1"/>
  <c r="T4170" i="6" s="1"/>
  <c r="U4170" i="6" s="1"/>
  <c r="V4170" i="6" s="1"/>
  <c r="W4170" i="6" s="1"/>
  <c r="P4170" i="6"/>
  <c r="Q4170" i="6" s="1"/>
  <c r="S4170" i="6"/>
  <c r="L4171" i="6"/>
  <c r="M4171" i="6"/>
  <c r="N4171" i="6"/>
  <c r="O4171" i="6" s="1"/>
  <c r="R4171" i="6" s="1"/>
  <c r="P4171" i="6"/>
  <c r="Q4171" i="6" s="1"/>
  <c r="S4171" i="6"/>
  <c r="T4171" i="6"/>
  <c r="U4171" i="6" s="1"/>
  <c r="V4171" i="6"/>
  <c r="W4171" i="6" s="1"/>
  <c r="L4172" i="6"/>
  <c r="M4172" i="6"/>
  <c r="N4172" i="6"/>
  <c r="P4172" i="6" s="1"/>
  <c r="Q4172" i="6" s="1"/>
  <c r="O4172" i="6"/>
  <c r="R4172" i="6"/>
  <c r="T4172" i="6" s="1"/>
  <c r="U4172" i="6" s="1"/>
  <c r="S4172" i="6"/>
  <c r="V4172" i="6"/>
  <c r="W4172" i="6" s="1"/>
  <c r="L4173" i="6"/>
  <c r="M4173" i="6"/>
  <c r="N4173" i="6"/>
  <c r="S4173" i="6"/>
  <c r="L4174" i="6"/>
  <c r="M4174" i="6"/>
  <c r="N4174" i="6"/>
  <c r="P4174" i="6" s="1"/>
  <c r="Q4174" i="6" s="1"/>
  <c r="O4174" i="6"/>
  <c r="R4174" i="6" s="1"/>
  <c r="T4174" i="6" s="1"/>
  <c r="U4174" i="6" s="1"/>
  <c r="V4174" i="6" s="1"/>
  <c r="S4174" i="6"/>
  <c r="W4174" i="6"/>
  <c r="L4175" i="6"/>
  <c r="M4175" i="6"/>
  <c r="N4175" i="6"/>
  <c r="O4175" i="6" s="1"/>
  <c r="R4175" i="6" s="1"/>
  <c r="T4175" i="6" s="1"/>
  <c r="U4175" i="6" s="1"/>
  <c r="V4175" i="6" s="1"/>
  <c r="W4175" i="6" s="1"/>
  <c r="P4175" i="6"/>
  <c r="Q4175" i="6" s="1"/>
  <c r="S4175" i="6"/>
  <c r="L4176" i="6"/>
  <c r="M4176" i="6"/>
  <c r="N4176" i="6"/>
  <c r="O4176" i="6" s="1"/>
  <c r="R4176" i="6"/>
  <c r="T4176" i="6" s="1"/>
  <c r="U4176" i="6" s="1"/>
  <c r="V4176" i="6" s="1"/>
  <c r="W4176" i="6" s="1"/>
  <c r="S4176" i="6"/>
  <c r="L4177" i="6"/>
  <c r="M4177" i="6"/>
  <c r="N4177" i="6"/>
  <c r="P4177" i="6" s="1"/>
  <c r="Q4177" i="6" s="1"/>
  <c r="O4177" i="6"/>
  <c r="R4177" i="6" s="1"/>
  <c r="T4177" i="6" s="1"/>
  <c r="U4177" i="6" s="1"/>
  <c r="V4177" i="6" s="1"/>
  <c r="W4177" i="6" s="1"/>
  <c r="S4177" i="6"/>
  <c r="L4178" i="6"/>
  <c r="M4178" i="6"/>
  <c r="N4178" i="6"/>
  <c r="P4178" i="6" s="1"/>
  <c r="Q4178" i="6" s="1"/>
  <c r="S4178" i="6"/>
  <c r="L4179" i="6"/>
  <c r="M4179" i="6"/>
  <c r="N4179" i="6"/>
  <c r="O4179" i="6"/>
  <c r="R4179" i="6" s="1"/>
  <c r="T4179" i="6" s="1"/>
  <c r="U4179" i="6" s="1"/>
  <c r="V4179" i="6" s="1"/>
  <c r="W4179" i="6" s="1"/>
  <c r="P4179" i="6"/>
  <c r="Q4179" i="6" s="1"/>
  <c r="S4179" i="6"/>
  <c r="L4180" i="6"/>
  <c r="M4180" i="6"/>
  <c r="N4180" i="6"/>
  <c r="O4180" i="6" s="1"/>
  <c r="R4180" i="6" s="1"/>
  <c r="P4180" i="6"/>
  <c r="Q4180" i="6" s="1"/>
  <c r="S4180" i="6"/>
  <c r="T4180" i="6"/>
  <c r="U4180" i="6" s="1"/>
  <c r="V4180" i="6"/>
  <c r="W4180" i="6" s="1"/>
  <c r="L4181" i="6"/>
  <c r="M4181" i="6"/>
  <c r="N4181" i="6"/>
  <c r="P4181" i="6" s="1"/>
  <c r="Q4181" i="6" s="1"/>
  <c r="O4181" i="6"/>
  <c r="R4181" i="6"/>
  <c r="T4181" i="6" s="1"/>
  <c r="U4181" i="6" s="1"/>
  <c r="V4181" i="6" s="1"/>
  <c r="W4181" i="6" s="1"/>
  <c r="S4181" i="6"/>
  <c r="L4182" i="6"/>
  <c r="M4182" i="6"/>
  <c r="N4182" i="6"/>
  <c r="O4182" i="6"/>
  <c r="R4182" i="6" s="1"/>
  <c r="T4182" i="6" s="1"/>
  <c r="U4182" i="6" s="1"/>
  <c r="V4182" i="6" s="1"/>
  <c r="W4182" i="6" s="1"/>
  <c r="P4182" i="6"/>
  <c r="Q4182" i="6" s="1"/>
  <c r="S4182" i="6"/>
  <c r="L4183" i="6"/>
  <c r="M4183" i="6"/>
  <c r="N4183" i="6"/>
  <c r="O4183" i="6" s="1"/>
  <c r="P4183" i="6"/>
  <c r="Q4183" i="6" s="1"/>
  <c r="R4183" i="6"/>
  <c r="T4183" i="6" s="1"/>
  <c r="U4183" i="6" s="1"/>
  <c r="S4183" i="6"/>
  <c r="V4183" i="6"/>
  <c r="W4183" i="6" s="1"/>
  <c r="L4184" i="6"/>
  <c r="M4184" i="6"/>
  <c r="N4184" i="6"/>
  <c r="P4184" i="6" s="1"/>
  <c r="Q4184" i="6" s="1"/>
  <c r="O4184" i="6"/>
  <c r="R4184" i="6"/>
  <c r="T4184" i="6" s="1"/>
  <c r="S4184" i="6"/>
  <c r="U4184" i="6"/>
  <c r="V4184" i="6" s="1"/>
  <c r="W4184" i="6" s="1"/>
  <c r="L4185" i="6"/>
  <c r="M4185" i="6"/>
  <c r="N4185" i="6"/>
  <c r="S4185" i="6"/>
  <c r="L4186" i="6"/>
  <c r="M4186" i="6"/>
  <c r="N4186" i="6"/>
  <c r="P4186" i="6" s="1"/>
  <c r="Q4186" i="6" s="1"/>
  <c r="O4186" i="6"/>
  <c r="R4186" i="6" s="1"/>
  <c r="T4186" i="6" s="1"/>
  <c r="U4186" i="6" s="1"/>
  <c r="V4186" i="6" s="1"/>
  <c r="W4186" i="6" s="1"/>
  <c r="S4186" i="6"/>
  <c r="L4187" i="6"/>
  <c r="M4187" i="6"/>
  <c r="N4187" i="6"/>
  <c r="O4187" i="6"/>
  <c r="R4187" i="6" s="1"/>
  <c r="T4187" i="6" s="1"/>
  <c r="U4187" i="6" s="1"/>
  <c r="P4187" i="6"/>
  <c r="Q4187" i="6" s="1"/>
  <c r="S4187" i="6"/>
  <c r="V4187" i="6"/>
  <c r="W4187" i="6" s="1"/>
  <c r="L4188" i="6"/>
  <c r="M4188" i="6"/>
  <c r="N4188" i="6"/>
  <c r="O4188" i="6" s="1"/>
  <c r="R4188" i="6" s="1"/>
  <c r="T4188" i="6" s="1"/>
  <c r="U4188" i="6" s="1"/>
  <c r="V4188" i="6" s="1"/>
  <c r="W4188" i="6" s="1"/>
  <c r="P4188" i="6"/>
  <c r="Q4188" i="6" s="1"/>
  <c r="S4188" i="6"/>
  <c r="L4189" i="6"/>
  <c r="M4189" i="6"/>
  <c r="N4189" i="6"/>
  <c r="O4189" i="6"/>
  <c r="P4189" i="6"/>
  <c r="Q4189" i="6" s="1"/>
  <c r="R4189" i="6"/>
  <c r="T4189" i="6" s="1"/>
  <c r="U4189" i="6" s="1"/>
  <c r="V4189" i="6" s="1"/>
  <c r="W4189" i="6" s="1"/>
  <c r="S4189" i="6"/>
  <c r="L4190" i="6"/>
  <c r="M4190" i="6"/>
  <c r="N4190" i="6"/>
  <c r="P4190" i="6" s="1"/>
  <c r="Q4190" i="6" s="1"/>
  <c r="S4190" i="6"/>
  <c r="L4191" i="6"/>
  <c r="M4191" i="6"/>
  <c r="N4191" i="6"/>
  <c r="O4191" i="6"/>
  <c r="P4191" i="6"/>
  <c r="Q4191" i="6" s="1"/>
  <c r="R4191" i="6"/>
  <c r="S4191" i="6"/>
  <c r="T4191" i="6"/>
  <c r="U4191" i="6" s="1"/>
  <c r="V4191" i="6" s="1"/>
  <c r="W4191" i="6" s="1"/>
  <c r="L4192" i="6"/>
  <c r="M4192" i="6"/>
  <c r="N4192" i="6"/>
  <c r="O4192" i="6" s="1"/>
  <c r="P4192" i="6"/>
  <c r="Q4192" i="6" s="1"/>
  <c r="R4192" i="6"/>
  <c r="T4192" i="6" s="1"/>
  <c r="U4192" i="6" s="1"/>
  <c r="V4192" i="6" s="1"/>
  <c r="W4192" i="6" s="1"/>
  <c r="S4192" i="6"/>
  <c r="L4193" i="6"/>
  <c r="M4193" i="6"/>
  <c r="N4193" i="6"/>
  <c r="P4193" i="6" s="1"/>
  <c r="Q4193" i="6" s="1"/>
  <c r="O4193" i="6"/>
  <c r="R4193" i="6"/>
  <c r="T4193" i="6" s="1"/>
  <c r="U4193" i="6" s="1"/>
  <c r="V4193" i="6" s="1"/>
  <c r="W4193" i="6" s="1"/>
  <c r="S4193" i="6"/>
  <c r="L4194" i="6"/>
  <c r="M4194" i="6"/>
  <c r="N4194" i="6"/>
  <c r="O4194" i="6"/>
  <c r="R4194" i="6" s="1"/>
  <c r="P4194" i="6"/>
  <c r="Q4194" i="6" s="1"/>
  <c r="S4194" i="6"/>
  <c r="T4194" i="6"/>
  <c r="U4194" i="6" s="1"/>
  <c r="V4194" i="6"/>
  <c r="W4194" i="6"/>
  <c r="L4195" i="6"/>
  <c r="M4195" i="6"/>
  <c r="N4195" i="6"/>
  <c r="O4195" i="6" s="1"/>
  <c r="P4195" i="6"/>
  <c r="Q4195" i="6" s="1"/>
  <c r="R4195" i="6"/>
  <c r="T4195" i="6" s="1"/>
  <c r="U4195" i="6" s="1"/>
  <c r="V4195" i="6" s="1"/>
  <c r="W4195" i="6" s="1"/>
  <c r="S4195" i="6"/>
  <c r="L4196" i="6"/>
  <c r="M4196" i="6"/>
  <c r="N4196" i="6"/>
  <c r="P4196" i="6" s="1"/>
  <c r="Q4196" i="6" s="1"/>
  <c r="O4196" i="6"/>
  <c r="R4196" i="6"/>
  <c r="T4196" i="6" s="1"/>
  <c r="S4196" i="6"/>
  <c r="U4196" i="6"/>
  <c r="V4196" i="6"/>
  <c r="W4196" i="6" s="1"/>
  <c r="L4197" i="6"/>
  <c r="M4197" i="6"/>
  <c r="N4197" i="6"/>
  <c r="S4197" i="6"/>
  <c r="L4198" i="6"/>
  <c r="M4198" i="6"/>
  <c r="N4198" i="6"/>
  <c r="P4198" i="6" s="1"/>
  <c r="Q4198" i="6" s="1"/>
  <c r="O4198" i="6"/>
  <c r="R4198" i="6" s="1"/>
  <c r="T4198" i="6" s="1"/>
  <c r="S4198" i="6"/>
  <c r="U4198" i="6"/>
  <c r="V4198" i="6" s="1"/>
  <c r="W4198" i="6" s="1"/>
  <c r="L4199" i="6"/>
  <c r="M4199" i="6"/>
  <c r="N4199" i="6"/>
  <c r="P4199" i="6" s="1"/>
  <c r="Q4199" i="6" s="1"/>
  <c r="O4199" i="6"/>
  <c r="R4199" i="6" s="1"/>
  <c r="T4199" i="6" s="1"/>
  <c r="U4199" i="6" s="1"/>
  <c r="S4199" i="6"/>
  <c r="V4199" i="6"/>
  <c r="W4199" i="6" s="1"/>
  <c r="L4200" i="6"/>
  <c r="M4200" i="6"/>
  <c r="N4200" i="6"/>
  <c r="O4200" i="6"/>
  <c r="R4200" i="6" s="1"/>
  <c r="T4200" i="6" s="1"/>
  <c r="U4200" i="6" s="1"/>
  <c r="V4200" i="6" s="1"/>
  <c r="W4200" i="6" s="1"/>
  <c r="P4200" i="6"/>
  <c r="Q4200" i="6" s="1"/>
  <c r="S4200" i="6"/>
  <c r="L4201" i="6"/>
  <c r="M4201" i="6"/>
  <c r="N4201" i="6"/>
  <c r="O4201" i="6"/>
  <c r="P4201" i="6"/>
  <c r="Q4201" i="6" s="1"/>
  <c r="R4201" i="6"/>
  <c r="T4201" i="6" s="1"/>
  <c r="U4201" i="6" s="1"/>
  <c r="V4201" i="6" s="1"/>
  <c r="W4201" i="6" s="1"/>
  <c r="S4201" i="6"/>
  <c r="L4202" i="6"/>
  <c r="M4202" i="6"/>
  <c r="N4202" i="6"/>
  <c r="O4202" i="6"/>
  <c r="R4202" i="6" s="1"/>
  <c r="T4202" i="6" s="1"/>
  <c r="U4202" i="6" s="1"/>
  <c r="V4202" i="6" s="1"/>
  <c r="W4202" i="6" s="1"/>
  <c r="P4202" i="6"/>
  <c r="Q4202" i="6" s="1"/>
  <c r="S4202" i="6"/>
  <c r="L4203" i="6"/>
  <c r="M4203" i="6"/>
  <c r="N4203" i="6"/>
  <c r="O4203" i="6"/>
  <c r="P4203" i="6"/>
  <c r="Q4203" i="6" s="1"/>
  <c r="R4203" i="6"/>
  <c r="S4203" i="6"/>
  <c r="T4203" i="6"/>
  <c r="U4203" i="6" s="1"/>
  <c r="V4203" i="6" s="1"/>
  <c r="W4203" i="6" s="1"/>
  <c r="L4204" i="6"/>
  <c r="M4204" i="6"/>
  <c r="N4204" i="6"/>
  <c r="O4204" i="6" s="1"/>
  <c r="P4204" i="6"/>
  <c r="Q4204" i="6" s="1"/>
  <c r="R4204" i="6"/>
  <c r="T4204" i="6" s="1"/>
  <c r="S4204" i="6"/>
  <c r="U4204" i="6"/>
  <c r="V4204" i="6" s="1"/>
  <c r="W4204" i="6" s="1"/>
  <c r="L4205" i="6"/>
  <c r="M4205" i="6"/>
  <c r="N4205" i="6"/>
  <c r="P4205" i="6" s="1"/>
  <c r="Q4205" i="6" s="1"/>
  <c r="O4205" i="6"/>
  <c r="R4205" i="6" s="1"/>
  <c r="T4205" i="6" s="1"/>
  <c r="U4205" i="6" s="1"/>
  <c r="V4205" i="6" s="1"/>
  <c r="W4205" i="6" s="1"/>
  <c r="S4205" i="6"/>
  <c r="L4206" i="6"/>
  <c r="M4206" i="6"/>
  <c r="N4206" i="6"/>
  <c r="O4206" i="6"/>
  <c r="R4206" i="6" s="1"/>
  <c r="T4206" i="6" s="1"/>
  <c r="U4206" i="6" s="1"/>
  <c r="P4206" i="6"/>
  <c r="Q4206" i="6" s="1"/>
  <c r="S4206" i="6"/>
  <c r="V4206" i="6"/>
  <c r="W4206" i="6" s="1"/>
  <c r="L4207" i="6"/>
  <c r="M4207" i="6"/>
  <c r="N4207" i="6"/>
  <c r="O4207" i="6" s="1"/>
  <c r="R4207" i="6" s="1"/>
  <c r="P4207" i="6"/>
  <c r="Q4207" i="6" s="1"/>
  <c r="S4207" i="6"/>
  <c r="T4207" i="6"/>
  <c r="U4207" i="6"/>
  <c r="V4207" i="6" s="1"/>
  <c r="W4207" i="6" s="1"/>
  <c r="L4208" i="6"/>
  <c r="M4208" i="6"/>
  <c r="N4208" i="6"/>
  <c r="P4208" i="6" s="1"/>
  <c r="Q4208" i="6" s="1"/>
  <c r="O4208" i="6"/>
  <c r="R4208" i="6"/>
  <c r="T4208" i="6" s="1"/>
  <c r="U4208" i="6" s="1"/>
  <c r="V4208" i="6" s="1"/>
  <c r="W4208" i="6" s="1"/>
  <c r="S4208" i="6"/>
  <c r="L4209" i="6"/>
  <c r="M4209" i="6"/>
  <c r="N4209" i="6"/>
  <c r="S4209" i="6"/>
  <c r="L4210" i="6"/>
  <c r="M4210" i="6"/>
  <c r="N4210" i="6"/>
  <c r="P4210" i="6" s="1"/>
  <c r="Q4210" i="6" s="1"/>
  <c r="O4210" i="6"/>
  <c r="R4210" i="6" s="1"/>
  <c r="T4210" i="6" s="1"/>
  <c r="S4210" i="6"/>
  <c r="U4210" i="6"/>
  <c r="V4210" i="6" s="1"/>
  <c r="W4210" i="6" s="1"/>
  <c r="L4211" i="6"/>
  <c r="M4211" i="6"/>
  <c r="N4211" i="6"/>
  <c r="P4211" i="6" s="1"/>
  <c r="Q4211" i="6" s="1"/>
  <c r="O4211" i="6"/>
  <c r="R4211" i="6" s="1"/>
  <c r="T4211" i="6" s="1"/>
  <c r="U4211" i="6" s="1"/>
  <c r="S4211" i="6"/>
  <c r="V4211" i="6"/>
  <c r="W4211" i="6" s="1"/>
  <c r="L4212" i="6"/>
  <c r="M4212" i="6"/>
  <c r="N4212" i="6"/>
  <c r="P4212" i="6" s="1"/>
  <c r="Q4212" i="6" s="1"/>
  <c r="O4212" i="6"/>
  <c r="R4212" i="6" s="1"/>
  <c r="T4212" i="6" s="1"/>
  <c r="U4212" i="6" s="1"/>
  <c r="V4212" i="6" s="1"/>
  <c r="S4212" i="6"/>
  <c r="W4212" i="6"/>
  <c r="L4213" i="6"/>
  <c r="M4213" i="6"/>
  <c r="N4213" i="6"/>
  <c r="P4213" i="6" s="1"/>
  <c r="Q4213" i="6" s="1"/>
  <c r="O4213" i="6"/>
  <c r="R4213" i="6" s="1"/>
  <c r="T4213" i="6" s="1"/>
  <c r="U4213" i="6" s="1"/>
  <c r="V4213" i="6" s="1"/>
  <c r="W4213" i="6" s="1"/>
  <c r="S4213" i="6"/>
  <c r="L4214" i="6"/>
  <c r="M4214" i="6"/>
  <c r="N4214" i="6"/>
  <c r="O4214" i="6"/>
  <c r="P4214" i="6"/>
  <c r="Q4214" i="6" s="1"/>
  <c r="R4214" i="6"/>
  <c r="T4214" i="6" s="1"/>
  <c r="U4214" i="6" s="1"/>
  <c r="V4214" i="6" s="1"/>
  <c r="W4214" i="6" s="1"/>
  <c r="S4214" i="6"/>
  <c r="L4215" i="6"/>
  <c r="M4215" i="6"/>
  <c r="N4215" i="6"/>
  <c r="O4215" i="6"/>
  <c r="R4215" i="6" s="1"/>
  <c r="T4215" i="6" s="1"/>
  <c r="U4215" i="6" s="1"/>
  <c r="V4215" i="6" s="1"/>
  <c r="W4215" i="6" s="1"/>
  <c r="P4215" i="6"/>
  <c r="Q4215" i="6" s="1"/>
  <c r="S4215" i="6"/>
  <c r="L4216" i="6"/>
  <c r="M4216" i="6"/>
  <c r="N4216" i="6"/>
  <c r="O4216" i="6" s="1"/>
  <c r="R4216" i="6" s="1"/>
  <c r="S4216" i="6"/>
  <c r="T4216" i="6"/>
  <c r="U4216" i="6" s="1"/>
  <c r="V4216" i="6" s="1"/>
  <c r="W4216" i="6" s="1"/>
  <c r="L4217" i="6"/>
  <c r="M4217" i="6"/>
  <c r="N4217" i="6"/>
  <c r="P4217" i="6" s="1"/>
  <c r="Q4217" i="6" s="1"/>
  <c r="O4217" i="6"/>
  <c r="R4217" i="6" s="1"/>
  <c r="T4217" i="6" s="1"/>
  <c r="U4217" i="6" s="1"/>
  <c r="V4217" i="6" s="1"/>
  <c r="W4217" i="6" s="1"/>
  <c r="S4217" i="6"/>
  <c r="L4218" i="6"/>
  <c r="M4218" i="6"/>
  <c r="N4218" i="6"/>
  <c r="O4218" i="6"/>
  <c r="R4218" i="6" s="1"/>
  <c r="T4218" i="6" s="1"/>
  <c r="P4218" i="6"/>
  <c r="Q4218" i="6" s="1"/>
  <c r="S4218" i="6"/>
  <c r="U4218" i="6"/>
  <c r="V4218" i="6" s="1"/>
  <c r="W4218" i="6" s="1"/>
  <c r="L4219" i="6"/>
  <c r="M4219" i="6"/>
  <c r="N4219" i="6"/>
  <c r="O4219" i="6" s="1"/>
  <c r="R4219" i="6" s="1"/>
  <c r="P4219" i="6"/>
  <c r="Q4219" i="6" s="1"/>
  <c r="S4219" i="6"/>
  <c r="T4219" i="6"/>
  <c r="U4219" i="6"/>
  <c r="V4219" i="6" s="1"/>
  <c r="W4219" i="6" s="1"/>
  <c r="L4220" i="6"/>
  <c r="M4220" i="6"/>
  <c r="N4220" i="6"/>
  <c r="P4220" i="6" s="1"/>
  <c r="Q4220" i="6" s="1"/>
  <c r="O4220" i="6"/>
  <c r="R4220" i="6"/>
  <c r="T4220" i="6" s="1"/>
  <c r="U4220" i="6" s="1"/>
  <c r="S4220" i="6"/>
  <c r="V4220" i="6"/>
  <c r="W4220" i="6"/>
  <c r="L4221" i="6"/>
  <c r="M4221" i="6"/>
  <c r="N4221" i="6"/>
  <c r="S4221" i="6"/>
  <c r="L4222" i="6"/>
  <c r="M4222" i="6"/>
  <c r="N4222" i="6"/>
  <c r="P4222" i="6" s="1"/>
  <c r="Q4222" i="6" s="1"/>
  <c r="O4222" i="6"/>
  <c r="R4222" i="6" s="1"/>
  <c r="T4222" i="6" s="1"/>
  <c r="S4222" i="6"/>
  <c r="U4222" i="6"/>
  <c r="V4222" i="6" s="1"/>
  <c r="W4222" i="6" s="1"/>
  <c r="L4223" i="6"/>
  <c r="M4223" i="6"/>
  <c r="N4223" i="6"/>
  <c r="O4223" i="6"/>
  <c r="R4223" i="6" s="1"/>
  <c r="T4223" i="6" s="1"/>
  <c r="U4223" i="6" s="1"/>
  <c r="V4223" i="6" s="1"/>
  <c r="W4223" i="6" s="1"/>
  <c r="P4223" i="6"/>
  <c r="Q4223" i="6" s="1"/>
  <c r="S4223" i="6"/>
  <c r="L4224" i="6"/>
  <c r="M4224" i="6"/>
  <c r="N4224" i="6"/>
  <c r="P4224" i="6" s="1"/>
  <c r="Q4224" i="6" s="1"/>
  <c r="S4224" i="6"/>
  <c r="L4225" i="6"/>
  <c r="M4225" i="6"/>
  <c r="N4225" i="6"/>
  <c r="S4225" i="6"/>
  <c r="L4226" i="6"/>
  <c r="M4226" i="6"/>
  <c r="N4226" i="6"/>
  <c r="P4226" i="6" s="1"/>
  <c r="Q4226" i="6" s="1"/>
  <c r="O4226" i="6"/>
  <c r="R4226" i="6" s="1"/>
  <c r="T4226" i="6" s="1"/>
  <c r="U4226" i="6" s="1"/>
  <c r="V4226" i="6" s="1"/>
  <c r="W4226" i="6" s="1"/>
  <c r="S4226" i="6"/>
  <c r="L4227" i="6"/>
  <c r="M4227" i="6"/>
  <c r="N4227" i="6"/>
  <c r="O4227" i="6"/>
  <c r="R4227" i="6" s="1"/>
  <c r="P4227" i="6"/>
  <c r="Q4227" i="6" s="1"/>
  <c r="S4227" i="6"/>
  <c r="T4227" i="6"/>
  <c r="U4227" i="6" s="1"/>
  <c r="V4227" i="6" s="1"/>
  <c r="W4227" i="6" s="1"/>
  <c r="L4228" i="6"/>
  <c r="M4228" i="6"/>
  <c r="N4228" i="6"/>
  <c r="S4228" i="6"/>
  <c r="L4229" i="6"/>
  <c r="M4229" i="6"/>
  <c r="N4229" i="6"/>
  <c r="P4229" i="6" s="1"/>
  <c r="Q4229" i="6" s="1"/>
  <c r="O4229" i="6"/>
  <c r="R4229" i="6"/>
  <c r="T4229" i="6" s="1"/>
  <c r="U4229" i="6" s="1"/>
  <c r="V4229" i="6" s="1"/>
  <c r="W4229" i="6" s="1"/>
  <c r="S4229" i="6"/>
  <c r="L4230" i="6"/>
  <c r="M4230" i="6"/>
  <c r="N4230" i="6"/>
  <c r="O4230" i="6"/>
  <c r="R4230" i="6" s="1"/>
  <c r="P4230" i="6"/>
  <c r="Q4230" i="6" s="1"/>
  <c r="S4230" i="6"/>
  <c r="T4230" i="6"/>
  <c r="U4230" i="6"/>
  <c r="V4230" i="6" s="1"/>
  <c r="W4230" i="6" s="1"/>
  <c r="L4231" i="6"/>
  <c r="M4231" i="6"/>
  <c r="N4231" i="6"/>
  <c r="O4231" i="6" s="1"/>
  <c r="R4231" i="6" s="1"/>
  <c r="T4231" i="6" s="1"/>
  <c r="U4231" i="6" s="1"/>
  <c r="V4231" i="6" s="1"/>
  <c r="W4231" i="6" s="1"/>
  <c r="P4231" i="6"/>
  <c r="Q4231" i="6" s="1"/>
  <c r="S4231" i="6"/>
  <c r="L4232" i="6"/>
  <c r="M4232" i="6"/>
  <c r="N4232" i="6"/>
  <c r="P4232" i="6" s="1"/>
  <c r="Q4232" i="6" s="1"/>
  <c r="O4232" i="6"/>
  <c r="R4232" i="6"/>
  <c r="T4232" i="6" s="1"/>
  <c r="U4232" i="6" s="1"/>
  <c r="V4232" i="6" s="1"/>
  <c r="W4232" i="6" s="1"/>
  <c r="S4232" i="6"/>
  <c r="L4233" i="6"/>
  <c r="M4233" i="6"/>
  <c r="N4233" i="6"/>
  <c r="S4233" i="6"/>
  <c r="L4234" i="6"/>
  <c r="M4234" i="6"/>
  <c r="N4234" i="6"/>
  <c r="P4234" i="6" s="1"/>
  <c r="Q4234" i="6" s="1"/>
  <c r="S4234" i="6"/>
  <c r="L4235" i="6"/>
  <c r="M4235" i="6"/>
  <c r="N4235" i="6"/>
  <c r="O4235" i="6"/>
  <c r="R4235" i="6" s="1"/>
  <c r="T4235" i="6" s="1"/>
  <c r="U4235" i="6" s="1"/>
  <c r="V4235" i="6" s="1"/>
  <c r="W4235" i="6" s="1"/>
  <c r="P4235" i="6"/>
  <c r="Q4235" i="6" s="1"/>
  <c r="S4235" i="6"/>
  <c r="L4236" i="6"/>
  <c r="M4236" i="6"/>
  <c r="N4236" i="6"/>
  <c r="O4236" i="6"/>
  <c r="P4236" i="6"/>
  <c r="Q4236" i="6" s="1"/>
  <c r="R4236" i="6"/>
  <c r="T4236" i="6" s="1"/>
  <c r="U4236" i="6" s="1"/>
  <c r="V4236" i="6" s="1"/>
  <c r="W4236" i="6" s="1"/>
  <c r="S4236" i="6"/>
  <c r="L4237" i="6"/>
  <c r="M4237" i="6"/>
  <c r="N4237" i="6"/>
  <c r="O4237" i="6" s="1"/>
  <c r="R4237" i="6"/>
  <c r="T4237" i="6" s="1"/>
  <c r="U4237" i="6" s="1"/>
  <c r="V4237" i="6" s="1"/>
  <c r="W4237" i="6" s="1"/>
  <c r="S4237" i="6"/>
  <c r="L4238" i="6"/>
  <c r="M4238" i="6"/>
  <c r="N4238" i="6"/>
  <c r="S4238" i="6"/>
  <c r="L4239" i="6"/>
  <c r="M4239" i="6"/>
  <c r="N4239" i="6"/>
  <c r="O4239" i="6"/>
  <c r="P4239" i="6"/>
  <c r="Q4239" i="6" s="1"/>
  <c r="R4239" i="6"/>
  <c r="T4239" i="6" s="1"/>
  <c r="U4239" i="6" s="1"/>
  <c r="V4239" i="6" s="1"/>
  <c r="W4239" i="6" s="1"/>
  <c r="S4239" i="6"/>
  <c r="L4240" i="6"/>
  <c r="M4240" i="6"/>
  <c r="N4240" i="6"/>
  <c r="S4240" i="6"/>
  <c r="L4241" i="6"/>
  <c r="M4241" i="6"/>
  <c r="N4241" i="6"/>
  <c r="P4241" i="6" s="1"/>
  <c r="Q4241" i="6" s="1"/>
  <c r="O4241" i="6"/>
  <c r="R4241" i="6"/>
  <c r="T4241" i="6" s="1"/>
  <c r="U4241" i="6" s="1"/>
  <c r="V4241" i="6" s="1"/>
  <c r="W4241" i="6" s="1"/>
  <c r="S4241" i="6"/>
  <c r="L4242" i="6"/>
  <c r="M4242" i="6"/>
  <c r="N4242" i="6"/>
  <c r="O4242" i="6"/>
  <c r="R4242" i="6" s="1"/>
  <c r="P4242" i="6"/>
  <c r="Q4242" i="6" s="1"/>
  <c r="S4242" i="6"/>
  <c r="T4242" i="6"/>
  <c r="U4242" i="6"/>
  <c r="V4242" i="6" s="1"/>
  <c r="W4242" i="6"/>
  <c r="L4243" i="6"/>
  <c r="M4243" i="6"/>
  <c r="N4243" i="6"/>
  <c r="O4243" i="6" s="1"/>
  <c r="P4243" i="6"/>
  <c r="Q4243" i="6" s="1"/>
  <c r="R4243" i="6"/>
  <c r="T4243" i="6" s="1"/>
  <c r="S4243" i="6"/>
  <c r="U4243" i="6"/>
  <c r="V4243" i="6"/>
  <c r="W4243" i="6" s="1"/>
  <c r="L4244" i="6"/>
  <c r="M4244" i="6"/>
  <c r="N4244" i="6"/>
  <c r="P4244" i="6" s="1"/>
  <c r="Q4244" i="6" s="1"/>
  <c r="O4244" i="6"/>
  <c r="R4244" i="6"/>
  <c r="T4244" i="6" s="1"/>
  <c r="S4244" i="6"/>
  <c r="U4244" i="6"/>
  <c r="V4244" i="6" s="1"/>
  <c r="W4244" i="6" s="1"/>
  <c r="L4245" i="6"/>
  <c r="M4245" i="6"/>
  <c r="N4245" i="6"/>
  <c r="S4245" i="6"/>
  <c r="L4246" i="6"/>
  <c r="M4246" i="6"/>
  <c r="N4246" i="6"/>
  <c r="S4246" i="6"/>
  <c r="L4247" i="6"/>
  <c r="M4247" i="6"/>
  <c r="N4247" i="6"/>
  <c r="P4247" i="6" s="1"/>
  <c r="Q4247" i="6" s="1"/>
  <c r="O4247" i="6"/>
  <c r="R4247" i="6" s="1"/>
  <c r="T4247" i="6" s="1"/>
  <c r="U4247" i="6" s="1"/>
  <c r="S4247" i="6"/>
  <c r="V4247" i="6"/>
  <c r="W4247" i="6" s="1"/>
  <c r="L4248" i="6"/>
  <c r="M4248" i="6"/>
  <c r="N4248" i="6"/>
  <c r="O4248" i="6"/>
  <c r="P4248" i="6"/>
  <c r="Q4248" i="6" s="1"/>
  <c r="R4248" i="6"/>
  <c r="T4248" i="6" s="1"/>
  <c r="U4248" i="6" s="1"/>
  <c r="V4248" i="6" s="1"/>
  <c r="W4248" i="6" s="1"/>
  <c r="S4248" i="6"/>
  <c r="L4249" i="6"/>
  <c r="M4249" i="6"/>
  <c r="N4249" i="6"/>
  <c r="O4249" i="6"/>
  <c r="R4249" i="6" s="1"/>
  <c r="T4249" i="6" s="1"/>
  <c r="U4249" i="6" s="1"/>
  <c r="V4249" i="6" s="1"/>
  <c r="W4249" i="6" s="1"/>
  <c r="P4249" i="6"/>
  <c r="Q4249" i="6" s="1"/>
  <c r="S4249" i="6"/>
  <c r="L4250" i="6"/>
  <c r="M4250" i="6"/>
  <c r="N4250" i="6"/>
  <c r="O4250" i="6" s="1"/>
  <c r="P4250" i="6"/>
  <c r="Q4250" i="6" s="1"/>
  <c r="R4250" i="6"/>
  <c r="S4250" i="6"/>
  <c r="T4250" i="6"/>
  <c r="U4250" i="6" s="1"/>
  <c r="V4250" i="6" s="1"/>
  <c r="W4250" i="6" s="1"/>
  <c r="L4251" i="6"/>
  <c r="M4251" i="6"/>
  <c r="N4251" i="6"/>
  <c r="O4251" i="6"/>
  <c r="P4251" i="6"/>
  <c r="Q4251" i="6" s="1"/>
  <c r="R4251" i="6"/>
  <c r="T4251" i="6" s="1"/>
  <c r="U4251" i="6" s="1"/>
  <c r="V4251" i="6" s="1"/>
  <c r="W4251" i="6" s="1"/>
  <c r="S4251" i="6"/>
  <c r="L4252" i="6"/>
  <c r="M4252" i="6"/>
  <c r="N4252" i="6"/>
  <c r="O4252" i="6" s="1"/>
  <c r="P4252" i="6"/>
  <c r="Q4252" i="6" s="1"/>
  <c r="R4252" i="6"/>
  <c r="T4252" i="6" s="1"/>
  <c r="S4252" i="6"/>
  <c r="U4252" i="6"/>
  <c r="V4252" i="6"/>
  <c r="W4252" i="6" s="1"/>
  <c r="L4253" i="6"/>
  <c r="M4253" i="6"/>
  <c r="N4253" i="6"/>
  <c r="P4253" i="6" s="1"/>
  <c r="Q4253" i="6" s="1"/>
  <c r="O4253" i="6"/>
  <c r="R4253" i="6" s="1"/>
  <c r="S4253" i="6"/>
  <c r="T4253" i="6"/>
  <c r="U4253" i="6" s="1"/>
  <c r="V4253" i="6" s="1"/>
  <c r="W4253" i="6" s="1"/>
  <c r="L4254" i="6"/>
  <c r="M4254" i="6"/>
  <c r="N4254" i="6"/>
  <c r="O4254" i="6"/>
  <c r="R4254" i="6" s="1"/>
  <c r="P4254" i="6"/>
  <c r="Q4254" i="6" s="1"/>
  <c r="S4254" i="6"/>
  <c r="T4254" i="6"/>
  <c r="U4254" i="6"/>
  <c r="V4254" i="6" s="1"/>
  <c r="W4254" i="6" s="1"/>
  <c r="L4255" i="6"/>
  <c r="M4255" i="6"/>
  <c r="N4255" i="6"/>
  <c r="O4255" i="6" s="1"/>
  <c r="R4255" i="6" s="1"/>
  <c r="T4255" i="6" s="1"/>
  <c r="U4255" i="6" s="1"/>
  <c r="V4255" i="6" s="1"/>
  <c r="W4255" i="6" s="1"/>
  <c r="P4255" i="6"/>
  <c r="Q4255" i="6" s="1"/>
  <c r="S4255" i="6"/>
  <c r="L4256" i="6"/>
  <c r="M4256" i="6"/>
  <c r="N4256" i="6"/>
  <c r="O4256" i="6" s="1"/>
  <c r="R4256" i="6" s="1"/>
  <c r="T4256" i="6" s="1"/>
  <c r="S4256" i="6"/>
  <c r="U4256" i="6"/>
  <c r="V4256" i="6"/>
  <c r="W4256" i="6"/>
  <c r="L4257" i="6"/>
  <c r="M4257" i="6"/>
  <c r="N4257" i="6"/>
  <c r="S4257" i="6"/>
  <c r="L4258" i="6"/>
  <c r="M4258" i="6"/>
  <c r="N4258" i="6"/>
  <c r="P4258" i="6" s="1"/>
  <c r="Q4258" i="6" s="1"/>
  <c r="O4258" i="6"/>
  <c r="R4258" i="6" s="1"/>
  <c r="T4258" i="6" s="1"/>
  <c r="U4258" i="6" s="1"/>
  <c r="V4258" i="6" s="1"/>
  <c r="W4258" i="6" s="1"/>
  <c r="S4258" i="6"/>
  <c r="L4259" i="6"/>
  <c r="M4259" i="6"/>
  <c r="N4259" i="6"/>
  <c r="O4259" i="6" s="1"/>
  <c r="R4259" i="6" s="1"/>
  <c r="T4259" i="6" s="1"/>
  <c r="U4259" i="6" s="1"/>
  <c r="V4259" i="6" s="1"/>
  <c r="W4259" i="6" s="1"/>
  <c r="S4259" i="6"/>
  <c r="L4260" i="6"/>
  <c r="M4260" i="6"/>
  <c r="N4260" i="6"/>
  <c r="O4260" i="6" s="1"/>
  <c r="P4260" i="6"/>
  <c r="Q4260" i="6" s="1"/>
  <c r="R4260" i="6"/>
  <c r="T4260" i="6" s="1"/>
  <c r="U4260" i="6" s="1"/>
  <c r="V4260" i="6" s="1"/>
  <c r="S4260" i="6"/>
  <c r="W4260" i="6"/>
  <c r="L4261" i="6"/>
  <c r="M4261" i="6"/>
  <c r="N4261" i="6"/>
  <c r="O4261" i="6" s="1"/>
  <c r="R4261" i="6" s="1"/>
  <c r="T4261" i="6" s="1"/>
  <c r="U4261" i="6" s="1"/>
  <c r="V4261" i="6" s="1"/>
  <c r="W4261" i="6" s="1"/>
  <c r="P4261" i="6"/>
  <c r="Q4261" i="6" s="1"/>
  <c r="S4261" i="6"/>
  <c r="L4262" i="6"/>
  <c r="M4262" i="6"/>
  <c r="N4262" i="6"/>
  <c r="O4262" i="6" s="1"/>
  <c r="R4262" i="6" s="1"/>
  <c r="T4262" i="6" s="1"/>
  <c r="U4262" i="6" s="1"/>
  <c r="V4262" i="6" s="1"/>
  <c r="W4262" i="6" s="1"/>
  <c r="P4262" i="6"/>
  <c r="Q4262" i="6" s="1"/>
  <c r="S4262" i="6"/>
  <c r="L4263" i="6"/>
  <c r="M4263" i="6"/>
  <c r="N4263" i="6"/>
  <c r="O4263" i="6"/>
  <c r="P4263" i="6"/>
  <c r="Q4263" i="6" s="1"/>
  <c r="R4263" i="6"/>
  <c r="T4263" i="6" s="1"/>
  <c r="U4263" i="6" s="1"/>
  <c r="V4263" i="6" s="1"/>
  <c r="W4263" i="6" s="1"/>
  <c r="S4263" i="6"/>
  <c r="L4264" i="6"/>
  <c r="M4264" i="6"/>
  <c r="N4264" i="6"/>
  <c r="O4264" i="6" s="1"/>
  <c r="R4264" i="6"/>
  <c r="S4264" i="6"/>
  <c r="T4264" i="6"/>
  <c r="U4264" i="6" s="1"/>
  <c r="V4264" i="6" s="1"/>
  <c r="W4264" i="6" s="1"/>
  <c r="L4265" i="6"/>
  <c r="M4265" i="6"/>
  <c r="N4265" i="6"/>
  <c r="P4265" i="6" s="1"/>
  <c r="Q4265" i="6" s="1"/>
  <c r="O4265" i="6"/>
  <c r="R4265" i="6" s="1"/>
  <c r="T4265" i="6" s="1"/>
  <c r="U4265" i="6" s="1"/>
  <c r="V4265" i="6" s="1"/>
  <c r="W4265" i="6" s="1"/>
  <c r="S4265" i="6"/>
  <c r="L4266" i="6"/>
  <c r="M4266" i="6"/>
  <c r="N4266" i="6"/>
  <c r="O4266" i="6"/>
  <c r="R4266" i="6" s="1"/>
  <c r="P4266" i="6"/>
  <c r="Q4266" i="6" s="1"/>
  <c r="S4266" i="6"/>
  <c r="T4266" i="6"/>
  <c r="U4266" i="6" s="1"/>
  <c r="V4266" i="6" s="1"/>
  <c r="W4266" i="6" s="1"/>
  <c r="L4267" i="6"/>
  <c r="M4267" i="6"/>
  <c r="N4267" i="6"/>
  <c r="O4267" i="6" s="1"/>
  <c r="P4267" i="6"/>
  <c r="Q4267" i="6" s="1"/>
  <c r="R4267" i="6"/>
  <c r="T4267" i="6" s="1"/>
  <c r="U4267" i="6" s="1"/>
  <c r="V4267" i="6" s="1"/>
  <c r="W4267" i="6" s="1"/>
  <c r="S4267" i="6"/>
  <c r="L4268" i="6"/>
  <c r="M4268" i="6"/>
  <c r="N4268" i="6"/>
  <c r="P4268" i="6" s="1"/>
  <c r="Q4268" i="6" s="1"/>
  <c r="O4268" i="6"/>
  <c r="R4268" i="6"/>
  <c r="T4268" i="6" s="1"/>
  <c r="S4268" i="6"/>
  <c r="U4268" i="6"/>
  <c r="V4268" i="6" s="1"/>
  <c r="W4268" i="6"/>
  <c r="L4269" i="6"/>
  <c r="M4269" i="6"/>
  <c r="N4269" i="6"/>
  <c r="S4269" i="6"/>
  <c r="L4270" i="6"/>
  <c r="M4270" i="6"/>
  <c r="N4270" i="6"/>
  <c r="S4270" i="6"/>
  <c r="L4271" i="6"/>
  <c r="M4271" i="6"/>
  <c r="N4271" i="6"/>
  <c r="O4271" i="6"/>
  <c r="R4271" i="6" s="1"/>
  <c r="T4271" i="6" s="1"/>
  <c r="U4271" i="6" s="1"/>
  <c r="P4271" i="6"/>
  <c r="Q4271" i="6" s="1"/>
  <c r="S4271" i="6"/>
  <c r="V4271" i="6"/>
  <c r="W4271" i="6" s="1"/>
  <c r="L4272" i="6"/>
  <c r="M4272" i="6"/>
  <c r="N4272" i="6"/>
  <c r="O4272" i="6"/>
  <c r="R4272" i="6" s="1"/>
  <c r="T4272" i="6" s="1"/>
  <c r="U4272" i="6" s="1"/>
  <c r="V4272" i="6" s="1"/>
  <c r="W4272" i="6" s="1"/>
  <c r="P4272" i="6"/>
  <c r="Q4272" i="6" s="1"/>
  <c r="S4272" i="6"/>
  <c r="L4273" i="6"/>
  <c r="M4273" i="6"/>
  <c r="N4273" i="6"/>
  <c r="O4273" i="6"/>
  <c r="R4273" i="6" s="1"/>
  <c r="T4273" i="6" s="1"/>
  <c r="U4273" i="6" s="1"/>
  <c r="V4273" i="6" s="1"/>
  <c r="W4273" i="6" s="1"/>
  <c r="P4273" i="6"/>
  <c r="Q4273" i="6" s="1"/>
  <c r="S4273" i="6"/>
  <c r="L4274" i="6"/>
  <c r="M4274" i="6"/>
  <c r="N4274" i="6"/>
  <c r="O4274" i="6" s="1"/>
  <c r="R4274" i="6" s="1"/>
  <c r="T4274" i="6" s="1"/>
  <c r="U4274" i="6" s="1"/>
  <c r="V4274" i="6" s="1"/>
  <c r="W4274" i="6" s="1"/>
  <c r="P4274" i="6"/>
  <c r="Q4274" i="6" s="1"/>
  <c r="S4274" i="6"/>
  <c r="L4275" i="6"/>
  <c r="M4275" i="6"/>
  <c r="N4275" i="6"/>
  <c r="O4275" i="6"/>
  <c r="P4275" i="6"/>
  <c r="Q4275" i="6" s="1"/>
  <c r="R4275" i="6"/>
  <c r="T4275" i="6" s="1"/>
  <c r="S4275" i="6"/>
  <c r="U4275" i="6"/>
  <c r="V4275" i="6" s="1"/>
  <c r="W4275" i="6" s="1"/>
  <c r="L4276" i="6"/>
  <c r="M4276" i="6"/>
  <c r="N4276" i="6"/>
  <c r="O4276" i="6" s="1"/>
  <c r="P4276" i="6"/>
  <c r="Q4276" i="6" s="1"/>
  <c r="R4276" i="6"/>
  <c r="S4276" i="6"/>
  <c r="T4276" i="6"/>
  <c r="U4276" i="6" s="1"/>
  <c r="V4276" i="6" s="1"/>
  <c r="W4276" i="6" s="1"/>
  <c r="L4277" i="6"/>
  <c r="M4277" i="6"/>
  <c r="N4277" i="6"/>
  <c r="P4277" i="6" s="1"/>
  <c r="Q4277" i="6" s="1"/>
  <c r="O4277" i="6"/>
  <c r="R4277" i="6"/>
  <c r="T4277" i="6" s="1"/>
  <c r="U4277" i="6" s="1"/>
  <c r="V4277" i="6" s="1"/>
  <c r="W4277" i="6" s="1"/>
  <c r="S4277" i="6"/>
  <c r="L4278" i="6"/>
  <c r="M4278" i="6"/>
  <c r="N4278" i="6"/>
  <c r="O4278" i="6"/>
  <c r="R4278" i="6" s="1"/>
  <c r="P4278" i="6"/>
  <c r="Q4278" i="6" s="1"/>
  <c r="S4278" i="6"/>
  <c r="T4278" i="6"/>
  <c r="U4278" i="6" s="1"/>
  <c r="V4278" i="6"/>
  <c r="W4278" i="6" s="1"/>
  <c r="L4279" i="6"/>
  <c r="M4279" i="6"/>
  <c r="N4279" i="6"/>
  <c r="O4279" i="6" s="1"/>
  <c r="R4279" i="6" s="1"/>
  <c r="P4279" i="6"/>
  <c r="Q4279" i="6" s="1"/>
  <c r="S4279" i="6"/>
  <c r="T4279" i="6"/>
  <c r="U4279" i="6"/>
  <c r="V4279" i="6" s="1"/>
  <c r="W4279" i="6" s="1"/>
  <c r="L4280" i="6"/>
  <c r="M4280" i="6"/>
  <c r="N4280" i="6"/>
  <c r="O4280" i="6" s="1"/>
  <c r="R4280" i="6" s="1"/>
  <c r="T4280" i="6" s="1"/>
  <c r="S4280" i="6"/>
  <c r="U4280" i="6"/>
  <c r="V4280" i="6" s="1"/>
  <c r="W4280" i="6" s="1"/>
  <c r="L4281" i="6"/>
  <c r="M4281" i="6"/>
  <c r="N4281" i="6"/>
  <c r="S4281" i="6"/>
  <c r="L4282" i="6"/>
  <c r="M4282" i="6"/>
  <c r="N4282" i="6"/>
  <c r="P4282" i="6" s="1"/>
  <c r="Q4282" i="6" s="1"/>
  <c r="S4282" i="6"/>
  <c r="L4283" i="6"/>
  <c r="M4283" i="6"/>
  <c r="N4283" i="6"/>
  <c r="O4283" i="6"/>
  <c r="R4283" i="6" s="1"/>
  <c r="T4283" i="6" s="1"/>
  <c r="U4283" i="6" s="1"/>
  <c r="P4283" i="6"/>
  <c r="Q4283" i="6" s="1"/>
  <c r="S4283" i="6"/>
  <c r="V4283" i="6"/>
  <c r="W4283" i="6" s="1"/>
  <c r="L4284" i="6"/>
  <c r="M4284" i="6"/>
  <c r="N4284" i="6"/>
  <c r="O4284" i="6" s="1"/>
  <c r="R4284" i="6" s="1"/>
  <c r="T4284" i="6" s="1"/>
  <c r="U4284" i="6" s="1"/>
  <c r="V4284" i="6" s="1"/>
  <c r="W4284" i="6" s="1"/>
  <c r="P4284" i="6"/>
  <c r="Q4284" i="6" s="1"/>
  <c r="S4284" i="6"/>
  <c r="L4285" i="6"/>
  <c r="M4285" i="6"/>
  <c r="N4285" i="6"/>
  <c r="O4285" i="6"/>
  <c r="P4285" i="6"/>
  <c r="Q4285" i="6" s="1"/>
  <c r="R4285" i="6"/>
  <c r="T4285" i="6" s="1"/>
  <c r="U4285" i="6" s="1"/>
  <c r="V4285" i="6" s="1"/>
  <c r="W4285" i="6" s="1"/>
  <c r="S4285" i="6"/>
  <c r="L4286" i="6"/>
  <c r="M4286" i="6"/>
  <c r="N4286" i="6"/>
  <c r="P4286" i="6" s="1"/>
  <c r="Q4286" i="6" s="1"/>
  <c r="S4286" i="6"/>
  <c r="L4287" i="6"/>
  <c r="M4287" i="6"/>
  <c r="N4287" i="6"/>
  <c r="O4287" i="6"/>
  <c r="P4287" i="6"/>
  <c r="Q4287" i="6" s="1"/>
  <c r="R4287" i="6"/>
  <c r="T4287" i="6" s="1"/>
  <c r="U4287" i="6" s="1"/>
  <c r="V4287" i="6" s="1"/>
  <c r="W4287" i="6" s="1"/>
  <c r="S4287" i="6"/>
  <c r="L4288" i="6"/>
  <c r="M4288" i="6"/>
  <c r="N4288" i="6"/>
  <c r="O4288" i="6" s="1"/>
  <c r="P4288" i="6"/>
  <c r="Q4288" i="6" s="1"/>
  <c r="R4288" i="6"/>
  <c r="T4288" i="6" s="1"/>
  <c r="U4288" i="6" s="1"/>
  <c r="S4288" i="6"/>
  <c r="V4288" i="6"/>
  <c r="W4288" i="6" s="1"/>
  <c r="L4289" i="6"/>
  <c r="M4289" i="6"/>
  <c r="N4289" i="6"/>
  <c r="P4289" i="6" s="1"/>
  <c r="Q4289" i="6" s="1"/>
  <c r="O4289" i="6"/>
  <c r="R4289" i="6" s="1"/>
  <c r="T4289" i="6" s="1"/>
  <c r="U4289" i="6" s="1"/>
  <c r="V4289" i="6" s="1"/>
  <c r="W4289" i="6" s="1"/>
  <c r="S4289" i="6"/>
  <c r="L4290" i="6"/>
  <c r="M4290" i="6"/>
  <c r="N4290" i="6"/>
  <c r="O4290" i="6"/>
  <c r="R4290" i="6" s="1"/>
  <c r="P4290" i="6"/>
  <c r="Q4290" i="6" s="1"/>
  <c r="S4290" i="6"/>
  <c r="T4290" i="6"/>
  <c r="U4290" i="6" s="1"/>
  <c r="V4290" i="6" s="1"/>
  <c r="W4290" i="6" s="1"/>
  <c r="L4291" i="6"/>
  <c r="M4291" i="6"/>
  <c r="N4291" i="6"/>
  <c r="O4291" i="6" s="1"/>
  <c r="P4291" i="6"/>
  <c r="Q4291" i="6" s="1"/>
  <c r="R4291" i="6"/>
  <c r="T4291" i="6" s="1"/>
  <c r="U4291" i="6" s="1"/>
  <c r="V4291" i="6" s="1"/>
  <c r="W4291" i="6" s="1"/>
  <c r="S4291" i="6"/>
  <c r="L4292" i="6"/>
  <c r="M4292" i="6"/>
  <c r="N4292" i="6"/>
  <c r="O4292" i="6" s="1"/>
  <c r="R4292" i="6" s="1"/>
  <c r="T4292" i="6" s="1"/>
  <c r="U4292" i="6" s="1"/>
  <c r="V4292" i="6" s="1"/>
  <c r="W4292" i="6" s="1"/>
  <c r="S4292" i="6"/>
  <c r="L4293" i="6"/>
  <c r="M4293" i="6"/>
  <c r="N4293" i="6"/>
  <c r="S4293" i="6"/>
  <c r="L4294" i="6"/>
  <c r="M4294" i="6"/>
  <c r="N4294" i="6"/>
  <c r="P4294" i="6" s="1"/>
  <c r="Q4294" i="6" s="1"/>
  <c r="O4294" i="6"/>
  <c r="R4294" i="6" s="1"/>
  <c r="T4294" i="6" s="1"/>
  <c r="S4294" i="6"/>
  <c r="U4294" i="6"/>
  <c r="V4294" i="6" s="1"/>
  <c r="W4294" i="6" s="1"/>
  <c r="L4295" i="6"/>
  <c r="M4295" i="6"/>
  <c r="N4295" i="6"/>
  <c r="O4295" i="6"/>
  <c r="R4295" i="6" s="1"/>
  <c r="T4295" i="6" s="1"/>
  <c r="U4295" i="6" s="1"/>
  <c r="V4295" i="6" s="1"/>
  <c r="W4295" i="6" s="1"/>
  <c r="P4295" i="6"/>
  <c r="Q4295" i="6" s="1"/>
  <c r="S4295" i="6"/>
  <c r="L4296" i="6"/>
  <c r="M4296" i="6"/>
  <c r="N4296" i="6"/>
  <c r="P4296" i="6" s="1"/>
  <c r="Q4296" i="6" s="1"/>
  <c r="O4296" i="6"/>
  <c r="R4296" i="6" s="1"/>
  <c r="T4296" i="6" s="1"/>
  <c r="U4296" i="6" s="1"/>
  <c r="V4296" i="6" s="1"/>
  <c r="W4296" i="6" s="1"/>
  <c r="S4296" i="6"/>
  <c r="L4297" i="6"/>
  <c r="M4297" i="6"/>
  <c r="N4297" i="6"/>
  <c r="S4297" i="6"/>
  <c r="L4298" i="6"/>
  <c r="M4298" i="6"/>
  <c r="N4298" i="6"/>
  <c r="P4298" i="6" s="1"/>
  <c r="Q4298" i="6" s="1"/>
  <c r="S4298" i="6"/>
  <c r="L4299" i="6"/>
  <c r="M4299" i="6"/>
  <c r="N4299" i="6"/>
  <c r="O4299" i="6"/>
  <c r="R4299" i="6" s="1"/>
  <c r="P4299" i="6"/>
  <c r="Q4299" i="6" s="1"/>
  <c r="S4299" i="6"/>
  <c r="T4299" i="6"/>
  <c r="U4299" i="6" s="1"/>
  <c r="V4299" i="6" s="1"/>
  <c r="W4299" i="6" s="1"/>
  <c r="L4300" i="6"/>
  <c r="M4300" i="6"/>
  <c r="N4300" i="6"/>
  <c r="S4300" i="6"/>
  <c r="L4301" i="6"/>
  <c r="M4301" i="6"/>
  <c r="N4301" i="6"/>
  <c r="P4301" i="6" s="1"/>
  <c r="Q4301" i="6" s="1"/>
  <c r="O4301" i="6"/>
  <c r="R4301" i="6"/>
  <c r="T4301" i="6" s="1"/>
  <c r="U4301" i="6" s="1"/>
  <c r="S4301" i="6"/>
  <c r="V4301" i="6"/>
  <c r="W4301" i="6" s="1"/>
  <c r="L4302" i="6"/>
  <c r="M4302" i="6"/>
  <c r="N4302" i="6"/>
  <c r="O4302" i="6"/>
  <c r="R4302" i="6" s="1"/>
  <c r="P4302" i="6"/>
  <c r="Q4302" i="6" s="1"/>
  <c r="S4302" i="6"/>
  <c r="T4302" i="6"/>
  <c r="U4302" i="6" s="1"/>
  <c r="V4302" i="6" s="1"/>
  <c r="W4302" i="6" s="1"/>
  <c r="L4303" i="6"/>
  <c r="M4303" i="6"/>
  <c r="N4303" i="6"/>
  <c r="O4303" i="6" s="1"/>
  <c r="R4303" i="6" s="1"/>
  <c r="T4303" i="6" s="1"/>
  <c r="U4303" i="6" s="1"/>
  <c r="V4303" i="6" s="1"/>
  <c r="W4303" i="6" s="1"/>
  <c r="P4303" i="6"/>
  <c r="Q4303" i="6" s="1"/>
  <c r="S4303" i="6"/>
  <c r="L4304" i="6"/>
  <c r="M4304" i="6"/>
  <c r="N4304" i="6"/>
  <c r="O4304" i="6" s="1"/>
  <c r="R4304" i="6" s="1"/>
  <c r="T4304" i="6" s="1"/>
  <c r="S4304" i="6"/>
  <c r="U4304" i="6"/>
  <c r="V4304" i="6" s="1"/>
  <c r="W4304" i="6"/>
  <c r="L4305" i="6"/>
  <c r="M4305" i="6"/>
  <c r="N4305" i="6"/>
  <c r="S4305" i="6"/>
  <c r="L4306" i="6"/>
  <c r="M4306" i="6"/>
  <c r="N4306" i="6"/>
  <c r="S4306" i="6"/>
  <c r="L4307" i="6"/>
  <c r="M4307" i="6"/>
  <c r="N4307" i="6"/>
  <c r="O4307" i="6" s="1"/>
  <c r="R4307" i="6" s="1"/>
  <c r="T4307" i="6" s="1"/>
  <c r="P4307" i="6"/>
  <c r="Q4307" i="6" s="1"/>
  <c r="S4307" i="6"/>
  <c r="U4307" i="6"/>
  <c r="V4307" i="6" s="1"/>
  <c r="W4307" i="6" s="1"/>
  <c r="L4308" i="6"/>
  <c r="M4308" i="6"/>
  <c r="N4308" i="6"/>
  <c r="O4308" i="6"/>
  <c r="P4308" i="6"/>
  <c r="Q4308" i="6" s="1"/>
  <c r="R4308" i="6"/>
  <c r="T4308" i="6" s="1"/>
  <c r="U4308" i="6" s="1"/>
  <c r="V4308" i="6" s="1"/>
  <c r="W4308" i="6" s="1"/>
  <c r="S4308" i="6"/>
  <c r="L4309" i="6"/>
  <c r="M4309" i="6"/>
  <c r="N4309" i="6"/>
  <c r="O4309" i="6"/>
  <c r="R4309" i="6" s="1"/>
  <c r="T4309" i="6" s="1"/>
  <c r="U4309" i="6" s="1"/>
  <c r="V4309" i="6" s="1"/>
  <c r="P4309" i="6"/>
  <c r="Q4309" i="6" s="1"/>
  <c r="S4309" i="6"/>
  <c r="W4309" i="6"/>
  <c r="L4310" i="6"/>
  <c r="M4310" i="6"/>
  <c r="N4310" i="6"/>
  <c r="O4310" i="6"/>
  <c r="R4310" i="6" s="1"/>
  <c r="T4310" i="6" s="1"/>
  <c r="U4310" i="6" s="1"/>
  <c r="V4310" i="6" s="1"/>
  <c r="W4310" i="6" s="1"/>
  <c r="P4310" i="6"/>
  <c r="Q4310" i="6" s="1"/>
  <c r="S4310" i="6"/>
  <c r="L4311" i="6"/>
  <c r="M4311" i="6"/>
  <c r="N4311" i="6"/>
  <c r="O4311" i="6"/>
  <c r="R4311" i="6" s="1"/>
  <c r="P4311" i="6"/>
  <c r="Q4311" i="6" s="1"/>
  <c r="S4311" i="6"/>
  <c r="T4311" i="6"/>
  <c r="U4311" i="6"/>
  <c r="V4311" i="6" s="1"/>
  <c r="W4311" i="6" s="1"/>
  <c r="L4312" i="6"/>
  <c r="M4312" i="6"/>
  <c r="N4312" i="6"/>
  <c r="O4312" i="6" s="1"/>
  <c r="R4312" i="6" s="1"/>
  <c r="P4312" i="6"/>
  <c r="Q4312" i="6" s="1"/>
  <c r="S4312" i="6"/>
  <c r="T4312" i="6"/>
  <c r="U4312" i="6"/>
  <c r="V4312" i="6" s="1"/>
  <c r="W4312" i="6" s="1"/>
  <c r="L4313" i="6"/>
  <c r="M4313" i="6"/>
  <c r="N4313" i="6"/>
  <c r="P4313" i="6" s="1"/>
  <c r="Q4313" i="6" s="1"/>
  <c r="O4313" i="6"/>
  <c r="R4313" i="6" s="1"/>
  <c r="T4313" i="6" s="1"/>
  <c r="U4313" i="6" s="1"/>
  <c r="V4313" i="6" s="1"/>
  <c r="W4313" i="6" s="1"/>
  <c r="S4313" i="6"/>
  <c r="L4314" i="6"/>
  <c r="M4314" i="6"/>
  <c r="N4314" i="6"/>
  <c r="O4314" i="6"/>
  <c r="R4314" i="6" s="1"/>
  <c r="T4314" i="6" s="1"/>
  <c r="P4314" i="6"/>
  <c r="Q4314" i="6" s="1"/>
  <c r="S4314" i="6"/>
  <c r="U4314" i="6"/>
  <c r="V4314" i="6"/>
  <c r="W4314" i="6" s="1"/>
  <c r="L4315" i="6"/>
  <c r="M4315" i="6"/>
  <c r="N4315" i="6"/>
  <c r="O4315" i="6" s="1"/>
  <c r="R4315" i="6" s="1"/>
  <c r="P4315" i="6"/>
  <c r="Q4315" i="6" s="1"/>
  <c r="S4315" i="6"/>
  <c r="T4315" i="6"/>
  <c r="U4315" i="6" s="1"/>
  <c r="V4315" i="6" s="1"/>
  <c r="W4315" i="6" s="1"/>
  <c r="L4316" i="6"/>
  <c r="M4316" i="6"/>
  <c r="N4316" i="6"/>
  <c r="P4316" i="6" s="1"/>
  <c r="Q4316" i="6" s="1"/>
  <c r="O4316" i="6"/>
  <c r="R4316" i="6"/>
  <c r="T4316" i="6" s="1"/>
  <c r="U4316" i="6" s="1"/>
  <c r="V4316" i="6" s="1"/>
  <c r="W4316" i="6" s="1"/>
  <c r="S4316" i="6"/>
  <c r="L4317" i="6"/>
  <c r="M4317" i="6"/>
  <c r="N4317" i="6"/>
  <c r="S4317" i="6"/>
  <c r="L4318" i="6"/>
  <c r="M4318" i="6"/>
  <c r="N4318" i="6"/>
  <c r="P4318" i="6" s="1"/>
  <c r="Q4318" i="6" s="1"/>
  <c r="O4318" i="6"/>
  <c r="R4318" i="6" s="1"/>
  <c r="T4318" i="6" s="1"/>
  <c r="U4318" i="6" s="1"/>
  <c r="V4318" i="6" s="1"/>
  <c r="W4318" i="6" s="1"/>
  <c r="S4318" i="6"/>
  <c r="L4319" i="6"/>
  <c r="M4319" i="6"/>
  <c r="N4319" i="6"/>
  <c r="P4319" i="6" s="1"/>
  <c r="Q4319" i="6" s="1"/>
  <c r="O4319" i="6"/>
  <c r="R4319" i="6" s="1"/>
  <c r="T4319" i="6" s="1"/>
  <c r="U4319" i="6" s="1"/>
  <c r="S4319" i="6"/>
  <c r="V4319" i="6"/>
  <c r="W4319" i="6" s="1"/>
  <c r="L4320" i="6"/>
  <c r="M4320" i="6"/>
  <c r="N4320" i="6"/>
  <c r="O4320" i="6"/>
  <c r="R4320" i="6" s="1"/>
  <c r="T4320" i="6" s="1"/>
  <c r="U4320" i="6" s="1"/>
  <c r="P4320" i="6"/>
  <c r="Q4320" i="6" s="1"/>
  <c r="S4320" i="6"/>
  <c r="V4320" i="6"/>
  <c r="W4320" i="6"/>
  <c r="L4321" i="6"/>
  <c r="M4321" i="6"/>
  <c r="N4321" i="6"/>
  <c r="O4321" i="6"/>
  <c r="R4321" i="6" s="1"/>
  <c r="T4321" i="6" s="1"/>
  <c r="U4321" i="6" s="1"/>
  <c r="V4321" i="6" s="1"/>
  <c r="W4321" i="6" s="1"/>
  <c r="P4321" i="6"/>
  <c r="Q4321" i="6" s="1"/>
  <c r="S4321" i="6"/>
  <c r="L4322" i="6"/>
  <c r="M4322" i="6"/>
  <c r="N4322" i="6"/>
  <c r="P4322" i="6" s="1"/>
  <c r="Q4322" i="6" s="1"/>
  <c r="S4322" i="6"/>
  <c r="L4323" i="6"/>
  <c r="M4323" i="6"/>
  <c r="N4323" i="6"/>
  <c r="O4323" i="6"/>
  <c r="R4323" i="6" s="1"/>
  <c r="T4323" i="6" s="1"/>
  <c r="U4323" i="6" s="1"/>
  <c r="V4323" i="6" s="1"/>
  <c r="W4323" i="6" s="1"/>
  <c r="P4323" i="6"/>
  <c r="Q4323" i="6" s="1"/>
  <c r="S4323" i="6"/>
  <c r="L4324" i="6"/>
  <c r="M4324" i="6"/>
  <c r="N4324" i="6"/>
  <c r="O4324" i="6" s="1"/>
  <c r="R4324" i="6" s="1"/>
  <c r="P4324" i="6"/>
  <c r="Q4324" i="6" s="1"/>
  <c r="S4324" i="6"/>
  <c r="T4324" i="6"/>
  <c r="U4324" i="6" s="1"/>
  <c r="V4324" i="6"/>
  <c r="W4324" i="6" s="1"/>
  <c r="L4325" i="6"/>
  <c r="M4325" i="6"/>
  <c r="N4325" i="6"/>
  <c r="P4325" i="6" s="1"/>
  <c r="Q4325" i="6" s="1"/>
  <c r="S4325" i="6"/>
  <c r="L4326" i="6"/>
  <c r="M4326" i="6"/>
  <c r="N4326" i="6"/>
  <c r="O4326" i="6"/>
  <c r="R4326" i="6" s="1"/>
  <c r="T4326" i="6" s="1"/>
  <c r="U4326" i="6" s="1"/>
  <c r="V4326" i="6" s="1"/>
  <c r="W4326" i="6" s="1"/>
  <c r="P4326" i="6"/>
  <c r="Q4326" i="6" s="1"/>
  <c r="S4326" i="6"/>
  <c r="L4327" i="6"/>
  <c r="M4327" i="6"/>
  <c r="N4327" i="6"/>
  <c r="O4327" i="6" s="1"/>
  <c r="P4327" i="6"/>
  <c r="Q4327" i="6" s="1"/>
  <c r="R4327" i="6"/>
  <c r="T4327" i="6" s="1"/>
  <c r="U4327" i="6" s="1"/>
  <c r="S4327" i="6"/>
  <c r="V4327" i="6"/>
  <c r="W4327" i="6"/>
  <c r="L4328" i="6"/>
  <c r="M4328" i="6"/>
  <c r="N4328" i="6"/>
  <c r="O4328" i="6" s="1"/>
  <c r="R4328" i="6"/>
  <c r="T4328" i="6" s="1"/>
  <c r="U4328" i="6" s="1"/>
  <c r="V4328" i="6" s="1"/>
  <c r="W4328" i="6" s="1"/>
  <c r="S4328" i="6"/>
  <c r="L4329" i="6"/>
  <c r="M4329" i="6"/>
  <c r="N4329" i="6"/>
  <c r="S4329" i="6"/>
  <c r="L4330" i="6"/>
  <c r="M4330" i="6"/>
  <c r="N4330" i="6"/>
  <c r="P4330" i="6" s="1"/>
  <c r="Q4330" i="6" s="1"/>
  <c r="S4330" i="6"/>
  <c r="L4331" i="6"/>
  <c r="M4331" i="6"/>
  <c r="N4331" i="6"/>
  <c r="O4331" i="6"/>
  <c r="R4331" i="6" s="1"/>
  <c r="T4331" i="6" s="1"/>
  <c r="U4331" i="6" s="1"/>
  <c r="V4331" i="6" s="1"/>
  <c r="W4331" i="6" s="1"/>
  <c r="P4331" i="6"/>
  <c r="Q4331" i="6" s="1"/>
  <c r="S4331" i="6"/>
  <c r="L4332" i="6"/>
  <c r="M4332" i="6"/>
  <c r="N4332" i="6"/>
  <c r="O4332" i="6"/>
  <c r="P4332" i="6"/>
  <c r="Q4332" i="6" s="1"/>
  <c r="R4332" i="6"/>
  <c r="T4332" i="6" s="1"/>
  <c r="U4332" i="6" s="1"/>
  <c r="S4332" i="6"/>
  <c r="V4332" i="6"/>
  <c r="W4332" i="6" s="1"/>
  <c r="L4333" i="6"/>
  <c r="M4333" i="6"/>
  <c r="N4333" i="6"/>
  <c r="P4333" i="6" s="1"/>
  <c r="Q4333" i="6" s="1"/>
  <c r="O4333" i="6"/>
  <c r="R4333" i="6" s="1"/>
  <c r="T4333" i="6" s="1"/>
  <c r="U4333" i="6" s="1"/>
  <c r="V4333" i="6" s="1"/>
  <c r="S4333" i="6"/>
  <c r="W4333" i="6"/>
  <c r="L4334" i="6"/>
  <c r="M4334" i="6"/>
  <c r="N4334" i="6"/>
  <c r="P4334" i="6" s="1"/>
  <c r="Q4334" i="6" s="1"/>
  <c r="O4334" i="6"/>
  <c r="R4334" i="6"/>
  <c r="T4334" i="6" s="1"/>
  <c r="U4334" i="6" s="1"/>
  <c r="V4334" i="6" s="1"/>
  <c r="W4334" i="6" s="1"/>
  <c r="S4334" i="6"/>
  <c r="L4335" i="6"/>
  <c r="M4335" i="6"/>
  <c r="N4335" i="6"/>
  <c r="O4335" i="6"/>
  <c r="R4335" i="6" s="1"/>
  <c r="P4335" i="6"/>
  <c r="Q4335" i="6" s="1"/>
  <c r="S4335" i="6"/>
  <c r="T4335" i="6"/>
  <c r="U4335" i="6" s="1"/>
  <c r="V4335" i="6" s="1"/>
  <c r="W4335" i="6" s="1"/>
  <c r="L4336" i="6"/>
  <c r="M4336" i="6"/>
  <c r="N4336" i="6"/>
  <c r="S4336" i="6"/>
  <c r="L4337" i="6"/>
  <c r="M4337" i="6"/>
  <c r="N4337" i="6"/>
  <c r="P4337" i="6" s="1"/>
  <c r="Q4337" i="6" s="1"/>
  <c r="O4337" i="6"/>
  <c r="R4337" i="6"/>
  <c r="T4337" i="6" s="1"/>
  <c r="U4337" i="6" s="1"/>
  <c r="S4337" i="6"/>
  <c r="V4337" i="6"/>
  <c r="W4337" i="6"/>
  <c r="L4338" i="6"/>
  <c r="M4338" i="6"/>
  <c r="N4338" i="6"/>
  <c r="O4338" i="6"/>
  <c r="R4338" i="6" s="1"/>
  <c r="P4338" i="6"/>
  <c r="Q4338" i="6" s="1"/>
  <c r="S4338" i="6"/>
  <c r="T4338" i="6"/>
  <c r="U4338" i="6"/>
  <c r="V4338" i="6" s="1"/>
  <c r="W4338" i="6" s="1"/>
  <c r="L4339" i="6"/>
  <c r="M4339" i="6"/>
  <c r="N4339" i="6"/>
  <c r="O4339" i="6" s="1"/>
  <c r="P4339" i="6"/>
  <c r="Q4339" i="6" s="1"/>
  <c r="R4339" i="6"/>
  <c r="T4339" i="6" s="1"/>
  <c r="U4339" i="6" s="1"/>
  <c r="V4339" i="6" s="1"/>
  <c r="W4339" i="6" s="1"/>
  <c r="S4339" i="6"/>
  <c r="L4340" i="6"/>
  <c r="M4340" i="6"/>
  <c r="N4340" i="6"/>
  <c r="O4340" i="6" s="1"/>
  <c r="R4340" i="6"/>
  <c r="T4340" i="6" s="1"/>
  <c r="U4340" i="6" s="1"/>
  <c r="S4340" i="6"/>
  <c r="V4340" i="6"/>
  <c r="W4340" i="6"/>
  <c r="L4341" i="6"/>
  <c r="M4341" i="6"/>
  <c r="N4341" i="6"/>
  <c r="S4341" i="6"/>
  <c r="L4342" i="6"/>
  <c r="M4342" i="6"/>
  <c r="N4342" i="6"/>
  <c r="P4342" i="6" s="1"/>
  <c r="Q4342" i="6" s="1"/>
  <c r="O4342" i="6"/>
  <c r="R4342" i="6" s="1"/>
  <c r="T4342" i="6" s="1"/>
  <c r="S4342" i="6"/>
  <c r="U4342" i="6"/>
  <c r="V4342" i="6" s="1"/>
  <c r="W4342" i="6"/>
  <c r="L4343" i="6"/>
  <c r="M4343" i="6"/>
  <c r="N4343" i="6"/>
  <c r="O4343" i="6"/>
  <c r="R4343" i="6" s="1"/>
  <c r="T4343" i="6" s="1"/>
  <c r="U4343" i="6" s="1"/>
  <c r="P4343" i="6"/>
  <c r="Q4343" i="6" s="1"/>
  <c r="S4343" i="6"/>
  <c r="V4343" i="6"/>
  <c r="W4343" i="6" s="1"/>
  <c r="L4344" i="6"/>
  <c r="M4344" i="6"/>
  <c r="N4344" i="6"/>
  <c r="O4344" i="6"/>
  <c r="R4344" i="6" s="1"/>
  <c r="T4344" i="6" s="1"/>
  <c r="U4344" i="6" s="1"/>
  <c r="V4344" i="6" s="1"/>
  <c r="W4344" i="6" s="1"/>
  <c r="P4344" i="6"/>
  <c r="Q4344" i="6" s="1"/>
  <c r="S4344" i="6"/>
  <c r="L4345" i="6"/>
  <c r="M4345" i="6"/>
  <c r="N4345" i="6"/>
  <c r="P4345" i="6" s="1"/>
  <c r="Q4345" i="6" s="1"/>
  <c r="S4345" i="6"/>
  <c r="L4346" i="6"/>
  <c r="M4346" i="6"/>
  <c r="N4346" i="6"/>
  <c r="O4346" i="6" s="1"/>
  <c r="R4346" i="6" s="1"/>
  <c r="T4346" i="6" s="1"/>
  <c r="U4346" i="6" s="1"/>
  <c r="V4346" i="6" s="1"/>
  <c r="W4346" i="6" s="1"/>
  <c r="S4346" i="6"/>
  <c r="L4347" i="6"/>
  <c r="M4347" i="6"/>
  <c r="N4347" i="6"/>
  <c r="O4347" i="6"/>
  <c r="R4347" i="6" s="1"/>
  <c r="P4347" i="6"/>
  <c r="Q4347" i="6" s="1"/>
  <c r="S4347" i="6"/>
  <c r="T4347" i="6"/>
  <c r="U4347" i="6"/>
  <c r="V4347" i="6" s="1"/>
  <c r="W4347" i="6" s="1"/>
  <c r="L4348" i="6"/>
  <c r="M4348" i="6"/>
  <c r="N4348" i="6"/>
  <c r="S4348" i="6"/>
  <c r="L4349" i="6"/>
  <c r="M4349" i="6"/>
  <c r="N4349" i="6"/>
  <c r="S4349" i="6"/>
  <c r="L4350" i="6"/>
  <c r="M4350" i="6"/>
  <c r="N4350" i="6"/>
  <c r="O4350" i="6"/>
  <c r="R4350" i="6" s="1"/>
  <c r="P4350" i="6"/>
  <c r="Q4350" i="6" s="1"/>
  <c r="S4350" i="6"/>
  <c r="T4350" i="6"/>
  <c r="U4350" i="6"/>
  <c r="V4350" i="6" s="1"/>
  <c r="W4350" i="6"/>
  <c r="L4351" i="6"/>
  <c r="M4351" i="6"/>
  <c r="N4351" i="6"/>
  <c r="O4351" i="6" s="1"/>
  <c r="P4351" i="6"/>
  <c r="Q4351" i="6" s="1"/>
  <c r="R4351" i="6"/>
  <c r="T4351" i="6" s="1"/>
  <c r="U4351" i="6" s="1"/>
  <c r="V4351" i="6" s="1"/>
  <c r="W4351" i="6" s="1"/>
  <c r="S4351" i="6"/>
  <c r="L4352" i="6"/>
  <c r="M4352" i="6"/>
  <c r="N4352" i="6"/>
  <c r="O4352" i="6" s="1"/>
  <c r="R4352" i="6"/>
  <c r="T4352" i="6" s="1"/>
  <c r="U4352" i="6" s="1"/>
  <c r="V4352" i="6" s="1"/>
  <c r="W4352" i="6" s="1"/>
  <c r="S4352" i="6"/>
  <c r="L4353" i="6"/>
  <c r="M4353" i="6"/>
  <c r="N4353" i="6"/>
  <c r="S4353" i="6"/>
  <c r="L4354" i="6"/>
  <c r="M4354" i="6"/>
  <c r="N4354" i="6"/>
  <c r="P4354" i="6" s="1"/>
  <c r="Q4354" i="6" s="1"/>
  <c r="O4354" i="6"/>
  <c r="R4354" i="6" s="1"/>
  <c r="T4354" i="6" s="1"/>
  <c r="U4354" i="6" s="1"/>
  <c r="V4354" i="6" s="1"/>
  <c r="W4354" i="6" s="1"/>
  <c r="S4354" i="6"/>
  <c r="L4355" i="6"/>
  <c r="M4355" i="6"/>
  <c r="N4355" i="6"/>
  <c r="P4355" i="6" s="1"/>
  <c r="Q4355" i="6" s="1"/>
  <c r="O4355" i="6"/>
  <c r="R4355" i="6" s="1"/>
  <c r="T4355" i="6" s="1"/>
  <c r="U4355" i="6" s="1"/>
  <c r="S4355" i="6"/>
  <c r="V4355" i="6"/>
  <c r="W4355" i="6" s="1"/>
  <c r="L4356" i="6"/>
  <c r="M4356" i="6"/>
  <c r="N4356" i="6"/>
  <c r="O4356" i="6"/>
  <c r="R4356" i="6" s="1"/>
  <c r="T4356" i="6" s="1"/>
  <c r="U4356" i="6" s="1"/>
  <c r="P4356" i="6"/>
  <c r="Q4356" i="6" s="1"/>
  <c r="S4356" i="6"/>
  <c r="V4356" i="6"/>
  <c r="W4356" i="6"/>
  <c r="L4357" i="6"/>
  <c r="M4357" i="6"/>
  <c r="N4357" i="6"/>
  <c r="O4357" i="6"/>
  <c r="R4357" i="6" s="1"/>
  <c r="T4357" i="6" s="1"/>
  <c r="U4357" i="6" s="1"/>
  <c r="V4357" i="6" s="1"/>
  <c r="W4357" i="6" s="1"/>
  <c r="P4357" i="6"/>
  <c r="Q4357" i="6" s="1"/>
  <c r="S4357" i="6"/>
  <c r="L4358" i="6"/>
  <c r="M4358" i="6"/>
  <c r="N4358" i="6"/>
  <c r="P4358" i="6" s="1"/>
  <c r="Q4358" i="6" s="1"/>
  <c r="S4358" i="6"/>
  <c r="L4359" i="6"/>
  <c r="M4359" i="6"/>
  <c r="N4359" i="6"/>
  <c r="O4359" i="6"/>
  <c r="R4359" i="6" s="1"/>
  <c r="T4359" i="6" s="1"/>
  <c r="U4359" i="6" s="1"/>
  <c r="V4359" i="6" s="1"/>
  <c r="W4359" i="6" s="1"/>
  <c r="P4359" i="6"/>
  <c r="Q4359" i="6" s="1"/>
  <c r="S4359" i="6"/>
  <c r="L4360" i="6"/>
  <c r="M4360" i="6"/>
  <c r="N4360" i="6"/>
  <c r="O4360" i="6" s="1"/>
  <c r="R4360" i="6" s="1"/>
  <c r="P4360" i="6"/>
  <c r="Q4360" i="6" s="1"/>
  <c r="S4360" i="6"/>
  <c r="T4360" i="6"/>
  <c r="U4360" i="6" s="1"/>
  <c r="V4360" i="6"/>
  <c r="W4360" i="6" s="1"/>
  <c r="L4361" i="6"/>
  <c r="M4361" i="6"/>
  <c r="N4361" i="6"/>
  <c r="P4361" i="6" s="1"/>
  <c r="Q4361" i="6" s="1"/>
  <c r="S4361" i="6"/>
  <c r="L4362" i="6"/>
  <c r="M4362" i="6"/>
  <c r="N4362" i="6"/>
  <c r="O4362" i="6"/>
  <c r="R4362" i="6" s="1"/>
  <c r="T4362" i="6" s="1"/>
  <c r="U4362" i="6" s="1"/>
  <c r="V4362" i="6" s="1"/>
  <c r="W4362" i="6" s="1"/>
  <c r="P4362" i="6"/>
  <c r="Q4362" i="6" s="1"/>
  <c r="S4362" i="6"/>
  <c r="L4363" i="6"/>
  <c r="M4363" i="6"/>
  <c r="N4363" i="6"/>
  <c r="O4363" i="6" s="1"/>
  <c r="P4363" i="6"/>
  <c r="Q4363" i="6" s="1"/>
  <c r="R4363" i="6"/>
  <c r="T4363" i="6" s="1"/>
  <c r="U4363" i="6" s="1"/>
  <c r="S4363" i="6"/>
  <c r="V4363" i="6"/>
  <c r="W4363" i="6"/>
  <c r="L4364" i="6"/>
  <c r="M4364" i="6"/>
  <c r="N4364" i="6"/>
  <c r="O4364" i="6" s="1"/>
  <c r="R4364" i="6"/>
  <c r="T4364" i="6" s="1"/>
  <c r="U4364" i="6" s="1"/>
  <c r="V4364" i="6" s="1"/>
  <c r="W4364" i="6" s="1"/>
  <c r="S4364" i="6"/>
  <c r="L4365" i="6"/>
  <c r="M4365" i="6"/>
  <c r="N4365" i="6"/>
  <c r="S4365" i="6"/>
  <c r="L4366" i="6"/>
  <c r="M4366" i="6"/>
  <c r="N4366" i="6"/>
  <c r="P4366" i="6" s="1"/>
  <c r="Q4366" i="6" s="1"/>
  <c r="S4366" i="6"/>
  <c r="L4367" i="6"/>
  <c r="M4367" i="6"/>
  <c r="N4367" i="6"/>
  <c r="O4367" i="6"/>
  <c r="R4367" i="6" s="1"/>
  <c r="T4367" i="6" s="1"/>
  <c r="U4367" i="6" s="1"/>
  <c r="V4367" i="6" s="1"/>
  <c r="W4367" i="6" s="1"/>
  <c r="P4367" i="6"/>
  <c r="Q4367" i="6" s="1"/>
  <c r="S4367" i="6"/>
  <c r="L4368" i="6"/>
  <c r="M4368" i="6"/>
  <c r="N4368" i="6"/>
  <c r="O4368" i="6"/>
  <c r="P4368" i="6"/>
  <c r="Q4368" i="6" s="1"/>
  <c r="R4368" i="6"/>
  <c r="T4368" i="6" s="1"/>
  <c r="U4368" i="6" s="1"/>
  <c r="S4368" i="6"/>
  <c r="V4368" i="6"/>
  <c r="W4368" i="6" s="1"/>
  <c r="L4369" i="6"/>
  <c r="M4369" i="6"/>
  <c r="N4369" i="6"/>
  <c r="P4369" i="6" s="1"/>
  <c r="Q4369" i="6" s="1"/>
  <c r="O4369" i="6"/>
  <c r="R4369" i="6" s="1"/>
  <c r="T4369" i="6" s="1"/>
  <c r="U4369" i="6" s="1"/>
  <c r="V4369" i="6" s="1"/>
  <c r="S4369" i="6"/>
  <c r="W4369" i="6"/>
  <c r="L4370" i="6"/>
  <c r="M4370" i="6"/>
  <c r="N4370" i="6"/>
  <c r="P4370" i="6" s="1"/>
  <c r="Q4370" i="6" s="1"/>
  <c r="O4370" i="6"/>
  <c r="R4370" i="6"/>
  <c r="T4370" i="6" s="1"/>
  <c r="U4370" i="6" s="1"/>
  <c r="V4370" i="6" s="1"/>
  <c r="W4370" i="6" s="1"/>
  <c r="S4370" i="6"/>
  <c r="L4371" i="6"/>
  <c r="M4371" i="6"/>
  <c r="N4371" i="6"/>
  <c r="O4371" i="6"/>
  <c r="R4371" i="6" s="1"/>
  <c r="P4371" i="6"/>
  <c r="Q4371" i="6" s="1"/>
  <c r="S4371" i="6"/>
  <c r="T4371" i="6"/>
  <c r="U4371" i="6" s="1"/>
  <c r="V4371" i="6" s="1"/>
  <c r="W4371" i="6" s="1"/>
  <c r="L4372" i="6"/>
  <c r="M4372" i="6"/>
  <c r="N4372" i="6"/>
  <c r="S4372" i="6"/>
  <c r="L4373" i="6"/>
  <c r="M4373" i="6"/>
  <c r="N4373" i="6"/>
  <c r="P4373" i="6" s="1"/>
  <c r="Q4373" i="6" s="1"/>
  <c r="O4373" i="6"/>
  <c r="R4373" i="6"/>
  <c r="T4373" i="6" s="1"/>
  <c r="U4373" i="6" s="1"/>
  <c r="S4373" i="6"/>
  <c r="V4373" i="6"/>
  <c r="W4373" i="6"/>
  <c r="L4374" i="6"/>
  <c r="M4374" i="6"/>
  <c r="N4374" i="6"/>
  <c r="O4374" i="6"/>
  <c r="R4374" i="6" s="1"/>
  <c r="P4374" i="6"/>
  <c r="Q4374" i="6" s="1"/>
  <c r="S4374" i="6"/>
  <c r="T4374" i="6"/>
  <c r="U4374" i="6"/>
  <c r="V4374" i="6" s="1"/>
  <c r="W4374" i="6" s="1"/>
  <c r="L4375" i="6"/>
  <c r="M4375" i="6"/>
  <c r="N4375" i="6"/>
  <c r="O4375" i="6" s="1"/>
  <c r="P4375" i="6"/>
  <c r="Q4375" i="6" s="1"/>
  <c r="R4375" i="6"/>
  <c r="T4375" i="6" s="1"/>
  <c r="U4375" i="6" s="1"/>
  <c r="V4375" i="6" s="1"/>
  <c r="W4375" i="6" s="1"/>
  <c r="S4375" i="6"/>
  <c r="L4376" i="6"/>
  <c r="M4376" i="6"/>
  <c r="N4376" i="6"/>
  <c r="O4376" i="6" s="1"/>
  <c r="R4376" i="6"/>
  <c r="T4376" i="6" s="1"/>
  <c r="U4376" i="6" s="1"/>
  <c r="S4376" i="6"/>
  <c r="V4376" i="6"/>
  <c r="W4376" i="6"/>
  <c r="L4377" i="6"/>
  <c r="M4377" i="6"/>
  <c r="N4377" i="6"/>
  <c r="S4377" i="6"/>
  <c r="L4378" i="6"/>
  <c r="M4378" i="6"/>
  <c r="N4378" i="6"/>
  <c r="P4378" i="6" s="1"/>
  <c r="Q4378" i="6" s="1"/>
  <c r="O4378" i="6"/>
  <c r="R4378" i="6" s="1"/>
  <c r="T4378" i="6" s="1"/>
  <c r="S4378" i="6"/>
  <c r="U4378" i="6"/>
  <c r="V4378" i="6" s="1"/>
  <c r="W4378" i="6"/>
  <c r="L4379" i="6"/>
  <c r="M4379" i="6"/>
  <c r="N4379" i="6"/>
  <c r="O4379" i="6"/>
  <c r="R4379" i="6" s="1"/>
  <c r="T4379" i="6" s="1"/>
  <c r="U4379" i="6" s="1"/>
  <c r="P4379" i="6"/>
  <c r="Q4379" i="6" s="1"/>
  <c r="S4379" i="6"/>
  <c r="V4379" i="6"/>
  <c r="W4379" i="6" s="1"/>
  <c r="L4380" i="6"/>
  <c r="M4380" i="6"/>
  <c r="N4380" i="6"/>
  <c r="O4380" i="6"/>
  <c r="R4380" i="6" s="1"/>
  <c r="T4380" i="6" s="1"/>
  <c r="U4380" i="6" s="1"/>
  <c r="V4380" i="6" s="1"/>
  <c r="W4380" i="6" s="1"/>
  <c r="P4380" i="6"/>
  <c r="Q4380" i="6" s="1"/>
  <c r="S4380" i="6"/>
  <c r="L4381" i="6"/>
  <c r="M4381" i="6"/>
  <c r="N4381" i="6"/>
  <c r="P4381" i="6" s="1"/>
  <c r="Q4381" i="6" s="1"/>
  <c r="S4381" i="6"/>
  <c r="L4382" i="6"/>
  <c r="M4382" i="6"/>
  <c r="N4382" i="6"/>
  <c r="O4382" i="6" s="1"/>
  <c r="R4382" i="6" s="1"/>
  <c r="T4382" i="6" s="1"/>
  <c r="U4382" i="6" s="1"/>
  <c r="V4382" i="6" s="1"/>
  <c r="W4382" i="6" s="1"/>
  <c r="S4382" i="6"/>
  <c r="L4383" i="6"/>
  <c r="M4383" i="6"/>
  <c r="N4383" i="6"/>
  <c r="O4383" i="6"/>
  <c r="R4383" i="6" s="1"/>
  <c r="P4383" i="6"/>
  <c r="Q4383" i="6" s="1"/>
  <c r="S4383" i="6"/>
  <c r="T4383" i="6"/>
  <c r="U4383" i="6"/>
  <c r="V4383" i="6" s="1"/>
  <c r="W4383" i="6" s="1"/>
  <c r="L4384" i="6"/>
  <c r="M4384" i="6"/>
  <c r="N4384" i="6"/>
  <c r="S4384" i="6"/>
  <c r="L4385" i="6"/>
  <c r="M4385" i="6"/>
  <c r="N4385" i="6"/>
  <c r="S4385" i="6"/>
  <c r="L4386" i="6"/>
  <c r="M4386" i="6"/>
  <c r="N4386" i="6"/>
  <c r="O4386" i="6"/>
  <c r="R4386" i="6" s="1"/>
  <c r="P4386" i="6"/>
  <c r="Q4386" i="6" s="1"/>
  <c r="S4386" i="6"/>
  <c r="T4386" i="6"/>
  <c r="U4386" i="6"/>
  <c r="V4386" i="6" s="1"/>
  <c r="W4386" i="6"/>
  <c r="L4387" i="6"/>
  <c r="M4387" i="6"/>
  <c r="N4387" i="6"/>
  <c r="O4387" i="6" s="1"/>
  <c r="P4387" i="6"/>
  <c r="Q4387" i="6" s="1"/>
  <c r="R4387" i="6"/>
  <c r="T4387" i="6" s="1"/>
  <c r="U4387" i="6" s="1"/>
  <c r="V4387" i="6" s="1"/>
  <c r="W4387" i="6" s="1"/>
  <c r="S4387" i="6"/>
  <c r="L4388" i="6"/>
  <c r="M4388" i="6"/>
  <c r="N4388" i="6"/>
  <c r="O4388" i="6" s="1"/>
  <c r="R4388" i="6"/>
  <c r="T4388" i="6" s="1"/>
  <c r="U4388" i="6" s="1"/>
  <c r="V4388" i="6" s="1"/>
  <c r="W4388" i="6" s="1"/>
  <c r="S4388" i="6"/>
  <c r="L4389" i="6"/>
  <c r="M4389" i="6"/>
  <c r="N4389" i="6"/>
  <c r="S4389" i="6"/>
  <c r="L4390" i="6"/>
  <c r="M4390" i="6"/>
  <c r="N4390" i="6"/>
  <c r="P4390" i="6" s="1"/>
  <c r="Q4390" i="6" s="1"/>
  <c r="O4390" i="6"/>
  <c r="R4390" i="6" s="1"/>
  <c r="T4390" i="6" s="1"/>
  <c r="U4390" i="6" s="1"/>
  <c r="V4390" i="6" s="1"/>
  <c r="W4390" i="6" s="1"/>
  <c r="S4390" i="6"/>
  <c r="L4391" i="6"/>
  <c r="M4391" i="6"/>
  <c r="N4391" i="6"/>
  <c r="P4391" i="6" s="1"/>
  <c r="Q4391" i="6" s="1"/>
  <c r="O4391" i="6"/>
  <c r="R4391" i="6" s="1"/>
  <c r="T4391" i="6" s="1"/>
  <c r="U4391" i="6" s="1"/>
  <c r="S4391" i="6"/>
  <c r="V4391" i="6"/>
  <c r="W4391" i="6" s="1"/>
  <c r="L4392" i="6"/>
  <c r="M4392" i="6"/>
  <c r="N4392" i="6"/>
  <c r="O4392" i="6"/>
  <c r="R4392" i="6" s="1"/>
  <c r="T4392" i="6" s="1"/>
  <c r="U4392" i="6" s="1"/>
  <c r="P4392" i="6"/>
  <c r="Q4392" i="6" s="1"/>
  <c r="S4392" i="6"/>
  <c r="V4392" i="6"/>
  <c r="W4392" i="6"/>
  <c r="L4393" i="6"/>
  <c r="M4393" i="6"/>
  <c r="N4393" i="6"/>
  <c r="O4393" i="6"/>
  <c r="R4393" i="6" s="1"/>
  <c r="T4393" i="6" s="1"/>
  <c r="U4393" i="6" s="1"/>
  <c r="V4393" i="6" s="1"/>
  <c r="W4393" i="6" s="1"/>
  <c r="P4393" i="6"/>
  <c r="Q4393" i="6" s="1"/>
  <c r="S4393" i="6"/>
  <c r="L4394" i="6"/>
  <c r="M4394" i="6"/>
  <c r="N4394" i="6"/>
  <c r="P4394" i="6" s="1"/>
  <c r="Q4394" i="6" s="1"/>
  <c r="S4394" i="6"/>
  <c r="L4395" i="6"/>
  <c r="M4395" i="6"/>
  <c r="N4395" i="6"/>
  <c r="O4395" i="6"/>
  <c r="R4395" i="6" s="1"/>
  <c r="T4395" i="6" s="1"/>
  <c r="U4395" i="6" s="1"/>
  <c r="V4395" i="6" s="1"/>
  <c r="W4395" i="6" s="1"/>
  <c r="P4395" i="6"/>
  <c r="Q4395" i="6" s="1"/>
  <c r="S4395" i="6"/>
  <c r="L4396" i="6"/>
  <c r="M4396" i="6"/>
  <c r="N4396" i="6"/>
  <c r="O4396" i="6" s="1"/>
  <c r="R4396" i="6" s="1"/>
  <c r="P4396" i="6"/>
  <c r="Q4396" i="6" s="1"/>
  <c r="S4396" i="6"/>
  <c r="T4396" i="6"/>
  <c r="U4396" i="6" s="1"/>
  <c r="V4396" i="6"/>
  <c r="W4396" i="6" s="1"/>
  <c r="L4397" i="6"/>
  <c r="M4397" i="6"/>
  <c r="N4397" i="6"/>
  <c r="P4397" i="6" s="1"/>
  <c r="Q4397" i="6" s="1"/>
  <c r="S4397" i="6"/>
  <c r="L4398" i="6"/>
  <c r="M4398" i="6"/>
  <c r="N4398" i="6"/>
  <c r="O4398" i="6"/>
  <c r="R4398" i="6" s="1"/>
  <c r="T4398" i="6" s="1"/>
  <c r="U4398" i="6" s="1"/>
  <c r="V4398" i="6" s="1"/>
  <c r="W4398" i="6" s="1"/>
  <c r="P4398" i="6"/>
  <c r="Q4398" i="6" s="1"/>
  <c r="S4398" i="6"/>
  <c r="L4399" i="6"/>
  <c r="M4399" i="6"/>
  <c r="N4399" i="6"/>
  <c r="O4399" i="6" s="1"/>
  <c r="P4399" i="6"/>
  <c r="Q4399" i="6" s="1"/>
  <c r="R4399" i="6"/>
  <c r="T4399" i="6" s="1"/>
  <c r="U4399" i="6" s="1"/>
  <c r="S4399" i="6"/>
  <c r="V4399" i="6"/>
  <c r="W4399" i="6"/>
  <c r="L4400" i="6"/>
  <c r="M4400" i="6"/>
  <c r="N4400" i="6"/>
  <c r="O4400" i="6" s="1"/>
  <c r="R4400" i="6"/>
  <c r="T4400" i="6" s="1"/>
  <c r="U4400" i="6" s="1"/>
  <c r="V4400" i="6" s="1"/>
  <c r="W4400" i="6" s="1"/>
  <c r="S4400" i="6"/>
  <c r="L4401" i="6"/>
  <c r="M4401" i="6"/>
  <c r="N4401" i="6"/>
  <c r="S4401" i="6"/>
  <c r="L4402" i="6"/>
  <c r="M4402" i="6"/>
  <c r="N4402" i="6"/>
  <c r="P4402" i="6" s="1"/>
  <c r="Q4402" i="6" s="1"/>
  <c r="S4402" i="6"/>
  <c r="L4403" i="6"/>
  <c r="M4403" i="6"/>
  <c r="N4403" i="6"/>
  <c r="O4403" i="6"/>
  <c r="R4403" i="6" s="1"/>
  <c r="T4403" i="6" s="1"/>
  <c r="U4403" i="6" s="1"/>
  <c r="V4403" i="6" s="1"/>
  <c r="W4403" i="6" s="1"/>
  <c r="P4403" i="6"/>
  <c r="Q4403" i="6" s="1"/>
  <c r="S4403" i="6"/>
  <c r="L4404" i="6"/>
  <c r="M4404" i="6"/>
  <c r="N4404" i="6"/>
  <c r="O4404" i="6"/>
  <c r="P4404" i="6"/>
  <c r="Q4404" i="6" s="1"/>
  <c r="R4404" i="6"/>
  <c r="T4404" i="6" s="1"/>
  <c r="U4404" i="6" s="1"/>
  <c r="S4404" i="6"/>
  <c r="V4404" i="6"/>
  <c r="W4404" i="6" s="1"/>
  <c r="L4405" i="6"/>
  <c r="M4405" i="6"/>
  <c r="N4405" i="6"/>
  <c r="P4405" i="6" s="1"/>
  <c r="Q4405" i="6" s="1"/>
  <c r="O4405" i="6"/>
  <c r="R4405" i="6" s="1"/>
  <c r="T4405" i="6" s="1"/>
  <c r="U4405" i="6" s="1"/>
  <c r="V4405" i="6" s="1"/>
  <c r="S4405" i="6"/>
  <c r="W4405" i="6"/>
  <c r="L4406" i="6"/>
  <c r="M4406" i="6"/>
  <c r="N4406" i="6"/>
  <c r="P4406" i="6" s="1"/>
  <c r="Q4406" i="6" s="1"/>
  <c r="O4406" i="6"/>
  <c r="R4406" i="6"/>
  <c r="T4406" i="6" s="1"/>
  <c r="U4406" i="6" s="1"/>
  <c r="V4406" i="6" s="1"/>
  <c r="W4406" i="6" s="1"/>
  <c r="S4406" i="6"/>
  <c r="L4407" i="6"/>
  <c r="M4407" i="6"/>
  <c r="N4407" i="6"/>
  <c r="O4407" i="6"/>
  <c r="R4407" i="6" s="1"/>
  <c r="P4407" i="6"/>
  <c r="Q4407" i="6" s="1"/>
  <c r="S4407" i="6"/>
  <c r="T4407" i="6"/>
  <c r="U4407" i="6" s="1"/>
  <c r="V4407" i="6" s="1"/>
  <c r="W4407" i="6" s="1"/>
  <c r="L4408" i="6"/>
  <c r="M4408" i="6"/>
  <c r="N4408" i="6"/>
  <c r="S4408" i="6"/>
  <c r="L4409" i="6"/>
  <c r="M4409" i="6"/>
  <c r="N4409" i="6"/>
  <c r="P4409" i="6" s="1"/>
  <c r="Q4409" i="6" s="1"/>
  <c r="O4409" i="6"/>
  <c r="R4409" i="6"/>
  <c r="T4409" i="6" s="1"/>
  <c r="U4409" i="6" s="1"/>
  <c r="S4409" i="6"/>
  <c r="V4409" i="6"/>
  <c r="W4409" i="6"/>
  <c r="L4410" i="6"/>
  <c r="M4410" i="6"/>
  <c r="N4410" i="6"/>
  <c r="O4410" i="6"/>
  <c r="R4410" i="6" s="1"/>
  <c r="P4410" i="6"/>
  <c r="Q4410" i="6" s="1"/>
  <c r="S4410" i="6"/>
  <c r="T4410" i="6"/>
  <c r="U4410" i="6"/>
  <c r="V4410" i="6" s="1"/>
  <c r="W4410" i="6" s="1"/>
  <c r="L4411" i="6"/>
  <c r="M4411" i="6"/>
  <c r="N4411" i="6"/>
  <c r="O4411" i="6" s="1"/>
  <c r="P4411" i="6"/>
  <c r="Q4411" i="6" s="1"/>
  <c r="R4411" i="6"/>
  <c r="T4411" i="6" s="1"/>
  <c r="U4411" i="6" s="1"/>
  <c r="V4411" i="6" s="1"/>
  <c r="W4411" i="6" s="1"/>
  <c r="S4411" i="6"/>
  <c r="L4412" i="6"/>
  <c r="M4412" i="6"/>
  <c r="N4412" i="6"/>
  <c r="O4412" i="6" s="1"/>
  <c r="R4412" i="6"/>
  <c r="T4412" i="6" s="1"/>
  <c r="U4412" i="6" s="1"/>
  <c r="S4412" i="6"/>
  <c r="V4412" i="6"/>
  <c r="W4412" i="6"/>
  <c r="L4413" i="6"/>
  <c r="M4413" i="6"/>
  <c r="N4413" i="6"/>
  <c r="S4413" i="6"/>
  <c r="L4414" i="6"/>
  <c r="M4414" i="6"/>
  <c r="N4414" i="6"/>
  <c r="P4414" i="6" s="1"/>
  <c r="Q4414" i="6" s="1"/>
  <c r="O4414" i="6"/>
  <c r="R4414" i="6" s="1"/>
  <c r="T4414" i="6" s="1"/>
  <c r="S4414" i="6"/>
  <c r="U4414" i="6"/>
  <c r="V4414" i="6" s="1"/>
  <c r="W4414" i="6"/>
  <c r="L4415" i="6"/>
  <c r="M4415" i="6"/>
  <c r="N4415" i="6"/>
  <c r="O4415" i="6"/>
  <c r="R4415" i="6" s="1"/>
  <c r="T4415" i="6" s="1"/>
  <c r="U4415" i="6" s="1"/>
  <c r="P4415" i="6"/>
  <c r="Q4415" i="6" s="1"/>
  <c r="S4415" i="6"/>
  <c r="V4415" i="6"/>
  <c r="W4415" i="6" s="1"/>
  <c r="L4416" i="6"/>
  <c r="M4416" i="6"/>
  <c r="N4416" i="6"/>
  <c r="O4416" i="6"/>
  <c r="R4416" i="6" s="1"/>
  <c r="T4416" i="6" s="1"/>
  <c r="U4416" i="6" s="1"/>
  <c r="V4416" i="6" s="1"/>
  <c r="W4416" i="6" s="1"/>
  <c r="P4416" i="6"/>
  <c r="Q4416" i="6" s="1"/>
  <c r="S4416" i="6"/>
  <c r="L4417" i="6"/>
  <c r="M4417" i="6"/>
  <c r="N4417" i="6"/>
  <c r="P4417" i="6" s="1"/>
  <c r="Q4417" i="6" s="1"/>
  <c r="S4417" i="6"/>
  <c r="L4418" i="6"/>
  <c r="M4418" i="6"/>
  <c r="N4418" i="6"/>
  <c r="O4418" i="6" s="1"/>
  <c r="R4418" i="6" s="1"/>
  <c r="T4418" i="6" s="1"/>
  <c r="U4418" i="6" s="1"/>
  <c r="V4418" i="6" s="1"/>
  <c r="W4418" i="6" s="1"/>
  <c r="S4418" i="6"/>
  <c r="L4419" i="6"/>
  <c r="M4419" i="6"/>
  <c r="N4419" i="6"/>
  <c r="O4419" i="6"/>
  <c r="R4419" i="6" s="1"/>
  <c r="P4419" i="6"/>
  <c r="Q4419" i="6" s="1"/>
  <c r="S4419" i="6"/>
  <c r="T4419" i="6"/>
  <c r="U4419" i="6"/>
  <c r="V4419" i="6" s="1"/>
  <c r="W4419" i="6" s="1"/>
  <c r="L4420" i="6"/>
  <c r="M4420" i="6"/>
  <c r="N4420" i="6"/>
  <c r="S4420" i="6"/>
  <c r="L4421" i="6"/>
  <c r="M4421" i="6"/>
  <c r="N4421" i="6"/>
  <c r="S4421" i="6"/>
  <c r="L4422" i="6"/>
  <c r="M4422" i="6"/>
  <c r="N4422" i="6"/>
  <c r="O4422" i="6"/>
  <c r="R4422" i="6" s="1"/>
  <c r="P4422" i="6"/>
  <c r="Q4422" i="6" s="1"/>
  <c r="S4422" i="6"/>
  <c r="T4422" i="6"/>
  <c r="U4422" i="6"/>
  <c r="V4422" i="6" s="1"/>
  <c r="W4422" i="6"/>
  <c r="L4423" i="6"/>
  <c r="M4423" i="6"/>
  <c r="N4423" i="6"/>
  <c r="O4423" i="6" s="1"/>
  <c r="P4423" i="6"/>
  <c r="Q4423" i="6" s="1"/>
  <c r="R4423" i="6"/>
  <c r="T4423" i="6" s="1"/>
  <c r="U4423" i="6" s="1"/>
  <c r="V4423" i="6" s="1"/>
  <c r="W4423" i="6" s="1"/>
  <c r="S4423" i="6"/>
  <c r="L4424" i="6"/>
  <c r="M4424" i="6"/>
  <c r="N4424" i="6"/>
  <c r="O4424" i="6" s="1"/>
  <c r="R4424" i="6"/>
  <c r="T4424" i="6" s="1"/>
  <c r="U4424" i="6" s="1"/>
  <c r="V4424" i="6" s="1"/>
  <c r="W4424" i="6" s="1"/>
  <c r="S4424" i="6"/>
  <c r="L4425" i="6"/>
  <c r="M4425" i="6"/>
  <c r="N4425" i="6"/>
  <c r="S4425" i="6"/>
  <c r="L4426" i="6"/>
  <c r="M4426" i="6"/>
  <c r="N4426" i="6"/>
  <c r="P4426" i="6" s="1"/>
  <c r="Q4426" i="6" s="1"/>
  <c r="O4426" i="6"/>
  <c r="R4426" i="6" s="1"/>
  <c r="T4426" i="6" s="1"/>
  <c r="U4426" i="6" s="1"/>
  <c r="V4426" i="6" s="1"/>
  <c r="W4426" i="6" s="1"/>
  <c r="S4426" i="6"/>
  <c r="L4427" i="6"/>
  <c r="M4427" i="6"/>
  <c r="N4427" i="6"/>
  <c r="P4427" i="6" s="1"/>
  <c r="Q4427" i="6" s="1"/>
  <c r="O4427" i="6"/>
  <c r="R4427" i="6" s="1"/>
  <c r="T4427" i="6" s="1"/>
  <c r="U4427" i="6" s="1"/>
  <c r="S4427" i="6"/>
  <c r="V4427" i="6"/>
  <c r="W4427" i="6" s="1"/>
  <c r="L4428" i="6"/>
  <c r="M4428" i="6"/>
  <c r="N4428" i="6"/>
  <c r="O4428" i="6"/>
  <c r="R4428" i="6" s="1"/>
  <c r="T4428" i="6" s="1"/>
  <c r="U4428" i="6" s="1"/>
  <c r="P4428" i="6"/>
  <c r="Q4428" i="6" s="1"/>
  <c r="S4428" i="6"/>
  <c r="V4428" i="6"/>
  <c r="W4428" i="6"/>
  <c r="L4429" i="6"/>
  <c r="M4429" i="6"/>
  <c r="N4429" i="6"/>
  <c r="O4429" i="6"/>
  <c r="R4429" i="6" s="1"/>
  <c r="T4429" i="6" s="1"/>
  <c r="U4429" i="6" s="1"/>
  <c r="V4429" i="6" s="1"/>
  <c r="W4429" i="6" s="1"/>
  <c r="P4429" i="6"/>
  <c r="Q4429" i="6" s="1"/>
  <c r="S4429" i="6"/>
  <c r="L4430" i="6"/>
  <c r="M4430" i="6"/>
  <c r="N4430" i="6"/>
  <c r="P4430" i="6" s="1"/>
  <c r="Q4430" i="6" s="1"/>
  <c r="S4430" i="6"/>
  <c r="L4431" i="6"/>
  <c r="M4431" i="6"/>
  <c r="N4431" i="6"/>
  <c r="O4431" i="6"/>
  <c r="R4431" i="6" s="1"/>
  <c r="T4431" i="6" s="1"/>
  <c r="U4431" i="6" s="1"/>
  <c r="V4431" i="6" s="1"/>
  <c r="W4431" i="6" s="1"/>
  <c r="P4431" i="6"/>
  <c r="Q4431" i="6" s="1"/>
  <c r="S4431" i="6"/>
  <c r="L4432" i="6"/>
  <c r="M4432" i="6"/>
  <c r="N4432" i="6"/>
  <c r="O4432" i="6" s="1"/>
  <c r="R4432" i="6" s="1"/>
  <c r="P4432" i="6"/>
  <c r="Q4432" i="6" s="1"/>
  <c r="S4432" i="6"/>
  <c r="T4432" i="6"/>
  <c r="U4432" i="6" s="1"/>
  <c r="V4432" i="6"/>
  <c r="W4432" i="6" s="1"/>
  <c r="L4433" i="6"/>
  <c r="M4433" i="6"/>
  <c r="N4433" i="6"/>
  <c r="P4433" i="6" s="1"/>
  <c r="Q4433" i="6" s="1"/>
  <c r="S4433" i="6"/>
  <c r="L4434" i="6"/>
  <c r="M4434" i="6"/>
  <c r="N4434" i="6"/>
  <c r="O4434" i="6"/>
  <c r="R4434" i="6" s="1"/>
  <c r="T4434" i="6" s="1"/>
  <c r="U4434" i="6" s="1"/>
  <c r="V4434" i="6" s="1"/>
  <c r="W4434" i="6" s="1"/>
  <c r="P4434" i="6"/>
  <c r="Q4434" i="6" s="1"/>
  <c r="S4434" i="6"/>
  <c r="L4435" i="6"/>
  <c r="M4435" i="6"/>
  <c r="N4435" i="6"/>
  <c r="O4435" i="6" s="1"/>
  <c r="P4435" i="6"/>
  <c r="Q4435" i="6" s="1"/>
  <c r="R4435" i="6"/>
  <c r="T4435" i="6" s="1"/>
  <c r="U4435" i="6" s="1"/>
  <c r="S4435" i="6"/>
  <c r="V4435" i="6"/>
  <c r="W4435" i="6"/>
  <c r="L4436" i="6"/>
  <c r="M4436" i="6"/>
  <c r="N4436" i="6"/>
  <c r="P4436" i="6" s="1"/>
  <c r="Q4436" i="6" s="1"/>
  <c r="O4436" i="6"/>
  <c r="R4436" i="6"/>
  <c r="T4436" i="6" s="1"/>
  <c r="S4436" i="6"/>
  <c r="U4436" i="6"/>
  <c r="V4436" i="6"/>
  <c r="W4436" i="6" s="1"/>
  <c r="L4437" i="6"/>
  <c r="M4437" i="6"/>
  <c r="N4437" i="6"/>
  <c r="S4437" i="6"/>
  <c r="L4438" i="6"/>
  <c r="M4438" i="6"/>
  <c r="N4438" i="6"/>
  <c r="P4438" i="6" s="1"/>
  <c r="Q4438" i="6" s="1"/>
  <c r="S4438" i="6"/>
  <c r="L4439" i="6"/>
  <c r="M4439" i="6"/>
  <c r="N4439" i="6"/>
  <c r="P4439" i="6" s="1"/>
  <c r="Q4439" i="6" s="1"/>
  <c r="S4439" i="6"/>
  <c r="L4440" i="6"/>
  <c r="M4440" i="6"/>
  <c r="N4440" i="6"/>
  <c r="P4440" i="6" s="1"/>
  <c r="Q4440" i="6" s="1"/>
  <c r="O4440" i="6"/>
  <c r="R4440" i="6" s="1"/>
  <c r="T4440" i="6" s="1"/>
  <c r="U4440" i="6" s="1"/>
  <c r="S4440" i="6"/>
  <c r="V4440" i="6"/>
  <c r="W4440" i="6" s="1"/>
  <c r="L4441" i="6"/>
  <c r="M4441" i="6"/>
  <c r="N4441" i="6"/>
  <c r="S4441" i="6"/>
  <c r="L4442" i="6"/>
  <c r="M4442" i="6"/>
  <c r="N4442" i="6"/>
  <c r="O4442" i="6" s="1"/>
  <c r="R4442" i="6"/>
  <c r="T4442" i="6" s="1"/>
  <c r="U4442" i="6" s="1"/>
  <c r="V4442" i="6" s="1"/>
  <c r="W4442" i="6" s="1"/>
  <c r="S4442" i="6"/>
  <c r="L4443" i="6"/>
  <c r="M4443" i="6"/>
  <c r="N4443" i="6"/>
  <c r="O4443" i="6"/>
  <c r="P4443" i="6"/>
  <c r="Q4443" i="6" s="1"/>
  <c r="R4443" i="6"/>
  <c r="T4443" i="6" s="1"/>
  <c r="S4443" i="6"/>
  <c r="U4443" i="6"/>
  <c r="V4443" i="6" s="1"/>
  <c r="W4443" i="6" s="1"/>
  <c r="L4444" i="6"/>
  <c r="M4444" i="6"/>
  <c r="N4444" i="6"/>
  <c r="O4444" i="6" s="1"/>
  <c r="R4444" i="6"/>
  <c r="T4444" i="6" s="1"/>
  <c r="U4444" i="6" s="1"/>
  <c r="V4444" i="6" s="1"/>
  <c r="W4444" i="6" s="1"/>
  <c r="S4444" i="6"/>
  <c r="L4445" i="6"/>
  <c r="M4445" i="6"/>
  <c r="N4445" i="6"/>
  <c r="P4445" i="6" s="1"/>
  <c r="Q4445" i="6" s="1"/>
  <c r="S4445" i="6"/>
  <c r="L4446" i="6"/>
  <c r="M4446" i="6"/>
  <c r="N4446" i="6"/>
  <c r="O4446" i="6"/>
  <c r="R4446" i="6" s="1"/>
  <c r="P4446" i="6"/>
  <c r="Q4446" i="6" s="1"/>
  <c r="S4446" i="6"/>
  <c r="T4446" i="6"/>
  <c r="U4446" i="6" s="1"/>
  <c r="V4446" i="6" s="1"/>
  <c r="W4446" i="6"/>
  <c r="L4447" i="6"/>
  <c r="M4447" i="6"/>
  <c r="N4447" i="6"/>
  <c r="O4447" i="6" s="1"/>
  <c r="P4447" i="6"/>
  <c r="Q4447" i="6" s="1"/>
  <c r="R4447" i="6"/>
  <c r="T4447" i="6" s="1"/>
  <c r="U4447" i="6" s="1"/>
  <c r="V4447" i="6" s="1"/>
  <c r="W4447" i="6" s="1"/>
  <c r="S4447" i="6"/>
  <c r="L4448" i="6"/>
  <c r="M4448" i="6"/>
  <c r="N4448" i="6"/>
  <c r="P4448" i="6" s="1"/>
  <c r="Q4448" i="6" s="1"/>
  <c r="O4448" i="6"/>
  <c r="R4448" i="6"/>
  <c r="T4448" i="6" s="1"/>
  <c r="S4448" i="6"/>
  <c r="U4448" i="6"/>
  <c r="V4448" i="6" s="1"/>
  <c r="W4448" i="6"/>
  <c r="L4449" i="6"/>
  <c r="M4449" i="6"/>
  <c r="N4449" i="6"/>
  <c r="S4449" i="6"/>
  <c r="L4450" i="6"/>
  <c r="M4450" i="6"/>
  <c r="N4450" i="6"/>
  <c r="S4450" i="6"/>
  <c r="L4451" i="6"/>
  <c r="M4451" i="6"/>
  <c r="N4451" i="6"/>
  <c r="P4451" i="6" s="1"/>
  <c r="Q4451" i="6" s="1"/>
  <c r="O4451" i="6"/>
  <c r="R4451" i="6" s="1"/>
  <c r="T4451" i="6" s="1"/>
  <c r="S4451" i="6"/>
  <c r="U4451" i="6"/>
  <c r="V4451" i="6" s="1"/>
  <c r="W4451" i="6" s="1"/>
  <c r="L4452" i="6"/>
  <c r="M4452" i="6"/>
  <c r="N4452" i="6"/>
  <c r="S4452" i="6"/>
  <c r="L4453" i="6"/>
  <c r="M4453" i="6"/>
  <c r="N4453" i="6"/>
  <c r="O4453" i="6"/>
  <c r="P4453" i="6"/>
  <c r="Q4453" i="6" s="1"/>
  <c r="R4453" i="6"/>
  <c r="T4453" i="6" s="1"/>
  <c r="U4453" i="6" s="1"/>
  <c r="V4453" i="6" s="1"/>
  <c r="W4453" i="6" s="1"/>
  <c r="S4453" i="6"/>
  <c r="L4454" i="6"/>
  <c r="M4454" i="6"/>
  <c r="N4454" i="6"/>
  <c r="O4454" i="6" s="1"/>
  <c r="R4454" i="6" s="1"/>
  <c r="T4454" i="6" s="1"/>
  <c r="U4454" i="6" s="1"/>
  <c r="V4454" i="6" s="1"/>
  <c r="W4454" i="6" s="1"/>
  <c r="P4454" i="6"/>
  <c r="Q4454" i="6" s="1"/>
  <c r="S4454" i="6"/>
  <c r="L4455" i="6"/>
  <c r="M4455" i="6"/>
  <c r="N4455" i="6"/>
  <c r="O4455" i="6"/>
  <c r="P4455" i="6"/>
  <c r="Q4455" i="6" s="1"/>
  <c r="R4455" i="6"/>
  <c r="T4455" i="6" s="1"/>
  <c r="S4455" i="6"/>
  <c r="U4455" i="6"/>
  <c r="V4455" i="6" s="1"/>
  <c r="W4455" i="6" s="1"/>
  <c r="L4456" i="6"/>
  <c r="M4456" i="6"/>
  <c r="N4456" i="6"/>
  <c r="O4456" i="6" s="1"/>
  <c r="R4456" i="6"/>
  <c r="T4456" i="6" s="1"/>
  <c r="U4456" i="6" s="1"/>
  <c r="V4456" i="6" s="1"/>
  <c r="W4456" i="6" s="1"/>
  <c r="S4456" i="6"/>
  <c r="L4457" i="6"/>
  <c r="M4457" i="6"/>
  <c r="N4457" i="6"/>
  <c r="P4457" i="6" s="1"/>
  <c r="Q4457" i="6" s="1"/>
  <c r="O4457" i="6"/>
  <c r="R4457" i="6" s="1"/>
  <c r="T4457" i="6" s="1"/>
  <c r="U4457" i="6" s="1"/>
  <c r="V4457" i="6" s="1"/>
  <c r="W4457" i="6" s="1"/>
  <c r="S4457" i="6"/>
  <c r="L4458" i="6"/>
  <c r="M4458" i="6"/>
  <c r="N4458" i="6"/>
  <c r="O4458" i="6"/>
  <c r="R4458" i="6" s="1"/>
  <c r="P4458" i="6"/>
  <c r="Q4458" i="6" s="1"/>
  <c r="S4458" i="6"/>
  <c r="T4458" i="6"/>
  <c r="U4458" i="6"/>
  <c r="V4458" i="6"/>
  <c r="W4458" i="6"/>
  <c r="L4459" i="6"/>
  <c r="M4459" i="6"/>
  <c r="N4459" i="6"/>
  <c r="O4459" i="6" s="1"/>
  <c r="P4459" i="6"/>
  <c r="Q4459" i="6" s="1"/>
  <c r="R4459" i="6"/>
  <c r="S4459" i="6"/>
  <c r="T4459" i="6"/>
  <c r="U4459" i="6"/>
  <c r="V4459" i="6" s="1"/>
  <c r="W4459" i="6" s="1"/>
  <c r="L4460" i="6"/>
  <c r="M4460" i="6"/>
  <c r="N4460" i="6"/>
  <c r="P4460" i="6" s="1"/>
  <c r="Q4460" i="6" s="1"/>
  <c r="O4460" i="6"/>
  <c r="R4460" i="6"/>
  <c r="T4460" i="6" s="1"/>
  <c r="S4460" i="6"/>
  <c r="U4460" i="6"/>
  <c r="V4460" i="6" s="1"/>
  <c r="W4460" i="6"/>
  <c r="L4461" i="6"/>
  <c r="M4461" i="6"/>
  <c r="N4461" i="6"/>
  <c r="S4461" i="6"/>
  <c r="L4462" i="6"/>
  <c r="M4462" i="6"/>
  <c r="N4462" i="6"/>
  <c r="S4462" i="6"/>
  <c r="L4463" i="6"/>
  <c r="M4463" i="6"/>
  <c r="N4463" i="6"/>
  <c r="O4463" i="6" s="1"/>
  <c r="R4463" i="6" s="1"/>
  <c r="T4463" i="6" s="1"/>
  <c r="P4463" i="6"/>
  <c r="Q4463" i="6" s="1"/>
  <c r="S4463" i="6"/>
  <c r="U4463" i="6"/>
  <c r="V4463" i="6" s="1"/>
  <c r="W4463" i="6" s="1"/>
  <c r="L4464" i="6"/>
  <c r="M4464" i="6"/>
  <c r="N4464" i="6"/>
  <c r="O4464" i="6"/>
  <c r="P4464" i="6"/>
  <c r="Q4464" i="6" s="1"/>
  <c r="R4464" i="6"/>
  <c r="T4464" i="6" s="1"/>
  <c r="U4464" i="6" s="1"/>
  <c r="V4464" i="6" s="1"/>
  <c r="W4464" i="6" s="1"/>
  <c r="S4464" i="6"/>
  <c r="L4465" i="6"/>
  <c r="M4465" i="6"/>
  <c r="N4465" i="6"/>
  <c r="O4465" i="6"/>
  <c r="R4465" i="6" s="1"/>
  <c r="T4465" i="6" s="1"/>
  <c r="U4465" i="6" s="1"/>
  <c r="V4465" i="6" s="1"/>
  <c r="W4465" i="6" s="1"/>
  <c r="P4465" i="6"/>
  <c r="Q4465" i="6" s="1"/>
  <c r="S4465" i="6"/>
  <c r="L4466" i="6"/>
  <c r="M4466" i="6"/>
  <c r="N4466" i="6"/>
  <c r="O4466" i="6"/>
  <c r="P4466" i="6"/>
  <c r="Q4466" i="6" s="1"/>
  <c r="R4466" i="6"/>
  <c r="T4466" i="6" s="1"/>
  <c r="U4466" i="6" s="1"/>
  <c r="V4466" i="6" s="1"/>
  <c r="W4466" i="6" s="1"/>
  <c r="S4466" i="6"/>
  <c r="L4467" i="6"/>
  <c r="M4467" i="6"/>
  <c r="N4467" i="6"/>
  <c r="O4467" i="6"/>
  <c r="R4467" i="6" s="1"/>
  <c r="P4467" i="6"/>
  <c r="Q4467" i="6" s="1"/>
  <c r="S4467" i="6"/>
  <c r="T4467" i="6"/>
  <c r="U4467" i="6"/>
  <c r="V4467" i="6" s="1"/>
  <c r="W4467" i="6" s="1"/>
  <c r="L4468" i="6"/>
  <c r="M4468" i="6"/>
  <c r="N4468" i="6"/>
  <c r="O4468" i="6" s="1"/>
  <c r="R4468" i="6" s="1"/>
  <c r="S4468" i="6"/>
  <c r="T4468" i="6"/>
  <c r="U4468" i="6"/>
  <c r="V4468" i="6" s="1"/>
  <c r="W4468" i="6" s="1"/>
  <c r="L4469" i="6"/>
  <c r="M4469" i="6"/>
  <c r="N4469" i="6"/>
  <c r="P4469" i="6" s="1"/>
  <c r="Q4469" i="6" s="1"/>
  <c r="O4469" i="6"/>
  <c r="R4469" i="6" s="1"/>
  <c r="T4469" i="6" s="1"/>
  <c r="U4469" i="6" s="1"/>
  <c r="V4469" i="6" s="1"/>
  <c r="W4469" i="6" s="1"/>
  <c r="S4469" i="6"/>
  <c r="L4470" i="6"/>
  <c r="M4470" i="6"/>
  <c r="N4470" i="6"/>
  <c r="O4470" i="6"/>
  <c r="R4470" i="6" s="1"/>
  <c r="T4470" i="6" s="1"/>
  <c r="U4470" i="6" s="1"/>
  <c r="V4470" i="6" s="1"/>
  <c r="W4470" i="6" s="1"/>
  <c r="P4470" i="6"/>
  <c r="Q4470" i="6" s="1"/>
  <c r="S4470" i="6"/>
  <c r="L4471" i="6"/>
  <c r="M4471" i="6"/>
  <c r="N4471" i="6"/>
  <c r="O4471" i="6" s="1"/>
  <c r="R4471" i="6" s="1"/>
  <c r="P4471" i="6"/>
  <c r="Q4471" i="6" s="1"/>
  <c r="S4471" i="6"/>
  <c r="T4471" i="6"/>
  <c r="U4471" i="6"/>
  <c r="V4471" i="6" s="1"/>
  <c r="W4471" i="6"/>
  <c r="L4472" i="6"/>
  <c r="M4472" i="6"/>
  <c r="N4472" i="6"/>
  <c r="P4472" i="6" s="1"/>
  <c r="Q4472" i="6" s="1"/>
  <c r="O4472" i="6"/>
  <c r="R4472" i="6"/>
  <c r="T4472" i="6" s="1"/>
  <c r="U4472" i="6" s="1"/>
  <c r="S4472" i="6"/>
  <c r="V4472" i="6"/>
  <c r="W4472" i="6"/>
  <c r="L4473" i="6"/>
  <c r="M4473" i="6"/>
  <c r="N4473" i="6"/>
  <c r="S4473" i="6"/>
  <c r="L4474" i="6"/>
  <c r="M4474" i="6"/>
  <c r="N4474" i="6"/>
  <c r="P4474" i="6" s="1"/>
  <c r="Q4474" i="6" s="1"/>
  <c r="O4474" i="6"/>
  <c r="R4474" i="6" s="1"/>
  <c r="S4474" i="6"/>
  <c r="T4474" i="6"/>
  <c r="U4474" i="6" s="1"/>
  <c r="V4474" i="6" s="1"/>
  <c r="W4474" i="6" s="1"/>
  <c r="L4475" i="6"/>
  <c r="M4475" i="6"/>
  <c r="N4475" i="6"/>
  <c r="O4475" i="6" s="1"/>
  <c r="R4475" i="6" s="1"/>
  <c r="T4475" i="6" s="1"/>
  <c r="U4475" i="6" s="1"/>
  <c r="V4475" i="6" s="1"/>
  <c r="W4475" i="6" s="1"/>
  <c r="S4475" i="6"/>
  <c r="L4476" i="6"/>
  <c r="M4476" i="6"/>
  <c r="N4476" i="6"/>
  <c r="O4476" i="6"/>
  <c r="R4476" i="6" s="1"/>
  <c r="T4476" i="6" s="1"/>
  <c r="U4476" i="6" s="1"/>
  <c r="P4476" i="6"/>
  <c r="Q4476" i="6" s="1"/>
  <c r="S4476" i="6"/>
  <c r="V4476" i="6"/>
  <c r="W4476" i="6"/>
  <c r="L4477" i="6"/>
  <c r="M4477" i="6"/>
  <c r="N4477" i="6"/>
  <c r="O4477" i="6"/>
  <c r="R4477" i="6" s="1"/>
  <c r="T4477" i="6" s="1"/>
  <c r="U4477" i="6" s="1"/>
  <c r="V4477" i="6" s="1"/>
  <c r="P4477" i="6"/>
  <c r="Q4477" i="6" s="1"/>
  <c r="S4477" i="6"/>
  <c r="W4477" i="6"/>
  <c r="L4478" i="6"/>
  <c r="M4478" i="6"/>
  <c r="N4478" i="6"/>
  <c r="P4478" i="6" s="1"/>
  <c r="Q4478" i="6" s="1"/>
  <c r="O4478" i="6"/>
  <c r="R4478" i="6" s="1"/>
  <c r="T4478" i="6" s="1"/>
  <c r="U4478" i="6" s="1"/>
  <c r="V4478" i="6" s="1"/>
  <c r="W4478" i="6" s="1"/>
  <c r="S4478" i="6"/>
  <c r="L4479" i="6"/>
  <c r="M4479" i="6"/>
  <c r="N4479" i="6"/>
  <c r="O4479" i="6"/>
  <c r="P4479" i="6"/>
  <c r="Q4479" i="6" s="1"/>
  <c r="R4479" i="6"/>
  <c r="T4479" i="6" s="1"/>
  <c r="U4479" i="6" s="1"/>
  <c r="V4479" i="6" s="1"/>
  <c r="W4479" i="6" s="1"/>
  <c r="S4479" i="6"/>
  <c r="L4480" i="6"/>
  <c r="M4480" i="6"/>
  <c r="N4480" i="6"/>
  <c r="O4480" i="6" s="1"/>
  <c r="R4480" i="6" s="1"/>
  <c r="T4480" i="6" s="1"/>
  <c r="U4480" i="6" s="1"/>
  <c r="V4480" i="6" s="1"/>
  <c r="W4480" i="6" s="1"/>
  <c r="S4480" i="6"/>
  <c r="L4481" i="6"/>
  <c r="M4481" i="6"/>
  <c r="N4481" i="6"/>
  <c r="P4481" i="6" s="1"/>
  <c r="Q4481" i="6" s="1"/>
  <c r="S4481" i="6"/>
  <c r="L4482" i="6"/>
  <c r="M4482" i="6"/>
  <c r="N4482" i="6"/>
  <c r="O4482" i="6"/>
  <c r="R4482" i="6" s="1"/>
  <c r="P4482" i="6"/>
  <c r="Q4482" i="6" s="1"/>
  <c r="S4482" i="6"/>
  <c r="T4482" i="6"/>
  <c r="U4482" i="6"/>
  <c r="V4482" i="6" s="1"/>
  <c r="W4482" i="6" s="1"/>
  <c r="L4483" i="6"/>
  <c r="M4483" i="6"/>
  <c r="N4483" i="6"/>
  <c r="O4483" i="6" s="1"/>
  <c r="P4483" i="6"/>
  <c r="Q4483" i="6" s="1"/>
  <c r="R4483" i="6"/>
  <c r="T4483" i="6" s="1"/>
  <c r="U4483" i="6" s="1"/>
  <c r="S4483" i="6"/>
  <c r="V4483" i="6"/>
  <c r="W4483" i="6"/>
  <c r="L4484" i="6"/>
  <c r="M4484" i="6"/>
  <c r="N4484" i="6"/>
  <c r="P4484" i="6" s="1"/>
  <c r="Q4484" i="6" s="1"/>
  <c r="O4484" i="6"/>
  <c r="R4484" i="6"/>
  <c r="T4484" i="6" s="1"/>
  <c r="S4484" i="6"/>
  <c r="U4484" i="6"/>
  <c r="V4484" i="6" s="1"/>
  <c r="W4484" i="6" s="1"/>
  <c r="L4485" i="6"/>
  <c r="M4485" i="6"/>
  <c r="N4485" i="6"/>
  <c r="S4485" i="6"/>
  <c r="L4486" i="6"/>
  <c r="M4486" i="6"/>
  <c r="N4486" i="6"/>
  <c r="P4486" i="6" s="1"/>
  <c r="Q4486" i="6" s="1"/>
  <c r="O4486" i="6"/>
  <c r="R4486" i="6" s="1"/>
  <c r="T4486" i="6" s="1"/>
  <c r="U4486" i="6" s="1"/>
  <c r="V4486" i="6" s="1"/>
  <c r="W4486" i="6" s="1"/>
  <c r="S4486" i="6"/>
  <c r="L4487" i="6"/>
  <c r="M4487" i="6"/>
  <c r="N4487" i="6"/>
  <c r="P4487" i="6" s="1"/>
  <c r="Q4487" i="6" s="1"/>
  <c r="S4487" i="6"/>
  <c r="L4488" i="6"/>
  <c r="M4488" i="6"/>
  <c r="N4488" i="6"/>
  <c r="O4488" i="6" s="1"/>
  <c r="R4488" i="6" s="1"/>
  <c r="T4488" i="6" s="1"/>
  <c r="U4488" i="6" s="1"/>
  <c r="V4488" i="6" s="1"/>
  <c r="W4488" i="6" s="1"/>
  <c r="S4488" i="6"/>
  <c r="L4489" i="6"/>
  <c r="M4489" i="6"/>
  <c r="N4489" i="6"/>
  <c r="S4489" i="6"/>
  <c r="L4490" i="6"/>
  <c r="M4490" i="6"/>
  <c r="N4490" i="6"/>
  <c r="O4490" i="6" s="1"/>
  <c r="R4490" i="6" s="1"/>
  <c r="T4490" i="6" s="1"/>
  <c r="U4490" i="6" s="1"/>
  <c r="V4490" i="6" s="1"/>
  <c r="W4490" i="6" s="1"/>
  <c r="P4490" i="6"/>
  <c r="Q4490" i="6" s="1"/>
  <c r="S4490" i="6"/>
  <c r="L4491" i="6"/>
  <c r="M4491" i="6"/>
  <c r="N4491" i="6"/>
  <c r="O4491" i="6"/>
  <c r="P4491" i="6"/>
  <c r="Q4491" i="6" s="1"/>
  <c r="R4491" i="6"/>
  <c r="T4491" i="6" s="1"/>
  <c r="S4491" i="6"/>
  <c r="U4491" i="6"/>
  <c r="V4491" i="6" s="1"/>
  <c r="W4491" i="6" s="1"/>
  <c r="L4492" i="6"/>
  <c r="M4492" i="6"/>
  <c r="N4492" i="6"/>
  <c r="O4492" i="6" s="1"/>
  <c r="R4492" i="6"/>
  <c r="T4492" i="6" s="1"/>
  <c r="U4492" i="6" s="1"/>
  <c r="V4492" i="6" s="1"/>
  <c r="W4492" i="6" s="1"/>
  <c r="S4492" i="6"/>
  <c r="L4493" i="6"/>
  <c r="M4493" i="6"/>
  <c r="N4493" i="6"/>
  <c r="P4493" i="6" s="1"/>
  <c r="Q4493" i="6" s="1"/>
  <c r="O4493" i="6"/>
  <c r="R4493" i="6"/>
  <c r="T4493" i="6" s="1"/>
  <c r="U4493" i="6" s="1"/>
  <c r="V4493" i="6" s="1"/>
  <c r="W4493" i="6" s="1"/>
  <c r="S4493" i="6"/>
  <c r="L4494" i="6"/>
  <c r="M4494" i="6"/>
  <c r="N4494" i="6"/>
  <c r="O4494" i="6"/>
  <c r="R4494" i="6" s="1"/>
  <c r="P4494" i="6"/>
  <c r="Q4494" i="6" s="1"/>
  <c r="S4494" i="6"/>
  <c r="T4494" i="6"/>
  <c r="U4494" i="6" s="1"/>
  <c r="V4494" i="6" s="1"/>
  <c r="W4494" i="6"/>
  <c r="L4495" i="6"/>
  <c r="M4495" i="6"/>
  <c r="N4495" i="6"/>
  <c r="O4495" i="6" s="1"/>
  <c r="P4495" i="6"/>
  <c r="Q4495" i="6" s="1"/>
  <c r="R4495" i="6"/>
  <c r="S4495" i="6"/>
  <c r="T4495" i="6"/>
  <c r="U4495" i="6"/>
  <c r="V4495" i="6" s="1"/>
  <c r="W4495" i="6" s="1"/>
  <c r="L4496" i="6"/>
  <c r="M4496" i="6"/>
  <c r="N4496" i="6"/>
  <c r="P4496" i="6" s="1"/>
  <c r="Q4496" i="6" s="1"/>
  <c r="O4496" i="6"/>
  <c r="R4496" i="6"/>
  <c r="T4496" i="6" s="1"/>
  <c r="S4496" i="6"/>
  <c r="U4496" i="6"/>
  <c r="V4496" i="6" s="1"/>
  <c r="W4496" i="6"/>
  <c r="L4497" i="6"/>
  <c r="M4497" i="6"/>
  <c r="N4497" i="6"/>
  <c r="S4497" i="6"/>
  <c r="L4498" i="6"/>
  <c r="M4498" i="6"/>
  <c r="N4498" i="6"/>
  <c r="S4498" i="6"/>
  <c r="L4499" i="6"/>
  <c r="M4499" i="6"/>
  <c r="N4499" i="6"/>
  <c r="P4499" i="6" s="1"/>
  <c r="Q4499" i="6" s="1"/>
  <c r="O4499" i="6"/>
  <c r="R4499" i="6" s="1"/>
  <c r="T4499" i="6" s="1"/>
  <c r="S4499" i="6"/>
  <c r="U4499" i="6"/>
  <c r="V4499" i="6" s="1"/>
  <c r="W4499" i="6" s="1"/>
  <c r="L4500" i="6"/>
  <c r="M4500" i="6"/>
  <c r="N4500" i="6"/>
  <c r="S4500" i="6"/>
  <c r="L4501" i="6"/>
  <c r="M4501" i="6"/>
  <c r="N4501" i="6"/>
  <c r="O4501" i="6"/>
  <c r="P4501" i="6"/>
  <c r="Q4501" i="6" s="1"/>
  <c r="R4501" i="6"/>
  <c r="T4501" i="6" s="1"/>
  <c r="U4501" i="6" s="1"/>
  <c r="V4501" i="6" s="1"/>
  <c r="W4501" i="6" s="1"/>
  <c r="S4501" i="6"/>
  <c r="L4502" i="6"/>
  <c r="M4502" i="6"/>
  <c r="N4502" i="6"/>
  <c r="O4502" i="6" s="1"/>
  <c r="R4502" i="6" s="1"/>
  <c r="T4502" i="6" s="1"/>
  <c r="U4502" i="6" s="1"/>
  <c r="V4502" i="6" s="1"/>
  <c r="W4502" i="6" s="1"/>
  <c r="P4502" i="6"/>
  <c r="Q4502" i="6" s="1"/>
  <c r="S4502" i="6"/>
  <c r="L4503" i="6"/>
  <c r="M4503" i="6"/>
  <c r="N4503" i="6"/>
  <c r="O4503" i="6"/>
  <c r="P4503" i="6"/>
  <c r="Q4503" i="6" s="1"/>
  <c r="R4503" i="6"/>
  <c r="T4503" i="6" s="1"/>
  <c r="S4503" i="6"/>
  <c r="U4503" i="6"/>
  <c r="V4503" i="6" s="1"/>
  <c r="W4503" i="6" s="1"/>
  <c r="L4504" i="6"/>
  <c r="M4504" i="6"/>
  <c r="N4504" i="6"/>
  <c r="O4504" i="6" s="1"/>
  <c r="R4504" i="6" s="1"/>
  <c r="T4504" i="6" s="1"/>
  <c r="U4504" i="6" s="1"/>
  <c r="V4504" i="6" s="1"/>
  <c r="W4504" i="6" s="1"/>
  <c r="P4504" i="6"/>
  <c r="Q4504" i="6" s="1"/>
  <c r="S4504" i="6"/>
  <c r="L4505" i="6"/>
  <c r="M4505" i="6"/>
  <c r="N4505" i="6"/>
  <c r="P4505" i="6" s="1"/>
  <c r="Q4505" i="6" s="1"/>
  <c r="O4505" i="6"/>
  <c r="R4505" i="6" s="1"/>
  <c r="T4505" i="6" s="1"/>
  <c r="U4505" i="6" s="1"/>
  <c r="V4505" i="6" s="1"/>
  <c r="W4505" i="6" s="1"/>
  <c r="S4505" i="6"/>
  <c r="L4506" i="6"/>
  <c r="M4506" i="6"/>
  <c r="N4506" i="6"/>
  <c r="O4506" i="6"/>
  <c r="R4506" i="6" s="1"/>
  <c r="P4506" i="6"/>
  <c r="Q4506" i="6" s="1"/>
  <c r="S4506" i="6"/>
  <c r="T4506" i="6"/>
  <c r="U4506" i="6"/>
  <c r="V4506" i="6"/>
  <c r="W4506" i="6"/>
  <c r="L4507" i="6"/>
  <c r="M4507" i="6"/>
  <c r="N4507" i="6"/>
  <c r="O4507" i="6" s="1"/>
  <c r="P4507" i="6"/>
  <c r="Q4507" i="6" s="1"/>
  <c r="R4507" i="6"/>
  <c r="S4507" i="6"/>
  <c r="T4507" i="6"/>
  <c r="U4507" i="6" s="1"/>
  <c r="V4507" i="6" s="1"/>
  <c r="W4507" i="6" s="1"/>
  <c r="L4508" i="6"/>
  <c r="M4508" i="6"/>
  <c r="N4508" i="6"/>
  <c r="P4508" i="6" s="1"/>
  <c r="Q4508" i="6" s="1"/>
  <c r="O4508" i="6"/>
  <c r="R4508" i="6"/>
  <c r="T4508" i="6" s="1"/>
  <c r="U4508" i="6" s="1"/>
  <c r="V4508" i="6" s="1"/>
  <c r="W4508" i="6" s="1"/>
  <c r="S4508" i="6"/>
  <c r="L4509" i="6"/>
  <c r="M4509" i="6"/>
  <c r="N4509" i="6"/>
  <c r="S4509" i="6"/>
  <c r="L4510" i="6"/>
  <c r="M4510" i="6"/>
  <c r="N4510" i="6"/>
  <c r="S4510" i="6"/>
  <c r="L4511" i="6"/>
  <c r="M4511" i="6"/>
  <c r="N4511" i="6"/>
  <c r="O4511" i="6" s="1"/>
  <c r="R4511" i="6" s="1"/>
  <c r="T4511" i="6" s="1"/>
  <c r="U4511" i="6" s="1"/>
  <c r="V4511" i="6" s="1"/>
  <c r="W4511" i="6" s="1"/>
  <c r="P4511" i="6"/>
  <c r="Q4511" i="6" s="1"/>
  <c r="S4511" i="6"/>
  <c r="L4512" i="6"/>
  <c r="M4512" i="6"/>
  <c r="N4512" i="6"/>
  <c r="O4512" i="6"/>
  <c r="R4512" i="6" s="1"/>
  <c r="T4512" i="6" s="1"/>
  <c r="U4512" i="6" s="1"/>
  <c r="V4512" i="6" s="1"/>
  <c r="W4512" i="6" s="1"/>
  <c r="P4512" i="6"/>
  <c r="Q4512" i="6" s="1"/>
  <c r="S4512" i="6"/>
  <c r="L4513" i="6"/>
  <c r="M4513" i="6"/>
  <c r="N4513" i="6"/>
  <c r="O4513" i="6"/>
  <c r="R4513" i="6" s="1"/>
  <c r="T4513" i="6" s="1"/>
  <c r="U4513" i="6" s="1"/>
  <c r="V4513" i="6" s="1"/>
  <c r="P4513" i="6"/>
  <c r="Q4513" i="6" s="1"/>
  <c r="S4513" i="6"/>
  <c r="W4513" i="6"/>
  <c r="L4514" i="6"/>
  <c r="M4514" i="6"/>
  <c r="N4514" i="6"/>
  <c r="O4514" i="6"/>
  <c r="P4514" i="6"/>
  <c r="Q4514" i="6" s="1"/>
  <c r="R4514" i="6"/>
  <c r="T4514" i="6" s="1"/>
  <c r="U4514" i="6" s="1"/>
  <c r="V4514" i="6" s="1"/>
  <c r="W4514" i="6" s="1"/>
  <c r="S4514" i="6"/>
  <c r="L4515" i="6"/>
  <c r="M4515" i="6"/>
  <c r="N4515" i="6"/>
  <c r="O4515" i="6"/>
  <c r="R4515" i="6" s="1"/>
  <c r="P4515" i="6"/>
  <c r="Q4515" i="6" s="1"/>
  <c r="S4515" i="6"/>
  <c r="T4515" i="6"/>
  <c r="U4515" i="6"/>
  <c r="V4515" i="6" s="1"/>
  <c r="W4515" i="6" s="1"/>
  <c r="L4516" i="6"/>
  <c r="M4516" i="6"/>
  <c r="N4516" i="6"/>
  <c r="O4516" i="6" s="1"/>
  <c r="R4516" i="6" s="1"/>
  <c r="P4516" i="6"/>
  <c r="Q4516" i="6" s="1"/>
  <c r="S4516" i="6"/>
  <c r="T4516" i="6"/>
  <c r="U4516" i="6"/>
  <c r="V4516" i="6" s="1"/>
  <c r="W4516" i="6" s="1"/>
  <c r="L4517" i="6"/>
  <c r="M4517" i="6"/>
  <c r="N4517" i="6"/>
  <c r="P4517" i="6" s="1"/>
  <c r="Q4517" i="6" s="1"/>
  <c r="S4517" i="6"/>
  <c r="L4518" i="6"/>
  <c r="M4518" i="6"/>
  <c r="N4518" i="6"/>
  <c r="O4518" i="6"/>
  <c r="R4518" i="6" s="1"/>
  <c r="T4518" i="6" s="1"/>
  <c r="P4518" i="6"/>
  <c r="Q4518" i="6" s="1"/>
  <c r="S4518" i="6"/>
  <c r="U4518" i="6"/>
  <c r="V4518" i="6" s="1"/>
  <c r="W4518" i="6" s="1"/>
  <c r="L4519" i="6"/>
  <c r="M4519" i="6"/>
  <c r="N4519" i="6"/>
  <c r="O4519" i="6" s="1"/>
  <c r="R4519" i="6" s="1"/>
  <c r="T4519" i="6" s="1"/>
  <c r="U4519" i="6" s="1"/>
  <c r="V4519" i="6" s="1"/>
  <c r="W4519" i="6" s="1"/>
  <c r="P4519" i="6"/>
  <c r="Q4519" i="6" s="1"/>
  <c r="S4519" i="6"/>
  <c r="L4520" i="6"/>
  <c r="M4520" i="6"/>
  <c r="N4520" i="6"/>
  <c r="P4520" i="6" s="1"/>
  <c r="Q4520" i="6" s="1"/>
  <c r="O4520" i="6"/>
  <c r="R4520" i="6"/>
  <c r="T4520" i="6" s="1"/>
  <c r="U4520" i="6" s="1"/>
  <c r="S4520" i="6"/>
  <c r="V4520" i="6"/>
  <c r="W4520" i="6" s="1"/>
  <c r="L4521" i="6"/>
  <c r="M4521" i="6"/>
  <c r="N4521" i="6"/>
  <c r="S4521" i="6"/>
  <c r="L4522" i="6"/>
  <c r="M4522" i="6"/>
  <c r="N4522" i="6"/>
  <c r="P4522" i="6" s="1"/>
  <c r="Q4522" i="6" s="1"/>
  <c r="O4522" i="6"/>
  <c r="R4522" i="6" s="1"/>
  <c r="T4522" i="6" s="1"/>
  <c r="U4522" i="6" s="1"/>
  <c r="V4522" i="6" s="1"/>
  <c r="W4522" i="6" s="1"/>
  <c r="S4522" i="6"/>
  <c r="L4523" i="6"/>
  <c r="M4523" i="6"/>
  <c r="N4523" i="6"/>
  <c r="O4523" i="6" s="1"/>
  <c r="R4523" i="6" s="1"/>
  <c r="T4523" i="6" s="1"/>
  <c r="U4523" i="6" s="1"/>
  <c r="V4523" i="6" s="1"/>
  <c r="W4523" i="6" s="1"/>
  <c r="P4523" i="6"/>
  <c r="Q4523" i="6" s="1"/>
  <c r="S4523" i="6"/>
  <c r="L4524" i="6"/>
  <c r="M4524" i="6"/>
  <c r="N4524" i="6"/>
  <c r="O4524" i="6"/>
  <c r="R4524" i="6" s="1"/>
  <c r="T4524" i="6" s="1"/>
  <c r="U4524" i="6" s="1"/>
  <c r="P4524" i="6"/>
  <c r="Q4524" i="6" s="1"/>
  <c r="S4524" i="6"/>
  <c r="V4524" i="6"/>
  <c r="W4524" i="6"/>
  <c r="L4525" i="6"/>
  <c r="M4525" i="6"/>
  <c r="N4525" i="6"/>
  <c r="O4525" i="6" s="1"/>
  <c r="R4525" i="6" s="1"/>
  <c r="T4525" i="6" s="1"/>
  <c r="U4525" i="6" s="1"/>
  <c r="V4525" i="6" s="1"/>
  <c r="W4525" i="6" s="1"/>
  <c r="P4525" i="6"/>
  <c r="Q4525" i="6" s="1"/>
  <c r="S4525" i="6"/>
  <c r="L4526" i="6"/>
  <c r="M4526" i="6"/>
  <c r="N4526" i="6"/>
  <c r="P4526" i="6" s="1"/>
  <c r="Q4526" i="6" s="1"/>
  <c r="O4526" i="6"/>
  <c r="R4526" i="6" s="1"/>
  <c r="T4526" i="6" s="1"/>
  <c r="U4526" i="6" s="1"/>
  <c r="V4526" i="6" s="1"/>
  <c r="W4526" i="6" s="1"/>
  <c r="S4526" i="6"/>
  <c r="L4527" i="6"/>
  <c r="M4527" i="6"/>
  <c r="N4527" i="6"/>
  <c r="O4527" i="6"/>
  <c r="P4527" i="6"/>
  <c r="Q4527" i="6" s="1"/>
  <c r="R4527" i="6"/>
  <c r="T4527" i="6" s="1"/>
  <c r="U4527" i="6" s="1"/>
  <c r="V4527" i="6" s="1"/>
  <c r="W4527" i="6" s="1"/>
  <c r="S4527" i="6"/>
  <c r="L4528" i="6"/>
  <c r="M4528" i="6"/>
  <c r="N4528" i="6"/>
  <c r="O4528" i="6" s="1"/>
  <c r="R4528" i="6" s="1"/>
  <c r="S4528" i="6"/>
  <c r="T4528" i="6"/>
  <c r="U4528" i="6" s="1"/>
  <c r="V4528" i="6" s="1"/>
  <c r="W4528" i="6" s="1"/>
  <c r="L4529" i="6"/>
  <c r="M4529" i="6"/>
  <c r="N4529" i="6"/>
  <c r="P4529" i="6" s="1"/>
  <c r="Q4529" i="6" s="1"/>
  <c r="S4529" i="6"/>
  <c r="L4530" i="6"/>
  <c r="M4530" i="6"/>
  <c r="N4530" i="6"/>
  <c r="O4530" i="6"/>
  <c r="R4530" i="6" s="1"/>
  <c r="P4530" i="6"/>
  <c r="Q4530" i="6" s="1"/>
  <c r="S4530" i="6"/>
  <c r="T4530" i="6"/>
  <c r="U4530" i="6" s="1"/>
  <c r="V4530" i="6" s="1"/>
  <c r="W4530" i="6" s="1"/>
  <c r="L4531" i="6"/>
  <c r="M4531" i="6"/>
  <c r="N4531" i="6"/>
  <c r="O4531" i="6" s="1"/>
  <c r="P4531" i="6"/>
  <c r="Q4531" i="6" s="1"/>
  <c r="R4531" i="6"/>
  <c r="T4531" i="6" s="1"/>
  <c r="U4531" i="6" s="1"/>
  <c r="V4531" i="6" s="1"/>
  <c r="W4531" i="6" s="1"/>
  <c r="S4531" i="6"/>
  <c r="L4532" i="6"/>
  <c r="M4532" i="6"/>
  <c r="N4532" i="6"/>
  <c r="P4532" i="6" s="1"/>
  <c r="Q4532" i="6" s="1"/>
  <c r="O4532" i="6"/>
  <c r="R4532" i="6"/>
  <c r="T4532" i="6" s="1"/>
  <c r="S4532" i="6"/>
  <c r="U4532" i="6"/>
  <c r="V4532" i="6" s="1"/>
  <c r="W4532" i="6" s="1"/>
  <c r="L4533" i="6"/>
  <c r="M4533" i="6"/>
  <c r="N4533" i="6"/>
  <c r="S4533" i="6"/>
  <c r="L4534" i="6"/>
  <c r="M4534" i="6"/>
  <c r="N4534" i="6"/>
  <c r="P4534" i="6" s="1"/>
  <c r="Q4534" i="6" s="1"/>
  <c r="O4534" i="6"/>
  <c r="R4534" i="6" s="1"/>
  <c r="T4534" i="6" s="1"/>
  <c r="U4534" i="6" s="1"/>
  <c r="V4534" i="6" s="1"/>
  <c r="W4534" i="6" s="1"/>
  <c r="S4534" i="6"/>
  <c r="L4535" i="6"/>
  <c r="M4535" i="6"/>
  <c r="N4535" i="6"/>
  <c r="P4535" i="6" s="1"/>
  <c r="Q4535" i="6" s="1"/>
  <c r="O4535" i="6"/>
  <c r="R4535" i="6" s="1"/>
  <c r="T4535" i="6" s="1"/>
  <c r="U4535" i="6" s="1"/>
  <c r="V4535" i="6" s="1"/>
  <c r="W4535" i="6" s="1"/>
  <c r="S4535" i="6"/>
  <c r="L4536" i="6"/>
  <c r="M4536" i="6"/>
  <c r="N4536" i="6"/>
  <c r="O4536" i="6" s="1"/>
  <c r="R4536" i="6" s="1"/>
  <c r="T4536" i="6" s="1"/>
  <c r="U4536" i="6" s="1"/>
  <c r="V4536" i="6" s="1"/>
  <c r="W4536" i="6" s="1"/>
  <c r="P4536" i="6"/>
  <c r="Q4536" i="6" s="1"/>
  <c r="S4536" i="6"/>
  <c r="L4537" i="6"/>
  <c r="M4537" i="6"/>
  <c r="N4537" i="6"/>
  <c r="S4537" i="6"/>
  <c r="L4538" i="6"/>
  <c r="M4538" i="6"/>
  <c r="N4538" i="6"/>
  <c r="O4538" i="6" s="1"/>
  <c r="P4538" i="6"/>
  <c r="Q4538" i="6" s="1"/>
  <c r="R4538" i="6"/>
  <c r="T4538" i="6" s="1"/>
  <c r="U4538" i="6" s="1"/>
  <c r="V4538" i="6" s="1"/>
  <c r="W4538" i="6" s="1"/>
  <c r="S4538" i="6"/>
  <c r="L4539" i="6"/>
  <c r="M4539" i="6"/>
  <c r="N4539" i="6"/>
  <c r="O4539" i="6"/>
  <c r="R4539" i="6" s="1"/>
  <c r="T4539" i="6" s="1"/>
  <c r="U4539" i="6" s="1"/>
  <c r="V4539" i="6" s="1"/>
  <c r="W4539" i="6" s="1"/>
  <c r="P4539" i="6"/>
  <c r="Q4539" i="6" s="1"/>
  <c r="S4539" i="6"/>
  <c r="L4540" i="6"/>
  <c r="M4540" i="6"/>
  <c r="N4540" i="6"/>
  <c r="O4540" i="6" s="1"/>
  <c r="R4540" i="6"/>
  <c r="S4540" i="6"/>
  <c r="T4540" i="6"/>
  <c r="U4540" i="6" s="1"/>
  <c r="V4540" i="6"/>
  <c r="W4540" i="6" s="1"/>
  <c r="L4541" i="6"/>
  <c r="M4541" i="6"/>
  <c r="N4541" i="6"/>
  <c r="P4541" i="6" s="1"/>
  <c r="Q4541" i="6" s="1"/>
  <c r="O4541" i="6"/>
  <c r="R4541" i="6"/>
  <c r="T4541" i="6" s="1"/>
  <c r="S4541" i="6"/>
  <c r="U4541" i="6"/>
  <c r="V4541" i="6"/>
  <c r="W4541" i="6" s="1"/>
  <c r="L4542" i="6"/>
  <c r="M4542" i="6"/>
  <c r="N4542" i="6"/>
  <c r="O4542" i="6"/>
  <c r="R4542" i="6" s="1"/>
  <c r="P4542" i="6"/>
  <c r="Q4542" i="6" s="1"/>
  <c r="S4542" i="6"/>
  <c r="T4542" i="6"/>
  <c r="U4542" i="6" s="1"/>
  <c r="V4542" i="6" s="1"/>
  <c r="W4542" i="6"/>
  <c r="L4543" i="6"/>
  <c r="M4543" i="6"/>
  <c r="N4543" i="6"/>
  <c r="O4543" i="6" s="1"/>
  <c r="P4543" i="6"/>
  <c r="Q4543" i="6" s="1"/>
  <c r="R4543" i="6"/>
  <c r="S4543" i="6"/>
  <c r="T4543" i="6"/>
  <c r="U4543" i="6" s="1"/>
  <c r="V4543" i="6" s="1"/>
  <c r="W4543" i="6" s="1"/>
  <c r="L4544" i="6"/>
  <c r="M4544" i="6"/>
  <c r="N4544" i="6"/>
  <c r="P4544" i="6" s="1"/>
  <c r="Q4544" i="6" s="1"/>
  <c r="O4544" i="6"/>
  <c r="R4544" i="6"/>
  <c r="T4544" i="6" s="1"/>
  <c r="S4544" i="6"/>
  <c r="U4544" i="6"/>
  <c r="V4544" i="6" s="1"/>
  <c r="W4544" i="6"/>
  <c r="L4545" i="6"/>
  <c r="M4545" i="6"/>
  <c r="N4545" i="6"/>
  <c r="S4545" i="6"/>
  <c r="L4546" i="6"/>
  <c r="M4546" i="6"/>
  <c r="N4546" i="6"/>
  <c r="S4546" i="6"/>
  <c r="L4547" i="6"/>
  <c r="M4547" i="6"/>
  <c r="N4547" i="6"/>
  <c r="P4547" i="6" s="1"/>
  <c r="Q4547" i="6" s="1"/>
  <c r="S4547" i="6"/>
  <c r="L4548" i="6"/>
  <c r="M4548" i="6"/>
  <c r="N4548" i="6"/>
  <c r="S4548" i="6"/>
  <c r="L4549" i="6"/>
  <c r="M4549" i="6"/>
  <c r="N4549" i="6"/>
  <c r="O4549" i="6"/>
  <c r="P4549" i="6"/>
  <c r="Q4549" i="6" s="1"/>
  <c r="R4549" i="6"/>
  <c r="T4549" i="6" s="1"/>
  <c r="U4549" i="6" s="1"/>
  <c r="V4549" i="6" s="1"/>
  <c r="W4549" i="6" s="1"/>
  <c r="S4549" i="6"/>
  <c r="L4550" i="6"/>
  <c r="M4550" i="6"/>
  <c r="N4550" i="6"/>
  <c r="O4550" i="6" s="1"/>
  <c r="P4550" i="6"/>
  <c r="Q4550" i="6" s="1"/>
  <c r="R4550" i="6"/>
  <c r="T4550" i="6" s="1"/>
  <c r="U4550" i="6" s="1"/>
  <c r="V4550" i="6" s="1"/>
  <c r="W4550" i="6" s="1"/>
  <c r="S4550" i="6"/>
  <c r="L4551" i="6"/>
  <c r="M4551" i="6"/>
  <c r="N4551" i="6"/>
  <c r="O4551" i="6"/>
  <c r="P4551" i="6"/>
  <c r="Q4551" i="6" s="1"/>
  <c r="R4551" i="6"/>
  <c r="T4551" i="6" s="1"/>
  <c r="U4551" i="6" s="1"/>
  <c r="V4551" i="6" s="1"/>
  <c r="W4551" i="6" s="1"/>
  <c r="S4551" i="6"/>
  <c r="L4552" i="6"/>
  <c r="M4552" i="6"/>
  <c r="N4552" i="6"/>
  <c r="O4552" i="6" s="1"/>
  <c r="R4552" i="6" s="1"/>
  <c r="T4552" i="6" s="1"/>
  <c r="U4552" i="6" s="1"/>
  <c r="V4552" i="6" s="1"/>
  <c r="W4552" i="6" s="1"/>
  <c r="S4552" i="6"/>
  <c r="L4553" i="6"/>
  <c r="M4553" i="6"/>
  <c r="N4553" i="6"/>
  <c r="P4553" i="6" s="1"/>
  <c r="Q4553" i="6" s="1"/>
  <c r="S4553" i="6"/>
  <c r="L4554" i="6"/>
  <c r="M4554" i="6"/>
  <c r="N4554" i="6"/>
  <c r="O4554" i="6"/>
  <c r="R4554" i="6" s="1"/>
  <c r="P4554" i="6"/>
  <c r="Q4554" i="6" s="1"/>
  <c r="S4554" i="6"/>
  <c r="T4554" i="6"/>
  <c r="U4554" i="6"/>
  <c r="V4554" i="6" s="1"/>
  <c r="W4554" i="6" s="1"/>
  <c r="L4555" i="6"/>
  <c r="M4555" i="6"/>
  <c r="N4555" i="6"/>
  <c r="O4555" i="6" s="1"/>
  <c r="R4555" i="6" s="1"/>
  <c r="T4555" i="6" s="1"/>
  <c r="U4555" i="6" s="1"/>
  <c r="V4555" i="6" s="1"/>
  <c r="W4555" i="6" s="1"/>
  <c r="P4555" i="6"/>
  <c r="Q4555" i="6" s="1"/>
  <c r="S4555" i="6"/>
  <c r="L4556" i="6"/>
  <c r="M4556" i="6"/>
  <c r="N4556" i="6"/>
  <c r="P4556" i="6" s="1"/>
  <c r="Q4556" i="6" s="1"/>
  <c r="O4556" i="6"/>
  <c r="R4556" i="6"/>
  <c r="T4556" i="6" s="1"/>
  <c r="U4556" i="6" s="1"/>
  <c r="V4556" i="6" s="1"/>
  <c r="W4556" i="6" s="1"/>
  <c r="S4556" i="6"/>
  <c r="L4557" i="6"/>
  <c r="M4557" i="6"/>
  <c r="N4557" i="6"/>
  <c r="S4557" i="6"/>
  <c r="L4558" i="6"/>
  <c r="M4558" i="6"/>
  <c r="N4558" i="6"/>
  <c r="S4558" i="6"/>
  <c r="L4559" i="6"/>
  <c r="M4559" i="6"/>
  <c r="N4559" i="6"/>
  <c r="O4559" i="6" s="1"/>
  <c r="R4559" i="6" s="1"/>
  <c r="T4559" i="6" s="1"/>
  <c r="P4559" i="6"/>
  <c r="Q4559" i="6" s="1"/>
  <c r="S4559" i="6"/>
  <c r="U4559" i="6"/>
  <c r="V4559" i="6" s="1"/>
  <c r="W4559" i="6" s="1"/>
  <c r="L4560" i="6"/>
  <c r="M4560" i="6"/>
  <c r="N4560" i="6"/>
  <c r="O4560" i="6"/>
  <c r="R4560" i="6" s="1"/>
  <c r="T4560" i="6" s="1"/>
  <c r="U4560" i="6" s="1"/>
  <c r="V4560" i="6" s="1"/>
  <c r="W4560" i="6" s="1"/>
  <c r="P4560" i="6"/>
  <c r="Q4560" i="6" s="1"/>
  <c r="S4560" i="6"/>
  <c r="L4561" i="6"/>
  <c r="M4561" i="6"/>
  <c r="N4561" i="6"/>
  <c r="O4561" i="6"/>
  <c r="R4561" i="6" s="1"/>
  <c r="T4561" i="6" s="1"/>
  <c r="U4561" i="6" s="1"/>
  <c r="V4561" i="6" s="1"/>
  <c r="P4561" i="6"/>
  <c r="Q4561" i="6" s="1"/>
  <c r="S4561" i="6"/>
  <c r="W4561" i="6"/>
  <c r="L4562" i="6"/>
  <c r="M4562" i="6"/>
  <c r="N4562" i="6"/>
  <c r="O4562" i="6"/>
  <c r="P4562" i="6"/>
  <c r="Q4562" i="6" s="1"/>
  <c r="R4562" i="6"/>
  <c r="S4562" i="6"/>
  <c r="T4562" i="6"/>
  <c r="U4562" i="6" s="1"/>
  <c r="V4562" i="6" s="1"/>
  <c r="W4562" i="6" s="1"/>
  <c r="L4563" i="6"/>
  <c r="M4563" i="6"/>
  <c r="N4563" i="6"/>
  <c r="O4563" i="6"/>
  <c r="R4563" i="6" s="1"/>
  <c r="T4563" i="6" s="1"/>
  <c r="U4563" i="6" s="1"/>
  <c r="V4563" i="6" s="1"/>
  <c r="W4563" i="6" s="1"/>
  <c r="P4563" i="6"/>
  <c r="Q4563" i="6" s="1"/>
  <c r="S4563" i="6"/>
  <c r="L4564" i="6"/>
  <c r="M4564" i="6"/>
  <c r="N4564" i="6"/>
  <c r="O4564" i="6" s="1"/>
  <c r="R4564" i="6" s="1"/>
  <c r="P4564" i="6"/>
  <c r="Q4564" i="6" s="1"/>
  <c r="S4564" i="6"/>
  <c r="T4564" i="6"/>
  <c r="U4564" i="6"/>
  <c r="V4564" i="6" s="1"/>
  <c r="W4564" i="6" s="1"/>
  <c r="L4565" i="6"/>
  <c r="M4565" i="6"/>
  <c r="N4565" i="6"/>
  <c r="P4565" i="6" s="1"/>
  <c r="Q4565" i="6" s="1"/>
  <c r="O4565" i="6"/>
  <c r="R4565" i="6" s="1"/>
  <c r="S4565" i="6"/>
  <c r="T4565" i="6"/>
  <c r="U4565" i="6" s="1"/>
  <c r="V4565" i="6"/>
  <c r="W4565" i="6" s="1"/>
  <c r="L4566" i="6"/>
  <c r="M4566" i="6"/>
  <c r="N4566" i="6"/>
  <c r="O4566" i="6"/>
  <c r="R4566" i="6" s="1"/>
  <c r="T4566" i="6" s="1"/>
  <c r="U4566" i="6" s="1"/>
  <c r="V4566" i="6" s="1"/>
  <c r="W4566" i="6" s="1"/>
  <c r="P4566" i="6"/>
  <c r="Q4566" i="6" s="1"/>
  <c r="S4566" i="6"/>
  <c r="L4567" i="6"/>
  <c r="M4567" i="6"/>
  <c r="N4567" i="6"/>
  <c r="O4567" i="6" s="1"/>
  <c r="R4567" i="6" s="1"/>
  <c r="P4567" i="6"/>
  <c r="Q4567" i="6" s="1"/>
  <c r="S4567" i="6"/>
  <c r="T4567" i="6"/>
  <c r="U4567" i="6" s="1"/>
  <c r="V4567" i="6" s="1"/>
  <c r="W4567" i="6" s="1"/>
  <c r="L4568" i="6"/>
  <c r="M4568" i="6"/>
  <c r="N4568" i="6"/>
  <c r="P4568" i="6" s="1"/>
  <c r="Q4568" i="6" s="1"/>
  <c r="O4568" i="6"/>
  <c r="R4568" i="6"/>
  <c r="T4568" i="6" s="1"/>
  <c r="U4568" i="6" s="1"/>
  <c r="S4568" i="6"/>
  <c r="V4568" i="6"/>
  <c r="W4568" i="6" s="1"/>
  <c r="L4569" i="6"/>
  <c r="M4569" i="6"/>
  <c r="N4569" i="6"/>
  <c r="S4569" i="6"/>
  <c r="L4570" i="6"/>
  <c r="M4570" i="6"/>
  <c r="N4570" i="6"/>
  <c r="P4570" i="6" s="1"/>
  <c r="Q4570" i="6" s="1"/>
  <c r="O4570" i="6"/>
  <c r="R4570" i="6" s="1"/>
  <c r="T4570" i="6" s="1"/>
  <c r="U4570" i="6" s="1"/>
  <c r="V4570" i="6" s="1"/>
  <c r="W4570" i="6" s="1"/>
  <c r="S4570" i="6"/>
  <c r="L4571" i="6"/>
  <c r="M4571" i="6"/>
  <c r="N4571" i="6"/>
  <c r="O4571" i="6"/>
  <c r="R4571" i="6" s="1"/>
  <c r="T4571" i="6" s="1"/>
  <c r="U4571" i="6" s="1"/>
  <c r="V4571" i="6" s="1"/>
  <c r="W4571" i="6" s="1"/>
  <c r="P4571" i="6"/>
  <c r="Q4571" i="6" s="1"/>
  <c r="S4571" i="6"/>
  <c r="L4572" i="6"/>
  <c r="M4572" i="6"/>
  <c r="N4572" i="6"/>
  <c r="O4572" i="6"/>
  <c r="R4572" i="6" s="1"/>
  <c r="T4572" i="6" s="1"/>
  <c r="U4572" i="6" s="1"/>
  <c r="P4572" i="6"/>
  <c r="Q4572" i="6" s="1"/>
  <c r="S4572" i="6"/>
  <c r="V4572" i="6"/>
  <c r="W4572" i="6"/>
  <c r="L4573" i="6"/>
  <c r="M4573" i="6"/>
  <c r="N4573" i="6"/>
  <c r="P4573" i="6" s="1"/>
  <c r="Q4573" i="6" s="1"/>
  <c r="O4573" i="6"/>
  <c r="R4573" i="6" s="1"/>
  <c r="S4573" i="6"/>
  <c r="L4574" i="6"/>
  <c r="M4574" i="6"/>
  <c r="N4574" i="6"/>
  <c r="P4574" i="6" s="1"/>
  <c r="Q4574" i="6" s="1"/>
  <c r="S4574" i="6"/>
  <c r="L4575" i="6"/>
  <c r="M4575" i="6"/>
  <c r="N4575" i="6"/>
  <c r="O4575" i="6"/>
  <c r="P4575" i="6"/>
  <c r="Q4575" i="6" s="1"/>
  <c r="R4575" i="6"/>
  <c r="S4575" i="6"/>
  <c r="T4575" i="6"/>
  <c r="U4575" i="6" s="1"/>
  <c r="V4575" i="6" s="1"/>
  <c r="W4575" i="6" s="1"/>
  <c r="L4576" i="6"/>
  <c r="M4576" i="6"/>
  <c r="N4576" i="6"/>
  <c r="O4576" i="6" s="1"/>
  <c r="R4576" i="6" s="1"/>
  <c r="T4576" i="6" s="1"/>
  <c r="U4576" i="6" s="1"/>
  <c r="V4576" i="6" s="1"/>
  <c r="W4576" i="6" s="1"/>
  <c r="P4576" i="6"/>
  <c r="Q4576" i="6" s="1"/>
  <c r="S4576" i="6"/>
  <c r="L4577" i="6"/>
  <c r="M4577" i="6"/>
  <c r="N4577" i="6"/>
  <c r="P4577" i="6" s="1"/>
  <c r="Q4577" i="6" s="1"/>
  <c r="S4577" i="6"/>
  <c r="L4578" i="6"/>
  <c r="M4578" i="6"/>
  <c r="N4578" i="6"/>
  <c r="O4578" i="6"/>
  <c r="R4578" i="6" s="1"/>
  <c r="P4578" i="6"/>
  <c r="Q4578" i="6" s="1"/>
  <c r="S4578" i="6"/>
  <c r="T4578" i="6"/>
  <c r="U4578" i="6" s="1"/>
  <c r="V4578" i="6" s="1"/>
  <c r="W4578" i="6" s="1"/>
  <c r="L4579" i="6"/>
  <c r="M4579" i="6"/>
  <c r="N4579" i="6"/>
  <c r="O4579" i="6" s="1"/>
  <c r="P4579" i="6"/>
  <c r="Q4579" i="6" s="1"/>
  <c r="R4579" i="6"/>
  <c r="T4579" i="6" s="1"/>
  <c r="U4579" i="6" s="1"/>
  <c r="V4579" i="6" s="1"/>
  <c r="W4579" i="6" s="1"/>
  <c r="S4579" i="6"/>
  <c r="L4580" i="6"/>
  <c r="M4580" i="6"/>
  <c r="N4580" i="6"/>
  <c r="P4580" i="6" s="1"/>
  <c r="Q4580" i="6" s="1"/>
  <c r="O4580" i="6"/>
  <c r="R4580" i="6"/>
  <c r="T4580" i="6" s="1"/>
  <c r="S4580" i="6"/>
  <c r="U4580" i="6"/>
  <c r="V4580" i="6"/>
  <c r="W4580" i="6" s="1"/>
  <c r="L4581" i="6"/>
  <c r="M4581" i="6"/>
  <c r="N4581" i="6"/>
  <c r="S4581" i="6"/>
  <c r="L4582" i="6"/>
  <c r="M4582" i="6"/>
  <c r="N4582" i="6"/>
  <c r="P4582" i="6" s="1"/>
  <c r="Q4582" i="6" s="1"/>
  <c r="S4582" i="6"/>
  <c r="L4583" i="6"/>
  <c r="M4583" i="6"/>
  <c r="N4583" i="6"/>
  <c r="O4583" i="6"/>
  <c r="R4583" i="6" s="1"/>
  <c r="T4583" i="6" s="1"/>
  <c r="P4583" i="6"/>
  <c r="Q4583" i="6" s="1"/>
  <c r="S4583" i="6"/>
  <c r="U4583" i="6"/>
  <c r="V4583" i="6"/>
  <c r="W4583" i="6" s="1"/>
  <c r="L4584" i="6"/>
  <c r="M4584" i="6"/>
  <c r="N4584" i="6"/>
  <c r="P4584" i="6" s="1"/>
  <c r="Q4584" i="6" s="1"/>
  <c r="O4584" i="6"/>
  <c r="R4584" i="6" s="1"/>
  <c r="T4584" i="6" s="1"/>
  <c r="U4584" i="6" s="1"/>
  <c r="V4584" i="6" s="1"/>
  <c r="W4584" i="6" s="1"/>
  <c r="S4584" i="6"/>
  <c r="L4585" i="6"/>
  <c r="M4585" i="6"/>
  <c r="N4585" i="6"/>
  <c r="S4585" i="6"/>
  <c r="L4586" i="6"/>
  <c r="M4586" i="6"/>
  <c r="N4586" i="6"/>
  <c r="P4586" i="6" s="1"/>
  <c r="Q4586" i="6" s="1"/>
  <c r="O4586" i="6"/>
  <c r="R4586" i="6"/>
  <c r="S4586" i="6"/>
  <c r="L4587" i="6"/>
  <c r="M4587" i="6"/>
  <c r="N4587" i="6"/>
  <c r="O4587" i="6"/>
  <c r="P4587" i="6"/>
  <c r="Q4587" i="6" s="1"/>
  <c r="R4587" i="6"/>
  <c r="T4587" i="6" s="1"/>
  <c r="U4587" i="6" s="1"/>
  <c r="V4587" i="6" s="1"/>
  <c r="W4587" i="6" s="1"/>
  <c r="S4587" i="6"/>
  <c r="L4588" i="6"/>
  <c r="M4588" i="6"/>
  <c r="N4588" i="6"/>
  <c r="O4588" i="6" s="1"/>
  <c r="R4588" i="6"/>
  <c r="S4588" i="6"/>
  <c r="T4588" i="6"/>
  <c r="U4588" i="6" s="1"/>
  <c r="V4588" i="6" s="1"/>
  <c r="W4588" i="6" s="1"/>
  <c r="L4589" i="6"/>
  <c r="M4589" i="6"/>
  <c r="N4589" i="6"/>
  <c r="P4589" i="6" s="1"/>
  <c r="Q4589" i="6" s="1"/>
  <c r="S4589" i="6"/>
  <c r="L4590" i="6"/>
  <c r="M4590" i="6"/>
  <c r="N4590" i="6"/>
  <c r="O4590" i="6"/>
  <c r="R4590" i="6" s="1"/>
  <c r="T4590" i="6" s="1"/>
  <c r="U4590" i="6" s="1"/>
  <c r="V4590" i="6" s="1"/>
  <c r="W4590" i="6" s="1"/>
  <c r="P4590" i="6"/>
  <c r="Q4590" i="6" s="1"/>
  <c r="S4590" i="6"/>
  <c r="L4591" i="6"/>
  <c r="M4591" i="6"/>
  <c r="N4591" i="6"/>
  <c r="O4591" i="6" s="1"/>
  <c r="P4591" i="6"/>
  <c r="Q4591" i="6" s="1"/>
  <c r="R4591" i="6"/>
  <c r="T4591" i="6" s="1"/>
  <c r="U4591" i="6" s="1"/>
  <c r="V4591" i="6" s="1"/>
  <c r="W4591" i="6" s="1"/>
  <c r="S4591" i="6"/>
  <c r="L4592" i="6"/>
  <c r="M4592" i="6"/>
  <c r="N4592" i="6"/>
  <c r="P4592" i="6" s="1"/>
  <c r="Q4592" i="6" s="1"/>
  <c r="O4592" i="6"/>
  <c r="R4592" i="6"/>
  <c r="S4592" i="6"/>
  <c r="L4593" i="6"/>
  <c r="M4593" i="6"/>
  <c r="N4593" i="6"/>
  <c r="S4593" i="6"/>
  <c r="L4594" i="6"/>
  <c r="M4594" i="6"/>
  <c r="N4594" i="6"/>
  <c r="P4594" i="6" s="1"/>
  <c r="Q4594" i="6" s="1"/>
  <c r="O4594" i="6"/>
  <c r="R4594" i="6" s="1"/>
  <c r="T4594" i="6" s="1"/>
  <c r="U4594" i="6" s="1"/>
  <c r="V4594" i="6" s="1"/>
  <c r="W4594" i="6" s="1"/>
  <c r="S4594" i="6"/>
  <c r="L4595" i="6"/>
  <c r="M4595" i="6"/>
  <c r="N4595" i="6"/>
  <c r="P4595" i="6" s="1"/>
  <c r="Q4595" i="6" s="1"/>
  <c r="O4595" i="6"/>
  <c r="R4595" i="6" s="1"/>
  <c r="T4595" i="6" s="1"/>
  <c r="S4595" i="6"/>
  <c r="U4595" i="6"/>
  <c r="V4595" i="6"/>
  <c r="W4595" i="6" s="1"/>
  <c r="L4596" i="6"/>
  <c r="M4596" i="6"/>
  <c r="N4596" i="6"/>
  <c r="S4596" i="6"/>
  <c r="L4597" i="6"/>
  <c r="M4597" i="6"/>
  <c r="N4597" i="6"/>
  <c r="O4597" i="6" s="1"/>
  <c r="R4597" i="6" s="1"/>
  <c r="T4597" i="6" s="1"/>
  <c r="U4597" i="6" s="1"/>
  <c r="V4597" i="6" s="1"/>
  <c r="W4597" i="6" s="1"/>
  <c r="P4597" i="6"/>
  <c r="Q4597" i="6" s="1"/>
  <c r="S4597" i="6"/>
  <c r="L4598" i="6"/>
  <c r="M4598" i="6"/>
  <c r="N4598" i="6"/>
  <c r="O4598" i="6" s="1"/>
  <c r="P4598" i="6"/>
  <c r="Q4598" i="6" s="1"/>
  <c r="R4598" i="6"/>
  <c r="T4598" i="6" s="1"/>
  <c r="U4598" i="6" s="1"/>
  <c r="V4598" i="6" s="1"/>
  <c r="W4598" i="6" s="1"/>
  <c r="S4598" i="6"/>
  <c r="L4599" i="6"/>
  <c r="M4599" i="6"/>
  <c r="N4599" i="6"/>
  <c r="O4599" i="6"/>
  <c r="P4599" i="6"/>
  <c r="Q4599" i="6" s="1"/>
  <c r="R4599" i="6"/>
  <c r="S4599" i="6"/>
  <c r="L4600" i="6"/>
  <c r="M4600" i="6"/>
  <c r="N4600" i="6"/>
  <c r="O4600" i="6" s="1"/>
  <c r="R4600" i="6" s="1"/>
  <c r="T4600" i="6" s="1"/>
  <c r="U4600" i="6" s="1"/>
  <c r="V4600" i="6" s="1"/>
  <c r="W4600" i="6" s="1"/>
  <c r="S4600" i="6"/>
  <c r="L4601" i="6"/>
  <c r="M4601" i="6"/>
  <c r="N4601" i="6"/>
  <c r="P4601" i="6" s="1"/>
  <c r="Q4601" i="6" s="1"/>
  <c r="S4601" i="6"/>
  <c r="L4602" i="6"/>
  <c r="M4602" i="6"/>
  <c r="N4602" i="6"/>
  <c r="O4602" i="6"/>
  <c r="R4602" i="6" s="1"/>
  <c r="P4602" i="6"/>
  <c r="Q4602" i="6" s="1"/>
  <c r="S4602" i="6"/>
  <c r="T4602" i="6"/>
  <c r="U4602" i="6" s="1"/>
  <c r="V4602" i="6" s="1"/>
  <c r="W4602" i="6" s="1"/>
  <c r="L4603" i="6"/>
  <c r="M4603" i="6"/>
  <c r="N4603" i="6"/>
  <c r="O4603" i="6" s="1"/>
  <c r="P4603" i="6"/>
  <c r="Q4603" i="6" s="1"/>
  <c r="R4603" i="6"/>
  <c r="T4603" i="6" s="1"/>
  <c r="U4603" i="6" s="1"/>
  <c r="V4603" i="6" s="1"/>
  <c r="W4603" i="6" s="1"/>
  <c r="S4603" i="6"/>
  <c r="L4604" i="6"/>
  <c r="M4604" i="6"/>
  <c r="N4604" i="6"/>
  <c r="P4604" i="6" s="1"/>
  <c r="Q4604" i="6" s="1"/>
  <c r="O4604" i="6"/>
  <c r="R4604" i="6"/>
  <c r="T4604" i="6" s="1"/>
  <c r="S4604" i="6"/>
  <c r="U4604" i="6"/>
  <c r="V4604" i="6" s="1"/>
  <c r="W4604" i="6"/>
  <c r="L4605" i="6"/>
  <c r="M4605" i="6"/>
  <c r="N4605" i="6"/>
  <c r="S4605" i="6"/>
  <c r="L4606" i="6"/>
  <c r="M4606" i="6"/>
  <c r="N4606" i="6"/>
  <c r="S4606" i="6"/>
  <c r="L4607" i="6"/>
  <c r="M4607" i="6"/>
  <c r="N4607" i="6"/>
  <c r="O4607" i="6" s="1"/>
  <c r="R4607" i="6" s="1"/>
  <c r="T4607" i="6" s="1"/>
  <c r="P4607" i="6"/>
  <c r="Q4607" i="6" s="1"/>
  <c r="S4607" i="6"/>
  <c r="U4607" i="6"/>
  <c r="V4607" i="6" s="1"/>
  <c r="W4607" i="6" s="1"/>
  <c r="L4608" i="6"/>
  <c r="M4608" i="6"/>
  <c r="N4608" i="6"/>
  <c r="O4608" i="6" s="1"/>
  <c r="R4608" i="6" s="1"/>
  <c r="T4608" i="6" s="1"/>
  <c r="U4608" i="6" s="1"/>
  <c r="V4608" i="6" s="1"/>
  <c r="W4608" i="6" s="1"/>
  <c r="P4608" i="6"/>
  <c r="Q4608" i="6" s="1"/>
  <c r="S4608" i="6"/>
  <c r="L4609" i="6"/>
  <c r="M4609" i="6"/>
  <c r="N4609" i="6"/>
  <c r="O4609" i="6"/>
  <c r="R4609" i="6" s="1"/>
  <c r="T4609" i="6" s="1"/>
  <c r="U4609" i="6" s="1"/>
  <c r="V4609" i="6" s="1"/>
  <c r="W4609" i="6" s="1"/>
  <c r="P4609" i="6"/>
  <c r="Q4609" i="6" s="1"/>
  <c r="S4609" i="6"/>
  <c r="L4610" i="6"/>
  <c r="M4610" i="6"/>
  <c r="N4610" i="6"/>
  <c r="O4610" i="6"/>
  <c r="R4610" i="6" s="1"/>
  <c r="T4610" i="6" s="1"/>
  <c r="U4610" i="6" s="1"/>
  <c r="V4610" i="6" s="1"/>
  <c r="W4610" i="6" s="1"/>
  <c r="P4610" i="6"/>
  <c r="Q4610" i="6" s="1"/>
  <c r="S4610" i="6"/>
  <c r="L4611" i="6"/>
  <c r="M4611" i="6"/>
  <c r="N4611" i="6"/>
  <c r="O4611" i="6"/>
  <c r="R4611" i="6" s="1"/>
  <c r="P4611" i="6"/>
  <c r="Q4611" i="6" s="1"/>
  <c r="S4611" i="6"/>
  <c r="T4611" i="6"/>
  <c r="U4611" i="6"/>
  <c r="V4611" i="6" s="1"/>
  <c r="W4611" i="6" s="1"/>
  <c r="L4612" i="6"/>
  <c r="M4612" i="6"/>
  <c r="N4612" i="6"/>
  <c r="O4612" i="6" s="1"/>
  <c r="P4612" i="6"/>
  <c r="Q4612" i="6" s="1"/>
  <c r="R4612" i="6"/>
  <c r="T4612" i="6" s="1"/>
  <c r="U4612" i="6" s="1"/>
  <c r="V4612" i="6" s="1"/>
  <c r="W4612" i="6" s="1"/>
  <c r="S4612" i="6"/>
  <c r="L4613" i="6"/>
  <c r="M4613" i="6"/>
  <c r="N4613" i="6"/>
  <c r="P4613" i="6" s="1"/>
  <c r="Q4613" i="6" s="1"/>
  <c r="O4613" i="6"/>
  <c r="R4613" i="6" s="1"/>
  <c r="T4613" i="6" s="1"/>
  <c r="U4613" i="6" s="1"/>
  <c r="V4613" i="6" s="1"/>
  <c r="W4613" i="6" s="1"/>
  <c r="S4613" i="6"/>
  <c r="L4614" i="6"/>
  <c r="M4614" i="6"/>
  <c r="N4614" i="6"/>
  <c r="O4614" i="6"/>
  <c r="R4614" i="6" s="1"/>
  <c r="T4614" i="6" s="1"/>
  <c r="P4614" i="6"/>
  <c r="Q4614" i="6" s="1"/>
  <c r="S4614" i="6"/>
  <c r="U4614" i="6"/>
  <c r="V4614" i="6"/>
  <c r="W4614" i="6" s="1"/>
  <c r="L4615" i="6"/>
  <c r="M4615" i="6"/>
  <c r="N4615" i="6"/>
  <c r="O4615" i="6" s="1"/>
  <c r="R4615" i="6" s="1"/>
  <c r="T4615" i="6" s="1"/>
  <c r="U4615" i="6" s="1"/>
  <c r="V4615" i="6" s="1"/>
  <c r="W4615" i="6" s="1"/>
  <c r="P4615" i="6"/>
  <c r="Q4615" i="6" s="1"/>
  <c r="S4615" i="6"/>
  <c r="L4616" i="6"/>
  <c r="M4616" i="6"/>
  <c r="N4616" i="6"/>
  <c r="P4616" i="6" s="1"/>
  <c r="Q4616" i="6" s="1"/>
  <c r="O4616" i="6"/>
  <c r="R4616" i="6"/>
  <c r="T4616" i="6" s="1"/>
  <c r="U4616" i="6" s="1"/>
  <c r="S4616" i="6"/>
  <c r="V4616" i="6"/>
  <c r="W4616" i="6" s="1"/>
  <c r="L4617" i="6"/>
  <c r="M4617" i="6"/>
  <c r="N4617" i="6"/>
  <c r="S4617" i="6"/>
  <c r="L4618" i="6"/>
  <c r="M4618" i="6"/>
  <c r="N4618" i="6"/>
  <c r="P4618" i="6" s="1"/>
  <c r="Q4618" i="6" s="1"/>
  <c r="O4618" i="6"/>
  <c r="R4618" i="6" s="1"/>
  <c r="T4618" i="6" s="1"/>
  <c r="U4618" i="6" s="1"/>
  <c r="V4618" i="6" s="1"/>
  <c r="W4618" i="6" s="1"/>
  <c r="S4618" i="6"/>
  <c r="L4619" i="6"/>
  <c r="M4619" i="6"/>
  <c r="N4619" i="6"/>
  <c r="O4619" i="6"/>
  <c r="R4619" i="6" s="1"/>
  <c r="T4619" i="6" s="1"/>
  <c r="U4619" i="6" s="1"/>
  <c r="P4619" i="6"/>
  <c r="Q4619" i="6" s="1"/>
  <c r="S4619" i="6"/>
  <c r="V4619" i="6"/>
  <c r="W4619" i="6" s="1"/>
  <c r="L4620" i="6"/>
  <c r="M4620" i="6"/>
  <c r="N4620" i="6"/>
  <c r="O4620" i="6"/>
  <c r="P4620" i="6"/>
  <c r="Q4620" i="6" s="1"/>
  <c r="R4620" i="6"/>
  <c r="T4620" i="6" s="1"/>
  <c r="U4620" i="6" s="1"/>
  <c r="V4620" i="6" s="1"/>
  <c r="W4620" i="6" s="1"/>
  <c r="S4620" i="6"/>
  <c r="L4621" i="6"/>
  <c r="M4621" i="6"/>
  <c r="N4621" i="6"/>
  <c r="O4621" i="6"/>
  <c r="R4621" i="6" s="1"/>
  <c r="T4621" i="6" s="1"/>
  <c r="U4621" i="6" s="1"/>
  <c r="V4621" i="6" s="1"/>
  <c r="W4621" i="6" s="1"/>
  <c r="P4621" i="6"/>
  <c r="Q4621" i="6" s="1"/>
  <c r="S4621" i="6"/>
  <c r="L4622" i="6"/>
  <c r="M4622" i="6"/>
  <c r="N4622" i="6"/>
  <c r="P4622" i="6" s="1"/>
  <c r="Q4622" i="6" s="1"/>
  <c r="S4622" i="6"/>
  <c r="L4623" i="6"/>
  <c r="M4623" i="6"/>
  <c r="N4623" i="6"/>
  <c r="O4623" i="6"/>
  <c r="R4623" i="6" s="1"/>
  <c r="T4623" i="6" s="1"/>
  <c r="U4623" i="6" s="1"/>
  <c r="V4623" i="6" s="1"/>
  <c r="W4623" i="6" s="1"/>
  <c r="P4623" i="6"/>
  <c r="Q4623" i="6" s="1"/>
  <c r="S4623" i="6"/>
  <c r="L4624" i="6"/>
  <c r="M4624" i="6"/>
  <c r="N4624" i="6"/>
  <c r="O4624" i="6" s="1"/>
  <c r="R4624" i="6" s="1"/>
  <c r="P4624" i="6"/>
  <c r="Q4624" i="6" s="1"/>
  <c r="S4624" i="6"/>
  <c r="T4624" i="6"/>
  <c r="U4624" i="6"/>
  <c r="V4624" i="6"/>
  <c r="W4624" i="6" s="1"/>
  <c r="L4625" i="6"/>
  <c r="M4625" i="6"/>
  <c r="N4625" i="6"/>
  <c r="P4625" i="6" s="1"/>
  <c r="Q4625" i="6" s="1"/>
  <c r="S4625" i="6"/>
  <c r="L4626" i="6"/>
  <c r="M4626" i="6"/>
  <c r="N4626" i="6"/>
  <c r="O4626" i="6"/>
  <c r="R4626" i="6" s="1"/>
  <c r="T4626" i="6" s="1"/>
  <c r="U4626" i="6" s="1"/>
  <c r="V4626" i="6" s="1"/>
  <c r="W4626" i="6" s="1"/>
  <c r="P4626" i="6"/>
  <c r="Q4626" i="6" s="1"/>
  <c r="S4626" i="6"/>
  <c r="L4627" i="6"/>
  <c r="M4627" i="6"/>
  <c r="N4627" i="6"/>
  <c r="O4627" i="6" s="1"/>
  <c r="P4627" i="6"/>
  <c r="Q4627" i="6" s="1"/>
  <c r="R4627" i="6"/>
  <c r="T4627" i="6" s="1"/>
  <c r="U4627" i="6" s="1"/>
  <c r="S4627" i="6"/>
  <c r="V4627" i="6"/>
  <c r="W4627" i="6" s="1"/>
  <c r="L4628" i="6"/>
  <c r="M4628" i="6"/>
  <c r="N4628" i="6"/>
  <c r="P4628" i="6" s="1"/>
  <c r="Q4628" i="6" s="1"/>
  <c r="O4628" i="6"/>
  <c r="R4628" i="6"/>
  <c r="S4628" i="6"/>
  <c r="L4629" i="6"/>
  <c r="M4629" i="6"/>
  <c r="N4629" i="6"/>
  <c r="S4629" i="6"/>
  <c r="L4630" i="6"/>
  <c r="M4630" i="6"/>
  <c r="N4630" i="6"/>
  <c r="P4630" i="6" s="1"/>
  <c r="Q4630" i="6" s="1"/>
  <c r="O4630" i="6"/>
  <c r="R4630" i="6" s="1"/>
  <c r="T4630" i="6" s="1"/>
  <c r="U4630" i="6" s="1"/>
  <c r="V4630" i="6" s="1"/>
  <c r="W4630" i="6" s="1"/>
  <c r="S4630" i="6"/>
  <c r="L4631" i="6"/>
  <c r="M4631" i="6"/>
  <c r="N4631" i="6"/>
  <c r="P4631" i="6" s="1"/>
  <c r="Q4631" i="6" s="1"/>
  <c r="O4631" i="6"/>
  <c r="R4631" i="6" s="1"/>
  <c r="T4631" i="6" s="1"/>
  <c r="S4631" i="6"/>
  <c r="U4631" i="6"/>
  <c r="V4631" i="6" s="1"/>
  <c r="W4631" i="6" s="1"/>
  <c r="L4632" i="6"/>
  <c r="M4632" i="6"/>
  <c r="N4632" i="6"/>
  <c r="O4632" i="6"/>
  <c r="R4632" i="6" s="1"/>
  <c r="T4632" i="6" s="1"/>
  <c r="U4632" i="6" s="1"/>
  <c r="V4632" i="6" s="1"/>
  <c r="W4632" i="6" s="1"/>
  <c r="P4632" i="6"/>
  <c r="Q4632" i="6" s="1"/>
  <c r="S4632" i="6"/>
  <c r="L4633" i="6"/>
  <c r="M4633" i="6"/>
  <c r="N4633" i="6"/>
  <c r="S4633" i="6"/>
  <c r="L4634" i="6"/>
  <c r="M4634" i="6"/>
  <c r="N4634" i="6"/>
  <c r="P4634" i="6" s="1"/>
  <c r="Q4634" i="6" s="1"/>
  <c r="O4634" i="6"/>
  <c r="R4634" i="6" s="1"/>
  <c r="T4634" i="6" s="1"/>
  <c r="U4634" i="6" s="1"/>
  <c r="V4634" i="6" s="1"/>
  <c r="W4634" i="6" s="1"/>
  <c r="S4634" i="6"/>
  <c r="L4635" i="6"/>
  <c r="M4635" i="6"/>
  <c r="N4635" i="6"/>
  <c r="O4635" i="6"/>
  <c r="R4635" i="6" s="1"/>
  <c r="T4635" i="6" s="1"/>
  <c r="U4635" i="6" s="1"/>
  <c r="V4635" i="6" s="1"/>
  <c r="W4635" i="6" s="1"/>
  <c r="P4635" i="6"/>
  <c r="Q4635" i="6" s="1"/>
  <c r="S4635" i="6"/>
  <c r="L4636" i="6"/>
  <c r="M4636" i="6"/>
  <c r="N4636" i="6"/>
  <c r="O4636" i="6" s="1"/>
  <c r="R4636" i="6"/>
  <c r="T4636" i="6" s="1"/>
  <c r="U4636" i="6" s="1"/>
  <c r="V4636" i="6" s="1"/>
  <c r="W4636" i="6" s="1"/>
  <c r="S4636" i="6"/>
  <c r="L4637" i="6"/>
  <c r="M4637" i="6"/>
  <c r="N4637" i="6"/>
  <c r="P4637" i="6" s="1"/>
  <c r="Q4637" i="6" s="1"/>
  <c r="O4637" i="6"/>
  <c r="R4637" i="6"/>
  <c r="T4637" i="6" s="1"/>
  <c r="U4637" i="6" s="1"/>
  <c r="V4637" i="6" s="1"/>
  <c r="W4637" i="6" s="1"/>
  <c r="S4637" i="6"/>
  <c r="L4638" i="6"/>
  <c r="M4638" i="6"/>
  <c r="N4638" i="6"/>
  <c r="O4638" i="6"/>
  <c r="R4638" i="6" s="1"/>
  <c r="P4638" i="6"/>
  <c r="Q4638" i="6" s="1"/>
  <c r="S4638" i="6"/>
  <c r="T4638" i="6"/>
  <c r="U4638" i="6" s="1"/>
  <c r="V4638" i="6" s="1"/>
  <c r="W4638" i="6"/>
  <c r="L4639" i="6"/>
  <c r="M4639" i="6"/>
  <c r="N4639" i="6"/>
  <c r="O4639" i="6" s="1"/>
  <c r="P4639" i="6"/>
  <c r="Q4639" i="6" s="1"/>
  <c r="R4639" i="6"/>
  <c r="S4639" i="6"/>
  <c r="T4639" i="6"/>
  <c r="U4639" i="6"/>
  <c r="V4639" i="6" s="1"/>
  <c r="W4639" i="6" s="1"/>
  <c r="L4640" i="6"/>
  <c r="M4640" i="6"/>
  <c r="N4640" i="6"/>
  <c r="P4640" i="6" s="1"/>
  <c r="Q4640" i="6" s="1"/>
  <c r="O4640" i="6"/>
  <c r="R4640" i="6"/>
  <c r="S4640" i="6"/>
  <c r="L4641" i="6"/>
  <c r="M4641" i="6"/>
  <c r="N4641" i="6"/>
  <c r="S4641" i="6"/>
  <c r="L4642" i="6"/>
  <c r="M4642" i="6"/>
  <c r="N4642" i="6"/>
  <c r="P4642" i="6" s="1"/>
  <c r="Q4642" i="6" s="1"/>
  <c r="O4642" i="6"/>
  <c r="R4642" i="6" s="1"/>
  <c r="S4642" i="6"/>
  <c r="T4642" i="6"/>
  <c r="U4642" i="6"/>
  <c r="V4642" i="6" s="1"/>
  <c r="W4642" i="6" s="1"/>
  <c r="L4643" i="6"/>
  <c r="M4643" i="6"/>
  <c r="N4643" i="6"/>
  <c r="P4643" i="6" s="1"/>
  <c r="Q4643" i="6" s="1"/>
  <c r="O4643" i="6"/>
  <c r="R4643" i="6" s="1"/>
  <c r="T4643" i="6" s="1"/>
  <c r="U4643" i="6" s="1"/>
  <c r="V4643" i="6" s="1"/>
  <c r="W4643" i="6" s="1"/>
  <c r="S4643" i="6"/>
  <c r="L4644" i="6"/>
  <c r="M4644" i="6"/>
  <c r="N4644" i="6"/>
  <c r="S4644" i="6"/>
  <c r="L4645" i="6"/>
  <c r="M4645" i="6"/>
  <c r="N4645" i="6"/>
  <c r="O4645" i="6" s="1"/>
  <c r="R4645" i="6" s="1"/>
  <c r="T4645" i="6" s="1"/>
  <c r="U4645" i="6" s="1"/>
  <c r="V4645" i="6" s="1"/>
  <c r="W4645" i="6" s="1"/>
  <c r="S4645" i="6"/>
  <c r="L4646" i="6"/>
  <c r="M4646" i="6"/>
  <c r="N4646" i="6"/>
  <c r="O4646" i="6" s="1"/>
  <c r="R4646" i="6" s="1"/>
  <c r="T4646" i="6" s="1"/>
  <c r="U4646" i="6" s="1"/>
  <c r="V4646" i="6" s="1"/>
  <c r="W4646" i="6" s="1"/>
  <c r="P4646" i="6"/>
  <c r="Q4646" i="6" s="1"/>
  <c r="S4646" i="6"/>
  <c r="L4647" i="6"/>
  <c r="M4647" i="6"/>
  <c r="N4647" i="6"/>
  <c r="O4647" i="6"/>
  <c r="P4647" i="6"/>
  <c r="Q4647" i="6" s="1"/>
  <c r="R4647" i="6"/>
  <c r="T4647" i="6" s="1"/>
  <c r="S4647" i="6"/>
  <c r="U4647" i="6"/>
  <c r="V4647" i="6" s="1"/>
  <c r="W4647" i="6" s="1"/>
  <c r="L4648" i="6"/>
  <c r="M4648" i="6"/>
  <c r="N4648" i="6"/>
  <c r="O4648" i="6" s="1"/>
  <c r="P4648" i="6"/>
  <c r="Q4648" i="6" s="1"/>
  <c r="R4648" i="6"/>
  <c r="T4648" i="6" s="1"/>
  <c r="U4648" i="6" s="1"/>
  <c r="V4648" i="6" s="1"/>
  <c r="W4648" i="6" s="1"/>
  <c r="S4648" i="6"/>
  <c r="L4649" i="6"/>
  <c r="M4649" i="6"/>
  <c r="N4649" i="6"/>
  <c r="P4649" i="6" s="1"/>
  <c r="Q4649" i="6" s="1"/>
  <c r="O4649" i="6"/>
  <c r="R4649" i="6"/>
  <c r="S4649" i="6"/>
  <c r="T4649" i="6"/>
  <c r="U4649" i="6"/>
  <c r="V4649" i="6" s="1"/>
  <c r="W4649" i="6" s="1"/>
  <c r="L4650" i="6"/>
  <c r="M4650" i="6"/>
  <c r="N4650" i="6"/>
  <c r="O4650" i="6"/>
  <c r="R4650" i="6" s="1"/>
  <c r="P4650" i="6"/>
  <c r="Q4650" i="6" s="1"/>
  <c r="S4650" i="6"/>
  <c r="T4650" i="6" s="1"/>
  <c r="U4650" i="6" s="1"/>
  <c r="V4650" i="6" s="1"/>
  <c r="W4650" i="6" s="1"/>
  <c r="L4651" i="6"/>
  <c r="M4651" i="6"/>
  <c r="N4651" i="6"/>
  <c r="O4651" i="6" s="1"/>
  <c r="R4651" i="6" s="1"/>
  <c r="T4651" i="6" s="1"/>
  <c r="U4651" i="6" s="1"/>
  <c r="V4651" i="6" s="1"/>
  <c r="W4651" i="6" s="1"/>
  <c r="P4651" i="6"/>
  <c r="Q4651" i="6" s="1"/>
  <c r="S4651" i="6"/>
  <c r="L4652" i="6"/>
  <c r="M4652" i="6"/>
  <c r="N4652" i="6"/>
  <c r="P4652" i="6" s="1"/>
  <c r="Q4652" i="6" s="1"/>
  <c r="O4652" i="6"/>
  <c r="R4652" i="6"/>
  <c r="T4652" i="6" s="1"/>
  <c r="U4652" i="6" s="1"/>
  <c r="V4652" i="6" s="1"/>
  <c r="W4652" i="6" s="1"/>
  <c r="S4652" i="6"/>
  <c r="L4653" i="6"/>
  <c r="M4653" i="6"/>
  <c r="N4653" i="6"/>
  <c r="S4653" i="6"/>
  <c r="L4654" i="6"/>
  <c r="M4654" i="6"/>
  <c r="N4654" i="6"/>
  <c r="S4654" i="6"/>
  <c r="L4655" i="6"/>
  <c r="M4655" i="6"/>
  <c r="N4655" i="6"/>
  <c r="O4655" i="6" s="1"/>
  <c r="R4655" i="6" s="1"/>
  <c r="T4655" i="6" s="1"/>
  <c r="P4655" i="6"/>
  <c r="Q4655" i="6" s="1"/>
  <c r="S4655" i="6"/>
  <c r="U4655" i="6"/>
  <c r="V4655" i="6" s="1"/>
  <c r="W4655" i="6" s="1"/>
  <c r="L4656" i="6"/>
  <c r="M4656" i="6"/>
  <c r="N4656" i="6"/>
  <c r="O4656" i="6" s="1"/>
  <c r="R4656" i="6" s="1"/>
  <c r="T4656" i="6" s="1"/>
  <c r="U4656" i="6" s="1"/>
  <c r="V4656" i="6" s="1"/>
  <c r="W4656" i="6" s="1"/>
  <c r="S4656" i="6"/>
  <c r="L4657" i="6"/>
  <c r="M4657" i="6"/>
  <c r="N4657" i="6"/>
  <c r="O4657" i="6"/>
  <c r="P4657" i="6"/>
  <c r="Q4657" i="6" s="1"/>
  <c r="R4657" i="6"/>
  <c r="S4657" i="6"/>
  <c r="L4658" i="6"/>
  <c r="M4658" i="6"/>
  <c r="N4658" i="6"/>
  <c r="O4658" i="6"/>
  <c r="P4658" i="6"/>
  <c r="Q4658" i="6" s="1"/>
  <c r="R4658" i="6"/>
  <c r="T4658" i="6" s="1"/>
  <c r="U4658" i="6" s="1"/>
  <c r="V4658" i="6" s="1"/>
  <c r="W4658" i="6" s="1"/>
  <c r="S4658" i="6"/>
  <c r="L4659" i="6"/>
  <c r="M4659" i="6"/>
  <c r="N4659" i="6"/>
  <c r="O4659" i="6"/>
  <c r="R4659" i="6" s="1"/>
  <c r="P4659" i="6"/>
  <c r="Q4659" i="6" s="1"/>
  <c r="S4659" i="6"/>
  <c r="T4659" i="6"/>
  <c r="U4659" i="6"/>
  <c r="V4659" i="6" s="1"/>
  <c r="W4659" i="6" s="1"/>
  <c r="L4660" i="6"/>
  <c r="M4660" i="6"/>
  <c r="N4660" i="6"/>
  <c r="O4660" i="6" s="1"/>
  <c r="R4660" i="6"/>
  <c r="S4660" i="6"/>
  <c r="T4660" i="6"/>
  <c r="U4660" i="6" s="1"/>
  <c r="V4660" i="6" s="1"/>
  <c r="W4660" i="6" s="1"/>
  <c r="L4661" i="6"/>
  <c r="M4661" i="6"/>
  <c r="N4661" i="6"/>
  <c r="P4661" i="6" s="1"/>
  <c r="Q4661" i="6" s="1"/>
  <c r="O4661" i="6"/>
  <c r="R4661" i="6" s="1"/>
  <c r="S4661" i="6"/>
  <c r="T4661" i="6"/>
  <c r="U4661" i="6"/>
  <c r="V4661" i="6" s="1"/>
  <c r="W4661" i="6" s="1"/>
  <c r="L4662" i="6"/>
  <c r="M4662" i="6"/>
  <c r="N4662" i="6"/>
  <c r="O4662" i="6"/>
  <c r="R4662" i="6" s="1"/>
  <c r="P4662" i="6"/>
  <c r="Q4662" i="6" s="1"/>
  <c r="S4662" i="6"/>
  <c r="L4663" i="6"/>
  <c r="M4663" i="6"/>
  <c r="N4663" i="6"/>
  <c r="O4663" i="6" s="1"/>
  <c r="R4663" i="6" s="1"/>
  <c r="T4663" i="6" s="1"/>
  <c r="U4663" i="6" s="1"/>
  <c r="V4663" i="6" s="1"/>
  <c r="W4663" i="6" s="1"/>
  <c r="P4663" i="6"/>
  <c r="Q4663" i="6" s="1"/>
  <c r="S4663" i="6"/>
  <c r="L4664" i="6"/>
  <c r="M4664" i="6"/>
  <c r="N4664" i="6"/>
  <c r="O4664" i="6" s="1"/>
  <c r="R4664" i="6"/>
  <c r="S4664" i="6"/>
  <c r="L4665" i="6"/>
  <c r="M4665" i="6"/>
  <c r="N4665" i="6"/>
  <c r="S4665" i="6"/>
  <c r="L4666" i="6"/>
  <c r="M4666" i="6"/>
  <c r="N4666" i="6"/>
  <c r="P4666" i="6" s="1"/>
  <c r="Q4666" i="6" s="1"/>
  <c r="S4666" i="6"/>
  <c r="L4667" i="6"/>
  <c r="M4667" i="6"/>
  <c r="N4667" i="6"/>
  <c r="P4667" i="6" s="1"/>
  <c r="Q4667" i="6" s="1"/>
  <c r="O4667" i="6"/>
  <c r="R4667" i="6" s="1"/>
  <c r="T4667" i="6" s="1"/>
  <c r="U4667" i="6" s="1"/>
  <c r="V4667" i="6" s="1"/>
  <c r="W4667" i="6" s="1"/>
  <c r="S4667" i="6"/>
  <c r="L4668" i="6"/>
  <c r="M4668" i="6"/>
  <c r="N4668" i="6"/>
  <c r="O4668" i="6" s="1"/>
  <c r="R4668" i="6" s="1"/>
  <c r="T4668" i="6" s="1"/>
  <c r="U4668" i="6" s="1"/>
  <c r="V4668" i="6" s="1"/>
  <c r="W4668" i="6" s="1"/>
  <c r="P4668" i="6"/>
  <c r="Q4668" i="6" s="1"/>
  <c r="S4668" i="6"/>
  <c r="L4669" i="6"/>
  <c r="M4669" i="6"/>
  <c r="N4669" i="6"/>
  <c r="O4669" i="6"/>
  <c r="R4669" i="6" s="1"/>
  <c r="T4669" i="6" s="1"/>
  <c r="U4669" i="6" s="1"/>
  <c r="V4669" i="6" s="1"/>
  <c r="W4669" i="6" s="1"/>
  <c r="P4669" i="6"/>
  <c r="Q4669" i="6" s="1"/>
  <c r="S4669" i="6"/>
  <c r="L4670" i="6"/>
  <c r="M4670" i="6"/>
  <c r="N4670" i="6"/>
  <c r="P4670" i="6" s="1"/>
  <c r="Q4670" i="6" s="1"/>
  <c r="O4670" i="6"/>
  <c r="R4670" i="6" s="1"/>
  <c r="T4670" i="6" s="1"/>
  <c r="U4670" i="6" s="1"/>
  <c r="V4670" i="6" s="1"/>
  <c r="W4670" i="6" s="1"/>
  <c r="S4670" i="6"/>
  <c r="L4671" i="6"/>
  <c r="M4671" i="6"/>
  <c r="N4671" i="6"/>
  <c r="O4671" i="6"/>
  <c r="R4671" i="6" s="1"/>
  <c r="T4671" i="6" s="1"/>
  <c r="U4671" i="6" s="1"/>
  <c r="V4671" i="6" s="1"/>
  <c r="W4671" i="6" s="1"/>
  <c r="P4671" i="6"/>
  <c r="Q4671" i="6" s="1"/>
  <c r="S4671" i="6"/>
  <c r="L4672" i="6"/>
  <c r="M4672" i="6"/>
  <c r="N4672" i="6"/>
  <c r="O4672" i="6" s="1"/>
  <c r="P4672" i="6"/>
  <c r="Q4672" i="6" s="1"/>
  <c r="R4672" i="6"/>
  <c r="S4672" i="6"/>
  <c r="T4672" i="6"/>
  <c r="U4672" i="6"/>
  <c r="V4672" i="6" s="1"/>
  <c r="W4672" i="6" s="1"/>
  <c r="L4673" i="6"/>
  <c r="M4673" i="6"/>
  <c r="N4673" i="6"/>
  <c r="S4673" i="6"/>
  <c r="L4674" i="6"/>
  <c r="M4674" i="6"/>
  <c r="N4674" i="6"/>
  <c r="O4674" i="6"/>
  <c r="R4674" i="6" s="1"/>
  <c r="T4674" i="6" s="1"/>
  <c r="P4674" i="6"/>
  <c r="Q4674" i="6" s="1"/>
  <c r="S4674" i="6"/>
  <c r="U4674" i="6"/>
  <c r="V4674" i="6"/>
  <c r="W4674" i="6" s="1"/>
  <c r="L4675" i="6"/>
  <c r="M4675" i="6"/>
  <c r="N4675" i="6"/>
  <c r="O4675" i="6" s="1"/>
  <c r="R4675" i="6" s="1"/>
  <c r="T4675" i="6" s="1"/>
  <c r="U4675" i="6" s="1"/>
  <c r="V4675" i="6" s="1"/>
  <c r="W4675" i="6" s="1"/>
  <c r="P4675" i="6"/>
  <c r="Q4675" i="6" s="1"/>
  <c r="S4675" i="6"/>
  <c r="L4676" i="6"/>
  <c r="M4676" i="6"/>
  <c r="N4676" i="6"/>
  <c r="O4676" i="6" s="1"/>
  <c r="R4676" i="6"/>
  <c r="S4676" i="6"/>
  <c r="L4677" i="6"/>
  <c r="M4677" i="6"/>
  <c r="N4677" i="6"/>
  <c r="S4677" i="6"/>
  <c r="L4678" i="6"/>
  <c r="M4678" i="6"/>
  <c r="N4678" i="6"/>
  <c r="P4678" i="6" s="1"/>
  <c r="Q4678" i="6" s="1"/>
  <c r="S4678" i="6"/>
  <c r="L4679" i="6"/>
  <c r="M4679" i="6"/>
  <c r="N4679" i="6"/>
  <c r="O4679" i="6" s="1"/>
  <c r="R4679" i="6" s="1"/>
  <c r="T4679" i="6" s="1"/>
  <c r="S4679" i="6"/>
  <c r="U4679" i="6"/>
  <c r="V4679" i="6"/>
  <c r="W4679" i="6" s="1"/>
  <c r="L4680" i="6"/>
  <c r="M4680" i="6"/>
  <c r="N4680" i="6"/>
  <c r="O4680" i="6" s="1"/>
  <c r="P4680" i="6"/>
  <c r="Q4680" i="6" s="1"/>
  <c r="R4680" i="6"/>
  <c r="T4680" i="6" s="1"/>
  <c r="U4680" i="6" s="1"/>
  <c r="V4680" i="6" s="1"/>
  <c r="S4680" i="6"/>
  <c r="W4680" i="6"/>
  <c r="L4681" i="6"/>
  <c r="M4681" i="6"/>
  <c r="N4681" i="6"/>
  <c r="O4681" i="6"/>
  <c r="R4681" i="6" s="1"/>
  <c r="T4681" i="6" s="1"/>
  <c r="U4681" i="6" s="1"/>
  <c r="V4681" i="6" s="1"/>
  <c r="W4681" i="6" s="1"/>
  <c r="P4681" i="6"/>
  <c r="Q4681" i="6" s="1"/>
  <c r="S4681" i="6"/>
  <c r="L4682" i="6"/>
  <c r="M4682" i="6"/>
  <c r="N4682" i="6"/>
  <c r="O4682" i="6"/>
  <c r="P4682" i="6"/>
  <c r="Q4682" i="6" s="1"/>
  <c r="R4682" i="6"/>
  <c r="S4682" i="6"/>
  <c r="T4682" i="6"/>
  <c r="U4682" i="6" s="1"/>
  <c r="V4682" i="6" s="1"/>
  <c r="W4682" i="6" s="1"/>
  <c r="L4683" i="6"/>
  <c r="M4683" i="6"/>
  <c r="N4683" i="6"/>
  <c r="O4683" i="6"/>
  <c r="P4683" i="6"/>
  <c r="Q4683" i="6" s="1"/>
  <c r="R4683" i="6"/>
  <c r="T4683" i="6" s="1"/>
  <c r="U4683" i="6" s="1"/>
  <c r="V4683" i="6" s="1"/>
  <c r="W4683" i="6" s="1"/>
  <c r="S4683" i="6"/>
  <c r="L4684" i="6"/>
  <c r="M4684" i="6"/>
  <c r="N4684" i="6"/>
  <c r="O4684" i="6" s="1"/>
  <c r="R4684" i="6" s="1"/>
  <c r="T4684" i="6" s="1"/>
  <c r="U4684" i="6" s="1"/>
  <c r="V4684" i="6" s="1"/>
  <c r="W4684" i="6" s="1"/>
  <c r="P4684" i="6"/>
  <c r="Q4684" i="6" s="1"/>
  <c r="S4684" i="6"/>
  <c r="L4685" i="6"/>
  <c r="M4685" i="6"/>
  <c r="N4685" i="6"/>
  <c r="P4685" i="6" s="1"/>
  <c r="Q4685" i="6" s="1"/>
  <c r="O4685" i="6"/>
  <c r="R4685" i="6"/>
  <c r="S4685" i="6"/>
  <c r="T4685" i="6"/>
  <c r="U4685" i="6" s="1"/>
  <c r="V4685" i="6" s="1"/>
  <c r="W4685" i="6"/>
  <c r="L4686" i="6"/>
  <c r="M4686" i="6"/>
  <c r="N4686" i="6"/>
  <c r="O4686" i="6"/>
  <c r="R4686" i="6" s="1"/>
  <c r="P4686" i="6"/>
  <c r="Q4686" i="6" s="1"/>
  <c r="S4686" i="6"/>
  <c r="T4686" i="6" s="1"/>
  <c r="U4686" i="6" s="1"/>
  <c r="V4686" i="6" s="1"/>
  <c r="W4686" i="6" s="1"/>
  <c r="L4687" i="6"/>
  <c r="M4687" i="6"/>
  <c r="N4687" i="6"/>
  <c r="O4687" i="6" s="1"/>
  <c r="R4687" i="6" s="1"/>
  <c r="T4687" i="6" s="1"/>
  <c r="U4687" i="6" s="1"/>
  <c r="V4687" i="6" s="1"/>
  <c r="W4687" i="6" s="1"/>
  <c r="P4687" i="6"/>
  <c r="Q4687" i="6" s="1"/>
  <c r="S4687" i="6"/>
  <c r="L4688" i="6"/>
  <c r="M4688" i="6"/>
  <c r="N4688" i="6"/>
  <c r="O4688" i="6" s="1"/>
  <c r="R4688" i="6"/>
  <c r="S4688" i="6"/>
  <c r="L4689" i="6"/>
  <c r="M4689" i="6"/>
  <c r="N4689" i="6"/>
  <c r="S4689" i="6"/>
  <c r="L4690" i="6"/>
  <c r="M4690" i="6"/>
  <c r="N4690" i="6"/>
  <c r="S4690" i="6"/>
  <c r="L4691" i="6"/>
  <c r="M4691" i="6"/>
  <c r="N4691" i="6"/>
  <c r="O4691" i="6" s="1"/>
  <c r="R4691" i="6" s="1"/>
  <c r="T4691" i="6" s="1"/>
  <c r="P4691" i="6"/>
  <c r="Q4691" i="6" s="1"/>
  <c r="S4691" i="6"/>
  <c r="U4691" i="6"/>
  <c r="V4691" i="6" s="1"/>
  <c r="W4691" i="6" s="1"/>
  <c r="L4692" i="6"/>
  <c r="M4692" i="6"/>
  <c r="N4692" i="6"/>
  <c r="O4692" i="6"/>
  <c r="P4692" i="6"/>
  <c r="Q4692" i="6" s="1"/>
  <c r="R4692" i="6"/>
  <c r="T4692" i="6" s="1"/>
  <c r="U4692" i="6" s="1"/>
  <c r="V4692" i="6" s="1"/>
  <c r="W4692" i="6" s="1"/>
  <c r="S4692" i="6"/>
  <c r="L4693" i="6"/>
  <c r="M4693" i="6"/>
  <c r="N4693" i="6"/>
  <c r="O4693" i="6"/>
  <c r="P4693" i="6"/>
  <c r="Q4693" i="6" s="1"/>
  <c r="R4693" i="6"/>
  <c r="T4693" i="6" s="1"/>
  <c r="U4693" i="6" s="1"/>
  <c r="V4693" i="6" s="1"/>
  <c r="S4693" i="6"/>
  <c r="W4693" i="6"/>
  <c r="L4694" i="6"/>
  <c r="M4694" i="6"/>
  <c r="N4694" i="6"/>
  <c r="O4694" i="6"/>
  <c r="P4694" i="6"/>
  <c r="Q4694" i="6" s="1"/>
  <c r="R4694" i="6"/>
  <c r="T4694" i="6" s="1"/>
  <c r="U4694" i="6" s="1"/>
  <c r="V4694" i="6" s="1"/>
  <c r="W4694" i="6" s="1"/>
  <c r="S4694" i="6"/>
  <c r="L4695" i="6"/>
  <c r="M4695" i="6"/>
  <c r="N4695" i="6"/>
  <c r="O4695" i="6"/>
  <c r="R4695" i="6" s="1"/>
  <c r="T4695" i="6" s="1"/>
  <c r="U4695" i="6" s="1"/>
  <c r="V4695" i="6" s="1"/>
  <c r="W4695" i="6" s="1"/>
  <c r="P4695" i="6"/>
  <c r="Q4695" i="6" s="1"/>
  <c r="S4695" i="6"/>
  <c r="L4696" i="6"/>
  <c r="M4696" i="6"/>
  <c r="N4696" i="6"/>
  <c r="O4696" i="6" s="1"/>
  <c r="R4696" i="6"/>
  <c r="T4696" i="6" s="1"/>
  <c r="U4696" i="6" s="1"/>
  <c r="V4696" i="6" s="1"/>
  <c r="W4696" i="6" s="1"/>
  <c r="S4696" i="6"/>
  <c r="L4697" i="6"/>
  <c r="M4697" i="6"/>
  <c r="N4697" i="6"/>
  <c r="P4697" i="6" s="1"/>
  <c r="Q4697" i="6" s="1"/>
  <c r="O4697" i="6"/>
  <c r="R4697" i="6" s="1"/>
  <c r="S4697" i="6"/>
  <c r="T4697" i="6"/>
  <c r="U4697" i="6"/>
  <c r="V4697" i="6" s="1"/>
  <c r="W4697" i="6" s="1"/>
  <c r="L4698" i="6"/>
  <c r="M4698" i="6"/>
  <c r="N4698" i="6"/>
  <c r="O4698" i="6"/>
  <c r="R4698" i="6" s="1"/>
  <c r="T4698" i="6" s="1"/>
  <c r="U4698" i="6" s="1"/>
  <c r="V4698" i="6" s="1"/>
  <c r="W4698" i="6" s="1"/>
  <c r="P4698" i="6"/>
  <c r="Q4698" i="6" s="1"/>
  <c r="S4698" i="6"/>
  <c r="L4699" i="6"/>
  <c r="M4699" i="6"/>
  <c r="N4699" i="6"/>
  <c r="O4699" i="6" s="1"/>
  <c r="R4699" i="6" s="1"/>
  <c r="P4699" i="6"/>
  <c r="Q4699" i="6" s="1"/>
  <c r="S4699" i="6"/>
  <c r="T4699" i="6"/>
  <c r="U4699" i="6"/>
  <c r="V4699" i="6" s="1"/>
  <c r="W4699" i="6"/>
  <c r="L4700" i="6"/>
  <c r="M4700" i="6"/>
  <c r="N4700" i="6"/>
  <c r="O4700" i="6" s="1"/>
  <c r="R4700" i="6"/>
  <c r="S4700" i="6"/>
  <c r="L4701" i="6"/>
  <c r="M4701" i="6"/>
  <c r="N4701" i="6"/>
  <c r="S4701" i="6"/>
  <c r="L4702" i="6"/>
  <c r="M4702" i="6"/>
  <c r="N4702" i="6"/>
  <c r="P4702" i="6" s="1"/>
  <c r="Q4702" i="6" s="1"/>
  <c r="S4702" i="6"/>
  <c r="L4703" i="6"/>
  <c r="M4703" i="6"/>
  <c r="N4703" i="6"/>
  <c r="O4703" i="6"/>
  <c r="R4703" i="6" s="1"/>
  <c r="T4703" i="6" s="1"/>
  <c r="U4703" i="6" s="1"/>
  <c r="V4703" i="6" s="1"/>
  <c r="W4703" i="6" s="1"/>
  <c r="P4703" i="6"/>
  <c r="Q4703" i="6" s="1"/>
  <c r="S4703" i="6"/>
  <c r="L4704" i="6"/>
  <c r="M4704" i="6"/>
  <c r="N4704" i="6"/>
  <c r="O4704" i="6" s="1"/>
  <c r="R4704" i="6" s="1"/>
  <c r="T4704" i="6" s="1"/>
  <c r="U4704" i="6" s="1"/>
  <c r="V4704" i="6" s="1"/>
  <c r="W4704" i="6" s="1"/>
  <c r="P4704" i="6"/>
  <c r="Q4704" i="6" s="1"/>
  <c r="S4704" i="6"/>
  <c r="L4705" i="6"/>
  <c r="M4705" i="6"/>
  <c r="N4705" i="6"/>
  <c r="O4705" i="6"/>
  <c r="R4705" i="6" s="1"/>
  <c r="T4705" i="6" s="1"/>
  <c r="U4705" i="6" s="1"/>
  <c r="V4705" i="6" s="1"/>
  <c r="W4705" i="6" s="1"/>
  <c r="P4705" i="6"/>
  <c r="Q4705" i="6" s="1"/>
  <c r="S4705" i="6"/>
  <c r="L4706" i="6"/>
  <c r="M4706" i="6"/>
  <c r="N4706" i="6"/>
  <c r="O4706" i="6" s="1"/>
  <c r="R4706" i="6" s="1"/>
  <c r="T4706" i="6" s="1"/>
  <c r="U4706" i="6" s="1"/>
  <c r="V4706" i="6" s="1"/>
  <c r="W4706" i="6" s="1"/>
  <c r="P4706" i="6"/>
  <c r="Q4706" i="6" s="1"/>
  <c r="S4706" i="6"/>
  <c r="L4707" i="6"/>
  <c r="M4707" i="6"/>
  <c r="N4707" i="6"/>
  <c r="O4707" i="6"/>
  <c r="R4707" i="6" s="1"/>
  <c r="T4707" i="6" s="1"/>
  <c r="U4707" i="6" s="1"/>
  <c r="V4707" i="6" s="1"/>
  <c r="W4707" i="6" s="1"/>
  <c r="P4707" i="6"/>
  <c r="Q4707" i="6" s="1"/>
  <c r="S4707" i="6"/>
  <c r="L4708" i="6"/>
  <c r="M4708" i="6"/>
  <c r="N4708" i="6"/>
  <c r="O4708" i="6" s="1"/>
  <c r="R4708" i="6" s="1"/>
  <c r="T4708" i="6" s="1"/>
  <c r="U4708" i="6" s="1"/>
  <c r="V4708" i="6" s="1"/>
  <c r="W4708" i="6" s="1"/>
  <c r="S4708" i="6"/>
  <c r="L4709" i="6"/>
  <c r="M4709" i="6"/>
  <c r="N4709" i="6"/>
  <c r="S4709" i="6"/>
  <c r="L4710" i="6"/>
  <c r="M4710" i="6"/>
  <c r="N4710" i="6"/>
  <c r="O4710" i="6"/>
  <c r="R4710" i="6" s="1"/>
  <c r="T4710" i="6" s="1"/>
  <c r="P4710" i="6"/>
  <c r="Q4710" i="6" s="1"/>
  <c r="S4710" i="6"/>
  <c r="U4710" i="6"/>
  <c r="V4710" i="6" s="1"/>
  <c r="W4710" i="6" s="1"/>
  <c r="L4711" i="6"/>
  <c r="M4711" i="6"/>
  <c r="N4711" i="6"/>
  <c r="O4711" i="6" s="1"/>
  <c r="R4711" i="6" s="1"/>
  <c r="T4711" i="6" s="1"/>
  <c r="U4711" i="6" s="1"/>
  <c r="V4711" i="6" s="1"/>
  <c r="W4711" i="6" s="1"/>
  <c r="P4711" i="6"/>
  <c r="Q4711" i="6" s="1"/>
  <c r="S4711" i="6"/>
  <c r="L4712" i="6"/>
  <c r="M4712" i="6"/>
  <c r="N4712" i="6"/>
  <c r="O4712" i="6" s="1"/>
  <c r="R4712" i="6"/>
  <c r="S4712" i="6"/>
  <c r="L4713" i="6"/>
  <c r="M4713" i="6"/>
  <c r="N4713" i="6"/>
  <c r="S4713" i="6"/>
  <c r="L4714" i="6"/>
  <c r="M4714" i="6"/>
  <c r="N4714" i="6"/>
  <c r="P4714" i="6" s="1"/>
  <c r="Q4714" i="6" s="1"/>
  <c r="O4714" i="6"/>
  <c r="R4714" i="6" s="1"/>
  <c r="T4714" i="6" s="1"/>
  <c r="U4714" i="6" s="1"/>
  <c r="V4714" i="6" s="1"/>
  <c r="W4714" i="6" s="1"/>
  <c r="S4714" i="6"/>
  <c r="L4715" i="6"/>
  <c r="M4715" i="6"/>
  <c r="N4715" i="6"/>
  <c r="O4715" i="6" s="1"/>
  <c r="R4715" i="6" s="1"/>
  <c r="T4715" i="6" s="1"/>
  <c r="S4715" i="6"/>
  <c r="U4715" i="6"/>
  <c r="V4715" i="6" s="1"/>
  <c r="W4715" i="6" s="1"/>
  <c r="L4716" i="6"/>
  <c r="M4716" i="6"/>
  <c r="N4716" i="6"/>
  <c r="O4716" i="6" s="1"/>
  <c r="R4716" i="6" s="1"/>
  <c r="T4716" i="6" s="1"/>
  <c r="U4716" i="6" s="1"/>
  <c r="V4716" i="6" s="1"/>
  <c r="W4716" i="6" s="1"/>
  <c r="P4716" i="6"/>
  <c r="Q4716" i="6" s="1"/>
  <c r="S4716" i="6"/>
  <c r="L4717" i="6"/>
  <c r="M4717" i="6"/>
  <c r="N4717" i="6"/>
  <c r="P4717" i="6" s="1"/>
  <c r="Q4717" i="6" s="1"/>
  <c r="O4717" i="6"/>
  <c r="R4717" i="6" s="1"/>
  <c r="T4717" i="6" s="1"/>
  <c r="U4717" i="6" s="1"/>
  <c r="V4717" i="6" s="1"/>
  <c r="S4717" i="6"/>
  <c r="W4717" i="6"/>
  <c r="L4718" i="6"/>
  <c r="M4718" i="6"/>
  <c r="N4718" i="6"/>
  <c r="O4718" i="6"/>
  <c r="P4718" i="6"/>
  <c r="Q4718" i="6" s="1"/>
  <c r="R4718" i="6"/>
  <c r="S4718" i="6"/>
  <c r="T4718" i="6"/>
  <c r="U4718" i="6" s="1"/>
  <c r="V4718" i="6" s="1"/>
  <c r="W4718" i="6" s="1"/>
  <c r="L4719" i="6"/>
  <c r="M4719" i="6"/>
  <c r="N4719" i="6"/>
  <c r="O4719" i="6"/>
  <c r="R4719" i="6" s="1"/>
  <c r="T4719" i="6" s="1"/>
  <c r="U4719" i="6" s="1"/>
  <c r="V4719" i="6" s="1"/>
  <c r="W4719" i="6" s="1"/>
  <c r="P4719" i="6"/>
  <c r="Q4719" i="6" s="1"/>
  <c r="S4719" i="6"/>
  <c r="L4720" i="6"/>
  <c r="M4720" i="6"/>
  <c r="N4720" i="6"/>
  <c r="O4720" i="6" s="1"/>
  <c r="R4720" i="6" s="1"/>
  <c r="P4720" i="6"/>
  <c r="Q4720" i="6" s="1"/>
  <c r="S4720" i="6"/>
  <c r="T4720" i="6"/>
  <c r="U4720" i="6"/>
  <c r="V4720" i="6"/>
  <c r="W4720" i="6" s="1"/>
  <c r="L4721" i="6"/>
  <c r="M4721" i="6"/>
  <c r="N4721" i="6"/>
  <c r="P4721" i="6" s="1"/>
  <c r="Q4721" i="6" s="1"/>
  <c r="O4721" i="6"/>
  <c r="R4721" i="6"/>
  <c r="S4721" i="6"/>
  <c r="T4721" i="6"/>
  <c r="U4721" i="6" s="1"/>
  <c r="V4721" i="6" s="1"/>
  <c r="W4721" i="6"/>
  <c r="L4722" i="6"/>
  <c r="M4722" i="6"/>
  <c r="N4722" i="6"/>
  <c r="O4722" i="6"/>
  <c r="R4722" i="6" s="1"/>
  <c r="T4722" i="6" s="1"/>
  <c r="U4722" i="6" s="1"/>
  <c r="V4722" i="6" s="1"/>
  <c r="W4722" i="6" s="1"/>
  <c r="P4722" i="6"/>
  <c r="Q4722" i="6" s="1"/>
  <c r="S4722" i="6"/>
  <c r="L4723" i="6"/>
  <c r="M4723" i="6"/>
  <c r="N4723" i="6"/>
  <c r="O4723" i="6" s="1"/>
  <c r="R4723" i="6" s="1"/>
  <c r="P4723" i="6"/>
  <c r="Q4723" i="6" s="1"/>
  <c r="S4723" i="6"/>
  <c r="T4723" i="6"/>
  <c r="U4723" i="6"/>
  <c r="V4723" i="6" s="1"/>
  <c r="W4723" i="6" s="1"/>
  <c r="L4724" i="6"/>
  <c r="M4724" i="6"/>
  <c r="N4724" i="6"/>
  <c r="O4724" i="6" s="1"/>
  <c r="R4724" i="6"/>
  <c r="S4724" i="6"/>
  <c r="L4725" i="6"/>
  <c r="M4725" i="6"/>
  <c r="N4725" i="6"/>
  <c r="S4725" i="6"/>
  <c r="L4726" i="6"/>
  <c r="M4726" i="6"/>
  <c r="N4726" i="6"/>
  <c r="S4726" i="6"/>
  <c r="L4727" i="6"/>
  <c r="M4727" i="6"/>
  <c r="N4727" i="6"/>
  <c r="O4727" i="6" s="1"/>
  <c r="R4727" i="6" s="1"/>
  <c r="T4727" i="6" s="1"/>
  <c r="U4727" i="6" s="1"/>
  <c r="V4727" i="6" s="1"/>
  <c r="W4727" i="6" s="1"/>
  <c r="P4727" i="6"/>
  <c r="Q4727" i="6" s="1"/>
  <c r="S4727" i="6"/>
  <c r="L4728" i="6"/>
  <c r="M4728" i="6"/>
  <c r="N4728" i="6"/>
  <c r="P4728" i="6" s="1"/>
  <c r="Q4728" i="6" s="1"/>
  <c r="O4728" i="6"/>
  <c r="R4728" i="6" s="1"/>
  <c r="T4728" i="6" s="1"/>
  <c r="S4728" i="6"/>
  <c r="U4728" i="6"/>
  <c r="V4728" i="6" s="1"/>
  <c r="W4728" i="6"/>
  <c r="L4729" i="6"/>
  <c r="M4729" i="6"/>
  <c r="N4729" i="6"/>
  <c r="O4729" i="6"/>
  <c r="R4729" i="6" s="1"/>
  <c r="P4729" i="6"/>
  <c r="Q4729" i="6" s="1"/>
  <c r="S4729" i="6"/>
  <c r="T4729" i="6"/>
  <c r="U4729" i="6"/>
  <c r="V4729" i="6" s="1"/>
  <c r="W4729" i="6" s="1"/>
  <c r="L4730" i="6"/>
  <c r="M4730" i="6"/>
  <c r="N4730" i="6"/>
  <c r="P4730" i="6" s="1"/>
  <c r="Q4730" i="6" s="1"/>
  <c r="O4730" i="6"/>
  <c r="R4730" i="6" s="1"/>
  <c r="T4730" i="6" s="1"/>
  <c r="U4730" i="6" s="1"/>
  <c r="V4730" i="6" s="1"/>
  <c r="W4730" i="6" s="1"/>
  <c r="S4730" i="6"/>
  <c r="L4731" i="6"/>
  <c r="M4731" i="6"/>
  <c r="N4731" i="6"/>
  <c r="O4731" i="6" s="1"/>
  <c r="R4731" i="6" s="1"/>
  <c r="P4731" i="6"/>
  <c r="Q4731" i="6" s="1"/>
  <c r="S4731" i="6"/>
  <c r="T4731" i="6"/>
  <c r="U4731" i="6" s="1"/>
  <c r="V4731" i="6" s="1"/>
  <c r="W4731" i="6"/>
  <c r="L4732" i="6"/>
  <c r="M4732" i="6"/>
  <c r="N4732" i="6"/>
  <c r="O4732" i="6" s="1"/>
  <c r="R4732" i="6" s="1"/>
  <c r="T4732" i="6" s="1"/>
  <c r="U4732" i="6" s="1"/>
  <c r="V4732" i="6" s="1"/>
  <c r="W4732" i="6" s="1"/>
  <c r="P4732" i="6"/>
  <c r="Q4732" i="6" s="1"/>
  <c r="S4732" i="6"/>
  <c r="L4733" i="6"/>
  <c r="M4733" i="6"/>
  <c r="N4733" i="6"/>
  <c r="O4733" i="6"/>
  <c r="R4733" i="6" s="1"/>
  <c r="T4733" i="6" s="1"/>
  <c r="U4733" i="6" s="1"/>
  <c r="V4733" i="6" s="1"/>
  <c r="W4733" i="6" s="1"/>
  <c r="P4733" i="6"/>
  <c r="Q4733" i="6" s="1"/>
  <c r="S4733" i="6"/>
  <c r="L4734" i="6"/>
  <c r="M4734" i="6"/>
  <c r="N4734" i="6"/>
  <c r="P4734" i="6" s="1"/>
  <c r="Q4734" i="6" s="1"/>
  <c r="O4734" i="6"/>
  <c r="R4734" i="6" s="1"/>
  <c r="T4734" i="6" s="1"/>
  <c r="U4734" i="6" s="1"/>
  <c r="V4734" i="6" s="1"/>
  <c r="W4734" i="6" s="1"/>
  <c r="S4734" i="6"/>
  <c r="L4735" i="6"/>
  <c r="M4735" i="6"/>
  <c r="N4735" i="6"/>
  <c r="O4735" i="6" s="1"/>
  <c r="R4735" i="6" s="1"/>
  <c r="P4735" i="6"/>
  <c r="Q4735" i="6" s="1"/>
  <c r="S4735" i="6"/>
  <c r="T4735" i="6"/>
  <c r="U4735" i="6" s="1"/>
  <c r="V4735" i="6" s="1"/>
  <c r="W4735" i="6" s="1"/>
  <c r="L4736" i="6"/>
  <c r="M4736" i="6"/>
  <c r="N4736" i="6"/>
  <c r="O4736" i="6"/>
  <c r="R4736" i="6" s="1"/>
  <c r="T4736" i="6" s="1"/>
  <c r="U4736" i="6" s="1"/>
  <c r="V4736" i="6" s="1"/>
  <c r="W4736" i="6" s="1"/>
  <c r="P4736" i="6"/>
  <c r="Q4736" i="6" s="1"/>
  <c r="S4736" i="6"/>
  <c r="L4737" i="6"/>
  <c r="M4737" i="6"/>
  <c r="N4737" i="6"/>
  <c r="O4737" i="6" s="1"/>
  <c r="R4737" i="6" s="1"/>
  <c r="T4737" i="6" s="1"/>
  <c r="U4737" i="6" s="1"/>
  <c r="V4737" i="6" s="1"/>
  <c r="W4737" i="6" s="1"/>
  <c r="P4737" i="6"/>
  <c r="Q4737" i="6" s="1"/>
  <c r="S4737" i="6"/>
  <c r="L4738" i="6"/>
  <c r="M4738" i="6"/>
  <c r="N4738" i="6"/>
  <c r="P4738" i="6" s="1"/>
  <c r="Q4738" i="6" s="1"/>
  <c r="O4738" i="6"/>
  <c r="R4738" i="6" s="1"/>
  <c r="S4738" i="6"/>
  <c r="T4738" i="6"/>
  <c r="U4738" i="6"/>
  <c r="V4738" i="6" s="1"/>
  <c r="W4738" i="6" s="1"/>
  <c r="L4739" i="6"/>
  <c r="M4739" i="6"/>
  <c r="N4739" i="6"/>
  <c r="O4739" i="6" s="1"/>
  <c r="R4739" i="6" s="1"/>
  <c r="P4739" i="6"/>
  <c r="Q4739" i="6" s="1"/>
  <c r="S4739" i="6"/>
  <c r="T4739" i="6"/>
  <c r="U4739" i="6" s="1"/>
  <c r="V4739" i="6" s="1"/>
  <c r="W4739" i="6" s="1"/>
  <c r="L4740" i="6"/>
  <c r="M4740" i="6"/>
  <c r="N4740" i="6"/>
  <c r="P4740" i="6" s="1"/>
  <c r="Q4740" i="6" s="1"/>
  <c r="O4740" i="6"/>
  <c r="R4740" i="6" s="1"/>
  <c r="T4740" i="6" s="1"/>
  <c r="S4740" i="6"/>
  <c r="U4740" i="6"/>
  <c r="V4740" i="6" s="1"/>
  <c r="W4740" i="6" s="1"/>
  <c r="L4741" i="6"/>
  <c r="M4741" i="6"/>
  <c r="N4741" i="6"/>
  <c r="O4741" i="6" s="1"/>
  <c r="R4741" i="6" s="1"/>
  <c r="T4741" i="6" s="1"/>
  <c r="U4741" i="6" s="1"/>
  <c r="V4741" i="6" s="1"/>
  <c r="W4741" i="6" s="1"/>
  <c r="S4741" i="6"/>
  <c r="L4742" i="6"/>
  <c r="M4742" i="6"/>
  <c r="N4742" i="6"/>
  <c r="P4742" i="6" s="1"/>
  <c r="Q4742" i="6" s="1"/>
  <c r="S4742" i="6"/>
  <c r="L4743" i="6"/>
  <c r="M4743" i="6"/>
  <c r="N4743" i="6"/>
  <c r="O4743" i="6" s="1"/>
  <c r="R4743" i="6" s="1"/>
  <c r="P4743" i="6"/>
  <c r="Q4743" i="6" s="1"/>
  <c r="S4743" i="6"/>
  <c r="T4743" i="6"/>
  <c r="U4743" i="6" s="1"/>
  <c r="V4743" i="6" s="1"/>
  <c r="W4743" i="6"/>
  <c r="L4744" i="6"/>
  <c r="M4744" i="6"/>
  <c r="N4744" i="6"/>
  <c r="P4744" i="6" s="1"/>
  <c r="Q4744" i="6" s="1"/>
  <c r="O4744" i="6"/>
  <c r="R4744" i="6" s="1"/>
  <c r="T4744" i="6" s="1"/>
  <c r="U4744" i="6" s="1"/>
  <c r="V4744" i="6" s="1"/>
  <c r="W4744" i="6" s="1"/>
  <c r="S4744" i="6"/>
  <c r="L4745" i="6"/>
  <c r="M4745" i="6"/>
  <c r="N4745" i="6"/>
  <c r="P4745" i="6" s="1"/>
  <c r="Q4745" i="6" s="1"/>
  <c r="O4745" i="6"/>
  <c r="R4745" i="6" s="1"/>
  <c r="S4745" i="6"/>
  <c r="T4745" i="6"/>
  <c r="U4745" i="6"/>
  <c r="V4745" i="6" s="1"/>
  <c r="W4745" i="6" s="1"/>
  <c r="L4746" i="6"/>
  <c r="M4746" i="6"/>
  <c r="N4746" i="6"/>
  <c r="P4746" i="6" s="1"/>
  <c r="Q4746" i="6" s="1"/>
  <c r="O4746" i="6"/>
  <c r="R4746" i="6" s="1"/>
  <c r="T4746" i="6" s="1"/>
  <c r="U4746" i="6" s="1"/>
  <c r="V4746" i="6" s="1"/>
  <c r="W4746" i="6" s="1"/>
  <c r="S4746" i="6"/>
  <c r="L4747" i="6"/>
  <c r="M4747" i="6"/>
  <c r="N4747" i="6"/>
  <c r="O4747" i="6" s="1"/>
  <c r="R4747" i="6" s="1"/>
  <c r="T4747" i="6" s="1"/>
  <c r="U4747" i="6" s="1"/>
  <c r="V4747" i="6" s="1"/>
  <c r="W4747" i="6" s="1"/>
  <c r="P4747" i="6"/>
  <c r="Q4747" i="6" s="1"/>
  <c r="S4747" i="6"/>
  <c r="L4748" i="6"/>
  <c r="M4748" i="6"/>
  <c r="N4748" i="6"/>
  <c r="O4748" i="6"/>
  <c r="R4748" i="6" s="1"/>
  <c r="T4748" i="6" s="1"/>
  <c r="P4748" i="6"/>
  <c r="Q4748" i="6" s="1"/>
  <c r="S4748" i="6"/>
  <c r="U4748" i="6"/>
  <c r="V4748" i="6" s="1"/>
  <c r="W4748" i="6"/>
  <c r="L4749" i="6"/>
  <c r="M4749" i="6"/>
  <c r="N4749" i="6"/>
  <c r="O4749" i="6" s="1"/>
  <c r="R4749" i="6" s="1"/>
  <c r="T4749" i="6" s="1"/>
  <c r="U4749" i="6" s="1"/>
  <c r="V4749" i="6" s="1"/>
  <c r="W4749" i="6" s="1"/>
  <c r="P4749" i="6"/>
  <c r="Q4749" i="6" s="1"/>
  <c r="S4749" i="6"/>
  <c r="L4750" i="6"/>
  <c r="M4750" i="6"/>
  <c r="N4750" i="6"/>
  <c r="P4750" i="6" s="1"/>
  <c r="Q4750" i="6" s="1"/>
  <c r="O4750" i="6"/>
  <c r="R4750" i="6" s="1"/>
  <c r="T4750" i="6" s="1"/>
  <c r="U4750" i="6" s="1"/>
  <c r="V4750" i="6" s="1"/>
  <c r="W4750" i="6" s="1"/>
  <c r="S4750" i="6"/>
  <c r="L4751" i="6"/>
  <c r="M4751" i="6"/>
  <c r="N4751" i="6"/>
  <c r="O4751" i="6" s="1"/>
  <c r="R4751" i="6" s="1"/>
  <c r="P4751" i="6"/>
  <c r="Q4751" i="6" s="1"/>
  <c r="S4751" i="6"/>
  <c r="T4751" i="6"/>
  <c r="U4751" i="6" s="1"/>
  <c r="V4751" i="6" s="1"/>
  <c r="W4751" i="6"/>
  <c r="L4752" i="6"/>
  <c r="M4752" i="6"/>
  <c r="N4752" i="6"/>
  <c r="P4752" i="6" s="1"/>
  <c r="Q4752" i="6" s="1"/>
  <c r="O4752" i="6"/>
  <c r="R4752" i="6" s="1"/>
  <c r="T4752" i="6" s="1"/>
  <c r="S4752" i="6"/>
  <c r="U4752" i="6"/>
  <c r="V4752" i="6" s="1"/>
  <c r="W4752" i="6" s="1"/>
  <c r="L4753" i="6"/>
  <c r="M4753" i="6"/>
  <c r="N4753" i="6"/>
  <c r="O4753" i="6"/>
  <c r="R4753" i="6" s="1"/>
  <c r="T4753" i="6" s="1"/>
  <c r="U4753" i="6" s="1"/>
  <c r="V4753" i="6" s="1"/>
  <c r="W4753" i="6" s="1"/>
  <c r="P4753" i="6"/>
  <c r="Q4753" i="6" s="1"/>
  <c r="S4753" i="6"/>
  <c r="L4754" i="6"/>
  <c r="M4754" i="6"/>
  <c r="N4754" i="6"/>
  <c r="P4754" i="6" s="1"/>
  <c r="Q4754" i="6" s="1"/>
  <c r="S4754" i="6"/>
  <c r="L4755" i="6"/>
  <c r="M4755" i="6"/>
  <c r="N4755" i="6"/>
  <c r="O4755" i="6" s="1"/>
  <c r="R4755" i="6" s="1"/>
  <c r="P4755" i="6"/>
  <c r="Q4755" i="6" s="1"/>
  <c r="S4755" i="6"/>
  <c r="T4755" i="6"/>
  <c r="U4755" i="6" s="1"/>
  <c r="V4755" i="6" s="1"/>
  <c r="W4755" i="6"/>
  <c r="L4756" i="6"/>
  <c r="M4756" i="6"/>
  <c r="N4756" i="6"/>
  <c r="O4756" i="6" s="1"/>
  <c r="R4756" i="6" s="1"/>
  <c r="T4756" i="6" s="1"/>
  <c r="U4756" i="6" s="1"/>
  <c r="V4756" i="6" s="1"/>
  <c r="W4756" i="6" s="1"/>
  <c r="P4756" i="6"/>
  <c r="Q4756" i="6" s="1"/>
  <c r="S4756" i="6"/>
  <c r="L4757" i="6"/>
  <c r="M4757" i="6"/>
  <c r="N4757" i="6"/>
  <c r="P4757" i="6" s="1"/>
  <c r="Q4757" i="6" s="1"/>
  <c r="O4757" i="6"/>
  <c r="R4757" i="6" s="1"/>
  <c r="S4757" i="6"/>
  <c r="T4757" i="6"/>
  <c r="U4757" i="6" s="1"/>
  <c r="V4757" i="6" s="1"/>
  <c r="W4757" i="6" s="1"/>
  <c r="L4758" i="6"/>
  <c r="M4758" i="6"/>
  <c r="N4758" i="6"/>
  <c r="P4758" i="6" s="1"/>
  <c r="Q4758" i="6" s="1"/>
  <c r="S4758" i="6"/>
  <c r="L4759" i="6"/>
  <c r="M4759" i="6"/>
  <c r="N4759" i="6"/>
  <c r="O4759" i="6" s="1"/>
  <c r="R4759" i="6" s="1"/>
  <c r="P4759" i="6"/>
  <c r="Q4759" i="6" s="1"/>
  <c r="S4759" i="6"/>
  <c r="T4759" i="6"/>
  <c r="U4759" i="6" s="1"/>
  <c r="V4759" i="6" s="1"/>
  <c r="W4759" i="6"/>
  <c r="L4760" i="6"/>
  <c r="M4760" i="6"/>
  <c r="N4760" i="6"/>
  <c r="O4760" i="6"/>
  <c r="R4760" i="6" s="1"/>
  <c r="T4760" i="6" s="1"/>
  <c r="P4760" i="6"/>
  <c r="Q4760" i="6" s="1"/>
  <c r="S4760" i="6"/>
  <c r="U4760" i="6"/>
  <c r="V4760" i="6" s="1"/>
  <c r="W4760" i="6"/>
  <c r="L4761" i="6"/>
  <c r="M4761" i="6"/>
  <c r="N4761" i="6"/>
  <c r="P4761" i="6" s="1"/>
  <c r="Q4761" i="6" s="1"/>
  <c r="O4761" i="6"/>
  <c r="R4761" i="6" s="1"/>
  <c r="T4761" i="6" s="1"/>
  <c r="U4761" i="6" s="1"/>
  <c r="V4761" i="6" s="1"/>
  <c r="W4761" i="6" s="1"/>
  <c r="S4761" i="6"/>
  <c r="L4762" i="6"/>
  <c r="M4762" i="6"/>
  <c r="N4762" i="6"/>
  <c r="P4762" i="6" s="1"/>
  <c r="Q4762" i="6" s="1"/>
  <c r="O4762" i="6"/>
  <c r="R4762" i="6" s="1"/>
  <c r="S4762" i="6"/>
  <c r="T4762" i="6"/>
  <c r="U4762" i="6"/>
  <c r="V4762" i="6" s="1"/>
  <c r="W4762" i="6"/>
  <c r="L4763" i="6"/>
  <c r="M4763" i="6"/>
  <c r="N4763" i="6"/>
  <c r="O4763" i="6" s="1"/>
  <c r="R4763" i="6" s="1"/>
  <c r="P4763" i="6"/>
  <c r="Q4763" i="6" s="1"/>
  <c r="S4763" i="6"/>
  <c r="T4763" i="6"/>
  <c r="U4763" i="6" s="1"/>
  <c r="V4763" i="6" s="1"/>
  <c r="W4763" i="6"/>
  <c r="L4764" i="6"/>
  <c r="M4764" i="6"/>
  <c r="N4764" i="6"/>
  <c r="O4764" i="6"/>
  <c r="R4764" i="6" s="1"/>
  <c r="T4764" i="6" s="1"/>
  <c r="U4764" i="6" s="1"/>
  <c r="V4764" i="6" s="1"/>
  <c r="W4764" i="6" s="1"/>
  <c r="P4764" i="6"/>
  <c r="Q4764" i="6" s="1"/>
  <c r="S4764" i="6"/>
  <c r="L4765" i="6"/>
  <c r="M4765" i="6"/>
  <c r="N4765" i="6"/>
  <c r="O4765" i="6"/>
  <c r="R4765" i="6" s="1"/>
  <c r="P4765" i="6"/>
  <c r="Q4765" i="6" s="1"/>
  <c r="S4765" i="6"/>
  <c r="T4765" i="6"/>
  <c r="U4765" i="6"/>
  <c r="V4765" i="6" s="1"/>
  <c r="W4765" i="6" s="1"/>
  <c r="L4766" i="6"/>
  <c r="M4766" i="6"/>
  <c r="N4766" i="6"/>
  <c r="P4766" i="6" s="1"/>
  <c r="Q4766" i="6" s="1"/>
  <c r="S4766" i="6"/>
  <c r="L4767" i="6"/>
  <c r="M4767" i="6"/>
  <c r="N4767" i="6"/>
  <c r="O4767" i="6" s="1"/>
  <c r="R4767" i="6" s="1"/>
  <c r="T4767" i="6" s="1"/>
  <c r="U4767" i="6" s="1"/>
  <c r="V4767" i="6" s="1"/>
  <c r="W4767" i="6" s="1"/>
  <c r="P4767" i="6"/>
  <c r="Q4767" i="6" s="1"/>
  <c r="S4767" i="6"/>
  <c r="L4768" i="6"/>
  <c r="M4768" i="6"/>
  <c r="N4768" i="6"/>
  <c r="O4768" i="6" s="1"/>
  <c r="R4768" i="6" s="1"/>
  <c r="T4768" i="6" s="1"/>
  <c r="U4768" i="6" s="1"/>
  <c r="V4768" i="6" s="1"/>
  <c r="W4768" i="6" s="1"/>
  <c r="P4768" i="6"/>
  <c r="Q4768" i="6" s="1"/>
  <c r="S4768" i="6"/>
  <c r="L4769" i="6"/>
  <c r="M4769" i="6"/>
  <c r="N4769" i="6"/>
  <c r="P4769" i="6" s="1"/>
  <c r="Q4769" i="6" s="1"/>
  <c r="O4769" i="6"/>
  <c r="R4769" i="6" s="1"/>
  <c r="S4769" i="6"/>
  <c r="T4769" i="6"/>
  <c r="U4769" i="6" s="1"/>
  <c r="V4769" i="6" s="1"/>
  <c r="W4769" i="6" s="1"/>
  <c r="L4770" i="6"/>
  <c r="M4770" i="6"/>
  <c r="N4770" i="6"/>
  <c r="P4770" i="6" s="1"/>
  <c r="Q4770" i="6" s="1"/>
  <c r="O4770" i="6"/>
  <c r="R4770" i="6" s="1"/>
  <c r="S4770" i="6"/>
  <c r="T4770" i="6"/>
  <c r="U4770" i="6" s="1"/>
  <c r="V4770" i="6" s="1"/>
  <c r="W4770" i="6" s="1"/>
  <c r="L4771" i="6"/>
  <c r="M4771" i="6"/>
  <c r="N4771" i="6"/>
  <c r="O4771" i="6" s="1"/>
  <c r="R4771" i="6" s="1"/>
  <c r="P4771" i="6"/>
  <c r="Q4771" i="6" s="1"/>
  <c r="S4771" i="6"/>
  <c r="T4771" i="6"/>
  <c r="U4771" i="6" s="1"/>
  <c r="V4771" i="6" s="1"/>
  <c r="W4771" i="6" s="1"/>
  <c r="L4772" i="6"/>
  <c r="M4772" i="6"/>
  <c r="N4772" i="6"/>
  <c r="O4772" i="6" s="1"/>
  <c r="R4772" i="6" s="1"/>
  <c r="T4772" i="6" s="1"/>
  <c r="U4772" i="6" s="1"/>
  <c r="V4772" i="6" s="1"/>
  <c r="W4772" i="6" s="1"/>
  <c r="S4772" i="6"/>
  <c r="L4773" i="6"/>
  <c r="M4773" i="6"/>
  <c r="N4773" i="6"/>
  <c r="O4773" i="6" s="1"/>
  <c r="R4773" i="6" s="1"/>
  <c r="T4773" i="6" s="1"/>
  <c r="U4773" i="6" s="1"/>
  <c r="V4773" i="6" s="1"/>
  <c r="W4773" i="6" s="1"/>
  <c r="P4773" i="6"/>
  <c r="Q4773" i="6" s="1"/>
  <c r="S4773" i="6"/>
  <c r="L4774" i="6"/>
  <c r="M4774" i="6"/>
  <c r="N4774" i="6"/>
  <c r="P4774" i="6" s="1"/>
  <c r="Q4774" i="6" s="1"/>
  <c r="O4774" i="6"/>
  <c r="R4774" i="6" s="1"/>
  <c r="S4774" i="6"/>
  <c r="T4774" i="6"/>
  <c r="U4774" i="6"/>
  <c r="V4774" i="6" s="1"/>
  <c r="W4774" i="6" s="1"/>
  <c r="L4775" i="6"/>
  <c r="M4775" i="6"/>
  <c r="N4775" i="6"/>
  <c r="O4775" i="6" s="1"/>
  <c r="R4775" i="6" s="1"/>
  <c r="T4775" i="6" s="1"/>
  <c r="U4775" i="6" s="1"/>
  <c r="V4775" i="6" s="1"/>
  <c r="W4775" i="6" s="1"/>
  <c r="P4775" i="6"/>
  <c r="Q4775" i="6" s="1"/>
  <c r="S4775" i="6"/>
  <c r="L4776" i="6"/>
  <c r="M4776" i="6"/>
  <c r="N4776" i="6"/>
  <c r="P4776" i="6" s="1"/>
  <c r="Q4776" i="6" s="1"/>
  <c r="O4776" i="6"/>
  <c r="R4776" i="6" s="1"/>
  <c r="T4776" i="6" s="1"/>
  <c r="S4776" i="6"/>
  <c r="U4776" i="6"/>
  <c r="V4776" i="6" s="1"/>
  <c r="W4776" i="6"/>
  <c r="L4777" i="6"/>
  <c r="M4777" i="6"/>
  <c r="N4777" i="6"/>
  <c r="O4777" i="6"/>
  <c r="R4777" i="6" s="1"/>
  <c r="P4777" i="6"/>
  <c r="Q4777" i="6" s="1"/>
  <c r="S4777" i="6"/>
  <c r="T4777" i="6"/>
  <c r="U4777" i="6"/>
  <c r="V4777" i="6" s="1"/>
  <c r="W4777" i="6" s="1"/>
  <c r="L4778" i="6"/>
  <c r="M4778" i="6"/>
  <c r="N4778" i="6"/>
  <c r="P4778" i="6" s="1"/>
  <c r="Q4778" i="6" s="1"/>
  <c r="O4778" i="6"/>
  <c r="R4778" i="6" s="1"/>
  <c r="T4778" i="6" s="1"/>
  <c r="U4778" i="6" s="1"/>
  <c r="V4778" i="6" s="1"/>
  <c r="W4778" i="6" s="1"/>
  <c r="S4778" i="6"/>
  <c r="L4779" i="6"/>
  <c r="M4779" i="6"/>
  <c r="N4779" i="6"/>
  <c r="O4779" i="6" s="1"/>
  <c r="R4779" i="6" s="1"/>
  <c r="P4779" i="6"/>
  <c r="Q4779" i="6" s="1"/>
  <c r="S4779" i="6"/>
  <c r="T4779" i="6"/>
  <c r="U4779" i="6" s="1"/>
  <c r="V4779" i="6" s="1"/>
  <c r="W4779" i="6"/>
  <c r="L4780" i="6"/>
  <c r="M4780" i="6"/>
  <c r="N4780" i="6"/>
  <c r="O4780" i="6" s="1"/>
  <c r="R4780" i="6" s="1"/>
  <c r="T4780" i="6" s="1"/>
  <c r="U4780" i="6" s="1"/>
  <c r="V4780" i="6" s="1"/>
  <c r="W4780" i="6" s="1"/>
  <c r="P4780" i="6"/>
  <c r="Q4780" i="6" s="1"/>
  <c r="S4780" i="6"/>
  <c r="L4781" i="6"/>
  <c r="M4781" i="6"/>
  <c r="N4781" i="6"/>
  <c r="O4781" i="6"/>
  <c r="R4781" i="6" s="1"/>
  <c r="T4781" i="6" s="1"/>
  <c r="U4781" i="6" s="1"/>
  <c r="V4781" i="6" s="1"/>
  <c r="W4781" i="6" s="1"/>
  <c r="P4781" i="6"/>
  <c r="Q4781" i="6" s="1"/>
  <c r="S4781" i="6"/>
  <c r="L4782" i="6"/>
  <c r="M4782" i="6"/>
  <c r="N4782" i="6"/>
  <c r="P4782" i="6" s="1"/>
  <c r="Q4782" i="6" s="1"/>
  <c r="O4782" i="6"/>
  <c r="R4782" i="6" s="1"/>
  <c r="T4782" i="6" s="1"/>
  <c r="U4782" i="6" s="1"/>
  <c r="V4782" i="6" s="1"/>
  <c r="W4782" i="6" s="1"/>
  <c r="S4782" i="6"/>
  <c r="L4783" i="6"/>
  <c r="M4783" i="6"/>
  <c r="N4783" i="6"/>
  <c r="O4783" i="6" s="1"/>
  <c r="R4783" i="6" s="1"/>
  <c r="P4783" i="6"/>
  <c r="Q4783" i="6" s="1"/>
  <c r="S4783" i="6"/>
  <c r="T4783" i="6"/>
  <c r="U4783" i="6" s="1"/>
  <c r="V4783" i="6" s="1"/>
  <c r="W4783" i="6" s="1"/>
  <c r="L4784" i="6"/>
  <c r="M4784" i="6"/>
  <c r="N4784" i="6"/>
  <c r="O4784" i="6"/>
  <c r="R4784" i="6" s="1"/>
  <c r="T4784" i="6" s="1"/>
  <c r="U4784" i="6" s="1"/>
  <c r="V4784" i="6" s="1"/>
  <c r="W4784" i="6" s="1"/>
  <c r="P4784" i="6"/>
  <c r="Q4784" i="6" s="1"/>
  <c r="S4784" i="6"/>
  <c r="L4785" i="6"/>
  <c r="M4785" i="6"/>
  <c r="N4785" i="6"/>
  <c r="O4785" i="6" s="1"/>
  <c r="R4785" i="6" s="1"/>
  <c r="T4785" i="6" s="1"/>
  <c r="U4785" i="6" s="1"/>
  <c r="V4785" i="6" s="1"/>
  <c r="W4785" i="6" s="1"/>
  <c r="P4785" i="6"/>
  <c r="Q4785" i="6" s="1"/>
  <c r="S4785" i="6"/>
  <c r="L4786" i="6"/>
  <c r="M4786" i="6"/>
  <c r="N4786" i="6"/>
  <c r="P4786" i="6" s="1"/>
  <c r="Q4786" i="6" s="1"/>
  <c r="O4786" i="6"/>
  <c r="R4786" i="6" s="1"/>
  <c r="S4786" i="6"/>
  <c r="T4786" i="6"/>
  <c r="U4786" i="6"/>
  <c r="V4786" i="6" s="1"/>
  <c r="W4786" i="6" s="1"/>
  <c r="L4787" i="6"/>
  <c r="M4787" i="6"/>
  <c r="N4787" i="6"/>
  <c r="O4787" i="6" s="1"/>
  <c r="R4787" i="6" s="1"/>
  <c r="P4787" i="6"/>
  <c r="Q4787" i="6" s="1"/>
  <c r="S4787" i="6"/>
  <c r="T4787" i="6"/>
  <c r="U4787" i="6" s="1"/>
  <c r="V4787" i="6" s="1"/>
  <c r="W4787" i="6" s="1"/>
  <c r="L4788" i="6"/>
  <c r="M4788" i="6"/>
  <c r="N4788" i="6"/>
  <c r="P4788" i="6" s="1"/>
  <c r="Q4788" i="6" s="1"/>
  <c r="O4788" i="6"/>
  <c r="R4788" i="6" s="1"/>
  <c r="T4788" i="6" s="1"/>
  <c r="S4788" i="6"/>
  <c r="U4788" i="6"/>
  <c r="V4788" i="6" s="1"/>
  <c r="W4788" i="6" s="1"/>
  <c r="L4789" i="6"/>
  <c r="M4789" i="6"/>
  <c r="N4789" i="6"/>
  <c r="O4789" i="6" s="1"/>
  <c r="R4789" i="6" s="1"/>
  <c r="T4789" i="6" s="1"/>
  <c r="U4789" i="6" s="1"/>
  <c r="V4789" i="6" s="1"/>
  <c r="W4789" i="6" s="1"/>
  <c r="S4789" i="6"/>
  <c r="L4790" i="6"/>
  <c r="M4790" i="6"/>
  <c r="N4790" i="6"/>
  <c r="P4790" i="6" s="1"/>
  <c r="Q4790" i="6" s="1"/>
  <c r="S4790" i="6"/>
  <c r="L4791" i="6"/>
  <c r="M4791" i="6"/>
  <c r="N4791" i="6"/>
  <c r="O4791" i="6" s="1"/>
  <c r="R4791" i="6" s="1"/>
  <c r="P4791" i="6"/>
  <c r="Q4791" i="6" s="1"/>
  <c r="S4791" i="6"/>
  <c r="T4791" i="6"/>
  <c r="U4791" i="6" s="1"/>
  <c r="V4791" i="6" s="1"/>
  <c r="W4791" i="6"/>
  <c r="L4792" i="6"/>
  <c r="M4792" i="6"/>
  <c r="N4792" i="6"/>
  <c r="P4792" i="6" s="1"/>
  <c r="Q4792" i="6" s="1"/>
  <c r="O4792" i="6"/>
  <c r="R4792" i="6" s="1"/>
  <c r="T4792" i="6" s="1"/>
  <c r="U4792" i="6" s="1"/>
  <c r="V4792" i="6" s="1"/>
  <c r="W4792" i="6" s="1"/>
  <c r="S4792" i="6"/>
  <c r="L4793" i="6"/>
  <c r="M4793" i="6"/>
  <c r="N4793" i="6"/>
  <c r="P4793" i="6" s="1"/>
  <c r="Q4793" i="6" s="1"/>
  <c r="O4793" i="6"/>
  <c r="R4793" i="6" s="1"/>
  <c r="S4793" i="6"/>
  <c r="T4793" i="6"/>
  <c r="U4793" i="6"/>
  <c r="V4793" i="6" s="1"/>
  <c r="W4793" i="6" s="1"/>
  <c r="L4794" i="6"/>
  <c r="M4794" i="6"/>
  <c r="N4794" i="6"/>
  <c r="P4794" i="6" s="1"/>
  <c r="Q4794" i="6" s="1"/>
  <c r="O4794" i="6"/>
  <c r="R4794" i="6" s="1"/>
  <c r="T4794" i="6" s="1"/>
  <c r="U4794" i="6" s="1"/>
  <c r="V4794" i="6" s="1"/>
  <c r="W4794" i="6" s="1"/>
  <c r="S4794" i="6"/>
  <c r="L4795" i="6"/>
  <c r="M4795" i="6"/>
  <c r="N4795" i="6"/>
  <c r="O4795" i="6" s="1"/>
  <c r="R4795" i="6" s="1"/>
  <c r="T4795" i="6" s="1"/>
  <c r="U4795" i="6" s="1"/>
  <c r="V4795" i="6" s="1"/>
  <c r="W4795" i="6" s="1"/>
  <c r="P4795" i="6"/>
  <c r="Q4795" i="6" s="1"/>
  <c r="S4795" i="6"/>
  <c r="L4796" i="6"/>
  <c r="M4796" i="6"/>
  <c r="N4796" i="6"/>
  <c r="O4796" i="6"/>
  <c r="R4796" i="6" s="1"/>
  <c r="T4796" i="6" s="1"/>
  <c r="P4796" i="6"/>
  <c r="Q4796" i="6" s="1"/>
  <c r="S4796" i="6"/>
  <c r="U4796" i="6"/>
  <c r="V4796" i="6" s="1"/>
  <c r="W4796" i="6"/>
  <c r="L4797" i="6"/>
  <c r="M4797" i="6"/>
  <c r="N4797" i="6"/>
  <c r="O4797" i="6"/>
  <c r="R4797" i="6" s="1"/>
  <c r="T4797" i="6" s="1"/>
  <c r="U4797" i="6" s="1"/>
  <c r="V4797" i="6" s="1"/>
  <c r="W4797" i="6" s="1"/>
  <c r="P4797" i="6"/>
  <c r="Q4797" i="6" s="1"/>
  <c r="S4797" i="6"/>
  <c r="L4798" i="6"/>
  <c r="M4798" i="6"/>
  <c r="N4798" i="6"/>
  <c r="P4798" i="6" s="1"/>
  <c r="Q4798" i="6" s="1"/>
  <c r="O4798" i="6"/>
  <c r="R4798" i="6" s="1"/>
  <c r="T4798" i="6" s="1"/>
  <c r="U4798" i="6" s="1"/>
  <c r="V4798" i="6" s="1"/>
  <c r="W4798" i="6" s="1"/>
  <c r="S4798" i="6"/>
  <c r="L4799" i="6"/>
  <c r="M4799" i="6"/>
  <c r="N4799" i="6"/>
  <c r="O4799" i="6" s="1"/>
  <c r="R4799" i="6" s="1"/>
  <c r="P4799" i="6"/>
  <c r="Q4799" i="6" s="1"/>
  <c r="S4799" i="6"/>
  <c r="T4799" i="6"/>
  <c r="U4799" i="6" s="1"/>
  <c r="V4799" i="6" s="1"/>
  <c r="W4799" i="6"/>
  <c r="L4800" i="6"/>
  <c r="M4800" i="6"/>
  <c r="N4800" i="6"/>
  <c r="O4800" i="6"/>
  <c r="R4800" i="6" s="1"/>
  <c r="T4800" i="6" s="1"/>
  <c r="P4800" i="6"/>
  <c r="Q4800" i="6" s="1"/>
  <c r="S4800" i="6"/>
  <c r="U4800" i="6"/>
  <c r="V4800" i="6" s="1"/>
  <c r="W4800" i="6" s="1"/>
  <c r="L4801" i="6"/>
  <c r="M4801" i="6"/>
  <c r="N4801" i="6"/>
  <c r="O4801" i="6"/>
  <c r="R4801" i="6" s="1"/>
  <c r="T4801" i="6" s="1"/>
  <c r="U4801" i="6" s="1"/>
  <c r="V4801" i="6" s="1"/>
  <c r="W4801" i="6" s="1"/>
  <c r="P4801" i="6"/>
  <c r="Q4801" i="6" s="1"/>
  <c r="S4801" i="6"/>
  <c r="L4802" i="6"/>
  <c r="M4802" i="6"/>
  <c r="N4802" i="6"/>
  <c r="P4802" i="6" s="1"/>
  <c r="Q4802" i="6" s="1"/>
  <c r="S4802" i="6"/>
  <c r="L4803" i="6"/>
  <c r="M4803" i="6"/>
  <c r="N4803" i="6"/>
  <c r="O4803" i="6" s="1"/>
  <c r="R4803" i="6" s="1"/>
  <c r="P4803" i="6"/>
  <c r="Q4803" i="6" s="1"/>
  <c r="S4803" i="6"/>
  <c r="T4803" i="6"/>
  <c r="U4803" i="6" s="1"/>
  <c r="V4803" i="6" s="1"/>
  <c r="W4803" i="6"/>
  <c r="L4804" i="6"/>
  <c r="M4804" i="6"/>
  <c r="N4804" i="6"/>
  <c r="O4804" i="6" s="1"/>
  <c r="R4804" i="6" s="1"/>
  <c r="T4804" i="6" s="1"/>
  <c r="U4804" i="6" s="1"/>
  <c r="V4804" i="6" s="1"/>
  <c r="W4804" i="6" s="1"/>
  <c r="P4804" i="6"/>
  <c r="Q4804" i="6" s="1"/>
  <c r="S4804" i="6"/>
  <c r="L4805" i="6"/>
  <c r="M4805" i="6"/>
  <c r="N4805" i="6"/>
  <c r="P4805" i="6" s="1"/>
  <c r="Q4805" i="6" s="1"/>
  <c r="O4805" i="6"/>
  <c r="R4805" i="6" s="1"/>
  <c r="S4805" i="6"/>
  <c r="T4805" i="6"/>
  <c r="U4805" i="6" s="1"/>
  <c r="V4805" i="6" s="1"/>
  <c r="W4805" i="6" s="1"/>
  <c r="L4806" i="6"/>
  <c r="M4806" i="6"/>
  <c r="N4806" i="6"/>
  <c r="P4806" i="6" s="1"/>
  <c r="Q4806" i="6" s="1"/>
  <c r="S4806" i="6"/>
  <c r="L4807" i="6"/>
  <c r="M4807" i="6"/>
  <c r="N4807" i="6"/>
  <c r="O4807" i="6" s="1"/>
  <c r="R4807" i="6" s="1"/>
  <c r="P4807" i="6"/>
  <c r="Q4807" i="6" s="1"/>
  <c r="S4807" i="6"/>
  <c r="T4807" i="6"/>
  <c r="U4807" i="6" s="1"/>
  <c r="V4807" i="6" s="1"/>
  <c r="W4807" i="6"/>
  <c r="L4808" i="6"/>
  <c r="M4808" i="6"/>
  <c r="N4808" i="6"/>
  <c r="O4808" i="6"/>
  <c r="R4808" i="6" s="1"/>
  <c r="T4808" i="6" s="1"/>
  <c r="P4808" i="6"/>
  <c r="Q4808" i="6" s="1"/>
  <c r="S4808" i="6"/>
  <c r="U4808" i="6"/>
  <c r="V4808" i="6" s="1"/>
  <c r="W4808" i="6"/>
  <c r="L4809" i="6"/>
  <c r="M4809" i="6"/>
  <c r="N4809" i="6"/>
  <c r="P4809" i="6" s="1"/>
  <c r="Q4809" i="6" s="1"/>
  <c r="O4809" i="6"/>
  <c r="R4809" i="6" s="1"/>
  <c r="T4809" i="6" s="1"/>
  <c r="U4809" i="6" s="1"/>
  <c r="V4809" i="6" s="1"/>
  <c r="W4809" i="6" s="1"/>
  <c r="S4809" i="6"/>
  <c r="L4810" i="6"/>
  <c r="M4810" i="6"/>
  <c r="N4810" i="6"/>
  <c r="P4810" i="6" s="1"/>
  <c r="Q4810" i="6" s="1"/>
  <c r="O4810" i="6"/>
  <c r="R4810" i="6" s="1"/>
  <c r="S4810" i="6"/>
  <c r="T4810" i="6"/>
  <c r="U4810" i="6"/>
  <c r="V4810" i="6" s="1"/>
  <c r="W4810" i="6"/>
  <c r="L4811" i="6"/>
  <c r="M4811" i="6"/>
  <c r="N4811" i="6"/>
  <c r="O4811" i="6" s="1"/>
  <c r="R4811" i="6" s="1"/>
  <c r="T4811" i="6" s="1"/>
  <c r="U4811" i="6" s="1"/>
  <c r="V4811" i="6" s="1"/>
  <c r="W4811" i="6" s="1"/>
  <c r="P4811" i="6"/>
  <c r="Q4811" i="6" s="1"/>
  <c r="S4811" i="6"/>
  <c r="L4812" i="6"/>
  <c r="M4812" i="6"/>
  <c r="N4812" i="6"/>
  <c r="O4812" i="6"/>
  <c r="R4812" i="6" s="1"/>
  <c r="T4812" i="6" s="1"/>
  <c r="U4812" i="6" s="1"/>
  <c r="V4812" i="6" s="1"/>
  <c r="W4812" i="6" s="1"/>
  <c r="P4812" i="6"/>
  <c r="Q4812" i="6" s="1"/>
  <c r="S4812" i="6"/>
  <c r="L4813" i="6"/>
  <c r="M4813" i="6"/>
  <c r="N4813" i="6"/>
  <c r="O4813" i="6"/>
  <c r="R4813" i="6" s="1"/>
  <c r="P4813" i="6"/>
  <c r="Q4813" i="6" s="1"/>
  <c r="S4813" i="6"/>
  <c r="T4813" i="6"/>
  <c r="U4813" i="6"/>
  <c r="V4813" i="6" s="1"/>
  <c r="W4813" i="6" s="1"/>
  <c r="L4814" i="6"/>
  <c r="M4814" i="6"/>
  <c r="N4814" i="6"/>
  <c r="P4814" i="6" s="1"/>
  <c r="Q4814" i="6" s="1"/>
  <c r="O4814" i="6"/>
  <c r="R4814" i="6" s="1"/>
  <c r="S4814" i="6"/>
  <c r="T4814" i="6"/>
  <c r="U4814" i="6" s="1"/>
  <c r="V4814" i="6" s="1"/>
  <c r="W4814" i="6" s="1"/>
  <c r="L4815" i="6"/>
  <c r="M4815" i="6"/>
  <c r="N4815" i="6"/>
  <c r="O4815" i="6" s="1"/>
  <c r="R4815" i="6" s="1"/>
  <c r="T4815" i="6" s="1"/>
  <c r="U4815" i="6" s="1"/>
  <c r="V4815" i="6" s="1"/>
  <c r="W4815" i="6" s="1"/>
  <c r="P4815" i="6"/>
  <c r="Q4815" i="6" s="1"/>
  <c r="S4815" i="6"/>
  <c r="L4816" i="6"/>
  <c r="M4816" i="6"/>
  <c r="N4816" i="6"/>
  <c r="O4816" i="6" s="1"/>
  <c r="R4816" i="6" s="1"/>
  <c r="T4816" i="6" s="1"/>
  <c r="U4816" i="6" s="1"/>
  <c r="V4816" i="6" s="1"/>
  <c r="W4816" i="6" s="1"/>
  <c r="P4816" i="6"/>
  <c r="Q4816" i="6" s="1"/>
  <c r="S4816" i="6"/>
  <c r="L4817" i="6"/>
  <c r="M4817" i="6"/>
  <c r="N4817" i="6"/>
  <c r="O4817" i="6"/>
  <c r="R4817" i="6" s="1"/>
  <c r="P4817" i="6"/>
  <c r="Q4817" i="6" s="1"/>
  <c r="S4817" i="6"/>
  <c r="T4817" i="6"/>
  <c r="U4817" i="6" s="1"/>
  <c r="V4817" i="6" s="1"/>
  <c r="W4817" i="6" s="1"/>
  <c r="L4818" i="6"/>
  <c r="M4818" i="6"/>
  <c r="N4818" i="6"/>
  <c r="P4818" i="6" s="1"/>
  <c r="Q4818" i="6" s="1"/>
  <c r="O4818" i="6"/>
  <c r="R4818" i="6" s="1"/>
  <c r="S4818" i="6"/>
  <c r="T4818" i="6"/>
  <c r="U4818" i="6" s="1"/>
  <c r="V4818" i="6" s="1"/>
  <c r="W4818" i="6" s="1"/>
  <c r="L4819" i="6"/>
  <c r="M4819" i="6"/>
  <c r="N4819" i="6"/>
  <c r="O4819" i="6" s="1"/>
  <c r="R4819" i="6" s="1"/>
  <c r="P4819" i="6"/>
  <c r="Q4819" i="6" s="1"/>
  <c r="S4819" i="6"/>
  <c r="T4819" i="6"/>
  <c r="U4819" i="6" s="1"/>
  <c r="V4819" i="6" s="1"/>
  <c r="W4819" i="6" s="1"/>
  <c r="L4820" i="6"/>
  <c r="M4820" i="6"/>
  <c r="N4820" i="6"/>
  <c r="O4820" i="6" s="1"/>
  <c r="R4820" i="6" s="1"/>
  <c r="T4820" i="6" s="1"/>
  <c r="U4820" i="6" s="1"/>
  <c r="V4820" i="6" s="1"/>
  <c r="W4820" i="6" s="1"/>
  <c r="S4820" i="6"/>
  <c r="L4821" i="6"/>
  <c r="M4821" i="6"/>
  <c r="N4821" i="6"/>
  <c r="O4821" i="6" s="1"/>
  <c r="R4821" i="6" s="1"/>
  <c r="T4821" i="6" s="1"/>
  <c r="U4821" i="6" s="1"/>
  <c r="V4821" i="6" s="1"/>
  <c r="W4821" i="6" s="1"/>
  <c r="P4821" i="6"/>
  <c r="Q4821" i="6" s="1"/>
  <c r="S4821" i="6"/>
  <c r="L4822" i="6"/>
  <c r="M4822" i="6"/>
  <c r="N4822" i="6"/>
  <c r="P4822" i="6" s="1"/>
  <c r="Q4822" i="6" s="1"/>
  <c r="O4822" i="6"/>
  <c r="R4822" i="6" s="1"/>
  <c r="S4822" i="6"/>
  <c r="T4822" i="6"/>
  <c r="U4822" i="6"/>
  <c r="V4822" i="6" s="1"/>
  <c r="W4822" i="6" s="1"/>
  <c r="L4823" i="6"/>
  <c r="M4823" i="6"/>
  <c r="N4823" i="6"/>
  <c r="O4823" i="6" s="1"/>
  <c r="R4823" i="6" s="1"/>
  <c r="T4823" i="6" s="1"/>
  <c r="U4823" i="6" s="1"/>
  <c r="V4823" i="6" s="1"/>
  <c r="W4823" i="6" s="1"/>
  <c r="P4823" i="6"/>
  <c r="Q4823" i="6" s="1"/>
  <c r="S4823" i="6"/>
  <c r="L4824" i="6"/>
  <c r="M4824" i="6"/>
  <c r="N4824" i="6"/>
  <c r="P4824" i="6" s="1"/>
  <c r="Q4824" i="6" s="1"/>
  <c r="O4824" i="6"/>
  <c r="R4824" i="6" s="1"/>
  <c r="T4824" i="6" s="1"/>
  <c r="S4824" i="6"/>
  <c r="U4824" i="6"/>
  <c r="V4824" i="6" s="1"/>
  <c r="W4824" i="6"/>
  <c r="L4825" i="6"/>
  <c r="M4825" i="6"/>
  <c r="N4825" i="6"/>
  <c r="O4825" i="6"/>
  <c r="R4825" i="6" s="1"/>
  <c r="P4825" i="6"/>
  <c r="Q4825" i="6" s="1"/>
  <c r="S4825" i="6"/>
  <c r="T4825" i="6"/>
  <c r="U4825" i="6"/>
  <c r="V4825" i="6" s="1"/>
  <c r="W4825" i="6" s="1"/>
  <c r="L4826" i="6"/>
  <c r="M4826" i="6"/>
  <c r="N4826" i="6"/>
  <c r="P4826" i="6" s="1"/>
  <c r="Q4826" i="6" s="1"/>
  <c r="O4826" i="6"/>
  <c r="R4826" i="6" s="1"/>
  <c r="T4826" i="6" s="1"/>
  <c r="U4826" i="6" s="1"/>
  <c r="V4826" i="6" s="1"/>
  <c r="W4826" i="6" s="1"/>
  <c r="S4826" i="6"/>
  <c r="L4827" i="6"/>
  <c r="M4827" i="6"/>
  <c r="N4827" i="6"/>
  <c r="O4827" i="6" s="1"/>
  <c r="R4827" i="6" s="1"/>
  <c r="P4827" i="6"/>
  <c r="Q4827" i="6" s="1"/>
  <c r="S4827" i="6"/>
  <c r="T4827" i="6"/>
  <c r="U4827" i="6" s="1"/>
  <c r="V4827" i="6" s="1"/>
  <c r="W4827" i="6"/>
  <c r="L4828" i="6"/>
  <c r="M4828" i="6"/>
  <c r="N4828" i="6"/>
  <c r="O4828" i="6"/>
  <c r="R4828" i="6" s="1"/>
  <c r="T4828" i="6" s="1"/>
  <c r="U4828" i="6" s="1"/>
  <c r="V4828" i="6" s="1"/>
  <c r="W4828" i="6" s="1"/>
  <c r="P4828" i="6"/>
  <c r="Q4828" i="6" s="1"/>
  <c r="S4828" i="6"/>
  <c r="L4829" i="6"/>
  <c r="M4829" i="6"/>
  <c r="N4829" i="6"/>
  <c r="O4829" i="6"/>
  <c r="R4829" i="6" s="1"/>
  <c r="T4829" i="6" s="1"/>
  <c r="U4829" i="6" s="1"/>
  <c r="V4829" i="6" s="1"/>
  <c r="W4829" i="6" s="1"/>
  <c r="P4829" i="6"/>
  <c r="Q4829" i="6" s="1"/>
  <c r="S4829" i="6"/>
  <c r="L4830" i="6"/>
  <c r="M4830" i="6"/>
  <c r="N4830" i="6"/>
  <c r="P4830" i="6" s="1"/>
  <c r="Q4830" i="6" s="1"/>
  <c r="O4830" i="6"/>
  <c r="R4830" i="6" s="1"/>
  <c r="T4830" i="6" s="1"/>
  <c r="U4830" i="6" s="1"/>
  <c r="V4830" i="6" s="1"/>
  <c r="W4830" i="6" s="1"/>
  <c r="S4830" i="6"/>
  <c r="L4831" i="6"/>
  <c r="M4831" i="6"/>
  <c r="N4831" i="6"/>
  <c r="O4831" i="6" s="1"/>
  <c r="R4831" i="6" s="1"/>
  <c r="P4831" i="6"/>
  <c r="Q4831" i="6" s="1"/>
  <c r="S4831" i="6"/>
  <c r="T4831" i="6"/>
  <c r="U4831" i="6" s="1"/>
  <c r="V4831" i="6" s="1"/>
  <c r="W4831" i="6" s="1"/>
  <c r="L4832" i="6"/>
  <c r="M4832" i="6"/>
  <c r="N4832" i="6"/>
  <c r="O4832" i="6"/>
  <c r="R4832" i="6" s="1"/>
  <c r="T4832" i="6" s="1"/>
  <c r="U4832" i="6" s="1"/>
  <c r="V4832" i="6" s="1"/>
  <c r="W4832" i="6" s="1"/>
  <c r="P4832" i="6"/>
  <c r="Q4832" i="6" s="1"/>
  <c r="S4832" i="6"/>
  <c r="L4833" i="6"/>
  <c r="M4833" i="6"/>
  <c r="N4833" i="6"/>
  <c r="O4833" i="6" s="1"/>
  <c r="R4833" i="6" s="1"/>
  <c r="T4833" i="6" s="1"/>
  <c r="U4833" i="6" s="1"/>
  <c r="V4833" i="6" s="1"/>
  <c r="W4833" i="6" s="1"/>
  <c r="P4833" i="6"/>
  <c r="Q4833" i="6" s="1"/>
  <c r="S4833" i="6"/>
  <c r="L4834" i="6"/>
  <c r="M4834" i="6"/>
  <c r="N4834" i="6"/>
  <c r="P4834" i="6" s="1"/>
  <c r="Q4834" i="6" s="1"/>
  <c r="O4834" i="6"/>
  <c r="R4834" i="6" s="1"/>
  <c r="S4834" i="6"/>
  <c r="T4834" i="6"/>
  <c r="U4834" i="6"/>
  <c r="V4834" i="6" s="1"/>
  <c r="W4834" i="6" s="1"/>
  <c r="L4835" i="6"/>
  <c r="M4835" i="6"/>
  <c r="N4835" i="6"/>
  <c r="O4835" i="6" s="1"/>
  <c r="R4835" i="6" s="1"/>
  <c r="P4835" i="6"/>
  <c r="Q4835" i="6" s="1"/>
  <c r="S4835" i="6"/>
  <c r="T4835" i="6"/>
  <c r="U4835" i="6" s="1"/>
  <c r="V4835" i="6" s="1"/>
  <c r="W4835" i="6" s="1"/>
  <c r="L4836" i="6"/>
  <c r="M4836" i="6"/>
  <c r="N4836" i="6"/>
  <c r="P4836" i="6" s="1"/>
  <c r="Q4836" i="6" s="1"/>
  <c r="O4836" i="6"/>
  <c r="R4836" i="6" s="1"/>
  <c r="T4836" i="6" s="1"/>
  <c r="S4836" i="6"/>
  <c r="U4836" i="6"/>
  <c r="V4836" i="6" s="1"/>
  <c r="W4836" i="6" s="1"/>
  <c r="L4837" i="6"/>
  <c r="M4837" i="6"/>
  <c r="N4837" i="6"/>
  <c r="O4837" i="6" s="1"/>
  <c r="R4837" i="6" s="1"/>
  <c r="T4837" i="6" s="1"/>
  <c r="U4837" i="6" s="1"/>
  <c r="V4837" i="6" s="1"/>
  <c r="W4837" i="6" s="1"/>
  <c r="S4837" i="6"/>
  <c r="L4838" i="6"/>
  <c r="M4838" i="6"/>
  <c r="N4838" i="6"/>
  <c r="P4838" i="6" s="1"/>
  <c r="Q4838" i="6" s="1"/>
  <c r="S4838" i="6"/>
  <c r="L4839" i="6"/>
  <c r="M4839" i="6"/>
  <c r="N4839" i="6"/>
  <c r="O4839" i="6" s="1"/>
  <c r="R4839" i="6" s="1"/>
  <c r="P4839" i="6"/>
  <c r="Q4839" i="6" s="1"/>
  <c r="S4839" i="6"/>
  <c r="T4839" i="6"/>
  <c r="U4839" i="6" s="1"/>
  <c r="V4839" i="6" s="1"/>
  <c r="W4839" i="6"/>
  <c r="L4840" i="6"/>
  <c r="M4840" i="6"/>
  <c r="N4840" i="6"/>
  <c r="P4840" i="6" s="1"/>
  <c r="Q4840" i="6" s="1"/>
  <c r="O4840" i="6"/>
  <c r="R4840" i="6" s="1"/>
  <c r="T4840" i="6" s="1"/>
  <c r="U4840" i="6" s="1"/>
  <c r="V4840" i="6" s="1"/>
  <c r="W4840" i="6" s="1"/>
  <c r="S4840" i="6"/>
  <c r="L4841" i="6"/>
  <c r="M4841" i="6"/>
  <c r="N4841" i="6"/>
  <c r="P4841" i="6" s="1"/>
  <c r="Q4841" i="6" s="1"/>
  <c r="O4841" i="6"/>
  <c r="R4841" i="6" s="1"/>
  <c r="S4841" i="6"/>
  <c r="T4841" i="6"/>
  <c r="U4841" i="6"/>
  <c r="V4841" i="6" s="1"/>
  <c r="W4841" i="6" s="1"/>
  <c r="L4842" i="6"/>
  <c r="M4842" i="6"/>
  <c r="N4842" i="6"/>
  <c r="P4842" i="6" s="1"/>
  <c r="Q4842" i="6" s="1"/>
  <c r="O4842" i="6"/>
  <c r="R4842" i="6" s="1"/>
  <c r="T4842" i="6" s="1"/>
  <c r="U4842" i="6" s="1"/>
  <c r="V4842" i="6" s="1"/>
  <c r="W4842" i="6" s="1"/>
  <c r="S4842" i="6"/>
  <c r="L4843" i="6"/>
  <c r="M4843" i="6"/>
  <c r="N4843" i="6"/>
  <c r="O4843" i="6" s="1"/>
  <c r="R4843" i="6" s="1"/>
  <c r="T4843" i="6" s="1"/>
  <c r="U4843" i="6" s="1"/>
  <c r="V4843" i="6" s="1"/>
  <c r="W4843" i="6" s="1"/>
  <c r="P4843" i="6"/>
  <c r="Q4843" i="6" s="1"/>
  <c r="S4843" i="6"/>
  <c r="L4844" i="6"/>
  <c r="M4844" i="6"/>
  <c r="N4844" i="6"/>
  <c r="O4844" i="6"/>
  <c r="R4844" i="6" s="1"/>
  <c r="T4844" i="6" s="1"/>
  <c r="P4844" i="6"/>
  <c r="Q4844" i="6" s="1"/>
  <c r="S4844" i="6"/>
  <c r="U4844" i="6"/>
  <c r="V4844" i="6" s="1"/>
  <c r="W4844" i="6"/>
  <c r="L4845" i="6"/>
  <c r="M4845" i="6"/>
  <c r="N4845" i="6"/>
  <c r="O4845" i="6"/>
  <c r="R4845" i="6" s="1"/>
  <c r="T4845" i="6" s="1"/>
  <c r="U4845" i="6" s="1"/>
  <c r="V4845" i="6" s="1"/>
  <c r="W4845" i="6" s="1"/>
  <c r="P4845" i="6"/>
  <c r="Q4845" i="6" s="1"/>
  <c r="S4845" i="6"/>
  <c r="L4846" i="6"/>
  <c r="M4846" i="6"/>
  <c r="N4846" i="6"/>
  <c r="P4846" i="6" s="1"/>
  <c r="Q4846" i="6" s="1"/>
  <c r="O4846" i="6"/>
  <c r="R4846" i="6" s="1"/>
  <c r="T4846" i="6" s="1"/>
  <c r="U4846" i="6" s="1"/>
  <c r="V4846" i="6" s="1"/>
  <c r="W4846" i="6" s="1"/>
  <c r="S4846" i="6"/>
  <c r="L4847" i="6"/>
  <c r="M4847" i="6"/>
  <c r="N4847" i="6"/>
  <c r="O4847" i="6" s="1"/>
  <c r="R4847" i="6" s="1"/>
  <c r="P4847" i="6"/>
  <c r="Q4847" i="6" s="1"/>
  <c r="S4847" i="6"/>
  <c r="T4847" i="6"/>
  <c r="U4847" i="6" s="1"/>
  <c r="V4847" i="6" s="1"/>
  <c r="W4847" i="6"/>
  <c r="L4848" i="6"/>
  <c r="M4848" i="6"/>
  <c r="N4848" i="6"/>
  <c r="O4848" i="6"/>
  <c r="R4848" i="6" s="1"/>
  <c r="T4848" i="6" s="1"/>
  <c r="P4848" i="6"/>
  <c r="Q4848" i="6" s="1"/>
  <c r="S4848" i="6"/>
  <c r="U4848" i="6"/>
  <c r="V4848" i="6" s="1"/>
  <c r="W4848" i="6" s="1"/>
  <c r="L4849" i="6"/>
  <c r="M4849" i="6"/>
  <c r="N4849" i="6"/>
  <c r="O4849" i="6"/>
  <c r="R4849" i="6" s="1"/>
  <c r="T4849" i="6" s="1"/>
  <c r="U4849" i="6" s="1"/>
  <c r="V4849" i="6" s="1"/>
  <c r="W4849" i="6" s="1"/>
  <c r="P4849" i="6"/>
  <c r="Q4849" i="6" s="1"/>
  <c r="S4849" i="6"/>
  <c r="L4850" i="6"/>
  <c r="M4850" i="6"/>
  <c r="N4850" i="6"/>
  <c r="P4850" i="6" s="1"/>
  <c r="Q4850" i="6" s="1"/>
  <c r="S4850" i="6"/>
  <c r="L4851" i="6"/>
  <c r="M4851" i="6"/>
  <c r="N4851" i="6"/>
  <c r="O4851" i="6" s="1"/>
  <c r="R4851" i="6" s="1"/>
  <c r="P4851" i="6"/>
  <c r="Q4851" i="6" s="1"/>
  <c r="S4851" i="6"/>
  <c r="T4851" i="6"/>
  <c r="U4851" i="6" s="1"/>
  <c r="V4851" i="6" s="1"/>
  <c r="W4851" i="6"/>
  <c r="L4852" i="6"/>
  <c r="M4852" i="6"/>
  <c r="N4852" i="6"/>
  <c r="O4852" i="6" s="1"/>
  <c r="R4852" i="6" s="1"/>
  <c r="T4852" i="6" s="1"/>
  <c r="U4852" i="6" s="1"/>
  <c r="V4852" i="6" s="1"/>
  <c r="W4852" i="6" s="1"/>
  <c r="P4852" i="6"/>
  <c r="Q4852" i="6" s="1"/>
  <c r="S4852" i="6"/>
  <c r="L4853" i="6"/>
  <c r="M4853" i="6"/>
  <c r="N4853" i="6"/>
  <c r="P4853" i="6" s="1"/>
  <c r="Q4853" i="6" s="1"/>
  <c r="O4853" i="6"/>
  <c r="R4853" i="6" s="1"/>
  <c r="S4853" i="6"/>
  <c r="T4853" i="6"/>
  <c r="U4853" i="6" s="1"/>
  <c r="V4853" i="6" s="1"/>
  <c r="W4853" i="6" s="1"/>
  <c r="L4854" i="6"/>
  <c r="M4854" i="6"/>
  <c r="N4854" i="6"/>
  <c r="P4854" i="6" s="1"/>
  <c r="Q4854" i="6" s="1"/>
  <c r="S4854" i="6"/>
  <c r="L4855" i="6"/>
  <c r="M4855" i="6"/>
  <c r="N4855" i="6"/>
  <c r="O4855" i="6" s="1"/>
  <c r="R4855" i="6" s="1"/>
  <c r="P4855" i="6"/>
  <c r="Q4855" i="6" s="1"/>
  <c r="S4855" i="6"/>
  <c r="T4855" i="6"/>
  <c r="U4855" i="6" s="1"/>
  <c r="V4855" i="6" s="1"/>
  <c r="W4855" i="6"/>
  <c r="L4856" i="6"/>
  <c r="M4856" i="6"/>
  <c r="N4856" i="6"/>
  <c r="O4856" i="6"/>
  <c r="R4856" i="6" s="1"/>
  <c r="T4856" i="6" s="1"/>
  <c r="P4856" i="6"/>
  <c r="Q4856" i="6" s="1"/>
  <c r="S4856" i="6"/>
  <c r="U4856" i="6"/>
  <c r="V4856" i="6" s="1"/>
  <c r="W4856" i="6"/>
  <c r="L4857" i="6"/>
  <c r="M4857" i="6"/>
  <c r="N4857" i="6"/>
  <c r="P4857" i="6" s="1"/>
  <c r="Q4857" i="6" s="1"/>
  <c r="O4857" i="6"/>
  <c r="R4857" i="6" s="1"/>
  <c r="T4857" i="6" s="1"/>
  <c r="U4857" i="6" s="1"/>
  <c r="V4857" i="6" s="1"/>
  <c r="W4857" i="6" s="1"/>
  <c r="S4857" i="6"/>
  <c r="L4858" i="6"/>
  <c r="M4858" i="6"/>
  <c r="N4858" i="6"/>
  <c r="P4858" i="6" s="1"/>
  <c r="Q4858" i="6" s="1"/>
  <c r="O4858" i="6"/>
  <c r="R4858" i="6" s="1"/>
  <c r="S4858" i="6"/>
  <c r="T4858" i="6"/>
  <c r="U4858" i="6"/>
  <c r="V4858" i="6" s="1"/>
  <c r="W4858" i="6"/>
  <c r="L4859" i="6"/>
  <c r="M4859" i="6"/>
  <c r="N4859" i="6"/>
  <c r="O4859" i="6" s="1"/>
  <c r="R4859" i="6" s="1"/>
  <c r="T4859" i="6" s="1"/>
  <c r="U4859" i="6" s="1"/>
  <c r="V4859" i="6" s="1"/>
  <c r="W4859" i="6" s="1"/>
  <c r="P4859" i="6"/>
  <c r="Q4859" i="6" s="1"/>
  <c r="S4859" i="6"/>
  <c r="L4860" i="6"/>
  <c r="M4860" i="6"/>
  <c r="N4860" i="6"/>
  <c r="O4860" i="6"/>
  <c r="R4860" i="6" s="1"/>
  <c r="T4860" i="6" s="1"/>
  <c r="U4860" i="6" s="1"/>
  <c r="V4860" i="6" s="1"/>
  <c r="W4860" i="6" s="1"/>
  <c r="P4860" i="6"/>
  <c r="Q4860" i="6" s="1"/>
  <c r="S4860" i="6"/>
  <c r="L4861" i="6"/>
  <c r="M4861" i="6"/>
  <c r="N4861" i="6"/>
  <c r="O4861" i="6"/>
  <c r="R4861" i="6" s="1"/>
  <c r="P4861" i="6"/>
  <c r="Q4861" i="6" s="1"/>
  <c r="S4861" i="6"/>
  <c r="T4861" i="6"/>
  <c r="U4861" i="6"/>
  <c r="V4861" i="6" s="1"/>
  <c r="W4861" i="6" s="1"/>
  <c r="L4862" i="6"/>
  <c r="M4862" i="6"/>
  <c r="N4862" i="6"/>
  <c r="P4862" i="6" s="1"/>
  <c r="Q4862" i="6" s="1"/>
  <c r="O4862" i="6"/>
  <c r="R4862" i="6" s="1"/>
  <c r="S4862" i="6"/>
  <c r="T4862" i="6"/>
  <c r="U4862" i="6" s="1"/>
  <c r="V4862" i="6" s="1"/>
  <c r="W4862" i="6" s="1"/>
  <c r="L4863" i="6"/>
  <c r="M4863" i="6"/>
  <c r="N4863" i="6"/>
  <c r="O4863" i="6" s="1"/>
  <c r="R4863" i="6" s="1"/>
  <c r="T4863" i="6" s="1"/>
  <c r="U4863" i="6" s="1"/>
  <c r="V4863" i="6" s="1"/>
  <c r="W4863" i="6" s="1"/>
  <c r="P4863" i="6"/>
  <c r="Q4863" i="6" s="1"/>
  <c r="S4863" i="6"/>
  <c r="L4864" i="6"/>
  <c r="M4864" i="6"/>
  <c r="N4864" i="6"/>
  <c r="O4864" i="6" s="1"/>
  <c r="R4864" i="6" s="1"/>
  <c r="T4864" i="6" s="1"/>
  <c r="U4864" i="6" s="1"/>
  <c r="V4864" i="6" s="1"/>
  <c r="W4864" i="6" s="1"/>
  <c r="P4864" i="6"/>
  <c r="Q4864" i="6" s="1"/>
  <c r="S4864" i="6"/>
  <c r="L4865" i="6"/>
  <c r="M4865" i="6"/>
  <c r="N4865" i="6"/>
  <c r="O4865" i="6"/>
  <c r="R4865" i="6" s="1"/>
  <c r="P4865" i="6"/>
  <c r="Q4865" i="6" s="1"/>
  <c r="S4865" i="6"/>
  <c r="T4865" i="6"/>
  <c r="U4865" i="6" s="1"/>
  <c r="V4865" i="6" s="1"/>
  <c r="W4865" i="6" s="1"/>
  <c r="L4866" i="6"/>
  <c r="M4866" i="6"/>
  <c r="N4866" i="6"/>
  <c r="P4866" i="6" s="1"/>
  <c r="Q4866" i="6" s="1"/>
  <c r="O4866" i="6"/>
  <c r="R4866" i="6" s="1"/>
  <c r="S4866" i="6"/>
  <c r="T4866" i="6"/>
  <c r="U4866" i="6" s="1"/>
  <c r="V4866" i="6" s="1"/>
  <c r="W4866" i="6" s="1"/>
  <c r="L4867" i="6"/>
  <c r="M4867" i="6"/>
  <c r="N4867" i="6"/>
  <c r="O4867" i="6" s="1"/>
  <c r="R4867" i="6" s="1"/>
  <c r="P4867" i="6"/>
  <c r="Q4867" i="6" s="1"/>
  <c r="S4867" i="6"/>
  <c r="T4867" i="6"/>
  <c r="U4867" i="6" s="1"/>
  <c r="V4867" i="6" s="1"/>
  <c r="W4867" i="6" s="1"/>
  <c r="L4868" i="6"/>
  <c r="M4868" i="6"/>
  <c r="N4868" i="6"/>
  <c r="O4868" i="6" s="1"/>
  <c r="R4868" i="6" s="1"/>
  <c r="T4868" i="6" s="1"/>
  <c r="U4868" i="6" s="1"/>
  <c r="V4868" i="6" s="1"/>
  <c r="W4868" i="6" s="1"/>
  <c r="S4868" i="6"/>
  <c r="L4869" i="6"/>
  <c r="M4869" i="6"/>
  <c r="N4869" i="6"/>
  <c r="O4869" i="6" s="1"/>
  <c r="R4869" i="6" s="1"/>
  <c r="T4869" i="6" s="1"/>
  <c r="U4869" i="6" s="1"/>
  <c r="V4869" i="6" s="1"/>
  <c r="W4869" i="6" s="1"/>
  <c r="P4869" i="6"/>
  <c r="Q4869" i="6" s="1"/>
  <c r="S4869" i="6"/>
  <c r="L4870" i="6"/>
  <c r="M4870" i="6"/>
  <c r="N4870" i="6"/>
  <c r="P4870" i="6" s="1"/>
  <c r="Q4870" i="6" s="1"/>
  <c r="O4870" i="6"/>
  <c r="R4870" i="6" s="1"/>
  <c r="S4870" i="6"/>
  <c r="T4870" i="6"/>
  <c r="U4870" i="6"/>
  <c r="V4870" i="6" s="1"/>
  <c r="W4870" i="6" s="1"/>
  <c r="L4871" i="6"/>
  <c r="M4871" i="6"/>
  <c r="N4871" i="6"/>
  <c r="O4871" i="6" s="1"/>
  <c r="R4871" i="6" s="1"/>
  <c r="T4871" i="6" s="1"/>
  <c r="U4871" i="6" s="1"/>
  <c r="V4871" i="6" s="1"/>
  <c r="W4871" i="6" s="1"/>
  <c r="P4871" i="6"/>
  <c r="Q4871" i="6" s="1"/>
  <c r="S4871" i="6"/>
  <c r="L4872" i="6"/>
  <c r="M4872" i="6"/>
  <c r="N4872" i="6"/>
  <c r="P4872" i="6" s="1"/>
  <c r="Q4872" i="6" s="1"/>
  <c r="O4872" i="6"/>
  <c r="R4872" i="6" s="1"/>
  <c r="T4872" i="6" s="1"/>
  <c r="S4872" i="6"/>
  <c r="U4872" i="6"/>
  <c r="V4872" i="6" s="1"/>
  <c r="W4872" i="6"/>
  <c r="L4873" i="6"/>
  <c r="M4873" i="6"/>
  <c r="N4873" i="6"/>
  <c r="O4873" i="6"/>
  <c r="R4873" i="6" s="1"/>
  <c r="P4873" i="6"/>
  <c r="Q4873" i="6" s="1"/>
  <c r="S4873" i="6"/>
  <c r="T4873" i="6"/>
  <c r="U4873" i="6"/>
  <c r="V4873" i="6" s="1"/>
  <c r="W4873" i="6" s="1"/>
  <c r="L4874" i="6"/>
  <c r="M4874" i="6"/>
  <c r="N4874" i="6"/>
  <c r="P4874" i="6" s="1"/>
  <c r="Q4874" i="6" s="1"/>
  <c r="O4874" i="6"/>
  <c r="R4874" i="6" s="1"/>
  <c r="T4874" i="6" s="1"/>
  <c r="U4874" i="6" s="1"/>
  <c r="V4874" i="6" s="1"/>
  <c r="W4874" i="6" s="1"/>
  <c r="S4874" i="6"/>
  <c r="L4875" i="6"/>
  <c r="M4875" i="6"/>
  <c r="N4875" i="6"/>
  <c r="O4875" i="6" s="1"/>
  <c r="R4875" i="6" s="1"/>
  <c r="P4875" i="6"/>
  <c r="Q4875" i="6" s="1"/>
  <c r="S4875" i="6"/>
  <c r="T4875" i="6"/>
  <c r="U4875" i="6" s="1"/>
  <c r="V4875" i="6" s="1"/>
  <c r="W4875" i="6"/>
  <c r="L4876" i="6"/>
  <c r="M4876" i="6"/>
  <c r="N4876" i="6"/>
  <c r="O4876" i="6"/>
  <c r="R4876" i="6" s="1"/>
  <c r="T4876" i="6" s="1"/>
  <c r="U4876" i="6" s="1"/>
  <c r="V4876" i="6" s="1"/>
  <c r="W4876" i="6" s="1"/>
  <c r="P4876" i="6"/>
  <c r="Q4876" i="6" s="1"/>
  <c r="S4876" i="6"/>
  <c r="L4877" i="6"/>
  <c r="M4877" i="6"/>
  <c r="N4877" i="6"/>
  <c r="O4877" i="6"/>
  <c r="R4877" i="6" s="1"/>
  <c r="T4877" i="6" s="1"/>
  <c r="U4877" i="6" s="1"/>
  <c r="V4877" i="6" s="1"/>
  <c r="W4877" i="6" s="1"/>
  <c r="P4877" i="6"/>
  <c r="Q4877" i="6" s="1"/>
  <c r="S4877" i="6"/>
  <c r="L4878" i="6"/>
  <c r="M4878" i="6"/>
  <c r="N4878" i="6"/>
  <c r="P4878" i="6" s="1"/>
  <c r="Q4878" i="6" s="1"/>
  <c r="O4878" i="6"/>
  <c r="R4878" i="6" s="1"/>
  <c r="T4878" i="6" s="1"/>
  <c r="U4878" i="6" s="1"/>
  <c r="V4878" i="6" s="1"/>
  <c r="W4878" i="6" s="1"/>
  <c r="S4878" i="6"/>
  <c r="L4879" i="6"/>
  <c r="M4879" i="6"/>
  <c r="N4879" i="6"/>
  <c r="O4879" i="6" s="1"/>
  <c r="R4879" i="6" s="1"/>
  <c r="P4879" i="6"/>
  <c r="Q4879" i="6" s="1"/>
  <c r="S4879" i="6"/>
  <c r="T4879" i="6"/>
  <c r="U4879" i="6" s="1"/>
  <c r="V4879" i="6" s="1"/>
  <c r="W4879" i="6" s="1"/>
  <c r="L4880" i="6"/>
  <c r="M4880" i="6"/>
  <c r="N4880" i="6"/>
  <c r="O4880" i="6"/>
  <c r="R4880" i="6" s="1"/>
  <c r="T4880" i="6" s="1"/>
  <c r="U4880" i="6" s="1"/>
  <c r="V4880" i="6" s="1"/>
  <c r="W4880" i="6" s="1"/>
  <c r="P4880" i="6"/>
  <c r="Q4880" i="6" s="1"/>
  <c r="S4880" i="6"/>
  <c r="L4881" i="6"/>
  <c r="M4881" i="6"/>
  <c r="N4881" i="6"/>
  <c r="O4881" i="6" s="1"/>
  <c r="R4881" i="6" s="1"/>
  <c r="T4881" i="6" s="1"/>
  <c r="U4881" i="6" s="1"/>
  <c r="V4881" i="6" s="1"/>
  <c r="W4881" i="6" s="1"/>
  <c r="P4881" i="6"/>
  <c r="Q4881" i="6" s="1"/>
  <c r="S4881" i="6"/>
  <c r="L4882" i="6"/>
  <c r="M4882" i="6"/>
  <c r="N4882" i="6"/>
  <c r="P4882" i="6" s="1"/>
  <c r="Q4882" i="6" s="1"/>
  <c r="O4882" i="6"/>
  <c r="R4882" i="6" s="1"/>
  <c r="S4882" i="6"/>
  <c r="T4882" i="6"/>
  <c r="U4882" i="6"/>
  <c r="V4882" i="6" s="1"/>
  <c r="W4882" i="6" s="1"/>
  <c r="L4883" i="6"/>
  <c r="M4883" i="6"/>
  <c r="N4883" i="6"/>
  <c r="O4883" i="6" s="1"/>
  <c r="R4883" i="6" s="1"/>
  <c r="P4883" i="6"/>
  <c r="Q4883" i="6" s="1"/>
  <c r="S4883" i="6"/>
  <c r="T4883" i="6"/>
  <c r="U4883" i="6" s="1"/>
  <c r="V4883" i="6" s="1"/>
  <c r="W4883" i="6" s="1"/>
  <c r="L4884" i="6"/>
  <c r="M4884" i="6"/>
  <c r="N4884" i="6"/>
  <c r="P4884" i="6" s="1"/>
  <c r="Q4884" i="6" s="1"/>
  <c r="O4884" i="6"/>
  <c r="R4884" i="6" s="1"/>
  <c r="T4884" i="6" s="1"/>
  <c r="S4884" i="6"/>
  <c r="U4884" i="6"/>
  <c r="V4884" i="6" s="1"/>
  <c r="W4884" i="6" s="1"/>
  <c r="L4885" i="6"/>
  <c r="M4885" i="6"/>
  <c r="N4885" i="6"/>
  <c r="O4885" i="6" s="1"/>
  <c r="R4885" i="6" s="1"/>
  <c r="T4885" i="6" s="1"/>
  <c r="U4885" i="6" s="1"/>
  <c r="V4885" i="6" s="1"/>
  <c r="W4885" i="6" s="1"/>
  <c r="S4885" i="6"/>
  <c r="L4886" i="6"/>
  <c r="M4886" i="6"/>
  <c r="N4886" i="6"/>
  <c r="P4886" i="6" s="1"/>
  <c r="Q4886" i="6" s="1"/>
  <c r="S4886" i="6"/>
  <c r="L4887" i="6"/>
  <c r="M4887" i="6"/>
  <c r="N4887" i="6"/>
  <c r="O4887" i="6" s="1"/>
  <c r="R4887" i="6" s="1"/>
  <c r="P4887" i="6"/>
  <c r="Q4887" i="6" s="1"/>
  <c r="S4887" i="6"/>
  <c r="T4887" i="6"/>
  <c r="U4887" i="6" s="1"/>
  <c r="V4887" i="6" s="1"/>
  <c r="W4887" i="6"/>
  <c r="L4888" i="6"/>
  <c r="M4888" i="6"/>
  <c r="N4888" i="6"/>
  <c r="P4888" i="6" s="1"/>
  <c r="Q4888" i="6" s="1"/>
  <c r="O4888" i="6"/>
  <c r="R4888" i="6" s="1"/>
  <c r="T4888" i="6" s="1"/>
  <c r="U4888" i="6" s="1"/>
  <c r="V4888" i="6" s="1"/>
  <c r="W4888" i="6" s="1"/>
  <c r="S4888" i="6"/>
  <c r="L4889" i="6"/>
  <c r="M4889" i="6"/>
  <c r="N4889" i="6"/>
  <c r="P4889" i="6" s="1"/>
  <c r="Q4889" i="6" s="1"/>
  <c r="O4889" i="6"/>
  <c r="R4889" i="6" s="1"/>
  <c r="S4889" i="6"/>
  <c r="T4889" i="6"/>
  <c r="U4889" i="6"/>
  <c r="V4889" i="6" s="1"/>
  <c r="W4889" i="6" s="1"/>
  <c r="L4890" i="6"/>
  <c r="M4890" i="6"/>
  <c r="N4890" i="6"/>
  <c r="P4890" i="6" s="1"/>
  <c r="Q4890" i="6" s="1"/>
  <c r="O4890" i="6"/>
  <c r="R4890" i="6" s="1"/>
  <c r="T4890" i="6" s="1"/>
  <c r="U4890" i="6" s="1"/>
  <c r="V4890" i="6" s="1"/>
  <c r="W4890" i="6" s="1"/>
  <c r="S4890" i="6"/>
  <c r="L4891" i="6"/>
  <c r="M4891" i="6"/>
  <c r="N4891" i="6"/>
  <c r="O4891" i="6" s="1"/>
  <c r="R4891" i="6" s="1"/>
  <c r="T4891" i="6" s="1"/>
  <c r="U4891" i="6" s="1"/>
  <c r="V4891" i="6" s="1"/>
  <c r="W4891" i="6" s="1"/>
  <c r="P4891" i="6"/>
  <c r="Q4891" i="6" s="1"/>
  <c r="S4891" i="6"/>
  <c r="L4892" i="6"/>
  <c r="M4892" i="6"/>
  <c r="N4892" i="6"/>
  <c r="O4892" i="6"/>
  <c r="R4892" i="6" s="1"/>
  <c r="T4892" i="6" s="1"/>
  <c r="P4892" i="6"/>
  <c r="Q4892" i="6" s="1"/>
  <c r="S4892" i="6"/>
  <c r="U4892" i="6"/>
  <c r="V4892" i="6" s="1"/>
  <c r="W4892" i="6"/>
  <c r="L4893" i="6"/>
  <c r="M4893" i="6"/>
  <c r="N4893" i="6"/>
  <c r="O4893" i="6"/>
  <c r="R4893" i="6" s="1"/>
  <c r="T4893" i="6" s="1"/>
  <c r="U4893" i="6" s="1"/>
  <c r="V4893" i="6" s="1"/>
  <c r="W4893" i="6" s="1"/>
  <c r="P4893" i="6"/>
  <c r="Q4893" i="6" s="1"/>
  <c r="S4893" i="6"/>
  <c r="L4894" i="6"/>
  <c r="M4894" i="6"/>
  <c r="N4894" i="6"/>
  <c r="P4894" i="6" s="1"/>
  <c r="Q4894" i="6" s="1"/>
  <c r="O4894" i="6"/>
  <c r="R4894" i="6" s="1"/>
  <c r="T4894" i="6" s="1"/>
  <c r="U4894" i="6" s="1"/>
  <c r="V4894" i="6" s="1"/>
  <c r="W4894" i="6" s="1"/>
  <c r="S4894" i="6"/>
  <c r="L4895" i="6"/>
  <c r="M4895" i="6"/>
  <c r="N4895" i="6"/>
  <c r="O4895" i="6" s="1"/>
  <c r="R4895" i="6" s="1"/>
  <c r="P4895" i="6"/>
  <c r="Q4895" i="6" s="1"/>
  <c r="S4895" i="6"/>
  <c r="T4895" i="6"/>
  <c r="U4895" i="6" s="1"/>
  <c r="V4895" i="6" s="1"/>
  <c r="W4895" i="6"/>
  <c r="L4896" i="6"/>
  <c r="M4896" i="6"/>
  <c r="N4896" i="6"/>
  <c r="O4896" i="6"/>
  <c r="R4896" i="6" s="1"/>
  <c r="T4896" i="6" s="1"/>
  <c r="P4896" i="6"/>
  <c r="Q4896" i="6" s="1"/>
  <c r="S4896" i="6"/>
  <c r="U4896" i="6"/>
  <c r="V4896" i="6" s="1"/>
  <c r="W4896" i="6" s="1"/>
  <c r="L4897" i="6"/>
  <c r="M4897" i="6"/>
  <c r="N4897" i="6"/>
  <c r="O4897" i="6"/>
  <c r="R4897" i="6" s="1"/>
  <c r="T4897" i="6" s="1"/>
  <c r="U4897" i="6" s="1"/>
  <c r="V4897" i="6" s="1"/>
  <c r="W4897" i="6" s="1"/>
  <c r="P4897" i="6"/>
  <c r="Q4897" i="6" s="1"/>
  <c r="S4897" i="6"/>
  <c r="L4898" i="6"/>
  <c r="M4898" i="6"/>
  <c r="N4898" i="6"/>
  <c r="P4898" i="6" s="1"/>
  <c r="Q4898" i="6" s="1"/>
  <c r="S4898" i="6"/>
  <c r="L4899" i="6"/>
  <c r="M4899" i="6"/>
  <c r="N4899" i="6"/>
  <c r="O4899" i="6" s="1"/>
  <c r="R4899" i="6" s="1"/>
  <c r="P4899" i="6"/>
  <c r="Q4899" i="6" s="1"/>
  <c r="S4899" i="6"/>
  <c r="T4899" i="6"/>
  <c r="U4899" i="6" s="1"/>
  <c r="V4899" i="6" s="1"/>
  <c r="W4899" i="6"/>
  <c r="L4900" i="6"/>
  <c r="M4900" i="6"/>
  <c r="N4900" i="6"/>
  <c r="O4900" i="6" s="1"/>
  <c r="R4900" i="6" s="1"/>
  <c r="T4900" i="6" s="1"/>
  <c r="U4900" i="6" s="1"/>
  <c r="V4900" i="6" s="1"/>
  <c r="W4900" i="6" s="1"/>
  <c r="P4900" i="6"/>
  <c r="Q4900" i="6" s="1"/>
  <c r="S4900" i="6"/>
  <c r="L4901" i="6"/>
  <c r="M4901" i="6"/>
  <c r="N4901" i="6"/>
  <c r="P4901" i="6" s="1"/>
  <c r="Q4901" i="6" s="1"/>
  <c r="O4901" i="6"/>
  <c r="R4901" i="6" s="1"/>
  <c r="S4901" i="6"/>
  <c r="T4901" i="6"/>
  <c r="U4901" i="6" s="1"/>
  <c r="V4901" i="6" s="1"/>
  <c r="W4901" i="6" s="1"/>
  <c r="L4902" i="6"/>
  <c r="M4902" i="6"/>
  <c r="N4902" i="6"/>
  <c r="P4902" i="6" s="1"/>
  <c r="Q4902" i="6" s="1"/>
  <c r="S4902" i="6"/>
  <c r="L4903" i="6"/>
  <c r="M4903" i="6"/>
  <c r="N4903" i="6"/>
  <c r="O4903" i="6" s="1"/>
  <c r="R4903" i="6" s="1"/>
  <c r="P4903" i="6"/>
  <c r="Q4903" i="6" s="1"/>
  <c r="S4903" i="6"/>
  <c r="T4903" i="6"/>
  <c r="U4903" i="6" s="1"/>
  <c r="V4903" i="6" s="1"/>
  <c r="W4903" i="6"/>
  <c r="L4904" i="6"/>
  <c r="M4904" i="6"/>
  <c r="N4904" i="6"/>
  <c r="O4904" i="6"/>
  <c r="R4904" i="6" s="1"/>
  <c r="T4904" i="6" s="1"/>
  <c r="P4904" i="6"/>
  <c r="Q4904" i="6" s="1"/>
  <c r="S4904" i="6"/>
  <c r="U4904" i="6"/>
  <c r="V4904" i="6" s="1"/>
  <c r="W4904" i="6"/>
  <c r="L4905" i="6"/>
  <c r="M4905" i="6"/>
  <c r="N4905" i="6"/>
  <c r="P4905" i="6" s="1"/>
  <c r="Q4905" i="6" s="1"/>
  <c r="O4905" i="6"/>
  <c r="R4905" i="6" s="1"/>
  <c r="T4905" i="6" s="1"/>
  <c r="U4905" i="6" s="1"/>
  <c r="V4905" i="6" s="1"/>
  <c r="W4905" i="6" s="1"/>
  <c r="S4905" i="6"/>
  <c r="L4906" i="6"/>
  <c r="M4906" i="6"/>
  <c r="N4906" i="6"/>
  <c r="P4906" i="6" s="1"/>
  <c r="Q4906" i="6" s="1"/>
  <c r="O4906" i="6"/>
  <c r="R4906" i="6" s="1"/>
  <c r="S4906" i="6"/>
  <c r="T4906" i="6"/>
  <c r="U4906" i="6"/>
  <c r="V4906" i="6" s="1"/>
  <c r="W4906" i="6"/>
  <c r="L4907" i="6"/>
  <c r="M4907" i="6"/>
  <c r="N4907" i="6"/>
  <c r="O4907" i="6" s="1"/>
  <c r="R4907" i="6" s="1"/>
  <c r="T4907" i="6" s="1"/>
  <c r="U4907" i="6" s="1"/>
  <c r="V4907" i="6" s="1"/>
  <c r="W4907" i="6" s="1"/>
  <c r="P4907" i="6"/>
  <c r="Q4907" i="6" s="1"/>
  <c r="S4907" i="6"/>
  <c r="L4908" i="6"/>
  <c r="M4908" i="6"/>
  <c r="N4908" i="6"/>
  <c r="O4908" i="6"/>
  <c r="R4908" i="6" s="1"/>
  <c r="T4908" i="6" s="1"/>
  <c r="U4908" i="6" s="1"/>
  <c r="V4908" i="6" s="1"/>
  <c r="W4908" i="6" s="1"/>
  <c r="P4908" i="6"/>
  <c r="Q4908" i="6" s="1"/>
  <c r="S4908" i="6"/>
  <c r="L4909" i="6"/>
  <c r="M4909" i="6"/>
  <c r="N4909" i="6"/>
  <c r="O4909" i="6"/>
  <c r="R4909" i="6" s="1"/>
  <c r="P4909" i="6"/>
  <c r="Q4909" i="6" s="1"/>
  <c r="S4909" i="6"/>
  <c r="T4909" i="6"/>
  <c r="U4909" i="6"/>
  <c r="V4909" i="6" s="1"/>
  <c r="W4909" i="6" s="1"/>
  <c r="L4910" i="6"/>
  <c r="M4910" i="6"/>
  <c r="N4910" i="6"/>
  <c r="P4910" i="6" s="1"/>
  <c r="Q4910" i="6" s="1"/>
  <c r="O4910" i="6"/>
  <c r="R4910" i="6" s="1"/>
  <c r="S4910" i="6"/>
  <c r="T4910" i="6"/>
  <c r="U4910" i="6" s="1"/>
  <c r="V4910" i="6" s="1"/>
  <c r="W4910" i="6" s="1"/>
  <c r="L4911" i="6"/>
  <c r="M4911" i="6"/>
  <c r="N4911" i="6"/>
  <c r="O4911" i="6" s="1"/>
  <c r="R4911" i="6" s="1"/>
  <c r="T4911" i="6" s="1"/>
  <c r="U4911" i="6" s="1"/>
  <c r="V4911" i="6" s="1"/>
  <c r="W4911" i="6" s="1"/>
  <c r="P4911" i="6"/>
  <c r="Q4911" i="6" s="1"/>
  <c r="S4911" i="6"/>
  <c r="L4912" i="6"/>
  <c r="M4912" i="6"/>
  <c r="N4912" i="6"/>
  <c r="O4912" i="6" s="1"/>
  <c r="R4912" i="6" s="1"/>
  <c r="T4912" i="6" s="1"/>
  <c r="U4912" i="6" s="1"/>
  <c r="V4912" i="6" s="1"/>
  <c r="W4912" i="6" s="1"/>
  <c r="P4912" i="6"/>
  <c r="Q4912" i="6" s="1"/>
  <c r="S4912" i="6"/>
  <c r="L4913" i="6"/>
  <c r="M4913" i="6"/>
  <c r="N4913" i="6"/>
  <c r="O4913" i="6"/>
  <c r="R4913" i="6" s="1"/>
  <c r="P4913" i="6"/>
  <c r="Q4913" i="6" s="1"/>
  <c r="S4913" i="6"/>
  <c r="T4913" i="6"/>
  <c r="U4913" i="6" s="1"/>
  <c r="V4913" i="6" s="1"/>
  <c r="W4913" i="6" s="1"/>
  <c r="L4914" i="6"/>
  <c r="M4914" i="6"/>
  <c r="N4914" i="6"/>
  <c r="P4914" i="6" s="1"/>
  <c r="Q4914" i="6" s="1"/>
  <c r="O4914" i="6"/>
  <c r="R4914" i="6" s="1"/>
  <c r="S4914" i="6"/>
  <c r="T4914" i="6"/>
  <c r="U4914" i="6" s="1"/>
  <c r="V4914" i="6" s="1"/>
  <c r="W4914" i="6" s="1"/>
  <c r="L4915" i="6"/>
  <c r="M4915" i="6"/>
  <c r="N4915" i="6"/>
  <c r="O4915" i="6" s="1"/>
  <c r="R4915" i="6" s="1"/>
  <c r="P4915" i="6"/>
  <c r="Q4915" i="6" s="1"/>
  <c r="S4915" i="6"/>
  <c r="T4915" i="6"/>
  <c r="U4915" i="6" s="1"/>
  <c r="V4915" i="6" s="1"/>
  <c r="W4915" i="6" s="1"/>
  <c r="L4916" i="6"/>
  <c r="M4916" i="6"/>
  <c r="N4916" i="6"/>
  <c r="O4916" i="6" s="1"/>
  <c r="R4916" i="6" s="1"/>
  <c r="T4916" i="6" s="1"/>
  <c r="U4916" i="6" s="1"/>
  <c r="V4916" i="6" s="1"/>
  <c r="W4916" i="6" s="1"/>
  <c r="S4916" i="6"/>
  <c r="L4917" i="6"/>
  <c r="M4917" i="6"/>
  <c r="N4917" i="6"/>
  <c r="O4917" i="6" s="1"/>
  <c r="R4917" i="6" s="1"/>
  <c r="T4917" i="6" s="1"/>
  <c r="U4917" i="6" s="1"/>
  <c r="V4917" i="6" s="1"/>
  <c r="W4917" i="6" s="1"/>
  <c r="P4917" i="6"/>
  <c r="Q4917" i="6" s="1"/>
  <c r="S4917" i="6"/>
  <c r="L4918" i="6"/>
  <c r="M4918" i="6"/>
  <c r="N4918" i="6"/>
  <c r="P4918" i="6" s="1"/>
  <c r="Q4918" i="6" s="1"/>
  <c r="O4918" i="6"/>
  <c r="R4918" i="6" s="1"/>
  <c r="S4918" i="6"/>
  <c r="T4918" i="6"/>
  <c r="U4918" i="6"/>
  <c r="V4918" i="6" s="1"/>
  <c r="W4918" i="6" s="1"/>
  <c r="L4919" i="6"/>
  <c r="M4919" i="6"/>
  <c r="N4919" i="6"/>
  <c r="O4919" i="6" s="1"/>
  <c r="R4919" i="6" s="1"/>
  <c r="T4919" i="6" s="1"/>
  <c r="U4919" i="6" s="1"/>
  <c r="V4919" i="6" s="1"/>
  <c r="W4919" i="6" s="1"/>
  <c r="P4919" i="6"/>
  <c r="Q4919" i="6" s="1"/>
  <c r="S4919" i="6"/>
  <c r="L4920" i="6"/>
  <c r="M4920" i="6"/>
  <c r="N4920" i="6"/>
  <c r="P4920" i="6" s="1"/>
  <c r="Q4920" i="6" s="1"/>
  <c r="O4920" i="6"/>
  <c r="R4920" i="6" s="1"/>
  <c r="T4920" i="6" s="1"/>
  <c r="S4920" i="6"/>
  <c r="U4920" i="6"/>
  <c r="V4920" i="6" s="1"/>
  <c r="W4920" i="6"/>
  <c r="L4921" i="6"/>
  <c r="M4921" i="6"/>
  <c r="N4921" i="6"/>
  <c r="O4921" i="6"/>
  <c r="R4921" i="6" s="1"/>
  <c r="P4921" i="6"/>
  <c r="Q4921" i="6" s="1"/>
  <c r="S4921" i="6"/>
  <c r="T4921" i="6"/>
  <c r="U4921" i="6"/>
  <c r="V4921" i="6" s="1"/>
  <c r="W4921" i="6" s="1"/>
  <c r="L4922" i="6"/>
  <c r="M4922" i="6"/>
  <c r="N4922" i="6"/>
  <c r="P4922" i="6" s="1"/>
  <c r="Q4922" i="6" s="1"/>
  <c r="O4922" i="6"/>
  <c r="R4922" i="6" s="1"/>
  <c r="T4922" i="6" s="1"/>
  <c r="U4922" i="6" s="1"/>
  <c r="V4922" i="6" s="1"/>
  <c r="W4922" i="6" s="1"/>
  <c r="S4922" i="6"/>
  <c r="L4923" i="6"/>
  <c r="M4923" i="6"/>
  <c r="N4923" i="6"/>
  <c r="O4923" i="6" s="1"/>
  <c r="R4923" i="6" s="1"/>
  <c r="P4923" i="6"/>
  <c r="Q4923" i="6" s="1"/>
  <c r="S4923" i="6"/>
  <c r="T4923" i="6"/>
  <c r="U4923" i="6" s="1"/>
  <c r="V4923" i="6" s="1"/>
  <c r="W4923" i="6"/>
  <c r="L4924" i="6"/>
  <c r="M4924" i="6"/>
  <c r="N4924" i="6"/>
  <c r="O4924" i="6"/>
  <c r="R4924" i="6" s="1"/>
  <c r="T4924" i="6" s="1"/>
  <c r="U4924" i="6" s="1"/>
  <c r="V4924" i="6" s="1"/>
  <c r="W4924" i="6" s="1"/>
  <c r="P4924" i="6"/>
  <c r="Q4924" i="6" s="1"/>
  <c r="S4924" i="6"/>
  <c r="L4925" i="6"/>
  <c r="M4925" i="6"/>
  <c r="N4925" i="6"/>
  <c r="O4925" i="6"/>
  <c r="R4925" i="6" s="1"/>
  <c r="T4925" i="6" s="1"/>
  <c r="U4925" i="6" s="1"/>
  <c r="V4925" i="6" s="1"/>
  <c r="W4925" i="6" s="1"/>
  <c r="P4925" i="6"/>
  <c r="Q4925" i="6" s="1"/>
  <c r="S4925" i="6"/>
  <c r="L4926" i="6"/>
  <c r="M4926" i="6"/>
  <c r="N4926" i="6"/>
  <c r="P4926" i="6" s="1"/>
  <c r="Q4926" i="6" s="1"/>
  <c r="O4926" i="6"/>
  <c r="R4926" i="6" s="1"/>
  <c r="T4926" i="6" s="1"/>
  <c r="U4926" i="6" s="1"/>
  <c r="V4926" i="6" s="1"/>
  <c r="W4926" i="6" s="1"/>
  <c r="S4926" i="6"/>
  <c r="L4927" i="6"/>
  <c r="M4927" i="6"/>
  <c r="N4927" i="6"/>
  <c r="O4927" i="6" s="1"/>
  <c r="R4927" i="6" s="1"/>
  <c r="P4927" i="6"/>
  <c r="Q4927" i="6" s="1"/>
  <c r="S4927" i="6"/>
  <c r="T4927" i="6"/>
  <c r="U4927" i="6" s="1"/>
  <c r="V4927" i="6" s="1"/>
  <c r="W4927" i="6" s="1"/>
  <c r="L4928" i="6"/>
  <c r="M4928" i="6"/>
  <c r="N4928" i="6"/>
  <c r="O4928" i="6"/>
  <c r="R4928" i="6" s="1"/>
  <c r="T4928" i="6" s="1"/>
  <c r="U4928" i="6" s="1"/>
  <c r="V4928" i="6" s="1"/>
  <c r="W4928" i="6" s="1"/>
  <c r="P4928" i="6"/>
  <c r="Q4928" i="6" s="1"/>
  <c r="S4928" i="6"/>
  <c r="L4929" i="6"/>
  <c r="M4929" i="6"/>
  <c r="N4929" i="6"/>
  <c r="O4929" i="6" s="1"/>
  <c r="R4929" i="6" s="1"/>
  <c r="T4929" i="6" s="1"/>
  <c r="U4929" i="6" s="1"/>
  <c r="V4929" i="6" s="1"/>
  <c r="W4929" i="6" s="1"/>
  <c r="P4929" i="6"/>
  <c r="Q4929" i="6" s="1"/>
  <c r="S4929" i="6"/>
  <c r="L4930" i="6"/>
  <c r="M4930" i="6"/>
  <c r="N4930" i="6"/>
  <c r="P4930" i="6" s="1"/>
  <c r="Q4930" i="6" s="1"/>
  <c r="O4930" i="6"/>
  <c r="R4930" i="6" s="1"/>
  <c r="S4930" i="6"/>
  <c r="T4930" i="6"/>
  <c r="U4930" i="6"/>
  <c r="V4930" i="6" s="1"/>
  <c r="W4930" i="6" s="1"/>
  <c r="L4931" i="6"/>
  <c r="M4931" i="6"/>
  <c r="N4931" i="6"/>
  <c r="O4931" i="6" s="1"/>
  <c r="R4931" i="6" s="1"/>
  <c r="P4931" i="6"/>
  <c r="Q4931" i="6" s="1"/>
  <c r="S4931" i="6"/>
  <c r="T4931" i="6"/>
  <c r="U4931" i="6" s="1"/>
  <c r="V4931" i="6" s="1"/>
  <c r="W4931" i="6" s="1"/>
  <c r="L4932" i="6"/>
  <c r="M4932" i="6"/>
  <c r="N4932" i="6"/>
  <c r="P4932" i="6" s="1"/>
  <c r="Q4932" i="6" s="1"/>
  <c r="O4932" i="6"/>
  <c r="R4932" i="6" s="1"/>
  <c r="T4932" i="6" s="1"/>
  <c r="S4932" i="6"/>
  <c r="U4932" i="6"/>
  <c r="V4932" i="6" s="1"/>
  <c r="W4932" i="6" s="1"/>
  <c r="L4933" i="6"/>
  <c r="M4933" i="6"/>
  <c r="N4933" i="6"/>
  <c r="O4933" i="6" s="1"/>
  <c r="R4933" i="6" s="1"/>
  <c r="T4933" i="6" s="1"/>
  <c r="U4933" i="6" s="1"/>
  <c r="V4933" i="6" s="1"/>
  <c r="W4933" i="6" s="1"/>
  <c r="S4933" i="6"/>
  <c r="L4934" i="6"/>
  <c r="M4934" i="6"/>
  <c r="N4934" i="6"/>
  <c r="P4934" i="6" s="1"/>
  <c r="Q4934" i="6" s="1"/>
  <c r="S4934" i="6"/>
  <c r="L4935" i="6"/>
  <c r="M4935" i="6"/>
  <c r="N4935" i="6"/>
  <c r="O4935" i="6" s="1"/>
  <c r="R4935" i="6" s="1"/>
  <c r="P4935" i="6"/>
  <c r="Q4935" i="6" s="1"/>
  <c r="S4935" i="6"/>
  <c r="T4935" i="6"/>
  <c r="U4935" i="6" s="1"/>
  <c r="V4935" i="6" s="1"/>
  <c r="W4935" i="6"/>
  <c r="L4936" i="6"/>
  <c r="M4936" i="6"/>
  <c r="N4936" i="6"/>
  <c r="P4936" i="6" s="1"/>
  <c r="Q4936" i="6" s="1"/>
  <c r="O4936" i="6"/>
  <c r="R4936" i="6" s="1"/>
  <c r="T4936" i="6" s="1"/>
  <c r="U4936" i="6" s="1"/>
  <c r="V4936" i="6" s="1"/>
  <c r="W4936" i="6" s="1"/>
  <c r="S4936" i="6"/>
  <c r="L4937" i="6"/>
  <c r="M4937" i="6"/>
  <c r="N4937" i="6"/>
  <c r="P4937" i="6" s="1"/>
  <c r="Q4937" i="6" s="1"/>
  <c r="O4937" i="6"/>
  <c r="R4937" i="6" s="1"/>
  <c r="S4937" i="6"/>
  <c r="T4937" i="6"/>
  <c r="U4937" i="6"/>
  <c r="V4937" i="6" s="1"/>
  <c r="W4937" i="6" s="1"/>
  <c r="L4938" i="6"/>
  <c r="M4938" i="6"/>
  <c r="N4938" i="6"/>
  <c r="P4938" i="6" s="1"/>
  <c r="Q4938" i="6" s="1"/>
  <c r="O4938" i="6"/>
  <c r="R4938" i="6" s="1"/>
  <c r="T4938" i="6" s="1"/>
  <c r="U4938" i="6" s="1"/>
  <c r="V4938" i="6" s="1"/>
  <c r="W4938" i="6" s="1"/>
  <c r="S4938" i="6"/>
  <c r="L4939" i="6"/>
  <c r="M4939" i="6"/>
  <c r="N4939" i="6"/>
  <c r="O4939" i="6" s="1"/>
  <c r="R4939" i="6" s="1"/>
  <c r="T4939" i="6" s="1"/>
  <c r="U4939" i="6" s="1"/>
  <c r="V4939" i="6" s="1"/>
  <c r="W4939" i="6" s="1"/>
  <c r="P4939" i="6"/>
  <c r="Q4939" i="6" s="1"/>
  <c r="S4939" i="6"/>
  <c r="L4940" i="6"/>
  <c r="M4940" i="6"/>
  <c r="N4940" i="6"/>
  <c r="O4940" i="6"/>
  <c r="R4940" i="6" s="1"/>
  <c r="T4940" i="6" s="1"/>
  <c r="P4940" i="6"/>
  <c r="Q4940" i="6" s="1"/>
  <c r="S4940" i="6"/>
  <c r="U4940" i="6"/>
  <c r="V4940" i="6" s="1"/>
  <c r="W4940" i="6"/>
  <c r="L4941" i="6"/>
  <c r="M4941" i="6"/>
  <c r="N4941" i="6"/>
  <c r="O4941" i="6"/>
  <c r="R4941" i="6" s="1"/>
  <c r="T4941" i="6" s="1"/>
  <c r="U4941" i="6" s="1"/>
  <c r="V4941" i="6" s="1"/>
  <c r="W4941" i="6" s="1"/>
  <c r="P4941" i="6"/>
  <c r="Q4941" i="6" s="1"/>
  <c r="S4941" i="6"/>
  <c r="L4942" i="6"/>
  <c r="M4942" i="6"/>
  <c r="N4942" i="6"/>
  <c r="P4942" i="6" s="1"/>
  <c r="Q4942" i="6" s="1"/>
  <c r="O4942" i="6"/>
  <c r="R4942" i="6" s="1"/>
  <c r="T4942" i="6" s="1"/>
  <c r="U4942" i="6" s="1"/>
  <c r="V4942" i="6" s="1"/>
  <c r="W4942" i="6" s="1"/>
  <c r="S4942" i="6"/>
  <c r="L4943" i="6"/>
  <c r="M4943" i="6"/>
  <c r="N4943" i="6"/>
  <c r="O4943" i="6" s="1"/>
  <c r="R4943" i="6" s="1"/>
  <c r="P4943" i="6"/>
  <c r="Q4943" i="6" s="1"/>
  <c r="S4943" i="6"/>
  <c r="T4943" i="6"/>
  <c r="U4943" i="6" s="1"/>
  <c r="V4943" i="6" s="1"/>
  <c r="W4943" i="6"/>
  <c r="L4944" i="6"/>
  <c r="M4944" i="6"/>
  <c r="N4944" i="6"/>
  <c r="O4944" i="6"/>
  <c r="R4944" i="6" s="1"/>
  <c r="T4944" i="6" s="1"/>
  <c r="P4944" i="6"/>
  <c r="Q4944" i="6" s="1"/>
  <c r="S4944" i="6"/>
  <c r="U4944" i="6"/>
  <c r="V4944" i="6" s="1"/>
  <c r="W4944" i="6" s="1"/>
  <c r="L4945" i="6"/>
  <c r="M4945" i="6"/>
  <c r="N4945" i="6"/>
  <c r="O4945" i="6"/>
  <c r="R4945" i="6" s="1"/>
  <c r="T4945" i="6" s="1"/>
  <c r="U4945" i="6" s="1"/>
  <c r="V4945" i="6" s="1"/>
  <c r="W4945" i="6" s="1"/>
  <c r="P4945" i="6"/>
  <c r="Q4945" i="6" s="1"/>
  <c r="S4945" i="6"/>
  <c r="L4946" i="6"/>
  <c r="M4946" i="6"/>
  <c r="N4946" i="6"/>
  <c r="P4946" i="6" s="1"/>
  <c r="Q4946" i="6" s="1"/>
  <c r="S4946" i="6"/>
  <c r="L4947" i="6"/>
  <c r="M4947" i="6"/>
  <c r="N4947" i="6"/>
  <c r="O4947" i="6" s="1"/>
  <c r="R4947" i="6" s="1"/>
  <c r="P4947" i="6"/>
  <c r="Q4947" i="6" s="1"/>
  <c r="S4947" i="6"/>
  <c r="T4947" i="6"/>
  <c r="U4947" i="6" s="1"/>
  <c r="V4947" i="6" s="1"/>
  <c r="W4947" i="6"/>
  <c r="L4948" i="6"/>
  <c r="M4948" i="6"/>
  <c r="N4948" i="6"/>
  <c r="O4948" i="6" s="1"/>
  <c r="R4948" i="6" s="1"/>
  <c r="T4948" i="6" s="1"/>
  <c r="U4948" i="6" s="1"/>
  <c r="V4948" i="6" s="1"/>
  <c r="W4948" i="6" s="1"/>
  <c r="P4948" i="6"/>
  <c r="Q4948" i="6" s="1"/>
  <c r="S4948" i="6"/>
  <c r="L4949" i="6"/>
  <c r="M4949" i="6"/>
  <c r="N4949" i="6"/>
  <c r="P4949" i="6" s="1"/>
  <c r="Q4949" i="6" s="1"/>
  <c r="O4949" i="6"/>
  <c r="R4949" i="6" s="1"/>
  <c r="S4949" i="6"/>
  <c r="T4949" i="6"/>
  <c r="U4949" i="6" s="1"/>
  <c r="V4949" i="6" s="1"/>
  <c r="W4949" i="6" s="1"/>
  <c r="L4950" i="6"/>
  <c r="M4950" i="6"/>
  <c r="N4950" i="6"/>
  <c r="P4950" i="6" s="1"/>
  <c r="Q4950" i="6" s="1"/>
  <c r="S4950" i="6"/>
  <c r="L4951" i="6"/>
  <c r="M4951" i="6"/>
  <c r="N4951" i="6"/>
  <c r="O4951" i="6" s="1"/>
  <c r="R4951" i="6" s="1"/>
  <c r="P4951" i="6"/>
  <c r="Q4951" i="6" s="1"/>
  <c r="S4951" i="6"/>
  <c r="T4951" i="6"/>
  <c r="U4951" i="6" s="1"/>
  <c r="V4951" i="6" s="1"/>
  <c r="W4951" i="6"/>
  <c r="L4952" i="6"/>
  <c r="M4952" i="6"/>
  <c r="N4952" i="6"/>
  <c r="O4952" i="6"/>
  <c r="R4952" i="6" s="1"/>
  <c r="T4952" i="6" s="1"/>
  <c r="P4952" i="6"/>
  <c r="Q4952" i="6" s="1"/>
  <c r="S4952" i="6"/>
  <c r="U4952" i="6"/>
  <c r="V4952" i="6" s="1"/>
  <c r="W4952" i="6"/>
  <c r="L4953" i="6"/>
  <c r="M4953" i="6"/>
  <c r="N4953" i="6"/>
  <c r="P4953" i="6" s="1"/>
  <c r="Q4953" i="6" s="1"/>
  <c r="O4953" i="6"/>
  <c r="R4953" i="6" s="1"/>
  <c r="T4953" i="6" s="1"/>
  <c r="U4953" i="6" s="1"/>
  <c r="V4953" i="6" s="1"/>
  <c r="W4953" i="6" s="1"/>
  <c r="S4953" i="6"/>
  <c r="L4954" i="6"/>
  <c r="M4954" i="6"/>
  <c r="N4954" i="6"/>
  <c r="P4954" i="6" s="1"/>
  <c r="Q4954" i="6" s="1"/>
  <c r="O4954" i="6"/>
  <c r="R4954" i="6" s="1"/>
  <c r="S4954" i="6"/>
  <c r="T4954" i="6"/>
  <c r="U4954" i="6"/>
  <c r="V4954" i="6" s="1"/>
  <c r="W4954" i="6"/>
  <c r="L4955" i="6"/>
  <c r="M4955" i="6"/>
  <c r="N4955" i="6"/>
  <c r="O4955" i="6" s="1"/>
  <c r="R4955" i="6" s="1"/>
  <c r="T4955" i="6" s="1"/>
  <c r="U4955" i="6" s="1"/>
  <c r="V4955" i="6" s="1"/>
  <c r="W4955" i="6" s="1"/>
  <c r="P4955" i="6"/>
  <c r="Q4955" i="6" s="1"/>
  <c r="S4955" i="6"/>
  <c r="L4956" i="6"/>
  <c r="M4956" i="6"/>
  <c r="N4956" i="6"/>
  <c r="O4956" i="6"/>
  <c r="R4956" i="6" s="1"/>
  <c r="T4956" i="6" s="1"/>
  <c r="U4956" i="6" s="1"/>
  <c r="V4956" i="6" s="1"/>
  <c r="W4956" i="6" s="1"/>
  <c r="P4956" i="6"/>
  <c r="Q4956" i="6" s="1"/>
  <c r="S4956" i="6"/>
  <c r="L4957" i="6"/>
  <c r="M4957" i="6"/>
  <c r="N4957" i="6"/>
  <c r="O4957" i="6"/>
  <c r="R4957" i="6" s="1"/>
  <c r="P4957" i="6"/>
  <c r="Q4957" i="6" s="1"/>
  <c r="S4957" i="6"/>
  <c r="T4957" i="6"/>
  <c r="U4957" i="6"/>
  <c r="V4957" i="6" s="1"/>
  <c r="W4957" i="6" s="1"/>
  <c r="L4958" i="6"/>
  <c r="M4958" i="6"/>
  <c r="N4958" i="6"/>
  <c r="P4958" i="6" s="1"/>
  <c r="Q4958" i="6" s="1"/>
  <c r="O4958" i="6"/>
  <c r="R4958" i="6" s="1"/>
  <c r="S4958" i="6"/>
  <c r="T4958" i="6"/>
  <c r="U4958" i="6" s="1"/>
  <c r="V4958" i="6" s="1"/>
  <c r="W4958" i="6" s="1"/>
  <c r="L4959" i="6"/>
  <c r="M4959" i="6"/>
  <c r="N4959" i="6"/>
  <c r="O4959" i="6" s="1"/>
  <c r="R4959" i="6" s="1"/>
  <c r="T4959" i="6" s="1"/>
  <c r="U4959" i="6" s="1"/>
  <c r="V4959" i="6" s="1"/>
  <c r="W4959" i="6" s="1"/>
  <c r="P4959" i="6"/>
  <c r="Q4959" i="6" s="1"/>
  <c r="S4959" i="6"/>
  <c r="L4960" i="6"/>
  <c r="M4960" i="6"/>
  <c r="N4960" i="6"/>
  <c r="O4960" i="6" s="1"/>
  <c r="R4960" i="6" s="1"/>
  <c r="T4960" i="6" s="1"/>
  <c r="U4960" i="6" s="1"/>
  <c r="V4960" i="6" s="1"/>
  <c r="W4960" i="6" s="1"/>
  <c r="P4960" i="6"/>
  <c r="Q4960" i="6" s="1"/>
  <c r="S4960" i="6"/>
  <c r="L4961" i="6"/>
  <c r="M4961" i="6"/>
  <c r="N4961" i="6"/>
  <c r="O4961" i="6"/>
  <c r="R4961" i="6" s="1"/>
  <c r="P4961" i="6"/>
  <c r="Q4961" i="6" s="1"/>
  <c r="S4961" i="6"/>
  <c r="T4961" i="6"/>
  <c r="U4961" i="6" s="1"/>
  <c r="V4961" i="6" s="1"/>
  <c r="W4961" i="6" s="1"/>
  <c r="L4962" i="6"/>
  <c r="M4962" i="6"/>
  <c r="N4962" i="6"/>
  <c r="P4962" i="6" s="1"/>
  <c r="Q4962" i="6" s="1"/>
  <c r="O4962" i="6"/>
  <c r="R4962" i="6" s="1"/>
  <c r="S4962" i="6"/>
  <c r="T4962" i="6"/>
  <c r="U4962" i="6" s="1"/>
  <c r="V4962" i="6" s="1"/>
  <c r="W4962" i="6" s="1"/>
  <c r="L4963" i="6"/>
  <c r="M4963" i="6"/>
  <c r="N4963" i="6"/>
  <c r="O4963" i="6" s="1"/>
  <c r="R4963" i="6" s="1"/>
  <c r="P4963" i="6"/>
  <c r="Q4963" i="6" s="1"/>
  <c r="S4963" i="6"/>
  <c r="T4963" i="6"/>
  <c r="U4963" i="6" s="1"/>
  <c r="V4963" i="6" s="1"/>
  <c r="W4963" i="6" s="1"/>
  <c r="L4964" i="6"/>
  <c r="M4964" i="6"/>
  <c r="N4964" i="6"/>
  <c r="O4964" i="6" s="1"/>
  <c r="R4964" i="6" s="1"/>
  <c r="T4964" i="6" s="1"/>
  <c r="U4964" i="6" s="1"/>
  <c r="V4964" i="6" s="1"/>
  <c r="W4964" i="6" s="1"/>
  <c r="S4964" i="6"/>
  <c r="L4965" i="6"/>
  <c r="M4965" i="6"/>
  <c r="N4965" i="6"/>
  <c r="O4965" i="6" s="1"/>
  <c r="R4965" i="6" s="1"/>
  <c r="T4965" i="6" s="1"/>
  <c r="U4965" i="6" s="1"/>
  <c r="V4965" i="6" s="1"/>
  <c r="W4965" i="6" s="1"/>
  <c r="P4965" i="6"/>
  <c r="Q4965" i="6" s="1"/>
  <c r="S4965" i="6"/>
  <c r="L4966" i="6"/>
  <c r="M4966" i="6"/>
  <c r="N4966" i="6"/>
  <c r="P4966" i="6" s="1"/>
  <c r="Q4966" i="6" s="1"/>
  <c r="O4966" i="6"/>
  <c r="R4966" i="6" s="1"/>
  <c r="S4966" i="6"/>
  <c r="T4966" i="6"/>
  <c r="U4966" i="6"/>
  <c r="V4966" i="6" s="1"/>
  <c r="W4966" i="6" s="1"/>
  <c r="L4967" i="6"/>
  <c r="M4967" i="6"/>
  <c r="N4967" i="6"/>
  <c r="O4967" i="6" s="1"/>
  <c r="R4967" i="6" s="1"/>
  <c r="T4967" i="6" s="1"/>
  <c r="U4967" i="6" s="1"/>
  <c r="V4967" i="6" s="1"/>
  <c r="W4967" i="6" s="1"/>
  <c r="P4967" i="6"/>
  <c r="Q4967" i="6" s="1"/>
  <c r="S4967" i="6"/>
  <c r="L4968" i="6"/>
  <c r="M4968" i="6"/>
  <c r="N4968" i="6"/>
  <c r="P4968" i="6" s="1"/>
  <c r="Q4968" i="6" s="1"/>
  <c r="O4968" i="6"/>
  <c r="R4968" i="6" s="1"/>
  <c r="T4968" i="6" s="1"/>
  <c r="S4968" i="6"/>
  <c r="U4968" i="6"/>
  <c r="V4968" i="6" s="1"/>
  <c r="W4968" i="6"/>
  <c r="L4969" i="6"/>
  <c r="M4969" i="6"/>
  <c r="N4969" i="6"/>
  <c r="O4969" i="6"/>
  <c r="R4969" i="6" s="1"/>
  <c r="P4969" i="6"/>
  <c r="Q4969" i="6" s="1"/>
  <c r="S4969" i="6"/>
  <c r="T4969" i="6"/>
  <c r="U4969" i="6"/>
  <c r="V4969" i="6" s="1"/>
  <c r="W4969" i="6" s="1"/>
  <c r="L4970" i="6"/>
  <c r="M4970" i="6"/>
  <c r="N4970" i="6"/>
  <c r="P4970" i="6" s="1"/>
  <c r="Q4970" i="6" s="1"/>
  <c r="O4970" i="6"/>
  <c r="R4970" i="6" s="1"/>
  <c r="T4970" i="6" s="1"/>
  <c r="U4970" i="6" s="1"/>
  <c r="V4970" i="6" s="1"/>
  <c r="W4970" i="6" s="1"/>
  <c r="S4970" i="6"/>
  <c r="L4971" i="6"/>
  <c r="M4971" i="6"/>
  <c r="N4971" i="6"/>
  <c r="O4971" i="6" s="1"/>
  <c r="R4971" i="6" s="1"/>
  <c r="P4971" i="6"/>
  <c r="Q4971" i="6" s="1"/>
  <c r="S4971" i="6"/>
  <c r="T4971" i="6"/>
  <c r="U4971" i="6" s="1"/>
  <c r="V4971" i="6" s="1"/>
  <c r="W4971" i="6"/>
  <c r="L4972" i="6"/>
  <c r="M4972" i="6"/>
  <c r="N4972" i="6"/>
  <c r="O4972" i="6"/>
  <c r="R4972" i="6" s="1"/>
  <c r="T4972" i="6" s="1"/>
  <c r="U4972" i="6" s="1"/>
  <c r="V4972" i="6" s="1"/>
  <c r="W4972" i="6" s="1"/>
  <c r="P4972" i="6"/>
  <c r="Q4972" i="6" s="1"/>
  <c r="S4972" i="6"/>
  <c r="L4973" i="6"/>
  <c r="M4973" i="6"/>
  <c r="N4973" i="6"/>
  <c r="O4973" i="6"/>
  <c r="R4973" i="6" s="1"/>
  <c r="T4973" i="6" s="1"/>
  <c r="U4973" i="6" s="1"/>
  <c r="V4973" i="6" s="1"/>
  <c r="W4973" i="6" s="1"/>
  <c r="P4973" i="6"/>
  <c r="Q4973" i="6" s="1"/>
  <c r="S4973" i="6"/>
  <c r="L4974" i="6"/>
  <c r="M4974" i="6"/>
  <c r="N4974" i="6"/>
  <c r="P4974" i="6" s="1"/>
  <c r="Q4974" i="6" s="1"/>
  <c r="O4974" i="6"/>
  <c r="R4974" i="6" s="1"/>
  <c r="T4974" i="6" s="1"/>
  <c r="U4974" i="6" s="1"/>
  <c r="V4974" i="6" s="1"/>
  <c r="W4974" i="6" s="1"/>
  <c r="S4974" i="6"/>
  <c r="L4975" i="6"/>
  <c r="M4975" i="6"/>
  <c r="N4975" i="6"/>
  <c r="O4975" i="6" s="1"/>
  <c r="R4975" i="6" s="1"/>
  <c r="P4975" i="6"/>
  <c r="Q4975" i="6" s="1"/>
  <c r="S4975" i="6"/>
  <c r="T4975" i="6"/>
  <c r="U4975" i="6" s="1"/>
  <c r="V4975" i="6" s="1"/>
  <c r="W4975" i="6" s="1"/>
  <c r="L4976" i="6"/>
  <c r="M4976" i="6"/>
  <c r="N4976" i="6"/>
  <c r="O4976" i="6"/>
  <c r="R4976" i="6" s="1"/>
  <c r="T4976" i="6" s="1"/>
  <c r="U4976" i="6" s="1"/>
  <c r="V4976" i="6" s="1"/>
  <c r="W4976" i="6" s="1"/>
  <c r="P4976" i="6"/>
  <c r="Q4976" i="6" s="1"/>
  <c r="S4976" i="6"/>
  <c r="L4977" i="6"/>
  <c r="M4977" i="6"/>
  <c r="N4977" i="6"/>
  <c r="O4977" i="6" s="1"/>
  <c r="R4977" i="6" s="1"/>
  <c r="T4977" i="6" s="1"/>
  <c r="U4977" i="6" s="1"/>
  <c r="V4977" i="6" s="1"/>
  <c r="W4977" i="6" s="1"/>
  <c r="P4977" i="6"/>
  <c r="Q4977" i="6" s="1"/>
  <c r="S4977" i="6"/>
  <c r="L4978" i="6"/>
  <c r="M4978" i="6"/>
  <c r="N4978" i="6"/>
  <c r="P4978" i="6" s="1"/>
  <c r="Q4978" i="6" s="1"/>
  <c r="O4978" i="6"/>
  <c r="R4978" i="6" s="1"/>
  <c r="S4978" i="6"/>
  <c r="T4978" i="6"/>
  <c r="U4978" i="6"/>
  <c r="V4978" i="6" s="1"/>
  <c r="W4978" i="6" s="1"/>
  <c r="L4979" i="6"/>
  <c r="M4979" i="6"/>
  <c r="N4979" i="6"/>
  <c r="O4979" i="6" s="1"/>
  <c r="R4979" i="6" s="1"/>
  <c r="P4979" i="6"/>
  <c r="Q4979" i="6" s="1"/>
  <c r="S4979" i="6"/>
  <c r="T4979" i="6"/>
  <c r="U4979" i="6" s="1"/>
  <c r="V4979" i="6" s="1"/>
  <c r="W4979" i="6" s="1"/>
  <c r="L4980" i="6"/>
  <c r="M4980" i="6"/>
  <c r="N4980" i="6"/>
  <c r="P4980" i="6" s="1"/>
  <c r="Q4980" i="6" s="1"/>
  <c r="O4980" i="6"/>
  <c r="R4980" i="6" s="1"/>
  <c r="T4980" i="6" s="1"/>
  <c r="S4980" i="6"/>
  <c r="U4980" i="6"/>
  <c r="V4980" i="6" s="1"/>
  <c r="W4980" i="6" s="1"/>
  <c r="L4981" i="6"/>
  <c r="M4981" i="6"/>
  <c r="N4981" i="6"/>
  <c r="O4981" i="6" s="1"/>
  <c r="R4981" i="6" s="1"/>
  <c r="T4981" i="6" s="1"/>
  <c r="U4981" i="6" s="1"/>
  <c r="V4981" i="6" s="1"/>
  <c r="W4981" i="6" s="1"/>
  <c r="S4981" i="6"/>
  <c r="L4982" i="6"/>
  <c r="M4982" i="6"/>
  <c r="N4982" i="6"/>
  <c r="P4982" i="6" s="1"/>
  <c r="Q4982" i="6" s="1"/>
  <c r="S4982" i="6"/>
  <c r="L4983" i="6"/>
  <c r="M4983" i="6"/>
  <c r="N4983" i="6"/>
  <c r="O4983" i="6" s="1"/>
  <c r="R4983" i="6" s="1"/>
  <c r="P4983" i="6"/>
  <c r="Q4983" i="6" s="1"/>
  <c r="S4983" i="6"/>
  <c r="T4983" i="6"/>
  <c r="U4983" i="6" s="1"/>
  <c r="V4983" i="6" s="1"/>
  <c r="W4983" i="6"/>
  <c r="L4984" i="6"/>
  <c r="M4984" i="6"/>
  <c r="N4984" i="6"/>
  <c r="P4984" i="6" s="1"/>
  <c r="Q4984" i="6" s="1"/>
  <c r="O4984" i="6"/>
  <c r="R4984" i="6" s="1"/>
  <c r="T4984" i="6" s="1"/>
  <c r="U4984" i="6" s="1"/>
  <c r="V4984" i="6" s="1"/>
  <c r="W4984" i="6" s="1"/>
  <c r="S4984" i="6"/>
  <c r="L4985" i="6"/>
  <c r="M4985" i="6"/>
  <c r="N4985" i="6"/>
  <c r="P4985" i="6" s="1"/>
  <c r="Q4985" i="6" s="1"/>
  <c r="O4985" i="6"/>
  <c r="R4985" i="6" s="1"/>
  <c r="S4985" i="6"/>
  <c r="T4985" i="6"/>
  <c r="U4985" i="6"/>
  <c r="V4985" i="6" s="1"/>
  <c r="W4985" i="6" s="1"/>
  <c r="L4986" i="6"/>
  <c r="M4986" i="6"/>
  <c r="N4986" i="6"/>
  <c r="P4986" i="6" s="1"/>
  <c r="Q4986" i="6" s="1"/>
  <c r="O4986" i="6"/>
  <c r="R4986" i="6" s="1"/>
  <c r="T4986" i="6" s="1"/>
  <c r="U4986" i="6" s="1"/>
  <c r="V4986" i="6" s="1"/>
  <c r="W4986" i="6" s="1"/>
  <c r="S4986" i="6"/>
  <c r="L4987" i="6"/>
  <c r="M4987" i="6"/>
  <c r="N4987" i="6"/>
  <c r="O4987" i="6" s="1"/>
  <c r="R4987" i="6" s="1"/>
  <c r="T4987" i="6" s="1"/>
  <c r="U4987" i="6" s="1"/>
  <c r="V4987" i="6" s="1"/>
  <c r="W4987" i="6" s="1"/>
  <c r="P4987" i="6"/>
  <c r="Q4987" i="6" s="1"/>
  <c r="S4987" i="6"/>
  <c r="L4988" i="6"/>
  <c r="M4988" i="6"/>
  <c r="N4988" i="6"/>
  <c r="O4988" i="6"/>
  <c r="R4988" i="6" s="1"/>
  <c r="T4988" i="6" s="1"/>
  <c r="P4988" i="6"/>
  <c r="Q4988" i="6" s="1"/>
  <c r="S4988" i="6"/>
  <c r="U4988" i="6"/>
  <c r="V4988" i="6" s="1"/>
  <c r="W4988" i="6"/>
  <c r="L4989" i="6"/>
  <c r="M4989" i="6"/>
  <c r="N4989" i="6"/>
  <c r="O4989" i="6"/>
  <c r="R4989" i="6" s="1"/>
  <c r="T4989" i="6" s="1"/>
  <c r="U4989" i="6" s="1"/>
  <c r="V4989" i="6" s="1"/>
  <c r="W4989" i="6" s="1"/>
  <c r="P4989" i="6"/>
  <c r="Q4989" i="6" s="1"/>
  <c r="S4989" i="6"/>
  <c r="L4990" i="6"/>
  <c r="M4990" i="6"/>
  <c r="N4990" i="6"/>
  <c r="P4990" i="6" s="1"/>
  <c r="Q4990" i="6" s="1"/>
  <c r="O4990" i="6"/>
  <c r="R4990" i="6" s="1"/>
  <c r="T4990" i="6" s="1"/>
  <c r="U4990" i="6" s="1"/>
  <c r="V4990" i="6" s="1"/>
  <c r="W4990" i="6" s="1"/>
  <c r="S4990" i="6"/>
  <c r="L4991" i="6"/>
  <c r="M4991" i="6"/>
  <c r="N4991" i="6"/>
  <c r="O4991" i="6" s="1"/>
  <c r="R4991" i="6" s="1"/>
  <c r="P4991" i="6"/>
  <c r="Q4991" i="6" s="1"/>
  <c r="S4991" i="6"/>
  <c r="T4991" i="6"/>
  <c r="U4991" i="6" s="1"/>
  <c r="V4991" i="6" s="1"/>
  <c r="W4991" i="6"/>
  <c r="L4992" i="6"/>
  <c r="M4992" i="6"/>
  <c r="N4992" i="6"/>
  <c r="O4992" i="6"/>
  <c r="R4992" i="6" s="1"/>
  <c r="T4992" i="6" s="1"/>
  <c r="P4992" i="6"/>
  <c r="Q4992" i="6" s="1"/>
  <c r="S4992" i="6"/>
  <c r="U4992" i="6"/>
  <c r="V4992" i="6" s="1"/>
  <c r="W4992" i="6" s="1"/>
  <c r="L4993" i="6"/>
  <c r="M4993" i="6"/>
  <c r="N4993" i="6"/>
  <c r="O4993" i="6"/>
  <c r="R4993" i="6" s="1"/>
  <c r="T4993" i="6" s="1"/>
  <c r="U4993" i="6" s="1"/>
  <c r="V4993" i="6" s="1"/>
  <c r="W4993" i="6" s="1"/>
  <c r="P4993" i="6"/>
  <c r="Q4993" i="6" s="1"/>
  <c r="S4993" i="6"/>
  <c r="L4994" i="6"/>
  <c r="M4994" i="6"/>
  <c r="N4994" i="6"/>
  <c r="P4994" i="6" s="1"/>
  <c r="Q4994" i="6" s="1"/>
  <c r="S4994" i="6"/>
  <c r="L4995" i="6"/>
  <c r="M4995" i="6"/>
  <c r="N4995" i="6"/>
  <c r="O4995" i="6" s="1"/>
  <c r="R4995" i="6" s="1"/>
  <c r="P4995" i="6"/>
  <c r="Q4995" i="6" s="1"/>
  <c r="S4995" i="6"/>
  <c r="T4995" i="6"/>
  <c r="U4995" i="6" s="1"/>
  <c r="V4995" i="6" s="1"/>
  <c r="W4995" i="6"/>
  <c r="L4996" i="6"/>
  <c r="M4996" i="6"/>
  <c r="N4996" i="6"/>
  <c r="O4996" i="6" s="1"/>
  <c r="R4996" i="6" s="1"/>
  <c r="T4996" i="6" s="1"/>
  <c r="U4996" i="6" s="1"/>
  <c r="V4996" i="6" s="1"/>
  <c r="W4996" i="6" s="1"/>
  <c r="P4996" i="6"/>
  <c r="Q4996" i="6" s="1"/>
  <c r="S4996" i="6"/>
  <c r="L4997" i="6"/>
  <c r="M4997" i="6"/>
  <c r="N4997" i="6"/>
  <c r="P4997" i="6" s="1"/>
  <c r="Q4997" i="6" s="1"/>
  <c r="O4997" i="6"/>
  <c r="R4997" i="6" s="1"/>
  <c r="S4997" i="6"/>
  <c r="T4997" i="6"/>
  <c r="U4997" i="6" s="1"/>
  <c r="V4997" i="6" s="1"/>
  <c r="W4997" i="6" s="1"/>
  <c r="L4998" i="6"/>
  <c r="M4998" i="6"/>
  <c r="N4998" i="6"/>
  <c r="P4998" i="6" s="1"/>
  <c r="Q4998" i="6" s="1"/>
  <c r="S4998" i="6"/>
  <c r="L4999" i="6"/>
  <c r="M4999" i="6"/>
  <c r="N4999" i="6"/>
  <c r="O4999" i="6" s="1"/>
  <c r="R4999" i="6" s="1"/>
  <c r="P4999" i="6"/>
  <c r="Q4999" i="6" s="1"/>
  <c r="S4999" i="6"/>
  <c r="T4999" i="6"/>
  <c r="U4999" i="6" s="1"/>
  <c r="V4999" i="6" s="1"/>
  <c r="W4999" i="6"/>
  <c r="L5000" i="6"/>
  <c r="M5000" i="6"/>
  <c r="N5000" i="6"/>
  <c r="O5000" i="6"/>
  <c r="R5000" i="6" s="1"/>
  <c r="T5000" i="6" s="1"/>
  <c r="P5000" i="6"/>
  <c r="Q5000" i="6" s="1"/>
  <c r="S5000" i="6"/>
  <c r="U5000" i="6"/>
  <c r="V5000" i="6" s="1"/>
  <c r="W5000" i="6"/>
  <c r="L5001" i="6"/>
  <c r="M5001" i="6"/>
  <c r="N5001" i="6"/>
  <c r="P5001" i="6" s="1"/>
  <c r="Q5001" i="6" s="1"/>
  <c r="O5001" i="6"/>
  <c r="R5001" i="6" s="1"/>
  <c r="T5001" i="6" s="1"/>
  <c r="U5001" i="6" s="1"/>
  <c r="V5001" i="6" s="1"/>
  <c r="W5001" i="6" s="1"/>
  <c r="S5001" i="6"/>
  <c r="L5002" i="6"/>
  <c r="M5002" i="6"/>
  <c r="N5002" i="6"/>
  <c r="P5002" i="6" s="1"/>
  <c r="Q5002" i="6" s="1"/>
  <c r="O5002" i="6"/>
  <c r="R5002" i="6" s="1"/>
  <c r="S5002" i="6"/>
  <c r="T5002" i="6"/>
  <c r="U5002" i="6"/>
  <c r="V5002" i="6" s="1"/>
  <c r="W5002" i="6"/>
  <c r="L5003" i="6"/>
  <c r="M5003" i="6"/>
  <c r="N5003" i="6"/>
  <c r="O5003" i="6" s="1"/>
  <c r="R5003" i="6" s="1"/>
  <c r="T5003" i="6" s="1"/>
  <c r="U5003" i="6" s="1"/>
  <c r="V5003" i="6" s="1"/>
  <c r="W5003" i="6" s="1"/>
  <c r="P5003" i="6"/>
  <c r="Q5003" i="6" s="1"/>
  <c r="S5003" i="6"/>
  <c r="L5004" i="6"/>
  <c r="M5004" i="6"/>
  <c r="N5004" i="6"/>
  <c r="O5004" i="6"/>
  <c r="R5004" i="6" s="1"/>
  <c r="T5004" i="6" s="1"/>
  <c r="U5004" i="6" s="1"/>
  <c r="V5004" i="6" s="1"/>
  <c r="W5004" i="6" s="1"/>
  <c r="P5004" i="6"/>
  <c r="Q5004" i="6" s="1"/>
  <c r="S5004" i="6"/>
  <c r="L5005" i="6"/>
  <c r="M5005" i="6"/>
  <c r="N5005" i="6"/>
  <c r="O5005" i="6"/>
  <c r="R5005" i="6" s="1"/>
  <c r="P5005" i="6"/>
  <c r="Q5005" i="6" s="1"/>
  <c r="S5005" i="6"/>
  <c r="T5005" i="6"/>
  <c r="U5005" i="6"/>
  <c r="V5005" i="6" s="1"/>
  <c r="W5005" i="6" s="1"/>
  <c r="L5006" i="6"/>
  <c r="M5006" i="6"/>
  <c r="N5006" i="6"/>
  <c r="P5006" i="6" s="1"/>
  <c r="Q5006" i="6" s="1"/>
  <c r="O5006" i="6"/>
  <c r="R5006" i="6" s="1"/>
  <c r="S5006" i="6"/>
  <c r="T5006" i="6"/>
  <c r="U5006" i="6" s="1"/>
  <c r="V5006" i="6" s="1"/>
  <c r="W5006" i="6" s="1"/>
  <c r="L5007" i="6"/>
  <c r="M5007" i="6"/>
  <c r="N5007" i="6"/>
  <c r="O5007" i="6" s="1"/>
  <c r="R5007" i="6" s="1"/>
  <c r="T5007" i="6" s="1"/>
  <c r="U5007" i="6" s="1"/>
  <c r="V5007" i="6" s="1"/>
  <c r="W5007" i="6" s="1"/>
  <c r="P5007" i="6"/>
  <c r="Q5007" i="6" s="1"/>
  <c r="S5007" i="6"/>
  <c r="L5008" i="6"/>
  <c r="M5008" i="6"/>
  <c r="N5008" i="6"/>
  <c r="O5008" i="6" s="1"/>
  <c r="R5008" i="6" s="1"/>
  <c r="T5008" i="6" s="1"/>
  <c r="U5008" i="6" s="1"/>
  <c r="V5008" i="6" s="1"/>
  <c r="W5008" i="6" s="1"/>
  <c r="P5008" i="6"/>
  <c r="Q5008" i="6" s="1"/>
  <c r="S5008" i="6"/>
  <c r="L5009" i="6"/>
  <c r="M5009" i="6"/>
  <c r="N5009" i="6"/>
  <c r="O5009" i="6"/>
  <c r="R5009" i="6" s="1"/>
  <c r="P5009" i="6"/>
  <c r="Q5009" i="6" s="1"/>
  <c r="S5009" i="6"/>
  <c r="T5009" i="6"/>
  <c r="U5009" i="6" s="1"/>
  <c r="V5009" i="6" s="1"/>
  <c r="W5009" i="6" s="1"/>
  <c r="L5010" i="6"/>
  <c r="M5010" i="6"/>
  <c r="N5010" i="6"/>
  <c r="P5010" i="6" s="1"/>
  <c r="Q5010" i="6" s="1"/>
  <c r="O5010" i="6"/>
  <c r="R5010" i="6" s="1"/>
  <c r="S5010" i="6"/>
  <c r="T5010" i="6"/>
  <c r="U5010" i="6" s="1"/>
  <c r="V5010" i="6" s="1"/>
  <c r="W5010" i="6" s="1"/>
  <c r="L5011" i="6"/>
  <c r="M5011" i="6"/>
  <c r="N5011" i="6"/>
  <c r="O5011" i="6" s="1"/>
  <c r="R5011" i="6" s="1"/>
  <c r="P5011" i="6"/>
  <c r="Q5011" i="6" s="1"/>
  <c r="S5011" i="6"/>
  <c r="T5011" i="6"/>
  <c r="U5011" i="6" s="1"/>
  <c r="V5011" i="6" s="1"/>
  <c r="W5011" i="6" s="1"/>
  <c r="L5012" i="6"/>
  <c r="M5012" i="6"/>
  <c r="N5012" i="6"/>
  <c r="O5012" i="6" s="1"/>
  <c r="R5012" i="6" s="1"/>
  <c r="T5012" i="6" s="1"/>
  <c r="U5012" i="6" s="1"/>
  <c r="V5012" i="6" s="1"/>
  <c r="W5012" i="6" s="1"/>
  <c r="S5012" i="6"/>
  <c r="L5013" i="6"/>
  <c r="M5013" i="6"/>
  <c r="N5013" i="6"/>
  <c r="O5013" i="6" s="1"/>
  <c r="R5013" i="6" s="1"/>
  <c r="T5013" i="6" s="1"/>
  <c r="U5013" i="6" s="1"/>
  <c r="V5013" i="6" s="1"/>
  <c r="W5013" i="6" s="1"/>
  <c r="P5013" i="6"/>
  <c r="Q5013" i="6" s="1"/>
  <c r="S5013" i="6"/>
  <c r="L5014" i="6"/>
  <c r="M5014" i="6"/>
  <c r="N5014" i="6"/>
  <c r="P5014" i="6" s="1"/>
  <c r="Q5014" i="6" s="1"/>
  <c r="O5014" i="6"/>
  <c r="R5014" i="6" s="1"/>
  <c r="S5014" i="6"/>
  <c r="T5014" i="6"/>
  <c r="U5014" i="6"/>
  <c r="V5014" i="6" s="1"/>
  <c r="W5014" i="6" s="1"/>
  <c r="L5015" i="6"/>
  <c r="M5015" i="6"/>
  <c r="N5015" i="6"/>
  <c r="O5015" i="6" s="1"/>
  <c r="R5015" i="6" s="1"/>
  <c r="T5015" i="6" s="1"/>
  <c r="U5015" i="6" s="1"/>
  <c r="V5015" i="6" s="1"/>
  <c r="W5015" i="6" s="1"/>
  <c r="P5015" i="6"/>
  <c r="Q5015" i="6" s="1"/>
  <c r="S5015" i="6"/>
  <c r="L5016" i="6"/>
  <c r="M5016" i="6"/>
  <c r="N5016" i="6"/>
  <c r="P5016" i="6" s="1"/>
  <c r="Q5016" i="6" s="1"/>
  <c r="O5016" i="6"/>
  <c r="R5016" i="6" s="1"/>
  <c r="T5016" i="6" s="1"/>
  <c r="S5016" i="6"/>
  <c r="U5016" i="6"/>
  <c r="V5016" i="6" s="1"/>
  <c r="W5016" i="6"/>
  <c r="L5017" i="6"/>
  <c r="M5017" i="6"/>
  <c r="N5017" i="6"/>
  <c r="O5017" i="6"/>
  <c r="R5017" i="6" s="1"/>
  <c r="P5017" i="6"/>
  <c r="Q5017" i="6" s="1"/>
  <c r="S5017" i="6"/>
  <c r="T5017" i="6"/>
  <c r="U5017" i="6"/>
  <c r="V5017" i="6" s="1"/>
  <c r="W5017" i="6" s="1"/>
  <c r="L5018" i="6"/>
  <c r="M5018" i="6"/>
  <c r="N5018" i="6"/>
  <c r="P5018" i="6" s="1"/>
  <c r="Q5018" i="6" s="1"/>
  <c r="O5018" i="6"/>
  <c r="R5018" i="6" s="1"/>
  <c r="T5018" i="6" s="1"/>
  <c r="U5018" i="6" s="1"/>
  <c r="V5018" i="6" s="1"/>
  <c r="W5018" i="6" s="1"/>
  <c r="S5018" i="6"/>
  <c r="L5019" i="6"/>
  <c r="M5019" i="6"/>
  <c r="N5019" i="6"/>
  <c r="O5019" i="6" s="1"/>
  <c r="R5019" i="6" s="1"/>
  <c r="P5019" i="6"/>
  <c r="Q5019" i="6" s="1"/>
  <c r="S5019" i="6"/>
  <c r="T5019" i="6"/>
  <c r="U5019" i="6" s="1"/>
  <c r="V5019" i="6" s="1"/>
  <c r="W5019" i="6"/>
  <c r="L5020" i="6"/>
  <c r="M5020" i="6"/>
  <c r="N5020" i="6"/>
  <c r="O5020" i="6"/>
  <c r="R5020" i="6" s="1"/>
  <c r="T5020" i="6" s="1"/>
  <c r="U5020" i="6" s="1"/>
  <c r="V5020" i="6" s="1"/>
  <c r="W5020" i="6" s="1"/>
  <c r="P5020" i="6"/>
  <c r="Q5020" i="6" s="1"/>
  <c r="S5020" i="6"/>
  <c r="L5021" i="6"/>
  <c r="M5021" i="6"/>
  <c r="N5021" i="6"/>
  <c r="O5021" i="6"/>
  <c r="R5021" i="6" s="1"/>
  <c r="T5021" i="6" s="1"/>
  <c r="U5021" i="6" s="1"/>
  <c r="V5021" i="6" s="1"/>
  <c r="W5021" i="6" s="1"/>
  <c r="P5021" i="6"/>
  <c r="Q5021" i="6" s="1"/>
  <c r="S5021" i="6"/>
  <c r="L5022" i="6"/>
  <c r="M5022" i="6"/>
  <c r="N5022" i="6"/>
  <c r="P5022" i="6" s="1"/>
  <c r="Q5022" i="6" s="1"/>
  <c r="O5022" i="6"/>
  <c r="R5022" i="6" s="1"/>
  <c r="T5022" i="6" s="1"/>
  <c r="U5022" i="6" s="1"/>
  <c r="V5022" i="6" s="1"/>
  <c r="W5022" i="6" s="1"/>
  <c r="S5022" i="6"/>
  <c r="L5023" i="6"/>
  <c r="M5023" i="6"/>
  <c r="N5023" i="6"/>
  <c r="O5023" i="6" s="1"/>
  <c r="R5023" i="6" s="1"/>
  <c r="P5023" i="6"/>
  <c r="Q5023" i="6" s="1"/>
  <c r="S5023" i="6"/>
  <c r="T5023" i="6"/>
  <c r="U5023" i="6" s="1"/>
  <c r="V5023" i="6" s="1"/>
  <c r="W5023" i="6" s="1"/>
  <c r="L5024" i="6"/>
  <c r="M5024" i="6"/>
  <c r="N5024" i="6"/>
  <c r="O5024" i="6"/>
  <c r="R5024" i="6" s="1"/>
  <c r="T5024" i="6" s="1"/>
  <c r="U5024" i="6" s="1"/>
  <c r="V5024" i="6" s="1"/>
  <c r="W5024" i="6" s="1"/>
  <c r="P5024" i="6"/>
  <c r="Q5024" i="6" s="1"/>
  <c r="S5024" i="6"/>
  <c r="L5025" i="6"/>
  <c r="M5025" i="6"/>
  <c r="N5025" i="6"/>
  <c r="O5025" i="6" s="1"/>
  <c r="R5025" i="6" s="1"/>
  <c r="T5025" i="6" s="1"/>
  <c r="U5025" i="6" s="1"/>
  <c r="V5025" i="6" s="1"/>
  <c r="W5025" i="6" s="1"/>
  <c r="P5025" i="6"/>
  <c r="Q5025" i="6" s="1"/>
  <c r="S5025" i="6"/>
  <c r="L5026" i="6"/>
  <c r="M5026" i="6"/>
  <c r="N5026" i="6"/>
  <c r="P5026" i="6" s="1"/>
  <c r="Q5026" i="6" s="1"/>
  <c r="O5026" i="6"/>
  <c r="R5026" i="6" s="1"/>
  <c r="S5026" i="6"/>
  <c r="T5026" i="6"/>
  <c r="U5026" i="6"/>
  <c r="V5026" i="6" s="1"/>
  <c r="W5026" i="6" s="1"/>
  <c r="L5027" i="6"/>
  <c r="M5027" i="6"/>
  <c r="N5027" i="6"/>
  <c r="O5027" i="6" s="1"/>
  <c r="R5027" i="6" s="1"/>
  <c r="P5027" i="6"/>
  <c r="Q5027" i="6" s="1"/>
  <c r="S5027" i="6"/>
  <c r="T5027" i="6"/>
  <c r="U5027" i="6" s="1"/>
  <c r="V5027" i="6" s="1"/>
  <c r="W5027" i="6" s="1"/>
  <c r="L5028" i="6"/>
  <c r="M5028" i="6"/>
  <c r="N5028" i="6"/>
  <c r="P5028" i="6" s="1"/>
  <c r="Q5028" i="6" s="1"/>
  <c r="O5028" i="6"/>
  <c r="R5028" i="6" s="1"/>
  <c r="T5028" i="6" s="1"/>
  <c r="S5028" i="6"/>
  <c r="U5028" i="6"/>
  <c r="V5028" i="6" s="1"/>
  <c r="W5028" i="6" s="1"/>
  <c r="L5029" i="6"/>
  <c r="M5029" i="6"/>
  <c r="N5029" i="6"/>
  <c r="O5029" i="6" s="1"/>
  <c r="R5029" i="6" s="1"/>
  <c r="T5029" i="6" s="1"/>
  <c r="U5029" i="6" s="1"/>
  <c r="V5029" i="6" s="1"/>
  <c r="W5029" i="6" s="1"/>
  <c r="S5029" i="6"/>
  <c r="L5030" i="6"/>
  <c r="M5030" i="6"/>
  <c r="N5030" i="6"/>
  <c r="P5030" i="6" s="1"/>
  <c r="Q5030" i="6" s="1"/>
  <c r="S5030" i="6"/>
  <c r="L5031" i="6"/>
  <c r="M5031" i="6"/>
  <c r="N5031" i="6"/>
  <c r="O5031" i="6" s="1"/>
  <c r="R5031" i="6" s="1"/>
  <c r="P5031" i="6"/>
  <c r="Q5031" i="6" s="1"/>
  <c r="S5031" i="6"/>
  <c r="T5031" i="6"/>
  <c r="U5031" i="6" s="1"/>
  <c r="V5031" i="6" s="1"/>
  <c r="W5031" i="6"/>
  <c r="L5032" i="6"/>
  <c r="M5032" i="6"/>
  <c r="N5032" i="6"/>
  <c r="P5032" i="6" s="1"/>
  <c r="Q5032" i="6" s="1"/>
  <c r="O5032" i="6"/>
  <c r="R5032" i="6" s="1"/>
  <c r="T5032" i="6" s="1"/>
  <c r="U5032" i="6" s="1"/>
  <c r="V5032" i="6" s="1"/>
  <c r="W5032" i="6" s="1"/>
  <c r="S5032" i="6"/>
  <c r="L5033" i="6"/>
  <c r="M5033" i="6"/>
  <c r="N5033" i="6"/>
  <c r="P5033" i="6" s="1"/>
  <c r="Q5033" i="6" s="1"/>
  <c r="O5033" i="6"/>
  <c r="R5033" i="6" s="1"/>
  <c r="S5033" i="6"/>
  <c r="T5033" i="6"/>
  <c r="U5033" i="6"/>
  <c r="V5033" i="6" s="1"/>
  <c r="W5033" i="6" s="1"/>
  <c r="L5034" i="6"/>
  <c r="M5034" i="6"/>
  <c r="N5034" i="6"/>
  <c r="P5034" i="6" s="1"/>
  <c r="Q5034" i="6" s="1"/>
  <c r="O5034" i="6"/>
  <c r="R5034" i="6" s="1"/>
  <c r="T5034" i="6" s="1"/>
  <c r="U5034" i="6" s="1"/>
  <c r="V5034" i="6" s="1"/>
  <c r="W5034" i="6" s="1"/>
  <c r="S5034" i="6"/>
  <c r="L5035" i="6"/>
  <c r="M5035" i="6"/>
  <c r="N5035" i="6"/>
  <c r="O5035" i="6" s="1"/>
  <c r="R5035" i="6" s="1"/>
  <c r="T5035" i="6" s="1"/>
  <c r="U5035" i="6" s="1"/>
  <c r="V5035" i="6" s="1"/>
  <c r="W5035" i="6" s="1"/>
  <c r="P5035" i="6"/>
  <c r="Q5035" i="6" s="1"/>
  <c r="S5035" i="6"/>
  <c r="L5036" i="6"/>
  <c r="M5036" i="6"/>
  <c r="N5036" i="6"/>
  <c r="O5036" i="6"/>
  <c r="R5036" i="6" s="1"/>
  <c r="T5036" i="6" s="1"/>
  <c r="P5036" i="6"/>
  <c r="Q5036" i="6" s="1"/>
  <c r="S5036" i="6"/>
  <c r="U5036" i="6"/>
  <c r="V5036" i="6" s="1"/>
  <c r="W5036" i="6"/>
  <c r="L5037" i="6"/>
  <c r="M5037" i="6"/>
  <c r="N5037" i="6"/>
  <c r="O5037" i="6"/>
  <c r="R5037" i="6" s="1"/>
  <c r="T5037" i="6" s="1"/>
  <c r="U5037" i="6" s="1"/>
  <c r="V5037" i="6" s="1"/>
  <c r="W5037" i="6" s="1"/>
  <c r="P5037" i="6"/>
  <c r="Q5037" i="6" s="1"/>
  <c r="S5037" i="6"/>
  <c r="L5038" i="6"/>
  <c r="M5038" i="6"/>
  <c r="N5038" i="6"/>
  <c r="P5038" i="6" s="1"/>
  <c r="Q5038" i="6" s="1"/>
  <c r="O5038" i="6"/>
  <c r="R5038" i="6" s="1"/>
  <c r="T5038" i="6" s="1"/>
  <c r="U5038" i="6" s="1"/>
  <c r="V5038" i="6" s="1"/>
  <c r="W5038" i="6" s="1"/>
  <c r="S5038" i="6"/>
  <c r="L5039" i="6"/>
  <c r="M5039" i="6"/>
  <c r="N5039" i="6"/>
  <c r="O5039" i="6" s="1"/>
  <c r="R5039" i="6" s="1"/>
  <c r="P5039" i="6"/>
  <c r="Q5039" i="6" s="1"/>
  <c r="S5039" i="6"/>
  <c r="T5039" i="6"/>
  <c r="U5039" i="6" s="1"/>
  <c r="V5039" i="6" s="1"/>
  <c r="W5039" i="6"/>
  <c r="L5040" i="6"/>
  <c r="M5040" i="6"/>
  <c r="N5040" i="6"/>
  <c r="O5040" i="6"/>
  <c r="R5040" i="6" s="1"/>
  <c r="T5040" i="6" s="1"/>
  <c r="P5040" i="6"/>
  <c r="Q5040" i="6" s="1"/>
  <c r="S5040" i="6"/>
  <c r="U5040" i="6"/>
  <c r="V5040" i="6" s="1"/>
  <c r="W5040" i="6" s="1"/>
  <c r="L5041" i="6"/>
  <c r="M5041" i="6"/>
  <c r="N5041" i="6"/>
  <c r="O5041" i="6"/>
  <c r="R5041" i="6" s="1"/>
  <c r="T5041" i="6" s="1"/>
  <c r="U5041" i="6" s="1"/>
  <c r="V5041" i="6" s="1"/>
  <c r="W5041" i="6" s="1"/>
  <c r="P5041" i="6"/>
  <c r="Q5041" i="6" s="1"/>
  <c r="S5041" i="6"/>
  <c r="L5042" i="6"/>
  <c r="M5042" i="6"/>
  <c r="N5042" i="6"/>
  <c r="P5042" i="6" s="1"/>
  <c r="Q5042" i="6" s="1"/>
  <c r="S5042" i="6"/>
  <c r="L5043" i="6"/>
  <c r="M5043" i="6"/>
  <c r="N5043" i="6"/>
  <c r="O5043" i="6" s="1"/>
  <c r="R5043" i="6" s="1"/>
  <c r="P5043" i="6"/>
  <c r="Q5043" i="6" s="1"/>
  <c r="S5043" i="6"/>
  <c r="T5043" i="6"/>
  <c r="U5043" i="6" s="1"/>
  <c r="V5043" i="6" s="1"/>
  <c r="W5043" i="6"/>
  <c r="L5044" i="6"/>
  <c r="M5044" i="6"/>
  <c r="N5044" i="6"/>
  <c r="O5044" i="6" s="1"/>
  <c r="R5044" i="6" s="1"/>
  <c r="T5044" i="6" s="1"/>
  <c r="U5044" i="6" s="1"/>
  <c r="V5044" i="6" s="1"/>
  <c r="W5044" i="6" s="1"/>
  <c r="P5044" i="6"/>
  <c r="Q5044" i="6" s="1"/>
  <c r="S5044" i="6"/>
  <c r="L5045" i="6"/>
  <c r="M5045" i="6"/>
  <c r="N5045" i="6"/>
  <c r="P5045" i="6" s="1"/>
  <c r="Q5045" i="6" s="1"/>
  <c r="O5045" i="6"/>
  <c r="R5045" i="6" s="1"/>
  <c r="S5045" i="6"/>
  <c r="T5045" i="6"/>
  <c r="U5045" i="6" s="1"/>
  <c r="V5045" i="6" s="1"/>
  <c r="W5045" i="6" s="1"/>
  <c r="L5046" i="6"/>
  <c r="M5046" i="6"/>
  <c r="N5046" i="6"/>
  <c r="P5046" i="6" s="1"/>
  <c r="Q5046" i="6" s="1"/>
  <c r="S5046" i="6"/>
  <c r="L5047" i="6"/>
  <c r="M5047" i="6"/>
  <c r="N5047" i="6"/>
  <c r="O5047" i="6" s="1"/>
  <c r="R5047" i="6" s="1"/>
  <c r="P5047" i="6"/>
  <c r="Q5047" i="6" s="1"/>
  <c r="S5047" i="6"/>
  <c r="T5047" i="6"/>
  <c r="U5047" i="6" s="1"/>
  <c r="V5047" i="6" s="1"/>
  <c r="W5047" i="6"/>
  <c r="L5048" i="6"/>
  <c r="M5048" i="6"/>
  <c r="N5048" i="6"/>
  <c r="O5048" i="6"/>
  <c r="R5048" i="6" s="1"/>
  <c r="T5048" i="6" s="1"/>
  <c r="P5048" i="6"/>
  <c r="Q5048" i="6" s="1"/>
  <c r="S5048" i="6"/>
  <c r="U5048" i="6"/>
  <c r="V5048" i="6" s="1"/>
  <c r="W5048" i="6"/>
  <c r="L5049" i="6"/>
  <c r="M5049" i="6"/>
  <c r="N5049" i="6"/>
  <c r="P5049" i="6" s="1"/>
  <c r="Q5049" i="6" s="1"/>
  <c r="O5049" i="6"/>
  <c r="R5049" i="6" s="1"/>
  <c r="T5049" i="6" s="1"/>
  <c r="U5049" i="6" s="1"/>
  <c r="V5049" i="6" s="1"/>
  <c r="W5049" i="6" s="1"/>
  <c r="S5049" i="6"/>
  <c r="L5050" i="6"/>
  <c r="M5050" i="6"/>
  <c r="N5050" i="6"/>
  <c r="P5050" i="6" s="1"/>
  <c r="Q5050" i="6" s="1"/>
  <c r="O5050" i="6"/>
  <c r="R5050" i="6" s="1"/>
  <c r="S5050" i="6"/>
  <c r="T5050" i="6"/>
  <c r="U5050" i="6"/>
  <c r="V5050" i="6" s="1"/>
  <c r="W5050" i="6"/>
  <c r="L5051" i="6"/>
  <c r="M5051" i="6"/>
  <c r="N5051" i="6"/>
  <c r="O5051" i="6" s="1"/>
  <c r="R5051" i="6" s="1"/>
  <c r="T5051" i="6" s="1"/>
  <c r="U5051" i="6" s="1"/>
  <c r="V5051" i="6" s="1"/>
  <c r="W5051" i="6" s="1"/>
  <c r="P5051" i="6"/>
  <c r="Q5051" i="6" s="1"/>
  <c r="S5051" i="6"/>
  <c r="L5052" i="6"/>
  <c r="M5052" i="6"/>
  <c r="N5052" i="6"/>
  <c r="O5052" i="6"/>
  <c r="R5052" i="6" s="1"/>
  <c r="T5052" i="6" s="1"/>
  <c r="U5052" i="6" s="1"/>
  <c r="V5052" i="6" s="1"/>
  <c r="W5052" i="6" s="1"/>
  <c r="P5052" i="6"/>
  <c r="Q5052" i="6" s="1"/>
  <c r="S5052" i="6"/>
  <c r="L5053" i="6"/>
  <c r="M5053" i="6"/>
  <c r="N5053" i="6"/>
  <c r="O5053" i="6"/>
  <c r="R5053" i="6" s="1"/>
  <c r="P5053" i="6"/>
  <c r="Q5053" i="6" s="1"/>
  <c r="S5053" i="6"/>
  <c r="T5053" i="6"/>
  <c r="U5053" i="6"/>
  <c r="V5053" i="6" s="1"/>
  <c r="W5053" i="6" s="1"/>
  <c r="L5054" i="6"/>
  <c r="M5054" i="6"/>
  <c r="N5054" i="6"/>
  <c r="P5054" i="6" s="1"/>
  <c r="Q5054" i="6" s="1"/>
  <c r="O5054" i="6"/>
  <c r="R5054" i="6" s="1"/>
  <c r="S5054" i="6"/>
  <c r="T5054" i="6"/>
  <c r="U5054" i="6" s="1"/>
  <c r="V5054" i="6" s="1"/>
  <c r="W5054" i="6" s="1"/>
  <c r="L5055" i="6"/>
  <c r="M5055" i="6"/>
  <c r="N5055" i="6"/>
  <c r="O5055" i="6" s="1"/>
  <c r="R5055" i="6" s="1"/>
  <c r="T5055" i="6" s="1"/>
  <c r="U5055" i="6" s="1"/>
  <c r="V5055" i="6" s="1"/>
  <c r="W5055" i="6" s="1"/>
  <c r="P5055" i="6"/>
  <c r="Q5055" i="6" s="1"/>
  <c r="S5055" i="6"/>
  <c r="L5056" i="6"/>
  <c r="M5056" i="6"/>
  <c r="N5056" i="6"/>
  <c r="O5056" i="6" s="1"/>
  <c r="R5056" i="6" s="1"/>
  <c r="T5056" i="6" s="1"/>
  <c r="U5056" i="6" s="1"/>
  <c r="V5056" i="6" s="1"/>
  <c r="W5056" i="6" s="1"/>
  <c r="P5056" i="6"/>
  <c r="Q5056" i="6" s="1"/>
  <c r="S5056" i="6"/>
  <c r="L5057" i="6"/>
  <c r="M5057" i="6"/>
  <c r="N5057" i="6"/>
  <c r="O5057" i="6"/>
  <c r="R5057" i="6" s="1"/>
  <c r="P5057" i="6"/>
  <c r="Q5057" i="6" s="1"/>
  <c r="S5057" i="6"/>
  <c r="T5057" i="6"/>
  <c r="U5057" i="6" s="1"/>
  <c r="V5057" i="6" s="1"/>
  <c r="W5057" i="6" s="1"/>
  <c r="L5058" i="6"/>
  <c r="M5058" i="6"/>
  <c r="N5058" i="6"/>
  <c r="P5058" i="6" s="1"/>
  <c r="Q5058" i="6" s="1"/>
  <c r="O5058" i="6"/>
  <c r="R5058" i="6" s="1"/>
  <c r="S5058" i="6"/>
  <c r="T5058" i="6"/>
  <c r="U5058" i="6" s="1"/>
  <c r="V5058" i="6" s="1"/>
  <c r="W5058" i="6" s="1"/>
  <c r="L5059" i="6"/>
  <c r="M5059" i="6"/>
  <c r="N5059" i="6"/>
  <c r="O5059" i="6" s="1"/>
  <c r="R5059" i="6" s="1"/>
  <c r="P5059" i="6"/>
  <c r="Q5059" i="6" s="1"/>
  <c r="S5059" i="6"/>
  <c r="T5059" i="6"/>
  <c r="U5059" i="6" s="1"/>
  <c r="V5059" i="6" s="1"/>
  <c r="W5059" i="6" s="1"/>
  <c r="L5060" i="6"/>
  <c r="M5060" i="6"/>
  <c r="N5060" i="6"/>
  <c r="O5060" i="6" s="1"/>
  <c r="R5060" i="6" s="1"/>
  <c r="T5060" i="6" s="1"/>
  <c r="U5060" i="6" s="1"/>
  <c r="V5060" i="6" s="1"/>
  <c r="W5060" i="6" s="1"/>
  <c r="S5060" i="6"/>
  <c r="L5061" i="6"/>
  <c r="M5061" i="6"/>
  <c r="N5061" i="6"/>
  <c r="O5061" i="6" s="1"/>
  <c r="R5061" i="6" s="1"/>
  <c r="T5061" i="6" s="1"/>
  <c r="U5061" i="6" s="1"/>
  <c r="V5061" i="6" s="1"/>
  <c r="W5061" i="6" s="1"/>
  <c r="P5061" i="6"/>
  <c r="Q5061" i="6" s="1"/>
  <c r="S5061" i="6"/>
  <c r="L5062" i="6"/>
  <c r="M5062" i="6"/>
  <c r="N5062" i="6"/>
  <c r="P5062" i="6" s="1"/>
  <c r="Q5062" i="6" s="1"/>
  <c r="O5062" i="6"/>
  <c r="R5062" i="6" s="1"/>
  <c r="S5062" i="6"/>
  <c r="T5062" i="6"/>
  <c r="U5062" i="6"/>
  <c r="V5062" i="6" s="1"/>
  <c r="W5062" i="6" s="1"/>
  <c r="L5063" i="6"/>
  <c r="M5063" i="6"/>
  <c r="N5063" i="6"/>
  <c r="O5063" i="6" s="1"/>
  <c r="R5063" i="6" s="1"/>
  <c r="T5063" i="6" s="1"/>
  <c r="U5063" i="6" s="1"/>
  <c r="V5063" i="6" s="1"/>
  <c r="W5063" i="6" s="1"/>
  <c r="P5063" i="6"/>
  <c r="Q5063" i="6" s="1"/>
  <c r="S5063" i="6"/>
  <c r="L5064" i="6"/>
  <c r="M5064" i="6"/>
  <c r="N5064" i="6"/>
  <c r="P5064" i="6" s="1"/>
  <c r="Q5064" i="6" s="1"/>
  <c r="O5064" i="6"/>
  <c r="R5064" i="6" s="1"/>
  <c r="T5064" i="6" s="1"/>
  <c r="S5064" i="6"/>
  <c r="U5064" i="6"/>
  <c r="V5064" i="6" s="1"/>
  <c r="W5064" i="6"/>
  <c r="L5065" i="6"/>
  <c r="M5065" i="6"/>
  <c r="N5065" i="6"/>
  <c r="O5065" i="6"/>
  <c r="R5065" i="6" s="1"/>
  <c r="P5065" i="6"/>
  <c r="Q5065" i="6" s="1"/>
  <c r="S5065" i="6"/>
  <c r="T5065" i="6"/>
  <c r="U5065" i="6"/>
  <c r="V5065" i="6" s="1"/>
  <c r="W5065" i="6" s="1"/>
  <c r="L5066" i="6"/>
  <c r="M5066" i="6"/>
  <c r="N5066" i="6"/>
  <c r="P5066" i="6" s="1"/>
  <c r="Q5066" i="6" s="1"/>
  <c r="O5066" i="6"/>
  <c r="R5066" i="6" s="1"/>
  <c r="T5066" i="6" s="1"/>
  <c r="U5066" i="6" s="1"/>
  <c r="V5066" i="6" s="1"/>
  <c r="W5066" i="6" s="1"/>
  <c r="S5066" i="6"/>
  <c r="L5067" i="6"/>
  <c r="M5067" i="6"/>
  <c r="N5067" i="6"/>
  <c r="O5067" i="6" s="1"/>
  <c r="R5067" i="6" s="1"/>
  <c r="P5067" i="6"/>
  <c r="Q5067" i="6" s="1"/>
  <c r="S5067" i="6"/>
  <c r="T5067" i="6"/>
  <c r="U5067" i="6" s="1"/>
  <c r="V5067" i="6" s="1"/>
  <c r="W5067" i="6"/>
  <c r="L5068" i="6"/>
  <c r="M5068" i="6"/>
  <c r="N5068" i="6"/>
  <c r="O5068" i="6"/>
  <c r="R5068" i="6" s="1"/>
  <c r="T5068" i="6" s="1"/>
  <c r="U5068" i="6" s="1"/>
  <c r="V5068" i="6" s="1"/>
  <c r="W5068" i="6" s="1"/>
  <c r="P5068" i="6"/>
  <c r="Q5068" i="6" s="1"/>
  <c r="S5068" i="6"/>
  <c r="L5069" i="6"/>
  <c r="M5069" i="6"/>
  <c r="N5069" i="6"/>
  <c r="O5069" i="6"/>
  <c r="R5069" i="6" s="1"/>
  <c r="T5069" i="6" s="1"/>
  <c r="U5069" i="6" s="1"/>
  <c r="V5069" i="6" s="1"/>
  <c r="W5069" i="6" s="1"/>
  <c r="P5069" i="6"/>
  <c r="Q5069" i="6" s="1"/>
  <c r="S5069" i="6"/>
  <c r="L5070" i="6"/>
  <c r="M5070" i="6"/>
  <c r="N5070" i="6"/>
  <c r="P5070" i="6" s="1"/>
  <c r="Q5070" i="6" s="1"/>
  <c r="O5070" i="6"/>
  <c r="R5070" i="6" s="1"/>
  <c r="T5070" i="6" s="1"/>
  <c r="U5070" i="6" s="1"/>
  <c r="V5070" i="6" s="1"/>
  <c r="W5070" i="6" s="1"/>
  <c r="S5070" i="6"/>
  <c r="L5071" i="6"/>
  <c r="M5071" i="6"/>
  <c r="N5071" i="6"/>
  <c r="O5071" i="6" s="1"/>
  <c r="R5071" i="6" s="1"/>
  <c r="P5071" i="6"/>
  <c r="Q5071" i="6" s="1"/>
  <c r="S5071" i="6"/>
  <c r="T5071" i="6"/>
  <c r="U5071" i="6" s="1"/>
  <c r="V5071" i="6" s="1"/>
  <c r="W5071" i="6" s="1"/>
  <c r="L5072" i="6"/>
  <c r="M5072" i="6"/>
  <c r="N5072" i="6"/>
  <c r="O5072" i="6"/>
  <c r="R5072" i="6" s="1"/>
  <c r="T5072" i="6" s="1"/>
  <c r="U5072" i="6" s="1"/>
  <c r="V5072" i="6" s="1"/>
  <c r="W5072" i="6" s="1"/>
  <c r="P5072" i="6"/>
  <c r="Q5072" i="6" s="1"/>
  <c r="S5072" i="6"/>
  <c r="L5073" i="6"/>
  <c r="M5073" i="6"/>
  <c r="N5073" i="6"/>
  <c r="O5073" i="6" s="1"/>
  <c r="R5073" i="6" s="1"/>
  <c r="T5073" i="6" s="1"/>
  <c r="U5073" i="6" s="1"/>
  <c r="V5073" i="6" s="1"/>
  <c r="W5073" i="6" s="1"/>
  <c r="P5073" i="6"/>
  <c r="Q5073" i="6" s="1"/>
  <c r="S5073" i="6"/>
  <c r="L5074" i="6"/>
  <c r="M5074" i="6"/>
  <c r="N5074" i="6"/>
  <c r="P5074" i="6" s="1"/>
  <c r="Q5074" i="6" s="1"/>
  <c r="O5074" i="6"/>
  <c r="R5074" i="6" s="1"/>
  <c r="S5074" i="6"/>
  <c r="T5074" i="6"/>
  <c r="U5074" i="6"/>
  <c r="V5074" i="6" s="1"/>
  <c r="W5074" i="6" s="1"/>
  <c r="L5075" i="6"/>
  <c r="M5075" i="6"/>
  <c r="N5075" i="6"/>
  <c r="O5075" i="6" s="1"/>
  <c r="R5075" i="6" s="1"/>
  <c r="P5075" i="6"/>
  <c r="Q5075" i="6" s="1"/>
  <c r="S5075" i="6"/>
  <c r="T5075" i="6"/>
  <c r="U5075" i="6" s="1"/>
  <c r="V5075" i="6" s="1"/>
  <c r="W5075" i="6" s="1"/>
  <c r="L5076" i="6"/>
  <c r="M5076" i="6"/>
  <c r="N5076" i="6"/>
  <c r="P5076" i="6" s="1"/>
  <c r="Q5076" i="6" s="1"/>
  <c r="O5076" i="6"/>
  <c r="R5076" i="6" s="1"/>
  <c r="T5076" i="6" s="1"/>
  <c r="S5076" i="6"/>
  <c r="U5076" i="6"/>
  <c r="V5076" i="6" s="1"/>
  <c r="W5076" i="6" s="1"/>
  <c r="L5077" i="6"/>
  <c r="M5077" i="6"/>
  <c r="N5077" i="6"/>
  <c r="O5077" i="6" s="1"/>
  <c r="R5077" i="6" s="1"/>
  <c r="T5077" i="6" s="1"/>
  <c r="U5077" i="6" s="1"/>
  <c r="V5077" i="6" s="1"/>
  <c r="W5077" i="6" s="1"/>
  <c r="S5077" i="6"/>
  <c r="L5078" i="6"/>
  <c r="M5078" i="6"/>
  <c r="N5078" i="6"/>
  <c r="P5078" i="6" s="1"/>
  <c r="Q5078" i="6" s="1"/>
  <c r="S5078" i="6"/>
  <c r="L5079" i="6"/>
  <c r="M5079" i="6"/>
  <c r="N5079" i="6"/>
  <c r="O5079" i="6" s="1"/>
  <c r="R5079" i="6" s="1"/>
  <c r="P5079" i="6"/>
  <c r="Q5079" i="6" s="1"/>
  <c r="S5079" i="6"/>
  <c r="T5079" i="6"/>
  <c r="U5079" i="6" s="1"/>
  <c r="V5079" i="6" s="1"/>
  <c r="W5079" i="6"/>
  <c r="L5080" i="6"/>
  <c r="M5080" i="6"/>
  <c r="N5080" i="6"/>
  <c r="P5080" i="6" s="1"/>
  <c r="Q5080" i="6" s="1"/>
  <c r="O5080" i="6"/>
  <c r="R5080" i="6" s="1"/>
  <c r="T5080" i="6" s="1"/>
  <c r="U5080" i="6" s="1"/>
  <c r="V5080" i="6" s="1"/>
  <c r="W5080" i="6" s="1"/>
  <c r="S5080" i="6"/>
  <c r="L5081" i="6"/>
  <c r="M5081" i="6"/>
  <c r="N5081" i="6"/>
  <c r="P5081" i="6" s="1"/>
  <c r="Q5081" i="6" s="1"/>
  <c r="O5081" i="6"/>
  <c r="R5081" i="6" s="1"/>
  <c r="S5081" i="6"/>
  <c r="T5081" i="6"/>
  <c r="U5081" i="6"/>
  <c r="V5081" i="6" s="1"/>
  <c r="W5081" i="6" s="1"/>
  <c r="L5082" i="6"/>
  <c r="M5082" i="6"/>
  <c r="N5082" i="6"/>
  <c r="P5082" i="6" s="1"/>
  <c r="Q5082" i="6" s="1"/>
  <c r="O5082" i="6"/>
  <c r="R5082" i="6" s="1"/>
  <c r="T5082" i="6" s="1"/>
  <c r="U5082" i="6" s="1"/>
  <c r="V5082" i="6" s="1"/>
  <c r="W5082" i="6" s="1"/>
  <c r="S5082" i="6"/>
  <c r="L5083" i="6"/>
  <c r="M5083" i="6"/>
  <c r="N5083" i="6"/>
  <c r="O5083" i="6" s="1"/>
  <c r="R5083" i="6" s="1"/>
  <c r="T5083" i="6" s="1"/>
  <c r="U5083" i="6" s="1"/>
  <c r="V5083" i="6" s="1"/>
  <c r="W5083" i="6" s="1"/>
  <c r="P5083" i="6"/>
  <c r="Q5083" i="6" s="1"/>
  <c r="S5083" i="6"/>
  <c r="L5084" i="6"/>
  <c r="M5084" i="6"/>
  <c r="N5084" i="6"/>
  <c r="O5084" i="6"/>
  <c r="R5084" i="6" s="1"/>
  <c r="T5084" i="6" s="1"/>
  <c r="P5084" i="6"/>
  <c r="Q5084" i="6" s="1"/>
  <c r="S5084" i="6"/>
  <c r="U5084" i="6"/>
  <c r="V5084" i="6" s="1"/>
  <c r="W5084" i="6"/>
  <c r="L5085" i="6"/>
  <c r="M5085" i="6"/>
  <c r="N5085" i="6"/>
  <c r="O5085" i="6"/>
  <c r="R5085" i="6" s="1"/>
  <c r="T5085" i="6" s="1"/>
  <c r="U5085" i="6" s="1"/>
  <c r="V5085" i="6" s="1"/>
  <c r="W5085" i="6" s="1"/>
  <c r="P5085" i="6"/>
  <c r="Q5085" i="6" s="1"/>
  <c r="S5085" i="6"/>
  <c r="L5086" i="6"/>
  <c r="M5086" i="6"/>
  <c r="N5086" i="6"/>
  <c r="P5086" i="6" s="1"/>
  <c r="Q5086" i="6" s="1"/>
  <c r="O5086" i="6"/>
  <c r="R5086" i="6" s="1"/>
  <c r="T5086" i="6" s="1"/>
  <c r="U5086" i="6" s="1"/>
  <c r="V5086" i="6" s="1"/>
  <c r="W5086" i="6" s="1"/>
  <c r="S5086" i="6"/>
  <c r="L5087" i="6"/>
  <c r="M5087" i="6"/>
  <c r="N5087" i="6"/>
  <c r="O5087" i="6" s="1"/>
  <c r="R5087" i="6" s="1"/>
  <c r="P5087" i="6"/>
  <c r="Q5087" i="6" s="1"/>
  <c r="S5087" i="6"/>
  <c r="T5087" i="6"/>
  <c r="U5087" i="6" s="1"/>
  <c r="V5087" i="6" s="1"/>
  <c r="W5087" i="6"/>
  <c r="L5088" i="6"/>
  <c r="M5088" i="6"/>
  <c r="N5088" i="6"/>
  <c r="O5088" i="6"/>
  <c r="R5088" i="6" s="1"/>
  <c r="T5088" i="6" s="1"/>
  <c r="P5088" i="6"/>
  <c r="Q5088" i="6" s="1"/>
  <c r="S5088" i="6"/>
  <c r="U5088" i="6"/>
  <c r="V5088" i="6" s="1"/>
  <c r="W5088" i="6" s="1"/>
  <c r="L5089" i="6"/>
  <c r="M5089" i="6"/>
  <c r="N5089" i="6"/>
  <c r="O5089" i="6"/>
  <c r="R5089" i="6" s="1"/>
  <c r="T5089" i="6" s="1"/>
  <c r="U5089" i="6" s="1"/>
  <c r="V5089" i="6" s="1"/>
  <c r="W5089" i="6" s="1"/>
  <c r="P5089" i="6"/>
  <c r="Q5089" i="6" s="1"/>
  <c r="S5089" i="6"/>
  <c r="L5090" i="6"/>
  <c r="M5090" i="6"/>
  <c r="N5090" i="6"/>
  <c r="P5090" i="6" s="1"/>
  <c r="Q5090" i="6" s="1"/>
  <c r="S5090" i="6"/>
  <c r="L5091" i="6"/>
  <c r="M5091" i="6"/>
  <c r="N5091" i="6"/>
  <c r="O5091" i="6" s="1"/>
  <c r="R5091" i="6" s="1"/>
  <c r="P5091" i="6"/>
  <c r="Q5091" i="6" s="1"/>
  <c r="S5091" i="6"/>
  <c r="T5091" i="6"/>
  <c r="U5091" i="6" s="1"/>
  <c r="V5091" i="6" s="1"/>
  <c r="W5091" i="6"/>
  <c r="L5092" i="6"/>
  <c r="M5092" i="6"/>
  <c r="N5092" i="6"/>
  <c r="O5092" i="6" s="1"/>
  <c r="R5092" i="6" s="1"/>
  <c r="T5092" i="6" s="1"/>
  <c r="U5092" i="6" s="1"/>
  <c r="V5092" i="6" s="1"/>
  <c r="W5092" i="6" s="1"/>
  <c r="P5092" i="6"/>
  <c r="Q5092" i="6" s="1"/>
  <c r="S5092" i="6"/>
  <c r="L5093" i="6"/>
  <c r="M5093" i="6"/>
  <c r="N5093" i="6"/>
  <c r="P5093" i="6" s="1"/>
  <c r="Q5093" i="6" s="1"/>
  <c r="O5093" i="6"/>
  <c r="R5093" i="6" s="1"/>
  <c r="S5093" i="6"/>
  <c r="T5093" i="6"/>
  <c r="U5093" i="6" s="1"/>
  <c r="V5093" i="6" s="1"/>
  <c r="W5093" i="6" s="1"/>
  <c r="L5094" i="6"/>
  <c r="M5094" i="6"/>
  <c r="N5094" i="6"/>
  <c r="P5094" i="6" s="1"/>
  <c r="Q5094" i="6" s="1"/>
  <c r="S5094" i="6"/>
  <c r="L5095" i="6"/>
  <c r="M5095" i="6"/>
  <c r="N5095" i="6"/>
  <c r="O5095" i="6" s="1"/>
  <c r="R5095" i="6" s="1"/>
  <c r="P5095" i="6"/>
  <c r="Q5095" i="6" s="1"/>
  <c r="S5095" i="6"/>
  <c r="T5095" i="6"/>
  <c r="U5095" i="6" s="1"/>
  <c r="V5095" i="6" s="1"/>
  <c r="W5095" i="6"/>
  <c r="L5096" i="6"/>
  <c r="M5096" i="6"/>
  <c r="N5096" i="6"/>
  <c r="O5096" i="6"/>
  <c r="R5096" i="6" s="1"/>
  <c r="T5096" i="6" s="1"/>
  <c r="P5096" i="6"/>
  <c r="Q5096" i="6" s="1"/>
  <c r="S5096" i="6"/>
  <c r="U5096" i="6"/>
  <c r="V5096" i="6" s="1"/>
  <c r="W5096" i="6"/>
  <c r="L5097" i="6"/>
  <c r="M5097" i="6"/>
  <c r="N5097" i="6"/>
  <c r="P5097" i="6" s="1"/>
  <c r="Q5097" i="6" s="1"/>
  <c r="O5097" i="6"/>
  <c r="R5097" i="6" s="1"/>
  <c r="T5097" i="6" s="1"/>
  <c r="U5097" i="6" s="1"/>
  <c r="V5097" i="6" s="1"/>
  <c r="W5097" i="6" s="1"/>
  <c r="S5097" i="6"/>
  <c r="L5098" i="6"/>
  <c r="M5098" i="6"/>
  <c r="N5098" i="6"/>
  <c r="P5098" i="6" s="1"/>
  <c r="Q5098" i="6" s="1"/>
  <c r="O5098" i="6"/>
  <c r="R5098" i="6" s="1"/>
  <c r="S5098" i="6"/>
  <c r="T5098" i="6"/>
  <c r="U5098" i="6"/>
  <c r="V5098" i="6" s="1"/>
  <c r="W5098" i="6"/>
  <c r="L5099" i="6"/>
  <c r="M5099" i="6"/>
  <c r="N5099" i="6"/>
  <c r="O5099" i="6" s="1"/>
  <c r="R5099" i="6" s="1"/>
  <c r="T5099" i="6" s="1"/>
  <c r="U5099" i="6" s="1"/>
  <c r="V5099" i="6" s="1"/>
  <c r="W5099" i="6" s="1"/>
  <c r="P5099" i="6"/>
  <c r="Q5099" i="6" s="1"/>
  <c r="S5099" i="6"/>
  <c r="L5100" i="6"/>
  <c r="M5100" i="6"/>
  <c r="N5100" i="6"/>
  <c r="O5100" i="6"/>
  <c r="R5100" i="6" s="1"/>
  <c r="T5100" i="6" s="1"/>
  <c r="U5100" i="6" s="1"/>
  <c r="V5100" i="6" s="1"/>
  <c r="W5100" i="6" s="1"/>
  <c r="P5100" i="6"/>
  <c r="Q5100" i="6" s="1"/>
  <c r="S5100" i="6"/>
  <c r="L5101" i="6"/>
  <c r="M5101" i="6"/>
  <c r="N5101" i="6"/>
  <c r="O5101" i="6"/>
  <c r="R5101" i="6" s="1"/>
  <c r="P5101" i="6"/>
  <c r="Q5101" i="6" s="1"/>
  <c r="S5101" i="6"/>
  <c r="T5101" i="6"/>
  <c r="U5101" i="6"/>
  <c r="V5101" i="6" s="1"/>
  <c r="W5101" i="6" s="1"/>
  <c r="L5102" i="6"/>
  <c r="M5102" i="6"/>
  <c r="N5102" i="6"/>
  <c r="P5102" i="6" s="1"/>
  <c r="Q5102" i="6" s="1"/>
  <c r="O5102" i="6"/>
  <c r="R5102" i="6" s="1"/>
  <c r="S5102" i="6"/>
  <c r="T5102" i="6"/>
  <c r="U5102" i="6" s="1"/>
  <c r="V5102" i="6" s="1"/>
  <c r="W5102" i="6" s="1"/>
  <c r="L5103" i="6"/>
  <c r="M5103" i="6"/>
  <c r="N5103" i="6"/>
  <c r="O5103" i="6" s="1"/>
  <c r="R5103" i="6" s="1"/>
  <c r="T5103" i="6" s="1"/>
  <c r="U5103" i="6" s="1"/>
  <c r="V5103" i="6" s="1"/>
  <c r="W5103" i="6" s="1"/>
  <c r="P5103" i="6"/>
  <c r="Q5103" i="6" s="1"/>
  <c r="S5103" i="6"/>
  <c r="L5104" i="6"/>
  <c r="M5104" i="6"/>
  <c r="N5104" i="6"/>
  <c r="O5104" i="6" s="1"/>
  <c r="R5104" i="6" s="1"/>
  <c r="T5104" i="6" s="1"/>
  <c r="U5104" i="6" s="1"/>
  <c r="V5104" i="6" s="1"/>
  <c r="W5104" i="6" s="1"/>
  <c r="P5104" i="6"/>
  <c r="Q5104" i="6" s="1"/>
  <c r="S5104" i="6"/>
  <c r="L5105" i="6"/>
  <c r="M5105" i="6"/>
  <c r="N5105" i="6"/>
  <c r="O5105" i="6"/>
  <c r="R5105" i="6" s="1"/>
  <c r="P5105" i="6"/>
  <c r="Q5105" i="6" s="1"/>
  <c r="S5105" i="6"/>
  <c r="T5105" i="6"/>
  <c r="U5105" i="6" s="1"/>
  <c r="V5105" i="6" s="1"/>
  <c r="W5105" i="6" s="1"/>
  <c r="L5106" i="6"/>
  <c r="M5106" i="6"/>
  <c r="N5106" i="6"/>
  <c r="P5106" i="6" s="1"/>
  <c r="Q5106" i="6" s="1"/>
  <c r="O5106" i="6"/>
  <c r="R5106" i="6" s="1"/>
  <c r="S5106" i="6"/>
  <c r="T5106" i="6"/>
  <c r="U5106" i="6" s="1"/>
  <c r="V5106" i="6" s="1"/>
  <c r="W5106" i="6" s="1"/>
  <c r="L5107" i="6"/>
  <c r="M5107" i="6"/>
  <c r="N5107" i="6"/>
  <c r="O5107" i="6" s="1"/>
  <c r="R5107" i="6" s="1"/>
  <c r="P5107" i="6"/>
  <c r="Q5107" i="6" s="1"/>
  <c r="S5107" i="6"/>
  <c r="T5107" i="6"/>
  <c r="U5107" i="6" s="1"/>
  <c r="V5107" i="6" s="1"/>
  <c r="W5107" i="6" s="1"/>
  <c r="L5108" i="6"/>
  <c r="M5108" i="6"/>
  <c r="N5108" i="6"/>
  <c r="O5108" i="6" s="1"/>
  <c r="R5108" i="6" s="1"/>
  <c r="T5108" i="6" s="1"/>
  <c r="U5108" i="6" s="1"/>
  <c r="V5108" i="6" s="1"/>
  <c r="W5108" i="6" s="1"/>
  <c r="S5108" i="6"/>
  <c r="L5109" i="6"/>
  <c r="M5109" i="6"/>
  <c r="N5109" i="6"/>
  <c r="O5109" i="6" s="1"/>
  <c r="R5109" i="6" s="1"/>
  <c r="T5109" i="6" s="1"/>
  <c r="U5109" i="6" s="1"/>
  <c r="V5109" i="6" s="1"/>
  <c r="W5109" i="6" s="1"/>
  <c r="P5109" i="6"/>
  <c r="Q5109" i="6" s="1"/>
  <c r="S5109" i="6"/>
  <c r="L5110" i="6"/>
  <c r="M5110" i="6"/>
  <c r="N5110" i="6"/>
  <c r="P5110" i="6" s="1"/>
  <c r="Q5110" i="6" s="1"/>
  <c r="O5110" i="6"/>
  <c r="R5110" i="6" s="1"/>
  <c r="S5110" i="6"/>
  <c r="T5110" i="6"/>
  <c r="U5110" i="6"/>
  <c r="V5110" i="6" s="1"/>
  <c r="W5110" i="6" s="1"/>
  <c r="L5111" i="6"/>
  <c r="M5111" i="6"/>
  <c r="N5111" i="6"/>
  <c r="O5111" i="6" s="1"/>
  <c r="R5111" i="6" s="1"/>
  <c r="T5111" i="6" s="1"/>
  <c r="U5111" i="6" s="1"/>
  <c r="V5111" i="6" s="1"/>
  <c r="W5111" i="6" s="1"/>
  <c r="P5111" i="6"/>
  <c r="Q5111" i="6" s="1"/>
  <c r="S5111" i="6"/>
  <c r="L5112" i="6"/>
  <c r="M5112" i="6"/>
  <c r="N5112" i="6"/>
  <c r="P5112" i="6" s="1"/>
  <c r="Q5112" i="6" s="1"/>
  <c r="O5112" i="6"/>
  <c r="R5112" i="6" s="1"/>
  <c r="T5112" i="6" s="1"/>
  <c r="S5112" i="6"/>
  <c r="U5112" i="6"/>
  <c r="V5112" i="6" s="1"/>
  <c r="W5112" i="6"/>
  <c r="L5113" i="6"/>
  <c r="M5113" i="6"/>
  <c r="N5113" i="6"/>
  <c r="O5113" i="6"/>
  <c r="R5113" i="6" s="1"/>
  <c r="P5113" i="6"/>
  <c r="Q5113" i="6" s="1"/>
  <c r="S5113" i="6"/>
  <c r="T5113" i="6"/>
  <c r="U5113" i="6"/>
  <c r="V5113" i="6" s="1"/>
  <c r="W5113" i="6" s="1"/>
  <c r="L5114" i="6"/>
  <c r="M5114" i="6"/>
  <c r="N5114" i="6"/>
  <c r="P5114" i="6" s="1"/>
  <c r="Q5114" i="6" s="1"/>
  <c r="O5114" i="6"/>
  <c r="R5114" i="6" s="1"/>
  <c r="T5114" i="6" s="1"/>
  <c r="U5114" i="6" s="1"/>
  <c r="V5114" i="6" s="1"/>
  <c r="W5114" i="6" s="1"/>
  <c r="S5114" i="6"/>
  <c r="L5115" i="6"/>
  <c r="M5115" i="6"/>
  <c r="N5115" i="6"/>
  <c r="O5115" i="6" s="1"/>
  <c r="R5115" i="6" s="1"/>
  <c r="P5115" i="6"/>
  <c r="Q5115" i="6" s="1"/>
  <c r="S5115" i="6"/>
  <c r="T5115" i="6"/>
  <c r="U5115" i="6" s="1"/>
  <c r="V5115" i="6" s="1"/>
  <c r="W5115" i="6"/>
  <c r="L5116" i="6"/>
  <c r="M5116" i="6"/>
  <c r="N5116" i="6"/>
  <c r="O5116" i="6"/>
  <c r="R5116" i="6" s="1"/>
  <c r="T5116" i="6" s="1"/>
  <c r="U5116" i="6" s="1"/>
  <c r="V5116" i="6" s="1"/>
  <c r="W5116" i="6" s="1"/>
  <c r="P5116" i="6"/>
  <c r="Q5116" i="6" s="1"/>
  <c r="S5116" i="6"/>
  <c r="L5117" i="6"/>
  <c r="M5117" i="6"/>
  <c r="N5117" i="6"/>
  <c r="O5117" i="6"/>
  <c r="R5117" i="6" s="1"/>
  <c r="T5117" i="6" s="1"/>
  <c r="U5117" i="6" s="1"/>
  <c r="V5117" i="6" s="1"/>
  <c r="W5117" i="6" s="1"/>
  <c r="P5117" i="6"/>
  <c r="Q5117" i="6" s="1"/>
  <c r="S5117" i="6"/>
  <c r="L5118" i="6"/>
  <c r="M5118" i="6"/>
  <c r="N5118" i="6"/>
  <c r="P5118" i="6" s="1"/>
  <c r="Q5118" i="6" s="1"/>
  <c r="O5118" i="6"/>
  <c r="R5118" i="6" s="1"/>
  <c r="T5118" i="6" s="1"/>
  <c r="U5118" i="6" s="1"/>
  <c r="V5118" i="6" s="1"/>
  <c r="W5118" i="6" s="1"/>
  <c r="S5118" i="6"/>
  <c r="L5119" i="6"/>
  <c r="M5119" i="6"/>
  <c r="N5119" i="6"/>
  <c r="O5119" i="6" s="1"/>
  <c r="R5119" i="6" s="1"/>
  <c r="P5119" i="6"/>
  <c r="Q5119" i="6" s="1"/>
  <c r="S5119" i="6"/>
  <c r="T5119" i="6"/>
  <c r="U5119" i="6" s="1"/>
  <c r="V5119" i="6" s="1"/>
  <c r="W5119" i="6" s="1"/>
  <c r="L5120" i="6"/>
  <c r="M5120" i="6"/>
  <c r="N5120" i="6"/>
  <c r="O5120" i="6"/>
  <c r="R5120" i="6" s="1"/>
  <c r="T5120" i="6" s="1"/>
  <c r="U5120" i="6" s="1"/>
  <c r="V5120" i="6" s="1"/>
  <c r="W5120" i="6" s="1"/>
  <c r="P5120" i="6"/>
  <c r="Q5120" i="6" s="1"/>
  <c r="S5120" i="6"/>
  <c r="L5121" i="6"/>
  <c r="M5121" i="6"/>
  <c r="N5121" i="6"/>
  <c r="O5121" i="6" s="1"/>
  <c r="R5121" i="6" s="1"/>
  <c r="T5121" i="6" s="1"/>
  <c r="U5121" i="6" s="1"/>
  <c r="V5121" i="6" s="1"/>
  <c r="W5121" i="6" s="1"/>
  <c r="P5121" i="6"/>
  <c r="Q5121" i="6" s="1"/>
  <c r="S5121" i="6"/>
  <c r="L5122" i="6"/>
  <c r="M5122" i="6"/>
  <c r="N5122" i="6"/>
  <c r="P5122" i="6" s="1"/>
  <c r="Q5122" i="6" s="1"/>
  <c r="O5122" i="6"/>
  <c r="R5122" i="6" s="1"/>
  <c r="S5122" i="6"/>
  <c r="T5122" i="6"/>
  <c r="U5122" i="6"/>
  <c r="V5122" i="6" s="1"/>
  <c r="W5122" i="6" s="1"/>
  <c r="L5123" i="6"/>
  <c r="M5123" i="6"/>
  <c r="N5123" i="6"/>
  <c r="O5123" i="6" s="1"/>
  <c r="R5123" i="6" s="1"/>
  <c r="P5123" i="6"/>
  <c r="Q5123" i="6" s="1"/>
  <c r="S5123" i="6"/>
  <c r="T5123" i="6"/>
  <c r="U5123" i="6" s="1"/>
  <c r="V5123" i="6" s="1"/>
  <c r="W5123" i="6" s="1"/>
  <c r="L5124" i="6"/>
  <c r="M5124" i="6"/>
  <c r="N5124" i="6"/>
  <c r="P5124" i="6" s="1"/>
  <c r="Q5124" i="6" s="1"/>
  <c r="O5124" i="6"/>
  <c r="R5124" i="6" s="1"/>
  <c r="T5124" i="6" s="1"/>
  <c r="S5124" i="6"/>
  <c r="U5124" i="6"/>
  <c r="V5124" i="6" s="1"/>
  <c r="W5124" i="6" s="1"/>
  <c r="L5125" i="6"/>
  <c r="M5125" i="6"/>
  <c r="N5125" i="6"/>
  <c r="O5125" i="6" s="1"/>
  <c r="R5125" i="6" s="1"/>
  <c r="T5125" i="6" s="1"/>
  <c r="U5125" i="6" s="1"/>
  <c r="V5125" i="6" s="1"/>
  <c r="W5125" i="6" s="1"/>
  <c r="S5125" i="6"/>
  <c r="L5126" i="6"/>
  <c r="M5126" i="6"/>
  <c r="N5126" i="6"/>
  <c r="P5126" i="6" s="1"/>
  <c r="Q5126" i="6" s="1"/>
  <c r="S5126" i="6"/>
  <c r="L5127" i="6"/>
  <c r="M5127" i="6"/>
  <c r="N5127" i="6"/>
  <c r="O5127" i="6" s="1"/>
  <c r="R5127" i="6" s="1"/>
  <c r="P5127" i="6"/>
  <c r="Q5127" i="6" s="1"/>
  <c r="S5127" i="6"/>
  <c r="T5127" i="6"/>
  <c r="U5127" i="6" s="1"/>
  <c r="V5127" i="6" s="1"/>
  <c r="W5127" i="6"/>
  <c r="L5128" i="6"/>
  <c r="M5128" i="6"/>
  <c r="N5128" i="6"/>
  <c r="P5128" i="6" s="1"/>
  <c r="Q5128" i="6" s="1"/>
  <c r="O5128" i="6"/>
  <c r="R5128" i="6" s="1"/>
  <c r="T5128" i="6" s="1"/>
  <c r="U5128" i="6" s="1"/>
  <c r="V5128" i="6" s="1"/>
  <c r="W5128" i="6" s="1"/>
  <c r="S5128" i="6"/>
  <c r="L5129" i="6"/>
  <c r="M5129" i="6"/>
  <c r="N5129" i="6"/>
  <c r="P5129" i="6" s="1"/>
  <c r="Q5129" i="6" s="1"/>
  <c r="O5129" i="6"/>
  <c r="R5129" i="6" s="1"/>
  <c r="S5129" i="6"/>
  <c r="T5129" i="6"/>
  <c r="U5129" i="6"/>
  <c r="V5129" i="6" s="1"/>
  <c r="W5129" i="6" s="1"/>
  <c r="L5130" i="6"/>
  <c r="M5130" i="6"/>
  <c r="N5130" i="6"/>
  <c r="P5130" i="6" s="1"/>
  <c r="Q5130" i="6" s="1"/>
  <c r="O5130" i="6"/>
  <c r="R5130" i="6" s="1"/>
  <c r="T5130" i="6" s="1"/>
  <c r="U5130" i="6" s="1"/>
  <c r="V5130" i="6" s="1"/>
  <c r="W5130" i="6" s="1"/>
  <c r="S5130" i="6"/>
  <c r="L5131" i="6"/>
  <c r="M5131" i="6"/>
  <c r="N5131" i="6"/>
  <c r="O5131" i="6" s="1"/>
  <c r="R5131" i="6" s="1"/>
  <c r="T5131" i="6" s="1"/>
  <c r="U5131" i="6" s="1"/>
  <c r="V5131" i="6" s="1"/>
  <c r="W5131" i="6" s="1"/>
  <c r="P5131" i="6"/>
  <c r="Q5131" i="6" s="1"/>
  <c r="S5131" i="6"/>
  <c r="L5132" i="6"/>
  <c r="M5132" i="6"/>
  <c r="N5132" i="6"/>
  <c r="O5132" i="6"/>
  <c r="R5132" i="6" s="1"/>
  <c r="T5132" i="6" s="1"/>
  <c r="P5132" i="6"/>
  <c r="Q5132" i="6" s="1"/>
  <c r="S5132" i="6"/>
  <c r="U5132" i="6"/>
  <c r="V5132" i="6" s="1"/>
  <c r="W5132" i="6"/>
  <c r="L5133" i="6"/>
  <c r="M5133" i="6"/>
  <c r="N5133" i="6"/>
  <c r="O5133" i="6"/>
  <c r="R5133" i="6" s="1"/>
  <c r="T5133" i="6" s="1"/>
  <c r="U5133" i="6" s="1"/>
  <c r="V5133" i="6" s="1"/>
  <c r="W5133" i="6" s="1"/>
  <c r="P5133" i="6"/>
  <c r="Q5133" i="6" s="1"/>
  <c r="S5133" i="6"/>
  <c r="L5134" i="6"/>
  <c r="M5134" i="6"/>
  <c r="N5134" i="6"/>
  <c r="P5134" i="6" s="1"/>
  <c r="Q5134" i="6" s="1"/>
  <c r="O5134" i="6"/>
  <c r="R5134" i="6" s="1"/>
  <c r="T5134" i="6" s="1"/>
  <c r="U5134" i="6" s="1"/>
  <c r="V5134" i="6" s="1"/>
  <c r="W5134" i="6" s="1"/>
  <c r="S5134" i="6"/>
  <c r="L5135" i="6"/>
  <c r="M5135" i="6"/>
  <c r="N5135" i="6"/>
  <c r="O5135" i="6" s="1"/>
  <c r="R5135" i="6" s="1"/>
  <c r="P5135" i="6"/>
  <c r="Q5135" i="6" s="1"/>
  <c r="S5135" i="6"/>
  <c r="T5135" i="6"/>
  <c r="U5135" i="6" s="1"/>
  <c r="V5135" i="6" s="1"/>
  <c r="W5135" i="6"/>
  <c r="L5136" i="6"/>
  <c r="M5136" i="6"/>
  <c r="N5136" i="6"/>
  <c r="O5136" i="6"/>
  <c r="R5136" i="6" s="1"/>
  <c r="T5136" i="6" s="1"/>
  <c r="P5136" i="6"/>
  <c r="Q5136" i="6" s="1"/>
  <c r="S5136" i="6"/>
  <c r="U5136" i="6"/>
  <c r="V5136" i="6" s="1"/>
  <c r="W5136" i="6" s="1"/>
  <c r="L5137" i="6"/>
  <c r="M5137" i="6"/>
  <c r="N5137" i="6"/>
  <c r="O5137" i="6"/>
  <c r="R5137" i="6" s="1"/>
  <c r="T5137" i="6" s="1"/>
  <c r="U5137" i="6" s="1"/>
  <c r="V5137" i="6" s="1"/>
  <c r="W5137" i="6" s="1"/>
  <c r="P5137" i="6"/>
  <c r="Q5137" i="6" s="1"/>
  <c r="S5137" i="6"/>
  <c r="L5138" i="6"/>
  <c r="M5138" i="6"/>
  <c r="N5138" i="6"/>
  <c r="P5138" i="6" s="1"/>
  <c r="Q5138" i="6" s="1"/>
  <c r="S5138" i="6"/>
  <c r="L5139" i="6"/>
  <c r="M5139" i="6"/>
  <c r="N5139" i="6"/>
  <c r="O5139" i="6" s="1"/>
  <c r="R5139" i="6" s="1"/>
  <c r="P5139" i="6"/>
  <c r="Q5139" i="6" s="1"/>
  <c r="S5139" i="6"/>
  <c r="T5139" i="6"/>
  <c r="U5139" i="6" s="1"/>
  <c r="V5139" i="6" s="1"/>
  <c r="W5139" i="6"/>
  <c r="L5140" i="6"/>
  <c r="M5140" i="6"/>
  <c r="N5140" i="6"/>
  <c r="O5140" i="6" s="1"/>
  <c r="R5140" i="6" s="1"/>
  <c r="T5140" i="6" s="1"/>
  <c r="U5140" i="6" s="1"/>
  <c r="V5140" i="6" s="1"/>
  <c r="W5140" i="6" s="1"/>
  <c r="P5140" i="6"/>
  <c r="Q5140" i="6" s="1"/>
  <c r="S5140" i="6"/>
  <c r="L5141" i="6"/>
  <c r="M5141" i="6"/>
  <c r="N5141" i="6"/>
  <c r="P5141" i="6" s="1"/>
  <c r="Q5141" i="6" s="1"/>
  <c r="O5141" i="6"/>
  <c r="R5141" i="6" s="1"/>
  <c r="S5141" i="6"/>
  <c r="T5141" i="6"/>
  <c r="U5141" i="6" s="1"/>
  <c r="V5141" i="6" s="1"/>
  <c r="W5141" i="6" s="1"/>
  <c r="L5142" i="6"/>
  <c r="M5142" i="6"/>
  <c r="N5142" i="6"/>
  <c r="P5142" i="6" s="1"/>
  <c r="Q5142" i="6" s="1"/>
  <c r="S5142" i="6"/>
  <c r="L5143" i="6"/>
  <c r="M5143" i="6"/>
  <c r="N5143" i="6"/>
  <c r="O5143" i="6" s="1"/>
  <c r="R5143" i="6" s="1"/>
  <c r="P5143" i="6"/>
  <c r="Q5143" i="6" s="1"/>
  <c r="S5143" i="6"/>
  <c r="T5143" i="6"/>
  <c r="U5143" i="6" s="1"/>
  <c r="V5143" i="6" s="1"/>
  <c r="W5143" i="6"/>
  <c r="L5144" i="6"/>
  <c r="M5144" i="6"/>
  <c r="N5144" i="6"/>
  <c r="O5144" i="6"/>
  <c r="R5144" i="6" s="1"/>
  <c r="T5144" i="6" s="1"/>
  <c r="P5144" i="6"/>
  <c r="Q5144" i="6" s="1"/>
  <c r="S5144" i="6"/>
  <c r="U5144" i="6"/>
  <c r="V5144" i="6" s="1"/>
  <c r="W5144" i="6"/>
  <c r="L5145" i="6"/>
  <c r="M5145" i="6"/>
  <c r="N5145" i="6"/>
  <c r="P5145" i="6" s="1"/>
  <c r="Q5145" i="6" s="1"/>
  <c r="O5145" i="6"/>
  <c r="R5145" i="6" s="1"/>
  <c r="T5145" i="6" s="1"/>
  <c r="U5145" i="6" s="1"/>
  <c r="V5145" i="6" s="1"/>
  <c r="W5145" i="6" s="1"/>
  <c r="S5145" i="6"/>
  <c r="L5146" i="6"/>
  <c r="M5146" i="6"/>
  <c r="N5146" i="6"/>
  <c r="P5146" i="6" s="1"/>
  <c r="Q5146" i="6" s="1"/>
  <c r="O5146" i="6"/>
  <c r="R5146" i="6" s="1"/>
  <c r="S5146" i="6"/>
  <c r="T5146" i="6"/>
  <c r="U5146" i="6"/>
  <c r="V5146" i="6" s="1"/>
  <c r="W5146" i="6"/>
  <c r="L5147" i="6"/>
  <c r="M5147" i="6"/>
  <c r="N5147" i="6"/>
  <c r="O5147" i="6" s="1"/>
  <c r="R5147" i="6" s="1"/>
  <c r="T5147" i="6" s="1"/>
  <c r="U5147" i="6" s="1"/>
  <c r="V5147" i="6" s="1"/>
  <c r="W5147" i="6" s="1"/>
  <c r="P5147" i="6"/>
  <c r="Q5147" i="6" s="1"/>
  <c r="S5147" i="6"/>
  <c r="L5148" i="6"/>
  <c r="M5148" i="6"/>
  <c r="N5148" i="6"/>
  <c r="O5148" i="6"/>
  <c r="R5148" i="6" s="1"/>
  <c r="T5148" i="6" s="1"/>
  <c r="U5148" i="6" s="1"/>
  <c r="V5148" i="6" s="1"/>
  <c r="W5148" i="6" s="1"/>
  <c r="P5148" i="6"/>
  <c r="Q5148" i="6" s="1"/>
  <c r="S5148" i="6"/>
  <c r="L5149" i="6"/>
  <c r="M5149" i="6"/>
  <c r="N5149" i="6"/>
  <c r="O5149" i="6"/>
  <c r="R5149" i="6" s="1"/>
  <c r="P5149" i="6"/>
  <c r="Q5149" i="6" s="1"/>
  <c r="S5149" i="6"/>
  <c r="T5149" i="6"/>
  <c r="U5149" i="6"/>
  <c r="V5149" i="6" s="1"/>
  <c r="W5149" i="6" s="1"/>
  <c r="L5150" i="6"/>
  <c r="M5150" i="6"/>
  <c r="N5150" i="6"/>
  <c r="P5150" i="6" s="1"/>
  <c r="Q5150" i="6" s="1"/>
  <c r="O5150" i="6"/>
  <c r="R5150" i="6" s="1"/>
  <c r="S5150" i="6"/>
  <c r="T5150" i="6"/>
  <c r="U5150" i="6" s="1"/>
  <c r="V5150" i="6" s="1"/>
  <c r="W5150" i="6" s="1"/>
  <c r="L5151" i="6"/>
  <c r="M5151" i="6"/>
  <c r="N5151" i="6"/>
  <c r="O5151" i="6" s="1"/>
  <c r="R5151" i="6" s="1"/>
  <c r="T5151" i="6" s="1"/>
  <c r="U5151" i="6" s="1"/>
  <c r="V5151" i="6" s="1"/>
  <c r="W5151" i="6" s="1"/>
  <c r="P5151" i="6"/>
  <c r="Q5151" i="6" s="1"/>
  <c r="S5151" i="6"/>
  <c r="L5152" i="6"/>
  <c r="M5152" i="6"/>
  <c r="N5152" i="6"/>
  <c r="O5152" i="6" s="1"/>
  <c r="R5152" i="6" s="1"/>
  <c r="T5152" i="6" s="1"/>
  <c r="U5152" i="6" s="1"/>
  <c r="V5152" i="6" s="1"/>
  <c r="W5152" i="6" s="1"/>
  <c r="P5152" i="6"/>
  <c r="Q5152" i="6" s="1"/>
  <c r="S5152" i="6"/>
  <c r="L5153" i="6"/>
  <c r="M5153" i="6"/>
  <c r="N5153" i="6"/>
  <c r="O5153" i="6"/>
  <c r="R5153" i="6" s="1"/>
  <c r="P5153" i="6"/>
  <c r="Q5153" i="6" s="1"/>
  <c r="S5153" i="6"/>
  <c r="T5153" i="6"/>
  <c r="U5153" i="6" s="1"/>
  <c r="V5153" i="6" s="1"/>
  <c r="W5153" i="6" s="1"/>
  <c r="L5154" i="6"/>
  <c r="M5154" i="6"/>
  <c r="N5154" i="6"/>
  <c r="P5154" i="6" s="1"/>
  <c r="Q5154" i="6" s="1"/>
  <c r="O5154" i="6"/>
  <c r="R5154" i="6" s="1"/>
  <c r="S5154" i="6"/>
  <c r="T5154" i="6"/>
  <c r="U5154" i="6" s="1"/>
  <c r="V5154" i="6" s="1"/>
  <c r="W5154" i="6" s="1"/>
  <c r="L5155" i="6"/>
  <c r="M5155" i="6"/>
  <c r="N5155" i="6"/>
  <c r="O5155" i="6" s="1"/>
  <c r="R5155" i="6" s="1"/>
  <c r="P5155" i="6"/>
  <c r="Q5155" i="6" s="1"/>
  <c r="S5155" i="6"/>
  <c r="T5155" i="6"/>
  <c r="U5155" i="6" s="1"/>
  <c r="V5155" i="6" s="1"/>
  <c r="W5155" i="6" s="1"/>
  <c r="L5156" i="6"/>
  <c r="M5156" i="6"/>
  <c r="N5156" i="6"/>
  <c r="O5156" i="6" s="1"/>
  <c r="R5156" i="6" s="1"/>
  <c r="T5156" i="6" s="1"/>
  <c r="U5156" i="6" s="1"/>
  <c r="V5156" i="6" s="1"/>
  <c r="W5156" i="6" s="1"/>
  <c r="S5156" i="6"/>
  <c r="L5157" i="6"/>
  <c r="M5157" i="6"/>
  <c r="N5157" i="6"/>
  <c r="O5157" i="6" s="1"/>
  <c r="R5157" i="6" s="1"/>
  <c r="T5157" i="6" s="1"/>
  <c r="U5157" i="6" s="1"/>
  <c r="V5157" i="6" s="1"/>
  <c r="W5157" i="6" s="1"/>
  <c r="P5157" i="6"/>
  <c r="Q5157" i="6" s="1"/>
  <c r="S5157" i="6"/>
  <c r="L5158" i="6"/>
  <c r="M5158" i="6"/>
  <c r="N5158" i="6"/>
  <c r="P5158" i="6" s="1"/>
  <c r="Q5158" i="6" s="1"/>
  <c r="O5158" i="6"/>
  <c r="R5158" i="6" s="1"/>
  <c r="S5158" i="6"/>
  <c r="T5158" i="6"/>
  <c r="U5158" i="6"/>
  <c r="V5158" i="6" s="1"/>
  <c r="W5158" i="6" s="1"/>
  <c r="L5159" i="6"/>
  <c r="M5159" i="6"/>
  <c r="N5159" i="6"/>
  <c r="O5159" i="6" s="1"/>
  <c r="R5159" i="6" s="1"/>
  <c r="T5159" i="6" s="1"/>
  <c r="U5159" i="6" s="1"/>
  <c r="V5159" i="6" s="1"/>
  <c r="W5159" i="6" s="1"/>
  <c r="P5159" i="6"/>
  <c r="Q5159" i="6" s="1"/>
  <c r="S5159" i="6"/>
  <c r="L5160" i="6"/>
  <c r="M5160" i="6"/>
  <c r="N5160" i="6"/>
  <c r="P5160" i="6" s="1"/>
  <c r="Q5160" i="6" s="1"/>
  <c r="O5160" i="6"/>
  <c r="R5160" i="6" s="1"/>
  <c r="T5160" i="6" s="1"/>
  <c r="S5160" i="6"/>
  <c r="U5160" i="6"/>
  <c r="V5160" i="6" s="1"/>
  <c r="W5160" i="6"/>
  <c r="L5161" i="6"/>
  <c r="M5161" i="6"/>
  <c r="N5161" i="6"/>
  <c r="O5161" i="6"/>
  <c r="R5161" i="6" s="1"/>
  <c r="P5161" i="6"/>
  <c r="Q5161" i="6" s="1"/>
  <c r="S5161" i="6"/>
  <c r="T5161" i="6"/>
  <c r="U5161" i="6"/>
  <c r="V5161" i="6" s="1"/>
  <c r="W5161" i="6" s="1"/>
  <c r="L5162" i="6"/>
  <c r="M5162" i="6"/>
  <c r="N5162" i="6"/>
  <c r="P5162" i="6" s="1"/>
  <c r="Q5162" i="6" s="1"/>
  <c r="O5162" i="6"/>
  <c r="R5162" i="6" s="1"/>
  <c r="T5162" i="6" s="1"/>
  <c r="U5162" i="6" s="1"/>
  <c r="V5162" i="6" s="1"/>
  <c r="W5162" i="6" s="1"/>
  <c r="S5162" i="6"/>
  <c r="L5163" i="6"/>
  <c r="M5163" i="6"/>
  <c r="N5163" i="6"/>
  <c r="O5163" i="6" s="1"/>
  <c r="R5163" i="6" s="1"/>
  <c r="P5163" i="6"/>
  <c r="Q5163" i="6" s="1"/>
  <c r="S5163" i="6"/>
  <c r="T5163" i="6"/>
  <c r="U5163" i="6" s="1"/>
  <c r="V5163" i="6" s="1"/>
  <c r="W5163" i="6"/>
  <c r="L5164" i="6"/>
  <c r="M5164" i="6"/>
  <c r="N5164" i="6"/>
  <c r="O5164" i="6"/>
  <c r="R5164" i="6" s="1"/>
  <c r="T5164" i="6" s="1"/>
  <c r="U5164" i="6" s="1"/>
  <c r="V5164" i="6" s="1"/>
  <c r="W5164" i="6" s="1"/>
  <c r="P5164" i="6"/>
  <c r="Q5164" i="6" s="1"/>
  <c r="S5164" i="6"/>
  <c r="L5165" i="6"/>
  <c r="M5165" i="6"/>
  <c r="N5165" i="6"/>
  <c r="O5165" i="6"/>
  <c r="R5165" i="6" s="1"/>
  <c r="T5165" i="6" s="1"/>
  <c r="U5165" i="6" s="1"/>
  <c r="V5165" i="6" s="1"/>
  <c r="W5165" i="6" s="1"/>
  <c r="P5165" i="6"/>
  <c r="Q5165" i="6" s="1"/>
  <c r="S5165" i="6"/>
  <c r="L5166" i="6"/>
  <c r="M5166" i="6"/>
  <c r="N5166" i="6"/>
  <c r="P5166" i="6" s="1"/>
  <c r="Q5166" i="6" s="1"/>
  <c r="O5166" i="6"/>
  <c r="R5166" i="6" s="1"/>
  <c r="T5166" i="6" s="1"/>
  <c r="U5166" i="6" s="1"/>
  <c r="V5166" i="6" s="1"/>
  <c r="W5166" i="6" s="1"/>
  <c r="S5166" i="6"/>
  <c r="L5167" i="6"/>
  <c r="M5167" i="6"/>
  <c r="N5167" i="6"/>
  <c r="O5167" i="6" s="1"/>
  <c r="R5167" i="6" s="1"/>
  <c r="P5167" i="6"/>
  <c r="Q5167" i="6" s="1"/>
  <c r="S5167" i="6"/>
  <c r="T5167" i="6"/>
  <c r="U5167" i="6" s="1"/>
  <c r="V5167" i="6" s="1"/>
  <c r="W5167" i="6" s="1"/>
  <c r="L5168" i="6"/>
  <c r="M5168" i="6"/>
  <c r="N5168" i="6"/>
  <c r="O5168" i="6"/>
  <c r="R5168" i="6" s="1"/>
  <c r="T5168" i="6" s="1"/>
  <c r="U5168" i="6" s="1"/>
  <c r="V5168" i="6" s="1"/>
  <c r="W5168" i="6" s="1"/>
  <c r="P5168" i="6"/>
  <c r="Q5168" i="6" s="1"/>
  <c r="S5168" i="6"/>
  <c r="L5169" i="6"/>
  <c r="M5169" i="6"/>
  <c r="N5169" i="6"/>
  <c r="O5169" i="6" s="1"/>
  <c r="R5169" i="6" s="1"/>
  <c r="T5169" i="6" s="1"/>
  <c r="U5169" i="6" s="1"/>
  <c r="V5169" i="6" s="1"/>
  <c r="W5169" i="6" s="1"/>
  <c r="P5169" i="6"/>
  <c r="Q5169" i="6" s="1"/>
  <c r="S5169" i="6"/>
  <c r="L5170" i="6"/>
  <c r="M5170" i="6"/>
  <c r="N5170" i="6"/>
  <c r="P5170" i="6" s="1"/>
  <c r="Q5170" i="6" s="1"/>
  <c r="O5170" i="6"/>
  <c r="R5170" i="6" s="1"/>
  <c r="S5170" i="6"/>
  <c r="T5170" i="6"/>
  <c r="U5170" i="6"/>
  <c r="V5170" i="6" s="1"/>
  <c r="W5170" i="6" s="1"/>
  <c r="L5171" i="6"/>
  <c r="M5171" i="6"/>
  <c r="N5171" i="6"/>
  <c r="O5171" i="6" s="1"/>
  <c r="R5171" i="6" s="1"/>
  <c r="P5171" i="6"/>
  <c r="Q5171" i="6" s="1"/>
  <c r="S5171" i="6"/>
  <c r="T5171" i="6"/>
  <c r="U5171" i="6" s="1"/>
  <c r="V5171" i="6" s="1"/>
  <c r="W5171" i="6" s="1"/>
  <c r="L5172" i="6"/>
  <c r="M5172" i="6"/>
  <c r="N5172" i="6"/>
  <c r="P5172" i="6" s="1"/>
  <c r="Q5172" i="6" s="1"/>
  <c r="O5172" i="6"/>
  <c r="R5172" i="6" s="1"/>
  <c r="T5172" i="6" s="1"/>
  <c r="S5172" i="6"/>
  <c r="U5172" i="6"/>
  <c r="V5172" i="6" s="1"/>
  <c r="W5172" i="6" s="1"/>
  <c r="L5173" i="6"/>
  <c r="M5173" i="6"/>
  <c r="N5173" i="6"/>
  <c r="O5173" i="6" s="1"/>
  <c r="R5173" i="6" s="1"/>
  <c r="T5173" i="6" s="1"/>
  <c r="U5173" i="6" s="1"/>
  <c r="V5173" i="6" s="1"/>
  <c r="W5173" i="6" s="1"/>
  <c r="S5173" i="6"/>
  <c r="L5174" i="6"/>
  <c r="M5174" i="6"/>
  <c r="N5174" i="6"/>
  <c r="P5174" i="6" s="1"/>
  <c r="Q5174" i="6" s="1"/>
  <c r="S5174" i="6"/>
  <c r="L5175" i="6"/>
  <c r="M5175" i="6"/>
  <c r="N5175" i="6"/>
  <c r="O5175" i="6" s="1"/>
  <c r="R5175" i="6" s="1"/>
  <c r="P5175" i="6"/>
  <c r="Q5175" i="6" s="1"/>
  <c r="S5175" i="6"/>
  <c r="T5175" i="6"/>
  <c r="U5175" i="6" s="1"/>
  <c r="V5175" i="6" s="1"/>
  <c r="W5175" i="6"/>
  <c r="L5176" i="6"/>
  <c r="M5176" i="6"/>
  <c r="N5176" i="6"/>
  <c r="P5176" i="6" s="1"/>
  <c r="Q5176" i="6" s="1"/>
  <c r="O5176" i="6"/>
  <c r="R5176" i="6" s="1"/>
  <c r="T5176" i="6" s="1"/>
  <c r="U5176" i="6" s="1"/>
  <c r="V5176" i="6" s="1"/>
  <c r="W5176" i="6" s="1"/>
  <c r="S5176" i="6"/>
  <c r="L5177" i="6"/>
  <c r="M5177" i="6"/>
  <c r="N5177" i="6"/>
  <c r="P5177" i="6" s="1"/>
  <c r="Q5177" i="6" s="1"/>
  <c r="O5177" i="6"/>
  <c r="R5177" i="6" s="1"/>
  <c r="S5177" i="6"/>
  <c r="T5177" i="6"/>
  <c r="U5177" i="6"/>
  <c r="V5177" i="6" s="1"/>
  <c r="W5177" i="6" s="1"/>
  <c r="L5178" i="6"/>
  <c r="M5178" i="6"/>
  <c r="N5178" i="6"/>
  <c r="P5178" i="6" s="1"/>
  <c r="Q5178" i="6" s="1"/>
  <c r="O5178" i="6"/>
  <c r="R5178" i="6" s="1"/>
  <c r="T5178" i="6" s="1"/>
  <c r="U5178" i="6" s="1"/>
  <c r="V5178" i="6" s="1"/>
  <c r="W5178" i="6" s="1"/>
  <c r="S5178" i="6"/>
  <c r="L5179" i="6"/>
  <c r="M5179" i="6"/>
  <c r="N5179" i="6"/>
  <c r="O5179" i="6" s="1"/>
  <c r="R5179" i="6" s="1"/>
  <c r="T5179" i="6" s="1"/>
  <c r="U5179" i="6" s="1"/>
  <c r="V5179" i="6" s="1"/>
  <c r="W5179" i="6" s="1"/>
  <c r="P5179" i="6"/>
  <c r="Q5179" i="6" s="1"/>
  <c r="S5179" i="6"/>
  <c r="L5180" i="6"/>
  <c r="M5180" i="6"/>
  <c r="N5180" i="6"/>
  <c r="O5180" i="6"/>
  <c r="R5180" i="6" s="1"/>
  <c r="T5180" i="6" s="1"/>
  <c r="P5180" i="6"/>
  <c r="Q5180" i="6" s="1"/>
  <c r="S5180" i="6"/>
  <c r="U5180" i="6"/>
  <c r="V5180" i="6" s="1"/>
  <c r="W5180" i="6"/>
  <c r="L5181" i="6"/>
  <c r="M5181" i="6"/>
  <c r="N5181" i="6"/>
  <c r="O5181" i="6"/>
  <c r="R5181" i="6" s="1"/>
  <c r="T5181" i="6" s="1"/>
  <c r="U5181" i="6" s="1"/>
  <c r="V5181" i="6" s="1"/>
  <c r="W5181" i="6" s="1"/>
  <c r="P5181" i="6"/>
  <c r="Q5181" i="6" s="1"/>
  <c r="S5181" i="6"/>
  <c r="L5182" i="6"/>
  <c r="M5182" i="6"/>
  <c r="N5182" i="6"/>
  <c r="P5182" i="6" s="1"/>
  <c r="Q5182" i="6" s="1"/>
  <c r="O5182" i="6"/>
  <c r="R5182" i="6" s="1"/>
  <c r="T5182" i="6" s="1"/>
  <c r="U5182" i="6" s="1"/>
  <c r="V5182" i="6" s="1"/>
  <c r="W5182" i="6" s="1"/>
  <c r="S5182" i="6"/>
  <c r="L5183" i="6"/>
  <c r="M5183" i="6"/>
  <c r="N5183" i="6"/>
  <c r="O5183" i="6" s="1"/>
  <c r="R5183" i="6" s="1"/>
  <c r="P5183" i="6"/>
  <c r="Q5183" i="6" s="1"/>
  <c r="S5183" i="6"/>
  <c r="T5183" i="6"/>
  <c r="U5183" i="6" s="1"/>
  <c r="V5183" i="6" s="1"/>
  <c r="W5183" i="6"/>
  <c r="L5184" i="6"/>
  <c r="M5184" i="6"/>
  <c r="N5184" i="6"/>
  <c r="O5184" i="6"/>
  <c r="R5184" i="6" s="1"/>
  <c r="T5184" i="6" s="1"/>
  <c r="P5184" i="6"/>
  <c r="Q5184" i="6" s="1"/>
  <c r="S5184" i="6"/>
  <c r="U5184" i="6"/>
  <c r="V5184" i="6" s="1"/>
  <c r="W5184" i="6" s="1"/>
  <c r="L5185" i="6"/>
  <c r="M5185" i="6"/>
  <c r="N5185" i="6"/>
  <c r="O5185" i="6"/>
  <c r="R5185" i="6" s="1"/>
  <c r="T5185" i="6" s="1"/>
  <c r="U5185" i="6" s="1"/>
  <c r="V5185" i="6" s="1"/>
  <c r="W5185" i="6" s="1"/>
  <c r="P5185" i="6"/>
  <c r="Q5185" i="6" s="1"/>
  <c r="S5185" i="6"/>
  <c r="L5186" i="6"/>
  <c r="M5186" i="6"/>
  <c r="N5186" i="6"/>
  <c r="P5186" i="6" s="1"/>
  <c r="Q5186" i="6" s="1"/>
  <c r="S5186" i="6"/>
  <c r="L5187" i="6"/>
  <c r="M5187" i="6"/>
  <c r="N5187" i="6"/>
  <c r="O5187" i="6" s="1"/>
  <c r="R5187" i="6" s="1"/>
  <c r="P5187" i="6"/>
  <c r="Q5187" i="6" s="1"/>
  <c r="S5187" i="6"/>
  <c r="T5187" i="6"/>
  <c r="U5187" i="6" s="1"/>
  <c r="V5187" i="6" s="1"/>
  <c r="W5187" i="6"/>
  <c r="L5188" i="6"/>
  <c r="M5188" i="6"/>
  <c r="N5188" i="6"/>
  <c r="O5188" i="6" s="1"/>
  <c r="R5188" i="6" s="1"/>
  <c r="T5188" i="6" s="1"/>
  <c r="U5188" i="6" s="1"/>
  <c r="V5188" i="6" s="1"/>
  <c r="W5188" i="6" s="1"/>
  <c r="P5188" i="6"/>
  <c r="Q5188" i="6" s="1"/>
  <c r="S5188" i="6"/>
  <c r="L5189" i="6"/>
  <c r="M5189" i="6"/>
  <c r="N5189" i="6"/>
  <c r="P5189" i="6" s="1"/>
  <c r="Q5189" i="6" s="1"/>
  <c r="O5189" i="6"/>
  <c r="R5189" i="6" s="1"/>
  <c r="S5189" i="6"/>
  <c r="T5189" i="6"/>
  <c r="U5189" i="6" s="1"/>
  <c r="V5189" i="6" s="1"/>
  <c r="W5189" i="6" s="1"/>
  <c r="L5190" i="6"/>
  <c r="M5190" i="6"/>
  <c r="N5190" i="6"/>
  <c r="P5190" i="6" s="1"/>
  <c r="Q5190" i="6" s="1"/>
  <c r="S5190" i="6"/>
  <c r="L5191" i="6"/>
  <c r="M5191" i="6"/>
  <c r="N5191" i="6"/>
  <c r="O5191" i="6" s="1"/>
  <c r="R5191" i="6" s="1"/>
  <c r="P5191" i="6"/>
  <c r="Q5191" i="6" s="1"/>
  <c r="S5191" i="6"/>
  <c r="T5191" i="6"/>
  <c r="U5191" i="6" s="1"/>
  <c r="V5191" i="6" s="1"/>
  <c r="W5191" i="6"/>
  <c r="L5192" i="6"/>
  <c r="M5192" i="6"/>
  <c r="N5192" i="6"/>
  <c r="O5192" i="6"/>
  <c r="R5192" i="6" s="1"/>
  <c r="T5192" i="6" s="1"/>
  <c r="P5192" i="6"/>
  <c r="Q5192" i="6" s="1"/>
  <c r="S5192" i="6"/>
  <c r="U5192" i="6"/>
  <c r="V5192" i="6" s="1"/>
  <c r="W5192" i="6"/>
  <c r="L5193" i="6"/>
  <c r="M5193" i="6"/>
  <c r="N5193" i="6"/>
  <c r="P5193" i="6" s="1"/>
  <c r="Q5193" i="6" s="1"/>
  <c r="O5193" i="6"/>
  <c r="R5193" i="6" s="1"/>
  <c r="T5193" i="6" s="1"/>
  <c r="U5193" i="6" s="1"/>
  <c r="V5193" i="6" s="1"/>
  <c r="W5193" i="6" s="1"/>
  <c r="S5193" i="6"/>
  <c r="L5194" i="6"/>
  <c r="M5194" i="6"/>
  <c r="N5194" i="6"/>
  <c r="P5194" i="6" s="1"/>
  <c r="Q5194" i="6" s="1"/>
  <c r="O5194" i="6"/>
  <c r="R5194" i="6" s="1"/>
  <c r="S5194" i="6"/>
  <c r="T5194" i="6"/>
  <c r="U5194" i="6"/>
  <c r="V5194" i="6" s="1"/>
  <c r="W5194" i="6"/>
  <c r="L5195" i="6"/>
  <c r="M5195" i="6"/>
  <c r="N5195" i="6"/>
  <c r="O5195" i="6" s="1"/>
  <c r="R5195" i="6" s="1"/>
  <c r="T5195" i="6" s="1"/>
  <c r="U5195" i="6" s="1"/>
  <c r="V5195" i="6" s="1"/>
  <c r="W5195" i="6" s="1"/>
  <c r="P5195" i="6"/>
  <c r="Q5195" i="6" s="1"/>
  <c r="S5195" i="6"/>
  <c r="L5196" i="6"/>
  <c r="M5196" i="6"/>
  <c r="N5196" i="6"/>
  <c r="O5196" i="6"/>
  <c r="R5196" i="6" s="1"/>
  <c r="T5196" i="6" s="1"/>
  <c r="U5196" i="6" s="1"/>
  <c r="V5196" i="6" s="1"/>
  <c r="W5196" i="6" s="1"/>
  <c r="P5196" i="6"/>
  <c r="Q5196" i="6" s="1"/>
  <c r="S5196" i="6"/>
  <c r="L5197" i="6"/>
  <c r="M5197" i="6"/>
  <c r="N5197" i="6"/>
  <c r="O5197" i="6"/>
  <c r="R5197" i="6" s="1"/>
  <c r="P5197" i="6"/>
  <c r="Q5197" i="6" s="1"/>
  <c r="S5197" i="6"/>
  <c r="T5197" i="6"/>
  <c r="U5197" i="6"/>
  <c r="V5197" i="6" s="1"/>
  <c r="W5197" i="6" s="1"/>
  <c r="L5198" i="6"/>
  <c r="M5198" i="6"/>
  <c r="N5198" i="6"/>
  <c r="P5198" i="6" s="1"/>
  <c r="Q5198" i="6" s="1"/>
  <c r="O5198" i="6"/>
  <c r="R5198" i="6" s="1"/>
  <c r="S5198" i="6"/>
  <c r="T5198" i="6"/>
  <c r="U5198" i="6" s="1"/>
  <c r="V5198" i="6" s="1"/>
  <c r="W5198" i="6" s="1"/>
  <c r="L5199" i="6"/>
  <c r="M5199" i="6"/>
  <c r="N5199" i="6"/>
  <c r="O5199" i="6" s="1"/>
  <c r="R5199" i="6" s="1"/>
  <c r="T5199" i="6" s="1"/>
  <c r="U5199" i="6" s="1"/>
  <c r="V5199" i="6" s="1"/>
  <c r="W5199" i="6" s="1"/>
  <c r="P5199" i="6"/>
  <c r="Q5199" i="6" s="1"/>
  <c r="S5199" i="6"/>
  <c r="L5200" i="6"/>
  <c r="M5200" i="6"/>
  <c r="N5200" i="6"/>
  <c r="O5200" i="6" s="1"/>
  <c r="R5200" i="6" s="1"/>
  <c r="T5200" i="6" s="1"/>
  <c r="U5200" i="6" s="1"/>
  <c r="V5200" i="6" s="1"/>
  <c r="W5200" i="6" s="1"/>
  <c r="P5200" i="6"/>
  <c r="Q5200" i="6" s="1"/>
  <c r="S5200" i="6"/>
  <c r="L5201" i="6"/>
  <c r="M5201" i="6"/>
  <c r="N5201" i="6"/>
  <c r="O5201" i="6"/>
  <c r="R5201" i="6" s="1"/>
  <c r="P5201" i="6"/>
  <c r="Q5201" i="6" s="1"/>
  <c r="S5201" i="6"/>
  <c r="T5201" i="6"/>
  <c r="U5201" i="6" s="1"/>
  <c r="V5201" i="6" s="1"/>
  <c r="W5201" i="6" s="1"/>
  <c r="L5202" i="6"/>
  <c r="M5202" i="6"/>
  <c r="N5202" i="6"/>
  <c r="P5202" i="6" s="1"/>
  <c r="Q5202" i="6" s="1"/>
  <c r="O5202" i="6"/>
  <c r="R5202" i="6" s="1"/>
  <c r="S5202" i="6"/>
  <c r="T5202" i="6"/>
  <c r="U5202" i="6" s="1"/>
  <c r="V5202" i="6" s="1"/>
  <c r="W5202" i="6" s="1"/>
  <c r="L5203" i="6"/>
  <c r="M5203" i="6"/>
  <c r="N5203" i="6"/>
  <c r="O5203" i="6" s="1"/>
  <c r="R5203" i="6" s="1"/>
  <c r="P5203" i="6"/>
  <c r="Q5203" i="6" s="1"/>
  <c r="S5203" i="6"/>
  <c r="T5203" i="6"/>
  <c r="U5203" i="6" s="1"/>
  <c r="V5203" i="6" s="1"/>
  <c r="W5203" i="6" s="1"/>
  <c r="L5204" i="6"/>
  <c r="M5204" i="6"/>
  <c r="N5204" i="6"/>
  <c r="O5204" i="6" s="1"/>
  <c r="R5204" i="6" s="1"/>
  <c r="T5204" i="6" s="1"/>
  <c r="U5204" i="6" s="1"/>
  <c r="V5204" i="6" s="1"/>
  <c r="W5204" i="6" s="1"/>
  <c r="S5204" i="6"/>
  <c r="L5205" i="6"/>
  <c r="M5205" i="6"/>
  <c r="N5205" i="6"/>
  <c r="O5205" i="6" s="1"/>
  <c r="R5205" i="6" s="1"/>
  <c r="T5205" i="6" s="1"/>
  <c r="U5205" i="6" s="1"/>
  <c r="V5205" i="6" s="1"/>
  <c r="W5205" i="6" s="1"/>
  <c r="P5205" i="6"/>
  <c r="Q5205" i="6" s="1"/>
  <c r="S5205" i="6"/>
  <c r="L5206" i="6"/>
  <c r="M5206" i="6"/>
  <c r="N5206" i="6"/>
  <c r="P5206" i="6" s="1"/>
  <c r="Q5206" i="6" s="1"/>
  <c r="O5206" i="6"/>
  <c r="R5206" i="6" s="1"/>
  <c r="S5206" i="6"/>
  <c r="T5206" i="6"/>
  <c r="U5206" i="6"/>
  <c r="V5206" i="6" s="1"/>
  <c r="W5206" i="6" s="1"/>
  <c r="L5207" i="6"/>
  <c r="M5207" i="6"/>
  <c r="N5207" i="6"/>
  <c r="O5207" i="6" s="1"/>
  <c r="R5207" i="6" s="1"/>
  <c r="T5207" i="6" s="1"/>
  <c r="U5207" i="6" s="1"/>
  <c r="V5207" i="6" s="1"/>
  <c r="W5207" i="6" s="1"/>
  <c r="P5207" i="6"/>
  <c r="Q5207" i="6" s="1"/>
  <c r="S5207" i="6"/>
  <c r="L5208" i="6"/>
  <c r="M5208" i="6"/>
  <c r="N5208" i="6"/>
  <c r="P5208" i="6" s="1"/>
  <c r="Q5208" i="6" s="1"/>
  <c r="O5208" i="6"/>
  <c r="R5208" i="6" s="1"/>
  <c r="T5208" i="6" s="1"/>
  <c r="S5208" i="6"/>
  <c r="U5208" i="6"/>
  <c r="V5208" i="6" s="1"/>
  <c r="W5208" i="6"/>
  <c r="L5209" i="6"/>
  <c r="M5209" i="6"/>
  <c r="N5209" i="6"/>
  <c r="O5209" i="6"/>
  <c r="R5209" i="6" s="1"/>
  <c r="P5209" i="6"/>
  <c r="Q5209" i="6" s="1"/>
  <c r="S5209" i="6"/>
  <c r="T5209" i="6"/>
  <c r="U5209" i="6"/>
  <c r="V5209" i="6" s="1"/>
  <c r="W5209" i="6" s="1"/>
  <c r="L5210" i="6"/>
  <c r="M5210" i="6"/>
  <c r="N5210" i="6"/>
  <c r="P5210" i="6" s="1"/>
  <c r="Q5210" i="6" s="1"/>
  <c r="O5210" i="6"/>
  <c r="R5210" i="6" s="1"/>
  <c r="T5210" i="6" s="1"/>
  <c r="U5210" i="6" s="1"/>
  <c r="V5210" i="6" s="1"/>
  <c r="W5210" i="6" s="1"/>
  <c r="S5210" i="6"/>
  <c r="L5211" i="6"/>
  <c r="M5211" i="6"/>
  <c r="N5211" i="6"/>
  <c r="O5211" i="6" s="1"/>
  <c r="R5211" i="6" s="1"/>
  <c r="P5211" i="6"/>
  <c r="Q5211" i="6" s="1"/>
  <c r="S5211" i="6"/>
  <c r="T5211" i="6"/>
  <c r="U5211" i="6" s="1"/>
  <c r="V5211" i="6" s="1"/>
  <c r="W5211" i="6"/>
  <c r="L5212" i="6"/>
  <c r="M5212" i="6"/>
  <c r="N5212" i="6"/>
  <c r="O5212" i="6"/>
  <c r="R5212" i="6" s="1"/>
  <c r="T5212" i="6" s="1"/>
  <c r="U5212" i="6" s="1"/>
  <c r="V5212" i="6" s="1"/>
  <c r="W5212" i="6" s="1"/>
  <c r="P5212" i="6"/>
  <c r="Q5212" i="6" s="1"/>
  <c r="S5212" i="6"/>
  <c r="L5213" i="6"/>
  <c r="M5213" i="6"/>
  <c r="N5213" i="6"/>
  <c r="O5213" i="6"/>
  <c r="R5213" i="6" s="1"/>
  <c r="T5213" i="6" s="1"/>
  <c r="U5213" i="6" s="1"/>
  <c r="V5213" i="6" s="1"/>
  <c r="W5213" i="6" s="1"/>
  <c r="P5213" i="6"/>
  <c r="Q5213" i="6" s="1"/>
  <c r="S5213" i="6"/>
  <c r="L5214" i="6"/>
  <c r="M5214" i="6"/>
  <c r="N5214" i="6"/>
  <c r="P5214" i="6" s="1"/>
  <c r="Q5214" i="6" s="1"/>
  <c r="O5214" i="6"/>
  <c r="R5214" i="6" s="1"/>
  <c r="T5214" i="6" s="1"/>
  <c r="U5214" i="6" s="1"/>
  <c r="V5214" i="6" s="1"/>
  <c r="W5214" i="6" s="1"/>
  <c r="S5214" i="6"/>
  <c r="L5215" i="6"/>
  <c r="M5215" i="6"/>
  <c r="N5215" i="6"/>
  <c r="O5215" i="6" s="1"/>
  <c r="R5215" i="6" s="1"/>
  <c r="P5215" i="6"/>
  <c r="Q5215" i="6" s="1"/>
  <c r="S5215" i="6"/>
  <c r="T5215" i="6"/>
  <c r="U5215" i="6" s="1"/>
  <c r="V5215" i="6" s="1"/>
  <c r="W5215" i="6" s="1"/>
  <c r="L5216" i="6"/>
  <c r="M5216" i="6"/>
  <c r="N5216" i="6"/>
  <c r="O5216" i="6"/>
  <c r="R5216" i="6" s="1"/>
  <c r="T5216" i="6" s="1"/>
  <c r="U5216" i="6" s="1"/>
  <c r="V5216" i="6" s="1"/>
  <c r="W5216" i="6" s="1"/>
  <c r="P5216" i="6"/>
  <c r="Q5216" i="6" s="1"/>
  <c r="S5216" i="6"/>
  <c r="L5217" i="6"/>
  <c r="M5217" i="6"/>
  <c r="N5217" i="6"/>
  <c r="O5217" i="6" s="1"/>
  <c r="R5217" i="6" s="1"/>
  <c r="T5217" i="6" s="1"/>
  <c r="U5217" i="6" s="1"/>
  <c r="V5217" i="6" s="1"/>
  <c r="W5217" i="6" s="1"/>
  <c r="P5217" i="6"/>
  <c r="Q5217" i="6" s="1"/>
  <c r="S5217" i="6"/>
  <c r="L5218" i="6"/>
  <c r="M5218" i="6"/>
  <c r="N5218" i="6"/>
  <c r="P5218" i="6" s="1"/>
  <c r="Q5218" i="6" s="1"/>
  <c r="O5218" i="6"/>
  <c r="R5218" i="6" s="1"/>
  <c r="S5218" i="6"/>
  <c r="T5218" i="6"/>
  <c r="U5218" i="6"/>
  <c r="V5218" i="6" s="1"/>
  <c r="W5218" i="6" s="1"/>
  <c r="L5219" i="6"/>
  <c r="M5219" i="6"/>
  <c r="N5219" i="6"/>
  <c r="O5219" i="6" s="1"/>
  <c r="R5219" i="6" s="1"/>
  <c r="P5219" i="6"/>
  <c r="Q5219" i="6" s="1"/>
  <c r="S5219" i="6"/>
  <c r="T5219" i="6"/>
  <c r="U5219" i="6" s="1"/>
  <c r="V5219" i="6" s="1"/>
  <c r="W5219" i="6" s="1"/>
  <c r="L5220" i="6"/>
  <c r="M5220" i="6"/>
  <c r="N5220" i="6"/>
  <c r="P5220" i="6" s="1"/>
  <c r="Q5220" i="6" s="1"/>
  <c r="O5220" i="6"/>
  <c r="R5220" i="6" s="1"/>
  <c r="T5220" i="6" s="1"/>
  <c r="S5220" i="6"/>
  <c r="U5220" i="6"/>
  <c r="V5220" i="6" s="1"/>
  <c r="W5220" i="6" s="1"/>
  <c r="L5221" i="6"/>
  <c r="M5221" i="6"/>
  <c r="N5221" i="6"/>
  <c r="O5221" i="6" s="1"/>
  <c r="R5221" i="6" s="1"/>
  <c r="T5221" i="6" s="1"/>
  <c r="U5221" i="6" s="1"/>
  <c r="V5221" i="6" s="1"/>
  <c r="W5221" i="6" s="1"/>
  <c r="S5221" i="6"/>
  <c r="L5222" i="6"/>
  <c r="M5222" i="6"/>
  <c r="N5222" i="6"/>
  <c r="P5222" i="6" s="1"/>
  <c r="Q5222" i="6" s="1"/>
  <c r="S5222" i="6"/>
  <c r="L5223" i="6"/>
  <c r="M5223" i="6"/>
  <c r="N5223" i="6"/>
  <c r="O5223" i="6" s="1"/>
  <c r="R5223" i="6" s="1"/>
  <c r="P5223" i="6"/>
  <c r="Q5223" i="6" s="1"/>
  <c r="S5223" i="6"/>
  <c r="T5223" i="6"/>
  <c r="U5223" i="6" s="1"/>
  <c r="V5223" i="6" s="1"/>
  <c r="W5223" i="6"/>
  <c r="L5224" i="6"/>
  <c r="M5224" i="6"/>
  <c r="N5224" i="6"/>
  <c r="P5224" i="6" s="1"/>
  <c r="Q5224" i="6" s="1"/>
  <c r="O5224" i="6"/>
  <c r="R5224" i="6" s="1"/>
  <c r="T5224" i="6" s="1"/>
  <c r="U5224" i="6" s="1"/>
  <c r="V5224" i="6" s="1"/>
  <c r="W5224" i="6" s="1"/>
  <c r="S5224" i="6"/>
  <c r="L5225" i="6"/>
  <c r="M5225" i="6"/>
  <c r="N5225" i="6"/>
  <c r="P5225" i="6" s="1"/>
  <c r="Q5225" i="6" s="1"/>
  <c r="O5225" i="6"/>
  <c r="R5225" i="6" s="1"/>
  <c r="S5225" i="6"/>
  <c r="T5225" i="6"/>
  <c r="U5225" i="6"/>
  <c r="V5225" i="6" s="1"/>
  <c r="W5225" i="6" s="1"/>
  <c r="L5226" i="6"/>
  <c r="M5226" i="6"/>
  <c r="N5226" i="6"/>
  <c r="P5226" i="6" s="1"/>
  <c r="Q5226" i="6" s="1"/>
  <c r="O5226" i="6"/>
  <c r="R5226" i="6" s="1"/>
  <c r="T5226" i="6" s="1"/>
  <c r="U5226" i="6" s="1"/>
  <c r="V5226" i="6" s="1"/>
  <c r="W5226" i="6" s="1"/>
  <c r="S5226" i="6"/>
  <c r="L5227" i="6"/>
  <c r="M5227" i="6"/>
  <c r="N5227" i="6"/>
  <c r="O5227" i="6" s="1"/>
  <c r="R5227" i="6" s="1"/>
  <c r="T5227" i="6" s="1"/>
  <c r="U5227" i="6" s="1"/>
  <c r="V5227" i="6" s="1"/>
  <c r="W5227" i="6" s="1"/>
  <c r="P5227" i="6"/>
  <c r="Q5227" i="6" s="1"/>
  <c r="S5227" i="6"/>
  <c r="L5228" i="6"/>
  <c r="M5228" i="6"/>
  <c r="N5228" i="6"/>
  <c r="O5228" i="6"/>
  <c r="R5228" i="6" s="1"/>
  <c r="T5228" i="6" s="1"/>
  <c r="P5228" i="6"/>
  <c r="Q5228" i="6" s="1"/>
  <c r="S5228" i="6"/>
  <c r="U5228" i="6"/>
  <c r="V5228" i="6" s="1"/>
  <c r="W5228" i="6"/>
  <c r="L5229" i="6"/>
  <c r="M5229" i="6"/>
  <c r="N5229" i="6"/>
  <c r="O5229" i="6"/>
  <c r="R5229" i="6" s="1"/>
  <c r="T5229" i="6" s="1"/>
  <c r="U5229" i="6" s="1"/>
  <c r="V5229" i="6" s="1"/>
  <c r="W5229" i="6" s="1"/>
  <c r="P5229" i="6"/>
  <c r="Q5229" i="6" s="1"/>
  <c r="S5229" i="6"/>
  <c r="L5230" i="6"/>
  <c r="M5230" i="6"/>
  <c r="N5230" i="6"/>
  <c r="P5230" i="6" s="1"/>
  <c r="Q5230" i="6" s="1"/>
  <c r="O5230" i="6"/>
  <c r="R5230" i="6" s="1"/>
  <c r="T5230" i="6" s="1"/>
  <c r="U5230" i="6" s="1"/>
  <c r="V5230" i="6" s="1"/>
  <c r="W5230" i="6" s="1"/>
  <c r="S5230" i="6"/>
  <c r="L5231" i="6"/>
  <c r="M5231" i="6"/>
  <c r="N5231" i="6"/>
  <c r="O5231" i="6" s="1"/>
  <c r="R5231" i="6" s="1"/>
  <c r="P5231" i="6"/>
  <c r="Q5231" i="6" s="1"/>
  <c r="S5231" i="6"/>
  <c r="T5231" i="6"/>
  <c r="U5231" i="6" s="1"/>
  <c r="V5231" i="6" s="1"/>
  <c r="W5231" i="6"/>
  <c r="L5232" i="6"/>
  <c r="M5232" i="6"/>
  <c r="N5232" i="6"/>
  <c r="O5232" i="6"/>
  <c r="R5232" i="6" s="1"/>
  <c r="T5232" i="6" s="1"/>
  <c r="P5232" i="6"/>
  <c r="Q5232" i="6" s="1"/>
  <c r="S5232" i="6"/>
  <c r="U5232" i="6"/>
  <c r="V5232" i="6" s="1"/>
  <c r="W5232" i="6" s="1"/>
  <c r="L5233" i="6"/>
  <c r="M5233" i="6"/>
  <c r="N5233" i="6"/>
  <c r="O5233" i="6"/>
  <c r="R5233" i="6" s="1"/>
  <c r="T5233" i="6" s="1"/>
  <c r="U5233" i="6" s="1"/>
  <c r="V5233" i="6" s="1"/>
  <c r="W5233" i="6" s="1"/>
  <c r="P5233" i="6"/>
  <c r="Q5233" i="6" s="1"/>
  <c r="S5233" i="6"/>
  <c r="L5234" i="6"/>
  <c r="M5234" i="6"/>
  <c r="N5234" i="6"/>
  <c r="P5234" i="6" s="1"/>
  <c r="Q5234" i="6" s="1"/>
  <c r="S5234" i="6"/>
  <c r="L5235" i="6"/>
  <c r="M5235" i="6"/>
  <c r="N5235" i="6"/>
  <c r="O5235" i="6" s="1"/>
  <c r="R5235" i="6" s="1"/>
  <c r="P5235" i="6"/>
  <c r="Q5235" i="6" s="1"/>
  <c r="S5235" i="6"/>
  <c r="T5235" i="6"/>
  <c r="U5235" i="6" s="1"/>
  <c r="V5235" i="6" s="1"/>
  <c r="W5235" i="6"/>
  <c r="L5236" i="6"/>
  <c r="M5236" i="6"/>
  <c r="N5236" i="6"/>
  <c r="O5236" i="6" s="1"/>
  <c r="R5236" i="6" s="1"/>
  <c r="T5236" i="6" s="1"/>
  <c r="P5236" i="6"/>
  <c r="Q5236" i="6" s="1"/>
  <c r="S5236" i="6"/>
  <c r="U5236" i="6"/>
  <c r="V5236" i="6" s="1"/>
  <c r="W5236" i="6" s="1"/>
  <c r="L5237" i="6"/>
  <c r="M5237" i="6"/>
  <c r="N5237" i="6"/>
  <c r="P5237" i="6" s="1"/>
  <c r="Q5237" i="6" s="1"/>
  <c r="O5237" i="6"/>
  <c r="R5237" i="6" s="1"/>
  <c r="S5237" i="6"/>
  <c r="T5237" i="6"/>
  <c r="U5237" i="6" s="1"/>
  <c r="V5237" i="6" s="1"/>
  <c r="W5237" i="6" s="1"/>
  <c r="L5238" i="6"/>
  <c r="M5238" i="6"/>
  <c r="N5238" i="6"/>
  <c r="S5238" i="6"/>
  <c r="L5239" i="6"/>
  <c r="M5239" i="6"/>
  <c r="N5239" i="6"/>
  <c r="O5239" i="6" s="1"/>
  <c r="R5239" i="6" s="1"/>
  <c r="P5239" i="6"/>
  <c r="Q5239" i="6" s="1"/>
  <c r="S5239" i="6"/>
  <c r="T5239" i="6"/>
  <c r="U5239" i="6" s="1"/>
  <c r="V5239" i="6" s="1"/>
  <c r="W5239" i="6"/>
  <c r="L5240" i="6"/>
  <c r="M5240" i="6"/>
  <c r="N5240" i="6"/>
  <c r="O5240" i="6"/>
  <c r="R5240" i="6" s="1"/>
  <c r="T5240" i="6" s="1"/>
  <c r="P5240" i="6"/>
  <c r="Q5240" i="6" s="1"/>
  <c r="S5240" i="6"/>
  <c r="U5240" i="6"/>
  <c r="V5240" i="6" s="1"/>
  <c r="W5240" i="6"/>
  <c r="L5241" i="6"/>
  <c r="M5241" i="6"/>
  <c r="N5241" i="6"/>
  <c r="P5241" i="6" s="1"/>
  <c r="Q5241" i="6" s="1"/>
  <c r="O5241" i="6"/>
  <c r="R5241" i="6" s="1"/>
  <c r="T5241" i="6" s="1"/>
  <c r="U5241" i="6" s="1"/>
  <c r="V5241" i="6" s="1"/>
  <c r="W5241" i="6" s="1"/>
  <c r="S5241" i="6"/>
  <c r="L5242" i="6"/>
  <c r="M5242" i="6"/>
  <c r="N5242" i="6"/>
  <c r="P5242" i="6" s="1"/>
  <c r="Q5242" i="6" s="1"/>
  <c r="O5242" i="6"/>
  <c r="R5242" i="6" s="1"/>
  <c r="S5242" i="6"/>
  <c r="T5242" i="6"/>
  <c r="U5242" i="6"/>
  <c r="V5242" i="6" s="1"/>
  <c r="W5242" i="6"/>
  <c r="L5243" i="6"/>
  <c r="M5243" i="6"/>
  <c r="N5243" i="6"/>
  <c r="O5243" i="6" s="1"/>
  <c r="R5243" i="6" s="1"/>
  <c r="T5243" i="6" s="1"/>
  <c r="U5243" i="6" s="1"/>
  <c r="V5243" i="6" s="1"/>
  <c r="W5243" i="6" s="1"/>
  <c r="P5243" i="6"/>
  <c r="Q5243" i="6" s="1"/>
  <c r="S5243" i="6"/>
  <c r="L5244" i="6"/>
  <c r="M5244" i="6"/>
  <c r="N5244" i="6"/>
  <c r="O5244" i="6"/>
  <c r="R5244" i="6" s="1"/>
  <c r="T5244" i="6" s="1"/>
  <c r="U5244" i="6" s="1"/>
  <c r="V5244" i="6" s="1"/>
  <c r="W5244" i="6" s="1"/>
  <c r="P5244" i="6"/>
  <c r="Q5244" i="6" s="1"/>
  <c r="S5244" i="6"/>
  <c r="L5245" i="6"/>
  <c r="M5245" i="6"/>
  <c r="N5245" i="6"/>
  <c r="O5245" i="6"/>
  <c r="R5245" i="6" s="1"/>
  <c r="P5245" i="6"/>
  <c r="Q5245" i="6" s="1"/>
  <c r="S5245" i="6"/>
  <c r="T5245" i="6"/>
  <c r="U5245" i="6"/>
  <c r="V5245" i="6" s="1"/>
  <c r="W5245" i="6" s="1"/>
  <c r="L5246" i="6"/>
  <c r="M5246" i="6"/>
  <c r="N5246" i="6"/>
  <c r="P5246" i="6" s="1"/>
  <c r="Q5246" i="6" s="1"/>
  <c r="O5246" i="6"/>
  <c r="R5246" i="6" s="1"/>
  <c r="S5246" i="6"/>
  <c r="T5246" i="6"/>
  <c r="U5246" i="6" s="1"/>
  <c r="V5246" i="6" s="1"/>
  <c r="W5246" i="6" s="1"/>
  <c r="L5247" i="6"/>
  <c r="M5247" i="6"/>
  <c r="N5247" i="6"/>
  <c r="O5247" i="6" s="1"/>
  <c r="R5247" i="6" s="1"/>
  <c r="T5247" i="6" s="1"/>
  <c r="U5247" i="6" s="1"/>
  <c r="V5247" i="6" s="1"/>
  <c r="W5247" i="6" s="1"/>
  <c r="P5247" i="6"/>
  <c r="Q5247" i="6" s="1"/>
  <c r="S5247" i="6"/>
  <c r="L5248" i="6"/>
  <c r="M5248" i="6"/>
  <c r="N5248" i="6"/>
  <c r="O5248" i="6" s="1"/>
  <c r="R5248" i="6" s="1"/>
  <c r="T5248" i="6" s="1"/>
  <c r="U5248" i="6" s="1"/>
  <c r="V5248" i="6" s="1"/>
  <c r="W5248" i="6" s="1"/>
  <c r="P5248" i="6"/>
  <c r="Q5248" i="6" s="1"/>
  <c r="S5248" i="6"/>
  <c r="L5249" i="6"/>
  <c r="M5249" i="6"/>
  <c r="N5249" i="6"/>
  <c r="O5249" i="6"/>
  <c r="R5249" i="6" s="1"/>
  <c r="P5249" i="6"/>
  <c r="Q5249" i="6" s="1"/>
  <c r="S5249" i="6"/>
  <c r="T5249" i="6"/>
  <c r="U5249" i="6" s="1"/>
  <c r="V5249" i="6" s="1"/>
  <c r="W5249" i="6" s="1"/>
  <c r="L5250" i="6"/>
  <c r="M5250" i="6"/>
  <c r="N5250" i="6"/>
  <c r="P5250" i="6" s="1"/>
  <c r="Q5250" i="6" s="1"/>
  <c r="O5250" i="6"/>
  <c r="R5250" i="6" s="1"/>
  <c r="S5250" i="6"/>
  <c r="T5250" i="6"/>
  <c r="U5250" i="6" s="1"/>
  <c r="V5250" i="6" s="1"/>
  <c r="W5250" i="6" s="1"/>
  <c r="L5251" i="6"/>
  <c r="M5251" i="6"/>
  <c r="N5251" i="6"/>
  <c r="O5251" i="6" s="1"/>
  <c r="R5251" i="6" s="1"/>
  <c r="P5251" i="6"/>
  <c r="Q5251" i="6" s="1"/>
  <c r="S5251" i="6"/>
  <c r="T5251" i="6"/>
  <c r="U5251" i="6" s="1"/>
  <c r="V5251" i="6" s="1"/>
  <c r="W5251" i="6" s="1"/>
  <c r="L5252" i="6"/>
  <c r="M5252" i="6"/>
  <c r="N5252" i="6"/>
  <c r="S5252" i="6"/>
  <c r="L5253" i="6"/>
  <c r="M5253" i="6"/>
  <c r="N5253" i="6"/>
  <c r="O5253" i="6" s="1"/>
  <c r="R5253" i="6" s="1"/>
  <c r="T5253" i="6" s="1"/>
  <c r="U5253" i="6" s="1"/>
  <c r="V5253" i="6" s="1"/>
  <c r="W5253" i="6" s="1"/>
  <c r="P5253" i="6"/>
  <c r="Q5253" i="6" s="1"/>
  <c r="S5253" i="6"/>
  <c r="L5254" i="6"/>
  <c r="M5254" i="6"/>
  <c r="N5254" i="6"/>
  <c r="P5254" i="6" s="1"/>
  <c r="Q5254" i="6" s="1"/>
  <c r="O5254" i="6"/>
  <c r="R5254" i="6" s="1"/>
  <c r="S5254" i="6"/>
  <c r="T5254" i="6"/>
  <c r="U5254" i="6"/>
  <c r="V5254" i="6" s="1"/>
  <c r="W5254" i="6" s="1"/>
  <c r="L5255" i="6"/>
  <c r="M5255" i="6"/>
  <c r="N5255" i="6"/>
  <c r="O5255" i="6" s="1"/>
  <c r="R5255" i="6" s="1"/>
  <c r="T5255" i="6" s="1"/>
  <c r="U5255" i="6" s="1"/>
  <c r="V5255" i="6" s="1"/>
  <c r="W5255" i="6" s="1"/>
  <c r="P5255" i="6"/>
  <c r="Q5255" i="6" s="1"/>
  <c r="S5255" i="6"/>
  <c r="L5256" i="6"/>
  <c r="M5256" i="6"/>
  <c r="N5256" i="6"/>
  <c r="P5256" i="6" s="1"/>
  <c r="Q5256" i="6" s="1"/>
  <c r="O5256" i="6"/>
  <c r="R5256" i="6" s="1"/>
  <c r="T5256" i="6" s="1"/>
  <c r="S5256" i="6"/>
  <c r="U5256" i="6"/>
  <c r="V5256" i="6" s="1"/>
  <c r="W5256" i="6"/>
  <c r="L5257" i="6"/>
  <c r="M5257" i="6"/>
  <c r="N5257" i="6"/>
  <c r="O5257" i="6"/>
  <c r="R5257" i="6" s="1"/>
  <c r="P5257" i="6"/>
  <c r="Q5257" i="6" s="1"/>
  <c r="S5257" i="6"/>
  <c r="T5257" i="6"/>
  <c r="U5257" i="6"/>
  <c r="V5257" i="6" s="1"/>
  <c r="W5257" i="6" s="1"/>
  <c r="L5258" i="6"/>
  <c r="M5258" i="6"/>
  <c r="N5258" i="6"/>
  <c r="P5258" i="6" s="1"/>
  <c r="Q5258" i="6" s="1"/>
  <c r="O5258" i="6"/>
  <c r="R5258" i="6" s="1"/>
  <c r="T5258" i="6" s="1"/>
  <c r="U5258" i="6" s="1"/>
  <c r="V5258" i="6" s="1"/>
  <c r="W5258" i="6" s="1"/>
  <c r="S5258" i="6"/>
  <c r="L5259" i="6"/>
  <c r="M5259" i="6"/>
  <c r="N5259" i="6"/>
  <c r="O5259" i="6" s="1"/>
  <c r="R5259" i="6" s="1"/>
  <c r="P5259" i="6"/>
  <c r="Q5259" i="6" s="1"/>
  <c r="S5259" i="6"/>
  <c r="T5259" i="6"/>
  <c r="U5259" i="6" s="1"/>
  <c r="V5259" i="6" s="1"/>
  <c r="W5259" i="6"/>
  <c r="L5260" i="6"/>
  <c r="M5260" i="6"/>
  <c r="N5260" i="6"/>
  <c r="O5260" i="6"/>
  <c r="R5260" i="6" s="1"/>
  <c r="T5260" i="6" s="1"/>
  <c r="U5260" i="6" s="1"/>
  <c r="V5260" i="6" s="1"/>
  <c r="W5260" i="6" s="1"/>
  <c r="P5260" i="6"/>
  <c r="Q5260" i="6" s="1"/>
  <c r="S5260" i="6"/>
  <c r="L5261" i="6"/>
  <c r="M5261" i="6"/>
  <c r="N5261" i="6"/>
  <c r="O5261" i="6"/>
  <c r="R5261" i="6" s="1"/>
  <c r="T5261" i="6" s="1"/>
  <c r="U5261" i="6" s="1"/>
  <c r="V5261" i="6" s="1"/>
  <c r="W5261" i="6" s="1"/>
  <c r="P5261" i="6"/>
  <c r="Q5261" i="6" s="1"/>
  <c r="S5261" i="6"/>
  <c r="L5262" i="6"/>
  <c r="M5262" i="6"/>
  <c r="N5262" i="6"/>
  <c r="P5262" i="6" s="1"/>
  <c r="Q5262" i="6" s="1"/>
  <c r="O5262" i="6"/>
  <c r="R5262" i="6" s="1"/>
  <c r="T5262" i="6" s="1"/>
  <c r="U5262" i="6" s="1"/>
  <c r="V5262" i="6" s="1"/>
  <c r="W5262" i="6" s="1"/>
  <c r="S5262" i="6"/>
  <c r="L5263" i="6"/>
  <c r="M5263" i="6"/>
  <c r="N5263" i="6"/>
  <c r="O5263" i="6" s="1"/>
  <c r="R5263" i="6" s="1"/>
  <c r="P5263" i="6"/>
  <c r="Q5263" i="6" s="1"/>
  <c r="S5263" i="6"/>
  <c r="T5263" i="6"/>
  <c r="U5263" i="6" s="1"/>
  <c r="V5263" i="6" s="1"/>
  <c r="W5263" i="6" s="1"/>
  <c r="L5264" i="6"/>
  <c r="M5264" i="6"/>
  <c r="N5264" i="6"/>
  <c r="O5264" i="6"/>
  <c r="R5264" i="6" s="1"/>
  <c r="T5264" i="6" s="1"/>
  <c r="U5264" i="6" s="1"/>
  <c r="V5264" i="6" s="1"/>
  <c r="W5264" i="6" s="1"/>
  <c r="P5264" i="6"/>
  <c r="Q5264" i="6" s="1"/>
  <c r="S5264" i="6"/>
  <c r="L5265" i="6"/>
  <c r="M5265" i="6"/>
  <c r="N5265" i="6"/>
  <c r="O5265" i="6" s="1"/>
  <c r="R5265" i="6" s="1"/>
  <c r="T5265" i="6" s="1"/>
  <c r="U5265" i="6" s="1"/>
  <c r="V5265" i="6" s="1"/>
  <c r="W5265" i="6" s="1"/>
  <c r="P5265" i="6"/>
  <c r="Q5265" i="6" s="1"/>
  <c r="S5265" i="6"/>
  <c r="L5266" i="6"/>
  <c r="M5266" i="6"/>
  <c r="N5266" i="6"/>
  <c r="P5266" i="6" s="1"/>
  <c r="Q5266" i="6" s="1"/>
  <c r="O5266" i="6"/>
  <c r="R5266" i="6" s="1"/>
  <c r="S5266" i="6"/>
  <c r="T5266" i="6"/>
  <c r="U5266" i="6"/>
  <c r="V5266" i="6" s="1"/>
  <c r="W5266" i="6" s="1"/>
  <c r="L5267" i="6"/>
  <c r="M5267" i="6"/>
  <c r="N5267" i="6"/>
  <c r="O5267" i="6" s="1"/>
  <c r="R5267" i="6" s="1"/>
  <c r="P5267" i="6"/>
  <c r="Q5267" i="6" s="1"/>
  <c r="S5267" i="6"/>
  <c r="T5267" i="6"/>
  <c r="U5267" i="6" s="1"/>
  <c r="V5267" i="6" s="1"/>
  <c r="W5267" i="6" s="1"/>
  <c r="L5268" i="6"/>
  <c r="M5268" i="6"/>
  <c r="N5268" i="6"/>
  <c r="P5268" i="6" s="1"/>
  <c r="Q5268" i="6" s="1"/>
  <c r="O5268" i="6"/>
  <c r="R5268" i="6" s="1"/>
  <c r="T5268" i="6" s="1"/>
  <c r="S5268" i="6"/>
  <c r="U5268" i="6"/>
  <c r="V5268" i="6" s="1"/>
  <c r="W5268" i="6" s="1"/>
  <c r="L5269" i="6"/>
  <c r="M5269" i="6"/>
  <c r="N5269" i="6"/>
  <c r="S5269" i="6"/>
  <c r="L5270" i="6"/>
  <c r="M5270" i="6"/>
  <c r="N5270" i="6"/>
  <c r="P5270" i="6" s="1"/>
  <c r="Q5270" i="6" s="1"/>
  <c r="S5270" i="6"/>
  <c r="L5271" i="6"/>
  <c r="M5271" i="6"/>
  <c r="N5271" i="6"/>
  <c r="O5271" i="6" s="1"/>
  <c r="R5271" i="6" s="1"/>
  <c r="P5271" i="6"/>
  <c r="Q5271" i="6" s="1"/>
  <c r="S5271" i="6"/>
  <c r="T5271" i="6"/>
  <c r="U5271" i="6" s="1"/>
  <c r="V5271" i="6" s="1"/>
  <c r="W5271" i="6"/>
  <c r="L5272" i="6"/>
  <c r="M5272" i="6"/>
  <c r="N5272" i="6"/>
  <c r="P5272" i="6" s="1"/>
  <c r="Q5272" i="6" s="1"/>
  <c r="O5272" i="6"/>
  <c r="R5272" i="6" s="1"/>
  <c r="T5272" i="6" s="1"/>
  <c r="U5272" i="6" s="1"/>
  <c r="V5272" i="6" s="1"/>
  <c r="W5272" i="6" s="1"/>
  <c r="S5272" i="6"/>
  <c r="L5273" i="6"/>
  <c r="M5273" i="6"/>
  <c r="N5273" i="6"/>
  <c r="P5273" i="6" s="1"/>
  <c r="Q5273" i="6" s="1"/>
  <c r="O5273" i="6"/>
  <c r="R5273" i="6" s="1"/>
  <c r="S5273" i="6"/>
  <c r="T5273" i="6"/>
  <c r="U5273" i="6"/>
  <c r="V5273" i="6" s="1"/>
  <c r="W5273" i="6" s="1"/>
  <c r="L5274" i="6"/>
  <c r="M5274" i="6"/>
  <c r="N5274" i="6"/>
  <c r="P5274" i="6" s="1"/>
  <c r="Q5274" i="6" s="1"/>
  <c r="O5274" i="6"/>
  <c r="R5274" i="6" s="1"/>
  <c r="T5274" i="6" s="1"/>
  <c r="U5274" i="6" s="1"/>
  <c r="V5274" i="6" s="1"/>
  <c r="W5274" i="6" s="1"/>
  <c r="S5274" i="6"/>
  <c r="L5275" i="6"/>
  <c r="M5275" i="6"/>
  <c r="N5275" i="6"/>
  <c r="O5275" i="6" s="1"/>
  <c r="R5275" i="6" s="1"/>
  <c r="T5275" i="6" s="1"/>
  <c r="U5275" i="6" s="1"/>
  <c r="V5275" i="6" s="1"/>
  <c r="W5275" i="6" s="1"/>
  <c r="P5275" i="6"/>
  <c r="Q5275" i="6" s="1"/>
  <c r="S5275" i="6"/>
  <c r="L5276" i="6"/>
  <c r="M5276" i="6"/>
  <c r="N5276" i="6"/>
  <c r="O5276" i="6"/>
  <c r="R5276" i="6" s="1"/>
  <c r="T5276" i="6" s="1"/>
  <c r="P5276" i="6"/>
  <c r="Q5276" i="6" s="1"/>
  <c r="S5276" i="6"/>
  <c r="U5276" i="6"/>
  <c r="V5276" i="6" s="1"/>
  <c r="W5276" i="6"/>
  <c r="L5277" i="6"/>
  <c r="M5277" i="6"/>
  <c r="N5277" i="6"/>
  <c r="O5277" i="6"/>
  <c r="R5277" i="6" s="1"/>
  <c r="T5277" i="6" s="1"/>
  <c r="U5277" i="6" s="1"/>
  <c r="V5277" i="6" s="1"/>
  <c r="W5277" i="6" s="1"/>
  <c r="P5277" i="6"/>
  <c r="Q5277" i="6" s="1"/>
  <c r="S5277" i="6"/>
  <c r="L5278" i="6"/>
  <c r="M5278" i="6"/>
  <c r="N5278" i="6"/>
  <c r="P5278" i="6" s="1"/>
  <c r="Q5278" i="6" s="1"/>
  <c r="O5278" i="6"/>
  <c r="R5278" i="6" s="1"/>
  <c r="T5278" i="6" s="1"/>
  <c r="U5278" i="6" s="1"/>
  <c r="V5278" i="6" s="1"/>
  <c r="W5278" i="6" s="1"/>
  <c r="S5278" i="6"/>
  <c r="L5279" i="6"/>
  <c r="M5279" i="6"/>
  <c r="N5279" i="6"/>
  <c r="O5279" i="6" s="1"/>
  <c r="R5279" i="6" s="1"/>
  <c r="P5279" i="6"/>
  <c r="Q5279" i="6" s="1"/>
  <c r="S5279" i="6"/>
  <c r="T5279" i="6"/>
  <c r="U5279" i="6" s="1"/>
  <c r="V5279" i="6" s="1"/>
  <c r="W5279" i="6"/>
  <c r="L5280" i="6"/>
  <c r="M5280" i="6"/>
  <c r="N5280" i="6"/>
  <c r="O5280" i="6"/>
  <c r="R5280" i="6" s="1"/>
  <c r="T5280" i="6" s="1"/>
  <c r="P5280" i="6"/>
  <c r="Q5280" i="6" s="1"/>
  <c r="S5280" i="6"/>
  <c r="U5280" i="6"/>
  <c r="V5280" i="6" s="1"/>
  <c r="W5280" i="6" s="1"/>
  <c r="L5281" i="6"/>
  <c r="M5281" i="6"/>
  <c r="N5281" i="6"/>
  <c r="O5281" i="6"/>
  <c r="R5281" i="6" s="1"/>
  <c r="T5281" i="6" s="1"/>
  <c r="U5281" i="6" s="1"/>
  <c r="V5281" i="6" s="1"/>
  <c r="W5281" i="6" s="1"/>
  <c r="P5281" i="6"/>
  <c r="Q5281" i="6" s="1"/>
  <c r="S5281" i="6"/>
  <c r="L5282" i="6"/>
  <c r="M5282" i="6"/>
  <c r="N5282" i="6"/>
  <c r="P5282" i="6" s="1"/>
  <c r="Q5282" i="6" s="1"/>
  <c r="S5282" i="6"/>
  <c r="L5283" i="6"/>
  <c r="M5283" i="6"/>
  <c r="N5283" i="6"/>
  <c r="O5283" i="6" s="1"/>
  <c r="R5283" i="6" s="1"/>
  <c r="P5283" i="6"/>
  <c r="Q5283" i="6" s="1"/>
  <c r="S5283" i="6"/>
  <c r="T5283" i="6"/>
  <c r="U5283" i="6" s="1"/>
  <c r="V5283" i="6" s="1"/>
  <c r="W5283" i="6"/>
  <c r="L5284" i="6"/>
  <c r="M5284" i="6"/>
  <c r="N5284" i="6"/>
  <c r="O5284" i="6" s="1"/>
  <c r="R5284" i="6" s="1"/>
  <c r="T5284" i="6" s="1"/>
  <c r="P5284" i="6"/>
  <c r="Q5284" i="6" s="1"/>
  <c r="S5284" i="6"/>
  <c r="U5284" i="6"/>
  <c r="V5284" i="6" s="1"/>
  <c r="W5284" i="6" s="1"/>
  <c r="L5285" i="6"/>
  <c r="M5285" i="6"/>
  <c r="N5285" i="6"/>
  <c r="P5285" i="6" s="1"/>
  <c r="Q5285" i="6" s="1"/>
  <c r="O5285" i="6"/>
  <c r="R5285" i="6" s="1"/>
  <c r="S5285" i="6"/>
  <c r="T5285" i="6"/>
  <c r="U5285" i="6" s="1"/>
  <c r="V5285" i="6" s="1"/>
  <c r="W5285" i="6" s="1"/>
  <c r="L5286" i="6"/>
  <c r="M5286" i="6"/>
  <c r="N5286" i="6"/>
  <c r="S5286" i="6"/>
  <c r="L5287" i="6"/>
  <c r="M5287" i="6"/>
  <c r="N5287" i="6"/>
  <c r="O5287" i="6" s="1"/>
  <c r="R5287" i="6" s="1"/>
  <c r="P5287" i="6"/>
  <c r="Q5287" i="6" s="1"/>
  <c r="S5287" i="6"/>
  <c r="T5287" i="6"/>
  <c r="U5287" i="6" s="1"/>
  <c r="V5287" i="6" s="1"/>
  <c r="W5287" i="6"/>
  <c r="L5288" i="6"/>
  <c r="M5288" i="6"/>
  <c r="N5288" i="6"/>
  <c r="O5288" i="6"/>
  <c r="R5288" i="6" s="1"/>
  <c r="T5288" i="6" s="1"/>
  <c r="P5288" i="6"/>
  <c r="Q5288" i="6" s="1"/>
  <c r="S5288" i="6"/>
  <c r="U5288" i="6"/>
  <c r="V5288" i="6" s="1"/>
  <c r="W5288" i="6"/>
  <c r="L5289" i="6"/>
  <c r="M5289" i="6"/>
  <c r="N5289" i="6"/>
  <c r="P5289" i="6" s="1"/>
  <c r="Q5289" i="6" s="1"/>
  <c r="O5289" i="6"/>
  <c r="R5289" i="6" s="1"/>
  <c r="T5289" i="6" s="1"/>
  <c r="U5289" i="6" s="1"/>
  <c r="V5289" i="6" s="1"/>
  <c r="W5289" i="6" s="1"/>
  <c r="S5289" i="6"/>
  <c r="L5290" i="6"/>
  <c r="M5290" i="6"/>
  <c r="N5290" i="6"/>
  <c r="P5290" i="6" s="1"/>
  <c r="Q5290" i="6" s="1"/>
  <c r="O5290" i="6"/>
  <c r="R5290" i="6" s="1"/>
  <c r="S5290" i="6"/>
  <c r="T5290" i="6"/>
  <c r="U5290" i="6"/>
  <c r="V5290" i="6" s="1"/>
  <c r="W5290" i="6"/>
  <c r="L5291" i="6"/>
  <c r="M5291" i="6"/>
  <c r="N5291" i="6"/>
  <c r="O5291" i="6" s="1"/>
  <c r="R5291" i="6" s="1"/>
  <c r="T5291" i="6" s="1"/>
  <c r="U5291" i="6" s="1"/>
  <c r="V5291" i="6" s="1"/>
  <c r="W5291" i="6" s="1"/>
  <c r="P5291" i="6"/>
  <c r="Q5291" i="6" s="1"/>
  <c r="S5291" i="6"/>
  <c r="L5292" i="6"/>
  <c r="M5292" i="6"/>
  <c r="N5292" i="6"/>
  <c r="O5292" i="6"/>
  <c r="R5292" i="6" s="1"/>
  <c r="T5292" i="6" s="1"/>
  <c r="U5292" i="6" s="1"/>
  <c r="V5292" i="6" s="1"/>
  <c r="W5292" i="6" s="1"/>
  <c r="P5292" i="6"/>
  <c r="Q5292" i="6" s="1"/>
  <c r="S5292" i="6"/>
  <c r="L5293" i="6"/>
  <c r="M5293" i="6"/>
  <c r="N5293" i="6"/>
  <c r="O5293" i="6"/>
  <c r="R5293" i="6" s="1"/>
  <c r="P5293" i="6"/>
  <c r="Q5293" i="6" s="1"/>
  <c r="S5293" i="6"/>
  <c r="T5293" i="6"/>
  <c r="U5293" i="6"/>
  <c r="V5293" i="6" s="1"/>
  <c r="W5293" i="6" s="1"/>
  <c r="L5294" i="6"/>
  <c r="M5294" i="6"/>
  <c r="N5294" i="6"/>
  <c r="P5294" i="6" s="1"/>
  <c r="Q5294" i="6" s="1"/>
  <c r="O5294" i="6"/>
  <c r="R5294" i="6" s="1"/>
  <c r="S5294" i="6"/>
  <c r="T5294" i="6"/>
  <c r="U5294" i="6" s="1"/>
  <c r="V5294" i="6" s="1"/>
  <c r="W5294" i="6" s="1"/>
  <c r="L5295" i="6"/>
  <c r="M5295" i="6"/>
  <c r="N5295" i="6"/>
  <c r="O5295" i="6" s="1"/>
  <c r="R5295" i="6" s="1"/>
  <c r="T5295" i="6" s="1"/>
  <c r="U5295" i="6" s="1"/>
  <c r="V5295" i="6" s="1"/>
  <c r="W5295" i="6" s="1"/>
  <c r="P5295" i="6"/>
  <c r="Q5295" i="6" s="1"/>
  <c r="S5295" i="6"/>
  <c r="L5296" i="6"/>
  <c r="M5296" i="6"/>
  <c r="N5296" i="6"/>
  <c r="O5296" i="6" s="1"/>
  <c r="R5296" i="6" s="1"/>
  <c r="T5296" i="6" s="1"/>
  <c r="U5296" i="6" s="1"/>
  <c r="V5296" i="6" s="1"/>
  <c r="W5296" i="6" s="1"/>
  <c r="P5296" i="6"/>
  <c r="Q5296" i="6" s="1"/>
  <c r="S5296" i="6"/>
  <c r="L5297" i="6"/>
  <c r="M5297" i="6"/>
  <c r="N5297" i="6"/>
  <c r="O5297" i="6"/>
  <c r="R5297" i="6" s="1"/>
  <c r="P5297" i="6"/>
  <c r="Q5297" i="6" s="1"/>
  <c r="S5297" i="6"/>
  <c r="T5297" i="6"/>
  <c r="U5297" i="6" s="1"/>
  <c r="V5297" i="6" s="1"/>
  <c r="W5297" i="6" s="1"/>
  <c r="L5298" i="6"/>
  <c r="M5298" i="6"/>
  <c r="N5298" i="6"/>
  <c r="P5298" i="6" s="1"/>
  <c r="Q5298" i="6" s="1"/>
  <c r="O5298" i="6"/>
  <c r="R5298" i="6" s="1"/>
  <c r="S5298" i="6"/>
  <c r="T5298" i="6"/>
  <c r="U5298" i="6" s="1"/>
  <c r="V5298" i="6" s="1"/>
  <c r="W5298" i="6" s="1"/>
  <c r="L5299" i="6"/>
  <c r="M5299" i="6"/>
  <c r="N5299" i="6"/>
  <c r="O5299" i="6" s="1"/>
  <c r="R5299" i="6" s="1"/>
  <c r="P5299" i="6"/>
  <c r="Q5299" i="6" s="1"/>
  <c r="S5299" i="6"/>
  <c r="T5299" i="6"/>
  <c r="U5299" i="6" s="1"/>
  <c r="V5299" i="6" s="1"/>
  <c r="W5299" i="6" s="1"/>
  <c r="L5300" i="6"/>
  <c r="M5300" i="6"/>
  <c r="N5300" i="6"/>
  <c r="S5300" i="6"/>
  <c r="L5301" i="6"/>
  <c r="M5301" i="6"/>
  <c r="N5301" i="6"/>
  <c r="O5301" i="6" s="1"/>
  <c r="R5301" i="6" s="1"/>
  <c r="T5301" i="6" s="1"/>
  <c r="U5301" i="6" s="1"/>
  <c r="V5301" i="6" s="1"/>
  <c r="W5301" i="6" s="1"/>
  <c r="P5301" i="6"/>
  <c r="Q5301" i="6" s="1"/>
  <c r="S5301" i="6"/>
  <c r="L5302" i="6"/>
  <c r="M5302" i="6"/>
  <c r="N5302" i="6"/>
  <c r="P5302" i="6" s="1"/>
  <c r="Q5302" i="6" s="1"/>
  <c r="O5302" i="6"/>
  <c r="R5302" i="6" s="1"/>
  <c r="S5302" i="6"/>
  <c r="T5302" i="6"/>
  <c r="U5302" i="6"/>
  <c r="V5302" i="6" s="1"/>
  <c r="W5302" i="6" s="1"/>
  <c r="L5303" i="6"/>
  <c r="M5303" i="6"/>
  <c r="N5303" i="6"/>
  <c r="O5303" i="6" s="1"/>
  <c r="R5303" i="6" s="1"/>
  <c r="T5303" i="6" s="1"/>
  <c r="U5303" i="6" s="1"/>
  <c r="V5303" i="6" s="1"/>
  <c r="W5303" i="6" s="1"/>
  <c r="P5303" i="6"/>
  <c r="Q5303" i="6" s="1"/>
  <c r="S5303" i="6"/>
  <c r="L5304" i="6"/>
  <c r="M5304" i="6"/>
  <c r="N5304" i="6"/>
  <c r="P5304" i="6" s="1"/>
  <c r="Q5304" i="6" s="1"/>
  <c r="O5304" i="6"/>
  <c r="R5304" i="6" s="1"/>
  <c r="T5304" i="6" s="1"/>
  <c r="S5304" i="6"/>
  <c r="U5304" i="6"/>
  <c r="V5304" i="6" s="1"/>
  <c r="W5304" i="6"/>
  <c r="L5305" i="6"/>
  <c r="M5305" i="6"/>
  <c r="N5305" i="6"/>
  <c r="O5305" i="6"/>
  <c r="R5305" i="6" s="1"/>
  <c r="P5305" i="6"/>
  <c r="Q5305" i="6" s="1"/>
  <c r="S5305" i="6"/>
  <c r="T5305" i="6"/>
  <c r="U5305" i="6"/>
  <c r="V5305" i="6" s="1"/>
  <c r="W5305" i="6" s="1"/>
  <c r="L5306" i="6"/>
  <c r="M5306" i="6"/>
  <c r="N5306" i="6"/>
  <c r="P5306" i="6" s="1"/>
  <c r="Q5306" i="6" s="1"/>
  <c r="O5306" i="6"/>
  <c r="R5306" i="6" s="1"/>
  <c r="T5306" i="6" s="1"/>
  <c r="U5306" i="6" s="1"/>
  <c r="V5306" i="6" s="1"/>
  <c r="W5306" i="6" s="1"/>
  <c r="S5306" i="6"/>
  <c r="L5307" i="6"/>
  <c r="M5307" i="6"/>
  <c r="N5307" i="6"/>
  <c r="O5307" i="6" s="1"/>
  <c r="R5307" i="6" s="1"/>
  <c r="P5307" i="6"/>
  <c r="Q5307" i="6" s="1"/>
  <c r="S5307" i="6"/>
  <c r="T5307" i="6"/>
  <c r="U5307" i="6" s="1"/>
  <c r="V5307" i="6" s="1"/>
  <c r="W5307" i="6"/>
  <c r="L5308" i="6"/>
  <c r="M5308" i="6"/>
  <c r="N5308" i="6"/>
  <c r="O5308" i="6"/>
  <c r="R5308" i="6" s="1"/>
  <c r="T5308" i="6" s="1"/>
  <c r="U5308" i="6" s="1"/>
  <c r="V5308" i="6" s="1"/>
  <c r="W5308" i="6" s="1"/>
  <c r="P5308" i="6"/>
  <c r="Q5308" i="6" s="1"/>
  <c r="S5308" i="6"/>
  <c r="L5309" i="6"/>
  <c r="M5309" i="6"/>
  <c r="N5309" i="6"/>
  <c r="O5309" i="6"/>
  <c r="R5309" i="6" s="1"/>
  <c r="T5309" i="6" s="1"/>
  <c r="U5309" i="6" s="1"/>
  <c r="V5309" i="6" s="1"/>
  <c r="W5309" i="6" s="1"/>
  <c r="P5309" i="6"/>
  <c r="Q5309" i="6" s="1"/>
  <c r="S5309" i="6"/>
  <c r="L5310" i="6"/>
  <c r="M5310" i="6"/>
  <c r="N5310" i="6"/>
  <c r="P5310" i="6" s="1"/>
  <c r="Q5310" i="6" s="1"/>
  <c r="O5310" i="6"/>
  <c r="R5310" i="6" s="1"/>
  <c r="T5310" i="6" s="1"/>
  <c r="U5310" i="6" s="1"/>
  <c r="V5310" i="6" s="1"/>
  <c r="W5310" i="6" s="1"/>
  <c r="S5310" i="6"/>
  <c r="L5311" i="6"/>
  <c r="M5311" i="6"/>
  <c r="N5311" i="6"/>
  <c r="O5311" i="6" s="1"/>
  <c r="R5311" i="6" s="1"/>
  <c r="P5311" i="6"/>
  <c r="Q5311" i="6" s="1"/>
  <c r="S5311" i="6"/>
  <c r="T5311" i="6"/>
  <c r="U5311" i="6" s="1"/>
  <c r="V5311" i="6" s="1"/>
  <c r="W5311" i="6" s="1"/>
  <c r="L5312" i="6"/>
  <c r="M5312" i="6"/>
  <c r="N5312" i="6"/>
  <c r="O5312" i="6"/>
  <c r="R5312" i="6" s="1"/>
  <c r="T5312" i="6" s="1"/>
  <c r="U5312" i="6" s="1"/>
  <c r="V5312" i="6" s="1"/>
  <c r="W5312" i="6" s="1"/>
  <c r="P5312" i="6"/>
  <c r="Q5312" i="6" s="1"/>
  <c r="S5312" i="6"/>
  <c r="L5313" i="6"/>
  <c r="M5313" i="6"/>
  <c r="N5313" i="6"/>
  <c r="O5313" i="6" s="1"/>
  <c r="R5313" i="6" s="1"/>
  <c r="T5313" i="6" s="1"/>
  <c r="U5313" i="6" s="1"/>
  <c r="V5313" i="6" s="1"/>
  <c r="W5313" i="6" s="1"/>
  <c r="P5313" i="6"/>
  <c r="Q5313" i="6" s="1"/>
  <c r="S5313" i="6"/>
  <c r="L5314" i="6"/>
  <c r="M5314" i="6"/>
  <c r="N5314" i="6"/>
  <c r="P5314" i="6" s="1"/>
  <c r="Q5314" i="6" s="1"/>
  <c r="O5314" i="6"/>
  <c r="R5314" i="6" s="1"/>
  <c r="S5314" i="6"/>
  <c r="T5314" i="6"/>
  <c r="U5314" i="6"/>
  <c r="V5314" i="6" s="1"/>
  <c r="W5314" i="6" s="1"/>
  <c r="L5315" i="6"/>
  <c r="M5315" i="6"/>
  <c r="N5315" i="6"/>
  <c r="O5315" i="6" s="1"/>
  <c r="R5315" i="6" s="1"/>
  <c r="P5315" i="6"/>
  <c r="Q5315" i="6" s="1"/>
  <c r="S5315" i="6"/>
  <c r="T5315" i="6"/>
  <c r="U5315" i="6" s="1"/>
  <c r="V5315" i="6" s="1"/>
  <c r="W5315" i="6" s="1"/>
  <c r="L5316" i="6"/>
  <c r="M5316" i="6"/>
  <c r="N5316" i="6"/>
  <c r="P5316" i="6" s="1"/>
  <c r="Q5316" i="6" s="1"/>
  <c r="O5316" i="6"/>
  <c r="R5316" i="6" s="1"/>
  <c r="T5316" i="6" s="1"/>
  <c r="S5316" i="6"/>
  <c r="U5316" i="6"/>
  <c r="V5316" i="6" s="1"/>
  <c r="W5316" i="6" s="1"/>
  <c r="L5317" i="6"/>
  <c r="M5317" i="6"/>
  <c r="N5317" i="6"/>
  <c r="S5317" i="6"/>
  <c r="L5318" i="6"/>
  <c r="M5318" i="6"/>
  <c r="N5318" i="6"/>
  <c r="P5318" i="6" s="1"/>
  <c r="Q5318" i="6" s="1"/>
  <c r="S5318" i="6"/>
  <c r="L5319" i="6"/>
  <c r="M5319" i="6"/>
  <c r="N5319" i="6"/>
  <c r="O5319" i="6" s="1"/>
  <c r="R5319" i="6" s="1"/>
  <c r="P5319" i="6"/>
  <c r="Q5319" i="6" s="1"/>
  <c r="S5319" i="6"/>
  <c r="T5319" i="6"/>
  <c r="U5319" i="6" s="1"/>
  <c r="V5319" i="6" s="1"/>
  <c r="W5319" i="6"/>
  <c r="L5320" i="6"/>
  <c r="M5320" i="6"/>
  <c r="N5320" i="6"/>
  <c r="P5320" i="6" s="1"/>
  <c r="Q5320" i="6" s="1"/>
  <c r="O5320" i="6"/>
  <c r="R5320" i="6" s="1"/>
  <c r="T5320" i="6" s="1"/>
  <c r="U5320" i="6" s="1"/>
  <c r="V5320" i="6" s="1"/>
  <c r="W5320" i="6" s="1"/>
  <c r="S5320" i="6"/>
  <c r="L5321" i="6"/>
  <c r="M5321" i="6"/>
  <c r="N5321" i="6"/>
  <c r="P5321" i="6" s="1"/>
  <c r="Q5321" i="6" s="1"/>
  <c r="O5321" i="6"/>
  <c r="R5321" i="6" s="1"/>
  <c r="S5321" i="6"/>
  <c r="T5321" i="6"/>
  <c r="U5321" i="6"/>
  <c r="V5321" i="6" s="1"/>
  <c r="W5321" i="6" s="1"/>
  <c r="L5322" i="6"/>
  <c r="M5322" i="6"/>
  <c r="N5322" i="6"/>
  <c r="P5322" i="6" s="1"/>
  <c r="Q5322" i="6" s="1"/>
  <c r="O5322" i="6"/>
  <c r="R5322" i="6" s="1"/>
  <c r="T5322" i="6" s="1"/>
  <c r="U5322" i="6" s="1"/>
  <c r="V5322" i="6" s="1"/>
  <c r="W5322" i="6" s="1"/>
  <c r="S5322" i="6"/>
  <c r="L5323" i="6"/>
  <c r="M5323" i="6"/>
  <c r="N5323" i="6"/>
  <c r="O5323" i="6" s="1"/>
  <c r="R5323" i="6" s="1"/>
  <c r="T5323" i="6" s="1"/>
  <c r="U5323" i="6" s="1"/>
  <c r="V5323" i="6" s="1"/>
  <c r="W5323" i="6" s="1"/>
  <c r="P5323" i="6"/>
  <c r="Q5323" i="6" s="1"/>
  <c r="S5323" i="6"/>
  <c r="L5324" i="6"/>
  <c r="M5324" i="6"/>
  <c r="N5324" i="6"/>
  <c r="O5324" i="6"/>
  <c r="R5324" i="6" s="1"/>
  <c r="T5324" i="6" s="1"/>
  <c r="P5324" i="6"/>
  <c r="Q5324" i="6" s="1"/>
  <c r="S5324" i="6"/>
  <c r="U5324" i="6"/>
  <c r="V5324" i="6" s="1"/>
  <c r="W5324" i="6"/>
  <c r="L5325" i="6"/>
  <c r="M5325" i="6"/>
  <c r="N5325" i="6"/>
  <c r="O5325" i="6"/>
  <c r="R5325" i="6" s="1"/>
  <c r="T5325" i="6" s="1"/>
  <c r="U5325" i="6" s="1"/>
  <c r="V5325" i="6" s="1"/>
  <c r="W5325" i="6" s="1"/>
  <c r="P5325" i="6"/>
  <c r="Q5325" i="6" s="1"/>
  <c r="S5325" i="6"/>
  <c r="L5326" i="6"/>
  <c r="M5326" i="6"/>
  <c r="N5326" i="6"/>
  <c r="P5326" i="6" s="1"/>
  <c r="Q5326" i="6" s="1"/>
  <c r="O5326" i="6"/>
  <c r="R5326" i="6" s="1"/>
  <c r="T5326" i="6" s="1"/>
  <c r="U5326" i="6" s="1"/>
  <c r="V5326" i="6" s="1"/>
  <c r="W5326" i="6" s="1"/>
  <c r="S5326" i="6"/>
  <c r="L5327" i="6"/>
  <c r="M5327" i="6"/>
  <c r="N5327" i="6"/>
  <c r="O5327" i="6" s="1"/>
  <c r="R5327" i="6" s="1"/>
  <c r="P5327" i="6"/>
  <c r="Q5327" i="6" s="1"/>
  <c r="S5327" i="6"/>
  <c r="T5327" i="6"/>
  <c r="U5327" i="6" s="1"/>
  <c r="V5327" i="6" s="1"/>
  <c r="W5327" i="6"/>
  <c r="L5328" i="6"/>
  <c r="M5328" i="6"/>
  <c r="N5328" i="6"/>
  <c r="O5328" i="6"/>
  <c r="R5328" i="6" s="1"/>
  <c r="T5328" i="6" s="1"/>
  <c r="P5328" i="6"/>
  <c r="Q5328" i="6" s="1"/>
  <c r="S5328" i="6"/>
  <c r="U5328" i="6"/>
  <c r="V5328" i="6" s="1"/>
  <c r="W5328" i="6" s="1"/>
  <c r="L5329" i="6"/>
  <c r="M5329" i="6"/>
  <c r="N5329" i="6"/>
  <c r="O5329" i="6"/>
  <c r="R5329" i="6" s="1"/>
  <c r="T5329" i="6" s="1"/>
  <c r="U5329" i="6" s="1"/>
  <c r="V5329" i="6" s="1"/>
  <c r="W5329" i="6" s="1"/>
  <c r="P5329" i="6"/>
  <c r="Q5329" i="6" s="1"/>
  <c r="S5329" i="6"/>
  <c r="L5330" i="6"/>
  <c r="M5330" i="6"/>
  <c r="N5330" i="6"/>
  <c r="P5330" i="6" s="1"/>
  <c r="Q5330" i="6" s="1"/>
  <c r="S5330" i="6"/>
  <c r="L5331" i="6"/>
  <c r="M5331" i="6"/>
  <c r="N5331" i="6"/>
  <c r="O5331" i="6" s="1"/>
  <c r="R5331" i="6" s="1"/>
  <c r="P5331" i="6"/>
  <c r="Q5331" i="6" s="1"/>
  <c r="S5331" i="6"/>
  <c r="T5331" i="6"/>
  <c r="U5331" i="6" s="1"/>
  <c r="V5331" i="6" s="1"/>
  <c r="W5331" i="6"/>
  <c r="L5332" i="6"/>
  <c r="M5332" i="6"/>
  <c r="N5332" i="6"/>
  <c r="O5332" i="6" s="1"/>
  <c r="R5332" i="6" s="1"/>
  <c r="T5332" i="6" s="1"/>
  <c r="P5332" i="6"/>
  <c r="Q5332" i="6" s="1"/>
  <c r="S5332" i="6"/>
  <c r="U5332" i="6"/>
  <c r="V5332" i="6" s="1"/>
  <c r="W5332" i="6" s="1"/>
  <c r="L5333" i="6"/>
  <c r="M5333" i="6"/>
  <c r="N5333" i="6"/>
  <c r="P5333" i="6" s="1"/>
  <c r="Q5333" i="6" s="1"/>
  <c r="O5333" i="6"/>
  <c r="R5333" i="6" s="1"/>
  <c r="S5333" i="6"/>
  <c r="T5333" i="6"/>
  <c r="U5333" i="6" s="1"/>
  <c r="V5333" i="6" s="1"/>
  <c r="W5333" i="6" s="1"/>
  <c r="L5334" i="6"/>
  <c r="M5334" i="6"/>
  <c r="N5334" i="6"/>
  <c r="S5334" i="6"/>
  <c r="L5335" i="6"/>
  <c r="M5335" i="6"/>
  <c r="N5335" i="6"/>
  <c r="O5335" i="6" s="1"/>
  <c r="R5335" i="6" s="1"/>
  <c r="P5335" i="6"/>
  <c r="Q5335" i="6" s="1"/>
  <c r="S5335" i="6"/>
  <c r="T5335" i="6"/>
  <c r="U5335" i="6" s="1"/>
  <c r="V5335" i="6" s="1"/>
  <c r="W5335" i="6"/>
  <c r="L5336" i="6"/>
  <c r="M5336" i="6"/>
  <c r="N5336" i="6"/>
  <c r="O5336" i="6"/>
  <c r="R5336" i="6" s="1"/>
  <c r="T5336" i="6" s="1"/>
  <c r="P5336" i="6"/>
  <c r="Q5336" i="6" s="1"/>
  <c r="S5336" i="6"/>
  <c r="U5336" i="6"/>
  <c r="V5336" i="6" s="1"/>
  <c r="W5336" i="6"/>
  <c r="L5337" i="6"/>
  <c r="M5337" i="6"/>
  <c r="N5337" i="6"/>
  <c r="P5337" i="6" s="1"/>
  <c r="Q5337" i="6" s="1"/>
  <c r="O5337" i="6"/>
  <c r="R5337" i="6" s="1"/>
  <c r="T5337" i="6" s="1"/>
  <c r="U5337" i="6" s="1"/>
  <c r="V5337" i="6" s="1"/>
  <c r="W5337" i="6" s="1"/>
  <c r="S5337" i="6"/>
  <c r="L5338" i="6"/>
  <c r="M5338" i="6"/>
  <c r="N5338" i="6"/>
  <c r="P5338" i="6" s="1"/>
  <c r="Q5338" i="6" s="1"/>
  <c r="O5338" i="6"/>
  <c r="R5338" i="6" s="1"/>
  <c r="S5338" i="6"/>
  <c r="T5338" i="6"/>
  <c r="U5338" i="6"/>
  <c r="V5338" i="6" s="1"/>
  <c r="W5338" i="6"/>
  <c r="L5339" i="6"/>
  <c r="M5339" i="6"/>
  <c r="N5339" i="6"/>
  <c r="O5339" i="6" s="1"/>
  <c r="R5339" i="6" s="1"/>
  <c r="T5339" i="6" s="1"/>
  <c r="U5339" i="6" s="1"/>
  <c r="V5339" i="6" s="1"/>
  <c r="W5339" i="6" s="1"/>
  <c r="P5339" i="6"/>
  <c r="Q5339" i="6" s="1"/>
  <c r="S5339" i="6"/>
  <c r="L5340" i="6"/>
  <c r="M5340" i="6"/>
  <c r="N5340" i="6"/>
  <c r="O5340" i="6"/>
  <c r="R5340" i="6" s="1"/>
  <c r="T5340" i="6" s="1"/>
  <c r="U5340" i="6" s="1"/>
  <c r="V5340" i="6" s="1"/>
  <c r="W5340" i="6" s="1"/>
  <c r="P5340" i="6"/>
  <c r="Q5340" i="6" s="1"/>
  <c r="S5340" i="6"/>
  <c r="L5341" i="6"/>
  <c r="M5341" i="6"/>
  <c r="N5341" i="6"/>
  <c r="O5341" i="6"/>
  <c r="R5341" i="6" s="1"/>
  <c r="P5341" i="6"/>
  <c r="Q5341" i="6" s="1"/>
  <c r="S5341" i="6"/>
  <c r="T5341" i="6"/>
  <c r="U5341" i="6"/>
  <c r="V5341" i="6" s="1"/>
  <c r="W5341" i="6" s="1"/>
  <c r="L5342" i="6"/>
  <c r="M5342" i="6"/>
  <c r="N5342" i="6"/>
  <c r="P5342" i="6" s="1"/>
  <c r="Q5342" i="6" s="1"/>
  <c r="O5342" i="6"/>
  <c r="R5342" i="6" s="1"/>
  <c r="S5342" i="6"/>
  <c r="T5342" i="6"/>
  <c r="U5342" i="6" s="1"/>
  <c r="V5342" i="6" s="1"/>
  <c r="W5342" i="6" s="1"/>
  <c r="L5343" i="6"/>
  <c r="M5343" i="6"/>
  <c r="N5343" i="6"/>
  <c r="O5343" i="6" s="1"/>
  <c r="R5343" i="6" s="1"/>
  <c r="T5343" i="6" s="1"/>
  <c r="U5343" i="6" s="1"/>
  <c r="V5343" i="6" s="1"/>
  <c r="W5343" i="6" s="1"/>
  <c r="P5343" i="6"/>
  <c r="Q5343" i="6" s="1"/>
  <c r="S5343" i="6"/>
  <c r="L5344" i="6"/>
  <c r="M5344" i="6"/>
  <c r="N5344" i="6"/>
  <c r="O5344" i="6" s="1"/>
  <c r="R5344" i="6" s="1"/>
  <c r="T5344" i="6" s="1"/>
  <c r="U5344" i="6" s="1"/>
  <c r="V5344" i="6" s="1"/>
  <c r="W5344" i="6" s="1"/>
  <c r="P5344" i="6"/>
  <c r="Q5344" i="6" s="1"/>
  <c r="S5344" i="6"/>
  <c r="L5345" i="6"/>
  <c r="M5345" i="6"/>
  <c r="N5345" i="6"/>
  <c r="O5345" i="6"/>
  <c r="R5345" i="6" s="1"/>
  <c r="P5345" i="6"/>
  <c r="Q5345" i="6" s="1"/>
  <c r="S5345" i="6"/>
  <c r="T5345" i="6"/>
  <c r="U5345" i="6" s="1"/>
  <c r="V5345" i="6" s="1"/>
  <c r="W5345" i="6" s="1"/>
  <c r="L5346" i="6"/>
  <c r="M5346" i="6"/>
  <c r="N5346" i="6"/>
  <c r="P5346" i="6" s="1"/>
  <c r="Q5346" i="6" s="1"/>
  <c r="O5346" i="6"/>
  <c r="R5346" i="6" s="1"/>
  <c r="S5346" i="6"/>
  <c r="T5346" i="6"/>
  <c r="U5346" i="6" s="1"/>
  <c r="V5346" i="6" s="1"/>
  <c r="W5346" i="6" s="1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5002" i="6"/>
  <c r="F5003" i="6"/>
  <c r="F5004" i="6"/>
  <c r="F5005" i="6"/>
  <c r="F5006" i="6"/>
  <c r="F5007" i="6"/>
  <c r="F5008" i="6"/>
  <c r="F5009" i="6"/>
  <c r="F5010" i="6"/>
  <c r="F5011" i="6"/>
  <c r="F5012" i="6"/>
  <c r="F5013" i="6"/>
  <c r="F5014" i="6"/>
  <c r="F5015" i="6"/>
  <c r="F5016" i="6"/>
  <c r="F5017" i="6"/>
  <c r="F5018" i="6"/>
  <c r="F5019" i="6"/>
  <c r="F5020" i="6"/>
  <c r="F5021" i="6"/>
  <c r="F5022" i="6"/>
  <c r="F5023" i="6"/>
  <c r="F5024" i="6"/>
  <c r="F5025" i="6"/>
  <c r="F5026" i="6"/>
  <c r="F5027" i="6"/>
  <c r="F5028" i="6"/>
  <c r="F5029" i="6"/>
  <c r="F5030" i="6"/>
  <c r="F5031" i="6"/>
  <c r="F5032" i="6"/>
  <c r="F5033" i="6"/>
  <c r="F5034" i="6"/>
  <c r="F5035" i="6"/>
  <c r="F5036" i="6"/>
  <c r="F5037" i="6"/>
  <c r="F5038" i="6"/>
  <c r="F5039" i="6"/>
  <c r="F5040" i="6"/>
  <c r="F5041" i="6"/>
  <c r="F5042" i="6"/>
  <c r="F5043" i="6"/>
  <c r="F5044" i="6"/>
  <c r="F5045" i="6"/>
  <c r="F5046" i="6"/>
  <c r="F5047" i="6"/>
  <c r="F5048" i="6"/>
  <c r="F5049" i="6"/>
  <c r="F5050" i="6"/>
  <c r="F5051" i="6"/>
  <c r="F5052" i="6"/>
  <c r="F5053" i="6"/>
  <c r="F5054" i="6"/>
  <c r="F5055" i="6"/>
  <c r="F5056" i="6"/>
  <c r="F5057" i="6"/>
  <c r="F5058" i="6"/>
  <c r="F5059" i="6"/>
  <c r="F5060" i="6"/>
  <c r="F5061" i="6"/>
  <c r="F5062" i="6"/>
  <c r="F5063" i="6"/>
  <c r="F5064" i="6"/>
  <c r="F5065" i="6"/>
  <c r="F5066" i="6"/>
  <c r="F5067" i="6"/>
  <c r="F5068" i="6"/>
  <c r="F5069" i="6"/>
  <c r="F5070" i="6"/>
  <c r="F5071" i="6"/>
  <c r="F5072" i="6"/>
  <c r="F5073" i="6"/>
  <c r="F5074" i="6"/>
  <c r="F5075" i="6"/>
  <c r="F5076" i="6"/>
  <c r="F5077" i="6"/>
  <c r="F5078" i="6"/>
  <c r="F5079" i="6"/>
  <c r="F5080" i="6"/>
  <c r="F5081" i="6"/>
  <c r="F5082" i="6"/>
  <c r="F5083" i="6"/>
  <c r="F5084" i="6"/>
  <c r="F5085" i="6"/>
  <c r="F5086" i="6"/>
  <c r="F5087" i="6"/>
  <c r="F5088" i="6"/>
  <c r="F5089" i="6"/>
  <c r="F5090" i="6"/>
  <c r="F5091" i="6"/>
  <c r="F5092" i="6"/>
  <c r="F5093" i="6"/>
  <c r="F5094" i="6"/>
  <c r="F5095" i="6"/>
  <c r="F5096" i="6"/>
  <c r="F5097" i="6"/>
  <c r="F5098" i="6"/>
  <c r="F5099" i="6"/>
  <c r="F5100" i="6"/>
  <c r="F5101" i="6"/>
  <c r="F5102" i="6"/>
  <c r="F5103" i="6"/>
  <c r="F5104" i="6"/>
  <c r="F5105" i="6"/>
  <c r="F5106" i="6"/>
  <c r="F5107" i="6"/>
  <c r="F5108" i="6"/>
  <c r="F5109" i="6"/>
  <c r="F5110" i="6"/>
  <c r="F5111" i="6"/>
  <c r="F5112" i="6"/>
  <c r="F5113" i="6"/>
  <c r="F5114" i="6"/>
  <c r="F5115" i="6"/>
  <c r="F5116" i="6"/>
  <c r="F5117" i="6"/>
  <c r="F5118" i="6"/>
  <c r="F5119" i="6"/>
  <c r="F5120" i="6"/>
  <c r="F5121" i="6"/>
  <c r="F5122" i="6"/>
  <c r="F5123" i="6"/>
  <c r="F5124" i="6"/>
  <c r="F5125" i="6"/>
  <c r="F5126" i="6"/>
  <c r="F5127" i="6"/>
  <c r="F5128" i="6"/>
  <c r="F5129" i="6"/>
  <c r="F5130" i="6"/>
  <c r="F5131" i="6"/>
  <c r="F5132" i="6"/>
  <c r="F5133" i="6"/>
  <c r="F5134" i="6"/>
  <c r="F5135" i="6"/>
  <c r="F5136" i="6"/>
  <c r="F5137" i="6"/>
  <c r="F5138" i="6"/>
  <c r="F5139" i="6"/>
  <c r="F5140" i="6"/>
  <c r="F5141" i="6"/>
  <c r="F5142" i="6"/>
  <c r="F5143" i="6"/>
  <c r="F5144" i="6"/>
  <c r="F5145" i="6"/>
  <c r="F5146" i="6"/>
  <c r="F5147" i="6"/>
  <c r="F5148" i="6"/>
  <c r="F5149" i="6"/>
  <c r="F5150" i="6"/>
  <c r="F5151" i="6"/>
  <c r="F5152" i="6"/>
  <c r="F5153" i="6"/>
  <c r="F5154" i="6"/>
  <c r="F5155" i="6"/>
  <c r="F5156" i="6"/>
  <c r="F5157" i="6"/>
  <c r="F5158" i="6"/>
  <c r="F5159" i="6"/>
  <c r="F5160" i="6"/>
  <c r="F5161" i="6"/>
  <c r="F5162" i="6"/>
  <c r="F5163" i="6"/>
  <c r="F5164" i="6"/>
  <c r="F5165" i="6"/>
  <c r="F5166" i="6"/>
  <c r="F5167" i="6"/>
  <c r="F5168" i="6"/>
  <c r="F5169" i="6"/>
  <c r="F5170" i="6"/>
  <c r="F5171" i="6"/>
  <c r="F5172" i="6"/>
  <c r="F5173" i="6"/>
  <c r="F5174" i="6"/>
  <c r="F5175" i="6"/>
  <c r="F5176" i="6"/>
  <c r="F5177" i="6"/>
  <c r="F5178" i="6"/>
  <c r="F5179" i="6"/>
  <c r="F5180" i="6"/>
  <c r="F5181" i="6"/>
  <c r="F5182" i="6"/>
  <c r="F5183" i="6"/>
  <c r="F5184" i="6"/>
  <c r="F5185" i="6"/>
  <c r="F5186" i="6"/>
  <c r="F5187" i="6"/>
  <c r="F5188" i="6"/>
  <c r="F5189" i="6"/>
  <c r="F5190" i="6"/>
  <c r="F5191" i="6"/>
  <c r="F5192" i="6"/>
  <c r="F5193" i="6"/>
  <c r="F5194" i="6"/>
  <c r="F5195" i="6"/>
  <c r="F5196" i="6"/>
  <c r="F5197" i="6"/>
  <c r="F5198" i="6"/>
  <c r="F5199" i="6"/>
  <c r="F5200" i="6"/>
  <c r="F5201" i="6"/>
  <c r="F5202" i="6"/>
  <c r="F5203" i="6"/>
  <c r="F5204" i="6"/>
  <c r="F5205" i="6"/>
  <c r="F5206" i="6"/>
  <c r="F5207" i="6"/>
  <c r="F5208" i="6"/>
  <c r="F5209" i="6"/>
  <c r="F5210" i="6"/>
  <c r="F5211" i="6"/>
  <c r="F5212" i="6"/>
  <c r="F5213" i="6"/>
  <c r="F5214" i="6"/>
  <c r="F5215" i="6"/>
  <c r="F5216" i="6"/>
  <c r="F5217" i="6"/>
  <c r="F5218" i="6"/>
  <c r="F5219" i="6"/>
  <c r="F5220" i="6"/>
  <c r="F5221" i="6"/>
  <c r="F5222" i="6"/>
  <c r="F5223" i="6"/>
  <c r="F5224" i="6"/>
  <c r="F5225" i="6"/>
  <c r="F5226" i="6"/>
  <c r="F5227" i="6"/>
  <c r="F5228" i="6"/>
  <c r="F5229" i="6"/>
  <c r="F5230" i="6"/>
  <c r="F5231" i="6"/>
  <c r="F5232" i="6"/>
  <c r="F5233" i="6"/>
  <c r="F5234" i="6"/>
  <c r="F5235" i="6"/>
  <c r="F5236" i="6"/>
  <c r="F5237" i="6"/>
  <c r="F5238" i="6"/>
  <c r="F5239" i="6"/>
  <c r="F5240" i="6"/>
  <c r="F5241" i="6"/>
  <c r="F5242" i="6"/>
  <c r="F5243" i="6"/>
  <c r="F5244" i="6"/>
  <c r="F5245" i="6"/>
  <c r="F5246" i="6"/>
  <c r="F5247" i="6"/>
  <c r="F5248" i="6"/>
  <c r="F5249" i="6"/>
  <c r="F5250" i="6"/>
  <c r="F5251" i="6"/>
  <c r="F5252" i="6"/>
  <c r="F5253" i="6"/>
  <c r="F5254" i="6"/>
  <c r="F5255" i="6"/>
  <c r="F5256" i="6"/>
  <c r="F5257" i="6"/>
  <c r="F5258" i="6"/>
  <c r="F5259" i="6"/>
  <c r="F5260" i="6"/>
  <c r="F5261" i="6"/>
  <c r="F5262" i="6"/>
  <c r="F5263" i="6"/>
  <c r="F5264" i="6"/>
  <c r="F5265" i="6"/>
  <c r="F5266" i="6"/>
  <c r="F5267" i="6"/>
  <c r="F5268" i="6"/>
  <c r="F5269" i="6"/>
  <c r="F5270" i="6"/>
  <c r="F5271" i="6"/>
  <c r="F5272" i="6"/>
  <c r="F5273" i="6"/>
  <c r="F5274" i="6"/>
  <c r="F5275" i="6"/>
  <c r="F5276" i="6"/>
  <c r="F5277" i="6"/>
  <c r="F5278" i="6"/>
  <c r="F5279" i="6"/>
  <c r="F5280" i="6"/>
  <c r="F5281" i="6"/>
  <c r="F5282" i="6"/>
  <c r="F5283" i="6"/>
  <c r="F5284" i="6"/>
  <c r="F5285" i="6"/>
  <c r="F5286" i="6"/>
  <c r="F5287" i="6"/>
  <c r="F5288" i="6"/>
  <c r="F5289" i="6"/>
  <c r="F5290" i="6"/>
  <c r="F5291" i="6"/>
  <c r="F5292" i="6"/>
  <c r="F5293" i="6"/>
  <c r="F5294" i="6"/>
  <c r="F5295" i="6"/>
  <c r="F5296" i="6"/>
  <c r="F5297" i="6"/>
  <c r="F5298" i="6"/>
  <c r="F5299" i="6"/>
  <c r="F5300" i="6"/>
  <c r="F5301" i="6"/>
  <c r="F5302" i="6"/>
  <c r="F5303" i="6"/>
  <c r="F5304" i="6"/>
  <c r="F5305" i="6"/>
  <c r="F5306" i="6"/>
  <c r="F5307" i="6"/>
  <c r="F5308" i="6"/>
  <c r="F5309" i="6"/>
  <c r="F5310" i="6"/>
  <c r="F5311" i="6"/>
  <c r="F5312" i="6"/>
  <c r="F5313" i="6"/>
  <c r="F5314" i="6"/>
  <c r="F5315" i="6"/>
  <c r="F5316" i="6"/>
  <c r="F5317" i="6"/>
  <c r="F5318" i="6"/>
  <c r="F5319" i="6"/>
  <c r="F5320" i="6"/>
  <c r="F5321" i="6"/>
  <c r="F5322" i="6"/>
  <c r="F5323" i="6"/>
  <c r="F5324" i="6"/>
  <c r="F5325" i="6"/>
  <c r="F5326" i="6"/>
  <c r="F5327" i="6"/>
  <c r="F5328" i="6"/>
  <c r="F5329" i="6"/>
  <c r="F5330" i="6"/>
  <c r="F5331" i="6"/>
  <c r="F5332" i="6"/>
  <c r="F5333" i="6"/>
  <c r="F5334" i="6"/>
  <c r="F5335" i="6"/>
  <c r="F5336" i="6"/>
  <c r="F5337" i="6"/>
  <c r="F5338" i="6"/>
  <c r="F5339" i="6"/>
  <c r="F5340" i="6"/>
  <c r="F5341" i="6"/>
  <c r="F5342" i="6"/>
  <c r="F5343" i="6"/>
  <c r="F5344" i="6"/>
  <c r="F5345" i="6"/>
  <c r="F5346" i="6"/>
  <c r="AF71" i="4"/>
  <c r="AG69" i="4"/>
  <c r="AG70" i="4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T668" i="6" s="1"/>
  <c r="U668" i="6" s="1"/>
  <c r="V668" i="6" s="1"/>
  <c r="W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O680" i="6" s="1"/>
  <c r="R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P689" i="6" s="1"/>
  <c r="Q689" i="6" s="1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T706" i="6" s="1"/>
  <c r="U706" i="6" s="1"/>
  <c r="V706" i="6" s="1"/>
  <c r="W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T898" i="6" s="1"/>
  <c r="U898" i="6" s="1"/>
  <c r="V898" i="6" s="1"/>
  <c r="W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N1023" i="6"/>
  <c r="N1024" i="6"/>
  <c r="O1024" i="6" s="1"/>
  <c r="R1024" i="6" s="1"/>
  <c r="N1025" i="6"/>
  <c r="P1025" i="6" s="1"/>
  <c r="Q1025" i="6" s="1"/>
  <c r="N1026" i="6"/>
  <c r="O1026" i="6" s="1"/>
  <c r="R1026" i="6" s="1"/>
  <c r="N1027" i="6"/>
  <c r="O1027" i="6" s="1"/>
  <c r="R1027" i="6" s="1"/>
  <c r="N1028" i="6"/>
  <c r="P1028" i="6" s="1"/>
  <c r="Q1028" i="6" s="1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N1038" i="6"/>
  <c r="N1039" i="6"/>
  <c r="P1039" i="6" s="1"/>
  <c r="Q1039" i="6" s="1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O1048" i="6" s="1"/>
  <c r="R1048" i="6" s="1"/>
  <c r="N1049" i="6"/>
  <c r="P1049" i="6" s="1"/>
  <c r="Q1049" i="6" s="1"/>
  <c r="N1050" i="6"/>
  <c r="P1050" i="6" s="1"/>
  <c r="Q1050" i="6" s="1"/>
  <c r="N1051" i="6"/>
  <c r="O1051" i="6" s="1"/>
  <c r="R1051" i="6" s="1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N1062" i="6"/>
  <c r="N1063" i="6"/>
  <c r="O1063" i="6" s="1"/>
  <c r="R1063" i="6" s="1"/>
  <c r="N1064" i="6"/>
  <c r="O1064" i="6" s="1"/>
  <c r="R1064" i="6" s="1"/>
  <c r="N1065" i="6"/>
  <c r="N1066" i="6"/>
  <c r="N1067" i="6"/>
  <c r="N1068" i="6"/>
  <c r="N1069" i="6"/>
  <c r="O1069" i="6" s="1"/>
  <c r="R1069" i="6" s="1"/>
  <c r="N1070" i="6"/>
  <c r="P1070" i="6" s="1"/>
  <c r="Q1070" i="6" s="1"/>
  <c r="N1071" i="6"/>
  <c r="N1072" i="6"/>
  <c r="N1073" i="6"/>
  <c r="O1073" i="6" s="1"/>
  <c r="R1073" i="6" s="1"/>
  <c r="N1074" i="6"/>
  <c r="P1074" i="6" s="1"/>
  <c r="Q1074" i="6" s="1"/>
  <c r="N1075" i="6"/>
  <c r="P1075" i="6" s="1"/>
  <c r="Q1075" i="6" s="1"/>
  <c r="N1076" i="6"/>
  <c r="P1076" i="6" s="1"/>
  <c r="Q1076" i="6" s="1"/>
  <c r="N1077" i="6"/>
  <c r="P1077" i="6" s="1"/>
  <c r="Q1077" i="6" s="1"/>
  <c r="N1078" i="6"/>
  <c r="N1079" i="6"/>
  <c r="P1079" i="6" s="1"/>
  <c r="Q1079" i="6" s="1"/>
  <c r="N1080" i="6"/>
  <c r="N1081" i="6"/>
  <c r="N1082" i="6"/>
  <c r="N1083" i="6"/>
  <c r="N1084" i="6"/>
  <c r="P1084" i="6" s="1"/>
  <c r="Q1084" i="6" s="1"/>
  <c r="N1085" i="6"/>
  <c r="P1085" i="6" s="1"/>
  <c r="Q1085" i="6" s="1"/>
  <c r="N1086" i="6"/>
  <c r="O1086" i="6" s="1"/>
  <c r="R1086" i="6" s="1"/>
  <c r="N1087" i="6"/>
  <c r="O1087" i="6" s="1"/>
  <c r="R1087" i="6" s="1"/>
  <c r="N1088" i="6"/>
  <c r="O1088" i="6" s="1"/>
  <c r="R1088" i="6" s="1"/>
  <c r="N1089" i="6"/>
  <c r="O1089" i="6" s="1"/>
  <c r="R1089" i="6" s="1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O1096" i="6" s="1"/>
  <c r="R1096" i="6" s="1"/>
  <c r="N1097" i="6"/>
  <c r="N1098" i="6"/>
  <c r="O1098" i="6" s="1"/>
  <c r="R1098" i="6" s="1"/>
  <c r="N1099" i="6"/>
  <c r="P1099" i="6" s="1"/>
  <c r="Q1099" i="6" s="1"/>
  <c r="N1100" i="6"/>
  <c r="O1100" i="6" s="1"/>
  <c r="R1100" i="6" s="1"/>
  <c r="N1101" i="6"/>
  <c r="P1101" i="6" s="1"/>
  <c r="Q1101" i="6" s="1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P1108" i="6" s="1"/>
  <c r="Q1108" i="6" s="1"/>
  <c r="N1109" i="6"/>
  <c r="P1109" i="6" s="1"/>
  <c r="Q1109" i="6" s="1"/>
  <c r="N1110" i="6"/>
  <c r="N1111" i="6"/>
  <c r="O1111" i="6" s="1"/>
  <c r="R1111" i="6" s="1"/>
  <c r="N1112" i="6"/>
  <c r="P1112" i="6" s="1"/>
  <c r="Q1112" i="6" s="1"/>
  <c r="N1113" i="6"/>
  <c r="P1113" i="6" s="1"/>
  <c r="Q1113" i="6" s="1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O1121" i="6" s="1"/>
  <c r="R1121" i="6" s="1"/>
  <c r="N1122" i="6"/>
  <c r="P1122" i="6" s="1"/>
  <c r="Q1122" i="6" s="1"/>
  <c r="N1123" i="6"/>
  <c r="P1123" i="6" s="1"/>
  <c r="Q1123" i="6" s="1"/>
  <c r="N1124" i="6"/>
  <c r="O1124" i="6" s="1"/>
  <c r="R1124" i="6" s="1"/>
  <c r="N1125" i="6"/>
  <c r="P1125" i="6" s="1"/>
  <c r="Q1125" i="6" s="1"/>
  <c r="N1126" i="6"/>
  <c r="O1126" i="6" s="1"/>
  <c r="R1126" i="6" s="1"/>
  <c r="T1126" i="6" s="1"/>
  <c r="U1126" i="6" s="1"/>
  <c r="V1126" i="6" s="1"/>
  <c r="W1126" i="6" s="1"/>
  <c r="N1127" i="6"/>
  <c r="O1127" i="6" s="1"/>
  <c r="R1127" i="6" s="1"/>
  <c r="N1128" i="6"/>
  <c r="N1129" i="6"/>
  <c r="O1129" i="6" s="1"/>
  <c r="R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P1133" i="6" s="1"/>
  <c r="Q1133" i="6" s="1"/>
  <c r="N1134" i="6"/>
  <c r="O1134" i="6" s="1"/>
  <c r="R1134" i="6" s="1"/>
  <c r="N1135" i="6"/>
  <c r="P1135" i="6" s="1"/>
  <c r="Q1135" i="6" s="1"/>
  <c r="N1136" i="6"/>
  <c r="O1136" i="6" s="1"/>
  <c r="R1136" i="6" s="1"/>
  <c r="N1137" i="6"/>
  <c r="P1137" i="6" s="1"/>
  <c r="Q1137" i="6" s="1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P1144" i="6" s="1"/>
  <c r="Q1144" i="6" s="1"/>
  <c r="N1145" i="6"/>
  <c r="O1145" i="6" s="1"/>
  <c r="R1145" i="6" s="1"/>
  <c r="N1146" i="6"/>
  <c r="O1146" i="6" s="1"/>
  <c r="R1146" i="6" s="1"/>
  <c r="N1147" i="6"/>
  <c r="O1147" i="6" s="1"/>
  <c r="R1147" i="6" s="1"/>
  <c r="N1148" i="6"/>
  <c r="O1148" i="6" s="1"/>
  <c r="R1148" i="6" s="1"/>
  <c r="N1149" i="6"/>
  <c r="P1149" i="6" s="1"/>
  <c r="Q1149" i="6" s="1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N1158" i="6"/>
  <c r="O1158" i="6" s="1"/>
  <c r="R1158" i="6" s="1"/>
  <c r="N1159" i="6"/>
  <c r="P1159" i="6" s="1"/>
  <c r="Q1159" i="6" s="1"/>
  <c r="N1160" i="6"/>
  <c r="O1160" i="6" s="1"/>
  <c r="R1160" i="6" s="1"/>
  <c r="N1161" i="6"/>
  <c r="O1161" i="6" s="1"/>
  <c r="R1161" i="6" s="1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D69" i="4"/>
  <c r="E69" i="4"/>
  <c r="J69" i="4"/>
  <c r="O69" i="4" s="1"/>
  <c r="P69" i="4"/>
  <c r="T69" i="4" a="1"/>
  <c r="T69" i="4" s="1"/>
  <c r="V69" i="4"/>
  <c r="X69" i="4" s="1"/>
  <c r="Z69" i="4" s="1"/>
  <c r="W69" i="4"/>
  <c r="AB69" i="4"/>
  <c r="AC69" i="4"/>
  <c r="AD69" i="4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O583" i="6"/>
  <c r="R583" i="6" s="1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O689" i="6"/>
  <c r="R689" i="6" s="1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O716" i="6"/>
  <c r="R716" i="6" s="1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O724" i="6"/>
  <c r="R724" i="6" s="1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P785" i="6"/>
  <c r="Q785" i="6" s="1"/>
  <c r="O785" i="6"/>
  <c r="R785" i="6" s="1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O797" i="6"/>
  <c r="R797" i="6" s="1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P821" i="6"/>
  <c r="Q821" i="6" s="1"/>
  <c r="O821" i="6"/>
  <c r="R821" i="6" s="1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O833" i="6"/>
  <c r="R833" i="6" s="1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P904" i="6"/>
  <c r="Q904" i="6" s="1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O989" i="6"/>
  <c r="R989" i="6" s="1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O1002" i="6"/>
  <c r="R1002" i="6" s="1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S1024" i="6"/>
  <c r="L1025" i="6"/>
  <c r="M1025" i="6"/>
  <c r="S1025" i="6"/>
  <c r="L1026" i="6"/>
  <c r="M1026" i="6"/>
  <c r="S1026" i="6"/>
  <c r="L1027" i="6"/>
  <c r="M1027" i="6"/>
  <c r="S1027" i="6"/>
  <c r="L1028" i="6"/>
  <c r="M1028" i="6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O1037" i="6"/>
  <c r="R1037" i="6" s="1"/>
  <c r="P1037" i="6"/>
  <c r="Q1037" i="6" s="1"/>
  <c r="S1037" i="6"/>
  <c r="L1038" i="6"/>
  <c r="M1038" i="6"/>
  <c r="S1038" i="6"/>
  <c r="L1039" i="6"/>
  <c r="M1039" i="6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S1048" i="6"/>
  <c r="L1049" i="6"/>
  <c r="M1049" i="6"/>
  <c r="S1049" i="6"/>
  <c r="L1050" i="6"/>
  <c r="M1050" i="6"/>
  <c r="S1050" i="6"/>
  <c r="L1051" i="6"/>
  <c r="M1051" i="6"/>
  <c r="S1051" i="6"/>
  <c r="L1052" i="6"/>
  <c r="M1052" i="6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P1061" i="6"/>
  <c r="Q1061" i="6" s="1"/>
  <c r="S1061" i="6"/>
  <c r="L1062" i="6"/>
  <c r="M1062" i="6"/>
  <c r="S1062" i="6"/>
  <c r="L1063" i="6"/>
  <c r="M1063" i="6"/>
  <c r="S1063" i="6"/>
  <c r="L1064" i="6"/>
  <c r="M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S1073" i="6"/>
  <c r="L1074" i="6"/>
  <c r="M1074" i="6"/>
  <c r="S1074" i="6"/>
  <c r="L1075" i="6"/>
  <c r="M1075" i="6"/>
  <c r="S1075" i="6"/>
  <c r="L1076" i="6"/>
  <c r="M1076" i="6"/>
  <c r="S1076" i="6"/>
  <c r="L1077" i="6"/>
  <c r="M1077" i="6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S1084" i="6"/>
  <c r="L1085" i="6"/>
  <c r="M1085" i="6"/>
  <c r="S1085" i="6"/>
  <c r="L1086" i="6"/>
  <c r="M1086" i="6"/>
  <c r="S1086" i="6"/>
  <c r="L1087" i="6"/>
  <c r="M1087" i="6"/>
  <c r="S1087" i="6"/>
  <c r="L1088" i="6"/>
  <c r="M1088" i="6"/>
  <c r="S1088" i="6"/>
  <c r="L1089" i="6"/>
  <c r="M1089" i="6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S1096" i="6"/>
  <c r="L1097" i="6"/>
  <c r="M1097" i="6"/>
  <c r="O1097" i="6"/>
  <c r="R1097" i="6" s="1"/>
  <c r="P1097" i="6"/>
  <c r="Q1097" i="6" s="1"/>
  <c r="S1097" i="6"/>
  <c r="L1098" i="6"/>
  <c r="M1098" i="6"/>
  <c r="S1098" i="6"/>
  <c r="L1099" i="6"/>
  <c r="M1099" i="6"/>
  <c r="S1099" i="6"/>
  <c r="L1100" i="6"/>
  <c r="M1100" i="6"/>
  <c r="P1100" i="6"/>
  <c r="Q1100" i="6" s="1"/>
  <c r="S1100" i="6"/>
  <c r="L1101" i="6"/>
  <c r="M1101" i="6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S1108" i="6"/>
  <c r="L1109" i="6"/>
  <c r="M1109" i="6"/>
  <c r="S1109" i="6"/>
  <c r="L1110" i="6"/>
  <c r="M1110" i="6"/>
  <c r="S1110" i="6"/>
  <c r="L1111" i="6"/>
  <c r="M1111" i="6"/>
  <c r="S1111" i="6"/>
  <c r="L1112" i="6"/>
  <c r="M1112" i="6"/>
  <c r="S1112" i="6"/>
  <c r="L1113" i="6"/>
  <c r="M1113" i="6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S1121" i="6"/>
  <c r="L1122" i="6"/>
  <c r="M1122" i="6"/>
  <c r="S1122" i="6"/>
  <c r="L1123" i="6"/>
  <c r="M1123" i="6"/>
  <c r="S1123" i="6"/>
  <c r="L1124" i="6"/>
  <c r="M1124" i="6"/>
  <c r="S1124" i="6"/>
  <c r="L1125" i="6"/>
  <c r="M1125" i="6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S1129" i="6"/>
  <c r="L1130" i="6"/>
  <c r="M1130" i="6"/>
  <c r="S1130" i="6"/>
  <c r="L1131" i="6"/>
  <c r="M1131" i="6"/>
  <c r="S1131" i="6"/>
  <c r="L1132" i="6"/>
  <c r="M1132" i="6"/>
  <c r="S1132" i="6"/>
  <c r="L1133" i="6"/>
  <c r="M1133" i="6"/>
  <c r="S1133" i="6"/>
  <c r="L1134" i="6"/>
  <c r="M1134" i="6"/>
  <c r="S1134" i="6"/>
  <c r="L1135" i="6"/>
  <c r="M1135" i="6"/>
  <c r="S1135" i="6"/>
  <c r="L1136" i="6"/>
  <c r="M1136" i="6"/>
  <c r="S1136" i="6"/>
  <c r="L1137" i="6"/>
  <c r="M1137" i="6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S1144" i="6"/>
  <c r="L1145" i="6"/>
  <c r="M1145" i="6"/>
  <c r="S1145" i="6"/>
  <c r="L1146" i="6"/>
  <c r="M1146" i="6"/>
  <c r="S1146" i="6"/>
  <c r="L1147" i="6"/>
  <c r="M1147" i="6"/>
  <c r="S1147" i="6"/>
  <c r="L1148" i="6"/>
  <c r="M1148" i="6"/>
  <c r="S1148" i="6"/>
  <c r="L1149" i="6"/>
  <c r="M1149" i="6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O1157" i="6"/>
  <c r="R1157" i="6" s="1"/>
  <c r="P1157" i="6"/>
  <c r="Q1157" i="6" s="1"/>
  <c r="S1157" i="6"/>
  <c r="L1158" i="6"/>
  <c r="M1158" i="6"/>
  <c r="S1158" i="6"/>
  <c r="L1159" i="6"/>
  <c r="M1159" i="6"/>
  <c r="S1159" i="6"/>
  <c r="L1160" i="6"/>
  <c r="M1160" i="6"/>
  <c r="S1160" i="6"/>
  <c r="L1161" i="6"/>
  <c r="M1161" i="6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S1165" i="6"/>
  <c r="L1166" i="6"/>
  <c r="M1166" i="6"/>
  <c r="S1166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N4" i="6"/>
  <c r="M4" i="6"/>
  <c r="D68" i="4"/>
  <c r="E68" i="4"/>
  <c r="J68" i="4"/>
  <c r="O68" i="4" s="1"/>
  <c r="P68" i="4"/>
  <c r="T68" i="4" a="1"/>
  <c r="T68" i="4" s="1"/>
  <c r="V68" i="4"/>
  <c r="W68" i="4"/>
  <c r="AB68" i="4"/>
  <c r="AC68" i="4"/>
  <c r="AD68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O5252" i="6" l="1"/>
  <c r="R5252" i="6" s="1"/>
  <c r="T5252" i="6" s="1"/>
  <c r="U5252" i="6" s="1"/>
  <c r="V5252" i="6" s="1"/>
  <c r="W5252" i="6" s="1"/>
  <c r="P5252" i="6"/>
  <c r="Q5252" i="6" s="1"/>
  <c r="O5317" i="6"/>
  <c r="R5317" i="6" s="1"/>
  <c r="T5317" i="6" s="1"/>
  <c r="U5317" i="6" s="1"/>
  <c r="V5317" i="6" s="1"/>
  <c r="W5317" i="6" s="1"/>
  <c r="P5317" i="6"/>
  <c r="Q5317" i="6" s="1"/>
  <c r="O5269" i="6"/>
  <c r="R5269" i="6" s="1"/>
  <c r="T5269" i="6" s="1"/>
  <c r="U5269" i="6" s="1"/>
  <c r="V5269" i="6" s="1"/>
  <c r="W5269" i="6" s="1"/>
  <c r="P5269" i="6"/>
  <c r="Q5269" i="6" s="1"/>
  <c r="O5300" i="6"/>
  <c r="R5300" i="6" s="1"/>
  <c r="T5300" i="6" s="1"/>
  <c r="U5300" i="6" s="1"/>
  <c r="V5300" i="6" s="1"/>
  <c r="W5300" i="6" s="1"/>
  <c r="P5300" i="6"/>
  <c r="Q5300" i="6" s="1"/>
  <c r="P5334" i="6"/>
  <c r="Q5334" i="6" s="1"/>
  <c r="O5334" i="6"/>
  <c r="R5334" i="6" s="1"/>
  <c r="T5334" i="6" s="1"/>
  <c r="U5334" i="6" s="1"/>
  <c r="V5334" i="6" s="1"/>
  <c r="W5334" i="6" s="1"/>
  <c r="P5286" i="6"/>
  <c r="Q5286" i="6" s="1"/>
  <c r="O5286" i="6"/>
  <c r="R5286" i="6" s="1"/>
  <c r="T5286" i="6" s="1"/>
  <c r="U5286" i="6" s="1"/>
  <c r="V5286" i="6" s="1"/>
  <c r="W5286" i="6" s="1"/>
  <c r="P5238" i="6"/>
  <c r="Q5238" i="6" s="1"/>
  <c r="O5238" i="6"/>
  <c r="R5238" i="6" s="1"/>
  <c r="T5238" i="6" s="1"/>
  <c r="U5238" i="6" s="1"/>
  <c r="V5238" i="6" s="1"/>
  <c r="W5238" i="6" s="1"/>
  <c r="O2826" i="6"/>
  <c r="R2826" i="6" s="1"/>
  <c r="T2826" i="6" s="1"/>
  <c r="U2826" i="6" s="1"/>
  <c r="V2826" i="6" s="1"/>
  <c r="W2826" i="6" s="1"/>
  <c r="P2826" i="6"/>
  <c r="Q2826" i="6" s="1"/>
  <c r="O2625" i="6"/>
  <c r="R2625" i="6" s="1"/>
  <c r="T2625" i="6" s="1"/>
  <c r="U2625" i="6" s="1"/>
  <c r="V2625" i="6" s="1"/>
  <c r="W2625" i="6" s="1"/>
  <c r="P2625" i="6"/>
  <c r="Q2625" i="6" s="1"/>
  <c r="P2556" i="6"/>
  <c r="Q2556" i="6" s="1"/>
  <c r="O2556" i="6"/>
  <c r="R2556" i="6" s="1"/>
  <c r="T2556" i="6" s="1"/>
  <c r="U2556" i="6" s="1"/>
  <c r="V2556" i="6" s="1"/>
  <c r="W2556" i="6" s="1"/>
  <c r="O5318" i="6"/>
  <c r="R5318" i="6" s="1"/>
  <c r="T5318" i="6" s="1"/>
  <c r="U5318" i="6" s="1"/>
  <c r="V5318" i="6" s="1"/>
  <c r="W5318" i="6" s="1"/>
  <c r="O5270" i="6"/>
  <c r="R5270" i="6" s="1"/>
  <c r="T5270" i="6" s="1"/>
  <c r="U5270" i="6" s="1"/>
  <c r="V5270" i="6" s="1"/>
  <c r="W5270" i="6" s="1"/>
  <c r="O5222" i="6"/>
  <c r="R5222" i="6" s="1"/>
  <c r="T5222" i="6" s="1"/>
  <c r="U5222" i="6" s="1"/>
  <c r="V5222" i="6" s="1"/>
  <c r="W5222" i="6" s="1"/>
  <c r="O5174" i="6"/>
  <c r="R5174" i="6" s="1"/>
  <c r="T5174" i="6" s="1"/>
  <c r="U5174" i="6" s="1"/>
  <c r="V5174" i="6" s="1"/>
  <c r="W5174" i="6" s="1"/>
  <c r="O5126" i="6"/>
  <c r="R5126" i="6" s="1"/>
  <c r="T5126" i="6" s="1"/>
  <c r="U5126" i="6" s="1"/>
  <c r="V5126" i="6" s="1"/>
  <c r="W5126" i="6" s="1"/>
  <c r="O5078" i="6"/>
  <c r="R5078" i="6" s="1"/>
  <c r="T5078" i="6" s="1"/>
  <c r="U5078" i="6" s="1"/>
  <c r="V5078" i="6" s="1"/>
  <c r="W5078" i="6" s="1"/>
  <c r="O5030" i="6"/>
  <c r="R5030" i="6" s="1"/>
  <c r="T5030" i="6" s="1"/>
  <c r="U5030" i="6" s="1"/>
  <c r="V5030" i="6" s="1"/>
  <c r="W5030" i="6" s="1"/>
  <c r="O4982" i="6"/>
  <c r="R4982" i="6" s="1"/>
  <c r="T4982" i="6" s="1"/>
  <c r="U4982" i="6" s="1"/>
  <c r="V4982" i="6" s="1"/>
  <c r="W4982" i="6" s="1"/>
  <c r="O4934" i="6"/>
  <c r="R4934" i="6" s="1"/>
  <c r="T4934" i="6" s="1"/>
  <c r="U4934" i="6" s="1"/>
  <c r="V4934" i="6" s="1"/>
  <c r="W4934" i="6" s="1"/>
  <c r="O4886" i="6"/>
  <c r="R4886" i="6" s="1"/>
  <c r="T4886" i="6" s="1"/>
  <c r="U4886" i="6" s="1"/>
  <c r="V4886" i="6" s="1"/>
  <c r="W4886" i="6" s="1"/>
  <c r="O4838" i="6"/>
  <c r="R4838" i="6" s="1"/>
  <c r="T4838" i="6" s="1"/>
  <c r="U4838" i="6" s="1"/>
  <c r="V4838" i="6" s="1"/>
  <c r="W4838" i="6" s="1"/>
  <c r="O4790" i="6"/>
  <c r="R4790" i="6" s="1"/>
  <c r="T4790" i="6" s="1"/>
  <c r="U4790" i="6" s="1"/>
  <c r="V4790" i="6" s="1"/>
  <c r="W4790" i="6" s="1"/>
  <c r="O4742" i="6"/>
  <c r="R4742" i="6" s="1"/>
  <c r="T4742" i="6" s="1"/>
  <c r="U4742" i="6" s="1"/>
  <c r="V4742" i="6" s="1"/>
  <c r="W4742" i="6" s="1"/>
  <c r="P4709" i="6"/>
  <c r="Q4709" i="6" s="1"/>
  <c r="O4709" i="6"/>
  <c r="R4709" i="6" s="1"/>
  <c r="T4709" i="6" s="1"/>
  <c r="U4709" i="6" s="1"/>
  <c r="V4709" i="6" s="1"/>
  <c r="W4709" i="6" s="1"/>
  <c r="T4688" i="6"/>
  <c r="U4688" i="6" s="1"/>
  <c r="V4688" i="6" s="1"/>
  <c r="W4688" i="6" s="1"/>
  <c r="P4679" i="6"/>
  <c r="Q4679" i="6" s="1"/>
  <c r="P4660" i="6"/>
  <c r="Q4660" i="6" s="1"/>
  <c r="O4601" i="6"/>
  <c r="R4601" i="6" s="1"/>
  <c r="T4601" i="6" s="1"/>
  <c r="U4601" i="6" s="1"/>
  <c r="V4601" i="6" s="1"/>
  <c r="W4601" i="6" s="1"/>
  <c r="O4582" i="6"/>
  <c r="R4582" i="6" s="1"/>
  <c r="T4582" i="6" s="1"/>
  <c r="U4582" i="6" s="1"/>
  <c r="V4582" i="6" s="1"/>
  <c r="W4582" i="6" s="1"/>
  <c r="O4574" i="6"/>
  <c r="R4574" i="6" s="1"/>
  <c r="T4574" i="6" s="1"/>
  <c r="U4574" i="6" s="1"/>
  <c r="V4574" i="6" s="1"/>
  <c r="W4574" i="6" s="1"/>
  <c r="O4569" i="6"/>
  <c r="R4569" i="6" s="1"/>
  <c r="T4569" i="6" s="1"/>
  <c r="U4569" i="6" s="1"/>
  <c r="V4569" i="6" s="1"/>
  <c r="W4569" i="6" s="1"/>
  <c r="P4569" i="6"/>
  <c r="Q4569" i="6" s="1"/>
  <c r="O4553" i="6"/>
  <c r="R4553" i="6" s="1"/>
  <c r="T4553" i="6" s="1"/>
  <c r="U4553" i="6" s="1"/>
  <c r="V4553" i="6" s="1"/>
  <c r="W4553" i="6" s="1"/>
  <c r="O4533" i="6"/>
  <c r="R4533" i="6" s="1"/>
  <c r="T4533" i="6" s="1"/>
  <c r="U4533" i="6" s="1"/>
  <c r="V4533" i="6" s="1"/>
  <c r="W4533" i="6" s="1"/>
  <c r="P4533" i="6"/>
  <c r="Q4533" i="6" s="1"/>
  <c r="O4517" i="6"/>
  <c r="R4517" i="6" s="1"/>
  <c r="T4517" i="6" s="1"/>
  <c r="U4517" i="6" s="1"/>
  <c r="V4517" i="6" s="1"/>
  <c r="W4517" i="6" s="1"/>
  <c r="P4468" i="6"/>
  <c r="Q4468" i="6" s="1"/>
  <c r="P4442" i="6"/>
  <c r="Q4442" i="6" s="1"/>
  <c r="P4421" i="6"/>
  <c r="Q4421" i="6" s="1"/>
  <c r="O4421" i="6"/>
  <c r="R4421" i="6" s="1"/>
  <c r="T4421" i="6" s="1"/>
  <c r="U4421" i="6" s="1"/>
  <c r="V4421" i="6" s="1"/>
  <c r="W4421" i="6" s="1"/>
  <c r="P4385" i="6"/>
  <c r="Q4385" i="6" s="1"/>
  <c r="O4385" i="6"/>
  <c r="R4385" i="6" s="1"/>
  <c r="T4385" i="6" s="1"/>
  <c r="U4385" i="6" s="1"/>
  <c r="V4385" i="6" s="1"/>
  <c r="W4385" i="6" s="1"/>
  <c r="P4349" i="6"/>
  <c r="Q4349" i="6" s="1"/>
  <c r="O4349" i="6"/>
  <c r="R4349" i="6" s="1"/>
  <c r="T4349" i="6" s="1"/>
  <c r="U4349" i="6" s="1"/>
  <c r="V4349" i="6" s="1"/>
  <c r="W4349" i="6" s="1"/>
  <c r="P4270" i="6"/>
  <c r="Q4270" i="6" s="1"/>
  <c r="O4270" i="6"/>
  <c r="R4270" i="6" s="1"/>
  <c r="T4270" i="6" s="1"/>
  <c r="U4270" i="6" s="1"/>
  <c r="V4270" i="6" s="1"/>
  <c r="W4270" i="6" s="1"/>
  <c r="P4237" i="6"/>
  <c r="Q4237" i="6" s="1"/>
  <c r="O4190" i="6"/>
  <c r="R4190" i="6" s="1"/>
  <c r="T4190" i="6" s="1"/>
  <c r="U4190" i="6" s="1"/>
  <c r="V4190" i="6" s="1"/>
  <c r="W4190" i="6" s="1"/>
  <c r="P3793" i="6"/>
  <c r="Q3793" i="6" s="1"/>
  <c r="O3770" i="6"/>
  <c r="R3770" i="6" s="1"/>
  <c r="T3770" i="6" s="1"/>
  <c r="U3770" i="6" s="1"/>
  <c r="V3770" i="6" s="1"/>
  <c r="W3770" i="6" s="1"/>
  <c r="O3764" i="6"/>
  <c r="R3764" i="6" s="1"/>
  <c r="T3764" i="6" s="1"/>
  <c r="U3764" i="6" s="1"/>
  <c r="V3764" i="6" s="1"/>
  <c r="W3764" i="6" s="1"/>
  <c r="P3764" i="6"/>
  <c r="Q3764" i="6" s="1"/>
  <c r="P3745" i="6"/>
  <c r="Q3745" i="6" s="1"/>
  <c r="O3722" i="6"/>
  <c r="R3722" i="6" s="1"/>
  <c r="T3722" i="6" s="1"/>
  <c r="U3722" i="6" s="1"/>
  <c r="V3722" i="6" s="1"/>
  <c r="W3722" i="6" s="1"/>
  <c r="O3716" i="6"/>
  <c r="R3716" i="6" s="1"/>
  <c r="T3716" i="6" s="1"/>
  <c r="U3716" i="6" s="1"/>
  <c r="V3716" i="6" s="1"/>
  <c r="W3716" i="6" s="1"/>
  <c r="P3716" i="6"/>
  <c r="Q3716" i="6" s="1"/>
  <c r="P3697" i="6"/>
  <c r="Q3697" i="6" s="1"/>
  <c r="O3674" i="6"/>
  <c r="R3674" i="6" s="1"/>
  <c r="T3674" i="6" s="1"/>
  <c r="U3674" i="6" s="1"/>
  <c r="V3674" i="6" s="1"/>
  <c r="W3674" i="6" s="1"/>
  <c r="O3668" i="6"/>
  <c r="R3668" i="6" s="1"/>
  <c r="T3668" i="6" s="1"/>
  <c r="U3668" i="6" s="1"/>
  <c r="V3668" i="6" s="1"/>
  <c r="W3668" i="6" s="1"/>
  <c r="P3668" i="6"/>
  <c r="Q3668" i="6" s="1"/>
  <c r="P3649" i="6"/>
  <c r="Q3649" i="6" s="1"/>
  <c r="O3626" i="6"/>
  <c r="R3626" i="6" s="1"/>
  <c r="T3626" i="6" s="1"/>
  <c r="U3626" i="6" s="1"/>
  <c r="V3626" i="6" s="1"/>
  <c r="W3626" i="6" s="1"/>
  <c r="O3620" i="6"/>
  <c r="R3620" i="6" s="1"/>
  <c r="T3620" i="6" s="1"/>
  <c r="U3620" i="6" s="1"/>
  <c r="V3620" i="6" s="1"/>
  <c r="W3620" i="6" s="1"/>
  <c r="P3620" i="6"/>
  <c r="Q3620" i="6" s="1"/>
  <c r="P3601" i="6"/>
  <c r="Q3601" i="6" s="1"/>
  <c r="O3578" i="6"/>
  <c r="R3578" i="6" s="1"/>
  <c r="T3578" i="6" s="1"/>
  <c r="U3578" i="6" s="1"/>
  <c r="V3578" i="6" s="1"/>
  <c r="W3578" i="6" s="1"/>
  <c r="O3572" i="6"/>
  <c r="R3572" i="6" s="1"/>
  <c r="T3572" i="6" s="1"/>
  <c r="U3572" i="6" s="1"/>
  <c r="V3572" i="6" s="1"/>
  <c r="W3572" i="6" s="1"/>
  <c r="P3572" i="6"/>
  <c r="Q3572" i="6" s="1"/>
  <c r="P3543" i="6"/>
  <c r="Q3543" i="6" s="1"/>
  <c r="O3543" i="6"/>
  <c r="R3543" i="6" s="1"/>
  <c r="T3543" i="6" s="1"/>
  <c r="U3543" i="6" s="1"/>
  <c r="V3543" i="6" s="1"/>
  <c r="W3543" i="6" s="1"/>
  <c r="P3516" i="6"/>
  <c r="Q3516" i="6" s="1"/>
  <c r="O3516" i="6"/>
  <c r="R3516" i="6" s="1"/>
  <c r="T3516" i="6" s="1"/>
  <c r="U3516" i="6" s="1"/>
  <c r="V3516" i="6" s="1"/>
  <c r="W3516" i="6" s="1"/>
  <c r="P3472" i="6"/>
  <c r="Q3472" i="6" s="1"/>
  <c r="O3472" i="6"/>
  <c r="R3472" i="6" s="1"/>
  <c r="T3472" i="6" s="1"/>
  <c r="U3472" i="6" s="1"/>
  <c r="V3472" i="6" s="1"/>
  <c r="W3472" i="6" s="1"/>
  <c r="P3444" i="6"/>
  <c r="Q3444" i="6" s="1"/>
  <c r="O3444" i="6"/>
  <c r="R3444" i="6" s="1"/>
  <c r="T3444" i="6" s="1"/>
  <c r="U3444" i="6" s="1"/>
  <c r="V3444" i="6" s="1"/>
  <c r="W3444" i="6" s="1"/>
  <c r="O3436" i="6"/>
  <c r="R3436" i="6" s="1"/>
  <c r="T3436" i="6" s="1"/>
  <c r="U3436" i="6" s="1"/>
  <c r="V3436" i="6" s="1"/>
  <c r="W3436" i="6" s="1"/>
  <c r="T3206" i="6"/>
  <c r="U3206" i="6" s="1"/>
  <c r="V3206" i="6" s="1"/>
  <c r="W3206" i="6" s="1"/>
  <c r="O3075" i="6"/>
  <c r="R3075" i="6" s="1"/>
  <c r="T3075" i="6" s="1"/>
  <c r="U3075" i="6" s="1"/>
  <c r="V3075" i="6" s="1"/>
  <c r="W3075" i="6" s="1"/>
  <c r="P3075" i="6"/>
  <c r="Q3075" i="6" s="1"/>
  <c r="O3044" i="6"/>
  <c r="R3044" i="6" s="1"/>
  <c r="T3044" i="6" s="1"/>
  <c r="U3044" i="6" s="1"/>
  <c r="V3044" i="6" s="1"/>
  <c r="W3044" i="6" s="1"/>
  <c r="P3044" i="6"/>
  <c r="Q3044" i="6" s="1"/>
  <c r="O2905" i="6"/>
  <c r="R2905" i="6" s="1"/>
  <c r="T2905" i="6" s="1"/>
  <c r="U2905" i="6" s="1"/>
  <c r="V2905" i="6" s="1"/>
  <c r="W2905" i="6" s="1"/>
  <c r="P2905" i="6"/>
  <c r="Q2905" i="6" s="1"/>
  <c r="P2860" i="6"/>
  <c r="Q2860" i="6" s="1"/>
  <c r="O2860" i="6"/>
  <c r="R2860" i="6" s="1"/>
  <c r="T2860" i="6" s="1"/>
  <c r="U2860" i="6" s="1"/>
  <c r="V2860" i="6" s="1"/>
  <c r="W2860" i="6" s="1"/>
  <c r="P2836" i="6"/>
  <c r="Q2836" i="6" s="1"/>
  <c r="O2836" i="6"/>
  <c r="R2836" i="6" s="1"/>
  <c r="T2836" i="6" s="1"/>
  <c r="U2836" i="6" s="1"/>
  <c r="V2836" i="6" s="1"/>
  <c r="W2836" i="6" s="1"/>
  <c r="P2666" i="6"/>
  <c r="Q2666" i="6" s="1"/>
  <c r="O2666" i="6"/>
  <c r="R2666" i="6" s="1"/>
  <c r="T2666" i="6" s="1"/>
  <c r="U2666" i="6" s="1"/>
  <c r="V2666" i="6" s="1"/>
  <c r="W2666" i="6" s="1"/>
  <c r="O2408" i="6"/>
  <c r="R2408" i="6" s="1"/>
  <c r="T2408" i="6" s="1"/>
  <c r="U2408" i="6" s="1"/>
  <c r="V2408" i="6" s="1"/>
  <c r="W2408" i="6" s="1"/>
  <c r="P2408" i="6"/>
  <c r="Q2408" i="6" s="1"/>
  <c r="O4401" i="6"/>
  <c r="R4401" i="6" s="1"/>
  <c r="T4401" i="6" s="1"/>
  <c r="U4401" i="6" s="1"/>
  <c r="V4401" i="6" s="1"/>
  <c r="W4401" i="6" s="1"/>
  <c r="P4401" i="6"/>
  <c r="Q4401" i="6" s="1"/>
  <c r="O4365" i="6"/>
  <c r="R4365" i="6" s="1"/>
  <c r="T4365" i="6" s="1"/>
  <c r="U4365" i="6" s="1"/>
  <c r="V4365" i="6" s="1"/>
  <c r="W4365" i="6" s="1"/>
  <c r="P4365" i="6"/>
  <c r="Q4365" i="6" s="1"/>
  <c r="P3400" i="6"/>
  <c r="Q3400" i="6" s="1"/>
  <c r="O3400" i="6"/>
  <c r="R3400" i="6" s="1"/>
  <c r="T3400" i="6" s="1"/>
  <c r="U3400" i="6" s="1"/>
  <c r="V3400" i="6" s="1"/>
  <c r="W3400" i="6" s="1"/>
  <c r="O4596" i="6"/>
  <c r="R4596" i="6" s="1"/>
  <c r="T4596" i="6" s="1"/>
  <c r="U4596" i="6" s="1"/>
  <c r="V4596" i="6" s="1"/>
  <c r="W4596" i="6" s="1"/>
  <c r="P4596" i="6"/>
  <c r="Q4596" i="6" s="1"/>
  <c r="P4546" i="6"/>
  <c r="Q4546" i="6" s="1"/>
  <c r="O4546" i="6"/>
  <c r="R4546" i="6" s="1"/>
  <c r="T4546" i="6" s="1"/>
  <c r="U4546" i="6" s="1"/>
  <c r="V4546" i="6" s="1"/>
  <c r="W4546" i="6" s="1"/>
  <c r="O4461" i="6"/>
  <c r="R4461" i="6" s="1"/>
  <c r="T4461" i="6" s="1"/>
  <c r="U4461" i="6" s="1"/>
  <c r="V4461" i="6" s="1"/>
  <c r="W4461" i="6" s="1"/>
  <c r="P4461" i="6"/>
  <c r="Q4461" i="6" s="1"/>
  <c r="P4306" i="6"/>
  <c r="Q4306" i="6" s="1"/>
  <c r="O4306" i="6"/>
  <c r="R4306" i="6" s="1"/>
  <c r="T4306" i="6" s="1"/>
  <c r="U4306" i="6" s="1"/>
  <c r="V4306" i="6" s="1"/>
  <c r="W4306" i="6" s="1"/>
  <c r="O4221" i="6"/>
  <c r="R4221" i="6" s="1"/>
  <c r="T4221" i="6" s="1"/>
  <c r="U4221" i="6" s="1"/>
  <c r="V4221" i="6" s="1"/>
  <c r="W4221" i="6" s="1"/>
  <c r="P4221" i="6"/>
  <c r="Q4221" i="6" s="1"/>
  <c r="O4144" i="6"/>
  <c r="R4144" i="6" s="1"/>
  <c r="T4144" i="6" s="1"/>
  <c r="U4144" i="6" s="1"/>
  <c r="V4144" i="6" s="1"/>
  <c r="W4144" i="6" s="1"/>
  <c r="P4144" i="6"/>
  <c r="Q4144" i="6" s="1"/>
  <c r="T4664" i="6"/>
  <c r="U4664" i="6" s="1"/>
  <c r="V4664" i="6" s="1"/>
  <c r="W4664" i="6" s="1"/>
  <c r="T4599" i="6"/>
  <c r="U4599" i="6" s="1"/>
  <c r="V4599" i="6" s="1"/>
  <c r="W4599" i="6" s="1"/>
  <c r="O4585" i="6"/>
  <c r="R4585" i="6" s="1"/>
  <c r="T4585" i="6" s="1"/>
  <c r="U4585" i="6" s="1"/>
  <c r="V4585" i="6" s="1"/>
  <c r="W4585" i="6" s="1"/>
  <c r="P4585" i="6"/>
  <c r="Q4585" i="6" s="1"/>
  <c r="O4489" i="6"/>
  <c r="R4489" i="6" s="1"/>
  <c r="T4489" i="6" s="1"/>
  <c r="U4489" i="6" s="1"/>
  <c r="V4489" i="6" s="1"/>
  <c r="W4489" i="6" s="1"/>
  <c r="P4489" i="6"/>
  <c r="Q4489" i="6" s="1"/>
  <c r="O4297" i="6"/>
  <c r="R4297" i="6" s="1"/>
  <c r="T4297" i="6" s="1"/>
  <c r="U4297" i="6" s="1"/>
  <c r="V4297" i="6" s="1"/>
  <c r="W4297" i="6" s="1"/>
  <c r="P4297" i="6"/>
  <c r="Q4297" i="6" s="1"/>
  <c r="O4293" i="6"/>
  <c r="R4293" i="6" s="1"/>
  <c r="T4293" i="6" s="1"/>
  <c r="U4293" i="6" s="1"/>
  <c r="V4293" i="6" s="1"/>
  <c r="W4293" i="6" s="1"/>
  <c r="P4293" i="6"/>
  <c r="Q4293" i="6" s="1"/>
  <c r="O4245" i="6"/>
  <c r="R4245" i="6" s="1"/>
  <c r="T4245" i="6" s="1"/>
  <c r="U4245" i="6" s="1"/>
  <c r="V4245" i="6" s="1"/>
  <c r="W4245" i="6" s="1"/>
  <c r="P4245" i="6"/>
  <c r="Q4245" i="6" s="1"/>
  <c r="O4156" i="6"/>
  <c r="R4156" i="6" s="1"/>
  <c r="T4156" i="6" s="1"/>
  <c r="U4156" i="6" s="1"/>
  <c r="V4156" i="6" s="1"/>
  <c r="W4156" i="6" s="1"/>
  <c r="P4156" i="6"/>
  <c r="Q4156" i="6" s="1"/>
  <c r="O4142" i="6"/>
  <c r="R4142" i="6" s="1"/>
  <c r="T4142" i="6" s="1"/>
  <c r="U4142" i="6" s="1"/>
  <c r="V4142" i="6" s="1"/>
  <c r="W4142" i="6" s="1"/>
  <c r="P4142" i="6"/>
  <c r="Q4142" i="6" s="1"/>
  <c r="T3488" i="6"/>
  <c r="U3488" i="6" s="1"/>
  <c r="V3488" i="6" s="1"/>
  <c r="W3488" i="6" s="1"/>
  <c r="T3464" i="6"/>
  <c r="U3464" i="6" s="1"/>
  <c r="V3464" i="6" s="1"/>
  <c r="W3464" i="6" s="1"/>
  <c r="P3424" i="6"/>
  <c r="Q3424" i="6" s="1"/>
  <c r="O3424" i="6"/>
  <c r="R3424" i="6" s="1"/>
  <c r="T3424" i="6" s="1"/>
  <c r="U3424" i="6" s="1"/>
  <c r="V3424" i="6" s="1"/>
  <c r="W3424" i="6" s="1"/>
  <c r="O3312" i="6"/>
  <c r="R3312" i="6" s="1"/>
  <c r="T3312" i="6" s="1"/>
  <c r="U3312" i="6" s="1"/>
  <c r="V3312" i="6" s="1"/>
  <c r="W3312" i="6" s="1"/>
  <c r="P3312" i="6"/>
  <c r="Q3312" i="6" s="1"/>
  <c r="P3166" i="6"/>
  <c r="Q3166" i="6" s="1"/>
  <c r="O3166" i="6"/>
  <c r="R3166" i="6" s="1"/>
  <c r="T3166" i="6" s="1"/>
  <c r="U3166" i="6" s="1"/>
  <c r="V3166" i="6" s="1"/>
  <c r="W3166" i="6" s="1"/>
  <c r="P2568" i="6"/>
  <c r="Q2568" i="6" s="1"/>
  <c r="O2568" i="6"/>
  <c r="R2568" i="6" s="1"/>
  <c r="T2568" i="6" s="1"/>
  <c r="U2568" i="6" s="1"/>
  <c r="V2568" i="6" s="1"/>
  <c r="W2568" i="6" s="1"/>
  <c r="O5330" i="6"/>
  <c r="R5330" i="6" s="1"/>
  <c r="T5330" i="6" s="1"/>
  <c r="U5330" i="6" s="1"/>
  <c r="V5330" i="6" s="1"/>
  <c r="W5330" i="6" s="1"/>
  <c r="O5282" i="6"/>
  <c r="R5282" i="6" s="1"/>
  <c r="T5282" i="6" s="1"/>
  <c r="U5282" i="6" s="1"/>
  <c r="V5282" i="6" s="1"/>
  <c r="W5282" i="6" s="1"/>
  <c r="O5234" i="6"/>
  <c r="R5234" i="6" s="1"/>
  <c r="T5234" i="6" s="1"/>
  <c r="U5234" i="6" s="1"/>
  <c r="V5234" i="6" s="1"/>
  <c r="W5234" i="6" s="1"/>
  <c r="O5186" i="6"/>
  <c r="R5186" i="6" s="1"/>
  <c r="T5186" i="6" s="1"/>
  <c r="U5186" i="6" s="1"/>
  <c r="V5186" i="6" s="1"/>
  <c r="W5186" i="6" s="1"/>
  <c r="O5138" i="6"/>
  <c r="R5138" i="6" s="1"/>
  <c r="T5138" i="6" s="1"/>
  <c r="U5138" i="6" s="1"/>
  <c r="V5138" i="6" s="1"/>
  <c r="W5138" i="6" s="1"/>
  <c r="O5090" i="6"/>
  <c r="R5090" i="6" s="1"/>
  <c r="T5090" i="6" s="1"/>
  <c r="U5090" i="6" s="1"/>
  <c r="V5090" i="6" s="1"/>
  <c r="W5090" i="6" s="1"/>
  <c r="O5042" i="6"/>
  <c r="R5042" i="6" s="1"/>
  <c r="T5042" i="6" s="1"/>
  <c r="U5042" i="6" s="1"/>
  <c r="V5042" i="6" s="1"/>
  <c r="W5042" i="6" s="1"/>
  <c r="O4994" i="6"/>
  <c r="R4994" i="6" s="1"/>
  <c r="T4994" i="6" s="1"/>
  <c r="U4994" i="6" s="1"/>
  <c r="V4994" i="6" s="1"/>
  <c r="W4994" i="6" s="1"/>
  <c r="O4946" i="6"/>
  <c r="R4946" i="6" s="1"/>
  <c r="T4946" i="6" s="1"/>
  <c r="U4946" i="6" s="1"/>
  <c r="V4946" i="6" s="1"/>
  <c r="W4946" i="6" s="1"/>
  <c r="O4898" i="6"/>
  <c r="R4898" i="6" s="1"/>
  <c r="T4898" i="6" s="1"/>
  <c r="U4898" i="6" s="1"/>
  <c r="V4898" i="6" s="1"/>
  <c r="W4898" i="6" s="1"/>
  <c r="O4850" i="6"/>
  <c r="R4850" i="6" s="1"/>
  <c r="T4850" i="6" s="1"/>
  <c r="U4850" i="6" s="1"/>
  <c r="V4850" i="6" s="1"/>
  <c r="W4850" i="6" s="1"/>
  <c r="O4802" i="6"/>
  <c r="R4802" i="6" s="1"/>
  <c r="T4802" i="6" s="1"/>
  <c r="U4802" i="6" s="1"/>
  <c r="V4802" i="6" s="1"/>
  <c r="W4802" i="6" s="1"/>
  <c r="O4754" i="6"/>
  <c r="R4754" i="6" s="1"/>
  <c r="T4754" i="6" s="1"/>
  <c r="U4754" i="6" s="1"/>
  <c r="V4754" i="6" s="1"/>
  <c r="W4754" i="6" s="1"/>
  <c r="T4724" i="6"/>
  <c r="U4724" i="6" s="1"/>
  <c r="V4724" i="6" s="1"/>
  <c r="W4724" i="6" s="1"/>
  <c r="P4715" i="6"/>
  <c r="Q4715" i="6" s="1"/>
  <c r="P4696" i="6"/>
  <c r="Q4696" i="6" s="1"/>
  <c r="O4653" i="6"/>
  <c r="R4653" i="6" s="1"/>
  <c r="T4653" i="6" s="1"/>
  <c r="U4653" i="6" s="1"/>
  <c r="V4653" i="6" s="1"/>
  <c r="W4653" i="6" s="1"/>
  <c r="P4653" i="6"/>
  <c r="Q4653" i="6" s="1"/>
  <c r="O4644" i="6"/>
  <c r="R4644" i="6" s="1"/>
  <c r="T4644" i="6" s="1"/>
  <c r="U4644" i="6" s="1"/>
  <c r="V4644" i="6" s="1"/>
  <c r="W4644" i="6" s="1"/>
  <c r="P4644" i="6"/>
  <c r="Q4644" i="6" s="1"/>
  <c r="T4628" i="6"/>
  <c r="U4628" i="6" s="1"/>
  <c r="V4628" i="6" s="1"/>
  <c r="W4628" i="6" s="1"/>
  <c r="O4622" i="6"/>
  <c r="R4622" i="6" s="1"/>
  <c r="T4622" i="6" s="1"/>
  <c r="U4622" i="6" s="1"/>
  <c r="V4622" i="6" s="1"/>
  <c r="W4622" i="6" s="1"/>
  <c r="O4557" i="6"/>
  <c r="R4557" i="6" s="1"/>
  <c r="T4557" i="6" s="1"/>
  <c r="U4557" i="6" s="1"/>
  <c r="V4557" i="6" s="1"/>
  <c r="W4557" i="6" s="1"/>
  <c r="P4557" i="6"/>
  <c r="Q4557" i="6" s="1"/>
  <c r="P4528" i="6"/>
  <c r="Q4528" i="6" s="1"/>
  <c r="P4510" i="6"/>
  <c r="Q4510" i="6" s="1"/>
  <c r="O4510" i="6"/>
  <c r="R4510" i="6" s="1"/>
  <c r="T4510" i="6" s="1"/>
  <c r="U4510" i="6" s="1"/>
  <c r="V4510" i="6" s="1"/>
  <c r="W4510" i="6" s="1"/>
  <c r="O4487" i="6"/>
  <c r="R4487" i="6" s="1"/>
  <c r="T4487" i="6" s="1"/>
  <c r="U4487" i="6" s="1"/>
  <c r="V4487" i="6" s="1"/>
  <c r="W4487" i="6" s="1"/>
  <c r="O4445" i="6"/>
  <c r="R4445" i="6" s="1"/>
  <c r="T4445" i="6" s="1"/>
  <c r="U4445" i="6" s="1"/>
  <c r="V4445" i="6" s="1"/>
  <c r="W4445" i="6" s="1"/>
  <c r="O4438" i="6"/>
  <c r="R4438" i="6" s="1"/>
  <c r="T4438" i="6" s="1"/>
  <c r="U4438" i="6" s="1"/>
  <c r="V4438" i="6" s="1"/>
  <c r="W4438" i="6" s="1"/>
  <c r="O4430" i="6"/>
  <c r="R4430" i="6" s="1"/>
  <c r="T4430" i="6" s="1"/>
  <c r="U4430" i="6" s="1"/>
  <c r="V4430" i="6" s="1"/>
  <c r="W4430" i="6" s="1"/>
  <c r="O4425" i="6"/>
  <c r="R4425" i="6" s="1"/>
  <c r="T4425" i="6" s="1"/>
  <c r="U4425" i="6" s="1"/>
  <c r="V4425" i="6" s="1"/>
  <c r="W4425" i="6" s="1"/>
  <c r="P4425" i="6"/>
  <c r="Q4425" i="6" s="1"/>
  <c r="O4417" i="6"/>
  <c r="R4417" i="6" s="1"/>
  <c r="T4417" i="6" s="1"/>
  <c r="U4417" i="6" s="1"/>
  <c r="V4417" i="6" s="1"/>
  <c r="W4417" i="6" s="1"/>
  <c r="O4402" i="6"/>
  <c r="R4402" i="6" s="1"/>
  <c r="T4402" i="6" s="1"/>
  <c r="U4402" i="6" s="1"/>
  <c r="V4402" i="6" s="1"/>
  <c r="W4402" i="6" s="1"/>
  <c r="O4394" i="6"/>
  <c r="R4394" i="6" s="1"/>
  <c r="T4394" i="6" s="1"/>
  <c r="U4394" i="6" s="1"/>
  <c r="V4394" i="6" s="1"/>
  <c r="W4394" i="6" s="1"/>
  <c r="O4389" i="6"/>
  <c r="R4389" i="6" s="1"/>
  <c r="T4389" i="6" s="1"/>
  <c r="U4389" i="6" s="1"/>
  <c r="V4389" i="6" s="1"/>
  <c r="W4389" i="6" s="1"/>
  <c r="P4389" i="6"/>
  <c r="Q4389" i="6" s="1"/>
  <c r="O4381" i="6"/>
  <c r="R4381" i="6" s="1"/>
  <c r="T4381" i="6" s="1"/>
  <c r="U4381" i="6" s="1"/>
  <c r="V4381" i="6" s="1"/>
  <c r="W4381" i="6" s="1"/>
  <c r="O4366" i="6"/>
  <c r="R4366" i="6" s="1"/>
  <c r="T4366" i="6" s="1"/>
  <c r="U4366" i="6" s="1"/>
  <c r="V4366" i="6" s="1"/>
  <c r="W4366" i="6" s="1"/>
  <c r="O4358" i="6"/>
  <c r="R4358" i="6" s="1"/>
  <c r="T4358" i="6" s="1"/>
  <c r="U4358" i="6" s="1"/>
  <c r="V4358" i="6" s="1"/>
  <c r="W4358" i="6" s="1"/>
  <c r="O4353" i="6"/>
  <c r="R4353" i="6" s="1"/>
  <c r="T4353" i="6" s="1"/>
  <c r="U4353" i="6" s="1"/>
  <c r="V4353" i="6" s="1"/>
  <c r="W4353" i="6" s="1"/>
  <c r="P4353" i="6"/>
  <c r="Q4353" i="6" s="1"/>
  <c r="O4345" i="6"/>
  <c r="R4345" i="6" s="1"/>
  <c r="T4345" i="6" s="1"/>
  <c r="U4345" i="6" s="1"/>
  <c r="V4345" i="6" s="1"/>
  <c r="W4345" i="6" s="1"/>
  <c r="O4330" i="6"/>
  <c r="R4330" i="6" s="1"/>
  <c r="T4330" i="6" s="1"/>
  <c r="U4330" i="6" s="1"/>
  <c r="V4330" i="6" s="1"/>
  <c r="W4330" i="6" s="1"/>
  <c r="O4322" i="6"/>
  <c r="R4322" i="6" s="1"/>
  <c r="T4322" i="6" s="1"/>
  <c r="U4322" i="6" s="1"/>
  <c r="V4322" i="6" s="1"/>
  <c r="W4322" i="6" s="1"/>
  <c r="O4317" i="6"/>
  <c r="R4317" i="6" s="1"/>
  <c r="T4317" i="6" s="1"/>
  <c r="U4317" i="6" s="1"/>
  <c r="V4317" i="6" s="1"/>
  <c r="W4317" i="6" s="1"/>
  <c r="P4317" i="6"/>
  <c r="Q4317" i="6" s="1"/>
  <c r="O4281" i="6"/>
  <c r="R4281" i="6" s="1"/>
  <c r="T4281" i="6" s="1"/>
  <c r="U4281" i="6" s="1"/>
  <c r="V4281" i="6" s="1"/>
  <c r="W4281" i="6" s="1"/>
  <c r="P4281" i="6"/>
  <c r="Q4281" i="6" s="1"/>
  <c r="O4233" i="6"/>
  <c r="R4233" i="6" s="1"/>
  <c r="T4233" i="6" s="1"/>
  <c r="U4233" i="6" s="1"/>
  <c r="V4233" i="6" s="1"/>
  <c r="W4233" i="6" s="1"/>
  <c r="P4233" i="6"/>
  <c r="Q4233" i="6" s="1"/>
  <c r="P4216" i="6"/>
  <c r="Q4216" i="6" s="1"/>
  <c r="O4178" i="6"/>
  <c r="R4178" i="6" s="1"/>
  <c r="T4178" i="6" s="1"/>
  <c r="U4178" i="6" s="1"/>
  <c r="V4178" i="6" s="1"/>
  <c r="W4178" i="6" s="1"/>
  <c r="P4176" i="6"/>
  <c r="Q4176" i="6" s="1"/>
  <c r="O4138" i="6"/>
  <c r="R4138" i="6" s="1"/>
  <c r="T4138" i="6" s="1"/>
  <c r="U4138" i="6" s="1"/>
  <c r="V4138" i="6" s="1"/>
  <c r="W4138" i="6" s="1"/>
  <c r="O3532" i="6"/>
  <c r="R3532" i="6" s="1"/>
  <c r="T3532" i="6" s="1"/>
  <c r="U3532" i="6" s="1"/>
  <c r="V3532" i="6" s="1"/>
  <c r="W3532" i="6" s="1"/>
  <c r="P3452" i="6"/>
  <c r="Q3452" i="6" s="1"/>
  <c r="O3452" i="6"/>
  <c r="R3452" i="6" s="1"/>
  <c r="T3452" i="6" s="1"/>
  <c r="U3452" i="6" s="1"/>
  <c r="V3452" i="6" s="1"/>
  <c r="W3452" i="6" s="1"/>
  <c r="T3442" i="6"/>
  <c r="U3442" i="6" s="1"/>
  <c r="V3442" i="6" s="1"/>
  <c r="W3442" i="6" s="1"/>
  <c r="P3426" i="6"/>
  <c r="Q3426" i="6" s="1"/>
  <c r="O3426" i="6"/>
  <c r="R3426" i="6" s="1"/>
  <c r="T3426" i="6" s="1"/>
  <c r="U3426" i="6" s="1"/>
  <c r="V3426" i="6" s="1"/>
  <c r="W3426" i="6" s="1"/>
  <c r="P3369" i="6"/>
  <c r="Q3369" i="6" s="1"/>
  <c r="O3369" i="6"/>
  <c r="R3369" i="6" s="1"/>
  <c r="T3369" i="6" s="1"/>
  <c r="U3369" i="6" s="1"/>
  <c r="V3369" i="6" s="1"/>
  <c r="W3369" i="6" s="1"/>
  <c r="O3325" i="6"/>
  <c r="R3325" i="6" s="1"/>
  <c r="T3325" i="6" s="1"/>
  <c r="U3325" i="6" s="1"/>
  <c r="V3325" i="6" s="1"/>
  <c r="W3325" i="6" s="1"/>
  <c r="P3325" i="6"/>
  <c r="Q3325" i="6" s="1"/>
  <c r="T3289" i="6"/>
  <c r="U3289" i="6" s="1"/>
  <c r="V3289" i="6" s="1"/>
  <c r="W3289" i="6" s="1"/>
  <c r="T3283" i="6"/>
  <c r="U3283" i="6" s="1"/>
  <c r="V3283" i="6" s="1"/>
  <c r="W3283" i="6" s="1"/>
  <c r="P3262" i="6"/>
  <c r="Q3262" i="6" s="1"/>
  <c r="O3262" i="6"/>
  <c r="R3262" i="6" s="1"/>
  <c r="T3262" i="6" s="1"/>
  <c r="U3262" i="6" s="1"/>
  <c r="V3262" i="6" s="1"/>
  <c r="W3262" i="6" s="1"/>
  <c r="O3254" i="6"/>
  <c r="R3254" i="6" s="1"/>
  <c r="T3254" i="6" s="1"/>
  <c r="U3254" i="6" s="1"/>
  <c r="V3254" i="6" s="1"/>
  <c r="W3254" i="6" s="1"/>
  <c r="P3254" i="6"/>
  <c r="Q3254" i="6" s="1"/>
  <c r="O2957" i="6"/>
  <c r="R2957" i="6" s="1"/>
  <c r="T2957" i="6" s="1"/>
  <c r="U2957" i="6" s="1"/>
  <c r="V2957" i="6" s="1"/>
  <c r="W2957" i="6" s="1"/>
  <c r="O2812" i="6"/>
  <c r="R2812" i="6" s="1"/>
  <c r="T2812" i="6" s="1"/>
  <c r="U2812" i="6" s="1"/>
  <c r="V2812" i="6" s="1"/>
  <c r="W2812" i="6" s="1"/>
  <c r="P2812" i="6"/>
  <c r="Q2812" i="6" s="1"/>
  <c r="O2793" i="6"/>
  <c r="R2793" i="6" s="1"/>
  <c r="T2793" i="6" s="1"/>
  <c r="U2793" i="6" s="1"/>
  <c r="V2793" i="6" s="1"/>
  <c r="W2793" i="6" s="1"/>
  <c r="O4725" i="6"/>
  <c r="R4725" i="6" s="1"/>
  <c r="T4725" i="6" s="1"/>
  <c r="U4725" i="6" s="1"/>
  <c r="V4725" i="6" s="1"/>
  <c r="W4725" i="6" s="1"/>
  <c r="P4725" i="6"/>
  <c r="Q4725" i="6" s="1"/>
  <c r="P4673" i="6"/>
  <c r="Q4673" i="6" s="1"/>
  <c r="O4673" i="6"/>
  <c r="R4673" i="6" s="1"/>
  <c r="T4673" i="6" s="1"/>
  <c r="U4673" i="6" s="1"/>
  <c r="V4673" i="6" s="1"/>
  <c r="W4673" i="6" s="1"/>
  <c r="O4629" i="6"/>
  <c r="R4629" i="6" s="1"/>
  <c r="T4629" i="6" s="1"/>
  <c r="U4629" i="6" s="1"/>
  <c r="V4629" i="6" s="1"/>
  <c r="W4629" i="6" s="1"/>
  <c r="P4629" i="6"/>
  <c r="Q4629" i="6" s="1"/>
  <c r="O4372" i="6"/>
  <c r="R4372" i="6" s="1"/>
  <c r="T4372" i="6" s="1"/>
  <c r="U4372" i="6" s="1"/>
  <c r="V4372" i="6" s="1"/>
  <c r="W4372" i="6" s="1"/>
  <c r="P4372" i="6"/>
  <c r="Q4372" i="6" s="1"/>
  <c r="O4173" i="6"/>
  <c r="R4173" i="6" s="1"/>
  <c r="T4173" i="6" s="1"/>
  <c r="U4173" i="6" s="1"/>
  <c r="V4173" i="6" s="1"/>
  <c r="W4173" i="6" s="1"/>
  <c r="P4173" i="6"/>
  <c r="Q4173" i="6" s="1"/>
  <c r="P3417" i="6"/>
  <c r="Q3417" i="6" s="1"/>
  <c r="O3417" i="6"/>
  <c r="R3417" i="6" s="1"/>
  <c r="T3417" i="6" s="1"/>
  <c r="U3417" i="6" s="1"/>
  <c r="V3417" i="6" s="1"/>
  <c r="W3417" i="6" s="1"/>
  <c r="O3192" i="6"/>
  <c r="R3192" i="6" s="1"/>
  <c r="T3192" i="6" s="1"/>
  <c r="U3192" i="6" s="1"/>
  <c r="V3192" i="6" s="1"/>
  <c r="W3192" i="6" s="1"/>
  <c r="P3192" i="6"/>
  <c r="Q3192" i="6" s="1"/>
  <c r="O3147" i="6"/>
  <c r="R3147" i="6" s="1"/>
  <c r="T3147" i="6" s="1"/>
  <c r="U3147" i="6" s="1"/>
  <c r="V3147" i="6" s="1"/>
  <c r="W3147" i="6" s="1"/>
  <c r="P3147" i="6"/>
  <c r="Q3147" i="6" s="1"/>
  <c r="O2936" i="6"/>
  <c r="R2936" i="6" s="1"/>
  <c r="T2936" i="6" s="1"/>
  <c r="U2936" i="6" s="1"/>
  <c r="V2936" i="6" s="1"/>
  <c r="W2936" i="6" s="1"/>
  <c r="P2936" i="6"/>
  <c r="Q2936" i="6" s="1"/>
  <c r="O2896" i="6"/>
  <c r="R2896" i="6" s="1"/>
  <c r="T2896" i="6" s="1"/>
  <c r="U2896" i="6" s="1"/>
  <c r="V2896" i="6" s="1"/>
  <c r="W2896" i="6" s="1"/>
  <c r="P2896" i="6"/>
  <c r="Q2896" i="6" s="1"/>
  <c r="O2474" i="6"/>
  <c r="R2474" i="6" s="1"/>
  <c r="T2474" i="6" s="1"/>
  <c r="U2474" i="6" s="1"/>
  <c r="V2474" i="6" s="1"/>
  <c r="W2474" i="6" s="1"/>
  <c r="P2474" i="6"/>
  <c r="Q2474" i="6" s="1"/>
  <c r="T4657" i="6"/>
  <c r="U4657" i="6" s="1"/>
  <c r="V4657" i="6" s="1"/>
  <c r="W4657" i="6" s="1"/>
  <c r="O4437" i="6"/>
  <c r="R4437" i="6" s="1"/>
  <c r="T4437" i="6" s="1"/>
  <c r="U4437" i="6" s="1"/>
  <c r="V4437" i="6" s="1"/>
  <c r="W4437" i="6" s="1"/>
  <c r="P4437" i="6"/>
  <c r="Q4437" i="6" s="1"/>
  <c r="O4329" i="6"/>
  <c r="R4329" i="6" s="1"/>
  <c r="T4329" i="6" s="1"/>
  <c r="U4329" i="6" s="1"/>
  <c r="V4329" i="6" s="1"/>
  <c r="W4329" i="6" s="1"/>
  <c r="P4329" i="6"/>
  <c r="Q4329" i="6" s="1"/>
  <c r="P3679" i="6"/>
  <c r="Q3679" i="6" s="1"/>
  <c r="O3679" i="6"/>
  <c r="R3679" i="6" s="1"/>
  <c r="T3679" i="6" s="1"/>
  <c r="U3679" i="6" s="1"/>
  <c r="V3679" i="6" s="1"/>
  <c r="W3679" i="6" s="1"/>
  <c r="P3631" i="6"/>
  <c r="Q3631" i="6" s="1"/>
  <c r="O3631" i="6"/>
  <c r="R3631" i="6" s="1"/>
  <c r="T3631" i="6" s="1"/>
  <c r="U3631" i="6" s="1"/>
  <c r="V3631" i="6" s="1"/>
  <c r="W3631" i="6" s="1"/>
  <c r="P3583" i="6"/>
  <c r="Q3583" i="6" s="1"/>
  <c r="O3583" i="6"/>
  <c r="R3583" i="6" s="1"/>
  <c r="T3583" i="6" s="1"/>
  <c r="U3583" i="6" s="1"/>
  <c r="V3583" i="6" s="1"/>
  <c r="W3583" i="6" s="1"/>
  <c r="P3535" i="6"/>
  <c r="Q3535" i="6" s="1"/>
  <c r="O3535" i="6"/>
  <c r="R3535" i="6" s="1"/>
  <c r="T3535" i="6" s="1"/>
  <c r="U3535" i="6" s="1"/>
  <c r="V3535" i="6" s="1"/>
  <c r="W3535" i="6" s="1"/>
  <c r="P3465" i="6"/>
  <c r="Q3465" i="6" s="1"/>
  <c r="O3465" i="6"/>
  <c r="R3465" i="6" s="1"/>
  <c r="T3465" i="6" s="1"/>
  <c r="U3465" i="6" s="1"/>
  <c r="V3465" i="6" s="1"/>
  <c r="W3465" i="6" s="1"/>
  <c r="P3071" i="6"/>
  <c r="Q3071" i="6" s="1"/>
  <c r="O3071" i="6"/>
  <c r="R3071" i="6" s="1"/>
  <c r="T3071" i="6" s="1"/>
  <c r="U3071" i="6" s="1"/>
  <c r="V3071" i="6" s="1"/>
  <c r="W3071" i="6" s="1"/>
  <c r="O2979" i="6"/>
  <c r="R2979" i="6" s="1"/>
  <c r="T2979" i="6" s="1"/>
  <c r="U2979" i="6" s="1"/>
  <c r="V2979" i="6" s="1"/>
  <c r="W2979" i="6" s="1"/>
  <c r="P2979" i="6"/>
  <c r="Q2979" i="6" s="1"/>
  <c r="T4700" i="6"/>
  <c r="U4700" i="6" s="1"/>
  <c r="V4700" i="6" s="1"/>
  <c r="W4700" i="6" s="1"/>
  <c r="O4617" i="6"/>
  <c r="R4617" i="6" s="1"/>
  <c r="T4617" i="6" s="1"/>
  <c r="U4617" i="6" s="1"/>
  <c r="V4617" i="6" s="1"/>
  <c r="W4617" i="6" s="1"/>
  <c r="P4617" i="6"/>
  <c r="Q4617" i="6" s="1"/>
  <c r="T4586" i="6"/>
  <c r="U4586" i="6" s="1"/>
  <c r="V4586" i="6" s="1"/>
  <c r="W4586" i="6" s="1"/>
  <c r="O4521" i="6"/>
  <c r="R4521" i="6" s="1"/>
  <c r="T4521" i="6" s="1"/>
  <c r="U4521" i="6" s="1"/>
  <c r="V4521" i="6" s="1"/>
  <c r="W4521" i="6" s="1"/>
  <c r="P4521" i="6"/>
  <c r="Q4521" i="6" s="1"/>
  <c r="O4485" i="6"/>
  <c r="R4485" i="6" s="1"/>
  <c r="T4485" i="6" s="1"/>
  <c r="U4485" i="6" s="1"/>
  <c r="V4485" i="6" s="1"/>
  <c r="W4485" i="6" s="1"/>
  <c r="P4485" i="6"/>
  <c r="Q4485" i="6" s="1"/>
  <c r="O4152" i="6"/>
  <c r="R4152" i="6" s="1"/>
  <c r="T4152" i="6" s="1"/>
  <c r="U4152" i="6" s="1"/>
  <c r="V4152" i="6" s="1"/>
  <c r="W4152" i="6" s="1"/>
  <c r="P4152" i="6"/>
  <c r="Q4152" i="6" s="1"/>
  <c r="P3540" i="6"/>
  <c r="Q3540" i="6" s="1"/>
  <c r="O3540" i="6"/>
  <c r="R3540" i="6" s="1"/>
  <c r="T3540" i="6" s="1"/>
  <c r="U3540" i="6" s="1"/>
  <c r="V3540" i="6" s="1"/>
  <c r="W3540" i="6" s="1"/>
  <c r="P3172" i="6"/>
  <c r="Q3172" i="6" s="1"/>
  <c r="O3172" i="6"/>
  <c r="R3172" i="6" s="1"/>
  <c r="T3172" i="6" s="1"/>
  <c r="U3172" i="6" s="1"/>
  <c r="V3172" i="6" s="1"/>
  <c r="W3172" i="6" s="1"/>
  <c r="O3090" i="6"/>
  <c r="R3090" i="6" s="1"/>
  <c r="T3090" i="6" s="1"/>
  <c r="U3090" i="6" s="1"/>
  <c r="V3090" i="6" s="1"/>
  <c r="W3090" i="6" s="1"/>
  <c r="P3090" i="6"/>
  <c r="Q3090" i="6" s="1"/>
  <c r="O2967" i="6"/>
  <c r="R2967" i="6" s="1"/>
  <c r="T2967" i="6" s="1"/>
  <c r="U2967" i="6" s="1"/>
  <c r="V2967" i="6" s="1"/>
  <c r="W2967" i="6" s="1"/>
  <c r="P2967" i="6"/>
  <c r="Q2967" i="6" s="1"/>
  <c r="O2611" i="6"/>
  <c r="R2611" i="6" s="1"/>
  <c r="T2611" i="6" s="1"/>
  <c r="U2611" i="6" s="1"/>
  <c r="V2611" i="6" s="1"/>
  <c r="W2611" i="6" s="1"/>
  <c r="P2611" i="6"/>
  <c r="Q2611" i="6" s="1"/>
  <c r="O4185" i="6"/>
  <c r="R4185" i="6" s="1"/>
  <c r="T4185" i="6" s="1"/>
  <c r="U4185" i="6" s="1"/>
  <c r="V4185" i="6" s="1"/>
  <c r="W4185" i="6" s="1"/>
  <c r="P4185" i="6"/>
  <c r="Q4185" i="6" s="1"/>
  <c r="O4149" i="6"/>
  <c r="R4149" i="6" s="1"/>
  <c r="T4149" i="6" s="1"/>
  <c r="U4149" i="6" s="1"/>
  <c r="V4149" i="6" s="1"/>
  <c r="W4149" i="6" s="1"/>
  <c r="P4149" i="6"/>
  <c r="Q4149" i="6" s="1"/>
  <c r="P3351" i="6"/>
  <c r="Q3351" i="6" s="1"/>
  <c r="O3351" i="6"/>
  <c r="R3351" i="6" s="1"/>
  <c r="T3351" i="6" s="1"/>
  <c r="U3351" i="6" s="1"/>
  <c r="V3351" i="6" s="1"/>
  <c r="W3351" i="6" s="1"/>
  <c r="O2996" i="6"/>
  <c r="R2996" i="6" s="1"/>
  <c r="T2996" i="6" s="1"/>
  <c r="U2996" i="6" s="1"/>
  <c r="V2996" i="6" s="1"/>
  <c r="W2996" i="6" s="1"/>
  <c r="P2996" i="6"/>
  <c r="Q2996" i="6" s="1"/>
  <c r="P4654" i="6"/>
  <c r="Q4654" i="6" s="1"/>
  <c r="O4654" i="6"/>
  <c r="R4654" i="6" s="1"/>
  <c r="T4654" i="6" s="1"/>
  <c r="U4654" i="6" s="1"/>
  <c r="V4654" i="6" s="1"/>
  <c r="W4654" i="6" s="1"/>
  <c r="P4558" i="6"/>
  <c r="Q4558" i="6" s="1"/>
  <c r="O4558" i="6"/>
  <c r="R4558" i="6" s="1"/>
  <c r="T4558" i="6" s="1"/>
  <c r="U4558" i="6" s="1"/>
  <c r="V4558" i="6" s="1"/>
  <c r="W4558" i="6" s="1"/>
  <c r="P3775" i="6"/>
  <c r="Q3775" i="6" s="1"/>
  <c r="O3775" i="6"/>
  <c r="R3775" i="6" s="1"/>
  <c r="T3775" i="6" s="1"/>
  <c r="U3775" i="6" s="1"/>
  <c r="V3775" i="6" s="1"/>
  <c r="W3775" i="6" s="1"/>
  <c r="P3727" i="6"/>
  <c r="Q3727" i="6" s="1"/>
  <c r="O3727" i="6"/>
  <c r="R3727" i="6" s="1"/>
  <c r="T3727" i="6" s="1"/>
  <c r="U3727" i="6" s="1"/>
  <c r="V3727" i="6" s="1"/>
  <c r="W3727" i="6" s="1"/>
  <c r="P3546" i="6"/>
  <c r="Q3546" i="6" s="1"/>
  <c r="O3546" i="6"/>
  <c r="R3546" i="6" s="1"/>
  <c r="T3546" i="6" s="1"/>
  <c r="U3546" i="6" s="1"/>
  <c r="V3546" i="6" s="1"/>
  <c r="W3546" i="6" s="1"/>
  <c r="P3396" i="6"/>
  <c r="Q3396" i="6" s="1"/>
  <c r="O3396" i="6"/>
  <c r="R3396" i="6" s="1"/>
  <c r="T3396" i="6" s="1"/>
  <c r="U3396" i="6" s="1"/>
  <c r="V3396" i="6" s="1"/>
  <c r="W3396" i="6" s="1"/>
  <c r="P3388" i="6"/>
  <c r="Q3388" i="6" s="1"/>
  <c r="O3388" i="6"/>
  <c r="R3388" i="6" s="1"/>
  <c r="T3388" i="6" s="1"/>
  <c r="U3388" i="6" s="1"/>
  <c r="V3388" i="6" s="1"/>
  <c r="W3388" i="6" s="1"/>
  <c r="T3194" i="6"/>
  <c r="U3194" i="6" s="1"/>
  <c r="V3194" i="6" s="1"/>
  <c r="W3194" i="6" s="1"/>
  <c r="O3131" i="6"/>
  <c r="R3131" i="6" s="1"/>
  <c r="T3131" i="6" s="1"/>
  <c r="U3131" i="6" s="1"/>
  <c r="V3131" i="6" s="1"/>
  <c r="W3131" i="6" s="1"/>
  <c r="P3131" i="6"/>
  <c r="Q3131" i="6" s="1"/>
  <c r="T4712" i="6"/>
  <c r="U4712" i="6" s="1"/>
  <c r="V4712" i="6" s="1"/>
  <c r="W4712" i="6" s="1"/>
  <c r="O4452" i="6"/>
  <c r="R4452" i="6" s="1"/>
  <c r="T4452" i="6" s="1"/>
  <c r="U4452" i="6" s="1"/>
  <c r="V4452" i="6" s="1"/>
  <c r="W4452" i="6" s="1"/>
  <c r="P4452" i="6"/>
  <c r="Q4452" i="6" s="1"/>
  <c r="P4450" i="6"/>
  <c r="Q4450" i="6" s="1"/>
  <c r="O4450" i="6"/>
  <c r="R4450" i="6" s="1"/>
  <c r="T4450" i="6" s="1"/>
  <c r="U4450" i="6" s="1"/>
  <c r="V4450" i="6" s="1"/>
  <c r="W4450" i="6" s="1"/>
  <c r="P3402" i="6"/>
  <c r="Q3402" i="6" s="1"/>
  <c r="O3402" i="6"/>
  <c r="R3402" i="6" s="1"/>
  <c r="T3402" i="6" s="1"/>
  <c r="U3402" i="6" s="1"/>
  <c r="V3402" i="6" s="1"/>
  <c r="W3402" i="6" s="1"/>
  <c r="T3392" i="6"/>
  <c r="U3392" i="6" s="1"/>
  <c r="V3392" i="6" s="1"/>
  <c r="W3392" i="6" s="1"/>
  <c r="T3145" i="6"/>
  <c r="U3145" i="6" s="1"/>
  <c r="V3145" i="6" s="1"/>
  <c r="W3145" i="6" s="1"/>
  <c r="O3129" i="6"/>
  <c r="R3129" i="6" s="1"/>
  <c r="T3129" i="6" s="1"/>
  <c r="U3129" i="6" s="1"/>
  <c r="V3129" i="6" s="1"/>
  <c r="W3129" i="6" s="1"/>
  <c r="P3129" i="6"/>
  <c r="Q3129" i="6" s="1"/>
  <c r="P3087" i="6"/>
  <c r="Q3087" i="6" s="1"/>
  <c r="O3087" i="6"/>
  <c r="R3087" i="6" s="1"/>
  <c r="T3087" i="6" s="1"/>
  <c r="U3087" i="6" s="1"/>
  <c r="V3087" i="6" s="1"/>
  <c r="W3087" i="6" s="1"/>
  <c r="T3085" i="6"/>
  <c r="U3085" i="6" s="1"/>
  <c r="V3085" i="6" s="1"/>
  <c r="W3085" i="6" s="1"/>
  <c r="T3013" i="6"/>
  <c r="U3013" i="6" s="1"/>
  <c r="V3013" i="6" s="1"/>
  <c r="W3013" i="6" s="1"/>
  <c r="O2958" i="6"/>
  <c r="R2958" i="6" s="1"/>
  <c r="T2958" i="6" s="1"/>
  <c r="U2958" i="6" s="1"/>
  <c r="V2958" i="6" s="1"/>
  <c r="W2958" i="6" s="1"/>
  <c r="P2958" i="6"/>
  <c r="Q2958" i="6" s="1"/>
  <c r="O4225" i="6"/>
  <c r="R4225" i="6" s="1"/>
  <c r="T4225" i="6" s="1"/>
  <c r="U4225" i="6" s="1"/>
  <c r="V4225" i="6" s="1"/>
  <c r="W4225" i="6" s="1"/>
  <c r="P4225" i="6"/>
  <c r="Q4225" i="6" s="1"/>
  <c r="P3537" i="6"/>
  <c r="Q3537" i="6" s="1"/>
  <c r="O3537" i="6"/>
  <c r="R3537" i="6" s="1"/>
  <c r="T3537" i="6" s="1"/>
  <c r="U3537" i="6" s="1"/>
  <c r="V3537" i="6" s="1"/>
  <c r="W3537" i="6" s="1"/>
  <c r="P3508" i="6"/>
  <c r="Q3508" i="6" s="1"/>
  <c r="O3508" i="6"/>
  <c r="R3508" i="6" s="1"/>
  <c r="T3508" i="6" s="1"/>
  <c r="U3508" i="6" s="1"/>
  <c r="V3508" i="6" s="1"/>
  <c r="W3508" i="6" s="1"/>
  <c r="P3498" i="6"/>
  <c r="Q3498" i="6" s="1"/>
  <c r="O3498" i="6"/>
  <c r="R3498" i="6" s="1"/>
  <c r="T3498" i="6" s="1"/>
  <c r="U3498" i="6" s="1"/>
  <c r="V3498" i="6" s="1"/>
  <c r="W3498" i="6" s="1"/>
  <c r="P3496" i="6"/>
  <c r="Q3496" i="6" s="1"/>
  <c r="O3496" i="6"/>
  <c r="R3496" i="6" s="1"/>
  <c r="T3496" i="6" s="1"/>
  <c r="U3496" i="6" s="1"/>
  <c r="V3496" i="6" s="1"/>
  <c r="W3496" i="6" s="1"/>
  <c r="P3474" i="6"/>
  <c r="Q3474" i="6" s="1"/>
  <c r="O3474" i="6"/>
  <c r="R3474" i="6" s="1"/>
  <c r="T3474" i="6" s="1"/>
  <c r="U3474" i="6" s="1"/>
  <c r="V3474" i="6" s="1"/>
  <c r="W3474" i="6" s="1"/>
  <c r="P3468" i="6"/>
  <c r="Q3468" i="6" s="1"/>
  <c r="O3468" i="6"/>
  <c r="R3468" i="6" s="1"/>
  <c r="T3468" i="6" s="1"/>
  <c r="U3468" i="6" s="1"/>
  <c r="V3468" i="6" s="1"/>
  <c r="W3468" i="6" s="1"/>
  <c r="O3066" i="6"/>
  <c r="R3066" i="6" s="1"/>
  <c r="T3066" i="6" s="1"/>
  <c r="U3066" i="6" s="1"/>
  <c r="V3066" i="6" s="1"/>
  <c r="W3066" i="6" s="1"/>
  <c r="P3066" i="6"/>
  <c r="Q3066" i="6" s="1"/>
  <c r="O3003" i="6"/>
  <c r="R3003" i="6" s="1"/>
  <c r="T3003" i="6" s="1"/>
  <c r="U3003" i="6" s="1"/>
  <c r="V3003" i="6" s="1"/>
  <c r="W3003" i="6" s="1"/>
  <c r="P3003" i="6"/>
  <c r="Q3003" i="6" s="1"/>
  <c r="O2893" i="6"/>
  <c r="R2893" i="6" s="1"/>
  <c r="T2893" i="6" s="1"/>
  <c r="U2893" i="6" s="1"/>
  <c r="V2893" i="6" s="1"/>
  <c r="W2893" i="6" s="1"/>
  <c r="P2893" i="6"/>
  <c r="Q2893" i="6" s="1"/>
  <c r="P2678" i="6"/>
  <c r="Q2678" i="6" s="1"/>
  <c r="O2678" i="6"/>
  <c r="R2678" i="6" s="1"/>
  <c r="T2678" i="6" s="1"/>
  <c r="U2678" i="6" s="1"/>
  <c r="V2678" i="6" s="1"/>
  <c r="W2678" i="6" s="1"/>
  <c r="O2518" i="6"/>
  <c r="R2518" i="6" s="1"/>
  <c r="T2518" i="6" s="1"/>
  <c r="U2518" i="6" s="1"/>
  <c r="V2518" i="6" s="1"/>
  <c r="W2518" i="6" s="1"/>
  <c r="P2518" i="6"/>
  <c r="Q2518" i="6" s="1"/>
  <c r="P1425" i="6"/>
  <c r="Q1425" i="6" s="1"/>
  <c r="O1425" i="6"/>
  <c r="R1425" i="6" s="1"/>
  <c r="T1425" i="6" s="1"/>
  <c r="U1425" i="6" s="1"/>
  <c r="V1425" i="6" s="1"/>
  <c r="W1425" i="6" s="1"/>
  <c r="P1423" i="6"/>
  <c r="Q1423" i="6" s="1"/>
  <c r="O1423" i="6"/>
  <c r="R1423" i="6" s="1"/>
  <c r="T1423" i="6" s="1"/>
  <c r="U1423" i="6" s="1"/>
  <c r="V1423" i="6" s="1"/>
  <c r="W1423" i="6" s="1"/>
  <c r="P4726" i="6"/>
  <c r="Q4726" i="6" s="1"/>
  <c r="O4726" i="6"/>
  <c r="R4726" i="6" s="1"/>
  <c r="T4726" i="6" s="1"/>
  <c r="U4726" i="6" s="1"/>
  <c r="V4726" i="6" s="1"/>
  <c r="W4726" i="6" s="1"/>
  <c r="P3799" i="6"/>
  <c r="Q3799" i="6" s="1"/>
  <c r="O3799" i="6"/>
  <c r="R3799" i="6" s="1"/>
  <c r="T3799" i="6" s="1"/>
  <c r="U3799" i="6" s="1"/>
  <c r="V3799" i="6" s="1"/>
  <c r="W3799" i="6" s="1"/>
  <c r="P3703" i="6"/>
  <c r="Q3703" i="6" s="1"/>
  <c r="O3703" i="6"/>
  <c r="R3703" i="6" s="1"/>
  <c r="T3703" i="6" s="1"/>
  <c r="U3703" i="6" s="1"/>
  <c r="V3703" i="6" s="1"/>
  <c r="W3703" i="6" s="1"/>
  <c r="P3655" i="6"/>
  <c r="Q3655" i="6" s="1"/>
  <c r="O3655" i="6"/>
  <c r="R3655" i="6" s="1"/>
  <c r="T3655" i="6" s="1"/>
  <c r="U3655" i="6" s="1"/>
  <c r="V3655" i="6" s="1"/>
  <c r="W3655" i="6" s="1"/>
  <c r="P3607" i="6"/>
  <c r="Q3607" i="6" s="1"/>
  <c r="O3607" i="6"/>
  <c r="R3607" i="6" s="1"/>
  <c r="T3607" i="6" s="1"/>
  <c r="U3607" i="6" s="1"/>
  <c r="V3607" i="6" s="1"/>
  <c r="W3607" i="6" s="1"/>
  <c r="O3285" i="6"/>
  <c r="R3285" i="6" s="1"/>
  <c r="T3285" i="6" s="1"/>
  <c r="U3285" i="6" s="1"/>
  <c r="V3285" i="6" s="1"/>
  <c r="W3285" i="6" s="1"/>
  <c r="P3285" i="6"/>
  <c r="Q3285" i="6" s="1"/>
  <c r="O3258" i="6"/>
  <c r="R3258" i="6" s="1"/>
  <c r="T3258" i="6" s="1"/>
  <c r="U3258" i="6" s="1"/>
  <c r="V3258" i="6" s="1"/>
  <c r="W3258" i="6" s="1"/>
  <c r="P3258" i="6"/>
  <c r="Q3258" i="6" s="1"/>
  <c r="O3219" i="6"/>
  <c r="R3219" i="6" s="1"/>
  <c r="T3219" i="6" s="1"/>
  <c r="U3219" i="6" s="1"/>
  <c r="V3219" i="6" s="1"/>
  <c r="W3219" i="6" s="1"/>
  <c r="P3219" i="6"/>
  <c r="Q3219" i="6" s="1"/>
  <c r="P3154" i="6"/>
  <c r="Q3154" i="6" s="1"/>
  <c r="O3154" i="6"/>
  <c r="R3154" i="6" s="1"/>
  <c r="T3154" i="6" s="1"/>
  <c r="U3154" i="6" s="1"/>
  <c r="V3154" i="6" s="1"/>
  <c r="W3154" i="6" s="1"/>
  <c r="P2916" i="6"/>
  <c r="Q2916" i="6" s="1"/>
  <c r="O2916" i="6"/>
  <c r="R2916" i="6" s="1"/>
  <c r="T2916" i="6" s="1"/>
  <c r="U2916" i="6" s="1"/>
  <c r="V2916" i="6" s="1"/>
  <c r="W2916" i="6" s="1"/>
  <c r="P2899" i="6"/>
  <c r="Q2899" i="6" s="1"/>
  <c r="O2899" i="6"/>
  <c r="R2899" i="6" s="1"/>
  <c r="T2899" i="6" s="1"/>
  <c r="U2899" i="6" s="1"/>
  <c r="V2899" i="6" s="1"/>
  <c r="W2899" i="6" s="1"/>
  <c r="O2689" i="6"/>
  <c r="R2689" i="6" s="1"/>
  <c r="T2689" i="6" s="1"/>
  <c r="U2689" i="6" s="1"/>
  <c r="V2689" i="6" s="1"/>
  <c r="W2689" i="6" s="1"/>
  <c r="P2689" i="6"/>
  <c r="Q2689" i="6" s="1"/>
  <c r="O4766" i="6"/>
  <c r="R4766" i="6" s="1"/>
  <c r="T4766" i="6" s="1"/>
  <c r="U4766" i="6" s="1"/>
  <c r="V4766" i="6" s="1"/>
  <c r="W4766" i="6" s="1"/>
  <c r="O4689" i="6"/>
  <c r="R4689" i="6" s="1"/>
  <c r="T4689" i="6" s="1"/>
  <c r="U4689" i="6" s="1"/>
  <c r="V4689" i="6" s="1"/>
  <c r="W4689" i="6" s="1"/>
  <c r="P4689" i="6"/>
  <c r="Q4689" i="6" s="1"/>
  <c r="O4678" i="6"/>
  <c r="R4678" i="6" s="1"/>
  <c r="T4678" i="6" s="1"/>
  <c r="U4678" i="6" s="1"/>
  <c r="V4678" i="6" s="1"/>
  <c r="W4678" i="6" s="1"/>
  <c r="O4547" i="6"/>
  <c r="R4547" i="6" s="1"/>
  <c r="T4547" i="6" s="1"/>
  <c r="U4547" i="6" s="1"/>
  <c r="V4547" i="6" s="1"/>
  <c r="W4547" i="6" s="1"/>
  <c r="O4500" i="6"/>
  <c r="R4500" i="6" s="1"/>
  <c r="T4500" i="6" s="1"/>
  <c r="U4500" i="6" s="1"/>
  <c r="V4500" i="6" s="1"/>
  <c r="W4500" i="6" s="1"/>
  <c r="P4500" i="6"/>
  <c r="Q4500" i="6" s="1"/>
  <c r="P4498" i="6"/>
  <c r="Q4498" i="6" s="1"/>
  <c r="O4498" i="6"/>
  <c r="R4498" i="6" s="1"/>
  <c r="T4498" i="6" s="1"/>
  <c r="U4498" i="6" s="1"/>
  <c r="V4498" i="6" s="1"/>
  <c r="W4498" i="6" s="1"/>
  <c r="P4456" i="6"/>
  <c r="Q4456" i="6" s="1"/>
  <c r="O4420" i="6"/>
  <c r="R4420" i="6" s="1"/>
  <c r="T4420" i="6" s="1"/>
  <c r="U4420" i="6" s="1"/>
  <c r="V4420" i="6" s="1"/>
  <c r="W4420" i="6" s="1"/>
  <c r="P4420" i="6"/>
  <c r="Q4420" i="6" s="1"/>
  <c r="O4384" i="6"/>
  <c r="R4384" i="6" s="1"/>
  <c r="T4384" i="6" s="1"/>
  <c r="U4384" i="6" s="1"/>
  <c r="V4384" i="6" s="1"/>
  <c r="W4384" i="6" s="1"/>
  <c r="P4384" i="6"/>
  <c r="Q4384" i="6" s="1"/>
  <c r="O4348" i="6"/>
  <c r="R4348" i="6" s="1"/>
  <c r="T4348" i="6" s="1"/>
  <c r="U4348" i="6" s="1"/>
  <c r="V4348" i="6" s="1"/>
  <c r="W4348" i="6" s="1"/>
  <c r="P4348" i="6"/>
  <c r="Q4348" i="6" s="1"/>
  <c r="O4305" i="6"/>
  <c r="R4305" i="6" s="1"/>
  <c r="T4305" i="6" s="1"/>
  <c r="U4305" i="6" s="1"/>
  <c r="V4305" i="6" s="1"/>
  <c r="W4305" i="6" s="1"/>
  <c r="P4305" i="6"/>
  <c r="Q4305" i="6" s="1"/>
  <c r="O4286" i="6"/>
  <c r="R4286" i="6" s="1"/>
  <c r="T4286" i="6" s="1"/>
  <c r="U4286" i="6" s="1"/>
  <c r="V4286" i="6" s="1"/>
  <c r="W4286" i="6" s="1"/>
  <c r="O4240" i="6"/>
  <c r="R4240" i="6" s="1"/>
  <c r="T4240" i="6" s="1"/>
  <c r="U4240" i="6" s="1"/>
  <c r="V4240" i="6" s="1"/>
  <c r="W4240" i="6" s="1"/>
  <c r="P4240" i="6"/>
  <c r="Q4240" i="6" s="1"/>
  <c r="O4228" i="6"/>
  <c r="R4228" i="6" s="1"/>
  <c r="T4228" i="6" s="1"/>
  <c r="U4228" i="6" s="1"/>
  <c r="V4228" i="6" s="1"/>
  <c r="W4228" i="6" s="1"/>
  <c r="P4228" i="6"/>
  <c r="Q4228" i="6" s="1"/>
  <c r="O4224" i="6"/>
  <c r="R4224" i="6" s="1"/>
  <c r="T4224" i="6" s="1"/>
  <c r="U4224" i="6" s="1"/>
  <c r="V4224" i="6" s="1"/>
  <c r="W4224" i="6" s="1"/>
  <c r="O3794" i="6"/>
  <c r="R3794" i="6" s="1"/>
  <c r="T3794" i="6" s="1"/>
  <c r="U3794" i="6" s="1"/>
  <c r="V3794" i="6" s="1"/>
  <c r="W3794" i="6" s="1"/>
  <c r="O3788" i="6"/>
  <c r="R3788" i="6" s="1"/>
  <c r="T3788" i="6" s="1"/>
  <c r="U3788" i="6" s="1"/>
  <c r="V3788" i="6" s="1"/>
  <c r="W3788" i="6" s="1"/>
  <c r="P3788" i="6"/>
  <c r="Q3788" i="6" s="1"/>
  <c r="P3769" i="6"/>
  <c r="Q3769" i="6" s="1"/>
  <c r="O3746" i="6"/>
  <c r="R3746" i="6" s="1"/>
  <c r="T3746" i="6" s="1"/>
  <c r="U3746" i="6" s="1"/>
  <c r="V3746" i="6" s="1"/>
  <c r="W3746" i="6" s="1"/>
  <c r="O3740" i="6"/>
  <c r="R3740" i="6" s="1"/>
  <c r="T3740" i="6" s="1"/>
  <c r="U3740" i="6" s="1"/>
  <c r="V3740" i="6" s="1"/>
  <c r="W3740" i="6" s="1"/>
  <c r="P3740" i="6"/>
  <c r="Q3740" i="6" s="1"/>
  <c r="P3721" i="6"/>
  <c r="Q3721" i="6" s="1"/>
  <c r="O3698" i="6"/>
  <c r="R3698" i="6" s="1"/>
  <c r="T3698" i="6" s="1"/>
  <c r="U3698" i="6" s="1"/>
  <c r="V3698" i="6" s="1"/>
  <c r="W3698" i="6" s="1"/>
  <c r="O3692" i="6"/>
  <c r="R3692" i="6" s="1"/>
  <c r="T3692" i="6" s="1"/>
  <c r="U3692" i="6" s="1"/>
  <c r="V3692" i="6" s="1"/>
  <c r="W3692" i="6" s="1"/>
  <c r="P3692" i="6"/>
  <c r="Q3692" i="6" s="1"/>
  <c r="P3673" i="6"/>
  <c r="Q3673" i="6" s="1"/>
  <c r="O3650" i="6"/>
  <c r="R3650" i="6" s="1"/>
  <c r="T3650" i="6" s="1"/>
  <c r="U3650" i="6" s="1"/>
  <c r="V3650" i="6" s="1"/>
  <c r="W3650" i="6" s="1"/>
  <c r="O3644" i="6"/>
  <c r="R3644" i="6" s="1"/>
  <c r="T3644" i="6" s="1"/>
  <c r="U3644" i="6" s="1"/>
  <c r="V3644" i="6" s="1"/>
  <c r="W3644" i="6" s="1"/>
  <c r="P3644" i="6"/>
  <c r="Q3644" i="6" s="1"/>
  <c r="P3625" i="6"/>
  <c r="Q3625" i="6" s="1"/>
  <c r="O3602" i="6"/>
  <c r="R3602" i="6" s="1"/>
  <c r="T3602" i="6" s="1"/>
  <c r="U3602" i="6" s="1"/>
  <c r="V3602" i="6" s="1"/>
  <c r="W3602" i="6" s="1"/>
  <c r="O3596" i="6"/>
  <c r="R3596" i="6" s="1"/>
  <c r="T3596" i="6" s="1"/>
  <c r="U3596" i="6" s="1"/>
  <c r="V3596" i="6" s="1"/>
  <c r="W3596" i="6" s="1"/>
  <c r="P3596" i="6"/>
  <c r="Q3596" i="6" s="1"/>
  <c r="P3577" i="6"/>
  <c r="Q3577" i="6" s="1"/>
  <c r="P3524" i="6"/>
  <c r="Q3524" i="6" s="1"/>
  <c r="O3524" i="6"/>
  <c r="R3524" i="6" s="1"/>
  <c r="T3524" i="6" s="1"/>
  <c r="U3524" i="6" s="1"/>
  <c r="V3524" i="6" s="1"/>
  <c r="W3524" i="6" s="1"/>
  <c r="P3423" i="6"/>
  <c r="Q3423" i="6" s="1"/>
  <c r="O3423" i="6"/>
  <c r="R3423" i="6" s="1"/>
  <c r="T3423" i="6" s="1"/>
  <c r="U3423" i="6" s="1"/>
  <c r="V3423" i="6" s="1"/>
  <c r="W3423" i="6" s="1"/>
  <c r="P3415" i="6"/>
  <c r="Q3415" i="6" s="1"/>
  <c r="O3415" i="6"/>
  <c r="R3415" i="6" s="1"/>
  <c r="T3415" i="6" s="1"/>
  <c r="U3415" i="6" s="1"/>
  <c r="V3415" i="6" s="1"/>
  <c r="W3415" i="6" s="1"/>
  <c r="P3376" i="6"/>
  <c r="Q3376" i="6" s="1"/>
  <c r="O3376" i="6"/>
  <c r="R3376" i="6" s="1"/>
  <c r="T3376" i="6" s="1"/>
  <c r="U3376" i="6" s="1"/>
  <c r="V3376" i="6" s="1"/>
  <c r="W3376" i="6" s="1"/>
  <c r="P3372" i="6"/>
  <c r="Q3372" i="6" s="1"/>
  <c r="O3372" i="6"/>
  <c r="R3372" i="6" s="1"/>
  <c r="T3372" i="6" s="1"/>
  <c r="U3372" i="6" s="1"/>
  <c r="V3372" i="6" s="1"/>
  <c r="W3372" i="6" s="1"/>
  <c r="T3272" i="6"/>
  <c r="U3272" i="6" s="1"/>
  <c r="V3272" i="6" s="1"/>
  <c r="W3272" i="6" s="1"/>
  <c r="O3165" i="6"/>
  <c r="R3165" i="6" s="1"/>
  <c r="T3165" i="6" s="1"/>
  <c r="U3165" i="6" s="1"/>
  <c r="V3165" i="6" s="1"/>
  <c r="W3165" i="6" s="1"/>
  <c r="P3165" i="6"/>
  <c r="Q3165" i="6" s="1"/>
  <c r="O3134" i="6"/>
  <c r="R3134" i="6" s="1"/>
  <c r="T3134" i="6" s="1"/>
  <c r="U3134" i="6" s="1"/>
  <c r="V3134" i="6" s="1"/>
  <c r="W3134" i="6" s="1"/>
  <c r="P3134" i="6"/>
  <c r="Q3134" i="6" s="1"/>
  <c r="P3110" i="6"/>
  <c r="Q3110" i="6" s="1"/>
  <c r="O3110" i="6"/>
  <c r="R3110" i="6" s="1"/>
  <c r="T3110" i="6" s="1"/>
  <c r="U3110" i="6" s="1"/>
  <c r="V3110" i="6" s="1"/>
  <c r="W3110" i="6" s="1"/>
  <c r="P2952" i="6"/>
  <c r="Q2952" i="6" s="1"/>
  <c r="O2952" i="6"/>
  <c r="R2952" i="6" s="1"/>
  <c r="T2952" i="6" s="1"/>
  <c r="U2952" i="6" s="1"/>
  <c r="V2952" i="6" s="1"/>
  <c r="W2952" i="6" s="1"/>
  <c r="P2918" i="6"/>
  <c r="Q2918" i="6" s="1"/>
  <c r="O2918" i="6"/>
  <c r="R2918" i="6" s="1"/>
  <c r="T2918" i="6" s="1"/>
  <c r="U2918" i="6" s="1"/>
  <c r="V2918" i="6" s="1"/>
  <c r="W2918" i="6" s="1"/>
  <c r="O2857" i="6"/>
  <c r="R2857" i="6" s="1"/>
  <c r="T2857" i="6" s="1"/>
  <c r="U2857" i="6" s="1"/>
  <c r="V2857" i="6" s="1"/>
  <c r="W2857" i="6" s="1"/>
  <c r="P2857" i="6"/>
  <c r="Q2857" i="6" s="1"/>
  <c r="O4257" i="6"/>
  <c r="R4257" i="6" s="1"/>
  <c r="T4257" i="6" s="1"/>
  <c r="U4257" i="6" s="1"/>
  <c r="V4257" i="6" s="1"/>
  <c r="W4257" i="6" s="1"/>
  <c r="P4257" i="6"/>
  <c r="Q4257" i="6" s="1"/>
  <c r="P3489" i="6"/>
  <c r="Q3489" i="6" s="1"/>
  <c r="O3489" i="6"/>
  <c r="R3489" i="6" s="1"/>
  <c r="T3489" i="6" s="1"/>
  <c r="U3489" i="6" s="1"/>
  <c r="V3489" i="6" s="1"/>
  <c r="W3489" i="6" s="1"/>
  <c r="P4690" i="6"/>
  <c r="Q4690" i="6" s="1"/>
  <c r="O4690" i="6"/>
  <c r="R4690" i="6" s="1"/>
  <c r="T4690" i="6" s="1"/>
  <c r="U4690" i="6" s="1"/>
  <c r="V4690" i="6" s="1"/>
  <c r="W4690" i="6" s="1"/>
  <c r="O3270" i="6"/>
  <c r="R3270" i="6" s="1"/>
  <c r="T3270" i="6" s="1"/>
  <c r="U3270" i="6" s="1"/>
  <c r="V3270" i="6" s="1"/>
  <c r="W3270" i="6" s="1"/>
  <c r="P3270" i="6"/>
  <c r="Q3270" i="6" s="1"/>
  <c r="P3781" i="6"/>
  <c r="Q3781" i="6" s="1"/>
  <c r="P3733" i="6"/>
  <c r="Q3733" i="6" s="1"/>
  <c r="P3685" i="6"/>
  <c r="Q3685" i="6" s="1"/>
  <c r="P3637" i="6"/>
  <c r="Q3637" i="6" s="1"/>
  <c r="P3589" i="6"/>
  <c r="Q3589" i="6" s="1"/>
  <c r="P3511" i="6"/>
  <c r="Q3511" i="6" s="1"/>
  <c r="O3511" i="6"/>
  <c r="R3511" i="6" s="1"/>
  <c r="T3511" i="6" s="1"/>
  <c r="U3511" i="6" s="1"/>
  <c r="V3511" i="6" s="1"/>
  <c r="W3511" i="6" s="1"/>
  <c r="P3439" i="6"/>
  <c r="Q3439" i="6" s="1"/>
  <c r="O3439" i="6"/>
  <c r="R3439" i="6" s="1"/>
  <c r="T3439" i="6" s="1"/>
  <c r="U3439" i="6" s="1"/>
  <c r="V3439" i="6" s="1"/>
  <c r="W3439" i="6" s="1"/>
  <c r="P3393" i="6"/>
  <c r="Q3393" i="6" s="1"/>
  <c r="O3393" i="6"/>
  <c r="R3393" i="6" s="1"/>
  <c r="T3393" i="6" s="1"/>
  <c r="U3393" i="6" s="1"/>
  <c r="V3393" i="6" s="1"/>
  <c r="W3393" i="6" s="1"/>
  <c r="P3315" i="6"/>
  <c r="Q3315" i="6" s="1"/>
  <c r="O3288" i="6"/>
  <c r="R3288" i="6" s="1"/>
  <c r="T3288" i="6" s="1"/>
  <c r="U3288" i="6" s="1"/>
  <c r="V3288" i="6" s="1"/>
  <c r="W3288" i="6" s="1"/>
  <c r="O3099" i="6"/>
  <c r="R3099" i="6" s="1"/>
  <c r="T3099" i="6" s="1"/>
  <c r="U3099" i="6" s="1"/>
  <c r="V3099" i="6" s="1"/>
  <c r="W3099" i="6" s="1"/>
  <c r="P3099" i="6"/>
  <c r="Q3099" i="6" s="1"/>
  <c r="P2994" i="6"/>
  <c r="Q2994" i="6" s="1"/>
  <c r="O2994" i="6"/>
  <c r="R2994" i="6" s="1"/>
  <c r="T2994" i="6" s="1"/>
  <c r="U2994" i="6" s="1"/>
  <c r="V2994" i="6" s="1"/>
  <c r="W2994" i="6" s="1"/>
  <c r="T2977" i="6"/>
  <c r="U2977" i="6" s="1"/>
  <c r="V2977" i="6" s="1"/>
  <c r="W2977" i="6" s="1"/>
  <c r="O2811" i="6"/>
  <c r="R2811" i="6" s="1"/>
  <c r="T2811" i="6" s="1"/>
  <c r="U2811" i="6" s="1"/>
  <c r="V2811" i="6" s="1"/>
  <c r="W2811" i="6" s="1"/>
  <c r="P2811" i="6"/>
  <c r="Q2811" i="6" s="1"/>
  <c r="P2439" i="6"/>
  <c r="Q2439" i="6" s="1"/>
  <c r="O2439" i="6"/>
  <c r="R2439" i="6" s="1"/>
  <c r="T2439" i="6" s="1"/>
  <c r="U2439" i="6" s="1"/>
  <c r="V2439" i="6" s="1"/>
  <c r="W2439" i="6" s="1"/>
  <c r="O2389" i="6"/>
  <c r="R2389" i="6" s="1"/>
  <c r="T2389" i="6" s="1"/>
  <c r="U2389" i="6" s="1"/>
  <c r="V2389" i="6" s="1"/>
  <c r="W2389" i="6" s="1"/>
  <c r="P2389" i="6"/>
  <c r="Q2389" i="6" s="1"/>
  <c r="O2240" i="6"/>
  <c r="R2240" i="6" s="1"/>
  <c r="T2240" i="6" s="1"/>
  <c r="U2240" i="6" s="1"/>
  <c r="V2240" i="6" s="1"/>
  <c r="W2240" i="6" s="1"/>
  <c r="P2240" i="6"/>
  <c r="Q2240" i="6" s="1"/>
  <c r="O4537" i="6"/>
  <c r="R4537" i="6" s="1"/>
  <c r="T4537" i="6" s="1"/>
  <c r="U4537" i="6" s="1"/>
  <c r="V4537" i="6" s="1"/>
  <c r="W4537" i="6" s="1"/>
  <c r="P4537" i="6"/>
  <c r="Q4537" i="6" s="1"/>
  <c r="O4408" i="6"/>
  <c r="R4408" i="6" s="1"/>
  <c r="T4408" i="6" s="1"/>
  <c r="U4408" i="6" s="1"/>
  <c r="V4408" i="6" s="1"/>
  <c r="W4408" i="6" s="1"/>
  <c r="P4408" i="6"/>
  <c r="Q4408" i="6" s="1"/>
  <c r="O4336" i="6"/>
  <c r="R4336" i="6" s="1"/>
  <c r="T4336" i="6" s="1"/>
  <c r="U4336" i="6" s="1"/>
  <c r="V4336" i="6" s="1"/>
  <c r="W4336" i="6" s="1"/>
  <c r="P4336" i="6"/>
  <c r="Q4336" i="6" s="1"/>
  <c r="O4473" i="6"/>
  <c r="R4473" i="6" s="1"/>
  <c r="T4473" i="6" s="1"/>
  <c r="U4473" i="6" s="1"/>
  <c r="V4473" i="6" s="1"/>
  <c r="W4473" i="6" s="1"/>
  <c r="P4473" i="6"/>
  <c r="Q4473" i="6" s="1"/>
  <c r="O4137" i="6"/>
  <c r="R4137" i="6" s="1"/>
  <c r="T4137" i="6" s="1"/>
  <c r="U4137" i="6" s="1"/>
  <c r="V4137" i="6" s="1"/>
  <c r="W4137" i="6" s="1"/>
  <c r="P4137" i="6"/>
  <c r="Q4137" i="6" s="1"/>
  <c r="O4605" i="6"/>
  <c r="R4605" i="6" s="1"/>
  <c r="T4605" i="6" s="1"/>
  <c r="U4605" i="6" s="1"/>
  <c r="V4605" i="6" s="1"/>
  <c r="W4605" i="6" s="1"/>
  <c r="P4605" i="6"/>
  <c r="Q4605" i="6" s="1"/>
  <c r="O4548" i="6"/>
  <c r="R4548" i="6" s="1"/>
  <c r="T4548" i="6" s="1"/>
  <c r="U4548" i="6" s="1"/>
  <c r="V4548" i="6" s="1"/>
  <c r="W4548" i="6" s="1"/>
  <c r="P4548" i="6"/>
  <c r="Q4548" i="6" s="1"/>
  <c r="O4633" i="6"/>
  <c r="R4633" i="6" s="1"/>
  <c r="T4633" i="6" s="1"/>
  <c r="U4633" i="6" s="1"/>
  <c r="V4633" i="6" s="1"/>
  <c r="W4633" i="6" s="1"/>
  <c r="P4633" i="6"/>
  <c r="Q4633" i="6" s="1"/>
  <c r="P3751" i="6"/>
  <c r="Q3751" i="6" s="1"/>
  <c r="O3751" i="6"/>
  <c r="R3751" i="6" s="1"/>
  <c r="T3751" i="6" s="1"/>
  <c r="U3751" i="6" s="1"/>
  <c r="V3751" i="6" s="1"/>
  <c r="W3751" i="6" s="1"/>
  <c r="P3348" i="6"/>
  <c r="Q3348" i="6" s="1"/>
  <c r="O3348" i="6"/>
  <c r="R3348" i="6" s="1"/>
  <c r="T3348" i="6" s="1"/>
  <c r="U3348" i="6" s="1"/>
  <c r="V3348" i="6" s="1"/>
  <c r="W3348" i="6" s="1"/>
  <c r="P5221" i="6"/>
  <c r="Q5221" i="6" s="1"/>
  <c r="P5204" i="6"/>
  <c r="Q5204" i="6" s="1"/>
  <c r="P5173" i="6"/>
  <c r="Q5173" i="6" s="1"/>
  <c r="P5156" i="6"/>
  <c r="Q5156" i="6" s="1"/>
  <c r="P5125" i="6"/>
  <c r="Q5125" i="6" s="1"/>
  <c r="P5108" i="6"/>
  <c r="Q5108" i="6" s="1"/>
  <c r="P5077" i="6"/>
  <c r="Q5077" i="6" s="1"/>
  <c r="P5060" i="6"/>
  <c r="Q5060" i="6" s="1"/>
  <c r="P5029" i="6"/>
  <c r="Q5029" i="6" s="1"/>
  <c r="P5012" i="6"/>
  <c r="Q5012" i="6" s="1"/>
  <c r="P4981" i="6"/>
  <c r="Q4981" i="6" s="1"/>
  <c r="P4964" i="6"/>
  <c r="Q4964" i="6" s="1"/>
  <c r="P4933" i="6"/>
  <c r="Q4933" i="6" s="1"/>
  <c r="P4916" i="6"/>
  <c r="Q4916" i="6" s="1"/>
  <c r="P4885" i="6"/>
  <c r="Q4885" i="6" s="1"/>
  <c r="P4868" i="6"/>
  <c r="Q4868" i="6" s="1"/>
  <c r="P4837" i="6"/>
  <c r="Q4837" i="6" s="1"/>
  <c r="P4820" i="6"/>
  <c r="Q4820" i="6" s="1"/>
  <c r="P4789" i="6"/>
  <c r="Q4789" i="6" s="1"/>
  <c r="P4772" i="6"/>
  <c r="Q4772" i="6" s="1"/>
  <c r="P4741" i="6"/>
  <c r="Q4741" i="6" s="1"/>
  <c r="T4662" i="6"/>
  <c r="U4662" i="6" s="1"/>
  <c r="V4662" i="6" s="1"/>
  <c r="W4662" i="6" s="1"/>
  <c r="P4656" i="6"/>
  <c r="Q4656" i="6" s="1"/>
  <c r="P4645" i="6"/>
  <c r="Q4645" i="6" s="1"/>
  <c r="O4581" i="6"/>
  <c r="R4581" i="6" s="1"/>
  <c r="T4581" i="6" s="1"/>
  <c r="U4581" i="6" s="1"/>
  <c r="V4581" i="6" s="1"/>
  <c r="W4581" i="6" s="1"/>
  <c r="P4581" i="6"/>
  <c r="Q4581" i="6" s="1"/>
  <c r="T4573" i="6"/>
  <c r="U4573" i="6" s="1"/>
  <c r="V4573" i="6" s="1"/>
  <c r="W4573" i="6" s="1"/>
  <c r="P4488" i="6"/>
  <c r="Q4488" i="6" s="1"/>
  <c r="P4475" i="6"/>
  <c r="Q4475" i="6" s="1"/>
  <c r="O4441" i="6"/>
  <c r="R4441" i="6" s="1"/>
  <c r="T4441" i="6" s="1"/>
  <c r="U4441" i="6" s="1"/>
  <c r="V4441" i="6" s="1"/>
  <c r="W4441" i="6" s="1"/>
  <c r="P4441" i="6"/>
  <c r="Q4441" i="6" s="1"/>
  <c r="P4418" i="6"/>
  <c r="Q4418" i="6" s="1"/>
  <c r="O4413" i="6"/>
  <c r="R4413" i="6" s="1"/>
  <c r="T4413" i="6" s="1"/>
  <c r="U4413" i="6" s="1"/>
  <c r="V4413" i="6" s="1"/>
  <c r="W4413" i="6" s="1"/>
  <c r="P4413" i="6"/>
  <c r="Q4413" i="6" s="1"/>
  <c r="P4382" i="6"/>
  <c r="Q4382" i="6" s="1"/>
  <c r="O4377" i="6"/>
  <c r="R4377" i="6" s="1"/>
  <c r="T4377" i="6" s="1"/>
  <c r="U4377" i="6" s="1"/>
  <c r="V4377" i="6" s="1"/>
  <c r="W4377" i="6" s="1"/>
  <c r="P4377" i="6"/>
  <c r="Q4377" i="6" s="1"/>
  <c r="P4346" i="6"/>
  <c r="Q4346" i="6" s="1"/>
  <c r="O4341" i="6"/>
  <c r="R4341" i="6" s="1"/>
  <c r="T4341" i="6" s="1"/>
  <c r="U4341" i="6" s="1"/>
  <c r="V4341" i="6" s="1"/>
  <c r="W4341" i="6" s="1"/>
  <c r="P4341" i="6"/>
  <c r="Q4341" i="6" s="1"/>
  <c r="O4300" i="6"/>
  <c r="R4300" i="6" s="1"/>
  <c r="T4300" i="6" s="1"/>
  <c r="U4300" i="6" s="1"/>
  <c r="V4300" i="6" s="1"/>
  <c r="W4300" i="6" s="1"/>
  <c r="P4300" i="6"/>
  <c r="Q4300" i="6" s="1"/>
  <c r="P4259" i="6"/>
  <c r="Q4259" i="6" s="1"/>
  <c r="O4238" i="6"/>
  <c r="R4238" i="6" s="1"/>
  <c r="T4238" i="6" s="1"/>
  <c r="U4238" i="6" s="1"/>
  <c r="V4238" i="6" s="1"/>
  <c r="W4238" i="6" s="1"/>
  <c r="P4238" i="6"/>
  <c r="Q4238" i="6" s="1"/>
  <c r="O5190" i="6"/>
  <c r="R5190" i="6" s="1"/>
  <c r="T5190" i="6" s="1"/>
  <c r="U5190" i="6" s="1"/>
  <c r="V5190" i="6" s="1"/>
  <c r="W5190" i="6" s="1"/>
  <c r="O5142" i="6"/>
  <c r="R5142" i="6" s="1"/>
  <c r="T5142" i="6" s="1"/>
  <c r="U5142" i="6" s="1"/>
  <c r="V5142" i="6" s="1"/>
  <c r="W5142" i="6" s="1"/>
  <c r="O5094" i="6"/>
  <c r="R5094" i="6" s="1"/>
  <c r="T5094" i="6" s="1"/>
  <c r="U5094" i="6" s="1"/>
  <c r="V5094" i="6" s="1"/>
  <c r="W5094" i="6" s="1"/>
  <c r="O5046" i="6"/>
  <c r="R5046" i="6" s="1"/>
  <c r="T5046" i="6" s="1"/>
  <c r="U5046" i="6" s="1"/>
  <c r="V5046" i="6" s="1"/>
  <c r="W5046" i="6" s="1"/>
  <c r="O4998" i="6"/>
  <c r="R4998" i="6" s="1"/>
  <c r="T4998" i="6" s="1"/>
  <c r="U4998" i="6" s="1"/>
  <c r="V4998" i="6" s="1"/>
  <c r="W4998" i="6" s="1"/>
  <c r="O4950" i="6"/>
  <c r="R4950" i="6" s="1"/>
  <c r="T4950" i="6" s="1"/>
  <c r="U4950" i="6" s="1"/>
  <c r="V4950" i="6" s="1"/>
  <c r="W4950" i="6" s="1"/>
  <c r="O4902" i="6"/>
  <c r="R4902" i="6" s="1"/>
  <c r="T4902" i="6" s="1"/>
  <c r="U4902" i="6" s="1"/>
  <c r="V4902" i="6" s="1"/>
  <c r="W4902" i="6" s="1"/>
  <c r="O4854" i="6"/>
  <c r="R4854" i="6" s="1"/>
  <c r="T4854" i="6" s="1"/>
  <c r="U4854" i="6" s="1"/>
  <c r="V4854" i="6" s="1"/>
  <c r="W4854" i="6" s="1"/>
  <c r="O4806" i="6"/>
  <c r="R4806" i="6" s="1"/>
  <c r="T4806" i="6" s="1"/>
  <c r="U4806" i="6" s="1"/>
  <c r="V4806" i="6" s="1"/>
  <c r="W4806" i="6" s="1"/>
  <c r="O4758" i="6"/>
  <c r="R4758" i="6" s="1"/>
  <c r="T4758" i="6" s="1"/>
  <c r="U4758" i="6" s="1"/>
  <c r="V4758" i="6" s="1"/>
  <c r="W4758" i="6" s="1"/>
  <c r="P4708" i="6"/>
  <c r="Q4708" i="6" s="1"/>
  <c r="T4676" i="6"/>
  <c r="U4676" i="6" s="1"/>
  <c r="V4676" i="6" s="1"/>
  <c r="W4676" i="6" s="1"/>
  <c r="P4606" i="6"/>
  <c r="Q4606" i="6" s="1"/>
  <c r="O4606" i="6"/>
  <c r="R4606" i="6" s="1"/>
  <c r="T4606" i="6" s="1"/>
  <c r="U4606" i="6" s="1"/>
  <c r="V4606" i="6" s="1"/>
  <c r="W4606" i="6" s="1"/>
  <c r="P4600" i="6"/>
  <c r="Q4600" i="6" s="1"/>
  <c r="O4589" i="6"/>
  <c r="R4589" i="6" s="1"/>
  <c r="T4589" i="6" s="1"/>
  <c r="U4589" i="6" s="1"/>
  <c r="V4589" i="6" s="1"/>
  <c r="W4589" i="6" s="1"/>
  <c r="P4552" i="6"/>
  <c r="Q4552" i="6" s="1"/>
  <c r="O4509" i="6"/>
  <c r="R4509" i="6" s="1"/>
  <c r="T4509" i="6" s="1"/>
  <c r="U4509" i="6" s="1"/>
  <c r="V4509" i="6" s="1"/>
  <c r="W4509" i="6" s="1"/>
  <c r="P4509" i="6"/>
  <c r="Q4509" i="6" s="1"/>
  <c r="P4480" i="6"/>
  <c r="Q4480" i="6" s="1"/>
  <c r="P4462" i="6"/>
  <c r="Q4462" i="6" s="1"/>
  <c r="O4462" i="6"/>
  <c r="R4462" i="6" s="1"/>
  <c r="T4462" i="6" s="1"/>
  <c r="U4462" i="6" s="1"/>
  <c r="V4462" i="6" s="1"/>
  <c r="W4462" i="6" s="1"/>
  <c r="O4439" i="6"/>
  <c r="R4439" i="6" s="1"/>
  <c r="T4439" i="6" s="1"/>
  <c r="U4439" i="6" s="1"/>
  <c r="V4439" i="6" s="1"/>
  <c r="W4439" i="6" s="1"/>
  <c r="O4298" i="6"/>
  <c r="R4298" i="6" s="1"/>
  <c r="T4298" i="6" s="1"/>
  <c r="U4298" i="6" s="1"/>
  <c r="V4298" i="6" s="1"/>
  <c r="W4298" i="6" s="1"/>
  <c r="O4282" i="6"/>
  <c r="R4282" i="6" s="1"/>
  <c r="T4282" i="6" s="1"/>
  <c r="U4282" i="6" s="1"/>
  <c r="V4282" i="6" s="1"/>
  <c r="W4282" i="6" s="1"/>
  <c r="P4246" i="6"/>
  <c r="Q4246" i="6" s="1"/>
  <c r="O4246" i="6"/>
  <c r="R4246" i="6" s="1"/>
  <c r="T4246" i="6" s="1"/>
  <c r="U4246" i="6" s="1"/>
  <c r="V4246" i="6" s="1"/>
  <c r="W4246" i="6" s="1"/>
  <c r="O4234" i="6"/>
  <c r="R4234" i="6" s="1"/>
  <c r="T4234" i="6" s="1"/>
  <c r="U4234" i="6" s="1"/>
  <c r="V4234" i="6" s="1"/>
  <c r="W4234" i="6" s="1"/>
  <c r="O3806" i="6"/>
  <c r="R3806" i="6" s="1"/>
  <c r="T3806" i="6" s="1"/>
  <c r="U3806" i="6" s="1"/>
  <c r="V3806" i="6" s="1"/>
  <c r="W3806" i="6" s="1"/>
  <c r="P3790" i="6"/>
  <c r="Q3790" i="6" s="1"/>
  <c r="O3758" i="6"/>
  <c r="R3758" i="6" s="1"/>
  <c r="T3758" i="6" s="1"/>
  <c r="U3758" i="6" s="1"/>
  <c r="V3758" i="6" s="1"/>
  <c r="W3758" i="6" s="1"/>
  <c r="P3742" i="6"/>
  <c r="Q3742" i="6" s="1"/>
  <c r="O3710" i="6"/>
  <c r="R3710" i="6" s="1"/>
  <c r="T3710" i="6" s="1"/>
  <c r="U3710" i="6" s="1"/>
  <c r="V3710" i="6" s="1"/>
  <c r="W3710" i="6" s="1"/>
  <c r="P3694" i="6"/>
  <c r="Q3694" i="6" s="1"/>
  <c r="O3662" i="6"/>
  <c r="R3662" i="6" s="1"/>
  <c r="T3662" i="6" s="1"/>
  <c r="U3662" i="6" s="1"/>
  <c r="V3662" i="6" s="1"/>
  <c r="W3662" i="6" s="1"/>
  <c r="P3646" i="6"/>
  <c r="Q3646" i="6" s="1"/>
  <c r="O3614" i="6"/>
  <c r="R3614" i="6" s="1"/>
  <c r="T3614" i="6" s="1"/>
  <c r="U3614" i="6" s="1"/>
  <c r="V3614" i="6" s="1"/>
  <c r="W3614" i="6" s="1"/>
  <c r="P3598" i="6"/>
  <c r="Q3598" i="6" s="1"/>
  <c r="O3566" i="6"/>
  <c r="R3566" i="6" s="1"/>
  <c r="T3566" i="6" s="1"/>
  <c r="U3566" i="6" s="1"/>
  <c r="V3566" i="6" s="1"/>
  <c r="W3566" i="6" s="1"/>
  <c r="P3544" i="6"/>
  <c r="Q3544" i="6" s="1"/>
  <c r="O3544" i="6"/>
  <c r="R3544" i="6" s="1"/>
  <c r="T3544" i="6" s="1"/>
  <c r="U3544" i="6" s="1"/>
  <c r="V3544" i="6" s="1"/>
  <c r="W3544" i="6" s="1"/>
  <c r="P3463" i="6"/>
  <c r="Q3463" i="6" s="1"/>
  <c r="O3463" i="6"/>
  <c r="R3463" i="6" s="1"/>
  <c r="T3463" i="6" s="1"/>
  <c r="U3463" i="6" s="1"/>
  <c r="V3463" i="6" s="1"/>
  <c r="W3463" i="6" s="1"/>
  <c r="P3378" i="6"/>
  <c r="Q3378" i="6" s="1"/>
  <c r="O3378" i="6"/>
  <c r="R3378" i="6" s="1"/>
  <c r="T3378" i="6" s="1"/>
  <c r="U3378" i="6" s="1"/>
  <c r="V3378" i="6" s="1"/>
  <c r="W3378" i="6" s="1"/>
  <c r="P3356" i="6"/>
  <c r="Q3356" i="6" s="1"/>
  <c r="O3356" i="6"/>
  <c r="R3356" i="6" s="1"/>
  <c r="T3356" i="6" s="1"/>
  <c r="U3356" i="6" s="1"/>
  <c r="V3356" i="6" s="1"/>
  <c r="W3356" i="6" s="1"/>
  <c r="O3333" i="6"/>
  <c r="R3333" i="6" s="1"/>
  <c r="T3333" i="6" s="1"/>
  <c r="U3333" i="6" s="1"/>
  <c r="V3333" i="6" s="1"/>
  <c r="W3333" i="6" s="1"/>
  <c r="P3333" i="6"/>
  <c r="Q3333" i="6" s="1"/>
  <c r="P3227" i="6"/>
  <c r="Q3227" i="6" s="1"/>
  <c r="O3227" i="6"/>
  <c r="R3227" i="6" s="1"/>
  <c r="T3227" i="6" s="1"/>
  <c r="U3227" i="6" s="1"/>
  <c r="V3227" i="6" s="1"/>
  <c r="W3227" i="6" s="1"/>
  <c r="O3184" i="6"/>
  <c r="R3184" i="6" s="1"/>
  <c r="T3184" i="6" s="1"/>
  <c r="U3184" i="6" s="1"/>
  <c r="V3184" i="6" s="1"/>
  <c r="W3184" i="6" s="1"/>
  <c r="P3184" i="6"/>
  <c r="Q3184" i="6" s="1"/>
  <c r="O3122" i="6"/>
  <c r="R3122" i="6" s="1"/>
  <c r="T3122" i="6" s="1"/>
  <c r="U3122" i="6" s="1"/>
  <c r="V3122" i="6" s="1"/>
  <c r="W3122" i="6" s="1"/>
  <c r="P3122" i="6"/>
  <c r="Q3122" i="6" s="1"/>
  <c r="P2741" i="6"/>
  <c r="Q2741" i="6" s="1"/>
  <c r="O2741" i="6"/>
  <c r="R2741" i="6" s="1"/>
  <c r="T2741" i="6" s="1"/>
  <c r="U2741" i="6" s="1"/>
  <c r="V2741" i="6" s="1"/>
  <c r="W2741" i="6" s="1"/>
  <c r="O4197" i="6"/>
  <c r="R4197" i="6" s="1"/>
  <c r="T4197" i="6" s="1"/>
  <c r="U4197" i="6" s="1"/>
  <c r="V4197" i="6" s="1"/>
  <c r="W4197" i="6" s="1"/>
  <c r="P4197" i="6"/>
  <c r="Q4197" i="6" s="1"/>
  <c r="P3487" i="6"/>
  <c r="Q3487" i="6" s="1"/>
  <c r="O3487" i="6"/>
  <c r="R3487" i="6" s="1"/>
  <c r="T3487" i="6" s="1"/>
  <c r="U3487" i="6" s="1"/>
  <c r="V3487" i="6" s="1"/>
  <c r="W3487" i="6" s="1"/>
  <c r="P3450" i="6"/>
  <c r="Q3450" i="6" s="1"/>
  <c r="O3450" i="6"/>
  <c r="R3450" i="6" s="1"/>
  <c r="T3450" i="6" s="1"/>
  <c r="U3450" i="6" s="1"/>
  <c r="V3450" i="6" s="1"/>
  <c r="W3450" i="6" s="1"/>
  <c r="P3448" i="6"/>
  <c r="Q3448" i="6" s="1"/>
  <c r="O3448" i="6"/>
  <c r="R3448" i="6" s="1"/>
  <c r="T3448" i="6" s="1"/>
  <c r="U3448" i="6" s="1"/>
  <c r="V3448" i="6" s="1"/>
  <c r="W3448" i="6" s="1"/>
  <c r="P3441" i="6"/>
  <c r="Q3441" i="6" s="1"/>
  <c r="O3441" i="6"/>
  <c r="R3441" i="6" s="1"/>
  <c r="T3441" i="6" s="1"/>
  <c r="U3441" i="6" s="1"/>
  <c r="V3441" i="6" s="1"/>
  <c r="W3441" i="6" s="1"/>
  <c r="P3420" i="6"/>
  <c r="Q3420" i="6" s="1"/>
  <c r="O3420" i="6"/>
  <c r="R3420" i="6" s="1"/>
  <c r="T3420" i="6" s="1"/>
  <c r="U3420" i="6" s="1"/>
  <c r="V3420" i="6" s="1"/>
  <c r="W3420" i="6" s="1"/>
  <c r="P3280" i="6"/>
  <c r="Q3280" i="6" s="1"/>
  <c r="O3280" i="6"/>
  <c r="R3280" i="6" s="1"/>
  <c r="T3280" i="6" s="1"/>
  <c r="U3280" i="6" s="1"/>
  <c r="V3280" i="6" s="1"/>
  <c r="W3280" i="6" s="1"/>
  <c r="O3264" i="6"/>
  <c r="R3264" i="6" s="1"/>
  <c r="T3264" i="6" s="1"/>
  <c r="U3264" i="6" s="1"/>
  <c r="V3264" i="6" s="1"/>
  <c r="W3264" i="6" s="1"/>
  <c r="P3264" i="6"/>
  <c r="Q3264" i="6" s="1"/>
  <c r="O3201" i="6"/>
  <c r="R3201" i="6" s="1"/>
  <c r="T3201" i="6" s="1"/>
  <c r="U3201" i="6" s="1"/>
  <c r="V3201" i="6" s="1"/>
  <c r="W3201" i="6" s="1"/>
  <c r="P3201" i="6"/>
  <c r="Q3201" i="6" s="1"/>
  <c r="O3189" i="6"/>
  <c r="R3189" i="6" s="1"/>
  <c r="T3189" i="6" s="1"/>
  <c r="U3189" i="6" s="1"/>
  <c r="V3189" i="6" s="1"/>
  <c r="W3189" i="6" s="1"/>
  <c r="P3189" i="6"/>
  <c r="Q3189" i="6" s="1"/>
  <c r="T3169" i="6"/>
  <c r="U3169" i="6" s="1"/>
  <c r="V3169" i="6" s="1"/>
  <c r="W3169" i="6" s="1"/>
  <c r="O3105" i="6"/>
  <c r="R3105" i="6" s="1"/>
  <c r="T3105" i="6" s="1"/>
  <c r="U3105" i="6" s="1"/>
  <c r="V3105" i="6" s="1"/>
  <c r="W3105" i="6" s="1"/>
  <c r="P3105" i="6"/>
  <c r="Q3105" i="6" s="1"/>
  <c r="O3093" i="6"/>
  <c r="R3093" i="6" s="1"/>
  <c r="T3093" i="6" s="1"/>
  <c r="U3093" i="6" s="1"/>
  <c r="V3093" i="6" s="1"/>
  <c r="W3093" i="6" s="1"/>
  <c r="P3093" i="6"/>
  <c r="Q3093" i="6" s="1"/>
  <c r="P3082" i="6"/>
  <c r="Q3082" i="6" s="1"/>
  <c r="O3082" i="6"/>
  <c r="R3082" i="6" s="1"/>
  <c r="T3082" i="6" s="1"/>
  <c r="U3082" i="6" s="1"/>
  <c r="V3082" i="6" s="1"/>
  <c r="W3082" i="6" s="1"/>
  <c r="O3059" i="6"/>
  <c r="R3059" i="6" s="1"/>
  <c r="T3059" i="6" s="1"/>
  <c r="U3059" i="6" s="1"/>
  <c r="V3059" i="6" s="1"/>
  <c r="W3059" i="6" s="1"/>
  <c r="P3059" i="6"/>
  <c r="Q3059" i="6" s="1"/>
  <c r="T3032" i="6"/>
  <c r="U3032" i="6" s="1"/>
  <c r="V3032" i="6" s="1"/>
  <c r="W3032" i="6" s="1"/>
  <c r="O2955" i="6"/>
  <c r="R2955" i="6" s="1"/>
  <c r="T2955" i="6" s="1"/>
  <c r="U2955" i="6" s="1"/>
  <c r="V2955" i="6" s="1"/>
  <c r="W2955" i="6" s="1"/>
  <c r="P2955" i="6"/>
  <c r="Q2955" i="6" s="1"/>
  <c r="O2730" i="6"/>
  <c r="R2730" i="6" s="1"/>
  <c r="T2730" i="6" s="1"/>
  <c r="U2730" i="6" s="1"/>
  <c r="V2730" i="6" s="1"/>
  <c r="W2730" i="6" s="1"/>
  <c r="P2730" i="6"/>
  <c r="Q2730" i="6" s="1"/>
  <c r="P1673" i="6"/>
  <c r="Q1673" i="6" s="1"/>
  <c r="O1673" i="6"/>
  <c r="R1673" i="6" s="1"/>
  <c r="T1673" i="6" s="1"/>
  <c r="U1673" i="6" s="1"/>
  <c r="V1673" i="6" s="1"/>
  <c r="W1673" i="6" s="1"/>
  <c r="O4701" i="6"/>
  <c r="R4701" i="6" s="1"/>
  <c r="T4701" i="6" s="1"/>
  <c r="U4701" i="6" s="1"/>
  <c r="V4701" i="6" s="1"/>
  <c r="W4701" i="6" s="1"/>
  <c r="P4701" i="6"/>
  <c r="Q4701" i="6" s="1"/>
  <c r="O4665" i="6"/>
  <c r="R4665" i="6" s="1"/>
  <c r="T4665" i="6" s="1"/>
  <c r="U4665" i="6" s="1"/>
  <c r="V4665" i="6" s="1"/>
  <c r="W4665" i="6" s="1"/>
  <c r="P4665" i="6"/>
  <c r="Q4665" i="6" s="1"/>
  <c r="T4640" i="6"/>
  <c r="U4640" i="6" s="1"/>
  <c r="V4640" i="6" s="1"/>
  <c r="W4640" i="6" s="1"/>
  <c r="T4592" i="6"/>
  <c r="U4592" i="6" s="1"/>
  <c r="V4592" i="6" s="1"/>
  <c r="W4592" i="6" s="1"/>
  <c r="O4161" i="6"/>
  <c r="R4161" i="6" s="1"/>
  <c r="T4161" i="6" s="1"/>
  <c r="U4161" i="6" s="1"/>
  <c r="V4161" i="6" s="1"/>
  <c r="W4161" i="6" s="1"/>
  <c r="P4161" i="6"/>
  <c r="Q4161" i="6" s="1"/>
  <c r="P3559" i="6"/>
  <c r="Q3559" i="6" s="1"/>
  <c r="O3559" i="6"/>
  <c r="R3559" i="6" s="1"/>
  <c r="T3559" i="6" s="1"/>
  <c r="U3559" i="6" s="1"/>
  <c r="V3559" i="6" s="1"/>
  <c r="W3559" i="6" s="1"/>
  <c r="P3522" i="6"/>
  <c r="Q3522" i="6" s="1"/>
  <c r="O3522" i="6"/>
  <c r="R3522" i="6" s="1"/>
  <c r="T3522" i="6" s="1"/>
  <c r="U3522" i="6" s="1"/>
  <c r="V3522" i="6" s="1"/>
  <c r="W3522" i="6" s="1"/>
  <c r="P3520" i="6"/>
  <c r="Q3520" i="6" s="1"/>
  <c r="O3520" i="6"/>
  <c r="R3520" i="6" s="1"/>
  <c r="T3520" i="6" s="1"/>
  <c r="U3520" i="6" s="1"/>
  <c r="V3520" i="6" s="1"/>
  <c r="W3520" i="6" s="1"/>
  <c r="P3513" i="6"/>
  <c r="Q3513" i="6" s="1"/>
  <c r="O3513" i="6"/>
  <c r="R3513" i="6" s="1"/>
  <c r="T3513" i="6" s="1"/>
  <c r="U3513" i="6" s="1"/>
  <c r="V3513" i="6" s="1"/>
  <c r="W3513" i="6" s="1"/>
  <c r="P3492" i="6"/>
  <c r="Q3492" i="6" s="1"/>
  <c r="O3492" i="6"/>
  <c r="R3492" i="6" s="1"/>
  <c r="T3492" i="6" s="1"/>
  <c r="U3492" i="6" s="1"/>
  <c r="V3492" i="6" s="1"/>
  <c r="W3492" i="6" s="1"/>
  <c r="T3416" i="6"/>
  <c r="U3416" i="6" s="1"/>
  <c r="V3416" i="6" s="1"/>
  <c r="W3416" i="6" s="1"/>
  <c r="T3394" i="6"/>
  <c r="U3394" i="6" s="1"/>
  <c r="V3394" i="6" s="1"/>
  <c r="W3394" i="6" s="1"/>
  <c r="T3235" i="6"/>
  <c r="U3235" i="6" s="1"/>
  <c r="V3235" i="6" s="1"/>
  <c r="W3235" i="6" s="1"/>
  <c r="O3229" i="6"/>
  <c r="R3229" i="6" s="1"/>
  <c r="T3229" i="6" s="1"/>
  <c r="U3229" i="6" s="1"/>
  <c r="V3229" i="6" s="1"/>
  <c r="W3229" i="6" s="1"/>
  <c r="P3229" i="6"/>
  <c r="Q3229" i="6" s="1"/>
  <c r="O3171" i="6"/>
  <c r="R3171" i="6" s="1"/>
  <c r="T3171" i="6" s="1"/>
  <c r="U3171" i="6" s="1"/>
  <c r="V3171" i="6" s="1"/>
  <c r="W3171" i="6" s="1"/>
  <c r="P3171" i="6"/>
  <c r="Q3171" i="6" s="1"/>
  <c r="P3064" i="6"/>
  <c r="Q3064" i="6" s="1"/>
  <c r="O3064" i="6"/>
  <c r="R3064" i="6" s="1"/>
  <c r="T3064" i="6" s="1"/>
  <c r="U3064" i="6" s="1"/>
  <c r="V3064" i="6" s="1"/>
  <c r="W3064" i="6" s="1"/>
  <c r="T3023" i="6"/>
  <c r="U3023" i="6" s="1"/>
  <c r="V3023" i="6" s="1"/>
  <c r="W3023" i="6" s="1"/>
  <c r="O3016" i="6"/>
  <c r="R3016" i="6" s="1"/>
  <c r="T3016" i="6" s="1"/>
  <c r="U3016" i="6" s="1"/>
  <c r="V3016" i="6" s="1"/>
  <c r="W3016" i="6" s="1"/>
  <c r="P3016" i="6"/>
  <c r="Q3016" i="6" s="1"/>
  <c r="O2760" i="6"/>
  <c r="R2760" i="6" s="1"/>
  <c r="T2760" i="6" s="1"/>
  <c r="U2760" i="6" s="1"/>
  <c r="V2760" i="6" s="1"/>
  <c r="W2760" i="6" s="1"/>
  <c r="P2760" i="6"/>
  <c r="Q2760" i="6" s="1"/>
  <c r="O2579" i="6"/>
  <c r="R2579" i="6" s="1"/>
  <c r="T2579" i="6" s="1"/>
  <c r="U2579" i="6" s="1"/>
  <c r="V2579" i="6" s="1"/>
  <c r="W2579" i="6" s="1"/>
  <c r="P2579" i="6"/>
  <c r="Q2579" i="6" s="1"/>
  <c r="P1874" i="6"/>
  <c r="Q1874" i="6" s="1"/>
  <c r="O1874" i="6"/>
  <c r="R1874" i="6" s="1"/>
  <c r="T1874" i="6" s="1"/>
  <c r="U1874" i="6" s="1"/>
  <c r="V1874" i="6" s="1"/>
  <c r="W1874" i="6" s="1"/>
  <c r="O1872" i="6"/>
  <c r="R1872" i="6" s="1"/>
  <c r="T1872" i="6" s="1"/>
  <c r="U1872" i="6" s="1"/>
  <c r="V1872" i="6" s="1"/>
  <c r="W1872" i="6" s="1"/>
  <c r="P1872" i="6"/>
  <c r="Q1872" i="6" s="1"/>
  <c r="O3025" i="6"/>
  <c r="R3025" i="6" s="1"/>
  <c r="T3025" i="6" s="1"/>
  <c r="U3025" i="6" s="1"/>
  <c r="V3025" i="6" s="1"/>
  <c r="W3025" i="6" s="1"/>
  <c r="P3025" i="6"/>
  <c r="Q3025" i="6" s="1"/>
  <c r="P2246" i="6"/>
  <c r="Q2246" i="6" s="1"/>
  <c r="O2246" i="6"/>
  <c r="R2246" i="6" s="1"/>
  <c r="T2246" i="6" s="1"/>
  <c r="U2246" i="6" s="1"/>
  <c r="V2246" i="6" s="1"/>
  <c r="W2246" i="6" s="1"/>
  <c r="O4713" i="6"/>
  <c r="R4713" i="6" s="1"/>
  <c r="T4713" i="6" s="1"/>
  <c r="U4713" i="6" s="1"/>
  <c r="V4713" i="6" s="1"/>
  <c r="W4713" i="6" s="1"/>
  <c r="P4713" i="6"/>
  <c r="Q4713" i="6" s="1"/>
  <c r="O4702" i="6"/>
  <c r="R4702" i="6" s="1"/>
  <c r="T4702" i="6" s="1"/>
  <c r="U4702" i="6" s="1"/>
  <c r="V4702" i="6" s="1"/>
  <c r="W4702" i="6" s="1"/>
  <c r="O4677" i="6"/>
  <c r="R4677" i="6" s="1"/>
  <c r="T4677" i="6" s="1"/>
  <c r="U4677" i="6" s="1"/>
  <c r="V4677" i="6" s="1"/>
  <c r="W4677" i="6" s="1"/>
  <c r="P4677" i="6"/>
  <c r="Q4677" i="6" s="1"/>
  <c r="O4666" i="6"/>
  <c r="R4666" i="6" s="1"/>
  <c r="T4666" i="6" s="1"/>
  <c r="U4666" i="6" s="1"/>
  <c r="V4666" i="6" s="1"/>
  <c r="W4666" i="6" s="1"/>
  <c r="P4636" i="6"/>
  <c r="Q4636" i="6" s="1"/>
  <c r="O4625" i="6"/>
  <c r="R4625" i="6" s="1"/>
  <c r="T4625" i="6" s="1"/>
  <c r="U4625" i="6" s="1"/>
  <c r="V4625" i="6" s="1"/>
  <c r="W4625" i="6" s="1"/>
  <c r="P4588" i="6"/>
  <c r="Q4588" i="6" s="1"/>
  <c r="O4577" i="6"/>
  <c r="R4577" i="6" s="1"/>
  <c r="T4577" i="6" s="1"/>
  <c r="U4577" i="6" s="1"/>
  <c r="V4577" i="6" s="1"/>
  <c r="W4577" i="6" s="1"/>
  <c r="P4540" i="6"/>
  <c r="Q4540" i="6" s="1"/>
  <c r="O4529" i="6"/>
  <c r="R4529" i="6" s="1"/>
  <c r="T4529" i="6" s="1"/>
  <c r="U4529" i="6" s="1"/>
  <c r="V4529" i="6" s="1"/>
  <c r="W4529" i="6" s="1"/>
  <c r="P4492" i="6"/>
  <c r="Q4492" i="6" s="1"/>
  <c r="O4481" i="6"/>
  <c r="R4481" i="6" s="1"/>
  <c r="T4481" i="6" s="1"/>
  <c r="U4481" i="6" s="1"/>
  <c r="V4481" i="6" s="1"/>
  <c r="W4481" i="6" s="1"/>
  <c r="P4444" i="6"/>
  <c r="Q4444" i="6" s="1"/>
  <c r="O4433" i="6"/>
  <c r="R4433" i="6" s="1"/>
  <c r="T4433" i="6" s="1"/>
  <c r="U4433" i="6" s="1"/>
  <c r="V4433" i="6" s="1"/>
  <c r="W4433" i="6" s="1"/>
  <c r="O4397" i="6"/>
  <c r="R4397" i="6" s="1"/>
  <c r="T4397" i="6" s="1"/>
  <c r="U4397" i="6" s="1"/>
  <c r="V4397" i="6" s="1"/>
  <c r="W4397" i="6" s="1"/>
  <c r="O4361" i="6"/>
  <c r="R4361" i="6" s="1"/>
  <c r="T4361" i="6" s="1"/>
  <c r="U4361" i="6" s="1"/>
  <c r="V4361" i="6" s="1"/>
  <c r="W4361" i="6" s="1"/>
  <c r="O4325" i="6"/>
  <c r="R4325" i="6" s="1"/>
  <c r="T4325" i="6" s="1"/>
  <c r="U4325" i="6" s="1"/>
  <c r="V4325" i="6" s="1"/>
  <c r="W4325" i="6" s="1"/>
  <c r="P4264" i="6"/>
  <c r="Q4264" i="6" s="1"/>
  <c r="O4209" i="6"/>
  <c r="R4209" i="6" s="1"/>
  <c r="T4209" i="6" s="1"/>
  <c r="U4209" i="6" s="1"/>
  <c r="V4209" i="6" s="1"/>
  <c r="W4209" i="6" s="1"/>
  <c r="P4209" i="6"/>
  <c r="Q4209" i="6" s="1"/>
  <c r="O4162" i="6"/>
  <c r="R4162" i="6" s="1"/>
  <c r="T4162" i="6" s="1"/>
  <c r="U4162" i="6" s="1"/>
  <c r="V4162" i="6" s="1"/>
  <c r="W4162" i="6" s="1"/>
  <c r="O3519" i="6"/>
  <c r="R3519" i="6" s="1"/>
  <c r="T3519" i="6" s="1"/>
  <c r="U3519" i="6" s="1"/>
  <c r="V3519" i="6" s="1"/>
  <c r="W3519" i="6" s="1"/>
  <c r="T3512" i="6"/>
  <c r="U3512" i="6" s="1"/>
  <c r="V3512" i="6" s="1"/>
  <c r="W3512" i="6" s="1"/>
  <c r="T3490" i="6"/>
  <c r="U3490" i="6" s="1"/>
  <c r="V3490" i="6" s="1"/>
  <c r="W3490" i="6" s="1"/>
  <c r="O3484" i="6"/>
  <c r="R3484" i="6" s="1"/>
  <c r="T3484" i="6" s="1"/>
  <c r="U3484" i="6" s="1"/>
  <c r="V3484" i="6" s="1"/>
  <c r="W3484" i="6" s="1"/>
  <c r="P3367" i="6"/>
  <c r="Q3367" i="6" s="1"/>
  <c r="O3367" i="6"/>
  <c r="R3367" i="6" s="1"/>
  <c r="T3367" i="6" s="1"/>
  <c r="U3367" i="6" s="1"/>
  <c r="V3367" i="6" s="1"/>
  <c r="W3367" i="6" s="1"/>
  <c r="O3238" i="6"/>
  <c r="R3238" i="6" s="1"/>
  <c r="T3238" i="6" s="1"/>
  <c r="U3238" i="6" s="1"/>
  <c r="V3238" i="6" s="1"/>
  <c r="W3238" i="6" s="1"/>
  <c r="T3196" i="6"/>
  <c r="U3196" i="6" s="1"/>
  <c r="V3196" i="6" s="1"/>
  <c r="W3196" i="6" s="1"/>
  <c r="O3177" i="6"/>
  <c r="R3177" i="6" s="1"/>
  <c r="T3177" i="6" s="1"/>
  <c r="U3177" i="6" s="1"/>
  <c r="V3177" i="6" s="1"/>
  <c r="W3177" i="6" s="1"/>
  <c r="P3177" i="6"/>
  <c r="Q3177" i="6" s="1"/>
  <c r="T3067" i="6"/>
  <c r="U3067" i="6" s="1"/>
  <c r="V3067" i="6" s="1"/>
  <c r="W3067" i="6" s="1"/>
  <c r="O2990" i="6"/>
  <c r="R2990" i="6" s="1"/>
  <c r="T2990" i="6" s="1"/>
  <c r="U2990" i="6" s="1"/>
  <c r="V2990" i="6" s="1"/>
  <c r="W2990" i="6" s="1"/>
  <c r="P2990" i="6"/>
  <c r="Q2990" i="6" s="1"/>
  <c r="T2982" i="6"/>
  <c r="U2982" i="6" s="1"/>
  <c r="V2982" i="6" s="1"/>
  <c r="W2982" i="6" s="1"/>
  <c r="O2960" i="6"/>
  <c r="R2960" i="6" s="1"/>
  <c r="T2960" i="6" s="1"/>
  <c r="U2960" i="6" s="1"/>
  <c r="V2960" i="6" s="1"/>
  <c r="W2960" i="6" s="1"/>
  <c r="P2960" i="6"/>
  <c r="Q2960" i="6" s="1"/>
  <c r="O2573" i="6"/>
  <c r="R2573" i="6" s="1"/>
  <c r="T2573" i="6" s="1"/>
  <c r="U2573" i="6" s="1"/>
  <c r="V2573" i="6" s="1"/>
  <c r="W2573" i="6" s="1"/>
  <c r="P2573" i="6"/>
  <c r="Q2573" i="6" s="1"/>
  <c r="P2525" i="6"/>
  <c r="Q2525" i="6" s="1"/>
  <c r="O2525" i="6"/>
  <c r="R2525" i="6" s="1"/>
  <c r="T2525" i="6" s="1"/>
  <c r="U2525" i="6" s="1"/>
  <c r="V2525" i="6" s="1"/>
  <c r="W2525" i="6" s="1"/>
  <c r="O2393" i="6"/>
  <c r="R2393" i="6" s="1"/>
  <c r="T2393" i="6" s="1"/>
  <c r="U2393" i="6" s="1"/>
  <c r="V2393" i="6" s="1"/>
  <c r="W2393" i="6" s="1"/>
  <c r="P2393" i="6"/>
  <c r="Q2393" i="6" s="1"/>
  <c r="O2351" i="6"/>
  <c r="R2351" i="6" s="1"/>
  <c r="T2351" i="6" s="1"/>
  <c r="U2351" i="6" s="1"/>
  <c r="V2351" i="6" s="1"/>
  <c r="W2351" i="6" s="1"/>
  <c r="P2351" i="6"/>
  <c r="Q2351" i="6" s="1"/>
  <c r="P2270" i="6"/>
  <c r="Q2270" i="6" s="1"/>
  <c r="O2270" i="6"/>
  <c r="R2270" i="6" s="1"/>
  <c r="T2270" i="6" s="1"/>
  <c r="U2270" i="6" s="1"/>
  <c r="V2270" i="6" s="1"/>
  <c r="W2270" i="6" s="1"/>
  <c r="O4641" i="6"/>
  <c r="R4641" i="6" s="1"/>
  <c r="T4641" i="6" s="1"/>
  <c r="U4641" i="6" s="1"/>
  <c r="V4641" i="6" s="1"/>
  <c r="W4641" i="6" s="1"/>
  <c r="P4641" i="6"/>
  <c r="Q4641" i="6" s="1"/>
  <c r="O4593" i="6"/>
  <c r="R4593" i="6" s="1"/>
  <c r="T4593" i="6" s="1"/>
  <c r="U4593" i="6" s="1"/>
  <c r="V4593" i="6" s="1"/>
  <c r="W4593" i="6" s="1"/>
  <c r="P4593" i="6"/>
  <c r="Q4593" i="6" s="1"/>
  <c r="O4545" i="6"/>
  <c r="R4545" i="6" s="1"/>
  <c r="T4545" i="6" s="1"/>
  <c r="U4545" i="6" s="1"/>
  <c r="V4545" i="6" s="1"/>
  <c r="W4545" i="6" s="1"/>
  <c r="P4545" i="6"/>
  <c r="Q4545" i="6" s="1"/>
  <c r="O4497" i="6"/>
  <c r="R4497" i="6" s="1"/>
  <c r="T4497" i="6" s="1"/>
  <c r="U4497" i="6" s="1"/>
  <c r="V4497" i="6" s="1"/>
  <c r="W4497" i="6" s="1"/>
  <c r="P4497" i="6"/>
  <c r="Q4497" i="6" s="1"/>
  <c r="O4449" i="6"/>
  <c r="R4449" i="6" s="1"/>
  <c r="T4449" i="6" s="1"/>
  <c r="U4449" i="6" s="1"/>
  <c r="V4449" i="6" s="1"/>
  <c r="W4449" i="6" s="1"/>
  <c r="P4449" i="6"/>
  <c r="Q4449" i="6" s="1"/>
  <c r="O4269" i="6"/>
  <c r="R4269" i="6" s="1"/>
  <c r="T4269" i="6" s="1"/>
  <c r="U4269" i="6" s="1"/>
  <c r="V4269" i="6" s="1"/>
  <c r="W4269" i="6" s="1"/>
  <c r="P4269" i="6"/>
  <c r="Q4269" i="6" s="1"/>
  <c r="P3391" i="6"/>
  <c r="Q3391" i="6" s="1"/>
  <c r="O3391" i="6"/>
  <c r="R3391" i="6" s="1"/>
  <c r="T3391" i="6" s="1"/>
  <c r="U3391" i="6" s="1"/>
  <c r="V3391" i="6" s="1"/>
  <c r="W3391" i="6" s="1"/>
  <c r="P3354" i="6"/>
  <c r="Q3354" i="6" s="1"/>
  <c r="O3354" i="6"/>
  <c r="R3354" i="6" s="1"/>
  <c r="T3354" i="6" s="1"/>
  <c r="U3354" i="6" s="1"/>
  <c r="V3354" i="6" s="1"/>
  <c r="W3354" i="6" s="1"/>
  <c r="P3352" i="6"/>
  <c r="Q3352" i="6" s="1"/>
  <c r="O3352" i="6"/>
  <c r="R3352" i="6" s="1"/>
  <c r="T3352" i="6" s="1"/>
  <c r="U3352" i="6" s="1"/>
  <c r="V3352" i="6" s="1"/>
  <c r="W3352" i="6" s="1"/>
  <c r="O3293" i="6"/>
  <c r="R3293" i="6" s="1"/>
  <c r="T3293" i="6" s="1"/>
  <c r="U3293" i="6" s="1"/>
  <c r="V3293" i="6" s="1"/>
  <c r="W3293" i="6" s="1"/>
  <c r="P3293" i="6"/>
  <c r="Q3293" i="6" s="1"/>
  <c r="P3226" i="6"/>
  <c r="Q3226" i="6" s="1"/>
  <c r="O3226" i="6"/>
  <c r="R3226" i="6" s="1"/>
  <c r="T3226" i="6" s="1"/>
  <c r="U3226" i="6" s="1"/>
  <c r="V3226" i="6" s="1"/>
  <c r="W3226" i="6" s="1"/>
  <c r="P3190" i="6"/>
  <c r="Q3190" i="6" s="1"/>
  <c r="O3190" i="6"/>
  <c r="R3190" i="6" s="1"/>
  <c r="T3190" i="6" s="1"/>
  <c r="U3190" i="6" s="1"/>
  <c r="V3190" i="6" s="1"/>
  <c r="W3190" i="6" s="1"/>
  <c r="T2866" i="6"/>
  <c r="U2866" i="6" s="1"/>
  <c r="V2866" i="6" s="1"/>
  <c r="W2866" i="6" s="1"/>
  <c r="P2733" i="6"/>
  <c r="Q2733" i="6" s="1"/>
  <c r="O2733" i="6"/>
  <c r="R2733" i="6" s="1"/>
  <c r="T2733" i="6" s="1"/>
  <c r="U2733" i="6" s="1"/>
  <c r="V2733" i="6" s="1"/>
  <c r="W2733" i="6" s="1"/>
  <c r="O2725" i="6"/>
  <c r="R2725" i="6" s="1"/>
  <c r="T2725" i="6" s="1"/>
  <c r="U2725" i="6" s="1"/>
  <c r="V2725" i="6" s="1"/>
  <c r="W2725" i="6" s="1"/>
  <c r="P2725" i="6"/>
  <c r="Q2725" i="6" s="1"/>
  <c r="O2315" i="6"/>
  <c r="R2315" i="6" s="1"/>
  <c r="T2315" i="6" s="1"/>
  <c r="U2315" i="6" s="1"/>
  <c r="V2315" i="6" s="1"/>
  <c r="W2315" i="6" s="1"/>
  <c r="P2315" i="6"/>
  <c r="Q2315" i="6" s="1"/>
  <c r="P2265" i="6"/>
  <c r="Q2265" i="6" s="1"/>
  <c r="O2265" i="6"/>
  <c r="R2265" i="6" s="1"/>
  <c r="T2265" i="6" s="1"/>
  <c r="U2265" i="6" s="1"/>
  <c r="V2265" i="6" s="1"/>
  <c r="W2265" i="6" s="1"/>
  <c r="T2126" i="6"/>
  <c r="U2126" i="6" s="1"/>
  <c r="V2126" i="6" s="1"/>
  <c r="W2126" i="6" s="1"/>
  <c r="O1766" i="6"/>
  <c r="R1766" i="6" s="1"/>
  <c r="T1766" i="6" s="1"/>
  <c r="U1766" i="6" s="1"/>
  <c r="V1766" i="6" s="1"/>
  <c r="W1766" i="6" s="1"/>
  <c r="P1766" i="6"/>
  <c r="Q1766" i="6" s="1"/>
  <c r="P1529" i="6"/>
  <c r="Q1529" i="6" s="1"/>
  <c r="O1529" i="6"/>
  <c r="R1529" i="6" s="1"/>
  <c r="T1529" i="6" s="1"/>
  <c r="U1529" i="6" s="1"/>
  <c r="V1529" i="6" s="1"/>
  <c r="W1529" i="6" s="1"/>
  <c r="P3552" i="6"/>
  <c r="Q3552" i="6" s="1"/>
  <c r="O3552" i="6"/>
  <c r="R3552" i="6" s="1"/>
  <c r="T3552" i="6" s="1"/>
  <c r="U3552" i="6" s="1"/>
  <c r="V3552" i="6" s="1"/>
  <c r="W3552" i="6" s="1"/>
  <c r="P3528" i="6"/>
  <c r="Q3528" i="6" s="1"/>
  <c r="O3528" i="6"/>
  <c r="R3528" i="6" s="1"/>
  <c r="T3528" i="6" s="1"/>
  <c r="U3528" i="6" s="1"/>
  <c r="V3528" i="6" s="1"/>
  <c r="W3528" i="6" s="1"/>
  <c r="P3504" i="6"/>
  <c r="Q3504" i="6" s="1"/>
  <c r="O3504" i="6"/>
  <c r="R3504" i="6" s="1"/>
  <c r="T3504" i="6" s="1"/>
  <c r="U3504" i="6" s="1"/>
  <c r="V3504" i="6" s="1"/>
  <c r="W3504" i="6" s="1"/>
  <c r="P3480" i="6"/>
  <c r="Q3480" i="6" s="1"/>
  <c r="O3480" i="6"/>
  <c r="R3480" i="6" s="1"/>
  <c r="T3480" i="6" s="1"/>
  <c r="U3480" i="6" s="1"/>
  <c r="V3480" i="6" s="1"/>
  <c r="W3480" i="6" s="1"/>
  <c r="P3456" i="6"/>
  <c r="Q3456" i="6" s="1"/>
  <c r="O3456" i="6"/>
  <c r="R3456" i="6" s="1"/>
  <c r="T3456" i="6" s="1"/>
  <c r="U3456" i="6" s="1"/>
  <c r="V3456" i="6" s="1"/>
  <c r="W3456" i="6" s="1"/>
  <c r="P3432" i="6"/>
  <c r="Q3432" i="6" s="1"/>
  <c r="O3432" i="6"/>
  <c r="R3432" i="6" s="1"/>
  <c r="T3432" i="6" s="1"/>
  <c r="U3432" i="6" s="1"/>
  <c r="V3432" i="6" s="1"/>
  <c r="W3432" i="6" s="1"/>
  <c r="P3408" i="6"/>
  <c r="Q3408" i="6" s="1"/>
  <c r="O3408" i="6"/>
  <c r="R3408" i="6" s="1"/>
  <c r="T3408" i="6" s="1"/>
  <c r="U3408" i="6" s="1"/>
  <c r="V3408" i="6" s="1"/>
  <c r="W3408" i="6" s="1"/>
  <c r="P3384" i="6"/>
  <c r="Q3384" i="6" s="1"/>
  <c r="O3384" i="6"/>
  <c r="R3384" i="6" s="1"/>
  <c r="T3384" i="6" s="1"/>
  <c r="U3384" i="6" s="1"/>
  <c r="V3384" i="6" s="1"/>
  <c r="W3384" i="6" s="1"/>
  <c r="P3360" i="6"/>
  <c r="Q3360" i="6" s="1"/>
  <c r="O3360" i="6"/>
  <c r="R3360" i="6" s="1"/>
  <c r="T3360" i="6" s="1"/>
  <c r="U3360" i="6" s="1"/>
  <c r="V3360" i="6" s="1"/>
  <c r="W3360" i="6" s="1"/>
  <c r="O3306" i="6"/>
  <c r="R3306" i="6" s="1"/>
  <c r="T3306" i="6" s="1"/>
  <c r="U3306" i="6" s="1"/>
  <c r="V3306" i="6" s="1"/>
  <c r="W3306" i="6" s="1"/>
  <c r="P3306" i="6"/>
  <c r="Q3306" i="6" s="1"/>
  <c r="O3141" i="6"/>
  <c r="R3141" i="6" s="1"/>
  <c r="T3141" i="6" s="1"/>
  <c r="U3141" i="6" s="1"/>
  <c r="V3141" i="6" s="1"/>
  <c r="W3141" i="6" s="1"/>
  <c r="P3141" i="6"/>
  <c r="Q3141" i="6" s="1"/>
  <c r="T3058" i="6"/>
  <c r="U3058" i="6" s="1"/>
  <c r="V3058" i="6" s="1"/>
  <c r="W3058" i="6" s="1"/>
  <c r="T3040" i="6"/>
  <c r="U3040" i="6" s="1"/>
  <c r="V3040" i="6" s="1"/>
  <c r="W3040" i="6" s="1"/>
  <c r="T3007" i="6"/>
  <c r="U3007" i="6" s="1"/>
  <c r="V3007" i="6" s="1"/>
  <c r="W3007" i="6" s="1"/>
  <c r="O2989" i="6"/>
  <c r="R2989" i="6" s="1"/>
  <c r="T2989" i="6" s="1"/>
  <c r="U2989" i="6" s="1"/>
  <c r="V2989" i="6" s="1"/>
  <c r="W2989" i="6" s="1"/>
  <c r="P2989" i="6"/>
  <c r="Q2989" i="6" s="1"/>
  <c r="O2641" i="6"/>
  <c r="R2641" i="6" s="1"/>
  <c r="T2641" i="6" s="1"/>
  <c r="U2641" i="6" s="1"/>
  <c r="V2641" i="6" s="1"/>
  <c r="W2641" i="6" s="1"/>
  <c r="P2641" i="6"/>
  <c r="Q2641" i="6" s="1"/>
  <c r="T2584" i="6"/>
  <c r="U2584" i="6" s="1"/>
  <c r="V2584" i="6" s="1"/>
  <c r="W2584" i="6" s="1"/>
  <c r="T2494" i="6"/>
  <c r="U2494" i="6" s="1"/>
  <c r="V2494" i="6" s="1"/>
  <c r="W2494" i="6" s="1"/>
  <c r="T2441" i="6"/>
  <c r="U2441" i="6" s="1"/>
  <c r="V2441" i="6" s="1"/>
  <c r="W2441" i="6" s="1"/>
  <c r="P3549" i="6"/>
  <c r="Q3549" i="6" s="1"/>
  <c r="O3549" i="6"/>
  <c r="R3549" i="6" s="1"/>
  <c r="T3549" i="6" s="1"/>
  <c r="U3549" i="6" s="1"/>
  <c r="V3549" i="6" s="1"/>
  <c r="W3549" i="6" s="1"/>
  <c r="P3547" i="6"/>
  <c r="Q3547" i="6" s="1"/>
  <c r="O3547" i="6"/>
  <c r="R3547" i="6" s="1"/>
  <c r="T3547" i="6" s="1"/>
  <c r="U3547" i="6" s="1"/>
  <c r="V3547" i="6" s="1"/>
  <c r="W3547" i="6" s="1"/>
  <c r="P3525" i="6"/>
  <c r="Q3525" i="6" s="1"/>
  <c r="O3525" i="6"/>
  <c r="R3525" i="6" s="1"/>
  <c r="T3525" i="6" s="1"/>
  <c r="U3525" i="6" s="1"/>
  <c r="V3525" i="6" s="1"/>
  <c r="W3525" i="6" s="1"/>
  <c r="P3523" i="6"/>
  <c r="Q3523" i="6" s="1"/>
  <c r="O3523" i="6"/>
  <c r="R3523" i="6" s="1"/>
  <c r="T3523" i="6" s="1"/>
  <c r="U3523" i="6" s="1"/>
  <c r="V3523" i="6" s="1"/>
  <c r="W3523" i="6" s="1"/>
  <c r="P3501" i="6"/>
  <c r="Q3501" i="6" s="1"/>
  <c r="O3501" i="6"/>
  <c r="R3501" i="6" s="1"/>
  <c r="T3501" i="6" s="1"/>
  <c r="U3501" i="6" s="1"/>
  <c r="V3501" i="6" s="1"/>
  <c r="W3501" i="6" s="1"/>
  <c r="P3499" i="6"/>
  <c r="Q3499" i="6" s="1"/>
  <c r="O3499" i="6"/>
  <c r="R3499" i="6" s="1"/>
  <c r="T3499" i="6" s="1"/>
  <c r="U3499" i="6" s="1"/>
  <c r="V3499" i="6" s="1"/>
  <c r="W3499" i="6" s="1"/>
  <c r="P3477" i="6"/>
  <c r="Q3477" i="6" s="1"/>
  <c r="O3477" i="6"/>
  <c r="R3477" i="6" s="1"/>
  <c r="T3477" i="6" s="1"/>
  <c r="U3477" i="6" s="1"/>
  <c r="V3477" i="6" s="1"/>
  <c r="W3477" i="6" s="1"/>
  <c r="P3475" i="6"/>
  <c r="Q3475" i="6" s="1"/>
  <c r="O3475" i="6"/>
  <c r="R3475" i="6" s="1"/>
  <c r="T3475" i="6" s="1"/>
  <c r="U3475" i="6" s="1"/>
  <c r="V3475" i="6" s="1"/>
  <c r="W3475" i="6" s="1"/>
  <c r="P3453" i="6"/>
  <c r="Q3453" i="6" s="1"/>
  <c r="O3453" i="6"/>
  <c r="R3453" i="6" s="1"/>
  <c r="T3453" i="6" s="1"/>
  <c r="U3453" i="6" s="1"/>
  <c r="V3453" i="6" s="1"/>
  <c r="W3453" i="6" s="1"/>
  <c r="P3451" i="6"/>
  <c r="Q3451" i="6" s="1"/>
  <c r="O3451" i="6"/>
  <c r="R3451" i="6" s="1"/>
  <c r="T3451" i="6" s="1"/>
  <c r="U3451" i="6" s="1"/>
  <c r="V3451" i="6" s="1"/>
  <c r="W3451" i="6" s="1"/>
  <c r="P3429" i="6"/>
  <c r="Q3429" i="6" s="1"/>
  <c r="O3429" i="6"/>
  <c r="R3429" i="6" s="1"/>
  <c r="T3429" i="6" s="1"/>
  <c r="U3429" i="6" s="1"/>
  <c r="V3429" i="6" s="1"/>
  <c r="W3429" i="6" s="1"/>
  <c r="P3427" i="6"/>
  <c r="Q3427" i="6" s="1"/>
  <c r="O3427" i="6"/>
  <c r="R3427" i="6" s="1"/>
  <c r="T3427" i="6" s="1"/>
  <c r="U3427" i="6" s="1"/>
  <c r="V3427" i="6" s="1"/>
  <c r="W3427" i="6" s="1"/>
  <c r="P3405" i="6"/>
  <c r="Q3405" i="6" s="1"/>
  <c r="O3405" i="6"/>
  <c r="R3405" i="6" s="1"/>
  <c r="T3405" i="6" s="1"/>
  <c r="U3405" i="6" s="1"/>
  <c r="V3405" i="6" s="1"/>
  <c r="W3405" i="6" s="1"/>
  <c r="P3403" i="6"/>
  <c r="Q3403" i="6" s="1"/>
  <c r="O3403" i="6"/>
  <c r="R3403" i="6" s="1"/>
  <c r="T3403" i="6" s="1"/>
  <c r="U3403" i="6" s="1"/>
  <c r="V3403" i="6" s="1"/>
  <c r="W3403" i="6" s="1"/>
  <c r="P3381" i="6"/>
  <c r="Q3381" i="6" s="1"/>
  <c r="O3381" i="6"/>
  <c r="R3381" i="6" s="1"/>
  <c r="T3381" i="6" s="1"/>
  <c r="U3381" i="6" s="1"/>
  <c r="V3381" i="6" s="1"/>
  <c r="W3381" i="6" s="1"/>
  <c r="P3379" i="6"/>
  <c r="Q3379" i="6" s="1"/>
  <c r="O3379" i="6"/>
  <c r="R3379" i="6" s="1"/>
  <c r="T3379" i="6" s="1"/>
  <c r="U3379" i="6" s="1"/>
  <c r="V3379" i="6" s="1"/>
  <c r="W3379" i="6" s="1"/>
  <c r="P3357" i="6"/>
  <c r="Q3357" i="6" s="1"/>
  <c r="O3357" i="6"/>
  <c r="R3357" i="6" s="1"/>
  <c r="T3357" i="6" s="1"/>
  <c r="U3357" i="6" s="1"/>
  <c r="V3357" i="6" s="1"/>
  <c r="W3357" i="6" s="1"/>
  <c r="P3355" i="6"/>
  <c r="Q3355" i="6" s="1"/>
  <c r="O3355" i="6"/>
  <c r="R3355" i="6" s="1"/>
  <c r="T3355" i="6" s="1"/>
  <c r="U3355" i="6" s="1"/>
  <c r="V3355" i="6" s="1"/>
  <c r="W3355" i="6" s="1"/>
  <c r="O3323" i="6"/>
  <c r="R3323" i="6" s="1"/>
  <c r="T3323" i="6" s="1"/>
  <c r="U3323" i="6" s="1"/>
  <c r="V3323" i="6" s="1"/>
  <c r="W3323" i="6" s="1"/>
  <c r="P3323" i="6"/>
  <c r="Q3323" i="6" s="1"/>
  <c r="O3309" i="6"/>
  <c r="R3309" i="6" s="1"/>
  <c r="T3309" i="6" s="1"/>
  <c r="U3309" i="6" s="1"/>
  <c r="V3309" i="6" s="1"/>
  <c r="W3309" i="6" s="1"/>
  <c r="P3309" i="6"/>
  <c r="Q3309" i="6" s="1"/>
  <c r="T3242" i="6"/>
  <c r="U3242" i="6" s="1"/>
  <c r="V3242" i="6" s="1"/>
  <c r="W3242" i="6" s="1"/>
  <c r="T3183" i="6"/>
  <c r="U3183" i="6" s="1"/>
  <c r="V3183" i="6" s="1"/>
  <c r="W3183" i="6" s="1"/>
  <c r="O3054" i="6"/>
  <c r="R3054" i="6" s="1"/>
  <c r="T3054" i="6" s="1"/>
  <c r="U3054" i="6" s="1"/>
  <c r="V3054" i="6" s="1"/>
  <c r="W3054" i="6" s="1"/>
  <c r="P3054" i="6"/>
  <c r="Q3054" i="6" s="1"/>
  <c r="O2978" i="6"/>
  <c r="R2978" i="6" s="1"/>
  <c r="T2978" i="6" s="1"/>
  <c r="U2978" i="6" s="1"/>
  <c r="V2978" i="6" s="1"/>
  <c r="W2978" i="6" s="1"/>
  <c r="P2978" i="6"/>
  <c r="Q2978" i="6" s="1"/>
  <c r="O2943" i="6"/>
  <c r="R2943" i="6" s="1"/>
  <c r="T2943" i="6" s="1"/>
  <c r="U2943" i="6" s="1"/>
  <c r="V2943" i="6" s="1"/>
  <c r="W2943" i="6" s="1"/>
  <c r="P2943" i="6"/>
  <c r="Q2943" i="6" s="1"/>
  <c r="T2900" i="6"/>
  <c r="U2900" i="6" s="1"/>
  <c r="V2900" i="6" s="1"/>
  <c r="W2900" i="6" s="1"/>
  <c r="O2881" i="6"/>
  <c r="R2881" i="6" s="1"/>
  <c r="T2881" i="6" s="1"/>
  <c r="U2881" i="6" s="1"/>
  <c r="V2881" i="6" s="1"/>
  <c r="W2881" i="6" s="1"/>
  <c r="P2881" i="6"/>
  <c r="Q2881" i="6" s="1"/>
  <c r="O2677" i="6"/>
  <c r="R2677" i="6" s="1"/>
  <c r="T2677" i="6" s="1"/>
  <c r="U2677" i="6" s="1"/>
  <c r="V2677" i="6" s="1"/>
  <c r="W2677" i="6" s="1"/>
  <c r="P2677" i="6"/>
  <c r="Q2677" i="6" s="1"/>
  <c r="O2665" i="6"/>
  <c r="R2665" i="6" s="1"/>
  <c r="T2665" i="6" s="1"/>
  <c r="U2665" i="6" s="1"/>
  <c r="V2665" i="6" s="1"/>
  <c r="W2665" i="6" s="1"/>
  <c r="P2665" i="6"/>
  <c r="Q2665" i="6" s="1"/>
  <c r="P2588" i="6"/>
  <c r="Q2588" i="6" s="1"/>
  <c r="O2588" i="6"/>
  <c r="R2588" i="6" s="1"/>
  <c r="T2588" i="6" s="1"/>
  <c r="U2588" i="6" s="1"/>
  <c r="V2588" i="6" s="1"/>
  <c r="W2588" i="6" s="1"/>
  <c r="P2425" i="6"/>
  <c r="Q2425" i="6" s="1"/>
  <c r="O2425" i="6"/>
  <c r="R2425" i="6" s="1"/>
  <c r="T2425" i="6" s="1"/>
  <c r="U2425" i="6" s="1"/>
  <c r="V2425" i="6" s="1"/>
  <c r="W2425" i="6" s="1"/>
  <c r="P4724" i="6"/>
  <c r="Q4724" i="6" s="1"/>
  <c r="P4712" i="6"/>
  <c r="Q4712" i="6" s="1"/>
  <c r="P4700" i="6"/>
  <c r="Q4700" i="6" s="1"/>
  <c r="P4688" i="6"/>
  <c r="Q4688" i="6" s="1"/>
  <c r="P4676" i="6"/>
  <c r="Q4676" i="6" s="1"/>
  <c r="P4664" i="6"/>
  <c r="Q4664" i="6" s="1"/>
  <c r="P4424" i="6"/>
  <c r="Q4424" i="6" s="1"/>
  <c r="P4412" i="6"/>
  <c r="Q4412" i="6" s="1"/>
  <c r="P4400" i="6"/>
  <c r="Q4400" i="6" s="1"/>
  <c r="P4388" i="6"/>
  <c r="Q4388" i="6" s="1"/>
  <c r="P4376" i="6"/>
  <c r="Q4376" i="6" s="1"/>
  <c r="P4364" i="6"/>
  <c r="Q4364" i="6" s="1"/>
  <c r="P4352" i="6"/>
  <c r="Q4352" i="6" s="1"/>
  <c r="P4340" i="6"/>
  <c r="Q4340" i="6" s="1"/>
  <c r="P4328" i="6"/>
  <c r="Q4328" i="6" s="1"/>
  <c r="P4304" i="6"/>
  <c r="Q4304" i="6" s="1"/>
  <c r="P4292" i="6"/>
  <c r="Q4292" i="6" s="1"/>
  <c r="P4280" i="6"/>
  <c r="Q4280" i="6" s="1"/>
  <c r="P4256" i="6"/>
  <c r="Q4256" i="6" s="1"/>
  <c r="P4160" i="6"/>
  <c r="Q4160" i="6" s="1"/>
  <c r="P4148" i="6"/>
  <c r="Q4148" i="6" s="1"/>
  <c r="P3801" i="6"/>
  <c r="Q3801" i="6" s="1"/>
  <c r="P3789" i="6"/>
  <c r="Q3789" i="6" s="1"/>
  <c r="P3777" i="6"/>
  <c r="Q3777" i="6" s="1"/>
  <c r="P3765" i="6"/>
  <c r="Q3765" i="6" s="1"/>
  <c r="P3753" i="6"/>
  <c r="Q3753" i="6" s="1"/>
  <c r="P3741" i="6"/>
  <c r="Q3741" i="6" s="1"/>
  <c r="P3729" i="6"/>
  <c r="Q3729" i="6" s="1"/>
  <c r="P3717" i="6"/>
  <c r="Q3717" i="6" s="1"/>
  <c r="P3705" i="6"/>
  <c r="Q3705" i="6" s="1"/>
  <c r="P3693" i="6"/>
  <c r="Q3693" i="6" s="1"/>
  <c r="P3681" i="6"/>
  <c r="Q3681" i="6" s="1"/>
  <c r="P3669" i="6"/>
  <c r="Q3669" i="6" s="1"/>
  <c r="P3657" i="6"/>
  <c r="Q3657" i="6" s="1"/>
  <c r="P3645" i="6"/>
  <c r="Q3645" i="6" s="1"/>
  <c r="P3633" i="6"/>
  <c r="Q3633" i="6" s="1"/>
  <c r="P3621" i="6"/>
  <c r="Q3621" i="6" s="1"/>
  <c r="P3609" i="6"/>
  <c r="Q3609" i="6" s="1"/>
  <c r="P3597" i="6"/>
  <c r="Q3597" i="6" s="1"/>
  <c r="P3585" i="6"/>
  <c r="Q3585" i="6" s="1"/>
  <c r="P3573" i="6"/>
  <c r="Q3573" i="6" s="1"/>
  <c r="P3561" i="6"/>
  <c r="Q3561" i="6" s="1"/>
  <c r="P3558" i="6"/>
  <c r="Q3558" i="6" s="1"/>
  <c r="O3558" i="6"/>
  <c r="R3558" i="6" s="1"/>
  <c r="T3558" i="6" s="1"/>
  <c r="U3558" i="6" s="1"/>
  <c r="V3558" i="6" s="1"/>
  <c r="W3558" i="6" s="1"/>
  <c r="P3534" i="6"/>
  <c r="Q3534" i="6" s="1"/>
  <c r="O3534" i="6"/>
  <c r="R3534" i="6" s="1"/>
  <c r="T3534" i="6" s="1"/>
  <c r="U3534" i="6" s="1"/>
  <c r="V3534" i="6" s="1"/>
  <c r="W3534" i="6" s="1"/>
  <c r="P3510" i="6"/>
  <c r="Q3510" i="6" s="1"/>
  <c r="O3510" i="6"/>
  <c r="R3510" i="6" s="1"/>
  <c r="T3510" i="6" s="1"/>
  <c r="U3510" i="6" s="1"/>
  <c r="V3510" i="6" s="1"/>
  <c r="W3510" i="6" s="1"/>
  <c r="P3486" i="6"/>
  <c r="Q3486" i="6" s="1"/>
  <c r="O3486" i="6"/>
  <c r="R3486" i="6" s="1"/>
  <c r="T3486" i="6" s="1"/>
  <c r="U3486" i="6" s="1"/>
  <c r="V3486" i="6" s="1"/>
  <c r="W3486" i="6" s="1"/>
  <c r="P3462" i="6"/>
  <c r="Q3462" i="6" s="1"/>
  <c r="O3462" i="6"/>
  <c r="R3462" i="6" s="1"/>
  <c r="T3462" i="6" s="1"/>
  <c r="U3462" i="6" s="1"/>
  <c r="V3462" i="6" s="1"/>
  <c r="W3462" i="6" s="1"/>
  <c r="P3438" i="6"/>
  <c r="Q3438" i="6" s="1"/>
  <c r="O3438" i="6"/>
  <c r="R3438" i="6" s="1"/>
  <c r="T3438" i="6" s="1"/>
  <c r="U3438" i="6" s="1"/>
  <c r="V3438" i="6" s="1"/>
  <c r="W3438" i="6" s="1"/>
  <c r="P3414" i="6"/>
  <c r="Q3414" i="6" s="1"/>
  <c r="O3414" i="6"/>
  <c r="R3414" i="6" s="1"/>
  <c r="T3414" i="6" s="1"/>
  <c r="U3414" i="6" s="1"/>
  <c r="V3414" i="6" s="1"/>
  <c r="W3414" i="6" s="1"/>
  <c r="P3390" i="6"/>
  <c r="Q3390" i="6" s="1"/>
  <c r="O3390" i="6"/>
  <c r="R3390" i="6" s="1"/>
  <c r="T3390" i="6" s="1"/>
  <c r="U3390" i="6" s="1"/>
  <c r="V3390" i="6" s="1"/>
  <c r="W3390" i="6" s="1"/>
  <c r="P3366" i="6"/>
  <c r="Q3366" i="6" s="1"/>
  <c r="O3366" i="6"/>
  <c r="R3366" i="6" s="1"/>
  <c r="T3366" i="6" s="1"/>
  <c r="U3366" i="6" s="1"/>
  <c r="V3366" i="6" s="1"/>
  <c r="W3366" i="6" s="1"/>
  <c r="P3328" i="6"/>
  <c r="Q3328" i="6" s="1"/>
  <c r="O3299" i="6"/>
  <c r="R3299" i="6" s="1"/>
  <c r="T3299" i="6" s="1"/>
  <c r="U3299" i="6" s="1"/>
  <c r="V3299" i="6" s="1"/>
  <c r="W3299" i="6" s="1"/>
  <c r="P3299" i="6"/>
  <c r="Q3299" i="6" s="1"/>
  <c r="P3289" i="6"/>
  <c r="Q3289" i="6" s="1"/>
  <c r="O3251" i="6"/>
  <c r="R3251" i="6" s="1"/>
  <c r="T3251" i="6" s="1"/>
  <c r="U3251" i="6" s="1"/>
  <c r="V3251" i="6" s="1"/>
  <c r="W3251" i="6" s="1"/>
  <c r="O3234" i="6"/>
  <c r="R3234" i="6" s="1"/>
  <c r="T3234" i="6" s="1"/>
  <c r="U3234" i="6" s="1"/>
  <c r="V3234" i="6" s="1"/>
  <c r="W3234" i="6" s="1"/>
  <c r="T3232" i="6"/>
  <c r="U3232" i="6" s="1"/>
  <c r="V3232" i="6" s="1"/>
  <c r="W3232" i="6" s="1"/>
  <c r="P3170" i="6"/>
  <c r="Q3170" i="6" s="1"/>
  <c r="O3170" i="6"/>
  <c r="R3170" i="6" s="1"/>
  <c r="T3170" i="6" s="1"/>
  <c r="U3170" i="6" s="1"/>
  <c r="V3170" i="6" s="1"/>
  <c r="W3170" i="6" s="1"/>
  <c r="P3168" i="6"/>
  <c r="Q3168" i="6" s="1"/>
  <c r="O3144" i="6"/>
  <c r="R3144" i="6" s="1"/>
  <c r="T3144" i="6" s="1"/>
  <c r="U3144" i="6" s="1"/>
  <c r="V3144" i="6" s="1"/>
  <c r="W3144" i="6" s="1"/>
  <c r="P3121" i="6"/>
  <c r="Q3121" i="6" s="1"/>
  <c r="P3118" i="6"/>
  <c r="Q3118" i="6" s="1"/>
  <c r="O3118" i="6"/>
  <c r="R3118" i="6" s="1"/>
  <c r="T3118" i="6" s="1"/>
  <c r="U3118" i="6" s="1"/>
  <c r="V3118" i="6" s="1"/>
  <c r="W3118" i="6" s="1"/>
  <c r="O3114" i="6"/>
  <c r="R3114" i="6" s="1"/>
  <c r="T3114" i="6" s="1"/>
  <c r="U3114" i="6" s="1"/>
  <c r="V3114" i="6" s="1"/>
  <c r="W3114" i="6" s="1"/>
  <c r="P3114" i="6"/>
  <c r="Q3114" i="6" s="1"/>
  <c r="O3109" i="6"/>
  <c r="R3109" i="6" s="1"/>
  <c r="T3109" i="6" s="1"/>
  <c r="U3109" i="6" s="1"/>
  <c r="V3109" i="6" s="1"/>
  <c r="W3109" i="6" s="1"/>
  <c r="P3109" i="6"/>
  <c r="Q3109" i="6" s="1"/>
  <c r="T3094" i="6"/>
  <c r="U3094" i="6" s="1"/>
  <c r="V3094" i="6" s="1"/>
  <c r="W3094" i="6" s="1"/>
  <c r="P3077" i="6"/>
  <c r="Q3077" i="6" s="1"/>
  <c r="O3026" i="6"/>
  <c r="R3026" i="6" s="1"/>
  <c r="T3026" i="6" s="1"/>
  <c r="U3026" i="6" s="1"/>
  <c r="V3026" i="6" s="1"/>
  <c r="W3026" i="6" s="1"/>
  <c r="T3014" i="6"/>
  <c r="U3014" i="6" s="1"/>
  <c r="V3014" i="6" s="1"/>
  <c r="W3014" i="6" s="1"/>
  <c r="O2991" i="6"/>
  <c r="R2991" i="6" s="1"/>
  <c r="T2991" i="6" s="1"/>
  <c r="U2991" i="6" s="1"/>
  <c r="V2991" i="6" s="1"/>
  <c r="W2991" i="6" s="1"/>
  <c r="P2976" i="6"/>
  <c r="Q2976" i="6" s="1"/>
  <c r="O2976" i="6"/>
  <c r="R2976" i="6" s="1"/>
  <c r="T2976" i="6" s="1"/>
  <c r="U2976" i="6" s="1"/>
  <c r="V2976" i="6" s="1"/>
  <c r="W2976" i="6" s="1"/>
  <c r="O2961" i="6"/>
  <c r="R2961" i="6" s="1"/>
  <c r="T2961" i="6" s="1"/>
  <c r="U2961" i="6" s="1"/>
  <c r="V2961" i="6" s="1"/>
  <c r="W2961" i="6" s="1"/>
  <c r="P2774" i="6"/>
  <c r="Q2774" i="6" s="1"/>
  <c r="O2761" i="6"/>
  <c r="R2761" i="6" s="1"/>
  <c r="T2761" i="6" s="1"/>
  <c r="U2761" i="6" s="1"/>
  <c r="V2761" i="6" s="1"/>
  <c r="W2761" i="6" s="1"/>
  <c r="P2753" i="6"/>
  <c r="Q2753" i="6" s="1"/>
  <c r="O2690" i="6"/>
  <c r="R2690" i="6" s="1"/>
  <c r="T2690" i="6" s="1"/>
  <c r="U2690" i="6" s="1"/>
  <c r="V2690" i="6" s="1"/>
  <c r="W2690" i="6" s="1"/>
  <c r="T2594" i="6"/>
  <c r="U2594" i="6" s="1"/>
  <c r="V2594" i="6" s="1"/>
  <c r="W2594" i="6" s="1"/>
  <c r="P2465" i="6"/>
  <c r="Q2465" i="6" s="1"/>
  <c r="O2465" i="6"/>
  <c r="R2465" i="6" s="1"/>
  <c r="T2465" i="6" s="1"/>
  <c r="U2465" i="6" s="1"/>
  <c r="V2465" i="6" s="1"/>
  <c r="W2465" i="6" s="1"/>
  <c r="O2405" i="6"/>
  <c r="R2405" i="6" s="1"/>
  <c r="T2405" i="6" s="1"/>
  <c r="U2405" i="6" s="1"/>
  <c r="V2405" i="6" s="1"/>
  <c r="W2405" i="6" s="1"/>
  <c r="P2405" i="6"/>
  <c r="Q2405" i="6" s="1"/>
  <c r="O2401" i="6"/>
  <c r="R2401" i="6" s="1"/>
  <c r="T2401" i="6" s="1"/>
  <c r="U2401" i="6" s="1"/>
  <c r="V2401" i="6" s="1"/>
  <c r="W2401" i="6" s="1"/>
  <c r="P2401" i="6"/>
  <c r="Q2401" i="6" s="1"/>
  <c r="T2091" i="6"/>
  <c r="U2091" i="6" s="1"/>
  <c r="V2091" i="6" s="1"/>
  <c r="W2091" i="6" s="1"/>
  <c r="P1830" i="6"/>
  <c r="Q1830" i="6" s="1"/>
  <c r="O1830" i="6"/>
  <c r="R1830" i="6" s="1"/>
  <c r="T1830" i="6" s="1"/>
  <c r="U1830" i="6" s="1"/>
  <c r="V1830" i="6" s="1"/>
  <c r="W1830" i="6" s="1"/>
  <c r="O3798" i="6"/>
  <c r="R3798" i="6" s="1"/>
  <c r="T3798" i="6" s="1"/>
  <c r="U3798" i="6" s="1"/>
  <c r="V3798" i="6" s="1"/>
  <c r="W3798" i="6" s="1"/>
  <c r="P3798" i="6"/>
  <c r="Q3798" i="6" s="1"/>
  <c r="O3786" i="6"/>
  <c r="R3786" i="6" s="1"/>
  <c r="T3786" i="6" s="1"/>
  <c r="U3786" i="6" s="1"/>
  <c r="V3786" i="6" s="1"/>
  <c r="W3786" i="6" s="1"/>
  <c r="P3786" i="6"/>
  <c r="Q3786" i="6" s="1"/>
  <c r="O3774" i="6"/>
  <c r="R3774" i="6" s="1"/>
  <c r="T3774" i="6" s="1"/>
  <c r="U3774" i="6" s="1"/>
  <c r="V3774" i="6" s="1"/>
  <c r="W3774" i="6" s="1"/>
  <c r="P3774" i="6"/>
  <c r="Q3774" i="6" s="1"/>
  <c r="O3762" i="6"/>
  <c r="R3762" i="6" s="1"/>
  <c r="T3762" i="6" s="1"/>
  <c r="U3762" i="6" s="1"/>
  <c r="V3762" i="6" s="1"/>
  <c r="W3762" i="6" s="1"/>
  <c r="P3762" i="6"/>
  <c r="Q3762" i="6" s="1"/>
  <c r="O3750" i="6"/>
  <c r="R3750" i="6" s="1"/>
  <c r="T3750" i="6" s="1"/>
  <c r="U3750" i="6" s="1"/>
  <c r="V3750" i="6" s="1"/>
  <c r="W3750" i="6" s="1"/>
  <c r="P3750" i="6"/>
  <c r="Q3750" i="6" s="1"/>
  <c r="O3738" i="6"/>
  <c r="R3738" i="6" s="1"/>
  <c r="T3738" i="6" s="1"/>
  <c r="U3738" i="6" s="1"/>
  <c r="V3738" i="6" s="1"/>
  <c r="W3738" i="6" s="1"/>
  <c r="P3738" i="6"/>
  <c r="Q3738" i="6" s="1"/>
  <c r="O3726" i="6"/>
  <c r="R3726" i="6" s="1"/>
  <c r="T3726" i="6" s="1"/>
  <c r="U3726" i="6" s="1"/>
  <c r="V3726" i="6" s="1"/>
  <c r="W3726" i="6" s="1"/>
  <c r="P3726" i="6"/>
  <c r="Q3726" i="6" s="1"/>
  <c r="O3714" i="6"/>
  <c r="R3714" i="6" s="1"/>
  <c r="T3714" i="6" s="1"/>
  <c r="U3714" i="6" s="1"/>
  <c r="V3714" i="6" s="1"/>
  <c r="W3714" i="6" s="1"/>
  <c r="P3714" i="6"/>
  <c r="Q3714" i="6" s="1"/>
  <c r="O3702" i="6"/>
  <c r="R3702" i="6" s="1"/>
  <c r="T3702" i="6" s="1"/>
  <c r="U3702" i="6" s="1"/>
  <c r="V3702" i="6" s="1"/>
  <c r="W3702" i="6" s="1"/>
  <c r="P3702" i="6"/>
  <c r="Q3702" i="6" s="1"/>
  <c r="O3690" i="6"/>
  <c r="R3690" i="6" s="1"/>
  <c r="T3690" i="6" s="1"/>
  <c r="U3690" i="6" s="1"/>
  <c r="V3690" i="6" s="1"/>
  <c r="W3690" i="6" s="1"/>
  <c r="P3690" i="6"/>
  <c r="Q3690" i="6" s="1"/>
  <c r="O3678" i="6"/>
  <c r="R3678" i="6" s="1"/>
  <c r="T3678" i="6" s="1"/>
  <c r="U3678" i="6" s="1"/>
  <c r="V3678" i="6" s="1"/>
  <c r="W3678" i="6" s="1"/>
  <c r="P3678" i="6"/>
  <c r="Q3678" i="6" s="1"/>
  <c r="O3666" i="6"/>
  <c r="R3666" i="6" s="1"/>
  <c r="T3666" i="6" s="1"/>
  <c r="U3666" i="6" s="1"/>
  <c r="V3666" i="6" s="1"/>
  <c r="W3666" i="6" s="1"/>
  <c r="P3666" i="6"/>
  <c r="Q3666" i="6" s="1"/>
  <c r="O3654" i="6"/>
  <c r="R3654" i="6" s="1"/>
  <c r="T3654" i="6" s="1"/>
  <c r="U3654" i="6" s="1"/>
  <c r="V3654" i="6" s="1"/>
  <c r="W3654" i="6" s="1"/>
  <c r="P3654" i="6"/>
  <c r="Q3654" i="6" s="1"/>
  <c r="O3642" i="6"/>
  <c r="R3642" i="6" s="1"/>
  <c r="T3642" i="6" s="1"/>
  <c r="U3642" i="6" s="1"/>
  <c r="V3642" i="6" s="1"/>
  <c r="W3642" i="6" s="1"/>
  <c r="P3642" i="6"/>
  <c r="Q3642" i="6" s="1"/>
  <c r="O3630" i="6"/>
  <c r="R3630" i="6" s="1"/>
  <c r="T3630" i="6" s="1"/>
  <c r="U3630" i="6" s="1"/>
  <c r="V3630" i="6" s="1"/>
  <c r="W3630" i="6" s="1"/>
  <c r="P3630" i="6"/>
  <c r="Q3630" i="6" s="1"/>
  <c r="O3618" i="6"/>
  <c r="R3618" i="6" s="1"/>
  <c r="T3618" i="6" s="1"/>
  <c r="U3618" i="6" s="1"/>
  <c r="V3618" i="6" s="1"/>
  <c r="W3618" i="6" s="1"/>
  <c r="P3618" i="6"/>
  <c r="Q3618" i="6" s="1"/>
  <c r="O3606" i="6"/>
  <c r="R3606" i="6" s="1"/>
  <c r="T3606" i="6" s="1"/>
  <c r="U3606" i="6" s="1"/>
  <c r="V3606" i="6" s="1"/>
  <c r="W3606" i="6" s="1"/>
  <c r="P3606" i="6"/>
  <c r="Q3606" i="6" s="1"/>
  <c r="O3594" i="6"/>
  <c r="R3594" i="6" s="1"/>
  <c r="T3594" i="6" s="1"/>
  <c r="U3594" i="6" s="1"/>
  <c r="V3594" i="6" s="1"/>
  <c r="W3594" i="6" s="1"/>
  <c r="P3594" i="6"/>
  <c r="Q3594" i="6" s="1"/>
  <c r="O3582" i="6"/>
  <c r="R3582" i="6" s="1"/>
  <c r="T3582" i="6" s="1"/>
  <c r="U3582" i="6" s="1"/>
  <c r="V3582" i="6" s="1"/>
  <c r="W3582" i="6" s="1"/>
  <c r="P3582" i="6"/>
  <c r="Q3582" i="6" s="1"/>
  <c r="O3570" i="6"/>
  <c r="R3570" i="6" s="1"/>
  <c r="T3570" i="6" s="1"/>
  <c r="U3570" i="6" s="1"/>
  <c r="V3570" i="6" s="1"/>
  <c r="W3570" i="6" s="1"/>
  <c r="P3570" i="6"/>
  <c r="Q3570" i="6" s="1"/>
  <c r="O3339" i="6"/>
  <c r="R3339" i="6" s="1"/>
  <c r="T3339" i="6" s="1"/>
  <c r="U3339" i="6" s="1"/>
  <c r="V3339" i="6" s="1"/>
  <c r="W3339" i="6" s="1"/>
  <c r="O3337" i="6"/>
  <c r="R3337" i="6" s="1"/>
  <c r="T3337" i="6" s="1"/>
  <c r="U3337" i="6" s="1"/>
  <c r="V3337" i="6" s="1"/>
  <c r="W3337" i="6" s="1"/>
  <c r="P3334" i="6"/>
  <c r="Q3334" i="6" s="1"/>
  <c r="O3334" i="6"/>
  <c r="R3334" i="6" s="1"/>
  <c r="T3334" i="6" s="1"/>
  <c r="U3334" i="6" s="1"/>
  <c r="V3334" i="6" s="1"/>
  <c r="W3334" i="6" s="1"/>
  <c r="O3321" i="6"/>
  <c r="R3321" i="6" s="1"/>
  <c r="T3321" i="6" s="1"/>
  <c r="U3321" i="6" s="1"/>
  <c r="V3321" i="6" s="1"/>
  <c r="W3321" i="6" s="1"/>
  <c r="P3321" i="6"/>
  <c r="Q3321" i="6" s="1"/>
  <c r="O3244" i="6"/>
  <c r="R3244" i="6" s="1"/>
  <c r="T3244" i="6" s="1"/>
  <c r="U3244" i="6" s="1"/>
  <c r="V3244" i="6" s="1"/>
  <c r="W3244" i="6" s="1"/>
  <c r="P3244" i="6"/>
  <c r="Q3244" i="6" s="1"/>
  <c r="P3193" i="6"/>
  <c r="Q3193" i="6" s="1"/>
  <c r="O3137" i="6"/>
  <c r="R3137" i="6" s="1"/>
  <c r="T3137" i="6" s="1"/>
  <c r="U3137" i="6" s="1"/>
  <c r="V3137" i="6" s="1"/>
  <c r="W3137" i="6" s="1"/>
  <c r="P3137" i="6"/>
  <c r="Q3137" i="6" s="1"/>
  <c r="O3072" i="6"/>
  <c r="R3072" i="6" s="1"/>
  <c r="T3072" i="6" s="1"/>
  <c r="U3072" i="6" s="1"/>
  <c r="V3072" i="6" s="1"/>
  <c r="W3072" i="6" s="1"/>
  <c r="O3061" i="6"/>
  <c r="R3061" i="6" s="1"/>
  <c r="T3061" i="6" s="1"/>
  <c r="U3061" i="6" s="1"/>
  <c r="V3061" i="6" s="1"/>
  <c r="W3061" i="6" s="1"/>
  <c r="T3010" i="6"/>
  <c r="U3010" i="6" s="1"/>
  <c r="V3010" i="6" s="1"/>
  <c r="W3010" i="6" s="1"/>
  <c r="T3005" i="6"/>
  <c r="U3005" i="6" s="1"/>
  <c r="V3005" i="6" s="1"/>
  <c r="W3005" i="6" s="1"/>
  <c r="P2948" i="6"/>
  <c r="Q2948" i="6" s="1"/>
  <c r="O2948" i="6"/>
  <c r="R2948" i="6" s="1"/>
  <c r="T2948" i="6" s="1"/>
  <c r="U2948" i="6" s="1"/>
  <c r="V2948" i="6" s="1"/>
  <c r="W2948" i="6" s="1"/>
  <c r="P2910" i="6"/>
  <c r="Q2910" i="6" s="1"/>
  <c r="O2910" i="6"/>
  <c r="R2910" i="6" s="1"/>
  <c r="T2910" i="6" s="1"/>
  <c r="U2910" i="6" s="1"/>
  <c r="V2910" i="6" s="1"/>
  <c r="W2910" i="6" s="1"/>
  <c r="P2892" i="6"/>
  <c r="Q2892" i="6" s="1"/>
  <c r="O2892" i="6"/>
  <c r="R2892" i="6" s="1"/>
  <c r="T2892" i="6" s="1"/>
  <c r="U2892" i="6" s="1"/>
  <c r="V2892" i="6" s="1"/>
  <c r="W2892" i="6" s="1"/>
  <c r="O2873" i="6"/>
  <c r="R2873" i="6" s="1"/>
  <c r="T2873" i="6" s="1"/>
  <c r="U2873" i="6" s="1"/>
  <c r="V2873" i="6" s="1"/>
  <c r="W2873" i="6" s="1"/>
  <c r="P2873" i="6"/>
  <c r="Q2873" i="6" s="1"/>
  <c r="T2709" i="6"/>
  <c r="U2709" i="6" s="1"/>
  <c r="V2709" i="6" s="1"/>
  <c r="W2709" i="6" s="1"/>
  <c r="O2575" i="6"/>
  <c r="R2575" i="6" s="1"/>
  <c r="T2575" i="6" s="1"/>
  <c r="U2575" i="6" s="1"/>
  <c r="V2575" i="6" s="1"/>
  <c r="W2575" i="6" s="1"/>
  <c r="P2575" i="6"/>
  <c r="Q2575" i="6" s="1"/>
  <c r="P2531" i="6"/>
  <c r="Q2531" i="6" s="1"/>
  <c r="O2531" i="6"/>
  <c r="R2531" i="6" s="1"/>
  <c r="T2531" i="6" s="1"/>
  <c r="U2531" i="6" s="1"/>
  <c r="V2531" i="6" s="1"/>
  <c r="W2531" i="6" s="1"/>
  <c r="P2501" i="6"/>
  <c r="Q2501" i="6" s="1"/>
  <c r="O2501" i="6"/>
  <c r="R2501" i="6" s="1"/>
  <c r="T2501" i="6" s="1"/>
  <c r="U2501" i="6" s="1"/>
  <c r="V2501" i="6" s="1"/>
  <c r="W2501" i="6" s="1"/>
  <c r="P2292" i="6"/>
  <c r="Q2292" i="6" s="1"/>
  <c r="O2292" i="6"/>
  <c r="R2292" i="6" s="1"/>
  <c r="T2292" i="6" s="1"/>
  <c r="U2292" i="6" s="1"/>
  <c r="V2292" i="6" s="1"/>
  <c r="W2292" i="6" s="1"/>
  <c r="O3273" i="6"/>
  <c r="R3273" i="6" s="1"/>
  <c r="T3273" i="6" s="1"/>
  <c r="U3273" i="6" s="1"/>
  <c r="V3273" i="6" s="1"/>
  <c r="W3273" i="6" s="1"/>
  <c r="P3273" i="6"/>
  <c r="Q3273" i="6" s="1"/>
  <c r="O3221" i="6"/>
  <c r="R3221" i="6" s="1"/>
  <c r="T3221" i="6" s="1"/>
  <c r="U3221" i="6" s="1"/>
  <c r="V3221" i="6" s="1"/>
  <c r="W3221" i="6" s="1"/>
  <c r="P3221" i="6"/>
  <c r="Q3221" i="6" s="1"/>
  <c r="O3195" i="6"/>
  <c r="R3195" i="6" s="1"/>
  <c r="T3195" i="6" s="1"/>
  <c r="U3195" i="6" s="1"/>
  <c r="V3195" i="6" s="1"/>
  <c r="W3195" i="6" s="1"/>
  <c r="P3195" i="6"/>
  <c r="Q3195" i="6" s="1"/>
  <c r="O3181" i="6"/>
  <c r="R3181" i="6" s="1"/>
  <c r="T3181" i="6" s="1"/>
  <c r="U3181" i="6" s="1"/>
  <c r="V3181" i="6" s="1"/>
  <c r="W3181" i="6" s="1"/>
  <c r="P3181" i="6"/>
  <c r="Q3181" i="6" s="1"/>
  <c r="T3164" i="6"/>
  <c r="U3164" i="6" s="1"/>
  <c r="V3164" i="6" s="1"/>
  <c r="W3164" i="6" s="1"/>
  <c r="T3050" i="6"/>
  <c r="U3050" i="6" s="1"/>
  <c r="V3050" i="6" s="1"/>
  <c r="W3050" i="6" s="1"/>
  <c r="O2903" i="6"/>
  <c r="R2903" i="6" s="1"/>
  <c r="T2903" i="6" s="1"/>
  <c r="U2903" i="6" s="1"/>
  <c r="V2903" i="6" s="1"/>
  <c r="W2903" i="6" s="1"/>
  <c r="P2903" i="6"/>
  <c r="Q2903" i="6" s="1"/>
  <c r="P1946" i="6"/>
  <c r="Q1946" i="6" s="1"/>
  <c r="O1946" i="6"/>
  <c r="R1946" i="6" s="1"/>
  <c r="T1946" i="6" s="1"/>
  <c r="U1946" i="6" s="1"/>
  <c r="V1946" i="6" s="1"/>
  <c r="W1946" i="6" s="1"/>
  <c r="O1870" i="6"/>
  <c r="R1870" i="6" s="1"/>
  <c r="T1870" i="6" s="1"/>
  <c r="U1870" i="6" s="1"/>
  <c r="V1870" i="6" s="1"/>
  <c r="W1870" i="6" s="1"/>
  <c r="P1870" i="6"/>
  <c r="Q1870" i="6" s="1"/>
  <c r="T3046" i="6"/>
  <c r="U3046" i="6" s="1"/>
  <c r="V3046" i="6" s="1"/>
  <c r="W3046" i="6" s="1"/>
  <c r="O3042" i="6"/>
  <c r="R3042" i="6" s="1"/>
  <c r="T3042" i="6" s="1"/>
  <c r="U3042" i="6" s="1"/>
  <c r="V3042" i="6" s="1"/>
  <c r="W3042" i="6" s="1"/>
  <c r="P3042" i="6"/>
  <c r="Q3042" i="6" s="1"/>
  <c r="O3029" i="6"/>
  <c r="R3029" i="6" s="1"/>
  <c r="T3029" i="6" s="1"/>
  <c r="U3029" i="6" s="1"/>
  <c r="V3029" i="6" s="1"/>
  <c r="W3029" i="6" s="1"/>
  <c r="P3029" i="6"/>
  <c r="Q3029" i="6" s="1"/>
  <c r="O2925" i="6"/>
  <c r="R2925" i="6" s="1"/>
  <c r="T2925" i="6" s="1"/>
  <c r="U2925" i="6" s="1"/>
  <c r="V2925" i="6" s="1"/>
  <c r="W2925" i="6" s="1"/>
  <c r="P2925" i="6"/>
  <c r="Q2925" i="6" s="1"/>
  <c r="T2876" i="6"/>
  <c r="U2876" i="6" s="1"/>
  <c r="V2876" i="6" s="1"/>
  <c r="W2876" i="6" s="1"/>
  <c r="T2854" i="6"/>
  <c r="U2854" i="6" s="1"/>
  <c r="V2854" i="6" s="1"/>
  <c r="W2854" i="6" s="1"/>
  <c r="O2849" i="6"/>
  <c r="R2849" i="6" s="1"/>
  <c r="T2849" i="6" s="1"/>
  <c r="U2849" i="6" s="1"/>
  <c r="V2849" i="6" s="1"/>
  <c r="W2849" i="6" s="1"/>
  <c r="P2849" i="6"/>
  <c r="Q2849" i="6" s="1"/>
  <c r="T2838" i="6"/>
  <c r="U2838" i="6" s="1"/>
  <c r="V2838" i="6" s="1"/>
  <c r="W2838" i="6" s="1"/>
  <c r="O2737" i="6"/>
  <c r="R2737" i="6" s="1"/>
  <c r="T2737" i="6" s="1"/>
  <c r="U2737" i="6" s="1"/>
  <c r="V2737" i="6" s="1"/>
  <c r="W2737" i="6" s="1"/>
  <c r="P2737" i="6"/>
  <c r="Q2737" i="6" s="1"/>
  <c r="P2617" i="6"/>
  <c r="Q2617" i="6" s="1"/>
  <c r="O2617" i="6"/>
  <c r="R2617" i="6" s="1"/>
  <c r="T2617" i="6" s="1"/>
  <c r="U2617" i="6" s="1"/>
  <c r="V2617" i="6" s="1"/>
  <c r="W2617" i="6" s="1"/>
  <c r="P2554" i="6"/>
  <c r="Q2554" i="6" s="1"/>
  <c r="O2554" i="6"/>
  <c r="R2554" i="6" s="1"/>
  <c r="T2554" i="6" s="1"/>
  <c r="U2554" i="6" s="1"/>
  <c r="V2554" i="6" s="1"/>
  <c r="W2554" i="6" s="1"/>
  <c r="O2492" i="6"/>
  <c r="R2492" i="6" s="1"/>
  <c r="T2492" i="6" s="1"/>
  <c r="U2492" i="6" s="1"/>
  <c r="V2492" i="6" s="1"/>
  <c r="W2492" i="6" s="1"/>
  <c r="P2492" i="6"/>
  <c r="Q2492" i="6" s="1"/>
  <c r="O2429" i="6"/>
  <c r="R2429" i="6" s="1"/>
  <c r="T2429" i="6" s="1"/>
  <c r="U2429" i="6" s="1"/>
  <c r="V2429" i="6" s="1"/>
  <c r="W2429" i="6" s="1"/>
  <c r="P2429" i="6"/>
  <c r="Q2429" i="6" s="1"/>
  <c r="P2387" i="6"/>
  <c r="Q2387" i="6" s="1"/>
  <c r="O2387" i="6"/>
  <c r="R2387" i="6" s="1"/>
  <c r="T2387" i="6" s="1"/>
  <c r="U2387" i="6" s="1"/>
  <c r="V2387" i="6" s="1"/>
  <c r="W2387" i="6" s="1"/>
  <c r="P2357" i="6"/>
  <c r="Q2357" i="6" s="1"/>
  <c r="O2357" i="6"/>
  <c r="R2357" i="6" s="1"/>
  <c r="T2357" i="6" s="1"/>
  <c r="U2357" i="6" s="1"/>
  <c r="V2357" i="6" s="1"/>
  <c r="W2357" i="6" s="1"/>
  <c r="O2307" i="6"/>
  <c r="R2307" i="6" s="1"/>
  <c r="T2307" i="6" s="1"/>
  <c r="U2307" i="6" s="1"/>
  <c r="V2307" i="6" s="1"/>
  <c r="W2307" i="6" s="1"/>
  <c r="P2307" i="6"/>
  <c r="Q2307" i="6" s="1"/>
  <c r="O2283" i="6"/>
  <c r="R2283" i="6" s="1"/>
  <c r="T2283" i="6" s="1"/>
  <c r="U2283" i="6" s="1"/>
  <c r="V2283" i="6" s="1"/>
  <c r="W2283" i="6" s="1"/>
  <c r="P2283" i="6"/>
  <c r="Q2283" i="6" s="1"/>
  <c r="T2112" i="6"/>
  <c r="U2112" i="6" s="1"/>
  <c r="V2112" i="6" s="1"/>
  <c r="W2112" i="6" s="1"/>
  <c r="O2021" i="6"/>
  <c r="R2021" i="6" s="1"/>
  <c r="T2021" i="6" s="1"/>
  <c r="U2021" i="6" s="1"/>
  <c r="V2021" i="6" s="1"/>
  <c r="W2021" i="6" s="1"/>
  <c r="P2021" i="6"/>
  <c r="Q2021" i="6" s="1"/>
  <c r="O1770" i="6"/>
  <c r="R1770" i="6" s="1"/>
  <c r="T1770" i="6" s="1"/>
  <c r="U1770" i="6" s="1"/>
  <c r="V1770" i="6" s="1"/>
  <c r="W1770" i="6" s="1"/>
  <c r="P1770" i="6"/>
  <c r="Q1770" i="6" s="1"/>
  <c r="O1690" i="6"/>
  <c r="R1690" i="6" s="1"/>
  <c r="T1690" i="6" s="1"/>
  <c r="U1690" i="6" s="1"/>
  <c r="V1690" i="6" s="1"/>
  <c r="W1690" i="6" s="1"/>
  <c r="P1690" i="6"/>
  <c r="Q1690" i="6" s="1"/>
  <c r="O3345" i="6"/>
  <c r="R3345" i="6" s="1"/>
  <c r="T3345" i="6" s="1"/>
  <c r="U3345" i="6" s="1"/>
  <c r="V3345" i="6" s="1"/>
  <c r="W3345" i="6" s="1"/>
  <c r="P3345" i="6"/>
  <c r="Q3345" i="6" s="1"/>
  <c r="O3341" i="6"/>
  <c r="R3341" i="6" s="1"/>
  <c r="T3341" i="6" s="1"/>
  <c r="U3341" i="6" s="1"/>
  <c r="V3341" i="6" s="1"/>
  <c r="W3341" i="6" s="1"/>
  <c r="P3341" i="6"/>
  <c r="Q3341" i="6" s="1"/>
  <c r="O3275" i="6"/>
  <c r="R3275" i="6" s="1"/>
  <c r="T3275" i="6" s="1"/>
  <c r="U3275" i="6" s="1"/>
  <c r="V3275" i="6" s="1"/>
  <c r="W3275" i="6" s="1"/>
  <c r="P3275" i="6"/>
  <c r="Q3275" i="6" s="1"/>
  <c r="O3186" i="6"/>
  <c r="R3186" i="6" s="1"/>
  <c r="T3186" i="6" s="1"/>
  <c r="U3186" i="6" s="1"/>
  <c r="V3186" i="6" s="1"/>
  <c r="W3186" i="6" s="1"/>
  <c r="P3186" i="6"/>
  <c r="Q3186" i="6" s="1"/>
  <c r="O3069" i="6"/>
  <c r="R3069" i="6" s="1"/>
  <c r="T3069" i="6" s="1"/>
  <c r="U3069" i="6" s="1"/>
  <c r="V3069" i="6" s="1"/>
  <c r="W3069" i="6" s="1"/>
  <c r="P3069" i="6"/>
  <c r="Q3069" i="6" s="1"/>
  <c r="O3008" i="6"/>
  <c r="R3008" i="6" s="1"/>
  <c r="T3008" i="6" s="1"/>
  <c r="U3008" i="6" s="1"/>
  <c r="V3008" i="6" s="1"/>
  <c r="W3008" i="6" s="1"/>
  <c r="P3008" i="6"/>
  <c r="Q3008" i="6" s="1"/>
  <c r="O3001" i="6"/>
  <c r="R3001" i="6" s="1"/>
  <c r="T3001" i="6" s="1"/>
  <c r="U3001" i="6" s="1"/>
  <c r="V3001" i="6" s="1"/>
  <c r="W3001" i="6" s="1"/>
  <c r="P3001" i="6"/>
  <c r="Q3001" i="6" s="1"/>
  <c r="O2920" i="6"/>
  <c r="R2920" i="6" s="1"/>
  <c r="T2920" i="6" s="1"/>
  <c r="U2920" i="6" s="1"/>
  <c r="V2920" i="6" s="1"/>
  <c r="W2920" i="6" s="1"/>
  <c r="P2920" i="6"/>
  <c r="Q2920" i="6" s="1"/>
  <c r="O2884" i="6"/>
  <c r="R2884" i="6" s="1"/>
  <c r="T2884" i="6" s="1"/>
  <c r="U2884" i="6" s="1"/>
  <c r="V2884" i="6" s="1"/>
  <c r="W2884" i="6" s="1"/>
  <c r="P2884" i="6"/>
  <c r="Q2884" i="6" s="1"/>
  <c r="O2872" i="6"/>
  <c r="R2872" i="6" s="1"/>
  <c r="T2872" i="6" s="1"/>
  <c r="U2872" i="6" s="1"/>
  <c r="V2872" i="6" s="1"/>
  <c r="W2872" i="6" s="1"/>
  <c r="P2872" i="6"/>
  <c r="Q2872" i="6" s="1"/>
  <c r="T2843" i="6"/>
  <c r="U2843" i="6" s="1"/>
  <c r="V2843" i="6" s="1"/>
  <c r="W2843" i="6" s="1"/>
  <c r="T2831" i="6"/>
  <c r="U2831" i="6" s="1"/>
  <c r="V2831" i="6" s="1"/>
  <c r="W2831" i="6" s="1"/>
  <c r="O2814" i="6"/>
  <c r="R2814" i="6" s="1"/>
  <c r="T2814" i="6" s="1"/>
  <c r="U2814" i="6" s="1"/>
  <c r="V2814" i="6" s="1"/>
  <c r="W2814" i="6" s="1"/>
  <c r="P2814" i="6"/>
  <c r="Q2814" i="6" s="1"/>
  <c r="O2810" i="6"/>
  <c r="R2810" i="6" s="1"/>
  <c r="T2810" i="6" s="1"/>
  <c r="U2810" i="6" s="1"/>
  <c r="V2810" i="6" s="1"/>
  <c r="W2810" i="6" s="1"/>
  <c r="P2810" i="6"/>
  <c r="Q2810" i="6" s="1"/>
  <c r="T2782" i="6"/>
  <c r="U2782" i="6" s="1"/>
  <c r="V2782" i="6" s="1"/>
  <c r="W2782" i="6" s="1"/>
  <c r="T2758" i="6"/>
  <c r="U2758" i="6" s="1"/>
  <c r="V2758" i="6" s="1"/>
  <c r="W2758" i="6" s="1"/>
  <c r="T2710" i="6"/>
  <c r="U2710" i="6" s="1"/>
  <c r="V2710" i="6" s="1"/>
  <c r="W2710" i="6" s="1"/>
  <c r="T2698" i="6"/>
  <c r="U2698" i="6" s="1"/>
  <c r="V2698" i="6" s="1"/>
  <c r="W2698" i="6" s="1"/>
  <c r="O2648" i="6"/>
  <c r="R2648" i="6" s="1"/>
  <c r="T2648" i="6" s="1"/>
  <c r="U2648" i="6" s="1"/>
  <c r="V2648" i="6" s="1"/>
  <c r="W2648" i="6" s="1"/>
  <c r="P2648" i="6"/>
  <c r="Q2648" i="6" s="1"/>
  <c r="T2460" i="6"/>
  <c r="U2460" i="6" s="1"/>
  <c r="V2460" i="6" s="1"/>
  <c r="W2460" i="6" s="1"/>
  <c r="O2372" i="6"/>
  <c r="R2372" i="6" s="1"/>
  <c r="T2372" i="6" s="1"/>
  <c r="U2372" i="6" s="1"/>
  <c r="V2372" i="6" s="1"/>
  <c r="W2372" i="6" s="1"/>
  <c r="P2372" i="6"/>
  <c r="Q2372" i="6" s="1"/>
  <c r="T2328" i="6"/>
  <c r="U2328" i="6" s="1"/>
  <c r="V2328" i="6" s="1"/>
  <c r="W2328" i="6" s="1"/>
  <c r="O2317" i="6"/>
  <c r="R2317" i="6" s="1"/>
  <c r="T2317" i="6" s="1"/>
  <c r="U2317" i="6" s="1"/>
  <c r="V2317" i="6" s="1"/>
  <c r="W2317" i="6" s="1"/>
  <c r="P2317" i="6"/>
  <c r="Q2317" i="6" s="1"/>
  <c r="T2065" i="6"/>
  <c r="U2065" i="6" s="1"/>
  <c r="V2065" i="6" s="1"/>
  <c r="W2065" i="6" s="1"/>
  <c r="O2057" i="6"/>
  <c r="R2057" i="6" s="1"/>
  <c r="T2057" i="6" s="1"/>
  <c r="U2057" i="6" s="1"/>
  <c r="V2057" i="6" s="1"/>
  <c r="W2057" i="6" s="1"/>
  <c r="P2057" i="6"/>
  <c r="Q2057" i="6" s="1"/>
  <c r="P2034" i="6"/>
  <c r="Q2034" i="6" s="1"/>
  <c r="O2034" i="6"/>
  <c r="R2034" i="6" s="1"/>
  <c r="T2034" i="6" s="1"/>
  <c r="U2034" i="6" s="1"/>
  <c r="V2034" i="6" s="1"/>
  <c r="W2034" i="6" s="1"/>
  <c r="O1966" i="6"/>
  <c r="R1966" i="6" s="1"/>
  <c r="T1966" i="6" s="1"/>
  <c r="U1966" i="6" s="1"/>
  <c r="V1966" i="6" s="1"/>
  <c r="W1966" i="6" s="1"/>
  <c r="P1966" i="6"/>
  <c r="Q1966" i="6" s="1"/>
  <c r="O3330" i="6"/>
  <c r="R3330" i="6" s="1"/>
  <c r="T3330" i="6" s="1"/>
  <c r="U3330" i="6" s="1"/>
  <c r="V3330" i="6" s="1"/>
  <c r="W3330" i="6" s="1"/>
  <c r="P3330" i="6"/>
  <c r="Q3330" i="6" s="1"/>
  <c r="O3249" i="6"/>
  <c r="R3249" i="6" s="1"/>
  <c r="T3249" i="6" s="1"/>
  <c r="U3249" i="6" s="1"/>
  <c r="V3249" i="6" s="1"/>
  <c r="W3249" i="6" s="1"/>
  <c r="P3249" i="6"/>
  <c r="Q3249" i="6" s="1"/>
  <c r="T3241" i="6"/>
  <c r="U3241" i="6" s="1"/>
  <c r="V3241" i="6" s="1"/>
  <c r="W3241" i="6" s="1"/>
  <c r="O3213" i="6"/>
  <c r="R3213" i="6" s="1"/>
  <c r="T3213" i="6" s="1"/>
  <c r="U3213" i="6" s="1"/>
  <c r="V3213" i="6" s="1"/>
  <c r="W3213" i="6" s="1"/>
  <c r="P3213" i="6"/>
  <c r="Q3213" i="6" s="1"/>
  <c r="T3210" i="6"/>
  <c r="U3210" i="6" s="1"/>
  <c r="V3210" i="6" s="1"/>
  <c r="W3210" i="6" s="1"/>
  <c r="P3024" i="6"/>
  <c r="Q3024" i="6" s="1"/>
  <c r="O3024" i="6"/>
  <c r="R3024" i="6" s="1"/>
  <c r="T3024" i="6" s="1"/>
  <c r="U3024" i="6" s="1"/>
  <c r="V3024" i="6" s="1"/>
  <c r="W3024" i="6" s="1"/>
  <c r="T3006" i="6"/>
  <c r="U3006" i="6" s="1"/>
  <c r="V3006" i="6" s="1"/>
  <c r="W3006" i="6" s="1"/>
  <c r="O2983" i="6"/>
  <c r="R2983" i="6" s="1"/>
  <c r="T2983" i="6" s="1"/>
  <c r="U2983" i="6" s="1"/>
  <c r="V2983" i="6" s="1"/>
  <c r="W2983" i="6" s="1"/>
  <c r="P2983" i="6"/>
  <c r="Q2983" i="6" s="1"/>
  <c r="T2941" i="6"/>
  <c r="U2941" i="6" s="1"/>
  <c r="V2941" i="6" s="1"/>
  <c r="W2941" i="6" s="1"/>
  <c r="T2882" i="6"/>
  <c r="U2882" i="6" s="1"/>
  <c r="V2882" i="6" s="1"/>
  <c r="W2882" i="6" s="1"/>
  <c r="P2865" i="6"/>
  <c r="Q2865" i="6" s="1"/>
  <c r="O2865" i="6"/>
  <c r="R2865" i="6" s="1"/>
  <c r="T2865" i="6" s="1"/>
  <c r="U2865" i="6" s="1"/>
  <c r="V2865" i="6" s="1"/>
  <c r="W2865" i="6" s="1"/>
  <c r="O2796" i="6"/>
  <c r="R2796" i="6" s="1"/>
  <c r="T2796" i="6" s="1"/>
  <c r="U2796" i="6" s="1"/>
  <c r="V2796" i="6" s="1"/>
  <c r="W2796" i="6" s="1"/>
  <c r="P2796" i="6"/>
  <c r="Q2796" i="6" s="1"/>
  <c r="T2696" i="6"/>
  <c r="U2696" i="6" s="1"/>
  <c r="V2696" i="6" s="1"/>
  <c r="W2696" i="6" s="1"/>
  <c r="O2646" i="6"/>
  <c r="R2646" i="6" s="1"/>
  <c r="T2646" i="6" s="1"/>
  <c r="U2646" i="6" s="1"/>
  <c r="V2646" i="6" s="1"/>
  <c r="W2646" i="6" s="1"/>
  <c r="P2646" i="6"/>
  <c r="Q2646" i="6" s="1"/>
  <c r="P2596" i="6"/>
  <c r="Q2596" i="6" s="1"/>
  <c r="O2596" i="6"/>
  <c r="R2596" i="6" s="1"/>
  <c r="T2596" i="6" s="1"/>
  <c r="U2596" i="6" s="1"/>
  <c r="V2596" i="6" s="1"/>
  <c r="W2596" i="6" s="1"/>
  <c r="O2590" i="6"/>
  <c r="R2590" i="6" s="1"/>
  <c r="T2590" i="6" s="1"/>
  <c r="U2590" i="6" s="1"/>
  <c r="V2590" i="6" s="1"/>
  <c r="W2590" i="6" s="1"/>
  <c r="P2590" i="6"/>
  <c r="Q2590" i="6" s="1"/>
  <c r="P2549" i="6"/>
  <c r="Q2549" i="6" s="1"/>
  <c r="O2549" i="6"/>
  <c r="R2549" i="6" s="1"/>
  <c r="T2549" i="6" s="1"/>
  <c r="U2549" i="6" s="1"/>
  <c r="V2549" i="6" s="1"/>
  <c r="W2549" i="6" s="1"/>
  <c r="T2543" i="6"/>
  <c r="U2543" i="6" s="1"/>
  <c r="V2543" i="6" s="1"/>
  <c r="W2543" i="6" s="1"/>
  <c r="P2458" i="6"/>
  <c r="Q2458" i="6" s="1"/>
  <c r="O2458" i="6"/>
  <c r="R2458" i="6" s="1"/>
  <c r="T2458" i="6" s="1"/>
  <c r="U2458" i="6" s="1"/>
  <c r="V2458" i="6" s="1"/>
  <c r="W2458" i="6" s="1"/>
  <c r="T2430" i="6"/>
  <c r="U2430" i="6" s="1"/>
  <c r="V2430" i="6" s="1"/>
  <c r="W2430" i="6" s="1"/>
  <c r="O2306" i="6"/>
  <c r="R2306" i="6" s="1"/>
  <c r="T2306" i="6" s="1"/>
  <c r="U2306" i="6" s="1"/>
  <c r="V2306" i="6" s="1"/>
  <c r="W2306" i="6" s="1"/>
  <c r="P2306" i="6"/>
  <c r="Q2306" i="6" s="1"/>
  <c r="O1818" i="6"/>
  <c r="R1818" i="6" s="1"/>
  <c r="T1818" i="6" s="1"/>
  <c r="U1818" i="6" s="1"/>
  <c r="V1818" i="6" s="1"/>
  <c r="W1818" i="6" s="1"/>
  <c r="P1818" i="6"/>
  <c r="Q1818" i="6" s="1"/>
  <c r="P1719" i="6"/>
  <c r="Q1719" i="6" s="1"/>
  <c r="O1719" i="6"/>
  <c r="R1719" i="6" s="1"/>
  <c r="T1719" i="6" s="1"/>
  <c r="U1719" i="6" s="1"/>
  <c r="V1719" i="6" s="1"/>
  <c r="W1719" i="6" s="1"/>
  <c r="O3261" i="6"/>
  <c r="R3261" i="6" s="1"/>
  <c r="T3261" i="6" s="1"/>
  <c r="U3261" i="6" s="1"/>
  <c r="V3261" i="6" s="1"/>
  <c r="W3261" i="6" s="1"/>
  <c r="P3261" i="6"/>
  <c r="Q3261" i="6" s="1"/>
  <c r="O3253" i="6"/>
  <c r="R3253" i="6" s="1"/>
  <c r="T3253" i="6" s="1"/>
  <c r="U3253" i="6" s="1"/>
  <c r="V3253" i="6" s="1"/>
  <c r="W3253" i="6" s="1"/>
  <c r="P3253" i="6"/>
  <c r="Q3253" i="6" s="1"/>
  <c r="O3237" i="6"/>
  <c r="R3237" i="6" s="1"/>
  <c r="T3237" i="6" s="1"/>
  <c r="U3237" i="6" s="1"/>
  <c r="V3237" i="6" s="1"/>
  <c r="W3237" i="6" s="1"/>
  <c r="P3237" i="6"/>
  <c r="Q3237" i="6" s="1"/>
  <c r="O3120" i="6"/>
  <c r="R3120" i="6" s="1"/>
  <c r="T3120" i="6" s="1"/>
  <c r="U3120" i="6" s="1"/>
  <c r="V3120" i="6" s="1"/>
  <c r="W3120" i="6" s="1"/>
  <c r="P3120" i="6"/>
  <c r="Q3120" i="6" s="1"/>
  <c r="T3028" i="6"/>
  <c r="U3028" i="6" s="1"/>
  <c r="V3028" i="6" s="1"/>
  <c r="W3028" i="6" s="1"/>
  <c r="T3009" i="6"/>
  <c r="U3009" i="6" s="1"/>
  <c r="V3009" i="6" s="1"/>
  <c r="W3009" i="6" s="1"/>
  <c r="T2951" i="6"/>
  <c r="U2951" i="6" s="1"/>
  <c r="V2951" i="6" s="1"/>
  <c r="W2951" i="6" s="1"/>
  <c r="T2929" i="6"/>
  <c r="U2929" i="6" s="1"/>
  <c r="V2929" i="6" s="1"/>
  <c r="W2929" i="6" s="1"/>
  <c r="P2880" i="6"/>
  <c r="Q2880" i="6" s="1"/>
  <c r="O2880" i="6"/>
  <c r="R2880" i="6" s="1"/>
  <c r="T2880" i="6" s="1"/>
  <c r="U2880" i="6" s="1"/>
  <c r="V2880" i="6" s="1"/>
  <c r="W2880" i="6" s="1"/>
  <c r="P2829" i="6"/>
  <c r="Q2829" i="6" s="1"/>
  <c r="O2829" i="6"/>
  <c r="R2829" i="6" s="1"/>
  <c r="T2829" i="6" s="1"/>
  <c r="U2829" i="6" s="1"/>
  <c r="V2829" i="6" s="1"/>
  <c r="W2829" i="6" s="1"/>
  <c r="O2754" i="6"/>
  <c r="R2754" i="6" s="1"/>
  <c r="T2754" i="6" s="1"/>
  <c r="U2754" i="6" s="1"/>
  <c r="V2754" i="6" s="1"/>
  <c r="W2754" i="6" s="1"/>
  <c r="P2754" i="6"/>
  <c r="Q2754" i="6" s="1"/>
  <c r="T2673" i="6"/>
  <c r="U2673" i="6" s="1"/>
  <c r="V2673" i="6" s="1"/>
  <c r="W2673" i="6" s="1"/>
  <c r="O2559" i="6"/>
  <c r="R2559" i="6" s="1"/>
  <c r="T2559" i="6" s="1"/>
  <c r="U2559" i="6" s="1"/>
  <c r="V2559" i="6" s="1"/>
  <c r="W2559" i="6" s="1"/>
  <c r="P2559" i="6"/>
  <c r="Q2559" i="6" s="1"/>
  <c r="P2539" i="6"/>
  <c r="Q2539" i="6" s="1"/>
  <c r="O2539" i="6"/>
  <c r="R2539" i="6" s="1"/>
  <c r="T2539" i="6" s="1"/>
  <c r="U2539" i="6" s="1"/>
  <c r="V2539" i="6" s="1"/>
  <c r="W2539" i="6" s="1"/>
  <c r="P2517" i="6"/>
  <c r="Q2517" i="6" s="1"/>
  <c r="O2517" i="6"/>
  <c r="R2517" i="6" s="1"/>
  <c r="T2517" i="6" s="1"/>
  <c r="U2517" i="6" s="1"/>
  <c r="V2517" i="6" s="1"/>
  <c r="W2517" i="6" s="1"/>
  <c r="P2325" i="6"/>
  <c r="Q2325" i="6" s="1"/>
  <c r="O2325" i="6"/>
  <c r="R2325" i="6" s="1"/>
  <c r="T2325" i="6" s="1"/>
  <c r="U2325" i="6" s="1"/>
  <c r="V2325" i="6" s="1"/>
  <c r="W2325" i="6" s="1"/>
  <c r="O2312" i="6"/>
  <c r="R2312" i="6" s="1"/>
  <c r="T2312" i="6" s="1"/>
  <c r="U2312" i="6" s="1"/>
  <c r="V2312" i="6" s="1"/>
  <c r="W2312" i="6" s="1"/>
  <c r="P2312" i="6"/>
  <c r="Q2312" i="6" s="1"/>
  <c r="T2310" i="6"/>
  <c r="U2310" i="6" s="1"/>
  <c r="V2310" i="6" s="1"/>
  <c r="W2310" i="6" s="1"/>
  <c r="T2251" i="6"/>
  <c r="U2251" i="6" s="1"/>
  <c r="V2251" i="6" s="1"/>
  <c r="W2251" i="6" s="1"/>
  <c r="P1711" i="6"/>
  <c r="Q1711" i="6" s="1"/>
  <c r="O1711" i="6"/>
  <c r="R1711" i="6" s="1"/>
  <c r="T1711" i="6" s="1"/>
  <c r="U1711" i="6" s="1"/>
  <c r="V1711" i="6" s="1"/>
  <c r="W1711" i="6" s="1"/>
  <c r="O3047" i="6"/>
  <c r="R3047" i="6" s="1"/>
  <c r="T3047" i="6" s="1"/>
  <c r="U3047" i="6" s="1"/>
  <c r="V3047" i="6" s="1"/>
  <c r="W3047" i="6" s="1"/>
  <c r="P3047" i="6"/>
  <c r="Q3047" i="6" s="1"/>
  <c r="T2987" i="6"/>
  <c r="U2987" i="6" s="1"/>
  <c r="V2987" i="6" s="1"/>
  <c r="W2987" i="6" s="1"/>
  <c r="T2963" i="6"/>
  <c r="U2963" i="6" s="1"/>
  <c r="V2963" i="6" s="1"/>
  <c r="W2963" i="6" s="1"/>
  <c r="T2939" i="6"/>
  <c r="U2939" i="6" s="1"/>
  <c r="V2939" i="6" s="1"/>
  <c r="W2939" i="6" s="1"/>
  <c r="T2870" i="6"/>
  <c r="U2870" i="6" s="1"/>
  <c r="V2870" i="6" s="1"/>
  <c r="W2870" i="6" s="1"/>
  <c r="T2850" i="6"/>
  <c r="U2850" i="6" s="1"/>
  <c r="V2850" i="6" s="1"/>
  <c r="W2850" i="6" s="1"/>
  <c r="T2848" i="6"/>
  <c r="U2848" i="6" s="1"/>
  <c r="V2848" i="6" s="1"/>
  <c r="W2848" i="6" s="1"/>
  <c r="P2817" i="6"/>
  <c r="Q2817" i="6" s="1"/>
  <c r="O2817" i="6"/>
  <c r="R2817" i="6" s="1"/>
  <c r="T2817" i="6" s="1"/>
  <c r="U2817" i="6" s="1"/>
  <c r="V2817" i="6" s="1"/>
  <c r="W2817" i="6" s="1"/>
  <c r="O2801" i="6"/>
  <c r="R2801" i="6" s="1"/>
  <c r="T2801" i="6" s="1"/>
  <c r="U2801" i="6" s="1"/>
  <c r="V2801" i="6" s="1"/>
  <c r="W2801" i="6" s="1"/>
  <c r="P2801" i="6"/>
  <c r="Q2801" i="6" s="1"/>
  <c r="T2778" i="6"/>
  <c r="U2778" i="6" s="1"/>
  <c r="V2778" i="6" s="1"/>
  <c r="W2778" i="6" s="1"/>
  <c r="T2750" i="6"/>
  <c r="U2750" i="6" s="1"/>
  <c r="V2750" i="6" s="1"/>
  <c r="W2750" i="6" s="1"/>
  <c r="T2745" i="6"/>
  <c r="U2745" i="6" s="1"/>
  <c r="V2745" i="6" s="1"/>
  <c r="W2745" i="6" s="1"/>
  <c r="T2743" i="6"/>
  <c r="U2743" i="6" s="1"/>
  <c r="V2743" i="6" s="1"/>
  <c r="W2743" i="6" s="1"/>
  <c r="T2734" i="6"/>
  <c r="U2734" i="6" s="1"/>
  <c r="V2734" i="6" s="1"/>
  <c r="W2734" i="6" s="1"/>
  <c r="O2701" i="6"/>
  <c r="R2701" i="6" s="1"/>
  <c r="T2701" i="6" s="1"/>
  <c r="U2701" i="6" s="1"/>
  <c r="V2701" i="6" s="1"/>
  <c r="W2701" i="6" s="1"/>
  <c r="P2701" i="6"/>
  <c r="Q2701" i="6" s="1"/>
  <c r="O2694" i="6"/>
  <c r="R2694" i="6" s="1"/>
  <c r="T2694" i="6" s="1"/>
  <c r="U2694" i="6" s="1"/>
  <c r="V2694" i="6" s="1"/>
  <c r="W2694" i="6" s="1"/>
  <c r="P2694" i="6"/>
  <c r="Q2694" i="6" s="1"/>
  <c r="O2684" i="6"/>
  <c r="R2684" i="6" s="1"/>
  <c r="T2684" i="6" s="1"/>
  <c r="U2684" i="6" s="1"/>
  <c r="V2684" i="6" s="1"/>
  <c r="W2684" i="6" s="1"/>
  <c r="P2684" i="6"/>
  <c r="Q2684" i="6" s="1"/>
  <c r="T2671" i="6"/>
  <c r="U2671" i="6" s="1"/>
  <c r="V2671" i="6" s="1"/>
  <c r="W2671" i="6" s="1"/>
  <c r="T2571" i="6"/>
  <c r="U2571" i="6" s="1"/>
  <c r="V2571" i="6" s="1"/>
  <c r="W2571" i="6" s="1"/>
  <c r="P2469" i="6"/>
  <c r="Q2469" i="6" s="1"/>
  <c r="O2469" i="6"/>
  <c r="R2469" i="6" s="1"/>
  <c r="T2469" i="6" s="1"/>
  <c r="U2469" i="6" s="1"/>
  <c r="V2469" i="6" s="1"/>
  <c r="W2469" i="6" s="1"/>
  <c r="P2404" i="6"/>
  <c r="Q2404" i="6" s="1"/>
  <c r="O2404" i="6"/>
  <c r="R2404" i="6" s="1"/>
  <c r="T2404" i="6" s="1"/>
  <c r="U2404" i="6" s="1"/>
  <c r="V2404" i="6" s="1"/>
  <c r="W2404" i="6" s="1"/>
  <c r="O2398" i="6"/>
  <c r="R2398" i="6" s="1"/>
  <c r="T2398" i="6" s="1"/>
  <c r="U2398" i="6" s="1"/>
  <c r="V2398" i="6" s="1"/>
  <c r="W2398" i="6" s="1"/>
  <c r="P2398" i="6"/>
  <c r="Q2398" i="6" s="1"/>
  <c r="P2031" i="6"/>
  <c r="Q2031" i="6" s="1"/>
  <c r="O2031" i="6"/>
  <c r="R2031" i="6" s="1"/>
  <c r="T2031" i="6" s="1"/>
  <c r="U2031" i="6" s="1"/>
  <c r="V2031" i="6" s="1"/>
  <c r="W2031" i="6" s="1"/>
  <c r="P1676" i="6"/>
  <c r="Q1676" i="6" s="1"/>
  <c r="O1676" i="6"/>
  <c r="R1676" i="6" s="1"/>
  <c r="T1676" i="6" s="1"/>
  <c r="U1676" i="6" s="1"/>
  <c r="V1676" i="6" s="1"/>
  <c r="W1676" i="6" s="1"/>
  <c r="P1663" i="6"/>
  <c r="Q1663" i="6" s="1"/>
  <c r="O1663" i="6"/>
  <c r="R1663" i="6" s="1"/>
  <c r="T1663" i="6" s="1"/>
  <c r="U1663" i="6" s="1"/>
  <c r="V1663" i="6" s="1"/>
  <c r="W1663" i="6" s="1"/>
  <c r="O3291" i="6"/>
  <c r="R3291" i="6" s="1"/>
  <c r="T3291" i="6" s="1"/>
  <c r="U3291" i="6" s="1"/>
  <c r="V3291" i="6" s="1"/>
  <c r="W3291" i="6" s="1"/>
  <c r="P3291" i="6"/>
  <c r="Q3291" i="6" s="1"/>
  <c r="O3203" i="6"/>
  <c r="R3203" i="6" s="1"/>
  <c r="T3203" i="6" s="1"/>
  <c r="U3203" i="6" s="1"/>
  <c r="V3203" i="6" s="1"/>
  <c r="W3203" i="6" s="1"/>
  <c r="P3203" i="6"/>
  <c r="Q3203" i="6" s="1"/>
  <c r="O3117" i="6"/>
  <c r="R3117" i="6" s="1"/>
  <c r="T3117" i="6" s="1"/>
  <c r="U3117" i="6" s="1"/>
  <c r="V3117" i="6" s="1"/>
  <c r="W3117" i="6" s="1"/>
  <c r="P3117" i="6"/>
  <c r="Q3117" i="6" s="1"/>
  <c r="O3057" i="6"/>
  <c r="R3057" i="6" s="1"/>
  <c r="T3057" i="6" s="1"/>
  <c r="U3057" i="6" s="1"/>
  <c r="V3057" i="6" s="1"/>
  <c r="W3057" i="6" s="1"/>
  <c r="P3057" i="6"/>
  <c r="Q3057" i="6" s="1"/>
  <c r="T2997" i="6"/>
  <c r="U2997" i="6" s="1"/>
  <c r="V2997" i="6" s="1"/>
  <c r="W2997" i="6" s="1"/>
  <c r="T2984" i="6"/>
  <c r="U2984" i="6" s="1"/>
  <c r="V2984" i="6" s="1"/>
  <c r="W2984" i="6" s="1"/>
  <c r="O2820" i="6"/>
  <c r="R2820" i="6" s="1"/>
  <c r="T2820" i="6" s="1"/>
  <c r="U2820" i="6" s="1"/>
  <c r="V2820" i="6" s="1"/>
  <c r="W2820" i="6" s="1"/>
  <c r="P2820" i="6"/>
  <c r="Q2820" i="6" s="1"/>
  <c r="T2813" i="6"/>
  <c r="U2813" i="6" s="1"/>
  <c r="V2813" i="6" s="1"/>
  <c r="W2813" i="6" s="1"/>
  <c r="P2629" i="6"/>
  <c r="Q2629" i="6" s="1"/>
  <c r="O2629" i="6"/>
  <c r="R2629" i="6" s="1"/>
  <c r="T2629" i="6" s="1"/>
  <c r="U2629" i="6" s="1"/>
  <c r="V2629" i="6" s="1"/>
  <c r="W2629" i="6" s="1"/>
  <c r="O2601" i="6"/>
  <c r="R2601" i="6" s="1"/>
  <c r="T2601" i="6" s="1"/>
  <c r="U2601" i="6" s="1"/>
  <c r="V2601" i="6" s="1"/>
  <c r="W2601" i="6" s="1"/>
  <c r="P2601" i="6"/>
  <c r="Q2601" i="6" s="1"/>
  <c r="T2582" i="6"/>
  <c r="U2582" i="6" s="1"/>
  <c r="V2582" i="6" s="1"/>
  <c r="W2582" i="6" s="1"/>
  <c r="T2475" i="6"/>
  <c r="U2475" i="6" s="1"/>
  <c r="V2475" i="6" s="1"/>
  <c r="W2475" i="6" s="1"/>
  <c r="P2261" i="6"/>
  <c r="Q2261" i="6" s="1"/>
  <c r="O2261" i="6"/>
  <c r="R2261" i="6" s="1"/>
  <c r="T2261" i="6" s="1"/>
  <c r="U2261" i="6" s="1"/>
  <c r="V2261" i="6" s="1"/>
  <c r="W2261" i="6" s="1"/>
  <c r="P1979" i="6"/>
  <c r="Q1979" i="6" s="1"/>
  <c r="O1979" i="6"/>
  <c r="R1979" i="6" s="1"/>
  <c r="T1979" i="6" s="1"/>
  <c r="U1979" i="6" s="1"/>
  <c r="V1979" i="6" s="1"/>
  <c r="W1979" i="6" s="1"/>
  <c r="O1922" i="6"/>
  <c r="R1922" i="6" s="1"/>
  <c r="T1922" i="6" s="1"/>
  <c r="U1922" i="6" s="1"/>
  <c r="V1922" i="6" s="1"/>
  <c r="W1922" i="6" s="1"/>
  <c r="P1922" i="6"/>
  <c r="Q1922" i="6" s="1"/>
  <c r="O1914" i="6"/>
  <c r="R1914" i="6" s="1"/>
  <c r="T1914" i="6" s="1"/>
  <c r="U1914" i="6" s="1"/>
  <c r="V1914" i="6" s="1"/>
  <c r="W1914" i="6" s="1"/>
  <c r="P1914" i="6"/>
  <c r="Q1914" i="6" s="1"/>
  <c r="O1774" i="6"/>
  <c r="R1774" i="6" s="1"/>
  <c r="T1774" i="6" s="1"/>
  <c r="U1774" i="6" s="1"/>
  <c r="V1774" i="6" s="1"/>
  <c r="W1774" i="6" s="1"/>
  <c r="P1774" i="6"/>
  <c r="Q1774" i="6" s="1"/>
  <c r="O2609" i="6"/>
  <c r="R2609" i="6" s="1"/>
  <c r="T2609" i="6" s="1"/>
  <c r="U2609" i="6" s="1"/>
  <c r="V2609" i="6" s="1"/>
  <c r="W2609" i="6" s="1"/>
  <c r="P2609" i="6"/>
  <c r="Q2609" i="6" s="1"/>
  <c r="T2604" i="6"/>
  <c r="U2604" i="6" s="1"/>
  <c r="V2604" i="6" s="1"/>
  <c r="W2604" i="6" s="1"/>
  <c r="T2569" i="6"/>
  <c r="U2569" i="6" s="1"/>
  <c r="V2569" i="6" s="1"/>
  <c r="W2569" i="6" s="1"/>
  <c r="T2532" i="6"/>
  <c r="U2532" i="6" s="1"/>
  <c r="V2532" i="6" s="1"/>
  <c r="W2532" i="6" s="1"/>
  <c r="T2385" i="6"/>
  <c r="U2385" i="6" s="1"/>
  <c r="V2385" i="6" s="1"/>
  <c r="W2385" i="6" s="1"/>
  <c r="P2278" i="6"/>
  <c r="Q2278" i="6" s="1"/>
  <c r="O2278" i="6"/>
  <c r="R2278" i="6" s="1"/>
  <c r="T2278" i="6" s="1"/>
  <c r="U2278" i="6" s="1"/>
  <c r="V2278" i="6" s="1"/>
  <c r="W2278" i="6" s="1"/>
  <c r="T2274" i="6"/>
  <c r="U2274" i="6" s="1"/>
  <c r="V2274" i="6" s="1"/>
  <c r="W2274" i="6" s="1"/>
  <c r="T2176" i="6"/>
  <c r="U2176" i="6" s="1"/>
  <c r="V2176" i="6" s="1"/>
  <c r="W2176" i="6" s="1"/>
  <c r="O1949" i="6"/>
  <c r="R1949" i="6" s="1"/>
  <c r="T1949" i="6" s="1"/>
  <c r="U1949" i="6" s="1"/>
  <c r="V1949" i="6" s="1"/>
  <c r="W1949" i="6" s="1"/>
  <c r="P1949" i="6"/>
  <c r="Q1949" i="6" s="1"/>
  <c r="O2864" i="6"/>
  <c r="R2864" i="6" s="1"/>
  <c r="T2864" i="6" s="1"/>
  <c r="U2864" i="6" s="1"/>
  <c r="V2864" i="6" s="1"/>
  <c r="W2864" i="6" s="1"/>
  <c r="P2864" i="6"/>
  <c r="Q2864" i="6" s="1"/>
  <c r="P2861" i="6"/>
  <c r="Q2861" i="6" s="1"/>
  <c r="T2855" i="6"/>
  <c r="U2855" i="6" s="1"/>
  <c r="V2855" i="6" s="1"/>
  <c r="W2855" i="6" s="1"/>
  <c r="T2827" i="6"/>
  <c r="U2827" i="6" s="1"/>
  <c r="V2827" i="6" s="1"/>
  <c r="W2827" i="6" s="1"/>
  <c r="O2821" i="6"/>
  <c r="R2821" i="6" s="1"/>
  <c r="T2821" i="6" s="1"/>
  <c r="U2821" i="6" s="1"/>
  <c r="V2821" i="6" s="1"/>
  <c r="W2821" i="6" s="1"/>
  <c r="T2818" i="6"/>
  <c r="U2818" i="6" s="1"/>
  <c r="V2818" i="6" s="1"/>
  <c r="W2818" i="6" s="1"/>
  <c r="O2808" i="6"/>
  <c r="R2808" i="6" s="1"/>
  <c r="T2808" i="6" s="1"/>
  <c r="U2808" i="6" s="1"/>
  <c r="V2808" i="6" s="1"/>
  <c r="W2808" i="6" s="1"/>
  <c r="P2808" i="6"/>
  <c r="Q2808" i="6" s="1"/>
  <c r="T2792" i="6"/>
  <c r="U2792" i="6" s="1"/>
  <c r="V2792" i="6" s="1"/>
  <c r="W2792" i="6" s="1"/>
  <c r="O2766" i="6"/>
  <c r="R2766" i="6" s="1"/>
  <c r="T2766" i="6" s="1"/>
  <c r="U2766" i="6" s="1"/>
  <c r="V2766" i="6" s="1"/>
  <c r="W2766" i="6" s="1"/>
  <c r="P2766" i="6"/>
  <c r="Q2766" i="6" s="1"/>
  <c r="T2746" i="6"/>
  <c r="U2746" i="6" s="1"/>
  <c r="V2746" i="6" s="1"/>
  <c r="W2746" i="6" s="1"/>
  <c r="T2732" i="6"/>
  <c r="U2732" i="6" s="1"/>
  <c r="V2732" i="6" s="1"/>
  <c r="W2732" i="6" s="1"/>
  <c r="O2720" i="6"/>
  <c r="R2720" i="6" s="1"/>
  <c r="T2720" i="6" s="1"/>
  <c r="U2720" i="6" s="1"/>
  <c r="V2720" i="6" s="1"/>
  <c r="W2720" i="6" s="1"/>
  <c r="P2720" i="6"/>
  <c r="Q2720" i="6" s="1"/>
  <c r="O2713" i="6"/>
  <c r="R2713" i="6" s="1"/>
  <c r="T2713" i="6" s="1"/>
  <c r="U2713" i="6" s="1"/>
  <c r="V2713" i="6" s="1"/>
  <c r="W2713" i="6" s="1"/>
  <c r="P2713" i="6"/>
  <c r="Q2713" i="6" s="1"/>
  <c r="O2702" i="6"/>
  <c r="R2702" i="6" s="1"/>
  <c r="T2702" i="6" s="1"/>
  <c r="U2702" i="6" s="1"/>
  <c r="V2702" i="6" s="1"/>
  <c r="W2702" i="6" s="1"/>
  <c r="O2682" i="6"/>
  <c r="R2682" i="6" s="1"/>
  <c r="T2682" i="6" s="1"/>
  <c r="U2682" i="6" s="1"/>
  <c r="V2682" i="6" s="1"/>
  <c r="W2682" i="6" s="1"/>
  <c r="P2682" i="6"/>
  <c r="Q2682" i="6" s="1"/>
  <c r="O2669" i="6"/>
  <c r="R2669" i="6" s="1"/>
  <c r="T2669" i="6" s="1"/>
  <c r="U2669" i="6" s="1"/>
  <c r="V2669" i="6" s="1"/>
  <c r="W2669" i="6" s="1"/>
  <c r="T2650" i="6"/>
  <c r="U2650" i="6" s="1"/>
  <c r="V2650" i="6" s="1"/>
  <c r="W2650" i="6" s="1"/>
  <c r="P2621" i="6"/>
  <c r="Q2621" i="6" s="1"/>
  <c r="T2607" i="6"/>
  <c r="U2607" i="6" s="1"/>
  <c r="V2607" i="6" s="1"/>
  <c r="W2607" i="6" s="1"/>
  <c r="T2597" i="6"/>
  <c r="U2597" i="6" s="1"/>
  <c r="V2597" i="6" s="1"/>
  <c r="W2597" i="6" s="1"/>
  <c r="P2580" i="6"/>
  <c r="Q2580" i="6" s="1"/>
  <c r="O2512" i="6"/>
  <c r="R2512" i="6" s="1"/>
  <c r="T2512" i="6" s="1"/>
  <c r="U2512" i="6" s="1"/>
  <c r="V2512" i="6" s="1"/>
  <c r="W2512" i="6" s="1"/>
  <c r="P2512" i="6"/>
  <c r="Q2512" i="6" s="1"/>
  <c r="T2484" i="6"/>
  <c r="U2484" i="6" s="1"/>
  <c r="V2484" i="6" s="1"/>
  <c r="W2484" i="6" s="1"/>
  <c r="O2417" i="6"/>
  <c r="R2417" i="6" s="1"/>
  <c r="T2417" i="6" s="1"/>
  <c r="U2417" i="6" s="1"/>
  <c r="V2417" i="6" s="1"/>
  <c r="W2417" i="6" s="1"/>
  <c r="P2417" i="6"/>
  <c r="Q2417" i="6" s="1"/>
  <c r="T2409" i="6"/>
  <c r="U2409" i="6" s="1"/>
  <c r="V2409" i="6" s="1"/>
  <c r="W2409" i="6" s="1"/>
  <c r="T2381" i="6"/>
  <c r="U2381" i="6" s="1"/>
  <c r="V2381" i="6" s="1"/>
  <c r="W2381" i="6" s="1"/>
  <c r="P2350" i="6"/>
  <c r="Q2350" i="6" s="1"/>
  <c r="O2350" i="6"/>
  <c r="R2350" i="6" s="1"/>
  <c r="T2350" i="6" s="1"/>
  <c r="U2350" i="6" s="1"/>
  <c r="V2350" i="6" s="1"/>
  <c r="W2350" i="6" s="1"/>
  <c r="O2327" i="6"/>
  <c r="R2327" i="6" s="1"/>
  <c r="T2327" i="6" s="1"/>
  <c r="U2327" i="6" s="1"/>
  <c r="V2327" i="6" s="1"/>
  <c r="W2327" i="6" s="1"/>
  <c r="O2319" i="6"/>
  <c r="R2319" i="6" s="1"/>
  <c r="T2319" i="6" s="1"/>
  <c r="U2319" i="6" s="1"/>
  <c r="V2319" i="6" s="1"/>
  <c r="W2319" i="6" s="1"/>
  <c r="P2319" i="6"/>
  <c r="Q2319" i="6" s="1"/>
  <c r="O2272" i="6"/>
  <c r="R2272" i="6" s="1"/>
  <c r="T2272" i="6" s="1"/>
  <c r="U2272" i="6" s="1"/>
  <c r="V2272" i="6" s="1"/>
  <c r="W2272" i="6" s="1"/>
  <c r="P2272" i="6"/>
  <c r="Q2272" i="6" s="1"/>
  <c r="O2260" i="6"/>
  <c r="R2260" i="6" s="1"/>
  <c r="T2260" i="6" s="1"/>
  <c r="U2260" i="6" s="1"/>
  <c r="V2260" i="6" s="1"/>
  <c r="W2260" i="6" s="1"/>
  <c r="P2260" i="6"/>
  <c r="Q2260" i="6" s="1"/>
  <c r="O2233" i="6"/>
  <c r="R2233" i="6" s="1"/>
  <c r="T2233" i="6" s="1"/>
  <c r="U2233" i="6" s="1"/>
  <c r="V2233" i="6" s="1"/>
  <c r="W2233" i="6" s="1"/>
  <c r="P2233" i="6"/>
  <c r="Q2233" i="6" s="1"/>
  <c r="O1856" i="6"/>
  <c r="R1856" i="6" s="1"/>
  <c r="T1856" i="6" s="1"/>
  <c r="U1856" i="6" s="1"/>
  <c r="V1856" i="6" s="1"/>
  <c r="W1856" i="6" s="1"/>
  <c r="P1856" i="6"/>
  <c r="Q1856" i="6" s="1"/>
  <c r="P1598" i="6"/>
  <c r="Q1598" i="6" s="1"/>
  <c r="O1598" i="6"/>
  <c r="R1598" i="6" s="1"/>
  <c r="T1598" i="6" s="1"/>
  <c r="U1598" i="6" s="1"/>
  <c r="V1598" i="6" s="1"/>
  <c r="W1598" i="6" s="1"/>
  <c r="P1405" i="6"/>
  <c r="Q1405" i="6" s="1"/>
  <c r="O1405" i="6"/>
  <c r="R1405" i="6" s="1"/>
  <c r="T1405" i="6" s="1"/>
  <c r="U1405" i="6" s="1"/>
  <c r="V1405" i="6" s="1"/>
  <c r="W1405" i="6" s="1"/>
  <c r="O2993" i="6"/>
  <c r="R2993" i="6" s="1"/>
  <c r="T2993" i="6" s="1"/>
  <c r="U2993" i="6" s="1"/>
  <c r="V2993" i="6" s="1"/>
  <c r="W2993" i="6" s="1"/>
  <c r="P2993" i="6"/>
  <c r="Q2993" i="6" s="1"/>
  <c r="T2861" i="6"/>
  <c r="U2861" i="6" s="1"/>
  <c r="V2861" i="6" s="1"/>
  <c r="W2861" i="6" s="1"/>
  <c r="T2846" i="6"/>
  <c r="U2846" i="6" s="1"/>
  <c r="V2846" i="6" s="1"/>
  <c r="W2846" i="6" s="1"/>
  <c r="O2772" i="6"/>
  <c r="R2772" i="6" s="1"/>
  <c r="T2772" i="6" s="1"/>
  <c r="U2772" i="6" s="1"/>
  <c r="V2772" i="6" s="1"/>
  <c r="W2772" i="6" s="1"/>
  <c r="P2772" i="6"/>
  <c r="Q2772" i="6" s="1"/>
  <c r="O2595" i="6"/>
  <c r="R2595" i="6" s="1"/>
  <c r="T2595" i="6" s="1"/>
  <c r="U2595" i="6" s="1"/>
  <c r="V2595" i="6" s="1"/>
  <c r="W2595" i="6" s="1"/>
  <c r="P2595" i="6"/>
  <c r="Q2595" i="6" s="1"/>
  <c r="P2564" i="6"/>
  <c r="Q2564" i="6" s="1"/>
  <c r="O2564" i="6"/>
  <c r="R2564" i="6" s="1"/>
  <c r="T2564" i="6" s="1"/>
  <c r="U2564" i="6" s="1"/>
  <c r="V2564" i="6" s="1"/>
  <c r="W2564" i="6" s="1"/>
  <c r="O2524" i="6"/>
  <c r="R2524" i="6" s="1"/>
  <c r="T2524" i="6" s="1"/>
  <c r="U2524" i="6" s="1"/>
  <c r="V2524" i="6" s="1"/>
  <c r="W2524" i="6" s="1"/>
  <c r="P2524" i="6"/>
  <c r="Q2524" i="6" s="1"/>
  <c r="O2482" i="6"/>
  <c r="R2482" i="6" s="1"/>
  <c r="T2482" i="6" s="1"/>
  <c r="U2482" i="6" s="1"/>
  <c r="V2482" i="6" s="1"/>
  <c r="W2482" i="6" s="1"/>
  <c r="P2482" i="6"/>
  <c r="Q2482" i="6" s="1"/>
  <c r="O2438" i="6"/>
  <c r="R2438" i="6" s="1"/>
  <c r="T2438" i="6" s="1"/>
  <c r="U2438" i="6" s="1"/>
  <c r="V2438" i="6" s="1"/>
  <c r="W2438" i="6" s="1"/>
  <c r="P2438" i="6"/>
  <c r="Q2438" i="6" s="1"/>
  <c r="O2420" i="6"/>
  <c r="R2420" i="6" s="1"/>
  <c r="T2420" i="6" s="1"/>
  <c r="U2420" i="6" s="1"/>
  <c r="V2420" i="6" s="1"/>
  <c r="W2420" i="6" s="1"/>
  <c r="P2420" i="6"/>
  <c r="Q2420" i="6" s="1"/>
  <c r="P2331" i="6"/>
  <c r="Q2331" i="6" s="1"/>
  <c r="O2331" i="6"/>
  <c r="R2331" i="6" s="1"/>
  <c r="T2331" i="6" s="1"/>
  <c r="U2331" i="6" s="1"/>
  <c r="V2331" i="6" s="1"/>
  <c r="W2331" i="6" s="1"/>
  <c r="P2321" i="6"/>
  <c r="Q2321" i="6" s="1"/>
  <c r="O2321" i="6"/>
  <c r="R2321" i="6" s="1"/>
  <c r="T2321" i="6" s="1"/>
  <c r="U2321" i="6" s="1"/>
  <c r="V2321" i="6" s="1"/>
  <c r="W2321" i="6" s="1"/>
  <c r="O2291" i="6"/>
  <c r="R2291" i="6" s="1"/>
  <c r="T2291" i="6" s="1"/>
  <c r="U2291" i="6" s="1"/>
  <c r="V2291" i="6" s="1"/>
  <c r="W2291" i="6" s="1"/>
  <c r="P2291" i="6"/>
  <c r="Q2291" i="6" s="1"/>
  <c r="P2010" i="6"/>
  <c r="Q2010" i="6" s="1"/>
  <c r="O2010" i="6"/>
  <c r="R2010" i="6" s="1"/>
  <c r="T2010" i="6" s="1"/>
  <c r="U2010" i="6" s="1"/>
  <c r="V2010" i="6" s="1"/>
  <c r="W2010" i="6" s="1"/>
  <c r="P1563" i="6"/>
  <c r="Q1563" i="6" s="1"/>
  <c r="O1563" i="6"/>
  <c r="R1563" i="6" s="1"/>
  <c r="T1563" i="6" s="1"/>
  <c r="U1563" i="6" s="1"/>
  <c r="V1563" i="6" s="1"/>
  <c r="W1563" i="6" s="1"/>
  <c r="O3297" i="6"/>
  <c r="R3297" i="6" s="1"/>
  <c r="T3297" i="6" s="1"/>
  <c r="U3297" i="6" s="1"/>
  <c r="V3297" i="6" s="1"/>
  <c r="W3297" i="6" s="1"/>
  <c r="P3297" i="6"/>
  <c r="Q3297" i="6" s="1"/>
  <c r="O3286" i="6"/>
  <c r="R3286" i="6" s="1"/>
  <c r="T3286" i="6" s="1"/>
  <c r="U3286" i="6" s="1"/>
  <c r="V3286" i="6" s="1"/>
  <c r="W3286" i="6" s="1"/>
  <c r="O3225" i="6"/>
  <c r="R3225" i="6" s="1"/>
  <c r="T3225" i="6" s="1"/>
  <c r="U3225" i="6" s="1"/>
  <c r="V3225" i="6" s="1"/>
  <c r="W3225" i="6" s="1"/>
  <c r="P3225" i="6"/>
  <c r="Q3225" i="6" s="1"/>
  <c r="O3214" i="6"/>
  <c r="R3214" i="6" s="1"/>
  <c r="T3214" i="6" s="1"/>
  <c r="U3214" i="6" s="1"/>
  <c r="V3214" i="6" s="1"/>
  <c r="W3214" i="6" s="1"/>
  <c r="O3153" i="6"/>
  <c r="R3153" i="6" s="1"/>
  <c r="T3153" i="6" s="1"/>
  <c r="U3153" i="6" s="1"/>
  <c r="V3153" i="6" s="1"/>
  <c r="W3153" i="6" s="1"/>
  <c r="P3153" i="6"/>
  <c r="Q3153" i="6" s="1"/>
  <c r="O3142" i="6"/>
  <c r="R3142" i="6" s="1"/>
  <c r="T3142" i="6" s="1"/>
  <c r="U3142" i="6" s="1"/>
  <c r="V3142" i="6" s="1"/>
  <c r="W3142" i="6" s="1"/>
  <c r="O3081" i="6"/>
  <c r="R3081" i="6" s="1"/>
  <c r="T3081" i="6" s="1"/>
  <c r="U3081" i="6" s="1"/>
  <c r="V3081" i="6" s="1"/>
  <c r="W3081" i="6" s="1"/>
  <c r="P3081" i="6"/>
  <c r="Q3081" i="6" s="1"/>
  <c r="O3070" i="6"/>
  <c r="R3070" i="6" s="1"/>
  <c r="T3070" i="6" s="1"/>
  <c r="U3070" i="6" s="1"/>
  <c r="V3070" i="6" s="1"/>
  <c r="W3070" i="6" s="1"/>
  <c r="O3048" i="6"/>
  <c r="R3048" i="6" s="1"/>
  <c r="T3048" i="6" s="1"/>
  <c r="U3048" i="6" s="1"/>
  <c r="V3048" i="6" s="1"/>
  <c r="W3048" i="6" s="1"/>
  <c r="P3011" i="6"/>
  <c r="Q3011" i="6" s="1"/>
  <c r="O2956" i="6"/>
  <c r="R2956" i="6" s="1"/>
  <c r="T2956" i="6" s="1"/>
  <c r="U2956" i="6" s="1"/>
  <c r="V2956" i="6" s="1"/>
  <c r="W2956" i="6" s="1"/>
  <c r="O2947" i="6"/>
  <c r="R2947" i="6" s="1"/>
  <c r="T2947" i="6" s="1"/>
  <c r="U2947" i="6" s="1"/>
  <c r="V2947" i="6" s="1"/>
  <c r="W2947" i="6" s="1"/>
  <c r="P2947" i="6"/>
  <c r="Q2947" i="6" s="1"/>
  <c r="P2939" i="6"/>
  <c r="Q2939" i="6" s="1"/>
  <c r="O2935" i="6"/>
  <c r="R2935" i="6" s="1"/>
  <c r="T2935" i="6" s="1"/>
  <c r="U2935" i="6" s="1"/>
  <c r="V2935" i="6" s="1"/>
  <c r="W2935" i="6" s="1"/>
  <c r="P2912" i="6"/>
  <c r="Q2912" i="6" s="1"/>
  <c r="P2897" i="6"/>
  <c r="Q2897" i="6" s="1"/>
  <c r="P2891" i="6"/>
  <c r="Q2891" i="6" s="1"/>
  <c r="O2887" i="6"/>
  <c r="R2887" i="6" s="1"/>
  <c r="T2887" i="6" s="1"/>
  <c r="U2887" i="6" s="1"/>
  <c r="V2887" i="6" s="1"/>
  <c r="W2887" i="6" s="1"/>
  <c r="O2877" i="6"/>
  <c r="R2877" i="6" s="1"/>
  <c r="T2877" i="6" s="1"/>
  <c r="U2877" i="6" s="1"/>
  <c r="V2877" i="6" s="1"/>
  <c r="W2877" i="6" s="1"/>
  <c r="P2874" i="6"/>
  <c r="Q2874" i="6" s="1"/>
  <c r="O2868" i="6"/>
  <c r="R2868" i="6" s="1"/>
  <c r="T2868" i="6" s="1"/>
  <c r="U2868" i="6" s="1"/>
  <c r="V2868" i="6" s="1"/>
  <c r="W2868" i="6" s="1"/>
  <c r="O2852" i="6"/>
  <c r="R2852" i="6" s="1"/>
  <c r="T2852" i="6" s="1"/>
  <c r="U2852" i="6" s="1"/>
  <c r="V2852" i="6" s="1"/>
  <c r="W2852" i="6" s="1"/>
  <c r="T2830" i="6"/>
  <c r="U2830" i="6" s="1"/>
  <c r="V2830" i="6" s="1"/>
  <c r="W2830" i="6" s="1"/>
  <c r="P2824" i="6"/>
  <c r="Q2824" i="6" s="1"/>
  <c r="T2806" i="6"/>
  <c r="U2806" i="6" s="1"/>
  <c r="V2806" i="6" s="1"/>
  <c r="W2806" i="6" s="1"/>
  <c r="T2795" i="6"/>
  <c r="U2795" i="6" s="1"/>
  <c r="V2795" i="6" s="1"/>
  <c r="W2795" i="6" s="1"/>
  <c r="P2781" i="6"/>
  <c r="Q2781" i="6" s="1"/>
  <c r="O2781" i="6"/>
  <c r="R2781" i="6" s="1"/>
  <c r="T2781" i="6" s="1"/>
  <c r="U2781" i="6" s="1"/>
  <c r="V2781" i="6" s="1"/>
  <c r="W2781" i="6" s="1"/>
  <c r="P2769" i="6"/>
  <c r="Q2769" i="6" s="1"/>
  <c r="O2769" i="6"/>
  <c r="R2769" i="6" s="1"/>
  <c r="T2769" i="6" s="1"/>
  <c r="U2769" i="6" s="1"/>
  <c r="V2769" i="6" s="1"/>
  <c r="W2769" i="6" s="1"/>
  <c r="P2764" i="6"/>
  <c r="Q2764" i="6" s="1"/>
  <c r="O2756" i="6"/>
  <c r="R2756" i="6" s="1"/>
  <c r="T2756" i="6" s="1"/>
  <c r="U2756" i="6" s="1"/>
  <c r="V2756" i="6" s="1"/>
  <c r="W2756" i="6" s="1"/>
  <c r="P2756" i="6"/>
  <c r="Q2756" i="6" s="1"/>
  <c r="O2749" i="6"/>
  <c r="R2749" i="6" s="1"/>
  <c r="T2749" i="6" s="1"/>
  <c r="U2749" i="6" s="1"/>
  <c r="V2749" i="6" s="1"/>
  <c r="W2749" i="6" s="1"/>
  <c r="P2749" i="6"/>
  <c r="Q2749" i="6" s="1"/>
  <c r="O2738" i="6"/>
  <c r="R2738" i="6" s="1"/>
  <c r="T2738" i="6" s="1"/>
  <c r="U2738" i="6" s="1"/>
  <c r="V2738" i="6" s="1"/>
  <c r="W2738" i="6" s="1"/>
  <c r="O2718" i="6"/>
  <c r="R2718" i="6" s="1"/>
  <c r="T2718" i="6" s="1"/>
  <c r="U2718" i="6" s="1"/>
  <c r="V2718" i="6" s="1"/>
  <c r="W2718" i="6" s="1"/>
  <c r="P2718" i="6"/>
  <c r="Q2718" i="6" s="1"/>
  <c r="O2705" i="6"/>
  <c r="R2705" i="6" s="1"/>
  <c r="T2705" i="6" s="1"/>
  <c r="U2705" i="6" s="1"/>
  <c r="V2705" i="6" s="1"/>
  <c r="W2705" i="6" s="1"/>
  <c r="T2686" i="6"/>
  <c r="U2686" i="6" s="1"/>
  <c r="V2686" i="6" s="1"/>
  <c r="W2686" i="6" s="1"/>
  <c r="O2661" i="6"/>
  <c r="R2661" i="6" s="1"/>
  <c r="T2661" i="6" s="1"/>
  <c r="U2661" i="6" s="1"/>
  <c r="V2661" i="6" s="1"/>
  <c r="W2661" i="6" s="1"/>
  <c r="P2634" i="6"/>
  <c r="Q2634" i="6" s="1"/>
  <c r="P2632" i="6"/>
  <c r="Q2632" i="6" s="1"/>
  <c r="O2632" i="6"/>
  <c r="R2632" i="6" s="1"/>
  <c r="T2632" i="6" s="1"/>
  <c r="U2632" i="6" s="1"/>
  <c r="V2632" i="6" s="1"/>
  <c r="W2632" i="6" s="1"/>
  <c r="P2626" i="6"/>
  <c r="Q2626" i="6" s="1"/>
  <c r="P2574" i="6"/>
  <c r="Q2574" i="6" s="1"/>
  <c r="P2572" i="6"/>
  <c r="Q2572" i="6" s="1"/>
  <c r="O2572" i="6"/>
  <c r="R2572" i="6" s="1"/>
  <c r="T2572" i="6" s="1"/>
  <c r="U2572" i="6" s="1"/>
  <c r="V2572" i="6" s="1"/>
  <c r="W2572" i="6" s="1"/>
  <c r="T2555" i="6"/>
  <c r="U2555" i="6" s="1"/>
  <c r="V2555" i="6" s="1"/>
  <c r="W2555" i="6" s="1"/>
  <c r="O2448" i="6"/>
  <c r="R2448" i="6" s="1"/>
  <c r="T2448" i="6" s="1"/>
  <c r="U2448" i="6" s="1"/>
  <c r="V2448" i="6" s="1"/>
  <c r="W2448" i="6" s="1"/>
  <c r="P2448" i="6"/>
  <c r="Q2448" i="6" s="1"/>
  <c r="P2377" i="6"/>
  <c r="Q2377" i="6" s="1"/>
  <c r="T2275" i="6"/>
  <c r="U2275" i="6" s="1"/>
  <c r="V2275" i="6" s="1"/>
  <c r="W2275" i="6" s="1"/>
  <c r="O1960" i="6"/>
  <c r="R1960" i="6" s="1"/>
  <c r="T1960" i="6" s="1"/>
  <c r="U1960" i="6" s="1"/>
  <c r="V1960" i="6" s="1"/>
  <c r="W1960" i="6" s="1"/>
  <c r="P1960" i="6"/>
  <c r="Q1960" i="6" s="1"/>
  <c r="O1796" i="6"/>
  <c r="R1796" i="6" s="1"/>
  <c r="T1796" i="6" s="1"/>
  <c r="U1796" i="6" s="1"/>
  <c r="V1796" i="6" s="1"/>
  <c r="W1796" i="6" s="1"/>
  <c r="P1796" i="6"/>
  <c r="Q1796" i="6" s="1"/>
  <c r="T3038" i="6"/>
  <c r="U3038" i="6" s="1"/>
  <c r="V3038" i="6" s="1"/>
  <c r="W3038" i="6" s="1"/>
  <c r="O2970" i="6"/>
  <c r="R2970" i="6" s="1"/>
  <c r="T2970" i="6" s="1"/>
  <c r="U2970" i="6" s="1"/>
  <c r="V2970" i="6" s="1"/>
  <c r="W2970" i="6" s="1"/>
  <c r="P2970" i="6"/>
  <c r="Q2970" i="6" s="1"/>
  <c r="P2928" i="6"/>
  <c r="Q2928" i="6" s="1"/>
  <c r="O2928" i="6"/>
  <c r="R2928" i="6" s="1"/>
  <c r="T2928" i="6" s="1"/>
  <c r="U2928" i="6" s="1"/>
  <c r="V2928" i="6" s="1"/>
  <c r="W2928" i="6" s="1"/>
  <c r="T2901" i="6"/>
  <c r="U2901" i="6" s="1"/>
  <c r="V2901" i="6" s="1"/>
  <c r="W2901" i="6" s="1"/>
  <c r="T2894" i="6"/>
  <c r="U2894" i="6" s="1"/>
  <c r="V2894" i="6" s="1"/>
  <c r="W2894" i="6" s="1"/>
  <c r="O2844" i="6"/>
  <c r="R2844" i="6" s="1"/>
  <c r="T2844" i="6" s="1"/>
  <c r="U2844" i="6" s="1"/>
  <c r="V2844" i="6" s="1"/>
  <c r="W2844" i="6" s="1"/>
  <c r="P2844" i="6"/>
  <c r="Q2844" i="6" s="1"/>
  <c r="O2762" i="6"/>
  <c r="R2762" i="6" s="1"/>
  <c r="T2762" i="6" s="1"/>
  <c r="U2762" i="6" s="1"/>
  <c r="V2762" i="6" s="1"/>
  <c r="W2762" i="6" s="1"/>
  <c r="P2762" i="6"/>
  <c r="Q2762" i="6" s="1"/>
  <c r="O2653" i="6"/>
  <c r="R2653" i="6" s="1"/>
  <c r="T2653" i="6" s="1"/>
  <c r="U2653" i="6" s="1"/>
  <c r="V2653" i="6" s="1"/>
  <c r="W2653" i="6" s="1"/>
  <c r="P2653" i="6"/>
  <c r="Q2653" i="6" s="1"/>
  <c r="T2612" i="6"/>
  <c r="U2612" i="6" s="1"/>
  <c r="V2612" i="6" s="1"/>
  <c r="W2612" i="6" s="1"/>
  <c r="T2574" i="6"/>
  <c r="U2574" i="6" s="1"/>
  <c r="V2574" i="6" s="1"/>
  <c r="W2574" i="6" s="1"/>
  <c r="O2498" i="6"/>
  <c r="R2498" i="6" s="1"/>
  <c r="T2498" i="6" s="1"/>
  <c r="U2498" i="6" s="1"/>
  <c r="V2498" i="6" s="1"/>
  <c r="W2498" i="6" s="1"/>
  <c r="P2498" i="6"/>
  <c r="Q2498" i="6" s="1"/>
  <c r="P2427" i="6"/>
  <c r="Q2427" i="6" s="1"/>
  <c r="O2427" i="6"/>
  <c r="R2427" i="6" s="1"/>
  <c r="T2427" i="6" s="1"/>
  <c r="U2427" i="6" s="1"/>
  <c r="V2427" i="6" s="1"/>
  <c r="W2427" i="6" s="1"/>
  <c r="O1847" i="6"/>
  <c r="R1847" i="6" s="1"/>
  <c r="T1847" i="6" s="1"/>
  <c r="U1847" i="6" s="1"/>
  <c r="V1847" i="6" s="1"/>
  <c r="W1847" i="6" s="1"/>
  <c r="P1847" i="6"/>
  <c r="Q1847" i="6" s="1"/>
  <c r="P1756" i="6"/>
  <c r="Q1756" i="6" s="1"/>
  <c r="O1756" i="6"/>
  <c r="R1756" i="6" s="1"/>
  <c r="T1756" i="6" s="1"/>
  <c r="U1756" i="6" s="1"/>
  <c r="V1756" i="6" s="1"/>
  <c r="W1756" i="6" s="1"/>
  <c r="O2468" i="6"/>
  <c r="R2468" i="6" s="1"/>
  <c r="T2468" i="6" s="1"/>
  <c r="U2468" i="6" s="1"/>
  <c r="V2468" i="6" s="1"/>
  <c r="W2468" i="6" s="1"/>
  <c r="P2468" i="6"/>
  <c r="Q2468" i="6" s="1"/>
  <c r="P2382" i="6"/>
  <c r="Q2382" i="6" s="1"/>
  <c r="O2382" i="6"/>
  <c r="R2382" i="6" s="1"/>
  <c r="T2382" i="6" s="1"/>
  <c r="U2382" i="6" s="1"/>
  <c r="V2382" i="6" s="1"/>
  <c r="W2382" i="6" s="1"/>
  <c r="O2332" i="6"/>
  <c r="R2332" i="6" s="1"/>
  <c r="T2332" i="6" s="1"/>
  <c r="U2332" i="6" s="1"/>
  <c r="V2332" i="6" s="1"/>
  <c r="W2332" i="6" s="1"/>
  <c r="P2332" i="6"/>
  <c r="Q2332" i="6" s="1"/>
  <c r="T2304" i="6"/>
  <c r="U2304" i="6" s="1"/>
  <c r="V2304" i="6" s="1"/>
  <c r="W2304" i="6" s="1"/>
  <c r="T2192" i="6"/>
  <c r="U2192" i="6" s="1"/>
  <c r="V2192" i="6" s="1"/>
  <c r="W2192" i="6" s="1"/>
  <c r="T2081" i="6"/>
  <c r="U2081" i="6" s="1"/>
  <c r="V2081" i="6" s="1"/>
  <c r="W2081" i="6" s="1"/>
  <c r="O2054" i="6"/>
  <c r="R2054" i="6" s="1"/>
  <c r="T2054" i="6" s="1"/>
  <c r="U2054" i="6" s="1"/>
  <c r="V2054" i="6" s="1"/>
  <c r="W2054" i="6" s="1"/>
  <c r="P2054" i="6"/>
  <c r="Q2054" i="6" s="1"/>
  <c r="T1836" i="6"/>
  <c r="U1836" i="6" s="1"/>
  <c r="V1836" i="6" s="1"/>
  <c r="W1836" i="6" s="1"/>
  <c r="P1779" i="6"/>
  <c r="Q1779" i="6" s="1"/>
  <c r="O1779" i="6"/>
  <c r="R1779" i="6" s="1"/>
  <c r="T1779" i="6" s="1"/>
  <c r="U1779" i="6" s="1"/>
  <c r="V1779" i="6" s="1"/>
  <c r="W1779" i="6" s="1"/>
  <c r="O1760" i="6"/>
  <c r="R1760" i="6" s="1"/>
  <c r="T1760" i="6" s="1"/>
  <c r="U1760" i="6" s="1"/>
  <c r="V1760" i="6" s="1"/>
  <c r="W1760" i="6" s="1"/>
  <c r="P1760" i="6"/>
  <c r="Q1760" i="6" s="1"/>
  <c r="T1740" i="6"/>
  <c r="U1740" i="6" s="1"/>
  <c r="V1740" i="6" s="1"/>
  <c r="W1740" i="6" s="1"/>
  <c r="T2699" i="6"/>
  <c r="U2699" i="6" s="1"/>
  <c r="V2699" i="6" s="1"/>
  <c r="W2699" i="6" s="1"/>
  <c r="T2663" i="6"/>
  <c r="U2663" i="6" s="1"/>
  <c r="V2663" i="6" s="1"/>
  <c r="W2663" i="6" s="1"/>
  <c r="O2624" i="6"/>
  <c r="R2624" i="6" s="1"/>
  <c r="T2624" i="6" s="1"/>
  <c r="U2624" i="6" s="1"/>
  <c r="V2624" i="6" s="1"/>
  <c r="W2624" i="6" s="1"/>
  <c r="P2624" i="6"/>
  <c r="Q2624" i="6" s="1"/>
  <c r="O2578" i="6"/>
  <c r="R2578" i="6" s="1"/>
  <c r="T2578" i="6" s="1"/>
  <c r="U2578" i="6" s="1"/>
  <c r="V2578" i="6" s="1"/>
  <c r="W2578" i="6" s="1"/>
  <c r="P2578" i="6"/>
  <c r="Q2578" i="6" s="1"/>
  <c r="T2537" i="6"/>
  <c r="U2537" i="6" s="1"/>
  <c r="V2537" i="6" s="1"/>
  <c r="W2537" i="6" s="1"/>
  <c r="T2493" i="6"/>
  <c r="U2493" i="6" s="1"/>
  <c r="V2493" i="6" s="1"/>
  <c r="W2493" i="6" s="1"/>
  <c r="P2445" i="6"/>
  <c r="Q2445" i="6" s="1"/>
  <c r="O2445" i="6"/>
  <c r="R2445" i="6" s="1"/>
  <c r="T2445" i="6" s="1"/>
  <c r="U2445" i="6" s="1"/>
  <c r="V2445" i="6" s="1"/>
  <c r="W2445" i="6" s="1"/>
  <c r="O2442" i="6"/>
  <c r="R2442" i="6" s="1"/>
  <c r="T2442" i="6" s="1"/>
  <c r="U2442" i="6" s="1"/>
  <c r="V2442" i="6" s="1"/>
  <c r="W2442" i="6" s="1"/>
  <c r="P2442" i="6"/>
  <c r="Q2442" i="6" s="1"/>
  <c r="O2440" i="6"/>
  <c r="R2440" i="6" s="1"/>
  <c r="T2440" i="6" s="1"/>
  <c r="U2440" i="6" s="1"/>
  <c r="V2440" i="6" s="1"/>
  <c r="W2440" i="6" s="1"/>
  <c r="P2440" i="6"/>
  <c r="Q2440" i="6" s="1"/>
  <c r="P2433" i="6"/>
  <c r="Q2433" i="6" s="1"/>
  <c r="O2433" i="6"/>
  <c r="R2433" i="6" s="1"/>
  <c r="T2433" i="6" s="1"/>
  <c r="U2433" i="6" s="1"/>
  <c r="V2433" i="6" s="1"/>
  <c r="W2433" i="6" s="1"/>
  <c r="T2418" i="6"/>
  <c r="U2418" i="6" s="1"/>
  <c r="V2418" i="6" s="1"/>
  <c r="W2418" i="6" s="1"/>
  <c r="O2365" i="6"/>
  <c r="R2365" i="6" s="1"/>
  <c r="T2365" i="6" s="1"/>
  <c r="U2365" i="6" s="1"/>
  <c r="V2365" i="6" s="1"/>
  <c r="W2365" i="6" s="1"/>
  <c r="P2365" i="6"/>
  <c r="Q2365" i="6" s="1"/>
  <c r="O2354" i="6"/>
  <c r="R2354" i="6" s="1"/>
  <c r="T2354" i="6" s="1"/>
  <c r="U2354" i="6" s="1"/>
  <c r="V2354" i="6" s="1"/>
  <c r="W2354" i="6" s="1"/>
  <c r="P2354" i="6"/>
  <c r="Q2354" i="6" s="1"/>
  <c r="T2326" i="6"/>
  <c r="U2326" i="6" s="1"/>
  <c r="V2326" i="6" s="1"/>
  <c r="W2326" i="6" s="1"/>
  <c r="T2142" i="6"/>
  <c r="U2142" i="6" s="1"/>
  <c r="V2142" i="6" s="1"/>
  <c r="W2142" i="6" s="1"/>
  <c r="T2015" i="6"/>
  <c r="U2015" i="6" s="1"/>
  <c r="V2015" i="6" s="1"/>
  <c r="W2015" i="6" s="1"/>
  <c r="P1866" i="6"/>
  <c r="Q1866" i="6" s="1"/>
  <c r="O1866" i="6"/>
  <c r="R1866" i="6" s="1"/>
  <c r="T1866" i="6" s="1"/>
  <c r="U1866" i="6" s="1"/>
  <c r="V1866" i="6" s="1"/>
  <c r="W1866" i="6" s="1"/>
  <c r="O1753" i="6"/>
  <c r="R1753" i="6" s="1"/>
  <c r="T1753" i="6" s="1"/>
  <c r="U1753" i="6" s="1"/>
  <c r="V1753" i="6" s="1"/>
  <c r="W1753" i="6" s="1"/>
  <c r="P1753" i="6"/>
  <c r="Q1753" i="6" s="1"/>
  <c r="P2963" i="6"/>
  <c r="Q2963" i="6" s="1"/>
  <c r="O2940" i="6"/>
  <c r="R2940" i="6" s="1"/>
  <c r="T2940" i="6" s="1"/>
  <c r="U2940" i="6" s="1"/>
  <c r="V2940" i="6" s="1"/>
  <c r="W2940" i="6" s="1"/>
  <c r="O2845" i="6"/>
  <c r="R2845" i="6" s="1"/>
  <c r="T2845" i="6" s="1"/>
  <c r="U2845" i="6" s="1"/>
  <c r="V2845" i="6" s="1"/>
  <c r="W2845" i="6" s="1"/>
  <c r="P2840" i="6"/>
  <c r="Q2840" i="6" s="1"/>
  <c r="O2797" i="6"/>
  <c r="R2797" i="6" s="1"/>
  <c r="T2797" i="6" s="1"/>
  <c r="U2797" i="6" s="1"/>
  <c r="V2797" i="6" s="1"/>
  <c r="W2797" i="6" s="1"/>
  <c r="P2792" i="6"/>
  <c r="Q2792" i="6" s="1"/>
  <c r="T2747" i="6"/>
  <c r="U2747" i="6" s="1"/>
  <c r="V2747" i="6" s="1"/>
  <c r="W2747" i="6" s="1"/>
  <c r="P2732" i="6"/>
  <c r="Q2732" i="6" s="1"/>
  <c r="T2711" i="6"/>
  <c r="U2711" i="6" s="1"/>
  <c r="V2711" i="6" s="1"/>
  <c r="W2711" i="6" s="1"/>
  <c r="P2696" i="6"/>
  <c r="Q2696" i="6" s="1"/>
  <c r="T2675" i="6"/>
  <c r="U2675" i="6" s="1"/>
  <c r="V2675" i="6" s="1"/>
  <c r="W2675" i="6" s="1"/>
  <c r="P2660" i="6"/>
  <c r="Q2660" i="6" s="1"/>
  <c r="T2639" i="6"/>
  <c r="U2639" i="6" s="1"/>
  <c r="V2639" i="6" s="1"/>
  <c r="W2639" i="6" s="1"/>
  <c r="P2628" i="6"/>
  <c r="Q2628" i="6" s="1"/>
  <c r="O2576" i="6"/>
  <c r="R2576" i="6" s="1"/>
  <c r="T2576" i="6" s="1"/>
  <c r="U2576" i="6" s="1"/>
  <c r="V2576" i="6" s="1"/>
  <c r="W2576" i="6" s="1"/>
  <c r="T2546" i="6"/>
  <c r="U2546" i="6" s="1"/>
  <c r="V2546" i="6" s="1"/>
  <c r="W2546" i="6" s="1"/>
  <c r="P2543" i="6"/>
  <c r="Q2543" i="6" s="1"/>
  <c r="P2520" i="6"/>
  <c r="Q2520" i="6" s="1"/>
  <c r="P2478" i="6"/>
  <c r="Q2478" i="6" s="1"/>
  <c r="O2464" i="6"/>
  <c r="R2464" i="6" s="1"/>
  <c r="T2464" i="6" s="1"/>
  <c r="U2464" i="6" s="1"/>
  <c r="V2464" i="6" s="1"/>
  <c r="W2464" i="6" s="1"/>
  <c r="P2464" i="6"/>
  <c r="Q2464" i="6" s="1"/>
  <c r="P2374" i="6"/>
  <c r="Q2374" i="6" s="1"/>
  <c r="O2346" i="6"/>
  <c r="R2346" i="6" s="1"/>
  <c r="T2346" i="6" s="1"/>
  <c r="U2346" i="6" s="1"/>
  <c r="V2346" i="6" s="1"/>
  <c r="W2346" i="6" s="1"/>
  <c r="T2313" i="6"/>
  <c r="U2313" i="6" s="1"/>
  <c r="V2313" i="6" s="1"/>
  <c r="W2313" i="6" s="1"/>
  <c r="P2293" i="6"/>
  <c r="Q2293" i="6" s="1"/>
  <c r="O2293" i="6"/>
  <c r="R2293" i="6" s="1"/>
  <c r="T2293" i="6" s="1"/>
  <c r="U2293" i="6" s="1"/>
  <c r="V2293" i="6" s="1"/>
  <c r="W2293" i="6" s="1"/>
  <c r="P2242" i="6"/>
  <c r="Q2242" i="6" s="1"/>
  <c r="T2205" i="6"/>
  <c r="U2205" i="6" s="1"/>
  <c r="V2205" i="6" s="1"/>
  <c r="W2205" i="6" s="1"/>
  <c r="T2080" i="6"/>
  <c r="U2080" i="6" s="1"/>
  <c r="V2080" i="6" s="1"/>
  <c r="W2080" i="6" s="1"/>
  <c r="T2073" i="6"/>
  <c r="U2073" i="6" s="1"/>
  <c r="V2073" i="6" s="1"/>
  <c r="W2073" i="6" s="1"/>
  <c r="T2003" i="6"/>
  <c r="U2003" i="6" s="1"/>
  <c r="V2003" i="6" s="1"/>
  <c r="W2003" i="6" s="1"/>
  <c r="O1812" i="6"/>
  <c r="R1812" i="6" s="1"/>
  <c r="T1812" i="6" s="1"/>
  <c r="U1812" i="6" s="1"/>
  <c r="V1812" i="6" s="1"/>
  <c r="W1812" i="6" s="1"/>
  <c r="P1812" i="6"/>
  <c r="Q1812" i="6" s="1"/>
  <c r="O2832" i="6"/>
  <c r="R2832" i="6" s="1"/>
  <c r="T2832" i="6" s="1"/>
  <c r="U2832" i="6" s="1"/>
  <c r="V2832" i="6" s="1"/>
  <c r="W2832" i="6" s="1"/>
  <c r="P2832" i="6"/>
  <c r="Q2832" i="6" s="1"/>
  <c r="T2819" i="6"/>
  <c r="U2819" i="6" s="1"/>
  <c r="V2819" i="6" s="1"/>
  <c r="W2819" i="6" s="1"/>
  <c r="O2784" i="6"/>
  <c r="R2784" i="6" s="1"/>
  <c r="T2784" i="6" s="1"/>
  <c r="U2784" i="6" s="1"/>
  <c r="V2784" i="6" s="1"/>
  <c r="W2784" i="6" s="1"/>
  <c r="P2784" i="6"/>
  <c r="Q2784" i="6" s="1"/>
  <c r="T2771" i="6"/>
  <c r="U2771" i="6" s="1"/>
  <c r="V2771" i="6" s="1"/>
  <c r="W2771" i="6" s="1"/>
  <c r="O2616" i="6"/>
  <c r="R2616" i="6" s="1"/>
  <c r="T2616" i="6" s="1"/>
  <c r="U2616" i="6" s="1"/>
  <c r="V2616" i="6" s="1"/>
  <c r="W2616" i="6" s="1"/>
  <c r="P2616" i="6"/>
  <c r="Q2616" i="6" s="1"/>
  <c r="O2586" i="6"/>
  <c r="R2586" i="6" s="1"/>
  <c r="T2586" i="6" s="1"/>
  <c r="U2586" i="6" s="1"/>
  <c r="V2586" i="6" s="1"/>
  <c r="W2586" i="6" s="1"/>
  <c r="P2586" i="6"/>
  <c r="Q2586" i="6" s="1"/>
  <c r="O2563" i="6"/>
  <c r="R2563" i="6" s="1"/>
  <c r="T2563" i="6" s="1"/>
  <c r="U2563" i="6" s="1"/>
  <c r="V2563" i="6" s="1"/>
  <c r="W2563" i="6" s="1"/>
  <c r="P2563" i="6"/>
  <c r="Q2563" i="6" s="1"/>
  <c r="P2538" i="6"/>
  <c r="Q2538" i="6" s="1"/>
  <c r="O2538" i="6"/>
  <c r="R2538" i="6" s="1"/>
  <c r="T2538" i="6" s="1"/>
  <c r="U2538" i="6" s="1"/>
  <c r="V2538" i="6" s="1"/>
  <c r="W2538" i="6" s="1"/>
  <c r="P2481" i="6"/>
  <c r="Q2481" i="6" s="1"/>
  <c r="O2481" i="6"/>
  <c r="R2481" i="6" s="1"/>
  <c r="T2481" i="6" s="1"/>
  <c r="U2481" i="6" s="1"/>
  <c r="V2481" i="6" s="1"/>
  <c r="W2481" i="6" s="1"/>
  <c r="T2424" i="6"/>
  <c r="U2424" i="6" s="1"/>
  <c r="V2424" i="6" s="1"/>
  <c r="W2424" i="6" s="1"/>
  <c r="P2284" i="6"/>
  <c r="Q2284" i="6" s="1"/>
  <c r="O2284" i="6"/>
  <c r="R2284" i="6" s="1"/>
  <c r="T2284" i="6" s="1"/>
  <c r="U2284" i="6" s="1"/>
  <c r="V2284" i="6" s="1"/>
  <c r="W2284" i="6" s="1"/>
  <c r="T2280" i="6"/>
  <c r="U2280" i="6" s="1"/>
  <c r="V2280" i="6" s="1"/>
  <c r="W2280" i="6" s="1"/>
  <c r="T2078" i="6"/>
  <c r="U2078" i="6" s="1"/>
  <c r="V2078" i="6" s="1"/>
  <c r="W2078" i="6" s="1"/>
  <c r="T1889" i="6"/>
  <c r="U1889" i="6" s="1"/>
  <c r="V1889" i="6" s="1"/>
  <c r="W1889" i="6" s="1"/>
  <c r="O1780" i="6"/>
  <c r="R1780" i="6" s="1"/>
  <c r="T1780" i="6" s="1"/>
  <c r="U1780" i="6" s="1"/>
  <c r="V1780" i="6" s="1"/>
  <c r="W1780" i="6" s="1"/>
  <c r="P1780" i="6"/>
  <c r="Q1780" i="6" s="1"/>
  <c r="T2403" i="6"/>
  <c r="U2403" i="6" s="1"/>
  <c r="V2403" i="6" s="1"/>
  <c r="W2403" i="6" s="1"/>
  <c r="O2396" i="6"/>
  <c r="R2396" i="6" s="1"/>
  <c r="T2396" i="6" s="1"/>
  <c r="U2396" i="6" s="1"/>
  <c r="V2396" i="6" s="1"/>
  <c r="W2396" i="6" s="1"/>
  <c r="P2396" i="6"/>
  <c r="Q2396" i="6" s="1"/>
  <c r="O2353" i="6"/>
  <c r="R2353" i="6" s="1"/>
  <c r="T2353" i="6" s="1"/>
  <c r="U2353" i="6" s="1"/>
  <c r="V2353" i="6" s="1"/>
  <c r="W2353" i="6" s="1"/>
  <c r="P2353" i="6"/>
  <c r="Q2353" i="6" s="1"/>
  <c r="O2286" i="6"/>
  <c r="R2286" i="6" s="1"/>
  <c r="T2286" i="6" s="1"/>
  <c r="U2286" i="6" s="1"/>
  <c r="V2286" i="6" s="1"/>
  <c r="W2286" i="6" s="1"/>
  <c r="P2286" i="6"/>
  <c r="Q2286" i="6" s="1"/>
  <c r="P2039" i="6"/>
  <c r="Q2039" i="6" s="1"/>
  <c r="O2039" i="6"/>
  <c r="R2039" i="6" s="1"/>
  <c r="T2039" i="6" s="1"/>
  <c r="U2039" i="6" s="1"/>
  <c r="V2039" i="6" s="1"/>
  <c r="W2039" i="6" s="1"/>
  <c r="P2028" i="6"/>
  <c r="Q2028" i="6" s="1"/>
  <c r="O2028" i="6"/>
  <c r="R2028" i="6" s="1"/>
  <c r="T2028" i="6" s="1"/>
  <c r="U2028" i="6" s="1"/>
  <c r="V2028" i="6" s="1"/>
  <c r="W2028" i="6" s="1"/>
  <c r="O1933" i="6"/>
  <c r="R1933" i="6" s="1"/>
  <c r="T1933" i="6" s="1"/>
  <c r="U1933" i="6" s="1"/>
  <c r="V1933" i="6" s="1"/>
  <c r="W1933" i="6" s="1"/>
  <c r="P1933" i="6"/>
  <c r="Q1933" i="6" s="1"/>
  <c r="P2748" i="6"/>
  <c r="Q2748" i="6" s="1"/>
  <c r="P2736" i="6"/>
  <c r="Q2736" i="6" s="1"/>
  <c r="P2724" i="6"/>
  <c r="Q2724" i="6" s="1"/>
  <c r="P2712" i="6"/>
  <c r="Q2712" i="6" s="1"/>
  <c r="P2700" i="6"/>
  <c r="Q2700" i="6" s="1"/>
  <c r="P2688" i="6"/>
  <c r="Q2688" i="6" s="1"/>
  <c r="P2676" i="6"/>
  <c r="Q2676" i="6" s="1"/>
  <c r="P2664" i="6"/>
  <c r="Q2664" i="6" s="1"/>
  <c r="P2652" i="6"/>
  <c r="Q2652" i="6" s="1"/>
  <c r="P2640" i="6"/>
  <c r="Q2640" i="6" s="1"/>
  <c r="P2631" i="6"/>
  <c r="Q2631" i="6" s="1"/>
  <c r="P2623" i="6"/>
  <c r="Q2623" i="6" s="1"/>
  <c r="P2615" i="6"/>
  <c r="Q2615" i="6" s="1"/>
  <c r="O2608" i="6"/>
  <c r="R2608" i="6" s="1"/>
  <c r="T2608" i="6" s="1"/>
  <c r="U2608" i="6" s="1"/>
  <c r="V2608" i="6" s="1"/>
  <c r="W2608" i="6" s="1"/>
  <c r="P2593" i="6"/>
  <c r="Q2593" i="6" s="1"/>
  <c r="P2555" i="6"/>
  <c r="Q2555" i="6" s="1"/>
  <c r="P2550" i="6"/>
  <c r="Q2550" i="6" s="1"/>
  <c r="P2546" i="6"/>
  <c r="Q2546" i="6" s="1"/>
  <c r="P2532" i="6"/>
  <c r="Q2532" i="6" s="1"/>
  <c r="P2527" i="6"/>
  <c r="Q2527" i="6" s="1"/>
  <c r="P2509" i="6"/>
  <c r="Q2509" i="6" s="1"/>
  <c r="P2504" i="6"/>
  <c r="Q2504" i="6" s="1"/>
  <c r="P2494" i="6"/>
  <c r="Q2494" i="6" s="1"/>
  <c r="O2485" i="6"/>
  <c r="R2485" i="6" s="1"/>
  <c r="T2485" i="6" s="1"/>
  <c r="U2485" i="6" s="1"/>
  <c r="V2485" i="6" s="1"/>
  <c r="W2485" i="6" s="1"/>
  <c r="P2476" i="6"/>
  <c r="Q2476" i="6" s="1"/>
  <c r="P2460" i="6"/>
  <c r="Q2460" i="6" s="1"/>
  <c r="P2428" i="6"/>
  <c r="Q2428" i="6" s="1"/>
  <c r="O2415" i="6"/>
  <c r="R2415" i="6" s="1"/>
  <c r="T2415" i="6" s="1"/>
  <c r="U2415" i="6" s="1"/>
  <c r="V2415" i="6" s="1"/>
  <c r="W2415" i="6" s="1"/>
  <c r="P2394" i="6"/>
  <c r="Q2394" i="6" s="1"/>
  <c r="O2376" i="6"/>
  <c r="R2376" i="6" s="1"/>
  <c r="T2376" i="6" s="1"/>
  <c r="U2376" i="6" s="1"/>
  <c r="V2376" i="6" s="1"/>
  <c r="W2376" i="6" s="1"/>
  <c r="O2370" i="6"/>
  <c r="R2370" i="6" s="1"/>
  <c r="T2370" i="6" s="1"/>
  <c r="U2370" i="6" s="1"/>
  <c r="V2370" i="6" s="1"/>
  <c r="W2370" i="6" s="1"/>
  <c r="P2370" i="6"/>
  <c r="Q2370" i="6" s="1"/>
  <c r="P2367" i="6"/>
  <c r="Q2367" i="6" s="1"/>
  <c r="O2348" i="6"/>
  <c r="R2348" i="6" s="1"/>
  <c r="T2348" i="6" s="1"/>
  <c r="U2348" i="6" s="1"/>
  <c r="V2348" i="6" s="1"/>
  <c r="W2348" i="6" s="1"/>
  <c r="P2348" i="6"/>
  <c r="Q2348" i="6" s="1"/>
  <c r="P2339" i="6"/>
  <c r="Q2339" i="6" s="1"/>
  <c r="P2326" i="6"/>
  <c r="Q2326" i="6" s="1"/>
  <c r="P2302" i="6"/>
  <c r="Q2302" i="6" s="1"/>
  <c r="O2281" i="6"/>
  <c r="R2281" i="6" s="1"/>
  <c r="T2281" i="6" s="1"/>
  <c r="U2281" i="6" s="1"/>
  <c r="V2281" i="6" s="1"/>
  <c r="W2281" i="6" s="1"/>
  <c r="P2281" i="6"/>
  <c r="Q2281" i="6" s="1"/>
  <c r="T2266" i="6"/>
  <c r="U2266" i="6" s="1"/>
  <c r="V2266" i="6" s="1"/>
  <c r="W2266" i="6" s="1"/>
  <c r="T2244" i="6"/>
  <c r="U2244" i="6" s="1"/>
  <c r="V2244" i="6" s="1"/>
  <c r="W2244" i="6" s="1"/>
  <c r="T2208" i="6"/>
  <c r="U2208" i="6" s="1"/>
  <c r="V2208" i="6" s="1"/>
  <c r="W2208" i="6" s="1"/>
  <c r="T2154" i="6"/>
  <c r="U2154" i="6" s="1"/>
  <c r="V2154" i="6" s="1"/>
  <c r="W2154" i="6" s="1"/>
  <c r="T1953" i="6"/>
  <c r="U1953" i="6" s="1"/>
  <c r="V1953" i="6" s="1"/>
  <c r="W1953" i="6" s="1"/>
  <c r="O1945" i="6"/>
  <c r="R1945" i="6" s="1"/>
  <c r="T1945" i="6" s="1"/>
  <c r="U1945" i="6" s="1"/>
  <c r="V1945" i="6" s="1"/>
  <c r="W1945" i="6" s="1"/>
  <c r="P1945" i="6"/>
  <c r="Q1945" i="6" s="1"/>
  <c r="P1943" i="6"/>
  <c r="Q1943" i="6" s="1"/>
  <c r="O1943" i="6"/>
  <c r="R1943" i="6" s="1"/>
  <c r="T1943" i="6" s="1"/>
  <c r="U1943" i="6" s="1"/>
  <c r="V1943" i="6" s="1"/>
  <c r="W1943" i="6" s="1"/>
  <c r="T1941" i="6"/>
  <c r="U1941" i="6" s="1"/>
  <c r="V1941" i="6" s="1"/>
  <c r="W1941" i="6" s="1"/>
  <c r="O1849" i="6"/>
  <c r="R1849" i="6" s="1"/>
  <c r="T1849" i="6" s="1"/>
  <c r="U1849" i="6" s="1"/>
  <c r="V1849" i="6" s="1"/>
  <c r="W1849" i="6" s="1"/>
  <c r="P1849" i="6"/>
  <c r="Q1849" i="6" s="1"/>
  <c r="O1613" i="6"/>
  <c r="R1613" i="6" s="1"/>
  <c r="T1613" i="6" s="1"/>
  <c r="U1613" i="6" s="1"/>
  <c r="V1613" i="6" s="1"/>
  <c r="W1613" i="6" s="1"/>
  <c r="P1613" i="6"/>
  <c r="Q1613" i="6" s="1"/>
  <c r="O1576" i="6"/>
  <c r="R1576" i="6" s="1"/>
  <c r="T1576" i="6" s="1"/>
  <c r="U1576" i="6" s="1"/>
  <c r="V1576" i="6" s="1"/>
  <c r="W1576" i="6" s="1"/>
  <c r="P1576" i="6"/>
  <c r="Q1576" i="6" s="1"/>
  <c r="P2571" i="6"/>
  <c r="Q2571" i="6" s="1"/>
  <c r="O2422" i="6"/>
  <c r="R2422" i="6" s="1"/>
  <c r="T2422" i="6" s="1"/>
  <c r="U2422" i="6" s="1"/>
  <c r="V2422" i="6" s="1"/>
  <c r="W2422" i="6" s="1"/>
  <c r="O2379" i="6"/>
  <c r="R2379" i="6" s="1"/>
  <c r="T2379" i="6" s="1"/>
  <c r="U2379" i="6" s="1"/>
  <c r="V2379" i="6" s="1"/>
  <c r="W2379" i="6" s="1"/>
  <c r="O2342" i="6"/>
  <c r="R2342" i="6" s="1"/>
  <c r="T2342" i="6" s="1"/>
  <c r="U2342" i="6" s="1"/>
  <c r="V2342" i="6" s="1"/>
  <c r="W2342" i="6" s="1"/>
  <c r="P2342" i="6"/>
  <c r="Q2342" i="6" s="1"/>
  <c r="O2329" i="6"/>
  <c r="R2329" i="6" s="1"/>
  <c r="T2329" i="6" s="1"/>
  <c r="U2329" i="6" s="1"/>
  <c r="V2329" i="6" s="1"/>
  <c r="W2329" i="6" s="1"/>
  <c r="P2314" i="6"/>
  <c r="Q2314" i="6" s="1"/>
  <c r="O2314" i="6"/>
  <c r="R2314" i="6" s="1"/>
  <c r="T2314" i="6" s="1"/>
  <c r="U2314" i="6" s="1"/>
  <c r="V2314" i="6" s="1"/>
  <c r="W2314" i="6" s="1"/>
  <c r="P2264" i="6"/>
  <c r="Q2264" i="6" s="1"/>
  <c r="O2258" i="6"/>
  <c r="R2258" i="6" s="1"/>
  <c r="T2258" i="6" s="1"/>
  <c r="U2258" i="6" s="1"/>
  <c r="V2258" i="6" s="1"/>
  <c r="W2258" i="6" s="1"/>
  <c r="O2241" i="6"/>
  <c r="R2241" i="6" s="1"/>
  <c r="T2241" i="6" s="1"/>
  <c r="U2241" i="6" s="1"/>
  <c r="V2241" i="6" s="1"/>
  <c r="W2241" i="6" s="1"/>
  <c r="O2238" i="6"/>
  <c r="R2238" i="6" s="1"/>
  <c r="T2238" i="6" s="1"/>
  <c r="U2238" i="6" s="1"/>
  <c r="V2238" i="6" s="1"/>
  <c r="W2238" i="6" s="1"/>
  <c r="P2238" i="6"/>
  <c r="Q2238" i="6" s="1"/>
  <c r="O2027" i="6"/>
  <c r="R2027" i="6" s="1"/>
  <c r="T2027" i="6" s="1"/>
  <c r="U2027" i="6" s="1"/>
  <c r="V2027" i="6" s="1"/>
  <c r="W2027" i="6" s="1"/>
  <c r="O1998" i="6"/>
  <c r="R1998" i="6" s="1"/>
  <c r="T1998" i="6" s="1"/>
  <c r="U1998" i="6" s="1"/>
  <c r="V1998" i="6" s="1"/>
  <c r="W1998" i="6" s="1"/>
  <c r="P1963" i="6"/>
  <c r="Q1963" i="6" s="1"/>
  <c r="O1963" i="6"/>
  <c r="R1963" i="6" s="1"/>
  <c r="T1963" i="6" s="1"/>
  <c r="U1963" i="6" s="1"/>
  <c r="V1963" i="6" s="1"/>
  <c r="W1963" i="6" s="1"/>
  <c r="P1932" i="6"/>
  <c r="Q1932" i="6" s="1"/>
  <c r="O1909" i="6"/>
  <c r="R1909" i="6" s="1"/>
  <c r="T1909" i="6" s="1"/>
  <c r="U1909" i="6" s="1"/>
  <c r="V1909" i="6" s="1"/>
  <c r="W1909" i="6" s="1"/>
  <c r="P1909" i="6"/>
  <c r="Q1909" i="6" s="1"/>
  <c r="O1835" i="6"/>
  <c r="R1835" i="6" s="1"/>
  <c r="T1835" i="6" s="1"/>
  <c r="U1835" i="6" s="1"/>
  <c r="V1835" i="6" s="1"/>
  <c r="W1835" i="6" s="1"/>
  <c r="P1835" i="6"/>
  <c r="Q1835" i="6" s="1"/>
  <c r="O1804" i="6"/>
  <c r="R1804" i="6" s="1"/>
  <c r="T1804" i="6" s="1"/>
  <c r="U1804" i="6" s="1"/>
  <c r="V1804" i="6" s="1"/>
  <c r="W1804" i="6" s="1"/>
  <c r="P1804" i="6"/>
  <c r="Q1804" i="6" s="1"/>
  <c r="O1578" i="6"/>
  <c r="R1578" i="6" s="1"/>
  <c r="T1578" i="6" s="1"/>
  <c r="U1578" i="6" s="1"/>
  <c r="V1578" i="6" s="1"/>
  <c r="W1578" i="6" s="1"/>
  <c r="P1578" i="6"/>
  <c r="Q1578" i="6" s="1"/>
  <c r="O2500" i="6"/>
  <c r="R2500" i="6" s="1"/>
  <c r="T2500" i="6" s="1"/>
  <c r="U2500" i="6" s="1"/>
  <c r="V2500" i="6" s="1"/>
  <c r="W2500" i="6" s="1"/>
  <c r="P2500" i="6"/>
  <c r="Q2500" i="6" s="1"/>
  <c r="O1901" i="6"/>
  <c r="R1901" i="6" s="1"/>
  <c r="T1901" i="6" s="1"/>
  <c r="U1901" i="6" s="1"/>
  <c r="V1901" i="6" s="1"/>
  <c r="W1901" i="6" s="1"/>
  <c r="P1901" i="6"/>
  <c r="Q1901" i="6" s="1"/>
  <c r="O1695" i="6"/>
  <c r="R1695" i="6" s="1"/>
  <c r="T1695" i="6" s="1"/>
  <c r="U1695" i="6" s="1"/>
  <c r="V1695" i="6" s="1"/>
  <c r="W1695" i="6" s="1"/>
  <c r="P1695" i="6"/>
  <c r="Q1695" i="6" s="1"/>
  <c r="O1622" i="6"/>
  <c r="R1622" i="6" s="1"/>
  <c r="T1622" i="6" s="1"/>
  <c r="U1622" i="6" s="1"/>
  <c r="V1622" i="6" s="1"/>
  <c r="W1622" i="6" s="1"/>
  <c r="P1622" i="6"/>
  <c r="Q1622" i="6" s="1"/>
  <c r="T2172" i="6"/>
  <c r="U2172" i="6" s="1"/>
  <c r="V2172" i="6" s="1"/>
  <c r="W2172" i="6" s="1"/>
  <c r="T2032" i="6"/>
  <c r="U2032" i="6" s="1"/>
  <c r="V2032" i="6" s="1"/>
  <c r="W2032" i="6" s="1"/>
  <c r="O1947" i="6"/>
  <c r="R1947" i="6" s="1"/>
  <c r="T1947" i="6" s="1"/>
  <c r="U1947" i="6" s="1"/>
  <c r="V1947" i="6" s="1"/>
  <c r="W1947" i="6" s="1"/>
  <c r="P1947" i="6"/>
  <c r="Q1947" i="6" s="1"/>
  <c r="T1877" i="6"/>
  <c r="U1877" i="6" s="1"/>
  <c r="V1877" i="6" s="1"/>
  <c r="W1877" i="6" s="1"/>
  <c r="T1819" i="6"/>
  <c r="U1819" i="6" s="1"/>
  <c r="V1819" i="6" s="1"/>
  <c r="W1819" i="6" s="1"/>
  <c r="P2444" i="6"/>
  <c r="Q2444" i="6" s="1"/>
  <c r="P2432" i="6"/>
  <c r="Q2432" i="6" s="1"/>
  <c r="P2397" i="6"/>
  <c r="Q2397" i="6" s="1"/>
  <c r="O2397" i="6"/>
  <c r="R2397" i="6" s="1"/>
  <c r="T2397" i="6" s="1"/>
  <c r="U2397" i="6" s="1"/>
  <c r="V2397" i="6" s="1"/>
  <c r="W2397" i="6" s="1"/>
  <c r="P2300" i="6"/>
  <c r="Q2300" i="6" s="1"/>
  <c r="T2196" i="6"/>
  <c r="U2196" i="6" s="1"/>
  <c r="V2196" i="6" s="1"/>
  <c r="W2196" i="6" s="1"/>
  <c r="T2137" i="6"/>
  <c r="U2137" i="6" s="1"/>
  <c r="V2137" i="6" s="1"/>
  <c r="W2137" i="6" s="1"/>
  <c r="T2059" i="6"/>
  <c r="U2059" i="6" s="1"/>
  <c r="V2059" i="6" s="1"/>
  <c r="W2059" i="6" s="1"/>
  <c r="O2053" i="6"/>
  <c r="R2053" i="6" s="1"/>
  <c r="T2053" i="6" s="1"/>
  <c r="U2053" i="6" s="1"/>
  <c r="V2053" i="6" s="1"/>
  <c r="W2053" i="6" s="1"/>
  <c r="P2053" i="6"/>
  <c r="Q2053" i="6" s="1"/>
  <c r="O2030" i="6"/>
  <c r="R2030" i="6" s="1"/>
  <c r="T2030" i="6" s="1"/>
  <c r="U2030" i="6" s="1"/>
  <c r="V2030" i="6" s="1"/>
  <c r="W2030" i="6" s="1"/>
  <c r="O2002" i="6"/>
  <c r="R2002" i="6" s="1"/>
  <c r="T2002" i="6" s="1"/>
  <c r="U2002" i="6" s="1"/>
  <c r="V2002" i="6" s="1"/>
  <c r="W2002" i="6" s="1"/>
  <c r="P2002" i="6"/>
  <c r="Q2002" i="6" s="1"/>
  <c r="T1884" i="6"/>
  <c r="U1884" i="6" s="1"/>
  <c r="V1884" i="6" s="1"/>
  <c r="W1884" i="6" s="1"/>
  <c r="O1813" i="6"/>
  <c r="R1813" i="6" s="1"/>
  <c r="T1813" i="6" s="1"/>
  <c r="U1813" i="6" s="1"/>
  <c r="V1813" i="6" s="1"/>
  <c r="W1813" i="6" s="1"/>
  <c r="O1795" i="6"/>
  <c r="R1795" i="6" s="1"/>
  <c r="T1795" i="6" s="1"/>
  <c r="U1795" i="6" s="1"/>
  <c r="V1795" i="6" s="1"/>
  <c r="W1795" i="6" s="1"/>
  <c r="P1795" i="6"/>
  <c r="Q1795" i="6" s="1"/>
  <c r="O1791" i="6"/>
  <c r="R1791" i="6" s="1"/>
  <c r="T1791" i="6" s="1"/>
  <c r="U1791" i="6" s="1"/>
  <c r="V1791" i="6" s="1"/>
  <c r="W1791" i="6" s="1"/>
  <c r="P1771" i="6"/>
  <c r="Q1771" i="6" s="1"/>
  <c r="O1771" i="6"/>
  <c r="R1771" i="6" s="1"/>
  <c r="T1771" i="6" s="1"/>
  <c r="U1771" i="6" s="1"/>
  <c r="V1771" i="6" s="1"/>
  <c r="W1771" i="6" s="1"/>
  <c r="O1693" i="6"/>
  <c r="R1693" i="6" s="1"/>
  <c r="T1693" i="6" s="1"/>
  <c r="U1693" i="6" s="1"/>
  <c r="V1693" i="6" s="1"/>
  <c r="W1693" i="6" s="1"/>
  <c r="P1693" i="6"/>
  <c r="Q1693" i="6" s="1"/>
  <c r="P1528" i="6"/>
  <c r="Q1528" i="6" s="1"/>
  <c r="O1528" i="6"/>
  <c r="R1528" i="6" s="1"/>
  <c r="T1528" i="6" s="1"/>
  <c r="U1528" i="6" s="1"/>
  <c r="V1528" i="6" s="1"/>
  <c r="W1528" i="6" s="1"/>
  <c r="O1978" i="6"/>
  <c r="R1978" i="6" s="1"/>
  <c r="T1978" i="6" s="1"/>
  <c r="U1978" i="6" s="1"/>
  <c r="V1978" i="6" s="1"/>
  <c r="W1978" i="6" s="1"/>
  <c r="P1978" i="6"/>
  <c r="Q1978" i="6" s="1"/>
  <c r="O1971" i="6"/>
  <c r="R1971" i="6" s="1"/>
  <c r="T1971" i="6" s="1"/>
  <c r="U1971" i="6" s="1"/>
  <c r="V1971" i="6" s="1"/>
  <c r="W1971" i="6" s="1"/>
  <c r="P1971" i="6"/>
  <c r="Q1971" i="6" s="1"/>
  <c r="P1927" i="6"/>
  <c r="Q1927" i="6" s="1"/>
  <c r="O1927" i="6"/>
  <c r="R1927" i="6" s="1"/>
  <c r="T1927" i="6" s="1"/>
  <c r="U1927" i="6" s="1"/>
  <c r="V1927" i="6" s="1"/>
  <c r="W1927" i="6" s="1"/>
  <c r="T1880" i="6"/>
  <c r="U1880" i="6" s="1"/>
  <c r="V1880" i="6" s="1"/>
  <c r="W1880" i="6" s="1"/>
  <c r="T1824" i="6"/>
  <c r="U1824" i="6" s="1"/>
  <c r="V1824" i="6" s="1"/>
  <c r="W1824" i="6" s="1"/>
  <c r="T2120" i="6"/>
  <c r="U2120" i="6" s="1"/>
  <c r="V2120" i="6" s="1"/>
  <c r="W2120" i="6" s="1"/>
  <c r="O2014" i="6"/>
  <c r="R2014" i="6" s="1"/>
  <c r="T2014" i="6" s="1"/>
  <c r="U2014" i="6" s="1"/>
  <c r="V2014" i="6" s="1"/>
  <c r="W2014" i="6" s="1"/>
  <c r="P2014" i="6"/>
  <c r="Q2014" i="6" s="1"/>
  <c r="T2007" i="6"/>
  <c r="U2007" i="6" s="1"/>
  <c r="V2007" i="6" s="1"/>
  <c r="W2007" i="6" s="1"/>
  <c r="O1993" i="6"/>
  <c r="R1993" i="6" s="1"/>
  <c r="T1993" i="6" s="1"/>
  <c r="U1993" i="6" s="1"/>
  <c r="V1993" i="6" s="1"/>
  <c r="W1993" i="6" s="1"/>
  <c r="P1993" i="6"/>
  <c r="Q1993" i="6" s="1"/>
  <c r="O2052" i="6"/>
  <c r="R2052" i="6" s="1"/>
  <c r="T2052" i="6" s="1"/>
  <c r="U2052" i="6" s="1"/>
  <c r="V2052" i="6" s="1"/>
  <c r="W2052" i="6" s="1"/>
  <c r="P2052" i="6"/>
  <c r="Q2052" i="6" s="1"/>
  <c r="O2050" i="6"/>
  <c r="R2050" i="6" s="1"/>
  <c r="T2050" i="6" s="1"/>
  <c r="U2050" i="6" s="1"/>
  <c r="V2050" i="6" s="1"/>
  <c r="W2050" i="6" s="1"/>
  <c r="P2050" i="6"/>
  <c r="Q2050" i="6" s="1"/>
  <c r="T2020" i="6"/>
  <c r="U2020" i="6" s="1"/>
  <c r="V2020" i="6" s="1"/>
  <c r="W2020" i="6" s="1"/>
  <c r="T2009" i="6"/>
  <c r="U2009" i="6" s="1"/>
  <c r="V2009" i="6" s="1"/>
  <c r="W2009" i="6" s="1"/>
  <c r="O1973" i="6"/>
  <c r="R1973" i="6" s="1"/>
  <c r="T1973" i="6" s="1"/>
  <c r="U1973" i="6" s="1"/>
  <c r="V1973" i="6" s="1"/>
  <c r="W1973" i="6" s="1"/>
  <c r="P1973" i="6"/>
  <c r="Q1973" i="6" s="1"/>
  <c r="T1930" i="6"/>
  <c r="U1930" i="6" s="1"/>
  <c r="V1930" i="6" s="1"/>
  <c r="W1930" i="6" s="1"/>
  <c r="O1572" i="6"/>
  <c r="R1572" i="6" s="1"/>
  <c r="T1572" i="6" s="1"/>
  <c r="U1572" i="6" s="1"/>
  <c r="V1572" i="6" s="1"/>
  <c r="W1572" i="6" s="1"/>
  <c r="P1572" i="6"/>
  <c r="Q1572" i="6" s="1"/>
  <c r="T1559" i="6"/>
  <c r="U1559" i="6" s="1"/>
  <c r="V1559" i="6" s="1"/>
  <c r="W1559" i="6" s="1"/>
  <c r="P2276" i="6"/>
  <c r="Q2276" i="6" s="1"/>
  <c r="O2253" i="6"/>
  <c r="R2253" i="6" s="1"/>
  <c r="T2253" i="6" s="1"/>
  <c r="U2253" i="6" s="1"/>
  <c r="V2253" i="6" s="1"/>
  <c r="W2253" i="6" s="1"/>
  <c r="O2041" i="6"/>
  <c r="R2041" i="6" s="1"/>
  <c r="T2041" i="6" s="1"/>
  <c r="U2041" i="6" s="1"/>
  <c r="V2041" i="6" s="1"/>
  <c r="W2041" i="6" s="1"/>
  <c r="O2026" i="6"/>
  <c r="R2026" i="6" s="1"/>
  <c r="T2026" i="6" s="1"/>
  <c r="U2026" i="6" s="1"/>
  <c r="V2026" i="6" s="1"/>
  <c r="W2026" i="6" s="1"/>
  <c r="P2026" i="6"/>
  <c r="Q2026" i="6" s="1"/>
  <c r="P1994" i="6"/>
  <c r="Q1994" i="6" s="1"/>
  <c r="P1969" i="6"/>
  <c r="Q1969" i="6" s="1"/>
  <c r="T1964" i="6"/>
  <c r="U1964" i="6" s="1"/>
  <c r="V1964" i="6" s="1"/>
  <c r="W1964" i="6" s="1"/>
  <c r="P1902" i="6"/>
  <c r="Q1902" i="6" s="1"/>
  <c r="O1892" i="6"/>
  <c r="R1892" i="6" s="1"/>
  <c r="T1892" i="6" s="1"/>
  <c r="U1892" i="6" s="1"/>
  <c r="V1892" i="6" s="1"/>
  <c r="W1892" i="6" s="1"/>
  <c r="P1892" i="6"/>
  <c r="Q1892" i="6" s="1"/>
  <c r="O1867" i="6"/>
  <c r="R1867" i="6" s="1"/>
  <c r="T1867" i="6" s="1"/>
  <c r="U1867" i="6" s="1"/>
  <c r="V1867" i="6" s="1"/>
  <c r="W1867" i="6" s="1"/>
  <c r="P1867" i="6"/>
  <c r="Q1867" i="6" s="1"/>
  <c r="O1853" i="6"/>
  <c r="R1853" i="6" s="1"/>
  <c r="T1853" i="6" s="1"/>
  <c r="U1853" i="6" s="1"/>
  <c r="V1853" i="6" s="1"/>
  <c r="W1853" i="6" s="1"/>
  <c r="O1848" i="6"/>
  <c r="R1848" i="6" s="1"/>
  <c r="T1848" i="6" s="1"/>
  <c r="U1848" i="6" s="1"/>
  <c r="V1848" i="6" s="1"/>
  <c r="W1848" i="6" s="1"/>
  <c r="P1841" i="6"/>
  <c r="Q1841" i="6" s="1"/>
  <c r="O1841" i="6"/>
  <c r="R1841" i="6" s="1"/>
  <c r="T1841" i="6" s="1"/>
  <c r="U1841" i="6" s="1"/>
  <c r="V1841" i="6" s="1"/>
  <c r="W1841" i="6" s="1"/>
  <c r="P1834" i="6"/>
  <c r="Q1834" i="6" s="1"/>
  <c r="O1834" i="6"/>
  <c r="R1834" i="6" s="1"/>
  <c r="T1834" i="6" s="1"/>
  <c r="U1834" i="6" s="1"/>
  <c r="V1834" i="6" s="1"/>
  <c r="W1834" i="6" s="1"/>
  <c r="T1792" i="6"/>
  <c r="U1792" i="6" s="1"/>
  <c r="V1792" i="6" s="1"/>
  <c r="W1792" i="6" s="1"/>
  <c r="O1777" i="6"/>
  <c r="R1777" i="6" s="1"/>
  <c r="T1777" i="6" s="1"/>
  <c r="U1777" i="6" s="1"/>
  <c r="V1777" i="6" s="1"/>
  <c r="W1777" i="6" s="1"/>
  <c r="P1777" i="6"/>
  <c r="Q1777" i="6" s="1"/>
  <c r="O1698" i="6"/>
  <c r="R1698" i="6" s="1"/>
  <c r="T1698" i="6" s="1"/>
  <c r="U1698" i="6" s="1"/>
  <c r="V1698" i="6" s="1"/>
  <c r="W1698" i="6" s="1"/>
  <c r="P1698" i="6"/>
  <c r="Q1698" i="6" s="1"/>
  <c r="O1679" i="6"/>
  <c r="R1679" i="6" s="1"/>
  <c r="T1679" i="6" s="1"/>
  <c r="U1679" i="6" s="1"/>
  <c r="V1679" i="6" s="1"/>
  <c r="W1679" i="6" s="1"/>
  <c r="T1632" i="6"/>
  <c r="U1632" i="6" s="1"/>
  <c r="V1632" i="6" s="1"/>
  <c r="W1632" i="6" s="1"/>
  <c r="O1553" i="6"/>
  <c r="R1553" i="6" s="1"/>
  <c r="T1553" i="6" s="1"/>
  <c r="U1553" i="6" s="1"/>
  <c r="V1553" i="6" s="1"/>
  <c r="W1553" i="6" s="1"/>
  <c r="P1553" i="6"/>
  <c r="Q1553" i="6" s="1"/>
  <c r="O1536" i="6"/>
  <c r="R1536" i="6" s="1"/>
  <c r="T1536" i="6" s="1"/>
  <c r="U1536" i="6" s="1"/>
  <c r="V1536" i="6" s="1"/>
  <c r="W1536" i="6" s="1"/>
  <c r="P1417" i="6"/>
  <c r="Q1417" i="6" s="1"/>
  <c r="O1417" i="6"/>
  <c r="R1417" i="6" s="1"/>
  <c r="T1417" i="6" s="1"/>
  <c r="U1417" i="6" s="1"/>
  <c r="V1417" i="6" s="1"/>
  <c r="W1417" i="6" s="1"/>
  <c r="P1997" i="6"/>
  <c r="Q1997" i="6" s="1"/>
  <c r="O1992" i="6"/>
  <c r="R1992" i="6" s="1"/>
  <c r="T1992" i="6" s="1"/>
  <c r="U1992" i="6" s="1"/>
  <c r="V1992" i="6" s="1"/>
  <c r="W1992" i="6" s="1"/>
  <c r="O1935" i="6"/>
  <c r="R1935" i="6" s="1"/>
  <c r="T1935" i="6" s="1"/>
  <c r="U1935" i="6" s="1"/>
  <c r="V1935" i="6" s="1"/>
  <c r="W1935" i="6" s="1"/>
  <c r="O1923" i="6"/>
  <c r="R1923" i="6" s="1"/>
  <c r="T1923" i="6" s="1"/>
  <c r="U1923" i="6" s="1"/>
  <c r="V1923" i="6" s="1"/>
  <c r="W1923" i="6" s="1"/>
  <c r="P1918" i="6"/>
  <c r="Q1918" i="6" s="1"/>
  <c r="O1895" i="6"/>
  <c r="R1895" i="6" s="1"/>
  <c r="T1895" i="6" s="1"/>
  <c r="U1895" i="6" s="1"/>
  <c r="V1895" i="6" s="1"/>
  <c r="W1895" i="6" s="1"/>
  <c r="O1885" i="6"/>
  <c r="R1885" i="6" s="1"/>
  <c r="T1885" i="6" s="1"/>
  <c r="U1885" i="6" s="1"/>
  <c r="V1885" i="6" s="1"/>
  <c r="W1885" i="6" s="1"/>
  <c r="O1882" i="6"/>
  <c r="R1882" i="6" s="1"/>
  <c r="T1882" i="6" s="1"/>
  <c r="U1882" i="6" s="1"/>
  <c r="V1882" i="6" s="1"/>
  <c r="W1882" i="6" s="1"/>
  <c r="P1882" i="6"/>
  <c r="Q1882" i="6" s="1"/>
  <c r="O1860" i="6"/>
  <c r="R1860" i="6" s="1"/>
  <c r="T1860" i="6" s="1"/>
  <c r="U1860" i="6" s="1"/>
  <c r="V1860" i="6" s="1"/>
  <c r="W1860" i="6" s="1"/>
  <c r="O1844" i="6"/>
  <c r="R1844" i="6" s="1"/>
  <c r="T1844" i="6" s="1"/>
  <c r="U1844" i="6" s="1"/>
  <c r="V1844" i="6" s="1"/>
  <c r="W1844" i="6" s="1"/>
  <c r="P1832" i="6"/>
  <c r="Q1832" i="6" s="1"/>
  <c r="O1832" i="6"/>
  <c r="R1832" i="6" s="1"/>
  <c r="T1832" i="6" s="1"/>
  <c r="U1832" i="6" s="1"/>
  <c r="V1832" i="6" s="1"/>
  <c r="W1832" i="6" s="1"/>
  <c r="T1822" i="6"/>
  <c r="U1822" i="6" s="1"/>
  <c r="V1822" i="6" s="1"/>
  <c r="W1822" i="6" s="1"/>
  <c r="P1808" i="6"/>
  <c r="Q1808" i="6" s="1"/>
  <c r="O1787" i="6"/>
  <c r="R1787" i="6" s="1"/>
  <c r="T1787" i="6" s="1"/>
  <c r="U1787" i="6" s="1"/>
  <c r="V1787" i="6" s="1"/>
  <c r="W1787" i="6" s="1"/>
  <c r="P1787" i="6"/>
  <c r="Q1787" i="6" s="1"/>
  <c r="O1748" i="6"/>
  <c r="R1748" i="6" s="1"/>
  <c r="T1748" i="6" s="1"/>
  <c r="U1748" i="6" s="1"/>
  <c r="V1748" i="6" s="1"/>
  <c r="W1748" i="6" s="1"/>
  <c r="P1748" i="6"/>
  <c r="Q1748" i="6" s="1"/>
  <c r="P1704" i="6"/>
  <c r="Q1704" i="6" s="1"/>
  <c r="O1704" i="6"/>
  <c r="R1704" i="6" s="1"/>
  <c r="T1704" i="6" s="1"/>
  <c r="U1704" i="6" s="1"/>
  <c r="V1704" i="6" s="1"/>
  <c r="W1704" i="6" s="1"/>
  <c r="P1685" i="6"/>
  <c r="Q1685" i="6" s="1"/>
  <c r="O1681" i="6"/>
  <c r="R1681" i="6" s="1"/>
  <c r="T1681" i="6" s="1"/>
  <c r="U1681" i="6" s="1"/>
  <c r="V1681" i="6" s="1"/>
  <c r="W1681" i="6" s="1"/>
  <c r="O1982" i="6"/>
  <c r="R1982" i="6" s="1"/>
  <c r="T1982" i="6" s="1"/>
  <c r="U1982" i="6" s="1"/>
  <c r="V1982" i="6" s="1"/>
  <c r="W1982" i="6" s="1"/>
  <c r="P1982" i="6"/>
  <c r="Q1982" i="6" s="1"/>
  <c r="P1623" i="6"/>
  <c r="Q1623" i="6" s="1"/>
  <c r="O1623" i="6"/>
  <c r="R1623" i="6" s="1"/>
  <c r="T1623" i="6" s="1"/>
  <c r="U1623" i="6" s="1"/>
  <c r="V1623" i="6" s="1"/>
  <c r="W1623" i="6" s="1"/>
  <c r="P1453" i="6"/>
  <c r="Q1453" i="6" s="1"/>
  <c r="O1453" i="6"/>
  <c r="R1453" i="6" s="1"/>
  <c r="T1453" i="6" s="1"/>
  <c r="U1453" i="6" s="1"/>
  <c r="V1453" i="6" s="1"/>
  <c r="W1453" i="6" s="1"/>
  <c r="T1911" i="6"/>
  <c r="U1911" i="6" s="1"/>
  <c r="V1911" i="6" s="1"/>
  <c r="W1911" i="6" s="1"/>
  <c r="P1863" i="6"/>
  <c r="Q1863" i="6" s="1"/>
  <c r="O1863" i="6"/>
  <c r="R1863" i="6" s="1"/>
  <c r="T1863" i="6" s="1"/>
  <c r="U1863" i="6" s="1"/>
  <c r="V1863" i="6" s="1"/>
  <c r="W1863" i="6" s="1"/>
  <c r="T1855" i="6"/>
  <c r="U1855" i="6" s="1"/>
  <c r="V1855" i="6" s="1"/>
  <c r="W1855" i="6" s="1"/>
  <c r="T1840" i="6"/>
  <c r="U1840" i="6" s="1"/>
  <c r="V1840" i="6" s="1"/>
  <c r="W1840" i="6" s="1"/>
  <c r="O1811" i="6"/>
  <c r="R1811" i="6" s="1"/>
  <c r="T1811" i="6" s="1"/>
  <c r="U1811" i="6" s="1"/>
  <c r="V1811" i="6" s="1"/>
  <c r="W1811" i="6" s="1"/>
  <c r="P1811" i="6"/>
  <c r="Q1811" i="6" s="1"/>
  <c r="T1789" i="6"/>
  <c r="U1789" i="6" s="1"/>
  <c r="V1789" i="6" s="1"/>
  <c r="W1789" i="6" s="1"/>
  <c r="T1724" i="6"/>
  <c r="U1724" i="6" s="1"/>
  <c r="V1724" i="6" s="1"/>
  <c r="W1724" i="6" s="1"/>
  <c r="O1605" i="6"/>
  <c r="R1605" i="6" s="1"/>
  <c r="T1605" i="6" s="1"/>
  <c r="U1605" i="6" s="1"/>
  <c r="V1605" i="6" s="1"/>
  <c r="W1605" i="6" s="1"/>
  <c r="P1605" i="6"/>
  <c r="Q1605" i="6" s="1"/>
  <c r="P2033" i="6"/>
  <c r="Q2033" i="6" s="1"/>
  <c r="O2022" i="6"/>
  <c r="R2022" i="6" s="1"/>
  <c r="T2022" i="6" s="1"/>
  <c r="U2022" i="6" s="1"/>
  <c r="V2022" i="6" s="1"/>
  <c r="W2022" i="6" s="1"/>
  <c r="P2004" i="6"/>
  <c r="Q2004" i="6" s="1"/>
  <c r="P1985" i="6"/>
  <c r="Q1985" i="6" s="1"/>
  <c r="O1974" i="6"/>
  <c r="R1974" i="6" s="1"/>
  <c r="T1974" i="6" s="1"/>
  <c r="U1974" i="6" s="1"/>
  <c r="V1974" i="6" s="1"/>
  <c r="W1974" i="6" s="1"/>
  <c r="P1957" i="6"/>
  <c r="Q1957" i="6" s="1"/>
  <c r="O1937" i="6"/>
  <c r="R1937" i="6" s="1"/>
  <c r="T1937" i="6" s="1"/>
  <c r="U1937" i="6" s="1"/>
  <c r="V1937" i="6" s="1"/>
  <c r="W1937" i="6" s="1"/>
  <c r="P1937" i="6"/>
  <c r="Q1937" i="6" s="1"/>
  <c r="O1931" i="6"/>
  <c r="R1931" i="6" s="1"/>
  <c r="T1931" i="6" s="1"/>
  <c r="U1931" i="6" s="1"/>
  <c r="V1931" i="6" s="1"/>
  <c r="W1931" i="6" s="1"/>
  <c r="P1926" i="6"/>
  <c r="Q1926" i="6" s="1"/>
  <c r="O1798" i="6"/>
  <c r="R1798" i="6" s="1"/>
  <c r="T1798" i="6" s="1"/>
  <c r="U1798" i="6" s="1"/>
  <c r="V1798" i="6" s="1"/>
  <c r="W1798" i="6" s="1"/>
  <c r="P1798" i="6"/>
  <c r="Q1798" i="6" s="1"/>
  <c r="O1776" i="6"/>
  <c r="R1776" i="6" s="1"/>
  <c r="T1776" i="6" s="1"/>
  <c r="U1776" i="6" s="1"/>
  <c r="V1776" i="6" s="1"/>
  <c r="W1776" i="6" s="1"/>
  <c r="P1765" i="6"/>
  <c r="Q1765" i="6" s="1"/>
  <c r="O1765" i="6"/>
  <c r="R1765" i="6" s="1"/>
  <c r="T1765" i="6" s="1"/>
  <c r="U1765" i="6" s="1"/>
  <c r="V1765" i="6" s="1"/>
  <c r="W1765" i="6" s="1"/>
  <c r="P1762" i="6"/>
  <c r="Q1762" i="6" s="1"/>
  <c r="O1720" i="6"/>
  <c r="R1720" i="6" s="1"/>
  <c r="T1720" i="6" s="1"/>
  <c r="U1720" i="6" s="1"/>
  <c r="V1720" i="6" s="1"/>
  <c r="W1720" i="6" s="1"/>
  <c r="P1720" i="6"/>
  <c r="Q1720" i="6" s="1"/>
  <c r="P1710" i="6"/>
  <c r="Q1710" i="6" s="1"/>
  <c r="O1710" i="6"/>
  <c r="R1710" i="6" s="1"/>
  <c r="T1710" i="6" s="1"/>
  <c r="U1710" i="6" s="1"/>
  <c r="V1710" i="6" s="1"/>
  <c r="W1710" i="6" s="1"/>
  <c r="O1705" i="6"/>
  <c r="R1705" i="6" s="1"/>
  <c r="T1705" i="6" s="1"/>
  <c r="U1705" i="6" s="1"/>
  <c r="V1705" i="6" s="1"/>
  <c r="W1705" i="6" s="1"/>
  <c r="T1701" i="6"/>
  <c r="U1701" i="6" s="1"/>
  <c r="V1701" i="6" s="1"/>
  <c r="W1701" i="6" s="1"/>
  <c r="O1692" i="6"/>
  <c r="R1692" i="6" s="1"/>
  <c r="T1692" i="6" s="1"/>
  <c r="U1692" i="6" s="1"/>
  <c r="V1692" i="6" s="1"/>
  <c r="W1692" i="6" s="1"/>
  <c r="P1692" i="6"/>
  <c r="Q1692" i="6" s="1"/>
  <c r="O1680" i="6"/>
  <c r="R1680" i="6" s="1"/>
  <c r="T1680" i="6" s="1"/>
  <c r="U1680" i="6" s="1"/>
  <c r="V1680" i="6" s="1"/>
  <c r="W1680" i="6" s="1"/>
  <c r="P1680" i="6"/>
  <c r="Q1680" i="6" s="1"/>
  <c r="P1668" i="6"/>
  <c r="Q1668" i="6" s="1"/>
  <c r="T1660" i="6"/>
  <c r="U1660" i="6" s="1"/>
  <c r="V1660" i="6" s="1"/>
  <c r="W1660" i="6" s="1"/>
  <c r="O2038" i="6"/>
  <c r="R2038" i="6" s="1"/>
  <c r="T2038" i="6" s="1"/>
  <c r="U2038" i="6" s="1"/>
  <c r="V2038" i="6" s="1"/>
  <c r="W2038" i="6" s="1"/>
  <c r="P2038" i="6"/>
  <c r="Q2038" i="6" s="1"/>
  <c r="O1990" i="6"/>
  <c r="R1990" i="6" s="1"/>
  <c r="T1990" i="6" s="1"/>
  <c r="U1990" i="6" s="1"/>
  <c r="V1990" i="6" s="1"/>
  <c r="W1990" i="6" s="1"/>
  <c r="P1990" i="6"/>
  <c r="Q1990" i="6" s="1"/>
  <c r="P1934" i="6"/>
  <c r="Q1934" i="6" s="1"/>
  <c r="P1904" i="6"/>
  <c r="Q1904" i="6" s="1"/>
  <c r="O1858" i="6"/>
  <c r="R1858" i="6" s="1"/>
  <c r="T1858" i="6" s="1"/>
  <c r="U1858" i="6" s="1"/>
  <c r="V1858" i="6" s="1"/>
  <c r="W1858" i="6" s="1"/>
  <c r="P1858" i="6"/>
  <c r="Q1858" i="6" s="1"/>
  <c r="P1829" i="6"/>
  <c r="Q1829" i="6" s="1"/>
  <c r="O1829" i="6"/>
  <c r="R1829" i="6" s="1"/>
  <c r="T1829" i="6" s="1"/>
  <c r="U1829" i="6" s="1"/>
  <c r="V1829" i="6" s="1"/>
  <c r="W1829" i="6" s="1"/>
  <c r="O1687" i="6"/>
  <c r="R1687" i="6" s="1"/>
  <c r="T1687" i="6" s="1"/>
  <c r="U1687" i="6" s="1"/>
  <c r="V1687" i="6" s="1"/>
  <c r="W1687" i="6" s="1"/>
  <c r="P1687" i="6"/>
  <c r="Q1687" i="6" s="1"/>
  <c r="P1682" i="6"/>
  <c r="Q1682" i="6" s="1"/>
  <c r="P1666" i="6"/>
  <c r="Q1666" i="6" s="1"/>
  <c r="O1652" i="6"/>
  <c r="R1652" i="6" s="1"/>
  <c r="T1652" i="6" s="1"/>
  <c r="U1652" i="6" s="1"/>
  <c r="V1652" i="6" s="1"/>
  <c r="W1652" i="6" s="1"/>
  <c r="O1645" i="6"/>
  <c r="R1645" i="6" s="1"/>
  <c r="T1645" i="6" s="1"/>
  <c r="U1645" i="6" s="1"/>
  <c r="V1645" i="6" s="1"/>
  <c r="W1645" i="6" s="1"/>
  <c r="P1645" i="6"/>
  <c r="Q1645" i="6" s="1"/>
  <c r="O1968" i="6"/>
  <c r="R1968" i="6" s="1"/>
  <c r="T1968" i="6" s="1"/>
  <c r="U1968" i="6" s="1"/>
  <c r="V1968" i="6" s="1"/>
  <c r="W1968" i="6" s="1"/>
  <c r="P1968" i="6"/>
  <c r="Q1968" i="6" s="1"/>
  <c r="O1838" i="6"/>
  <c r="R1838" i="6" s="1"/>
  <c r="T1838" i="6" s="1"/>
  <c r="U1838" i="6" s="1"/>
  <c r="V1838" i="6" s="1"/>
  <c r="W1838" i="6" s="1"/>
  <c r="P1838" i="6"/>
  <c r="Q1838" i="6" s="1"/>
  <c r="P1769" i="6"/>
  <c r="Q1769" i="6" s="1"/>
  <c r="O1769" i="6"/>
  <c r="R1769" i="6" s="1"/>
  <c r="T1769" i="6" s="1"/>
  <c r="U1769" i="6" s="1"/>
  <c r="V1769" i="6" s="1"/>
  <c r="W1769" i="6" s="1"/>
  <c r="O1767" i="6"/>
  <c r="R1767" i="6" s="1"/>
  <c r="T1767" i="6" s="1"/>
  <c r="U1767" i="6" s="1"/>
  <c r="V1767" i="6" s="1"/>
  <c r="W1767" i="6" s="1"/>
  <c r="P1767" i="6"/>
  <c r="Q1767" i="6" s="1"/>
  <c r="O1746" i="6"/>
  <c r="R1746" i="6" s="1"/>
  <c r="T1746" i="6" s="1"/>
  <c r="U1746" i="6" s="1"/>
  <c r="V1746" i="6" s="1"/>
  <c r="W1746" i="6" s="1"/>
  <c r="P1746" i="6"/>
  <c r="Q1746" i="6" s="1"/>
  <c r="P1739" i="6"/>
  <c r="Q1739" i="6" s="1"/>
  <c r="O1739" i="6"/>
  <c r="R1739" i="6" s="1"/>
  <c r="T1739" i="6" s="1"/>
  <c r="U1739" i="6" s="1"/>
  <c r="V1739" i="6" s="1"/>
  <c r="W1739" i="6" s="1"/>
  <c r="O1647" i="6"/>
  <c r="R1647" i="6" s="1"/>
  <c r="T1647" i="6" s="1"/>
  <c r="U1647" i="6" s="1"/>
  <c r="V1647" i="6" s="1"/>
  <c r="W1647" i="6" s="1"/>
  <c r="P1647" i="6"/>
  <c r="Q1647" i="6" s="1"/>
  <c r="P1612" i="6"/>
  <c r="Q1612" i="6" s="1"/>
  <c r="O1612" i="6"/>
  <c r="R1612" i="6" s="1"/>
  <c r="T1612" i="6" s="1"/>
  <c r="U1612" i="6" s="1"/>
  <c r="V1612" i="6" s="1"/>
  <c r="W1612" i="6" s="1"/>
  <c r="P1526" i="6"/>
  <c r="Q1526" i="6" s="1"/>
  <c r="O1526" i="6"/>
  <c r="R1526" i="6" s="1"/>
  <c r="T1526" i="6" s="1"/>
  <c r="U1526" i="6" s="1"/>
  <c r="V1526" i="6" s="1"/>
  <c r="W1526" i="6" s="1"/>
  <c r="P1406" i="6"/>
  <c r="Q1406" i="6" s="1"/>
  <c r="O1406" i="6"/>
  <c r="R1406" i="6" s="1"/>
  <c r="T1406" i="6" s="1"/>
  <c r="U1406" i="6" s="1"/>
  <c r="V1406" i="6" s="1"/>
  <c r="W1406" i="6" s="1"/>
  <c r="T1828" i="6"/>
  <c r="U1828" i="6" s="1"/>
  <c r="V1828" i="6" s="1"/>
  <c r="W1828" i="6" s="1"/>
  <c r="T1827" i="6"/>
  <c r="U1827" i="6" s="1"/>
  <c r="V1827" i="6" s="1"/>
  <c r="W1827" i="6" s="1"/>
  <c r="T1805" i="6"/>
  <c r="U1805" i="6" s="1"/>
  <c r="V1805" i="6" s="1"/>
  <c r="W1805" i="6" s="1"/>
  <c r="T1801" i="6"/>
  <c r="U1801" i="6" s="1"/>
  <c r="V1801" i="6" s="1"/>
  <c r="W1801" i="6" s="1"/>
  <c r="T1757" i="6"/>
  <c r="U1757" i="6" s="1"/>
  <c r="V1757" i="6" s="1"/>
  <c r="W1757" i="6" s="1"/>
  <c r="P1752" i="6"/>
  <c r="Q1752" i="6" s="1"/>
  <c r="O1752" i="6"/>
  <c r="R1752" i="6" s="1"/>
  <c r="T1752" i="6" s="1"/>
  <c r="U1752" i="6" s="1"/>
  <c r="V1752" i="6" s="1"/>
  <c r="W1752" i="6" s="1"/>
  <c r="P1547" i="6"/>
  <c r="Q1547" i="6" s="1"/>
  <c r="O1547" i="6"/>
  <c r="R1547" i="6" s="1"/>
  <c r="T1547" i="6" s="1"/>
  <c r="U1547" i="6" s="1"/>
  <c r="V1547" i="6" s="1"/>
  <c r="W1547" i="6" s="1"/>
  <c r="P1441" i="6"/>
  <c r="Q1441" i="6" s="1"/>
  <c r="O1441" i="6"/>
  <c r="R1441" i="6" s="1"/>
  <c r="T1441" i="6" s="1"/>
  <c r="U1441" i="6" s="1"/>
  <c r="V1441" i="6" s="1"/>
  <c r="W1441" i="6" s="1"/>
  <c r="O1967" i="6"/>
  <c r="R1967" i="6" s="1"/>
  <c r="T1967" i="6" s="1"/>
  <c r="U1967" i="6" s="1"/>
  <c r="V1967" i="6" s="1"/>
  <c r="W1967" i="6" s="1"/>
  <c r="P1852" i="6"/>
  <c r="Q1852" i="6" s="1"/>
  <c r="O1806" i="6"/>
  <c r="R1806" i="6" s="1"/>
  <c r="T1806" i="6" s="1"/>
  <c r="U1806" i="6" s="1"/>
  <c r="V1806" i="6" s="1"/>
  <c r="W1806" i="6" s="1"/>
  <c r="O1782" i="6"/>
  <c r="R1782" i="6" s="1"/>
  <c r="T1782" i="6" s="1"/>
  <c r="U1782" i="6" s="1"/>
  <c r="V1782" i="6" s="1"/>
  <c r="W1782" i="6" s="1"/>
  <c r="P1778" i="6"/>
  <c r="Q1778" i="6" s="1"/>
  <c r="T1758" i="6"/>
  <c r="U1758" i="6" s="1"/>
  <c r="V1758" i="6" s="1"/>
  <c r="W1758" i="6" s="1"/>
  <c r="O1736" i="6"/>
  <c r="R1736" i="6" s="1"/>
  <c r="T1736" i="6" s="1"/>
  <c r="U1736" i="6" s="1"/>
  <c r="V1736" i="6" s="1"/>
  <c r="W1736" i="6" s="1"/>
  <c r="P1736" i="6"/>
  <c r="Q1736" i="6" s="1"/>
  <c r="T1689" i="6"/>
  <c r="U1689" i="6" s="1"/>
  <c r="V1689" i="6" s="1"/>
  <c r="W1689" i="6" s="1"/>
  <c r="O1669" i="6"/>
  <c r="R1669" i="6" s="1"/>
  <c r="T1669" i="6" s="1"/>
  <c r="U1669" i="6" s="1"/>
  <c r="V1669" i="6" s="1"/>
  <c r="W1669" i="6" s="1"/>
  <c r="P1669" i="6"/>
  <c r="Q1669" i="6" s="1"/>
  <c r="O1646" i="6"/>
  <c r="R1646" i="6" s="1"/>
  <c r="T1646" i="6" s="1"/>
  <c r="U1646" i="6" s="1"/>
  <c r="V1646" i="6" s="1"/>
  <c r="W1646" i="6" s="1"/>
  <c r="P1646" i="6"/>
  <c r="Q1646" i="6" s="1"/>
  <c r="O1624" i="6"/>
  <c r="R1624" i="6" s="1"/>
  <c r="T1624" i="6" s="1"/>
  <c r="U1624" i="6" s="1"/>
  <c r="V1624" i="6" s="1"/>
  <c r="W1624" i="6" s="1"/>
  <c r="P1624" i="6"/>
  <c r="Q1624" i="6" s="1"/>
  <c r="P1397" i="6"/>
  <c r="Q1397" i="6" s="1"/>
  <c r="O1397" i="6"/>
  <c r="R1397" i="6" s="1"/>
  <c r="T1397" i="6" s="1"/>
  <c r="U1397" i="6" s="1"/>
  <c r="V1397" i="6" s="1"/>
  <c r="W1397" i="6" s="1"/>
  <c r="T1864" i="6"/>
  <c r="U1864" i="6" s="1"/>
  <c r="V1864" i="6" s="1"/>
  <c r="W1864" i="6" s="1"/>
  <c r="O1722" i="6"/>
  <c r="R1722" i="6" s="1"/>
  <c r="T1722" i="6" s="1"/>
  <c r="U1722" i="6" s="1"/>
  <c r="V1722" i="6" s="1"/>
  <c r="W1722" i="6" s="1"/>
  <c r="P1722" i="6"/>
  <c r="Q1722" i="6" s="1"/>
  <c r="O1714" i="6"/>
  <c r="R1714" i="6" s="1"/>
  <c r="T1714" i="6" s="1"/>
  <c r="U1714" i="6" s="1"/>
  <c r="V1714" i="6" s="1"/>
  <c r="W1714" i="6" s="1"/>
  <c r="P1714" i="6"/>
  <c r="Q1714" i="6" s="1"/>
  <c r="T1708" i="6"/>
  <c r="U1708" i="6" s="1"/>
  <c r="V1708" i="6" s="1"/>
  <c r="W1708" i="6" s="1"/>
  <c r="O1702" i="6"/>
  <c r="R1702" i="6" s="1"/>
  <c r="T1702" i="6" s="1"/>
  <c r="U1702" i="6" s="1"/>
  <c r="V1702" i="6" s="1"/>
  <c r="W1702" i="6" s="1"/>
  <c r="P1702" i="6"/>
  <c r="Q1702" i="6" s="1"/>
  <c r="O1675" i="6"/>
  <c r="R1675" i="6" s="1"/>
  <c r="T1675" i="6" s="1"/>
  <c r="U1675" i="6" s="1"/>
  <c r="V1675" i="6" s="1"/>
  <c r="W1675" i="6" s="1"/>
  <c r="P1675" i="6"/>
  <c r="Q1675" i="6" s="1"/>
  <c r="T1672" i="6"/>
  <c r="U1672" i="6" s="1"/>
  <c r="V1672" i="6" s="1"/>
  <c r="W1672" i="6" s="1"/>
  <c r="T1662" i="6"/>
  <c r="U1662" i="6" s="1"/>
  <c r="V1662" i="6" s="1"/>
  <c r="W1662" i="6" s="1"/>
  <c r="P1628" i="6"/>
  <c r="Q1628" i="6" s="1"/>
  <c r="O1628" i="6"/>
  <c r="R1628" i="6" s="1"/>
  <c r="T1628" i="6" s="1"/>
  <c r="U1628" i="6" s="1"/>
  <c r="V1628" i="6" s="1"/>
  <c r="W1628" i="6" s="1"/>
  <c r="O1626" i="6"/>
  <c r="R1626" i="6" s="1"/>
  <c r="T1626" i="6" s="1"/>
  <c r="U1626" i="6" s="1"/>
  <c r="V1626" i="6" s="1"/>
  <c r="W1626" i="6" s="1"/>
  <c r="P1626" i="6"/>
  <c r="Q1626" i="6" s="1"/>
  <c r="T1620" i="6"/>
  <c r="U1620" i="6" s="1"/>
  <c r="V1620" i="6" s="1"/>
  <c r="W1620" i="6" s="1"/>
  <c r="P1611" i="6"/>
  <c r="Q1611" i="6" s="1"/>
  <c r="O1611" i="6"/>
  <c r="R1611" i="6" s="1"/>
  <c r="T1611" i="6" s="1"/>
  <c r="U1611" i="6" s="1"/>
  <c r="V1611" i="6" s="1"/>
  <c r="W1611" i="6" s="1"/>
  <c r="O1594" i="6"/>
  <c r="R1594" i="6" s="1"/>
  <c r="T1594" i="6" s="1"/>
  <c r="U1594" i="6" s="1"/>
  <c r="V1594" i="6" s="1"/>
  <c r="W1594" i="6" s="1"/>
  <c r="P1594" i="6"/>
  <c r="Q1594" i="6" s="1"/>
  <c r="P1590" i="6"/>
  <c r="Q1590" i="6" s="1"/>
  <c r="O1583" i="6"/>
  <c r="R1583" i="6" s="1"/>
  <c r="T1583" i="6" s="1"/>
  <c r="U1583" i="6" s="1"/>
  <c r="V1583" i="6" s="1"/>
  <c r="W1583" i="6" s="1"/>
  <c r="O1581" i="6"/>
  <c r="R1581" i="6" s="1"/>
  <c r="T1581" i="6" s="1"/>
  <c r="U1581" i="6" s="1"/>
  <c r="V1581" i="6" s="1"/>
  <c r="W1581" i="6" s="1"/>
  <c r="P1581" i="6"/>
  <c r="Q1581" i="6" s="1"/>
  <c r="O1537" i="6"/>
  <c r="R1537" i="6" s="1"/>
  <c r="T1537" i="6" s="1"/>
  <c r="U1537" i="6" s="1"/>
  <c r="V1537" i="6" s="1"/>
  <c r="W1537" i="6" s="1"/>
  <c r="P1415" i="6"/>
  <c r="Q1415" i="6" s="1"/>
  <c r="O1415" i="6"/>
  <c r="R1415" i="6" s="1"/>
  <c r="T1415" i="6" s="1"/>
  <c r="U1415" i="6" s="1"/>
  <c r="V1415" i="6" s="1"/>
  <c r="W1415" i="6" s="1"/>
  <c r="O1820" i="6"/>
  <c r="R1820" i="6" s="1"/>
  <c r="T1820" i="6" s="1"/>
  <c r="U1820" i="6" s="1"/>
  <c r="V1820" i="6" s="1"/>
  <c r="W1820" i="6" s="1"/>
  <c r="P1820" i="6"/>
  <c r="Q1820" i="6" s="1"/>
  <c r="T1816" i="6"/>
  <c r="U1816" i="6" s="1"/>
  <c r="V1816" i="6" s="1"/>
  <c r="W1816" i="6" s="1"/>
  <c r="T1750" i="6"/>
  <c r="U1750" i="6" s="1"/>
  <c r="V1750" i="6" s="1"/>
  <c r="W1750" i="6" s="1"/>
  <c r="O1728" i="6"/>
  <c r="R1728" i="6" s="1"/>
  <c r="T1728" i="6" s="1"/>
  <c r="U1728" i="6" s="1"/>
  <c r="V1728" i="6" s="1"/>
  <c r="W1728" i="6" s="1"/>
  <c r="P1728" i="6"/>
  <c r="Q1728" i="6" s="1"/>
  <c r="O1602" i="6"/>
  <c r="R1602" i="6" s="1"/>
  <c r="T1602" i="6" s="1"/>
  <c r="U1602" i="6" s="1"/>
  <c r="V1602" i="6" s="1"/>
  <c r="W1602" i="6" s="1"/>
  <c r="P1602" i="6"/>
  <c r="Q1602" i="6" s="1"/>
  <c r="P1517" i="6"/>
  <c r="Q1517" i="6" s="1"/>
  <c r="O1517" i="6"/>
  <c r="R1517" i="6" s="1"/>
  <c r="T1517" i="6" s="1"/>
  <c r="U1517" i="6" s="1"/>
  <c r="V1517" i="6" s="1"/>
  <c r="W1517" i="6" s="1"/>
  <c r="P1499" i="6"/>
  <c r="Q1499" i="6" s="1"/>
  <c r="O1499" i="6"/>
  <c r="R1499" i="6" s="1"/>
  <c r="T1499" i="6" s="1"/>
  <c r="U1499" i="6" s="1"/>
  <c r="V1499" i="6" s="1"/>
  <c r="W1499" i="6" s="1"/>
  <c r="P1488" i="6"/>
  <c r="Q1488" i="6" s="1"/>
  <c r="O1488" i="6"/>
  <c r="R1488" i="6" s="1"/>
  <c r="T1488" i="6" s="1"/>
  <c r="U1488" i="6" s="1"/>
  <c r="V1488" i="6" s="1"/>
  <c r="W1488" i="6" s="1"/>
  <c r="P1474" i="6"/>
  <c r="Q1474" i="6" s="1"/>
  <c r="O1474" i="6"/>
  <c r="R1474" i="6" s="1"/>
  <c r="T1474" i="6" s="1"/>
  <c r="U1474" i="6" s="1"/>
  <c r="V1474" i="6" s="1"/>
  <c r="W1474" i="6" s="1"/>
  <c r="P1470" i="6"/>
  <c r="Q1470" i="6" s="1"/>
  <c r="O1470" i="6"/>
  <c r="R1470" i="6" s="1"/>
  <c r="T1470" i="6" s="1"/>
  <c r="U1470" i="6" s="1"/>
  <c r="V1470" i="6" s="1"/>
  <c r="W1470" i="6" s="1"/>
  <c r="T1815" i="6"/>
  <c r="U1815" i="6" s="1"/>
  <c r="V1815" i="6" s="1"/>
  <c r="W1815" i="6" s="1"/>
  <c r="T1738" i="6"/>
  <c r="U1738" i="6" s="1"/>
  <c r="V1738" i="6" s="1"/>
  <c r="W1738" i="6" s="1"/>
  <c r="O1726" i="6"/>
  <c r="R1726" i="6" s="1"/>
  <c r="T1726" i="6" s="1"/>
  <c r="U1726" i="6" s="1"/>
  <c r="V1726" i="6" s="1"/>
  <c r="W1726" i="6" s="1"/>
  <c r="P1726" i="6"/>
  <c r="Q1726" i="6" s="1"/>
  <c r="T1678" i="6"/>
  <c r="U1678" i="6" s="1"/>
  <c r="V1678" i="6" s="1"/>
  <c r="W1678" i="6" s="1"/>
  <c r="O1654" i="6"/>
  <c r="R1654" i="6" s="1"/>
  <c r="T1654" i="6" s="1"/>
  <c r="U1654" i="6" s="1"/>
  <c r="V1654" i="6" s="1"/>
  <c r="W1654" i="6" s="1"/>
  <c r="P1654" i="6"/>
  <c r="Q1654" i="6" s="1"/>
  <c r="O1636" i="6"/>
  <c r="R1636" i="6" s="1"/>
  <c r="T1636" i="6" s="1"/>
  <c r="U1636" i="6" s="1"/>
  <c r="V1636" i="6" s="1"/>
  <c r="W1636" i="6" s="1"/>
  <c r="P1636" i="6"/>
  <c r="Q1636" i="6" s="1"/>
  <c r="T1633" i="6"/>
  <c r="U1633" i="6" s="1"/>
  <c r="V1633" i="6" s="1"/>
  <c r="W1633" i="6" s="1"/>
  <c r="P1607" i="6"/>
  <c r="Q1607" i="6" s="1"/>
  <c r="O1607" i="6"/>
  <c r="R1607" i="6" s="1"/>
  <c r="T1607" i="6" s="1"/>
  <c r="U1607" i="6" s="1"/>
  <c r="V1607" i="6" s="1"/>
  <c r="W1607" i="6" s="1"/>
  <c r="O1582" i="6"/>
  <c r="R1582" i="6" s="1"/>
  <c r="T1582" i="6" s="1"/>
  <c r="U1582" i="6" s="1"/>
  <c r="V1582" i="6" s="1"/>
  <c r="W1582" i="6" s="1"/>
  <c r="P1582" i="6"/>
  <c r="Q1582" i="6" s="1"/>
  <c r="T1521" i="6"/>
  <c r="U1521" i="6" s="1"/>
  <c r="V1521" i="6" s="1"/>
  <c r="W1521" i="6" s="1"/>
  <c r="T1504" i="6"/>
  <c r="U1504" i="6" s="1"/>
  <c r="V1504" i="6" s="1"/>
  <c r="W1504" i="6" s="1"/>
  <c r="P1418" i="6"/>
  <c r="Q1418" i="6" s="1"/>
  <c r="O1418" i="6"/>
  <c r="R1418" i="6" s="1"/>
  <c r="T1418" i="6" s="1"/>
  <c r="U1418" i="6" s="1"/>
  <c r="V1418" i="6" s="1"/>
  <c r="W1418" i="6" s="1"/>
  <c r="T1444" i="6"/>
  <c r="U1444" i="6" s="1"/>
  <c r="V1444" i="6" s="1"/>
  <c r="W1444" i="6" s="1"/>
  <c r="P1411" i="6"/>
  <c r="Q1411" i="6" s="1"/>
  <c r="O1411" i="6"/>
  <c r="R1411" i="6" s="1"/>
  <c r="T1411" i="6" s="1"/>
  <c r="U1411" i="6" s="1"/>
  <c r="V1411" i="6" s="1"/>
  <c r="W1411" i="6" s="1"/>
  <c r="P1742" i="6"/>
  <c r="Q1742" i="6" s="1"/>
  <c r="O1742" i="6"/>
  <c r="R1742" i="6" s="1"/>
  <c r="T1742" i="6" s="1"/>
  <c r="U1742" i="6" s="1"/>
  <c r="V1742" i="6" s="1"/>
  <c r="W1742" i="6" s="1"/>
  <c r="P1631" i="6"/>
  <c r="Q1631" i="6" s="1"/>
  <c r="O1631" i="6"/>
  <c r="R1631" i="6" s="1"/>
  <c r="T1631" i="6" s="1"/>
  <c r="U1631" i="6" s="1"/>
  <c r="V1631" i="6" s="1"/>
  <c r="W1631" i="6" s="1"/>
  <c r="T1552" i="6"/>
  <c r="U1552" i="6" s="1"/>
  <c r="V1552" i="6" s="1"/>
  <c r="W1552" i="6" s="1"/>
  <c r="O1546" i="6"/>
  <c r="R1546" i="6" s="1"/>
  <c r="T1546" i="6" s="1"/>
  <c r="U1546" i="6" s="1"/>
  <c r="V1546" i="6" s="1"/>
  <c r="W1546" i="6" s="1"/>
  <c r="P1546" i="6"/>
  <c r="Q1546" i="6" s="1"/>
  <c r="T1530" i="6"/>
  <c r="U1530" i="6" s="1"/>
  <c r="V1530" i="6" s="1"/>
  <c r="W1530" i="6" s="1"/>
  <c r="P1491" i="6"/>
  <c r="Q1491" i="6" s="1"/>
  <c r="O1491" i="6"/>
  <c r="R1491" i="6" s="1"/>
  <c r="T1491" i="6" s="1"/>
  <c r="U1491" i="6" s="1"/>
  <c r="V1491" i="6" s="1"/>
  <c r="W1491" i="6" s="1"/>
  <c r="P1462" i="6"/>
  <c r="Q1462" i="6" s="1"/>
  <c r="O1462" i="6"/>
  <c r="R1462" i="6" s="1"/>
  <c r="T1462" i="6" s="1"/>
  <c r="U1462" i="6" s="1"/>
  <c r="V1462" i="6" s="1"/>
  <c r="W1462" i="6" s="1"/>
  <c r="P1428" i="6"/>
  <c r="Q1428" i="6" s="1"/>
  <c r="O1428" i="6"/>
  <c r="R1428" i="6" s="1"/>
  <c r="T1428" i="6" s="1"/>
  <c r="U1428" i="6" s="1"/>
  <c r="V1428" i="6" s="1"/>
  <c r="W1428" i="6" s="1"/>
  <c r="T1639" i="6"/>
  <c r="U1639" i="6" s="1"/>
  <c r="V1639" i="6" s="1"/>
  <c r="W1639" i="6" s="1"/>
  <c r="T1625" i="6"/>
  <c r="U1625" i="6" s="1"/>
  <c r="V1625" i="6" s="1"/>
  <c r="W1625" i="6" s="1"/>
  <c r="P1567" i="6"/>
  <c r="Q1567" i="6" s="1"/>
  <c r="O1567" i="6"/>
  <c r="R1567" i="6" s="1"/>
  <c r="T1567" i="6" s="1"/>
  <c r="U1567" i="6" s="1"/>
  <c r="V1567" i="6" s="1"/>
  <c r="W1567" i="6" s="1"/>
  <c r="O1564" i="6"/>
  <c r="R1564" i="6" s="1"/>
  <c r="T1564" i="6" s="1"/>
  <c r="U1564" i="6" s="1"/>
  <c r="V1564" i="6" s="1"/>
  <c r="W1564" i="6" s="1"/>
  <c r="P1564" i="6"/>
  <c r="Q1564" i="6" s="1"/>
  <c r="T1543" i="6"/>
  <c r="U1543" i="6" s="1"/>
  <c r="V1543" i="6" s="1"/>
  <c r="W1543" i="6" s="1"/>
  <c r="P1496" i="6"/>
  <c r="Q1496" i="6" s="1"/>
  <c r="O1496" i="6"/>
  <c r="R1496" i="6" s="1"/>
  <c r="T1496" i="6" s="1"/>
  <c r="U1496" i="6" s="1"/>
  <c r="V1496" i="6" s="1"/>
  <c r="W1496" i="6" s="1"/>
  <c r="T1228" i="6"/>
  <c r="U1228" i="6" s="1"/>
  <c r="V1228" i="6" s="1"/>
  <c r="W1228" i="6" s="1"/>
  <c r="T1781" i="6"/>
  <c r="U1781" i="6" s="1"/>
  <c r="V1781" i="6" s="1"/>
  <c r="W1781" i="6" s="1"/>
  <c r="T1717" i="6"/>
  <c r="U1717" i="6" s="1"/>
  <c r="V1717" i="6" s="1"/>
  <c r="W1717" i="6" s="1"/>
  <c r="T1712" i="6"/>
  <c r="U1712" i="6" s="1"/>
  <c r="V1712" i="6" s="1"/>
  <c r="W1712" i="6" s="1"/>
  <c r="P1703" i="6"/>
  <c r="Q1703" i="6" s="1"/>
  <c r="O1703" i="6"/>
  <c r="R1703" i="6" s="1"/>
  <c r="T1703" i="6" s="1"/>
  <c r="U1703" i="6" s="1"/>
  <c r="V1703" i="6" s="1"/>
  <c r="W1703" i="6" s="1"/>
  <c r="T1609" i="6"/>
  <c r="U1609" i="6" s="1"/>
  <c r="V1609" i="6" s="1"/>
  <c r="W1609" i="6" s="1"/>
  <c r="O1585" i="6"/>
  <c r="R1585" i="6" s="1"/>
  <c r="T1585" i="6" s="1"/>
  <c r="U1585" i="6" s="1"/>
  <c r="V1585" i="6" s="1"/>
  <c r="W1585" i="6" s="1"/>
  <c r="P1585" i="6"/>
  <c r="Q1585" i="6" s="1"/>
  <c r="O1570" i="6"/>
  <c r="R1570" i="6" s="1"/>
  <c r="T1570" i="6" s="1"/>
  <c r="U1570" i="6" s="1"/>
  <c r="V1570" i="6" s="1"/>
  <c r="W1570" i="6" s="1"/>
  <c r="P1570" i="6"/>
  <c r="Q1570" i="6" s="1"/>
  <c r="O1548" i="6"/>
  <c r="R1548" i="6" s="1"/>
  <c r="T1548" i="6" s="1"/>
  <c r="U1548" i="6" s="1"/>
  <c r="V1548" i="6" s="1"/>
  <c r="W1548" i="6" s="1"/>
  <c r="P1548" i="6"/>
  <c r="Q1548" i="6" s="1"/>
  <c r="P1479" i="6"/>
  <c r="Q1479" i="6" s="1"/>
  <c r="O1479" i="6"/>
  <c r="R1479" i="6" s="1"/>
  <c r="T1479" i="6" s="1"/>
  <c r="U1479" i="6" s="1"/>
  <c r="V1479" i="6" s="1"/>
  <c r="W1479" i="6" s="1"/>
  <c r="T1383" i="6"/>
  <c r="U1383" i="6" s="1"/>
  <c r="V1383" i="6" s="1"/>
  <c r="W1383" i="6" s="1"/>
  <c r="T1773" i="6"/>
  <c r="U1773" i="6" s="1"/>
  <c r="V1773" i="6" s="1"/>
  <c r="W1773" i="6" s="1"/>
  <c r="T1725" i="6"/>
  <c r="U1725" i="6" s="1"/>
  <c r="V1725" i="6" s="1"/>
  <c r="W1725" i="6" s="1"/>
  <c r="T1651" i="6"/>
  <c r="U1651" i="6" s="1"/>
  <c r="V1651" i="6" s="1"/>
  <c r="W1651" i="6" s="1"/>
  <c r="T1640" i="6"/>
  <c r="U1640" i="6" s="1"/>
  <c r="V1640" i="6" s="1"/>
  <c r="W1640" i="6" s="1"/>
  <c r="T1618" i="6"/>
  <c r="U1618" i="6" s="1"/>
  <c r="V1618" i="6" s="1"/>
  <c r="W1618" i="6" s="1"/>
  <c r="O1591" i="6"/>
  <c r="R1591" i="6" s="1"/>
  <c r="T1591" i="6" s="1"/>
  <c r="U1591" i="6" s="1"/>
  <c r="V1591" i="6" s="1"/>
  <c r="W1591" i="6" s="1"/>
  <c r="P1591" i="6"/>
  <c r="Q1591" i="6" s="1"/>
  <c r="P1481" i="6"/>
  <c r="Q1481" i="6" s="1"/>
  <c r="O1481" i="6"/>
  <c r="R1481" i="6" s="1"/>
  <c r="T1481" i="6" s="1"/>
  <c r="U1481" i="6" s="1"/>
  <c r="V1481" i="6" s="1"/>
  <c r="W1481" i="6" s="1"/>
  <c r="P1501" i="6"/>
  <c r="Q1501" i="6" s="1"/>
  <c r="O1501" i="6"/>
  <c r="R1501" i="6" s="1"/>
  <c r="T1501" i="6" s="1"/>
  <c r="U1501" i="6" s="1"/>
  <c r="V1501" i="6" s="1"/>
  <c r="W1501" i="6" s="1"/>
  <c r="P1452" i="6"/>
  <c r="Q1452" i="6" s="1"/>
  <c r="O1452" i="6"/>
  <c r="R1452" i="6" s="1"/>
  <c r="T1452" i="6" s="1"/>
  <c r="U1452" i="6" s="1"/>
  <c r="V1452" i="6" s="1"/>
  <c r="W1452" i="6" s="1"/>
  <c r="T1355" i="6"/>
  <c r="U1355" i="6" s="1"/>
  <c r="V1355" i="6" s="1"/>
  <c r="W1355" i="6" s="1"/>
  <c r="P1649" i="6"/>
  <c r="Q1649" i="6" s="1"/>
  <c r="O1603" i="6"/>
  <c r="R1603" i="6" s="1"/>
  <c r="T1603" i="6" s="1"/>
  <c r="U1603" i="6" s="1"/>
  <c r="V1603" i="6" s="1"/>
  <c r="W1603" i="6" s="1"/>
  <c r="P1603" i="6"/>
  <c r="Q1603" i="6" s="1"/>
  <c r="T1600" i="6"/>
  <c r="U1600" i="6" s="1"/>
  <c r="V1600" i="6" s="1"/>
  <c r="W1600" i="6" s="1"/>
  <c r="P1597" i="6"/>
  <c r="Q1597" i="6" s="1"/>
  <c r="P1573" i="6"/>
  <c r="Q1573" i="6" s="1"/>
  <c r="O1561" i="6"/>
  <c r="R1561" i="6" s="1"/>
  <c r="T1561" i="6" s="1"/>
  <c r="U1561" i="6" s="1"/>
  <c r="V1561" i="6" s="1"/>
  <c r="W1561" i="6" s="1"/>
  <c r="P1561" i="6"/>
  <c r="Q1561" i="6" s="1"/>
  <c r="P1558" i="6"/>
  <c r="Q1558" i="6" s="1"/>
  <c r="T1573" i="6"/>
  <c r="U1573" i="6" s="1"/>
  <c r="V1573" i="6" s="1"/>
  <c r="W1573" i="6" s="1"/>
  <c r="O1550" i="6"/>
  <c r="R1550" i="6" s="1"/>
  <c r="T1550" i="6" s="1"/>
  <c r="U1550" i="6" s="1"/>
  <c r="V1550" i="6" s="1"/>
  <c r="W1550" i="6" s="1"/>
  <c r="P1550" i="6"/>
  <c r="Q1550" i="6" s="1"/>
  <c r="O1534" i="6"/>
  <c r="R1534" i="6" s="1"/>
  <c r="T1534" i="6" s="1"/>
  <c r="U1534" i="6" s="1"/>
  <c r="V1534" i="6" s="1"/>
  <c r="W1534" i="6" s="1"/>
  <c r="P1534" i="6"/>
  <c r="Q1534" i="6" s="1"/>
  <c r="O1519" i="6"/>
  <c r="R1519" i="6" s="1"/>
  <c r="T1519" i="6" s="1"/>
  <c r="U1519" i="6" s="1"/>
  <c r="V1519" i="6" s="1"/>
  <c r="W1519" i="6" s="1"/>
  <c r="P1519" i="6"/>
  <c r="Q1519" i="6" s="1"/>
  <c r="P1509" i="6"/>
  <c r="Q1509" i="6" s="1"/>
  <c r="O1509" i="6"/>
  <c r="R1509" i="6" s="1"/>
  <c r="T1509" i="6" s="1"/>
  <c r="U1509" i="6" s="1"/>
  <c r="V1509" i="6" s="1"/>
  <c r="W1509" i="6" s="1"/>
  <c r="P1489" i="6"/>
  <c r="Q1489" i="6" s="1"/>
  <c r="O1489" i="6"/>
  <c r="R1489" i="6" s="1"/>
  <c r="T1489" i="6" s="1"/>
  <c r="U1489" i="6" s="1"/>
  <c r="V1489" i="6" s="1"/>
  <c r="W1489" i="6" s="1"/>
  <c r="P1487" i="6"/>
  <c r="Q1487" i="6" s="1"/>
  <c r="O1487" i="6"/>
  <c r="R1487" i="6" s="1"/>
  <c r="T1487" i="6" s="1"/>
  <c r="U1487" i="6" s="1"/>
  <c r="V1487" i="6" s="1"/>
  <c r="W1487" i="6" s="1"/>
  <c r="T1665" i="6"/>
  <c r="U1665" i="6" s="1"/>
  <c r="V1665" i="6" s="1"/>
  <c r="W1665" i="6" s="1"/>
  <c r="T1657" i="6"/>
  <c r="U1657" i="6" s="1"/>
  <c r="V1657" i="6" s="1"/>
  <c r="W1657" i="6" s="1"/>
  <c r="T1642" i="6"/>
  <c r="U1642" i="6" s="1"/>
  <c r="V1642" i="6" s="1"/>
  <c r="W1642" i="6" s="1"/>
  <c r="T1555" i="6"/>
  <c r="U1555" i="6" s="1"/>
  <c r="V1555" i="6" s="1"/>
  <c r="W1555" i="6" s="1"/>
  <c r="T1486" i="6"/>
  <c r="U1486" i="6" s="1"/>
  <c r="V1486" i="6" s="1"/>
  <c r="W1486" i="6" s="1"/>
  <c r="P1391" i="6"/>
  <c r="Q1391" i="6" s="1"/>
  <c r="O1391" i="6"/>
  <c r="R1391" i="6" s="1"/>
  <c r="T1391" i="6" s="1"/>
  <c r="U1391" i="6" s="1"/>
  <c r="V1391" i="6" s="1"/>
  <c r="W1391" i="6" s="1"/>
  <c r="T1296" i="6"/>
  <c r="U1296" i="6" s="1"/>
  <c r="V1296" i="6" s="1"/>
  <c r="W1296" i="6" s="1"/>
  <c r="P1473" i="6"/>
  <c r="Q1473" i="6" s="1"/>
  <c r="O1473" i="6"/>
  <c r="R1473" i="6" s="1"/>
  <c r="T1473" i="6" s="1"/>
  <c r="U1473" i="6" s="1"/>
  <c r="V1473" i="6" s="1"/>
  <c r="W1473" i="6" s="1"/>
  <c r="P1449" i="6"/>
  <c r="Q1449" i="6" s="1"/>
  <c r="O1449" i="6"/>
  <c r="R1449" i="6" s="1"/>
  <c r="T1449" i="6" s="1"/>
  <c r="U1449" i="6" s="1"/>
  <c r="V1449" i="6" s="1"/>
  <c r="W1449" i="6" s="1"/>
  <c r="T1430" i="6"/>
  <c r="U1430" i="6" s="1"/>
  <c r="V1430" i="6" s="1"/>
  <c r="W1430" i="6" s="1"/>
  <c r="T1340" i="6"/>
  <c r="U1340" i="6" s="1"/>
  <c r="V1340" i="6" s="1"/>
  <c r="W1340" i="6" s="1"/>
  <c r="T1312" i="6"/>
  <c r="U1312" i="6" s="1"/>
  <c r="V1312" i="6" s="1"/>
  <c r="W1312" i="6" s="1"/>
  <c r="P1532" i="6"/>
  <c r="Q1532" i="6" s="1"/>
  <c r="O1532" i="6"/>
  <c r="R1532" i="6" s="1"/>
  <c r="T1532" i="6" s="1"/>
  <c r="U1532" i="6" s="1"/>
  <c r="V1532" i="6" s="1"/>
  <c r="W1532" i="6" s="1"/>
  <c r="P1523" i="6"/>
  <c r="Q1523" i="6" s="1"/>
  <c r="O1523" i="6"/>
  <c r="R1523" i="6" s="1"/>
  <c r="T1523" i="6" s="1"/>
  <c r="U1523" i="6" s="1"/>
  <c r="V1523" i="6" s="1"/>
  <c r="W1523" i="6" s="1"/>
  <c r="P1485" i="6"/>
  <c r="Q1485" i="6" s="1"/>
  <c r="O1485" i="6"/>
  <c r="R1485" i="6" s="1"/>
  <c r="T1485" i="6" s="1"/>
  <c r="U1485" i="6" s="1"/>
  <c r="V1485" i="6" s="1"/>
  <c r="W1485" i="6" s="1"/>
  <c r="T1225" i="6"/>
  <c r="U1225" i="6" s="1"/>
  <c r="V1225" i="6" s="1"/>
  <c r="W1225" i="6" s="1"/>
  <c r="T1621" i="6"/>
  <c r="U1621" i="6" s="1"/>
  <c r="V1621" i="6" s="1"/>
  <c r="W1621" i="6" s="1"/>
  <c r="P1497" i="6"/>
  <c r="Q1497" i="6" s="1"/>
  <c r="O1497" i="6"/>
  <c r="R1497" i="6" s="1"/>
  <c r="T1497" i="6" s="1"/>
  <c r="U1497" i="6" s="1"/>
  <c r="V1497" i="6" s="1"/>
  <c r="W1497" i="6" s="1"/>
  <c r="P1457" i="6"/>
  <c r="Q1457" i="6" s="1"/>
  <c r="O1457" i="6"/>
  <c r="R1457" i="6" s="1"/>
  <c r="T1457" i="6" s="1"/>
  <c r="U1457" i="6" s="1"/>
  <c r="V1457" i="6" s="1"/>
  <c r="W1457" i="6" s="1"/>
  <c r="P1556" i="6"/>
  <c r="Q1556" i="6" s="1"/>
  <c r="O1556" i="6"/>
  <c r="R1556" i="6" s="1"/>
  <c r="T1556" i="6" s="1"/>
  <c r="U1556" i="6" s="1"/>
  <c r="V1556" i="6" s="1"/>
  <c r="W1556" i="6" s="1"/>
  <c r="P1458" i="6"/>
  <c r="Q1458" i="6" s="1"/>
  <c r="O1458" i="6"/>
  <c r="R1458" i="6" s="1"/>
  <c r="T1458" i="6" s="1"/>
  <c r="U1458" i="6" s="1"/>
  <c r="V1458" i="6" s="1"/>
  <c r="W1458" i="6" s="1"/>
  <c r="T1223" i="6"/>
  <c r="U1223" i="6" s="1"/>
  <c r="V1223" i="6" s="1"/>
  <c r="W1223" i="6" s="1"/>
  <c r="P1431" i="6"/>
  <c r="Q1431" i="6" s="1"/>
  <c r="O1431" i="6"/>
  <c r="R1431" i="6" s="1"/>
  <c r="T1431" i="6" s="1"/>
  <c r="U1431" i="6" s="1"/>
  <c r="V1431" i="6" s="1"/>
  <c r="W1431" i="6" s="1"/>
  <c r="P1419" i="6"/>
  <c r="Q1419" i="6" s="1"/>
  <c r="O1419" i="6"/>
  <c r="R1419" i="6" s="1"/>
  <c r="T1419" i="6" s="1"/>
  <c r="U1419" i="6" s="1"/>
  <c r="V1419" i="6" s="1"/>
  <c r="W1419" i="6" s="1"/>
  <c r="P1394" i="6"/>
  <c r="Q1394" i="6" s="1"/>
  <c r="O1394" i="6"/>
  <c r="R1394" i="6" s="1"/>
  <c r="T1394" i="6" s="1"/>
  <c r="U1394" i="6" s="1"/>
  <c r="V1394" i="6" s="1"/>
  <c r="W1394" i="6" s="1"/>
  <c r="T1378" i="6"/>
  <c r="U1378" i="6" s="1"/>
  <c r="V1378" i="6" s="1"/>
  <c r="W1378" i="6" s="1"/>
  <c r="T1343" i="6"/>
  <c r="U1343" i="6" s="1"/>
  <c r="V1343" i="6" s="1"/>
  <c r="W1343" i="6" s="1"/>
  <c r="T1384" i="6"/>
  <c r="U1384" i="6" s="1"/>
  <c r="V1384" i="6" s="1"/>
  <c r="W1384" i="6" s="1"/>
  <c r="T1323" i="6"/>
  <c r="U1323" i="6" s="1"/>
  <c r="V1323" i="6" s="1"/>
  <c r="W1323" i="6" s="1"/>
  <c r="O1506" i="6"/>
  <c r="R1506" i="6" s="1"/>
  <c r="T1506" i="6" s="1"/>
  <c r="U1506" i="6" s="1"/>
  <c r="V1506" i="6" s="1"/>
  <c r="W1506" i="6" s="1"/>
  <c r="O1466" i="6"/>
  <c r="R1466" i="6" s="1"/>
  <c r="T1466" i="6" s="1"/>
  <c r="U1466" i="6" s="1"/>
  <c r="V1466" i="6" s="1"/>
  <c r="W1466" i="6" s="1"/>
  <c r="O1463" i="6"/>
  <c r="R1463" i="6" s="1"/>
  <c r="T1463" i="6" s="1"/>
  <c r="U1463" i="6" s="1"/>
  <c r="V1463" i="6" s="1"/>
  <c r="W1463" i="6" s="1"/>
  <c r="P1433" i="6"/>
  <c r="Q1433" i="6" s="1"/>
  <c r="O1433" i="6"/>
  <c r="R1433" i="6" s="1"/>
  <c r="T1433" i="6" s="1"/>
  <c r="U1433" i="6" s="1"/>
  <c r="V1433" i="6" s="1"/>
  <c r="W1433" i="6" s="1"/>
  <c r="T1408" i="6"/>
  <c r="U1408" i="6" s="1"/>
  <c r="V1408" i="6" s="1"/>
  <c r="W1408" i="6" s="1"/>
  <c r="T1390" i="6"/>
  <c r="U1390" i="6" s="1"/>
  <c r="V1390" i="6" s="1"/>
  <c r="W1390" i="6" s="1"/>
  <c r="T1376" i="6"/>
  <c r="U1376" i="6" s="1"/>
  <c r="V1376" i="6" s="1"/>
  <c r="W1376" i="6" s="1"/>
  <c r="P1502" i="6"/>
  <c r="Q1502" i="6" s="1"/>
  <c r="O1502" i="6"/>
  <c r="R1502" i="6" s="1"/>
  <c r="T1502" i="6" s="1"/>
  <c r="U1502" i="6" s="1"/>
  <c r="V1502" i="6" s="1"/>
  <c r="W1502" i="6" s="1"/>
  <c r="P1442" i="6"/>
  <c r="Q1442" i="6" s="1"/>
  <c r="O1442" i="6"/>
  <c r="R1442" i="6" s="1"/>
  <c r="T1442" i="6" s="1"/>
  <c r="U1442" i="6" s="1"/>
  <c r="V1442" i="6" s="1"/>
  <c r="W1442" i="6" s="1"/>
  <c r="P1398" i="6"/>
  <c r="Q1398" i="6" s="1"/>
  <c r="O1398" i="6"/>
  <c r="R1398" i="6" s="1"/>
  <c r="T1398" i="6" s="1"/>
  <c r="U1398" i="6" s="1"/>
  <c r="V1398" i="6" s="1"/>
  <c r="W1398" i="6" s="1"/>
  <c r="T1333" i="6"/>
  <c r="U1333" i="6" s="1"/>
  <c r="V1333" i="6" s="1"/>
  <c r="W1333" i="6" s="1"/>
  <c r="P1508" i="6"/>
  <c r="Q1508" i="6" s="1"/>
  <c r="O1508" i="6"/>
  <c r="R1508" i="6" s="1"/>
  <c r="T1508" i="6" s="1"/>
  <c r="U1508" i="6" s="1"/>
  <c r="V1508" i="6" s="1"/>
  <c r="W1508" i="6" s="1"/>
  <c r="P1469" i="6"/>
  <c r="Q1469" i="6" s="1"/>
  <c r="O1469" i="6"/>
  <c r="R1469" i="6" s="1"/>
  <c r="T1469" i="6" s="1"/>
  <c r="U1469" i="6" s="1"/>
  <c r="V1469" i="6" s="1"/>
  <c r="W1469" i="6" s="1"/>
  <c r="P1427" i="6"/>
  <c r="Q1427" i="6" s="1"/>
  <c r="O1427" i="6"/>
  <c r="R1427" i="6" s="1"/>
  <c r="T1427" i="6" s="1"/>
  <c r="U1427" i="6" s="1"/>
  <c r="V1427" i="6" s="1"/>
  <c r="W1427" i="6" s="1"/>
  <c r="P1402" i="6"/>
  <c r="Q1402" i="6" s="1"/>
  <c r="O1402" i="6"/>
  <c r="R1402" i="6" s="1"/>
  <c r="T1402" i="6" s="1"/>
  <c r="U1402" i="6" s="1"/>
  <c r="V1402" i="6" s="1"/>
  <c r="W1402" i="6" s="1"/>
  <c r="T1363" i="6"/>
  <c r="U1363" i="6" s="1"/>
  <c r="V1363" i="6" s="1"/>
  <c r="W1363" i="6" s="1"/>
  <c r="T1306" i="6"/>
  <c r="U1306" i="6" s="1"/>
  <c r="V1306" i="6" s="1"/>
  <c r="W1306" i="6" s="1"/>
  <c r="T1222" i="6"/>
  <c r="U1222" i="6" s="1"/>
  <c r="V1222" i="6" s="1"/>
  <c r="W1222" i="6" s="1"/>
  <c r="T1210" i="6"/>
  <c r="U1210" i="6" s="1"/>
  <c r="V1210" i="6" s="1"/>
  <c r="W1210" i="6" s="1"/>
  <c r="T1181" i="6"/>
  <c r="U1181" i="6" s="1"/>
  <c r="V1181" i="6" s="1"/>
  <c r="W1181" i="6" s="1"/>
  <c r="P1484" i="6"/>
  <c r="Q1484" i="6" s="1"/>
  <c r="O1484" i="6"/>
  <c r="R1484" i="6" s="1"/>
  <c r="T1484" i="6" s="1"/>
  <c r="U1484" i="6" s="1"/>
  <c r="V1484" i="6" s="1"/>
  <c r="W1484" i="6" s="1"/>
  <c r="P1459" i="6"/>
  <c r="Q1459" i="6" s="1"/>
  <c r="O1459" i="6"/>
  <c r="R1459" i="6" s="1"/>
  <c r="T1459" i="6" s="1"/>
  <c r="U1459" i="6" s="1"/>
  <c r="V1459" i="6" s="1"/>
  <c r="W1459" i="6" s="1"/>
  <c r="P1409" i="6"/>
  <c r="Q1409" i="6" s="1"/>
  <c r="O1409" i="6"/>
  <c r="R1409" i="6" s="1"/>
  <c r="T1409" i="6" s="1"/>
  <c r="U1409" i="6" s="1"/>
  <c r="V1409" i="6" s="1"/>
  <c r="W1409" i="6" s="1"/>
  <c r="P1392" i="6"/>
  <c r="Q1392" i="6" s="1"/>
  <c r="O1392" i="6"/>
  <c r="R1392" i="6" s="1"/>
  <c r="T1392" i="6" s="1"/>
  <c r="U1392" i="6" s="1"/>
  <c r="V1392" i="6" s="1"/>
  <c r="W1392" i="6" s="1"/>
  <c r="T1229" i="6"/>
  <c r="U1229" i="6" s="1"/>
  <c r="V1229" i="6" s="1"/>
  <c r="W1229" i="6" s="1"/>
  <c r="T1193" i="6"/>
  <c r="U1193" i="6" s="1"/>
  <c r="V1193" i="6" s="1"/>
  <c r="W1193" i="6" s="1"/>
  <c r="P1464" i="6"/>
  <c r="Q1464" i="6" s="1"/>
  <c r="O1464" i="6"/>
  <c r="R1464" i="6" s="1"/>
  <c r="T1464" i="6" s="1"/>
  <c r="U1464" i="6" s="1"/>
  <c r="V1464" i="6" s="1"/>
  <c r="W1464" i="6" s="1"/>
  <c r="P1461" i="6"/>
  <c r="Q1461" i="6" s="1"/>
  <c r="O1461" i="6"/>
  <c r="R1461" i="6" s="1"/>
  <c r="T1461" i="6" s="1"/>
  <c r="U1461" i="6" s="1"/>
  <c r="V1461" i="6" s="1"/>
  <c r="W1461" i="6" s="1"/>
  <c r="P1445" i="6"/>
  <c r="Q1445" i="6" s="1"/>
  <c r="O1445" i="6"/>
  <c r="R1445" i="6" s="1"/>
  <c r="T1445" i="6" s="1"/>
  <c r="U1445" i="6" s="1"/>
  <c r="V1445" i="6" s="1"/>
  <c r="W1445" i="6" s="1"/>
  <c r="P1426" i="6"/>
  <c r="Q1426" i="6" s="1"/>
  <c r="O1426" i="6"/>
  <c r="R1426" i="6" s="1"/>
  <c r="T1426" i="6" s="1"/>
  <c r="U1426" i="6" s="1"/>
  <c r="V1426" i="6" s="1"/>
  <c r="W1426" i="6" s="1"/>
  <c r="P1407" i="6"/>
  <c r="Q1407" i="6" s="1"/>
  <c r="O1407" i="6"/>
  <c r="R1407" i="6" s="1"/>
  <c r="T1407" i="6" s="1"/>
  <c r="U1407" i="6" s="1"/>
  <c r="V1407" i="6" s="1"/>
  <c r="W1407" i="6" s="1"/>
  <c r="P1401" i="6"/>
  <c r="Q1401" i="6" s="1"/>
  <c r="O1401" i="6"/>
  <c r="R1401" i="6" s="1"/>
  <c r="T1401" i="6" s="1"/>
  <c r="U1401" i="6" s="1"/>
  <c r="V1401" i="6" s="1"/>
  <c r="W1401" i="6" s="1"/>
  <c r="T1354" i="6"/>
  <c r="U1354" i="6" s="1"/>
  <c r="V1354" i="6" s="1"/>
  <c r="W1354" i="6" s="1"/>
  <c r="P1437" i="6"/>
  <c r="Q1437" i="6" s="1"/>
  <c r="O1437" i="6"/>
  <c r="R1437" i="6" s="1"/>
  <c r="T1437" i="6" s="1"/>
  <c r="U1437" i="6" s="1"/>
  <c r="V1437" i="6" s="1"/>
  <c r="W1437" i="6" s="1"/>
  <c r="T1169" i="6"/>
  <c r="U1169" i="6" s="1"/>
  <c r="V1169" i="6" s="1"/>
  <c r="W1169" i="6" s="1"/>
  <c r="P1421" i="6"/>
  <c r="Q1421" i="6" s="1"/>
  <c r="O1421" i="6"/>
  <c r="R1421" i="6" s="1"/>
  <c r="T1421" i="6" s="1"/>
  <c r="U1421" i="6" s="1"/>
  <c r="V1421" i="6" s="1"/>
  <c r="W1421" i="6" s="1"/>
  <c r="T1220" i="6"/>
  <c r="U1220" i="6" s="1"/>
  <c r="V1220" i="6" s="1"/>
  <c r="W1220" i="6" s="1"/>
  <c r="P1413" i="6"/>
  <c r="Q1413" i="6" s="1"/>
  <c r="O1413" i="6"/>
  <c r="R1413" i="6" s="1"/>
  <c r="T1413" i="6" s="1"/>
  <c r="U1413" i="6" s="1"/>
  <c r="V1413" i="6" s="1"/>
  <c r="W1413" i="6" s="1"/>
  <c r="T1174" i="6"/>
  <c r="U1174" i="6" s="1"/>
  <c r="V1174" i="6" s="1"/>
  <c r="W1174" i="6" s="1"/>
  <c r="T1201" i="6"/>
  <c r="U1201" i="6" s="1"/>
  <c r="V1201" i="6" s="1"/>
  <c r="W1201" i="6" s="1"/>
  <c r="T1189" i="6"/>
  <c r="U1189" i="6" s="1"/>
  <c r="V1189" i="6" s="1"/>
  <c r="W1189" i="6" s="1"/>
  <c r="T1249" i="6"/>
  <c r="U1249" i="6" s="1"/>
  <c r="V1249" i="6" s="1"/>
  <c r="W1249" i="6" s="1"/>
  <c r="T1207" i="6"/>
  <c r="U1207" i="6" s="1"/>
  <c r="V1207" i="6" s="1"/>
  <c r="W1207" i="6" s="1"/>
  <c r="T1194" i="6"/>
  <c r="U1194" i="6" s="1"/>
  <c r="V1194" i="6" s="1"/>
  <c r="W1194" i="6" s="1"/>
  <c r="T1171" i="6"/>
  <c r="U1171" i="6" s="1"/>
  <c r="V1171" i="6" s="1"/>
  <c r="W1171" i="6" s="1"/>
  <c r="P680" i="6"/>
  <c r="Q680" i="6" s="1"/>
  <c r="P692" i="6"/>
  <c r="Q692" i="6" s="1"/>
  <c r="P1160" i="6"/>
  <c r="Q1160" i="6" s="1"/>
  <c r="P608" i="6"/>
  <c r="Q608" i="6" s="1"/>
  <c r="O1109" i="6"/>
  <c r="R1109" i="6" s="1"/>
  <c r="T1109" i="6" s="1"/>
  <c r="U1109" i="6" s="1"/>
  <c r="V1109" i="6" s="1"/>
  <c r="W1109" i="6" s="1"/>
  <c r="O1028" i="6"/>
  <c r="R1028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O953" i="6"/>
  <c r="R953" i="6" s="1"/>
  <c r="T953" i="6" s="1"/>
  <c r="U953" i="6" s="1"/>
  <c r="V953" i="6" s="1"/>
  <c r="W953" i="6" s="1"/>
  <c r="O631" i="6"/>
  <c r="R631" i="6" s="1"/>
  <c r="T631" i="6" s="1"/>
  <c r="U631" i="6" s="1"/>
  <c r="V631" i="6" s="1"/>
  <c r="W631" i="6" s="1"/>
  <c r="P1124" i="6"/>
  <c r="Q1124" i="6" s="1"/>
  <c r="T725" i="6"/>
  <c r="U725" i="6" s="1"/>
  <c r="V725" i="6" s="1"/>
  <c r="W725" i="6" s="1"/>
  <c r="T646" i="6"/>
  <c r="U646" i="6" s="1"/>
  <c r="V646" i="6" s="1"/>
  <c r="W646" i="6" s="1"/>
  <c r="T610" i="6"/>
  <c r="U610" i="6" s="1"/>
  <c r="V610" i="6" s="1"/>
  <c r="W610" i="6" s="1"/>
  <c r="T578" i="6"/>
  <c r="U578" i="6" s="1"/>
  <c r="V578" i="6" s="1"/>
  <c r="W578" i="6" s="1"/>
  <c r="P870" i="6"/>
  <c r="Q870" i="6" s="1"/>
  <c r="P714" i="6"/>
  <c r="Q714" i="6" s="1"/>
  <c r="P1089" i="6"/>
  <c r="Q1089" i="6" s="1"/>
  <c r="O933" i="6"/>
  <c r="R933" i="6" s="1"/>
  <c r="T933" i="6" s="1"/>
  <c r="U933" i="6" s="1"/>
  <c r="V933" i="6" s="1"/>
  <c r="W933" i="6" s="1"/>
  <c r="O1122" i="6"/>
  <c r="R1122" i="6" s="1"/>
  <c r="T1122" i="6" s="1"/>
  <c r="U1122" i="6" s="1"/>
  <c r="V1122" i="6" s="1"/>
  <c r="W1122" i="6" s="1"/>
  <c r="O1149" i="6"/>
  <c r="R1149" i="6" s="1"/>
  <c r="T1149" i="6" s="1"/>
  <c r="U1149" i="6" s="1"/>
  <c r="V1149" i="6" s="1"/>
  <c r="W1149" i="6" s="1"/>
  <c r="O705" i="6"/>
  <c r="R705" i="6" s="1"/>
  <c r="T705" i="6" s="1"/>
  <c r="U705" i="6" s="1"/>
  <c r="V705" i="6" s="1"/>
  <c r="W705" i="6" s="1"/>
  <c r="P1014" i="6"/>
  <c r="Q1014" i="6" s="1"/>
  <c r="O1101" i="6"/>
  <c r="R1101" i="6" s="1"/>
  <c r="T1101" i="6" s="1"/>
  <c r="U1101" i="6" s="1"/>
  <c r="V1101" i="6" s="1"/>
  <c r="W1101" i="6" s="1"/>
  <c r="O1125" i="6"/>
  <c r="R1125" i="6" s="1"/>
  <c r="T1125" i="6" s="1"/>
  <c r="U1125" i="6" s="1"/>
  <c r="V1125" i="6" s="1"/>
  <c r="W1125" i="6" s="1"/>
  <c r="O1052" i="6"/>
  <c r="R1052" i="6" s="1"/>
  <c r="T1052" i="6" s="1"/>
  <c r="U1052" i="6" s="1"/>
  <c r="V1052" i="6" s="1"/>
  <c r="W1052" i="6" s="1"/>
  <c r="P969" i="6"/>
  <c r="Q969" i="6" s="1"/>
  <c r="O849" i="6"/>
  <c r="R849" i="6" s="1"/>
  <c r="T849" i="6" s="1"/>
  <c r="U849" i="6" s="1"/>
  <c r="V849" i="6" s="1"/>
  <c r="W849" i="6" s="1"/>
  <c r="P1161" i="6"/>
  <c r="Q1161" i="6" s="1"/>
  <c r="P981" i="6"/>
  <c r="Q981" i="6" s="1"/>
  <c r="P609" i="6"/>
  <c r="Q609" i="6" s="1"/>
  <c r="P1136" i="6"/>
  <c r="Q1136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P585" i="6"/>
  <c r="Q585" i="6" s="1"/>
  <c r="O1077" i="6"/>
  <c r="R1077" i="6" s="1"/>
  <c r="T1077" i="6" s="1"/>
  <c r="U1077" i="6" s="1"/>
  <c r="V1077" i="6" s="1"/>
  <c r="W1077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1113" i="6"/>
  <c r="R1113" i="6" s="1"/>
  <c r="T1113" i="6" s="1"/>
  <c r="U1113" i="6" s="1"/>
  <c r="V1113" i="6" s="1"/>
  <c r="W1113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O1137" i="6"/>
  <c r="R1137" i="6" s="1"/>
  <c r="T1137" i="6" s="1"/>
  <c r="U1137" i="6" s="1"/>
  <c r="V1137" i="6" s="1"/>
  <c r="W1137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1148" i="6"/>
  <c r="Q1148" i="6" s="1"/>
  <c r="P872" i="6"/>
  <c r="Q872" i="6" s="1"/>
  <c r="P789" i="6"/>
  <c r="Q789" i="6" s="1"/>
  <c r="O572" i="6"/>
  <c r="R572" i="6" s="1"/>
  <c r="P1064" i="6"/>
  <c r="Q1064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1136" i="6"/>
  <c r="U1136" i="6" s="1"/>
  <c r="V1136" i="6" s="1"/>
  <c r="W1136" i="6" s="1"/>
  <c r="T1127" i="6"/>
  <c r="U1127" i="6" s="1"/>
  <c r="V1127" i="6" s="1"/>
  <c r="W1127" i="6" s="1"/>
  <c r="T875" i="6"/>
  <c r="U875" i="6" s="1"/>
  <c r="V875" i="6" s="1"/>
  <c r="W875" i="6" s="1"/>
  <c r="T683" i="6"/>
  <c r="U683" i="6" s="1"/>
  <c r="V683" i="6" s="1"/>
  <c r="W683" i="6" s="1"/>
  <c r="T989" i="6"/>
  <c r="U989" i="6" s="1"/>
  <c r="V989" i="6" s="1"/>
  <c r="W989" i="6" s="1"/>
  <c r="T1048" i="6"/>
  <c r="U1048" i="6" s="1"/>
  <c r="V1048" i="6" s="1"/>
  <c r="W1048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O1144" i="6"/>
  <c r="R1144" i="6" s="1"/>
  <c r="T1144" i="6" s="1"/>
  <c r="U1144" i="6" s="1"/>
  <c r="V1144" i="6" s="1"/>
  <c r="W1144" i="6" s="1"/>
  <c r="P1024" i="6"/>
  <c r="Q1024" i="6" s="1"/>
  <c r="P589" i="6"/>
  <c r="Q589" i="6" s="1"/>
  <c r="O1084" i="6"/>
  <c r="R1084" i="6" s="1"/>
  <c r="T1084" i="6" s="1"/>
  <c r="U1084" i="6" s="1"/>
  <c r="V1084" i="6" s="1"/>
  <c r="W1084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P1048" i="6"/>
  <c r="Q1048" i="6" s="1"/>
  <c r="O1099" i="6"/>
  <c r="R1099" i="6" s="1"/>
  <c r="T1099" i="6" s="1"/>
  <c r="U1099" i="6" s="1"/>
  <c r="V1099" i="6" s="1"/>
  <c r="W1099" i="6" s="1"/>
  <c r="O1159" i="6"/>
  <c r="R1159" i="6" s="1"/>
  <c r="T1159" i="6" s="1"/>
  <c r="U1159" i="6" s="1"/>
  <c r="V1159" i="6" s="1"/>
  <c r="W1159" i="6" s="1"/>
  <c r="P1146" i="6"/>
  <c r="Q1146" i="6" s="1"/>
  <c r="P1111" i="6"/>
  <c r="Q1111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O1074" i="6"/>
  <c r="R1074" i="6" s="1"/>
  <c r="T1074" i="6" s="1"/>
  <c r="U1074" i="6" s="1"/>
  <c r="V1074" i="6" s="1"/>
  <c r="W1074" i="6" s="1"/>
  <c r="P787" i="6"/>
  <c r="Q787" i="6" s="1"/>
  <c r="O931" i="6"/>
  <c r="R931" i="6" s="1"/>
  <c r="T931" i="6" s="1"/>
  <c r="U931" i="6" s="1"/>
  <c r="V931" i="6" s="1"/>
  <c r="W931" i="6" s="1"/>
  <c r="O1165" i="6"/>
  <c r="R1165" i="6" s="1"/>
  <c r="T1165" i="6" s="1"/>
  <c r="U1165" i="6" s="1"/>
  <c r="V1165" i="6" s="1"/>
  <c r="W1165" i="6" s="1"/>
  <c r="P1121" i="6"/>
  <c r="Q1121" i="6" s="1"/>
  <c r="O1108" i="6"/>
  <c r="R1108" i="6" s="1"/>
  <c r="T1108" i="6" s="1"/>
  <c r="U1108" i="6" s="1"/>
  <c r="V1108" i="6" s="1"/>
  <c r="W1108" i="6" s="1"/>
  <c r="P1096" i="6"/>
  <c r="Q1096" i="6" s="1"/>
  <c r="P1086" i="6"/>
  <c r="Q1086" i="6" s="1"/>
  <c r="O1039" i="6"/>
  <c r="R1039" i="6" s="1"/>
  <c r="T1039" i="6" s="1"/>
  <c r="U1039" i="6" s="1"/>
  <c r="V1039" i="6" s="1"/>
  <c r="W1039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O1133" i="6"/>
  <c r="R1133" i="6" s="1"/>
  <c r="T1133" i="6" s="1"/>
  <c r="U1133" i="6" s="1"/>
  <c r="V1133" i="6" s="1"/>
  <c r="W1133" i="6" s="1"/>
  <c r="O1117" i="6"/>
  <c r="R1117" i="6" s="1"/>
  <c r="T1117" i="6" s="1"/>
  <c r="U1117" i="6" s="1"/>
  <c r="V1117" i="6" s="1"/>
  <c r="W1117" i="6" s="1"/>
  <c r="P1098" i="6"/>
  <c r="Q1098" i="6" s="1"/>
  <c r="P1073" i="6"/>
  <c r="Q1073" i="6" s="1"/>
  <c r="O1049" i="6"/>
  <c r="R1049" i="6" s="1"/>
  <c r="T1049" i="6" s="1"/>
  <c r="U1049" i="6" s="1"/>
  <c r="V1049" i="6" s="1"/>
  <c r="W1049" i="6" s="1"/>
  <c r="O1025" i="6"/>
  <c r="R1025" i="6" s="1"/>
  <c r="T1025" i="6" s="1"/>
  <c r="U1025" i="6" s="1"/>
  <c r="V1025" i="6" s="1"/>
  <c r="W102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1158" i="6"/>
  <c r="Q1158" i="6" s="1"/>
  <c r="P1145" i="6"/>
  <c r="Q1145" i="6" s="1"/>
  <c r="O1123" i="6"/>
  <c r="R1123" i="6" s="1"/>
  <c r="T1123" i="6" s="1"/>
  <c r="U1123" i="6" s="1"/>
  <c r="V1123" i="6" s="1"/>
  <c r="W1123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P1026" i="6"/>
  <c r="Q1026" i="6" s="1"/>
  <c r="O967" i="6"/>
  <c r="R967" i="6" s="1"/>
  <c r="T967" i="6" s="1"/>
  <c r="U967" i="6" s="1"/>
  <c r="V967" i="6" s="1"/>
  <c r="W967" i="6" s="1"/>
  <c r="P1129" i="6"/>
  <c r="Q1129" i="6" s="1"/>
  <c r="O1075" i="6"/>
  <c r="R1075" i="6" s="1"/>
  <c r="T1075" i="6" s="1"/>
  <c r="U1075" i="6" s="1"/>
  <c r="V1075" i="6" s="1"/>
  <c r="W1075" i="6" s="1"/>
  <c r="P1069" i="6"/>
  <c r="Q1069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1134" i="6"/>
  <c r="Q1134" i="6" s="1"/>
  <c r="O1050" i="6"/>
  <c r="R1050" i="6" s="1"/>
  <c r="T1050" i="6" s="1"/>
  <c r="U1050" i="6" s="1"/>
  <c r="V1050" i="6" s="1"/>
  <c r="W1050" i="6" s="1"/>
  <c r="P859" i="6"/>
  <c r="Q859" i="6" s="1"/>
  <c r="O1135" i="6"/>
  <c r="R1135" i="6" s="1"/>
  <c r="T1135" i="6" s="1"/>
  <c r="U1135" i="6" s="1"/>
  <c r="V1135" i="6" s="1"/>
  <c r="W1135" i="6" s="1"/>
  <c r="P1051" i="6"/>
  <c r="Q1051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O1132" i="6"/>
  <c r="R1132" i="6" s="1"/>
  <c r="T1132" i="6" s="1"/>
  <c r="U1132" i="6" s="1"/>
  <c r="V1132" i="6" s="1"/>
  <c r="W1132" i="6" s="1"/>
  <c r="T1069" i="6"/>
  <c r="U1069" i="6" s="1"/>
  <c r="V1069" i="6" s="1"/>
  <c r="W1069" i="6" s="1"/>
  <c r="T1129" i="6"/>
  <c r="U1129" i="6" s="1"/>
  <c r="V1129" i="6" s="1"/>
  <c r="W1129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1026" i="6"/>
  <c r="U1026" i="6" s="1"/>
  <c r="V1026" i="6" s="1"/>
  <c r="W1026" i="6" s="1"/>
  <c r="T870" i="6"/>
  <c r="U870" i="6" s="1"/>
  <c r="V870" i="6" s="1"/>
  <c r="W870" i="6" s="1"/>
  <c r="T821" i="6"/>
  <c r="U821" i="6" s="1"/>
  <c r="V821" i="6" s="1"/>
  <c r="W821" i="6" s="1"/>
  <c r="T1088" i="6"/>
  <c r="U1088" i="6" s="1"/>
  <c r="V1088" i="6" s="1"/>
  <c r="W1088" i="6" s="1"/>
  <c r="T568" i="6"/>
  <c r="U568" i="6" s="1"/>
  <c r="V568" i="6" s="1"/>
  <c r="W568" i="6" s="1"/>
  <c r="T1037" i="6"/>
  <c r="U1037" i="6" s="1"/>
  <c r="V1037" i="6" s="1"/>
  <c r="W1037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716" i="6"/>
  <c r="U716" i="6" s="1"/>
  <c r="V716" i="6" s="1"/>
  <c r="W716" i="6" s="1"/>
  <c r="T1001" i="6"/>
  <c r="U1001" i="6" s="1"/>
  <c r="V1001" i="6" s="1"/>
  <c r="W1001" i="6" s="1"/>
  <c r="Q69" i="4"/>
  <c r="P997" i="6"/>
  <c r="Q997" i="6" s="1"/>
  <c r="P706" i="6"/>
  <c r="Q706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P1147" i="6"/>
  <c r="Q1147" i="6" s="1"/>
  <c r="O1114" i="6"/>
  <c r="R1114" i="6" s="1"/>
  <c r="T1114" i="6" s="1"/>
  <c r="U1114" i="6" s="1"/>
  <c r="V1114" i="6" s="1"/>
  <c r="W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O1131" i="6"/>
  <c r="R1131" i="6" s="1"/>
  <c r="T1131" i="6" s="1"/>
  <c r="U1131" i="6" s="1"/>
  <c r="V1131" i="6" s="1"/>
  <c r="W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T1070" i="6" s="1"/>
  <c r="U1070" i="6" s="1"/>
  <c r="V1070" i="6" s="1"/>
  <c r="W1070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722" i="6"/>
  <c r="R722" i="6" s="1"/>
  <c r="T722" i="6" s="1"/>
  <c r="U722" i="6" s="1"/>
  <c r="V722" i="6" s="1"/>
  <c r="W722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T1034" i="6" s="1"/>
  <c r="U1034" i="6" s="1"/>
  <c r="V1034" i="6" s="1"/>
  <c r="W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1097" i="6"/>
  <c r="U1097" i="6" s="1"/>
  <c r="V1097" i="6" s="1"/>
  <c r="W1097" i="6" s="1"/>
  <c r="T1154" i="6"/>
  <c r="U1154" i="6" s="1"/>
  <c r="V1154" i="6" s="1"/>
  <c r="W1154" i="6" s="1"/>
  <c r="T997" i="6"/>
  <c r="U997" i="6" s="1"/>
  <c r="V997" i="6" s="1"/>
  <c r="W997" i="6" s="1"/>
  <c r="T825" i="6"/>
  <c r="U825" i="6" s="1"/>
  <c r="V825" i="6" s="1"/>
  <c r="W825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1146" i="6"/>
  <c r="U1146" i="6" s="1"/>
  <c r="V1146" i="6" s="1"/>
  <c r="W1146" i="6" s="1"/>
  <c r="T645" i="6"/>
  <c r="U645" i="6" s="1"/>
  <c r="V645" i="6" s="1"/>
  <c r="W645" i="6" s="1"/>
  <c r="T1056" i="6"/>
  <c r="U1056" i="6" s="1"/>
  <c r="V1056" i="6" s="1"/>
  <c r="W1056" i="6" s="1"/>
  <c r="T972" i="6"/>
  <c r="U972" i="6" s="1"/>
  <c r="V972" i="6" s="1"/>
  <c r="W972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572" i="6"/>
  <c r="U572" i="6" s="1"/>
  <c r="V572" i="6" s="1"/>
  <c r="W572" i="6" s="1"/>
  <c r="T611" i="6"/>
  <c r="U611" i="6" s="1"/>
  <c r="V611" i="6" s="1"/>
  <c r="W611" i="6" s="1"/>
  <c r="T1161" i="6"/>
  <c r="U1161" i="6" s="1"/>
  <c r="V1161" i="6" s="1"/>
  <c r="W1161" i="6" s="1"/>
  <c r="T774" i="6"/>
  <c r="U774" i="6" s="1"/>
  <c r="V774" i="6" s="1"/>
  <c r="W774" i="6" s="1"/>
  <c r="T724" i="6"/>
  <c r="U724" i="6" s="1"/>
  <c r="V724" i="6" s="1"/>
  <c r="W724" i="6" s="1"/>
  <c r="T608" i="6"/>
  <c r="U608" i="6" s="1"/>
  <c r="V608" i="6" s="1"/>
  <c r="W608" i="6" s="1"/>
  <c r="T1150" i="6"/>
  <c r="U1150" i="6" s="1"/>
  <c r="V1150" i="6" s="1"/>
  <c r="W1150" i="6" s="1"/>
  <c r="T670" i="6"/>
  <c r="U670" i="6" s="1"/>
  <c r="V670" i="6" s="1"/>
  <c r="W670" i="6" s="1"/>
  <c r="T1119" i="6"/>
  <c r="U1119" i="6" s="1"/>
  <c r="V1119" i="6" s="1"/>
  <c r="W1119" i="6" s="1"/>
  <c r="T1130" i="6"/>
  <c r="U1130" i="6" s="1"/>
  <c r="V1130" i="6" s="1"/>
  <c r="W1130" i="6" s="1"/>
  <c r="T1094" i="6"/>
  <c r="U1094" i="6" s="1"/>
  <c r="V1094" i="6" s="1"/>
  <c r="W1094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80" i="6"/>
  <c r="U680" i="6" s="1"/>
  <c r="V680" i="6" s="1"/>
  <c r="W680" i="6" s="1"/>
  <c r="T669" i="6"/>
  <c r="U669" i="6" s="1"/>
  <c r="V669" i="6" s="1"/>
  <c r="W669" i="6" s="1"/>
  <c r="T666" i="6"/>
  <c r="U666" i="6" s="1"/>
  <c r="V666" i="6" s="1"/>
  <c r="W666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1096" i="6"/>
  <c r="U1096" i="6" s="1"/>
  <c r="V1096" i="6" s="1"/>
  <c r="W1096" i="6" s="1"/>
  <c r="T1054" i="6"/>
  <c r="U1054" i="6" s="1"/>
  <c r="V1054" i="6" s="1"/>
  <c r="W1054" i="6" s="1"/>
  <c r="T1002" i="6"/>
  <c r="U1002" i="6" s="1"/>
  <c r="V1002" i="6" s="1"/>
  <c r="W1002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1063" i="6"/>
  <c r="U1063" i="6" s="1"/>
  <c r="V1063" i="6" s="1"/>
  <c r="W1063" i="6" s="1"/>
  <c r="T1051" i="6"/>
  <c r="U1051" i="6" s="1"/>
  <c r="V1051" i="6" s="1"/>
  <c r="W1051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797" i="6"/>
  <c r="U797" i="6" s="1"/>
  <c r="V797" i="6" s="1"/>
  <c r="W797" i="6" s="1"/>
  <c r="T681" i="6"/>
  <c r="U681" i="6" s="1"/>
  <c r="V681" i="6" s="1"/>
  <c r="W681" i="6" s="1"/>
  <c r="T583" i="6"/>
  <c r="U583" i="6" s="1"/>
  <c r="V583" i="6" s="1"/>
  <c r="W583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1148" i="6"/>
  <c r="U1148" i="6" s="1"/>
  <c r="V1148" i="6" s="1"/>
  <c r="W1148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143" i="6"/>
  <c r="U1143" i="6" s="1"/>
  <c r="V1143" i="6" s="1"/>
  <c r="W1143" i="6" s="1"/>
  <c r="T1064" i="6"/>
  <c r="U1064" i="6" s="1"/>
  <c r="V1064" i="6" s="1"/>
  <c r="W1064" i="6" s="1"/>
  <c r="T1033" i="6"/>
  <c r="U1033" i="6" s="1"/>
  <c r="V1033" i="6" s="1"/>
  <c r="W103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P1056" i="6"/>
  <c r="Q1056" i="6" s="1"/>
  <c r="P948" i="6"/>
  <c r="Q948" i="6" s="1"/>
  <c r="P683" i="6"/>
  <c r="Q683" i="6" s="1"/>
  <c r="P1140" i="6"/>
  <c r="Q1140" i="6" s="1"/>
  <c r="O1140" i="6"/>
  <c r="R1140" i="6" s="1"/>
  <c r="T1140" i="6" s="1"/>
  <c r="U1140" i="6" s="1"/>
  <c r="V1140" i="6" s="1"/>
  <c r="W1140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O1103" i="6"/>
  <c r="R1103" i="6" s="1"/>
  <c r="T1103" i="6" s="1"/>
  <c r="U1103" i="6" s="1"/>
  <c r="V1103" i="6" s="1"/>
  <c r="W1103" i="6" s="1"/>
  <c r="P1103" i="6"/>
  <c r="Q1103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P1102" i="6"/>
  <c r="Q1102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O1068" i="6"/>
  <c r="R1068" i="6" s="1"/>
  <c r="T1068" i="6" s="1"/>
  <c r="U1068" i="6" s="1"/>
  <c r="V1068" i="6" s="1"/>
  <c r="W1068" i="6" s="1"/>
  <c r="P1068" i="6"/>
  <c r="Q1068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O1030" i="6"/>
  <c r="R1030" i="6" s="1"/>
  <c r="T1030" i="6" s="1"/>
  <c r="U1030" i="6" s="1"/>
  <c r="V1030" i="6" s="1"/>
  <c r="W1030" i="6" s="1"/>
  <c r="P1030" i="6"/>
  <c r="Q1030" i="6" s="1"/>
  <c r="T833" i="6"/>
  <c r="U833" i="6" s="1"/>
  <c r="V833" i="6" s="1"/>
  <c r="W833" i="6" s="1"/>
  <c r="T1073" i="6"/>
  <c r="U1073" i="6" s="1"/>
  <c r="V1073" i="6" s="1"/>
  <c r="W1073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T1028" i="6"/>
  <c r="U1028" i="6" s="1"/>
  <c r="V1028" i="6" s="1"/>
  <c r="W1028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0" i="4"/>
  <c r="Z60" i="4" s="1"/>
  <c r="X68" i="4"/>
  <c r="Z68" i="4" s="1"/>
  <c r="Q68" i="4"/>
  <c r="AG68" i="4" s="1"/>
  <c r="Q59" i="4"/>
  <c r="AG59" i="4" s="1"/>
  <c r="Q58" i="4"/>
  <c r="AG58" i="4" s="1"/>
  <c r="Q60" i="4"/>
  <c r="AG60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1" i="4"/>
  <c r="D62" i="4"/>
  <c r="D63" i="4"/>
  <c r="D64" i="4"/>
  <c r="D65" i="4"/>
  <c r="D66" i="4"/>
  <c r="D67" i="4"/>
  <c r="D70" i="4"/>
  <c r="O517" i="6" l="1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70" i="4" l="1"/>
  <c r="AC70" i="4"/>
  <c r="AB70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0" i="4"/>
  <c r="E67" i="4"/>
  <c r="E66" i="4"/>
  <c r="E65" i="4"/>
  <c r="E64" i="4"/>
  <c r="E63" i="4"/>
  <c r="E62" i="4"/>
  <c r="E61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1" i="4"/>
  <c r="F91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1" i="4" l="1"/>
  <c r="F81" i="4" s="1"/>
  <c r="L18" i="9"/>
  <c r="M18" i="9" s="1"/>
  <c r="M2" i="9"/>
  <c r="J3" i="4"/>
  <c r="I71" i="4"/>
  <c r="H71" i="4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75" i="4" l="1"/>
  <c r="F90" i="4" s="1"/>
  <c r="F92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1" i="4"/>
  <c r="R71" i="4"/>
  <c r="M71" i="4"/>
  <c r="F80" i="4" s="1"/>
  <c r="F79" i="4"/>
  <c r="K71" i="4"/>
  <c r="F78" i="4" s="1"/>
  <c r="F76" i="4"/>
  <c r="F87" i="4" s="1"/>
  <c r="G71" i="4"/>
  <c r="F74" i="4" s="1"/>
  <c r="W70" i="4"/>
  <c r="V70" i="4"/>
  <c r="T70" i="4" a="1"/>
  <c r="T70" i="4" s="1"/>
  <c r="P70" i="4"/>
  <c r="J70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J61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3" i="4"/>
  <c r="Z63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6" i="4"/>
  <c r="Z66" i="4" s="1"/>
  <c r="X3" i="4"/>
  <c r="Z3" i="4" s="1"/>
  <c r="X10" i="4"/>
  <c r="Z10" i="4" s="1"/>
  <c r="X26" i="4"/>
  <c r="Z26" i="4" s="1"/>
  <c r="X34" i="4"/>
  <c r="Z34" i="4" s="1"/>
  <c r="X62" i="4"/>
  <c r="Z62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5" i="4"/>
  <c r="Z65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1" i="4"/>
  <c r="Z61" i="4" s="1"/>
  <c r="O70" i="4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1" i="4"/>
  <c r="P61" i="4" s="1"/>
  <c r="O6" i="4"/>
  <c r="O21" i="4"/>
  <c r="O27" i="4"/>
  <c r="O20" i="4"/>
  <c r="O66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3" i="4"/>
  <c r="X67" i="4"/>
  <c r="Z67" i="4" s="1"/>
  <c r="O30" i="4"/>
  <c r="X47" i="4"/>
  <c r="Z47" i="4" s="1"/>
  <c r="X7" i="4"/>
  <c r="Z7" i="4" s="1"/>
  <c r="O9" i="4"/>
  <c r="O15" i="4"/>
  <c r="O18" i="4"/>
  <c r="O26" i="4"/>
  <c r="O64" i="4"/>
  <c r="O67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2" i="4"/>
  <c r="O65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1" i="4"/>
  <c r="J71" i="4"/>
  <c r="F77" i="4" s="1"/>
  <c r="F82" i="4" s="1"/>
  <c r="X5" i="4"/>
  <c r="Z5" i="4" s="1"/>
  <c r="X24" i="4"/>
  <c r="Z24" i="4" s="1"/>
  <c r="X33" i="4"/>
  <c r="Z33" i="4" s="1"/>
  <c r="X37" i="4"/>
  <c r="Z37" i="4" s="1"/>
  <c r="X56" i="4"/>
  <c r="Z56" i="4" s="1"/>
  <c r="X70" i="4"/>
  <c r="Z70" i="4" s="1"/>
  <c r="X16" i="4"/>
  <c r="Z16" i="4" s="1"/>
  <c r="X25" i="4"/>
  <c r="Z25" i="4" s="1"/>
  <c r="X29" i="4"/>
  <c r="Z29" i="4" s="1"/>
  <c r="X48" i="4"/>
  <c r="Z48" i="4" s="1"/>
  <c r="X57" i="4"/>
  <c r="Z57" i="4" s="1"/>
  <c r="X64" i="4"/>
  <c r="Z64" i="4" s="1"/>
  <c r="X20" i="4"/>
  <c r="Z20" i="4" s="1"/>
  <c r="X40" i="4"/>
  <c r="Z40" i="4" s="1"/>
  <c r="X49" i="4"/>
  <c r="Z49" i="4" s="1"/>
  <c r="X53" i="4"/>
  <c r="Z53" i="4" s="1"/>
  <c r="W71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1" i="4"/>
  <c r="F83" i="4" s="1"/>
  <c r="F84" i="4" s="1"/>
  <c r="Q35" i="4"/>
  <c r="AG35" i="4" s="1"/>
  <c r="Q43" i="4"/>
  <c r="AG43" i="4" s="1"/>
  <c r="Q4" i="4"/>
  <c r="AG4" i="4" s="1"/>
  <c r="Q25" i="4"/>
  <c r="AG25" i="4" s="1"/>
  <c r="Q66" i="4"/>
  <c r="AG66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4" i="4"/>
  <c r="AG64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2" i="4"/>
  <c r="AG62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67" i="4"/>
  <c r="AG67" i="4" s="1"/>
  <c r="Q63" i="4"/>
  <c r="AG63" i="4" s="1"/>
  <c r="Q29" i="4"/>
  <c r="AG29" i="4" s="1"/>
  <c r="Q6" i="4"/>
  <c r="AG6" i="4" s="1"/>
  <c r="Q42" i="4"/>
  <c r="AG42" i="4" s="1"/>
  <c r="Q70" i="4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5" i="4"/>
  <c r="AG65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1" i="4"/>
  <c r="AG61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1" i="4"/>
  <c r="Z71" i="4"/>
  <c r="X71" i="4"/>
  <c r="L1" i="6"/>
  <c r="R4" i="6"/>
  <c r="O2" i="6"/>
  <c r="N2" i="6" s="1"/>
  <c r="K2" i="6"/>
  <c r="AF2" i="6" s="1"/>
  <c r="Q2" i="6"/>
  <c r="P2" i="6"/>
  <c r="AG71" i="4" l="1"/>
  <c r="Q71" i="4"/>
  <c r="G84" i="4" s="1"/>
  <c r="T4" i="6"/>
  <c r="R2" i="6"/>
  <c r="F86" i="4" s="1"/>
  <c r="Q1" i="6"/>
  <c r="AG2" i="6"/>
  <c r="AH2" i="6" s="1"/>
  <c r="R1" i="6" l="1"/>
  <c r="F88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<sst xmlns="http://schemas.openxmlformats.org/spreadsheetml/2006/main" count="34012" uniqueCount="933">
  <si>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</si>
  <si>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</si>
  <si>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</si>
  <si>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</si>
  <si>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</si>
  <si>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</si>
  <si>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</si>
  <si>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</si>
  <si>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</si>
  <si>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</si>
  <si>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</si>
  <si>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</si>
  <si>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</si>
  <si>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</si>
  <si>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</si>
  <si>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</si>
  <si>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</si>
  <si>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</si>
  <si>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</si>
  <si>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</si>
  <si>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</si>
  <si>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</si>
  <si>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</si>
  <si>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</si>
  <si>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</si>
  <si>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</si>
  <si>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</si>
  <si>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</si>
  <si>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</si>
  <si>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</si>
  <si>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</si>
  <si>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</si>
  <si>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</si>
  <si>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</si>
  <si>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</si>
  <si>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</si>
  <si>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</si>
  <si>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</si>
  <si>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</si>
  <si>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</si>
  <si>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</si>
  <si>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</si>
  <si>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</si>
  <si>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</si>
  <si>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</si>
  <si>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</si>
  <si>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</si>
  <si>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</si>
  <si>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</si>
  <si>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</si>
  <si>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</si>
  <si>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</si>
  <si>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</si>
  <si>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</si>
  <si>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</si>
  <si>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</si>
  <si>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</si>
  <si>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</si>
  <si>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</si>
  <si>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</si>
  <si>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</si>
  <si>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</si>
  <si>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</si>
  <si>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</si>
  <si>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</si>
  <si>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</si>
  <si>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</si>
  <si>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</si>
  <si>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</si>
  <si>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</si>
  <si>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</si>
  <si>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</si>
  <si>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</si>
  <si>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</si>
  <si>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</si>
  <si>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</si>
  <si>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</si>
  <si>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</si>
  <si>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</si>
  <si>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</si>
  <si>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</si>
  <si>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</si>
  <si>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</si>
  <si>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</si>
  <si>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</si>
  <si>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</si>
  <si>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</si>
  <si>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</si>
  <si>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</si>
  <si>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</si>
  <si>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</si>
  <si>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</si>
  <si>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</si>
  <si>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</si>
  <si>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</si>
  <si>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</si>
  <si>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</si>
  <si>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</si>
  <si>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</si>
  <si>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</si>
  <si>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</si>
  <si>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</si>
  <si>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</si>
  <si>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</si>
  <si>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</si>
  <si>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</si>
  <si>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</si>
  <si>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</si>
  <si>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</si>
  <si>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</si>
  <si>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</si>
  <si>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</si>
  <si>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</si>
  <si>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</si>
  <si>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</si>
  <si>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</si>
  <si>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</si>
  <si>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</si>
  <si>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</si>
  <si>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</si>
  <si>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</si>
  <si>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</si>
  <si>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</si>
  <si>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</si>
  <si>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</si>
  <si>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</si>
  <si>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</si>
  <si>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</si>
  <si>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</si>
  <si>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</si>
  <si>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</si>
  <si>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</si>
  <si>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</si>
  <si>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</si>
  <si>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</si>
  <si>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</si>
  <si>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</si>
  <si>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</si>
  <si>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</si>
  <si>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</si>
  <si>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</si>
  <si>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</si>
  <si>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</si>
  <si>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</si>
  <si>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</si>
  <si>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</si>
  <si>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</si>
  <si>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</si>
  <si>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</si>
  <si>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</si>
  <si>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</si>
  <si>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</si>
  <si>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</si>
  <si>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</si>
  <si>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</si>
  <si>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</si>
  <si>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</si>
  <si>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</si>
  <si>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</si>
  <si>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</si>
  <si>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</si>
  <si>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</si>
  <si>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</si>
  <si>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</si>
  <si>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</si>
  <si>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</si>
  <si>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</si>
  <si>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</si>
  <si>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</si>
  <si>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</si>
  <si>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</si>
  <si>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</si>
  <si>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</si>
  <si>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</si>
  <si>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</si>
  <si>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</si>
  <si>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</si>
  <si>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</si>
  <si>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</si>
  <si>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</si>
  <si>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</si>
  <si>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</si>
  <si>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</si>
  <si>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</si>
  <si>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</si>
  <si>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</si>
  <si>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</si>
  <si>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</si>
  <si>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</si>
  <si>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</si>
  <si>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</si>
  <si>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</si>
  <si>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</si>
  <si>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</si>
  <si>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</si>
  <si>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</si>
  <si>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</si>
  <si>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</si>
  <si>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</si>
  <si>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</si>
  <si>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</si>
  <si>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</si>
  <si>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</si>
  <si>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</si>
  <si>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</si>
  <si>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</si>
  <si>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</si>
  <si>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</si>
  <si>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</si>
  <si>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</si>
  <si>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</si>
  <si>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</si>
  <si>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</si>
  <si>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</si>
  <si>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</si>
  <si>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</si>
  <si>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</si>
  <si>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</si>
  <si>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</si>
  <si>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</si>
  <si>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</si>
  <si>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</si>
  <si>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</si>
  <si>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</si>
  <si>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</si>
  <si>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</si>
  <si>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</si>
  <si>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</si>
  <si>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</si>
  <si>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</si>
  <si>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</si>
  <si>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</si>
  <si>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</si>
  <si>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</si>
  <si>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</si>
  <si>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</si>
  <si>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</si>
  <si>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</si>
  <si>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</si>
  <si>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</si>
  <si>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</si>
  <si>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</si>
  <si>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</si>
  <si>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</si>
  <si>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</si>
  <si>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</si>
  <si>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</si>
  <si>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</si>
  <si>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</si>
  <si>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</si>
  <si>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</si>
  <si>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</si>
  <si>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</si>
  <si>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</si>
  <si>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</si>
  <si>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</si>
  <si>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</si>
  <si>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</si>
  <si>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</si>
  <si>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</si>
  <si>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</si>
  <si>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</si>
  <si>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</si>
  <si>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</si>
  <si>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</si>
  <si>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</si>
  <si>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</si>
  <si>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</si>
  <si>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</si>
  <si>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</si>
  <si>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</si>
  <si>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</si>
  <si>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</si>
  <si>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</si>
  <si>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</si>
  <si>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</si>
  <si>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</si>
  <si>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</si>
  <si>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</si>
  <si>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</si>
  <si>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</si>
  <si>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</si>
  <si>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</si>
  <si>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</si>
  <si>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</si>
  <si>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</si>
  <si>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</si>
  <si>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</si>
  <si>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</si>
  <si>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</si>
  <si>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</si>
  <si>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</si>
  <si>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</si>
  <si>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</si>
  <si>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</si>
  <si>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</si>
  <si>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</si>
  <si>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</si>
  <si>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</si>
  <si>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</si>
  <si>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</si>
  <si>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</si>
  <si>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</si>
  <si>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</si>
  <si>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</si>
  <si>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</si>
  <si>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</si>
  <si>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</si>
  <si>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</si>
  <si>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</si>
  <si>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</si>
  <si>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</si>
  <si>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</si>
  <si>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</si>
  <si>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</si>
  <si>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</si>
  <si>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</si>
  <si>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</si>
  <si>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</si>
  <si>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</si>
  <si>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</si>
  <si>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</si>
  <si>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</si>
  <si>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</si>
  <si>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</si>
  <si>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</si>
  <si>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</si>
  <si>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</si>
  <si>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</si>
  <si>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</si>
  <si>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</si>
  <si>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</si>
  <si>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</si>
  <si>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</si>
  <si>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</si>
  <si>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</si>
  <si>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</si>
  <si>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</si>
  <si>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</si>
  <si>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</si>
  <si>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</si>
  <si>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</si>
  <si>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</si>
  <si>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</si>
  <si>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</si>
  <si>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</si>
  <si>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</si>
  <si>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</si>
  <si>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</si>
  <si>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</si>
  <si>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</si>
  <si>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</si>
  <si>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</si>
  <si>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</si>
  <si>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</si>
  <si>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</si>
  <si>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</si>
  <si>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</si>
  <si>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</si>
  <si>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</si>
  <si>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</si>
  <si>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</si>
  <si>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</si>
  <si>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</si>
  <si>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</si>
  <si>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</si>
  <si>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</si>
  <si>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</si>
  <si>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</si>
  <si>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</si>
  <si>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</si>
  <si>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</si>
  <si>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</si>
  <si>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</si>
  <si>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</si>
  <si>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</si>
  <si>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</si>
  <si>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</si>
  <si>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</si>
  <si>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</si>
  <si>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</si>
  <si>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</si>
  <si>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</si>
  <si>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</si>
  <si>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</si>
  <si>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</si>
  <si>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</si>
  <si>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</si>
  <si>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</si>
  <si>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</si>
  <si>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</si>
  <si>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</si>
  <si>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</si>
  <si>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</si>
  <si>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</si>
  <si>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</si>
  <si>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</si>
  <si>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</si>
  <si>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</si>
  <si>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</si>
  <si>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</si>
  <si>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</si>
  <si>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</si>
  <si>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</si>
  <si>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</si>
  <si>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</si>
  <si>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</si>
  <si>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</si>
  <si>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</si>
  <si>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</si>
  <si>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</si>
  <si>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</si>
  <si>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</si>
  <si>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</si>
  <si>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</si>
  <si>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</si>
  <si>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</si>
  <si>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</si>
  <si>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</si>
  <si>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</si>
  <si>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</si>
  <si>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</si>
  <si>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</si>
  <si>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</si>
  <si>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</si>
  <si>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</si>
  <si>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</si>
  <si>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</si>
  <si>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</si>
  <si>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</si>
  <si>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</si>
  <si>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</si>
  <si>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</si>
  <si>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</si>
  <si>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</si>
  <si>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</si>
  <si>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</si>
  <si>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</si>
  <si>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</si>
  <si>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</si>
  <si>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</si>
  <si>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</si>
  <si>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</si>
  <si>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</si>
  <si>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</si>
  <si>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</si>
  <si>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</si>
  <si>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</si>
  <si>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</si>
  <si>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</si>
  <si>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</si>
  <si>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</si>
  <si>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</si>
  <si>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</si>
  <si>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</si>
  <si>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</si>
  <si>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</si>
  <si>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</si>
  <si>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</si>
  <si>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</si>
  <si>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</si>
  <si>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</si>
  <si>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</si>
  <si>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</si>
  <si>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</si>
  <si>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</si>
  <si>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</si>
  <si>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</si>
  <si>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</si>
  <si>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</si>
  <si>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</si>
  <si>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</si>
  <si>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</si>
  <si>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</si>
  <si>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</si>
  <si>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</si>
  <si>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</si>
  <si>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</si>
  <si>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</si>
  <si>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</si>
  <si>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</si>
  <si>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</si>
  <si>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</si>
  <si>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</si>
  <si>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</si>
  <si>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</si>
  <si>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</si>
  <si>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</si>
  <si>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</si>
  <si>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</si>
  <si>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</si>
  <si>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</si>
  <si>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</si>
  <si>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</si>
  <si>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</si>
  <si>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</si>
  <si>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</si>
  <si>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</si>
  <si>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</si>
  <si>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</si>
  <si>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</si>
  <si>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</si>
  <si>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</si>
  <si>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</si>
  <si>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</si>
  <si>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</si>
  <si>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</si>
  <si>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</si>
  <si>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</si>
  <si>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</si>
  <si>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</si>
  <si>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</si>
  <si>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</si>
  <si>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</si>
  <si>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</si>
  <si>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</si>
  <si>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</si>
  <si>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</si>
  <si>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</si>
  <si>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</si>
  <si>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</si>
  <si>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</si>
  <si>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</si>
  <si>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</si>
  <si>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</si>
  <si>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</si>
  <si>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</si>
  <si>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</si>
  <si>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</si>
  <si>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</si>
  <si>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</si>
  <si>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</si>
  <si>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</si>
  <si>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</si>
  <si>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</si>
  <si>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</si>
  <si>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</si>
  <si>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</si>
  <si>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</si>
  <si>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</si>
  <si>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</si>
  <si>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</si>
  <si>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</si>
  <si>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</si>
  <si>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</si>
  <si>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</si>
  <si>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</si>
  <si>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</si>
  <si>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</si>
  <si>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</si>
  <si>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</si>
  <si>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</si>
  <si>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</si>
  <si>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</si>
  <si>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</si>
  <si>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</si>
  <si>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</si>
  <si>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</si>
  <si>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</si>
  <si>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</si>
  <si>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</si>
  <si>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</si>
  <si>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</si>
  <si>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</si>
  <si>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</si>
  <si>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</si>
  <si>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</si>
  <si>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</si>
  <si>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</si>
  <si>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</si>
  <si>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</si>
  <si>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</si>
  <si>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</si>
  <si>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</si>
  <si>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</si>
  <si>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</si>
  <si>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</si>
  <si>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</si>
  <si>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</si>
  <si>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</si>
  <si>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</si>
  <si>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</si>
  <si>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</si>
  <si>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</si>
  <si>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</si>
  <si>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</si>
  <si>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</si>
  <si>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</si>
  <si>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</si>
  <si>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</si>
  <si>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</si>
  <si>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</si>
  <si>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</si>
  <si>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</si>
  <si>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</si>
  <si>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</si>
  <si>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</si>
  <si>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</si>
  <si>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</si>
  <si>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</si>
  <si>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</si>
  <si>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</si>
  <si>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</si>
  <si>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</si>
  <si>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</si>
  <si>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</si>
  <si>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</si>
  <si>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</si>
  <si>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</si>
  <si>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</si>
  <si>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</si>
  <si>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</si>
  <si>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</si>
  <si>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</si>
  <si>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</si>
  <si>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</si>
  <si>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</si>
  <si>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</si>
  <si>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</si>
  <si>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</si>
  <si>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</si>
  <si>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</si>
  <si>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</si>
  <si>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</si>
  <si>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</si>
  <si>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</si>
  <si>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</si>
  <si>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</si>
  <si>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</si>
  <si>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</si>
  <si>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</si>
  <si>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</si>
  <si>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</si>
  <si>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</si>
  <si>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</si>
  <si>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</si>
  <si>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</si>
  <si>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</si>
  <si>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</si>
  <si>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</si>
  <si>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</si>
  <si>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</si>
  <si>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</si>
  <si>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</si>
  <si>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</si>
  <si>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</si>
  <si>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</si>
  <si>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</si>
  <si>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</si>
  <si>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</si>
  <si>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</si>
  <si>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</si>
  <si>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</si>
  <si>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</si>
  <si>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</si>
  <si>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</si>
  <si>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</si>
  <si>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</si>
  <si>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</si>
  <si>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</si>
  <si>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</si>
  <si>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</si>
  <si>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</si>
  <si>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</si>
  <si>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</si>
  <si>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</si>
  <si>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</si>
  <si>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</si>
  <si>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</si>
  <si>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</si>
  <si>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</si>
  <si>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</si>
  <si>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</si>
  <si>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</si>
  <si>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</si>
  <si>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</si>
  <si>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</si>
  <si>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</si>
  <si>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</si>
  <si>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</si>
  <si>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</si>
  <si>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</si>
  <si>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</si>
  <si>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</si>
  <si>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</si>
  <si>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</si>
  <si>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</si>
  <si>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</si>
  <si>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</si>
  <si>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</si>
  <si>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</si>
  <si>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</si>
  <si>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</si>
  <si>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</si>
  <si>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</si>
  <si>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</si>
  <si>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</si>
  <si>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</si>
  <si>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</si>
  <si>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</si>
  <si>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</si>
  <si>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</si>
  <si>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</si>
  <si>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</si>
  <si>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</si>
  <si>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</si>
  <si>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</si>
  <si>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</si>
  <si>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</si>
  <si>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</si>
  <si>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</si>
  <si>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</si>
  <si>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</si>
  <si>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</si>
  <si>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</si>
  <si>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</si>
  <si>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</si>
  <si>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</si>
  <si>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</si>
  <si>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</si>
  <si>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</si>
  <si>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</si>
  <si>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</si>
  <si>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</si>
  <si>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</si>
  <si>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</si>
  <si>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</si>
  <si>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</si>
  <si>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</si>
  <si>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</si>
  <si>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</si>
  <si>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</si>
  <si>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</si>
  <si>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</si>
  <si>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</si>
  <si>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</si>
  <si>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</si>
  <si>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</si>
  <si>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</si>
  <si>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</si>
  <si>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</si>
  <si>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</si>
  <si>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</si>
  <si>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</si>
  <si>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</si>
  <si>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</si>
  <si>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</si>
  <si>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</si>
  <si>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</si>
  <si>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</si>
  <si>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</si>
  <si>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</si>
  <si>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</si>
  <si>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</si>
  <si>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</si>
  <si>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</si>
  <si>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</si>
  <si>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</si>
  <si>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</si>
  <si>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</si>
  <si>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</si>
  <si>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</si>
  <si>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</si>
  <si>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</si>
  <si>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</si>
  <si>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</si>
  <si>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</si>
  <si>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</si>
  <si>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</si>
  <si>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</si>
  <si>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</si>
  <si>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</si>
  <si>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</si>
  <si>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</si>
  <si>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</si>
  <si>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</si>
  <si>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</si>
  <si>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</si>
  <si>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</si>
  <si>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</si>
  <si>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</si>
  <si>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</si>
  <si>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</si>
  <si>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</si>
  <si>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</si>
  <si>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</si>
  <si>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</si>
  <si>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</si>
  <si>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</si>
  <si>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</si>
  <si>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</si>
  <si>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</si>
  <si>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</si>
  <si>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</si>
  <si>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</si>
  <si>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</si>
  <si>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</si>
  <si>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</si>
  <si>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</si>
  <si>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</si>
  <si>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</si>
  <si>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</si>
  <si>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</si>
  <si>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</si>
  <si>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</si>
  <si>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</si>
  <si>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</si>
  <si>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</si>
  <si>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</si>
  <si>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</si>
  <si>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</si>
  <si>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</si>
  <si>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</si>
  <si>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</si>
  <si>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</si>
  <si>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</si>
  <si>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</si>
  <si>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</si>
  <si>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</si>
  <si>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</si>
  <si>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</si>
  <si>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</si>
  <si>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</si>
  <si>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</si>
  <si>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</si>
  <si>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</si>
  <si>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</si>
  <si>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</si>
  <si>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</si>
  <si>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</si>
  <si>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</si>
  <si>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</si>
  <si>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</si>
  <si>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</si>
  <si>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</si>
  <si>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</si>
  <si>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</si>
  <si>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</si>
  <si>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</si>
  <si>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</si>
  <si>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</si>
  <si>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</si>
  <si>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</si>
  <si>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</si>
  <si>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</si>
  <si>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</si>
  <si>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</si>
  <si>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</si>
  <si>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</si>
  <si>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</si>
  <si>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</si>
  <si>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</si>
  <si>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</si>
  <si>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</si>
  <si>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</si>
  <si>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</si>
  <si>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</si>
  <si>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</si>
  <si>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</si>
  <si>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</si>
  <si>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</si>
  <si>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</si>
  <si>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</si>
  <si>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</si>
  <si>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</si>
  <si>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</si>
  <si>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</si>
  <si>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</si>
  <si>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</si>
  <si>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</si>
  <si>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</si>
  <si>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</si>
  <si>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</si>
  <si>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</si>
  <si>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</si>
  <si>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</si>
  <si>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</si>
  <si>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</si>
  <si>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</si>
  <si>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</si>
  <si>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[20111] SUHWAL</t>
  </si>
  <si>
    <t>20111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</si>
  <si>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</si>
  <si>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</si>
  <si>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</si>
  <si>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</si>
  <si>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</si>
  <si>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</si>
  <si>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</si>
  <si>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[20124] ISARI DSK</t>
  </si>
  <si>
    <t>[20125] KUCHHILA DSK</t>
  </si>
  <si>
    <t>[60611] AKHOLI DSK</t>
  </si>
  <si>
    <t>60611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</si>
  <si>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</si>
  <si>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</si>
  <si>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</si>
  <si>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</si>
  <si>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</si>
  <si>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</si>
  <si>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</si>
  <si>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</si>
  <si>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</si>
  <si>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</si>
  <si>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</si>
  <si>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</si>
  <si>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</si>
  <si>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</si>
  <si>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</si>
  <si>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</si>
  <si>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</si>
  <si>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</si>
  <si>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</si>
  <si>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</si>
  <si>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</si>
  <si>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</si>
  <si>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</si>
  <si>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</si>
  <si>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</si>
  <si>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</si>
  <si>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26/06/2026</t>
  </si>
  <si>
    <t>27/06/2026</t>
  </si>
  <si>
    <t>01/06/2026</t>
  </si>
  <si>
    <t>28/06/2026</t>
  </si>
  <si>
    <t>29/06/2026</t>
  </si>
  <si>
    <t>30/06/2026</t>
  </si>
  <si>
    <t>[20116] ARANG DSK</t>
  </si>
  <si>
    <t>[60553] PARASIYA DSK</t>
  </si>
  <si>
    <t>[64556] KABILASPUR DSK</t>
  </si>
  <si>
    <t>[64594] AKHOLI DSK</t>
  </si>
  <si>
    <t>64556</t>
  </si>
  <si>
    <t>64594</t>
  </si>
  <si>
    <t>60553</t>
  </si>
  <si>
    <t>20116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</si>
</sst>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0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5"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4.479762152776" createdVersion="8" refreshedVersion="8" minRefreshableVersion="3" recordCount="5343" xr:uid="{CF2B6458-6FB2-4B34-AE9E-6DE2EB9A91EB}">
  <cacheSource type="worksheet">
    <worksheetSource ref="A3:W5346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2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6] ARANG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60526] CHANDESH DSK"/>
        <s v="[60553] PARASIYA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600] BHAMBHHOR DSK"/>
      </sharedItems>
    </cacheField>
    <cacheField name="Old Code" numFmtId="0">
      <sharedItems count="72">
        <s v="20101"/>
        <s v="20102"/>
        <s v="20104"/>
        <s v="20106"/>
        <s v="20107"/>
        <s v="20109"/>
        <s v="20111"/>
        <s v="20112"/>
        <s v="20115"/>
        <s v="20116"/>
        <s v="20119"/>
        <s v="20120"/>
        <s v="20121"/>
        <s v="20122"/>
        <s v="20123"/>
        <s v="20124"/>
        <s v="20125"/>
        <s v="60526"/>
        <s v="60553"/>
        <s v="60566"/>
        <s v="60573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6"/>
        <s v="64559"/>
        <s v="64560"/>
        <s v="64562"/>
        <s v="64567"/>
        <s v="64569"/>
        <s v="64571"/>
        <s v="64573"/>
        <s v="64586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25" count="72"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1"/>
        <n v="10620122"/>
        <n v="10620123"/>
        <n v="10620124"/>
        <n v="10620125"/>
        <n v="10620072"/>
        <n v="10620050"/>
        <n v="10620059"/>
        <n v="10620067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11"/>
        <n v="10620042"/>
        <n v="10620048"/>
        <n v="10620054"/>
        <n v="10620069"/>
        <n v="10620019"/>
        <n v="10620009"/>
        <n v="10620053"/>
        <n v="10620071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5000"/>
    </cacheField>
    <cacheField name="Fat" numFmtId="0">
      <sharedItems containsSemiMixedTypes="0" containsString="0" containsNumber="1" minValue="3" maxValue="9.1999999999999993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3" maxValue="224"/>
    </cacheField>
    <cacheField name="Kg snf" numFmtId="164">
      <sharedItems containsSemiMixedTypes="0" containsString="0" containsNumber="1" minValue="0.08" maxValue="400"/>
    </cacheField>
    <cacheField name="Rate/Kg" numFmtId="43">
      <sharedItems containsSemiMixedTypes="0" containsString="0" containsNumber="1" minValue="0" maxValue="76.819999999999993"/>
    </cacheField>
    <cacheField name="Amount" numFmtId="165">
      <sharedItems containsSemiMixedTypes="0" containsString="0" containsNumber="1" minValue="0" maxValue="194605.56000000003"/>
    </cacheField>
    <cacheField name="FAT Rate" numFmtId="43">
      <sharedItems containsSemiMixedTypes="0" containsString="0" containsNumber="1" minValue="0" maxValue="505.3947368421052"/>
    </cacheField>
    <cacheField name="SNF Rate" numFmtId="43">
      <sharedItems containsSemiMixedTypes="0" containsString="0" containsNumber="1" minValue="0" maxValue="336.92982456140345"/>
    </cacheField>
    <cacheField name="Comm @ 1.75%" numFmtId="165">
      <sharedItems containsSemiMixedTypes="0" containsString="0" containsNumber="1" minValue="0" maxValue="3405.5973000000008"/>
    </cacheField>
    <cacheField name="OH @ 3.75/kg" numFmtId="1">
      <sharedItems containsSemiMixedTypes="0" containsString="0" containsNumber="1" minValue="3.75" maxValue="18750"/>
    </cacheField>
    <cacheField name="Total Cost" numFmtId="165">
      <sharedItems containsSemiMixedTypes="0" containsString="0" containsNumber="1" minValue="39.109256460000005" maxValue="216761.15730000002"/>
    </cacheField>
    <cacheField name="Cost/Kg" numFmtId="43">
      <sharedItems containsSemiMixedTypes="0" containsString="0" containsNumber="1" minValue="3.75" maxValue="81.914349999999999"/>
    </cacheField>
    <cacheField name="FAT Rate2" numFmtId="43">
      <sharedItems containsSemiMixedTypes="0" containsString="0" containsNumber="1" minValue="30.4054054054054" maxValue="538.91019736842111"/>
    </cacheField>
    <cacheField name="SNF Rate2" numFmtId="43">
      <sharedItems containsSemiMixedTypes="0" containsString="0" containsNumber="1" minValue="20.270270270270267" maxValue="359.273464912280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43">
  <r>
    <s v="02/06/2026"/>
    <s v="M"/>
    <s v="[1062] RAMGADH"/>
    <s v="[8405] RAMGADH"/>
    <x v="0"/>
    <x v="0"/>
    <x v="0"/>
    <s v="B"/>
    <n v="10"/>
    <n v="7.8"/>
    <n v="9"/>
    <n v="0.78"/>
    <n v="0.9"/>
    <n v="65.13"/>
    <n v="651.29999999999995"/>
    <n v="471.95652173913038"/>
    <n v="314.63768115942025"/>
    <n v="11.39775"/>
    <n v="37.5"/>
    <n v="700.19774999999993"/>
    <n v="70.019774999999996"/>
    <n v="507.3896739130434"/>
    <n v="338.25978260869562"/>
  </r>
  <r>
    <s v="03/06/2026"/>
    <s v="M"/>
    <s v="[1062] RAMGADH"/>
    <s v="[8405] RAMGADH"/>
    <x v="0"/>
    <x v="0"/>
    <x v="0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4/06/2026"/>
    <s v="M"/>
    <s v="[1062] RAMGADH"/>
    <s v="[8405] RAMGADH"/>
    <x v="0"/>
    <x v="0"/>
    <x v="0"/>
    <s v="B"/>
    <n v="9"/>
    <n v="7.3"/>
    <n v="8.8000000000000007"/>
    <n v="0.65700000000000003"/>
    <n v="0.79200000000000004"/>
    <n v="60.34545"/>
    <n v="543.10905000000002"/>
    <n v="458.31987341772157"/>
    <n v="305.54658227848103"/>
    <n v="9.5044083750000006"/>
    <n v="33.75"/>
    <n v="586.36345837500005"/>
    <n v="65.15149537500001"/>
    <n v="494.8214838607596"/>
    <n v="329.88098924050638"/>
  </r>
  <r>
    <s v="05/06/2026"/>
    <s v="M"/>
    <s v="[1062] RAMGADH"/>
    <s v="[8405] RAMGADH"/>
    <x v="0"/>
    <x v="0"/>
    <x v="0"/>
    <s v="B"/>
    <n v="15"/>
    <n v="7.3"/>
    <n v="8.6999999999999993"/>
    <n v="1.095"/>
    <n v="1.3049999999999999"/>
    <n v="59.735899999999994"/>
    <n v="896.03849999999989"/>
    <n v="455.99923664122133"/>
    <n v="303.99949109414757"/>
    <n v="15.680673749999999"/>
    <n v="56.25"/>
    <n v="967.96917374999987"/>
    <n v="64.531278249999986"/>
    <n v="492.60517748091593"/>
    <n v="328.40345165394393"/>
  </r>
  <r>
    <s v="05/06/2026"/>
    <s v="M"/>
    <s v="[1062] RAMGADH"/>
    <s v="[8405] RAMGADH"/>
    <x v="0"/>
    <x v="0"/>
    <x v="0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6/06/2026"/>
    <s v="M"/>
    <s v="[1062] RAMGADH"/>
    <s v="[8405] RAMGADH"/>
    <x v="0"/>
    <x v="0"/>
    <x v="0"/>
    <s v="B"/>
    <n v="12"/>
    <n v="7.6"/>
    <n v="8.8000000000000007"/>
    <n v="0.91199999999999992"/>
    <n v="1.056"/>
    <n v="62.825400000000002"/>
    <n v="753.90480000000002"/>
    <n v="466.5252475247525"/>
    <n v="311.01683168316833"/>
    <n v="13.193334000000002"/>
    <n v="45"/>
    <n v="812.09813400000007"/>
    <n v="67.674844500000006"/>
    <n v="502.53597400990105"/>
    <n v="335.02398267326737"/>
  </r>
  <r>
    <s v="06/06/2026"/>
    <s v="M"/>
    <s v="[1062] RAMGADH"/>
    <s v="[8405] RAMGADH"/>
    <x v="0"/>
    <x v="0"/>
    <x v="0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6/06/2026"/>
    <s v="E"/>
    <s v="[1062] RAMGADH"/>
    <s v="[8405] RAMGADH"/>
    <x v="0"/>
    <x v="0"/>
    <x v="0"/>
    <s v="C"/>
    <n v="11"/>
    <n v="4.8"/>
    <n v="8.3000000000000007"/>
    <n v="0.52800000000000002"/>
    <n v="0.91300000000000014"/>
    <n v="43.091153700000007"/>
    <n v="474.00269070000007"/>
    <n v="417.01116483870976"/>
    <n v="278.00744322580653"/>
    <n v="8.2950470872500013"/>
    <n v="41.25"/>
    <n v="523.54773778725007"/>
    <n v="47.595248889750003"/>
    <n v="460.5991828040323"/>
    <n v="307.06612186935484"/>
  </r>
  <r>
    <s v="07/06/2026"/>
    <s v="M"/>
    <s v="[1062] RAMGADH"/>
    <s v="[8405] RAMGADH"/>
    <x v="0"/>
    <x v="0"/>
    <x v="0"/>
    <s v="B"/>
    <n v="7"/>
    <n v="7.1"/>
    <n v="8.8000000000000007"/>
    <n v="0.49699999999999994"/>
    <n v="0.6160000000000001"/>
    <n v="58.692149999999998"/>
    <n v="410.84505000000001"/>
    <n v="452.63868894601546"/>
    <n v="301.75912596401031"/>
    <n v="7.1897883750000009"/>
    <n v="26.25"/>
    <n v="444.28483837499999"/>
    <n v="63.469262624999999"/>
    <n v="489.48017448586126"/>
    <n v="326.32011632390748"/>
  </r>
  <r>
    <s v="08/06/2026"/>
    <s v="M"/>
    <s v="[1062] RAMGADH"/>
    <s v="[8405] RAMGADH"/>
    <x v="0"/>
    <x v="0"/>
    <x v="0"/>
    <s v="C"/>
    <n v="17"/>
    <n v="4.0999999999999996"/>
    <n v="8.1999999999999993"/>
    <n v="0.69699999999999984"/>
    <n v="1.3939999999999997"/>
    <n v="39.894139799999998"/>
    <n v="678.20037659999991"/>
    <n v="417.01191428571434"/>
    <n v="278.00794285714289"/>
    <n v="11.868506590499999"/>
    <n v="63.75"/>
    <n v="753.81888319049995"/>
    <n v="44.3422872465"/>
    <n v="463.50822905749135"/>
    <n v="309.00548603832755"/>
  </r>
  <r>
    <s v="08/06/2026"/>
    <s v="E"/>
    <s v="[1062] RAMGADH"/>
    <s v="[8405] RAMGADH"/>
    <x v="0"/>
    <x v="0"/>
    <x v="0"/>
    <s v="C"/>
    <n v="11"/>
    <n v="3.8"/>
    <n v="8.1"/>
    <n v="0.41799999999999998"/>
    <n v="0.8909999999999999"/>
    <n v="38.365125900000002"/>
    <n v="422.01638490000005"/>
    <n v="417.01223804347831"/>
    <n v="278.00815869565218"/>
    <n v="7.3852867357500012"/>
    <n v="41.25"/>
    <n v="470.65167163575006"/>
    <n v="42.786515603250002"/>
    <n v="465.07082177445653"/>
    <n v="310.04721451630434"/>
  </r>
  <r>
    <s v="09/06/2026"/>
    <s v="M"/>
    <s v="[1062] RAMGADH"/>
    <s v="[8405] RAMGADH"/>
    <x v="0"/>
    <x v="0"/>
    <x v="0"/>
    <s v="C"/>
    <n v="18"/>
    <n v="4.7"/>
    <n v="8.1"/>
    <n v="0.84600000000000009"/>
    <n v="1.4579999999999997"/>
    <n v="42.118125900000003"/>
    <n v="758.12626620000003"/>
    <n v="417.01114752475246"/>
    <n v="278.00743168316831"/>
    <n v="13.267209658500002"/>
    <n v="67.5"/>
    <n v="838.8934758585001"/>
    <n v="46.605193103250002"/>
    <n v="461.43755547772275"/>
    <n v="307.62503698514848"/>
  </r>
  <r>
    <s v="10/06/2026"/>
    <s v="M"/>
    <s v="[1062] RAMGADH"/>
    <s v="[8405] RAMGADH"/>
    <x v="0"/>
    <x v="0"/>
    <x v="0"/>
    <s v="B"/>
    <n v="14"/>
    <n v="8.1999999999999993"/>
    <n v="9"/>
    <n v="1.1479999999999999"/>
    <n v="1.26"/>
    <n v="68.469999999999985"/>
    <n v="958.57999999999981"/>
    <n v="482.18309859154925"/>
    <n v="321.45539906103284"/>
    <n v="16.77515"/>
    <n v="52.5"/>
    <n v="1027.8551499999999"/>
    <n v="73.418224999999993"/>
    <n v="517.02975352112674"/>
    <n v="344.68650234741784"/>
  </r>
  <r>
    <s v="10/06/2026"/>
    <s v="M"/>
    <s v="[1062] RAMGADH"/>
    <s v="[8405] RAMGADH"/>
    <x v="0"/>
    <x v="0"/>
    <x v="0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0/06/2026"/>
    <s v="E"/>
    <s v="[1062] RAMGADH"/>
    <s v="[8405] RAMGADH"/>
    <x v="0"/>
    <x v="0"/>
    <x v="0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1/06/2026"/>
    <s v="M"/>
    <s v="[1062] RAMGADH"/>
    <s v="[8405] RAMGADH"/>
    <x v="0"/>
    <x v="0"/>
    <x v="0"/>
    <s v="C"/>
    <n v="12"/>
    <n v="4.9000000000000004"/>
    <n v="8.3000000000000007"/>
    <n v="0.58800000000000008"/>
    <n v="0.99600000000000011"/>
    <n v="43.508153700000008"/>
    <n v="522.0978444000001"/>
    <n v="417.01105782747612"/>
    <n v="278.00737188498408"/>
    <n v="9.1367122770000027"/>
    <n v="45"/>
    <n v="576.23455667700011"/>
    <n v="48.019546389750012"/>
    <n v="460.25124335223654"/>
    <n v="306.83416223482436"/>
  </r>
  <r>
    <s v="11/06/2026"/>
    <s v="E"/>
    <s v="[1062] RAMGADH"/>
    <s v="[8405] RAMGADH"/>
    <x v="0"/>
    <x v="0"/>
    <x v="0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12/06/2026"/>
    <s v="M"/>
    <s v="[1062] RAMGADH"/>
    <s v="[8405] RAMGADH"/>
    <x v="0"/>
    <x v="0"/>
    <x v="0"/>
    <s v="B"/>
    <n v="17"/>
    <n v="6.4"/>
    <n v="8.6"/>
    <n v="1.0880000000000001"/>
    <n v="1.462"/>
    <n v="52.371199999999995"/>
    <n v="890.31039999999996"/>
    <n v="431.6307692307692"/>
    <n v="287.75384615384615"/>
    <n v="15.580432"/>
    <n v="63.75"/>
    <n v="969.64083199999993"/>
    <n v="57.037695999999997"/>
    <n v="470.0909010989011"/>
    <n v="313.39393406593405"/>
  </r>
  <r>
    <s v="12/06/2026"/>
    <s v="E"/>
    <s v="[1062] RAMGADH"/>
    <s v="[8405] RAMGADH"/>
    <x v="0"/>
    <x v="0"/>
    <x v="0"/>
    <s v="B"/>
    <n v="10"/>
    <n v="6"/>
    <n v="8.6"/>
    <n v="0.6"/>
    <n v="0.86"/>
    <n v="49.097999999999999"/>
    <n v="490.98"/>
    <n v="418.44886363636368"/>
    <n v="278.96590909090912"/>
    <n v="8.592150000000002"/>
    <n v="37.5"/>
    <n v="537.07214999999997"/>
    <n v="53.707214999999998"/>
    <n v="457.7319460227273"/>
    <n v="305.15463068181822"/>
  </r>
  <r>
    <s v="13/06/2026"/>
    <s v="E"/>
    <s v="[1062] RAMGADH"/>
    <s v="[8405] RAMGADH"/>
    <x v="0"/>
    <x v="0"/>
    <x v="0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14/06/2026"/>
    <s v="M"/>
    <s v="[1062] RAMGADH"/>
    <s v="[8405] RAMGADH"/>
    <x v="0"/>
    <x v="0"/>
    <x v="0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15/06/2026"/>
    <s v="M"/>
    <s v="[1062] RAMGADH"/>
    <s v="[8405] RAMGADH"/>
    <x v="0"/>
    <x v="0"/>
    <x v="0"/>
    <s v="B"/>
    <n v="13"/>
    <n v="6.1"/>
    <n v="8.6"/>
    <n v="0.79299999999999993"/>
    <n v="1.1179999999999999"/>
    <n v="49.9163"/>
    <n v="648.91189999999995"/>
    <n v="421.82788732394374"/>
    <n v="281.21859154929581"/>
    <n v="11.35595825"/>
    <n v="48.75"/>
    <n v="709.0178582499999"/>
    <n v="54.539835249999996"/>
    <n v="460.90001619718311"/>
    <n v="307.26667746478876"/>
  </r>
  <r>
    <s v="15/06/2026"/>
    <s v="E"/>
    <s v="[1062] RAMGADH"/>
    <s v="[8405] RAMGADH"/>
    <x v="0"/>
    <x v="0"/>
    <x v="0"/>
    <s v="C"/>
    <n v="14"/>
    <n v="4.8"/>
    <n v="8.5"/>
    <n v="0.67200000000000004"/>
    <n v="1.19"/>
    <n v="43.647181500000002"/>
    <n v="611.06054100000006"/>
    <n v="417.0112882165605"/>
    <n v="278.00752547770702"/>
    <n v="10.693559467500002"/>
    <n v="52.5"/>
    <n v="674.25410046750005"/>
    <n v="48.161007176250003"/>
    <n v="460.13701123805731"/>
    <n v="306.75800749203819"/>
  </r>
  <r>
    <s v="16/06/2026"/>
    <s v="M"/>
    <s v="[1062] RAMGADH"/>
    <s v="[8405] RAMGADH"/>
    <x v="0"/>
    <x v="0"/>
    <x v="0"/>
    <s v="B"/>
    <n v="12"/>
    <n v="5.6"/>
    <n v="8.5"/>
    <n v="0.67199999999999993"/>
    <n v="1.02"/>
    <n v="45.357199999999999"/>
    <n v="544.28639999999996"/>
    <n v="402.57869822485208"/>
    <n v="268.38579881656807"/>
    <n v="9.5250120000000003"/>
    <n v="45"/>
    <n v="598.81141200000002"/>
    <n v="49.900950999999999"/>
    <n v="442.90784911242605"/>
    <n v="295.27189940828401"/>
  </r>
  <r>
    <s v="17/06/2026"/>
    <s v="M"/>
    <s v="[1062] RAMGADH"/>
    <s v="[8405] RAMGADH"/>
    <x v="0"/>
    <x v="0"/>
    <x v="0"/>
    <s v="B"/>
    <n v="5"/>
    <n v="7.8"/>
    <n v="8.8000000000000007"/>
    <n v="0.39"/>
    <n v="0.44"/>
    <n v="64.478699999999989"/>
    <n v="322.39349999999996"/>
    <n v="471.7953658536585"/>
    <n v="314.530243902439"/>
    <n v="5.6418862499999998"/>
    <n v="18.75"/>
    <n v="346.78538624999999"/>
    <n v="69.357077250000003"/>
    <n v="507.49080914634152"/>
    <n v="338.32720609756103"/>
  </r>
  <r>
    <s v="18/06/2026"/>
    <s v="M"/>
    <s v="[1062] RAMGADH"/>
    <s v="[8405] RAMGADH"/>
    <x v="0"/>
    <x v="0"/>
    <x v="0"/>
    <s v="B"/>
    <n v="10"/>
    <n v="5.6"/>
    <n v="8.5"/>
    <n v="0.56000000000000005"/>
    <n v="0.85"/>
    <n v="45.357199999999999"/>
    <n v="453.572"/>
    <n v="402.57869822485208"/>
    <n v="268.38579881656807"/>
    <n v="7.9375100000000005"/>
    <n v="37.5"/>
    <n v="499.00950999999998"/>
    <n v="49.900950999999999"/>
    <n v="442.90784911242605"/>
    <n v="295.27189940828401"/>
  </r>
  <r>
    <s v="18/06/2026"/>
    <s v="E"/>
    <s v="[1062] RAMGADH"/>
    <s v="[8405] RAMGADH"/>
    <x v="0"/>
    <x v="0"/>
    <x v="0"/>
    <s v="B"/>
    <n v="10"/>
    <n v="5.9"/>
    <n v="8.6"/>
    <n v="0.59"/>
    <n v="0.86"/>
    <n v="48.279699999999998"/>
    <n v="482.79699999999997"/>
    <n v="415.01174785100284"/>
    <n v="276.67449856733521"/>
    <n v="8.4489475000000009"/>
    <n v="37.5"/>
    <n v="528.74594749999994"/>
    <n v="52.874594749999993"/>
    <n v="454.50941045845269"/>
    <n v="303.00627363896848"/>
  </r>
  <r>
    <s v="19/06/2026"/>
    <s v="M"/>
    <s v="[1062] RAMGADH"/>
    <s v="[8405] RAMGADH"/>
    <x v="0"/>
    <x v="0"/>
    <x v="0"/>
    <s v="C"/>
    <n v="14"/>
    <n v="4.3"/>
    <n v="8"/>
    <n v="0.60199999999999998"/>
    <n v="1.1200000000000001"/>
    <n v="40.172111999999998"/>
    <n v="562.40956800000004"/>
    <n v="417.01154325259517"/>
    <n v="278.0076955017301"/>
    <n v="9.8421674400000008"/>
    <n v="52.5"/>
    <n v="624.75173544000006"/>
    <n v="44.625123960000003"/>
    <n v="463.23658089965403"/>
    <n v="308.82438726643602"/>
  </r>
  <r>
    <s v="19/06/2026"/>
    <s v="E"/>
    <s v="[1062] RAMGADH"/>
    <s v="[8405] RAMGADH"/>
    <x v="0"/>
    <x v="0"/>
    <x v="0"/>
    <s v="C"/>
    <n v="15"/>
    <n v="5.2"/>
    <n v="8.5"/>
    <n v="0.78"/>
    <n v="1.2749999999999999"/>
    <n v="45.315181500000008"/>
    <n v="679.72772250000014"/>
    <n v="417.01087269938654"/>
    <n v="278.00724846625769"/>
    <n v="11.895235143750003"/>
    <n v="56.25"/>
    <n v="747.87295764375017"/>
    <n v="49.858197176250009"/>
    <n v="458.81776542561352"/>
    <n v="305.87851028374234"/>
  </r>
  <r>
    <s v="20/06/2026"/>
    <s v="M"/>
    <s v="[1062] RAMGADH"/>
    <s v="[8405] RAMGADH"/>
    <x v="0"/>
    <x v="0"/>
    <x v="0"/>
    <s v="C"/>
    <n v="5"/>
    <n v="4.2"/>
    <n v="8.1"/>
    <n v="0.21"/>
    <n v="0.40500000000000003"/>
    <n v="40.033125900000002"/>
    <n v="200.16562950000002"/>
    <n v="417.01172812499999"/>
    <n v="278.00781875000001"/>
    <n v="3.5028985162500006"/>
    <n v="18.75"/>
    <n v="222.41852801625004"/>
    <n v="44.483705603250009"/>
    <n v="463.37193336718758"/>
    <n v="308.9146222447917"/>
  </r>
  <r>
    <s v="20/06/2026"/>
    <s v="E"/>
    <s v="[1062] RAMGADH"/>
    <s v="[8405] RAMGADH"/>
    <x v="0"/>
    <x v="0"/>
    <x v="0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21/06/2026"/>
    <s v="M"/>
    <s v="[1062] RAMGADH"/>
    <s v="[8405] RAMGADH"/>
    <x v="0"/>
    <x v="0"/>
    <x v="0"/>
    <s v="B"/>
    <n v="13"/>
    <n v="6.2"/>
    <n v="8.6"/>
    <n v="0.80600000000000005"/>
    <n v="1.1179999999999999"/>
    <n v="50.7346"/>
    <n v="659.5498"/>
    <n v="425.15027932960902"/>
    <n v="283.4335195530727"/>
    <n v="11.5421215"/>
    <n v="48.75"/>
    <n v="719.84192150000001"/>
    <n v="55.372455500000001"/>
    <n v="464.01499022346377"/>
    <n v="309.34332681564251"/>
  </r>
  <r>
    <s v="22/06/2026"/>
    <s v="M"/>
    <s v="[1062] RAMGADH"/>
    <s v="[8405] RAMGADH"/>
    <x v="0"/>
    <x v="0"/>
    <x v="0"/>
    <s v="B"/>
    <n v="11"/>
    <n v="6.9"/>
    <n v="8.8000000000000007"/>
    <n v="0.75900000000000001"/>
    <n v="0.96800000000000008"/>
    <n v="57.038850000000004"/>
    <n v="627.42735000000005"/>
    <n v="446.77950391644907"/>
    <n v="297.85300261096603"/>
    <n v="10.979978625000001"/>
    <n v="41.25"/>
    <n v="679.65732862499999"/>
    <n v="61.787029875000002"/>
    <n v="483.97151338120102"/>
    <n v="322.64767558746735"/>
  </r>
  <r>
    <s v="23/06/2026"/>
    <s v="M"/>
    <s v="[1062] RAMGADH"/>
    <s v="[8405] RAMGADH"/>
    <x v="0"/>
    <x v="0"/>
    <x v="0"/>
    <s v="B"/>
    <n v="14"/>
    <n v="7.2"/>
    <n v="8.8000000000000007"/>
    <n v="1.008"/>
    <n v="1.2320000000000002"/>
    <n v="59.518800000000006"/>
    <n v="833.2632000000001"/>
    <n v="455.50102040816324"/>
    <n v="303.66734693877549"/>
    <n v="14.582106000000003"/>
    <n v="52.5"/>
    <n v="900.34530600000016"/>
    <n v="64.310379000000012"/>
    <n v="492.17126785714288"/>
    <n v="328.11417857142857"/>
  </r>
  <r>
    <s v="23/06/2026"/>
    <s v="E"/>
    <s v="[1062] RAMGADH"/>
    <s v="[8405] RAMGADH"/>
    <x v="0"/>
    <x v="0"/>
    <x v="0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24/06/2026"/>
    <s v="M"/>
    <s v="[1062] RAMGADH"/>
    <s v="[8405] RAMGADH"/>
    <x v="0"/>
    <x v="0"/>
    <x v="0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24/06/2026"/>
    <s v="E"/>
    <s v="[1062] RAMGADH"/>
    <s v="[8405] RAMGADH"/>
    <x v="0"/>
    <x v="0"/>
    <x v="0"/>
    <s v="C"/>
    <n v="9"/>
    <n v="3.9"/>
    <n v="8.1"/>
    <n v="0.35100000000000003"/>
    <n v="0.72899999999999987"/>
    <n v="38.782125900000004"/>
    <n v="349.03913310000002"/>
    <n v="417.01210645161296"/>
    <n v="278.00807096774196"/>
    <n v="6.1081848292500007"/>
    <n v="33.75"/>
    <n v="388.89731792924999"/>
    <n v="43.210813103249997"/>
    <n v="464.6323989596774"/>
    <n v="309.75493263978495"/>
  </r>
  <r>
    <s v="25/06/2026"/>
    <s v="E"/>
    <s v="[1062] RAMGADH"/>
    <s v="[8405] RAMGADH"/>
    <x v="0"/>
    <x v="0"/>
    <x v="0"/>
    <s v="C"/>
    <n v="16"/>
    <n v="5.3"/>
    <n v="8.5"/>
    <n v="0.84799999999999998"/>
    <n v="1.36"/>
    <n v="45.732181500000003"/>
    <n v="731.71490400000005"/>
    <n v="417.01077355623107"/>
    <n v="278.00718237082071"/>
    <n v="12.805010820000001"/>
    <n v="60"/>
    <n v="804.51991482000005"/>
    <n v="50.282494676250003"/>
    <n v="458.50299096884504"/>
    <n v="305.66866064589669"/>
  </r>
  <r>
    <s v="26/06/2026"/>
    <s v="M"/>
    <s v="[1062] RAMGADH"/>
    <s v="[8405] RAMGADH"/>
    <x v="0"/>
    <x v="0"/>
    <x v="0"/>
    <s v="C"/>
    <n v="6"/>
    <n v="4.7"/>
    <n v="8.5"/>
    <n v="0.28200000000000003"/>
    <n v="0.51"/>
    <n v="43.2301815"/>
    <n v="259.38108899999997"/>
    <n v="417.01139710610931"/>
    <n v="278.00759807073956"/>
    <n v="4.5391690574999997"/>
    <n v="22.5"/>
    <n v="286.42025805749995"/>
    <n v="47.736709676249994"/>
    <n v="460.48272999598061"/>
    <n v="306.98848666398709"/>
  </r>
  <r>
    <s v="27/06/2026"/>
    <s v="M"/>
    <s v="[1062] RAMGADH"/>
    <s v="[8405] RAMGADH"/>
    <x v="0"/>
    <x v="0"/>
    <x v="0"/>
    <s v="B"/>
    <n v="15"/>
    <n v="5.9"/>
    <n v="8.6"/>
    <n v="0.88500000000000001"/>
    <n v="1.29"/>
    <n v="48.279699999999998"/>
    <n v="724.19549999999992"/>
    <n v="415.01174785100284"/>
    <n v="276.67449856733521"/>
    <n v="12.673421250000001"/>
    <n v="56.25"/>
    <n v="793.11892124999997"/>
    <n v="52.87459475"/>
    <n v="454.50941045845275"/>
    <n v="303.00627363896848"/>
  </r>
  <r>
    <s v="01/06/2026"/>
    <s v="M"/>
    <s v="[1062] RAMGADH"/>
    <s v="[8404] CHANDESH"/>
    <x v="1"/>
    <x v="1"/>
    <x v="1"/>
    <s v="B"/>
    <n v="27"/>
    <n v="6.1"/>
    <n v="8.8000000000000007"/>
    <n v="1.6469999999999998"/>
    <n v="2.3760000000000003"/>
    <n v="50.425650000000005"/>
    <n v="1361.4925500000002"/>
    <n v="421.38426183844012"/>
    <n v="280.92284122562677"/>
    <n v="23.826119625000004"/>
    <n v="101.25"/>
    <n v="1486.5686696250002"/>
    <n v="55.058098875000006"/>
    <n v="460.09553377437328"/>
    <n v="306.73035584958217"/>
  </r>
  <r>
    <s v="01/06/2026"/>
    <s v="E"/>
    <s v="[1062] RAMGADH"/>
    <s v="[8404] CHANDESH"/>
    <x v="1"/>
    <x v="1"/>
    <x v="1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01/06/2026"/>
    <s v="E"/>
    <s v="[1062] RAMGADH"/>
    <s v="[8404] CHANDESH"/>
    <x v="1"/>
    <x v="1"/>
    <x v="1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2/06/2026"/>
    <s v="M"/>
    <s v="[1062] RAMGADH"/>
    <s v="[8404] CHANDESH"/>
    <x v="1"/>
    <x v="1"/>
    <x v="1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02/06/2026"/>
    <s v="E"/>
    <s v="[1062] RAMGADH"/>
    <s v="[8404] CHANDESH"/>
    <x v="1"/>
    <x v="1"/>
    <x v="1"/>
    <s v="B"/>
    <n v="37"/>
    <n v="6.3"/>
    <n v="8.8000000000000007"/>
    <n v="2.331"/>
    <n v="3.2560000000000002"/>
    <n v="52.078949999999999"/>
    <n v="1926.9211499999999"/>
    <n v="428.04616438356163"/>
    <n v="285.36410958904111"/>
    <n v="33.721120124999999"/>
    <n v="138.75"/>
    <n v="2099.3922701249999"/>
    <n v="56.740331624999996"/>
    <n v="466.35889006849311"/>
    <n v="310.90592671232872"/>
  </r>
  <r>
    <s v="02/06/2026"/>
    <s v="E"/>
    <s v="[1062] RAMGADH"/>
    <s v="[8404] CHANDESH"/>
    <x v="1"/>
    <x v="1"/>
    <x v="1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03/06/2026"/>
    <s v="M"/>
    <s v="[1062] RAMGADH"/>
    <s v="[8404] CHANDESH"/>
    <x v="1"/>
    <x v="1"/>
    <x v="1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03/06/2026"/>
    <s v="E"/>
    <s v="[1062] RAMGADH"/>
    <s v="[8404] CHANDESH"/>
    <x v="1"/>
    <x v="1"/>
    <x v="1"/>
    <s v="B"/>
    <n v="28"/>
    <n v="6.3"/>
    <n v="8.8000000000000007"/>
    <n v="1.764"/>
    <n v="2.4640000000000004"/>
    <n v="52.078949999999999"/>
    <n v="1458.2105999999999"/>
    <n v="428.04616438356163"/>
    <n v="285.36410958904111"/>
    <n v="25.5186855"/>
    <n v="105"/>
    <n v="1588.7292854999998"/>
    <n v="56.740331624999996"/>
    <n v="466.35889006849311"/>
    <n v="310.90592671232872"/>
  </r>
  <r>
    <s v="04/06/2026"/>
    <s v="M"/>
    <s v="[1062] RAMGADH"/>
    <s v="[8404] CHANDESH"/>
    <x v="1"/>
    <x v="1"/>
    <x v="1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05/06/2026"/>
    <s v="M"/>
    <s v="[1062] RAMGADH"/>
    <s v="[8404] CHANDESH"/>
    <x v="1"/>
    <x v="1"/>
    <x v="1"/>
    <s v="B"/>
    <n v="34"/>
    <n v="6"/>
    <n v="8.6"/>
    <n v="2.04"/>
    <n v="2.9239999999999999"/>
    <n v="49.097999999999999"/>
    <n v="1669.3319999999999"/>
    <n v="418.44886363636368"/>
    <n v="278.96590909090912"/>
    <n v="29.21331"/>
    <n v="127.5"/>
    <n v="1826.04531"/>
    <n v="53.707214999999998"/>
    <n v="457.7319460227273"/>
    <n v="305.15463068181822"/>
  </r>
  <r>
    <s v="05/06/2026"/>
    <s v="E"/>
    <s v="[1062] RAMGADH"/>
    <s v="[8404] CHANDESH"/>
    <x v="1"/>
    <x v="1"/>
    <x v="1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06/06/2026"/>
    <s v="M"/>
    <s v="[1062] RAMGADH"/>
    <s v="[8404] CHANDESH"/>
    <x v="1"/>
    <x v="1"/>
    <x v="1"/>
    <s v="B"/>
    <n v="31"/>
    <n v="6"/>
    <n v="8.6"/>
    <n v="1.86"/>
    <n v="2.6659999999999995"/>
    <n v="49.097999999999999"/>
    <n v="1522.038"/>
    <n v="418.44886363636368"/>
    <n v="278.96590909090912"/>
    <n v="26.635665000000003"/>
    <n v="116.25"/>
    <n v="1664.923665"/>
    <n v="53.707214999999998"/>
    <n v="457.7319460227273"/>
    <n v="305.15463068181822"/>
  </r>
  <r>
    <s v="06/06/2026"/>
    <s v="E"/>
    <s v="[1062] RAMGADH"/>
    <s v="[8404] CHANDESH"/>
    <x v="1"/>
    <x v="1"/>
    <x v="1"/>
    <s v="C"/>
    <n v="16"/>
    <n v="4.5"/>
    <n v="8.1"/>
    <n v="0.72"/>
    <n v="1.296"/>
    <n v="41.284125900000006"/>
    <n v="660.5460144000001"/>
    <n v="417.01137272727277"/>
    <n v="278.00758181818185"/>
    <n v="11.559555252000003"/>
    <n v="60"/>
    <n v="732.1055696520001"/>
    <n v="45.756598103250006"/>
    <n v="462.18785962878792"/>
    <n v="308.12523975252526"/>
  </r>
  <r>
    <s v="07/06/2026"/>
    <s v="M"/>
    <s v="[1062] RAMGADH"/>
    <s v="[8404] CHANDESH"/>
    <x v="1"/>
    <x v="1"/>
    <x v="1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07/06/2026"/>
    <s v="E"/>
    <s v="[1062] RAMGADH"/>
    <s v="[8404] CHANDESH"/>
    <x v="1"/>
    <x v="1"/>
    <x v="1"/>
    <s v="B"/>
    <n v="23"/>
    <n v="5.8"/>
    <n v="8.6"/>
    <n v="1.3340000000000001"/>
    <n v="1.9779999999999998"/>
    <n v="47.461399999999998"/>
    <n v="1091.6122"/>
    <n v="411.51502890173413"/>
    <n v="274.34335260115608"/>
    <n v="19.103213500000003"/>
    <n v="86.25"/>
    <n v="1196.9654135000001"/>
    <n v="52.041974500000002"/>
    <n v="451.23099277456657"/>
    <n v="300.82066184971103"/>
  </r>
  <r>
    <s v="08/06/2026"/>
    <s v="M"/>
    <s v="[1062] RAMGADH"/>
    <s v="[8404] CHANDESH"/>
    <x v="1"/>
    <x v="1"/>
    <x v="1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08/06/2026"/>
    <s v="E"/>
    <s v="[1062] RAMGADH"/>
    <s v="[8404] CHANDESH"/>
    <x v="1"/>
    <x v="1"/>
    <x v="1"/>
    <s v="B"/>
    <n v="31"/>
    <n v="6.1"/>
    <n v="8.8000000000000007"/>
    <n v="1.891"/>
    <n v="2.7280000000000002"/>
    <n v="50.425650000000005"/>
    <n v="1563.1951500000002"/>
    <n v="421.38426183844012"/>
    <n v="280.92284122562677"/>
    <n v="27.355915125000006"/>
    <n v="116.25"/>
    <n v="1706.8010651250002"/>
    <n v="55.058098875000006"/>
    <n v="460.09553377437328"/>
    <n v="306.73035584958217"/>
  </r>
  <r>
    <s v="08/06/2026"/>
    <s v="E"/>
    <s v="[1062] RAMGADH"/>
    <s v="[8404] CHANDESH"/>
    <x v="1"/>
    <x v="1"/>
    <x v="1"/>
    <s v="C"/>
    <n v="64"/>
    <n v="3.1"/>
    <n v="8.1"/>
    <n v="1.984"/>
    <n v="5.1840000000000002"/>
    <n v="35.446125899999998"/>
    <n v="2268.5520575999999"/>
    <n v="417.01324588235298"/>
    <n v="278.0088305882353"/>
    <n v="39.699661008"/>
    <n v="240"/>
    <n v="2548.2517186079999"/>
    <n v="39.816433103249999"/>
    <n v="468.42862474411766"/>
    <n v="312.28574982941177"/>
  </r>
  <r>
    <s v="09/06/2026"/>
    <s v="M"/>
    <s v="[1062] RAMGADH"/>
    <s v="[8404] CHANDESH"/>
    <x v="1"/>
    <x v="1"/>
    <x v="1"/>
    <s v="B"/>
    <n v="11"/>
    <n v="6.4"/>
    <n v="8.6"/>
    <n v="0.70400000000000007"/>
    <n v="0.94599999999999995"/>
    <n v="52.371199999999995"/>
    <n v="576.08319999999992"/>
    <n v="431.6307692307692"/>
    <n v="287.75384615384615"/>
    <n v="10.081455999999999"/>
    <n v="41.25"/>
    <n v="627.41465599999992"/>
    <n v="57.03769599999999"/>
    <n v="470.09090109890104"/>
    <n v="313.39393406593405"/>
  </r>
  <r>
    <s v="09/06/2026"/>
    <s v="E"/>
    <s v="[1062] RAMGADH"/>
    <s v="[8404] CHANDESH"/>
    <x v="1"/>
    <x v="1"/>
    <x v="1"/>
    <s v="C"/>
    <n v="19"/>
    <n v="5"/>
    <n v="8.5"/>
    <n v="0.95"/>
    <n v="1.615"/>
    <n v="44.481181500000005"/>
    <n v="845.14244850000011"/>
    <n v="417.01107656250002"/>
    <n v="278.00738437500002"/>
    <n v="14.789992848750003"/>
    <n v="71.25"/>
    <n v="931.1824413487501"/>
    <n v="49.009602176250006"/>
    <n v="459.46502040234378"/>
    <n v="306.3100136015625"/>
  </r>
  <r>
    <s v="10/06/2026"/>
    <s v="M"/>
    <s v="[1062] RAMGADH"/>
    <s v="[8404] CHANDESH"/>
    <x v="1"/>
    <x v="1"/>
    <x v="1"/>
    <s v="B"/>
    <n v="16"/>
    <n v="8"/>
    <n v="8.8000000000000007"/>
    <n v="1.28"/>
    <n v="1.4080000000000001"/>
    <n v="66.131999999999991"/>
    <n v="1058.1119999999999"/>
    <n v="476.91346153846149"/>
    <n v="317.94230769230768"/>
    <n v="18.516959999999997"/>
    <n v="60"/>
    <n v="1136.6289599999998"/>
    <n v="71.039309999999986"/>
    <n v="512.30271634615372"/>
    <n v="341.53514423076916"/>
  </r>
  <r>
    <s v="10/06/2026"/>
    <s v="E"/>
    <s v="[1062] RAMGADH"/>
    <s v="[8404] CHANDESH"/>
    <x v="1"/>
    <x v="1"/>
    <x v="1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11/06/2026"/>
    <s v="M"/>
    <s v="[1062] RAMGADH"/>
    <s v="[8404] CHANDESH"/>
    <x v="1"/>
    <x v="1"/>
    <x v="1"/>
    <s v="B"/>
    <n v="28"/>
    <n v="6.4"/>
    <n v="8.8000000000000007"/>
    <n v="1.7920000000000003"/>
    <n v="2.4640000000000004"/>
    <n v="52.9056"/>
    <n v="1481.3568"/>
    <n v="431.29565217391303"/>
    <n v="287.53043478260867"/>
    <n v="25.923744000000003"/>
    <n v="105"/>
    <n v="1612.280544"/>
    <n v="57.581448000000002"/>
    <n v="469.41397826086956"/>
    <n v="312.94265217391302"/>
  </r>
  <r>
    <s v="11/06/2026"/>
    <s v="M"/>
    <s v="[1062] RAMGADH"/>
    <s v="[8404] CHANDESH"/>
    <x v="1"/>
    <x v="1"/>
    <x v="1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1/06/2026"/>
    <s v="E"/>
    <s v="[1062] RAMGADH"/>
    <s v="[8404] CHANDESH"/>
    <x v="1"/>
    <x v="1"/>
    <x v="1"/>
    <s v="B"/>
    <n v="23"/>
    <n v="6"/>
    <n v="8.6"/>
    <n v="1.38"/>
    <n v="1.9779999999999998"/>
    <n v="49.097999999999999"/>
    <n v="1129.2539999999999"/>
    <n v="418.44886363636368"/>
    <n v="278.96590909090912"/>
    <n v="19.761945000000001"/>
    <n v="86.25"/>
    <n v="1235.2659449999999"/>
    <n v="53.707214999999998"/>
    <n v="457.7319460227273"/>
    <n v="305.15463068181822"/>
  </r>
  <r>
    <s v="12/06/2026"/>
    <s v="M"/>
    <s v="[1062] RAMGADH"/>
    <s v="[8404] CHANDESH"/>
    <x v="1"/>
    <x v="1"/>
    <x v="1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12/06/2026"/>
    <s v="M"/>
    <s v="[1062] RAMGADH"/>
    <s v="[8404] CHANDESH"/>
    <x v="1"/>
    <x v="1"/>
    <x v="1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2/06/2026"/>
    <s v="E"/>
    <s v="[1062] RAMGADH"/>
    <s v="[8404] CHANDESH"/>
    <x v="1"/>
    <x v="1"/>
    <x v="1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13/06/2026"/>
    <s v="M"/>
    <s v="[1062] RAMGADH"/>
    <s v="[8404] CHANDESH"/>
    <x v="1"/>
    <x v="1"/>
    <x v="1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13/06/2026"/>
    <s v="M"/>
    <s v="[1062] RAMGADH"/>
    <s v="[8404] CHANDESH"/>
    <x v="1"/>
    <x v="1"/>
    <x v="1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3/06/2026"/>
    <s v="E"/>
    <s v="[1062] RAMGADH"/>
    <s v="[8404] CHANDESH"/>
    <x v="1"/>
    <x v="1"/>
    <x v="1"/>
    <s v="B"/>
    <n v="21"/>
    <n v="6.6"/>
    <n v="8.8000000000000007"/>
    <n v="1.3859999999999999"/>
    <n v="1.8480000000000001"/>
    <n v="54.558900000000001"/>
    <n v="1145.7369000000001"/>
    <n v="437.63823529411764"/>
    <n v="291.75882352941176"/>
    <n v="20.050395750000003"/>
    <n v="78.75"/>
    <n v="1244.5372957500001"/>
    <n v="59.263680750000006"/>
    <n v="475.37711831550803"/>
    <n v="316.91807887700537"/>
  </r>
  <r>
    <s v="13/06/2026"/>
    <s v="E"/>
    <s v="[1062] RAMGADH"/>
    <s v="[8404] CHANDESH"/>
    <x v="1"/>
    <x v="1"/>
    <x v="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4/06/2026"/>
    <s v="M"/>
    <s v="[1062] RAMGADH"/>
    <s v="[8404] CHANDESH"/>
    <x v="1"/>
    <x v="1"/>
    <x v="1"/>
    <s v="B"/>
    <n v="26"/>
    <n v="7"/>
    <n v="9"/>
    <n v="1.82"/>
    <n v="2.34"/>
    <n v="58.45"/>
    <n v="1519.7"/>
    <n v="449.61538461538464"/>
    <n v="299.74358974358978"/>
    <n v="26.594750000000005"/>
    <n v="97.5"/>
    <n v="1643.79475"/>
    <n v="63.222875000000002"/>
    <n v="486.32980769230767"/>
    <n v="324.21987179487178"/>
  </r>
  <r>
    <s v="14/06/2026"/>
    <s v="M"/>
    <s v="[1062] RAMGADH"/>
    <s v="[8404] CHANDESH"/>
    <x v="1"/>
    <x v="1"/>
    <x v="1"/>
    <s v="C"/>
    <n v="68"/>
    <n v="3.2"/>
    <n v="8"/>
    <n v="2.1760000000000002"/>
    <n v="5.44"/>
    <n v="35.585112000000002"/>
    <n v="2419.7876160000001"/>
    <n v="417.01303124999998"/>
    <n v="278.00868750000001"/>
    <n v="42.346283280000009"/>
    <n v="255"/>
    <n v="2717.1338992800002"/>
    <n v="39.957851460000001"/>
    <n v="468.25607179687495"/>
    <n v="312.17071453124998"/>
  </r>
  <r>
    <s v="14/06/2026"/>
    <s v="E"/>
    <s v="[1062] RAMGADH"/>
    <s v="[8404] CHANDESH"/>
    <x v="1"/>
    <x v="1"/>
    <x v="1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15/06/2026"/>
    <s v="M"/>
    <s v="[1062] RAMGADH"/>
    <s v="[8404] CHANDESH"/>
    <x v="1"/>
    <x v="1"/>
    <x v="1"/>
    <s v="B"/>
    <n v="22"/>
    <n v="7.1"/>
    <n v="8.8000000000000007"/>
    <n v="1.5619999999999998"/>
    <n v="1.9360000000000002"/>
    <n v="58.692149999999998"/>
    <n v="1291.2273"/>
    <n v="452.63868894601546"/>
    <n v="301.75912596401031"/>
    <n v="22.596477750000002"/>
    <n v="82.5"/>
    <n v="1396.3237777500001"/>
    <n v="63.469262625000006"/>
    <n v="489.48017448586126"/>
    <n v="326.32011632390748"/>
  </r>
  <r>
    <s v="15/06/2026"/>
    <s v="M"/>
    <s v="[1062] RAMGADH"/>
    <s v="[8404] CHANDESH"/>
    <x v="1"/>
    <x v="1"/>
    <x v="1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5/06/2026"/>
    <s v="E"/>
    <s v="[1062] RAMGADH"/>
    <s v="[8404] CHANDESH"/>
    <x v="1"/>
    <x v="1"/>
    <x v="1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15/06/2026"/>
    <s v="E"/>
    <s v="[1062] RAMGADH"/>
    <s v="[8404] CHANDESH"/>
    <x v="1"/>
    <x v="1"/>
    <x v="1"/>
    <s v="C"/>
    <n v="47"/>
    <n v="3"/>
    <n v="8"/>
    <n v="1.41"/>
    <n v="3.76"/>
    <n v="34.751112000000006"/>
    <n v="1633.3022640000004"/>
    <n v="417.01334400000002"/>
    <n v="278.00889599999999"/>
    <n v="28.58278962000001"/>
    <n v="176.25"/>
    <n v="1838.1350536200005"/>
    <n v="39.109256460000012"/>
    <n v="469.31107752000008"/>
    <n v="312.87405168000004"/>
  </r>
  <r>
    <s v="16/06/2026"/>
    <s v="M"/>
    <s v="[1062] RAMGADH"/>
    <s v="[8404] CHANDESH"/>
    <x v="1"/>
    <x v="1"/>
    <x v="1"/>
    <s v="B"/>
    <n v="16"/>
    <n v="6"/>
    <n v="8.6"/>
    <n v="0.96"/>
    <n v="1.3759999999999999"/>
    <n v="49.097999999999999"/>
    <n v="785.56799999999998"/>
    <n v="418.44886363636368"/>
    <n v="278.96590909090912"/>
    <n v="13.747440000000001"/>
    <n v="60"/>
    <n v="859.31543999999997"/>
    <n v="53.707214999999998"/>
    <n v="457.7319460227273"/>
    <n v="305.15463068181822"/>
  </r>
  <r>
    <s v="16/06/2026"/>
    <s v="E"/>
    <s v="[1062] RAMGADH"/>
    <s v="[8404] CHANDESH"/>
    <x v="1"/>
    <x v="1"/>
    <x v="1"/>
    <s v="B"/>
    <n v="30"/>
    <n v="7.3"/>
    <n v="9"/>
    <n v="2.19"/>
    <n v="2.7"/>
    <n v="60.954999999999998"/>
    <n v="1828.6499999999999"/>
    <n v="458.30827067669168"/>
    <n v="305.53884711779443"/>
    <n v="32.001375000000003"/>
    <n v="112.5"/>
    <n v="1973.1513749999999"/>
    <n v="65.771712499999992"/>
    <n v="494.52415413533828"/>
    <n v="329.68276942355885"/>
  </r>
  <r>
    <s v="16/06/2026"/>
    <s v="E"/>
    <s v="[1062] RAMGADH"/>
    <s v="[8404] CHANDESH"/>
    <x v="1"/>
    <x v="1"/>
    <x v="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7/06/2026"/>
    <s v="M"/>
    <s v="[1062] RAMGADH"/>
    <s v="[8404] CHANDESH"/>
    <x v="1"/>
    <x v="1"/>
    <x v="1"/>
    <s v="B"/>
    <n v="21"/>
    <n v="6.5"/>
    <n v="8.8000000000000007"/>
    <n v="1.365"/>
    <n v="1.8480000000000001"/>
    <n v="53.732250000000001"/>
    <n v="1128.37725"/>
    <n v="434.49258760107813"/>
    <n v="289.66172506738542"/>
    <n v="19.746601875000003"/>
    <n v="78.75"/>
    <n v="1226.8738518750001"/>
    <n v="58.422564375000007"/>
    <n v="472.41965801886795"/>
    <n v="314.94643867924532"/>
  </r>
  <r>
    <s v="17/06/2026"/>
    <s v="E"/>
    <s v="[1062] RAMGADH"/>
    <s v="[8404] CHANDESH"/>
    <x v="1"/>
    <x v="1"/>
    <x v="1"/>
    <s v="B"/>
    <n v="17"/>
    <n v="6.1"/>
    <n v="8.6"/>
    <n v="1.0369999999999999"/>
    <n v="1.462"/>
    <n v="49.9163"/>
    <n v="848.57709999999997"/>
    <n v="421.82788732394374"/>
    <n v="281.21859154929581"/>
    <n v="14.850099250000001"/>
    <n v="63.75"/>
    <n v="927.17719924999994"/>
    <n v="54.539835249999996"/>
    <n v="460.90001619718311"/>
    <n v="307.26667746478876"/>
  </r>
  <r>
    <s v="18/06/2026"/>
    <s v="M"/>
    <s v="[1062] RAMGADH"/>
    <s v="[8404] CHANDESH"/>
    <x v="1"/>
    <x v="1"/>
    <x v="1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18/06/2026"/>
    <s v="E"/>
    <s v="[1062] RAMGADH"/>
    <s v="[8404] CHANDESH"/>
    <x v="1"/>
    <x v="1"/>
    <x v="1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19/06/2026"/>
    <s v="M"/>
    <s v="[1062] RAMGADH"/>
    <s v="[8404] CHANDESH"/>
    <x v="1"/>
    <x v="1"/>
    <x v="1"/>
    <s v="C"/>
    <n v="22"/>
    <n v="3.8"/>
    <n v="8"/>
    <n v="0.83599999999999997"/>
    <n v="1.76"/>
    <n v="38.087112000000005"/>
    <n v="837.91646400000013"/>
    <n v="417.01217518248177"/>
    <n v="278.00811678832116"/>
    <n v="14.663538120000004"/>
    <n v="82.5"/>
    <n v="935.08000212000013"/>
    <n v="42.503636460000003"/>
    <n v="465.36828240875911"/>
    <n v="310.24552160583943"/>
  </r>
  <r>
    <s v="19/06/2026"/>
    <s v="E"/>
    <s v="[1062] RAMGADH"/>
    <s v="[8404] CHANDESH"/>
    <x v="1"/>
    <x v="1"/>
    <x v="1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20/06/2026"/>
    <s v="M"/>
    <s v="[1062] RAMGADH"/>
    <s v="[8404] CHANDESH"/>
    <x v="1"/>
    <x v="1"/>
    <x v="1"/>
    <s v="C"/>
    <n v="25"/>
    <n v="4.5999999999999996"/>
    <n v="8.1"/>
    <n v="1.1499999999999999"/>
    <n v="2.0249999999999999"/>
    <n v="41.701125900000001"/>
    <n v="1042.5281474999999"/>
    <n v="417.011259"/>
    <n v="278.00750599999998"/>
    <n v="18.244242581249999"/>
    <n v="93.75"/>
    <n v="1154.52239008125"/>
    <n v="46.180895603250001"/>
    <n v="461.80895603249996"/>
    <n v="307.87263735499999"/>
  </r>
  <r>
    <s v="20/06/2026"/>
    <s v="E"/>
    <s v="[1062] RAMGADH"/>
    <s v="[8404] CHANDESH"/>
    <x v="1"/>
    <x v="1"/>
    <x v="1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21/06/2026"/>
    <s v="M"/>
    <s v="[1062] RAMGADH"/>
    <s v="[8404] CHANDESH"/>
    <x v="1"/>
    <x v="1"/>
    <x v="1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s v="21/06/2026"/>
    <s v="E"/>
    <s v="[1062] RAMGADH"/>
    <s v="[8404] CHANDESH"/>
    <x v="1"/>
    <x v="1"/>
    <x v="1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22/06/2026"/>
    <s v="M"/>
    <s v="[1062] RAMGADH"/>
    <s v="[8404] CHANDESH"/>
    <x v="1"/>
    <x v="1"/>
    <x v="1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22/06/2026"/>
    <s v="E"/>
    <s v="[1062] RAMGADH"/>
    <s v="[8404] CHANDESH"/>
    <x v="1"/>
    <x v="1"/>
    <x v="1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23/06/2026"/>
    <s v="M"/>
    <s v="[1062] RAMGADH"/>
    <s v="[8404] CHANDESH"/>
    <x v="1"/>
    <x v="1"/>
    <x v="1"/>
    <s v="B"/>
    <n v="11"/>
    <n v="6"/>
    <n v="8.6"/>
    <n v="0.66"/>
    <n v="0.94599999999999995"/>
    <n v="49.097999999999999"/>
    <n v="540.07799999999997"/>
    <n v="418.44886363636368"/>
    <n v="278.96590909090912"/>
    <n v="9.4513650000000009"/>
    <n v="41.25"/>
    <n v="590.77936499999998"/>
    <n v="53.707214999999998"/>
    <n v="457.7319460227273"/>
    <n v="305.15463068181822"/>
  </r>
  <r>
    <s v="23/06/2026"/>
    <s v="E"/>
    <s v="[1062] RAMGADH"/>
    <s v="[8404] CHANDESH"/>
    <x v="1"/>
    <x v="1"/>
    <x v="1"/>
    <s v="B"/>
    <n v="25"/>
    <n v="6.1"/>
    <n v="8.8000000000000007"/>
    <n v="1.5249999999999999"/>
    <n v="2.2000000000000002"/>
    <n v="50.425650000000005"/>
    <n v="1260.6412500000001"/>
    <n v="421.38426183844012"/>
    <n v="280.92284122562677"/>
    <n v="22.061221875000005"/>
    <n v="93.75"/>
    <n v="1376.4524718750001"/>
    <n v="55.058098875000006"/>
    <n v="460.09553377437328"/>
    <n v="306.73035584958217"/>
  </r>
  <r>
    <s v="24/06/2026"/>
    <s v="M"/>
    <s v="[1062] RAMGADH"/>
    <s v="[8404] CHANDESH"/>
    <x v="1"/>
    <x v="1"/>
    <x v="1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24/06/2026"/>
    <s v="E"/>
    <s v="[1062] RAMGADH"/>
    <s v="[8404] CHANDESH"/>
    <x v="1"/>
    <x v="1"/>
    <x v="1"/>
    <s v="C"/>
    <n v="76"/>
    <n v="3.9"/>
    <n v="8.3000000000000007"/>
    <n v="2.964"/>
    <n v="6.3080000000000007"/>
    <n v="39.338153700000007"/>
    <n v="2989.6996812000007"/>
    <n v="417.01223003533573"/>
    <n v="278.00815335689049"/>
    <n v="52.319744421000017"/>
    <n v="285"/>
    <n v="3327.0194256210007"/>
    <n v="43.776571389750011"/>
    <n v="464.0625942376326"/>
    <n v="309.37506282508838"/>
  </r>
  <r>
    <s v="25/06/2026"/>
    <s v="M"/>
    <s v="[1062] RAMGADH"/>
    <s v="[8404] CHANDESH"/>
    <x v="1"/>
    <x v="1"/>
    <x v="1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25/06/2026"/>
    <s v="E"/>
    <s v="[1062] RAMGADH"/>
    <s v="[8404] CHANDESH"/>
    <x v="1"/>
    <x v="1"/>
    <x v="1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s v="26/06/2026"/>
    <s v="M"/>
    <s v="[1062] RAMGADH"/>
    <s v="[8404] CHANDESH"/>
    <x v="1"/>
    <x v="1"/>
    <x v="1"/>
    <s v="B"/>
    <n v="23"/>
    <n v="6.2"/>
    <n v="8.8000000000000007"/>
    <n v="1.4259999999999999"/>
    <n v="2.024"/>
    <n v="51.252300000000005"/>
    <n v="1178.8029000000001"/>
    <n v="424.74281767955802"/>
    <n v="283.1618784530387"/>
    <n v="20.629050750000005"/>
    <n v="86.25"/>
    <n v="1285.6819507500002"/>
    <n v="55.899215250000005"/>
    <n v="463.25316505524864"/>
    <n v="308.83544337016576"/>
  </r>
  <r>
    <s v="26/06/2026"/>
    <s v="E"/>
    <s v="[1062] RAMGADH"/>
    <s v="[8404] CHANDESH"/>
    <x v="1"/>
    <x v="1"/>
    <x v="1"/>
    <s v="B"/>
    <n v="24"/>
    <n v="6.2"/>
    <n v="8.8000000000000007"/>
    <n v="1.4880000000000002"/>
    <n v="2.1120000000000001"/>
    <n v="51.252300000000005"/>
    <n v="1230.0552000000002"/>
    <n v="424.74281767955802"/>
    <n v="283.1618784530387"/>
    <n v="21.525966000000007"/>
    <n v="90"/>
    <n v="1341.5811660000002"/>
    <n v="55.899215250000005"/>
    <n v="463.25316505524864"/>
    <n v="308.83544337016576"/>
  </r>
  <r>
    <s v="27/06/2026"/>
    <s v="M"/>
    <s v="[1062] RAMGADH"/>
    <s v="[8404] CHANDESH"/>
    <x v="1"/>
    <x v="1"/>
    <x v="1"/>
    <s v="B"/>
    <n v="17"/>
    <n v="6.6"/>
    <n v="9"/>
    <n v="1.1219999999999999"/>
    <n v="1.53"/>
    <n v="55.11"/>
    <n v="936.87"/>
    <n v="437.38095238095235"/>
    <n v="291.58730158730157"/>
    <n v="16.395225"/>
    <n v="63.75"/>
    <n v="1017.015225"/>
    <n v="59.824424999999998"/>
    <n v="474.79702380952381"/>
    <n v="316.5313492063492"/>
  </r>
  <r>
    <s v="27/06/2026"/>
    <s v="E"/>
    <s v="[1062] RAMGADH"/>
    <s v="[8404] CHANDESH"/>
    <x v="1"/>
    <x v="1"/>
    <x v="1"/>
    <s v="B"/>
    <n v="14"/>
    <n v="5.8"/>
    <n v="8.6"/>
    <n v="0.81200000000000006"/>
    <n v="1.204"/>
    <n v="47.461399999999998"/>
    <n v="664.45959999999991"/>
    <n v="411.51502890173413"/>
    <n v="274.34335260115608"/>
    <n v="11.628043"/>
    <n v="52.5"/>
    <n v="728.58764299999996"/>
    <n v="52.041974499999995"/>
    <n v="451.23099277456652"/>
    <n v="300.82066184971103"/>
  </r>
  <r>
    <s v="28/06/2026"/>
    <s v="M"/>
    <s v="[1062] RAMGADH"/>
    <s v="[8404] CHANDESH"/>
    <x v="1"/>
    <x v="1"/>
    <x v="1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28/06/2026"/>
    <s v="M"/>
    <s v="[1062] RAMGADH"/>
    <s v="[8404] CHANDESH"/>
    <x v="1"/>
    <x v="1"/>
    <x v="1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28/06/2026"/>
    <s v="E"/>
    <s v="[1062] RAMGADH"/>
    <s v="[8404] CHANDESH"/>
    <x v="1"/>
    <x v="1"/>
    <x v="1"/>
    <s v="B"/>
    <n v="21"/>
    <n v="6.3"/>
    <n v="8.6"/>
    <n v="1.3229999999999997"/>
    <n v="1.806"/>
    <n v="51.552899999999994"/>
    <n v="1082.6108999999999"/>
    <n v="428.41745152354571"/>
    <n v="285.61163434903045"/>
    <n v="18.945690750000001"/>
    <n v="78.75"/>
    <n v="1180.3065907499999"/>
    <n v="56.205075749999999"/>
    <n v="467.07819182825489"/>
    <n v="311.38546121883661"/>
  </r>
  <r>
    <s v="29/06/2026"/>
    <s v="M"/>
    <s v="[1062] RAMGADH"/>
    <s v="[8404] CHANDESH"/>
    <x v="1"/>
    <x v="1"/>
    <x v="1"/>
    <s v="B"/>
    <n v="10"/>
    <n v="6.6"/>
    <n v="8.8000000000000007"/>
    <n v="0.66"/>
    <n v="0.88"/>
    <n v="54.558900000000001"/>
    <n v="545.58900000000006"/>
    <n v="437.63823529411764"/>
    <n v="291.75882352941176"/>
    <n v="9.5478075000000011"/>
    <n v="37.5"/>
    <n v="592.63680750000003"/>
    <n v="59.263680750000006"/>
    <n v="475.37711831550803"/>
    <n v="316.91807887700537"/>
  </r>
  <r>
    <s v="29/06/2026"/>
    <s v="E"/>
    <s v="[1062] RAMGADH"/>
    <s v="[8404] CHANDESH"/>
    <x v="1"/>
    <x v="1"/>
    <x v="1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29/06/2026"/>
    <s v="E"/>
    <s v="[1062] RAMGADH"/>
    <s v="[8404] CHANDESH"/>
    <x v="1"/>
    <x v="1"/>
    <x v="1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30/06/2026"/>
    <s v="M"/>
    <s v="[1062] RAMGADH"/>
    <s v="[8404] CHANDESH"/>
    <x v="1"/>
    <x v="1"/>
    <x v="1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30/06/2026"/>
    <s v="E"/>
    <s v="[1062] RAMGADH"/>
    <s v="[8404] CHANDESH"/>
    <x v="1"/>
    <x v="1"/>
    <x v="1"/>
    <s v="B"/>
    <n v="23"/>
    <n v="6.9"/>
    <n v="8.8000000000000007"/>
    <n v="1.5870000000000002"/>
    <n v="2.024"/>
    <n v="57.038850000000004"/>
    <n v="1311.89355"/>
    <n v="446.77950391644907"/>
    <n v="297.85300261096603"/>
    <n v="22.958137125000004"/>
    <n v="86.25"/>
    <n v="1421.1016871249999"/>
    <n v="61.787029874999995"/>
    <n v="483.97151338120096"/>
    <n v="322.64767558746729"/>
  </r>
  <r>
    <s v="01/06/2026"/>
    <s v="M"/>
    <s v="[1062] RAMGADH"/>
    <s v="[8403] MOHANIA"/>
    <x v="2"/>
    <x v="2"/>
    <x v="2"/>
    <s v="C"/>
    <n v="20"/>
    <n v="3.6"/>
    <n v="8"/>
    <n v="0.72"/>
    <n v="1.6"/>
    <n v="37.253112000000009"/>
    <n v="745.0622400000002"/>
    <n v="417.01244776119404"/>
    <n v="278.00829850746271"/>
    <n v="13.038589200000004"/>
    <n v="75"/>
    <n v="833.10082920000025"/>
    <n v="41.655041460000014"/>
    <n v="466.2877775373135"/>
    <n v="310.85851835820898"/>
  </r>
  <r>
    <s v="01/06/2026"/>
    <s v="E"/>
    <s v="[1062] RAMGADH"/>
    <s v="[8403] MOHANIA"/>
    <x v="2"/>
    <x v="2"/>
    <x v="2"/>
    <s v="C"/>
    <n v="16"/>
    <n v="3.1"/>
    <n v="8"/>
    <n v="0.496"/>
    <n v="1.28"/>
    <n v="35.168112000000008"/>
    <n v="562.68979200000012"/>
    <n v="417.01318577075102"/>
    <n v="278.00879051383401"/>
    <n v="9.8470713600000028"/>
    <n v="60"/>
    <n v="632.5368633600001"/>
    <n v="39.533553960000006"/>
    <n v="468.77731968379447"/>
    <n v="312.51821312252963"/>
  </r>
  <r>
    <s v="02/06/2026"/>
    <s v="M"/>
    <s v="[1062] RAMGADH"/>
    <s v="[8403] MOHANIA"/>
    <x v="2"/>
    <x v="2"/>
    <x v="2"/>
    <s v="C"/>
    <n v="21"/>
    <n v="3.3"/>
    <n v="8"/>
    <n v="0.69299999999999995"/>
    <n v="1.68"/>
    <n v="36.002112000000004"/>
    <n v="756.04435200000012"/>
    <n v="417.01288030888031"/>
    <n v="278.00858687258687"/>
    <n v="13.230776160000003"/>
    <n v="78.75"/>
    <n v="848.02512816000012"/>
    <n v="40.382148960000009"/>
    <n v="467.74689915057917"/>
    <n v="311.83126610038613"/>
  </r>
  <r>
    <s v="02/06/2026"/>
    <s v="E"/>
    <s v="[1062] RAMGADH"/>
    <s v="[8403] MOHANIA"/>
    <x v="2"/>
    <x v="2"/>
    <x v="2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03/06/2026"/>
    <s v="M"/>
    <s v="[1062] RAMGADH"/>
    <s v="[8403] MOHANIA"/>
    <x v="2"/>
    <x v="2"/>
    <x v="2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03/06/2026"/>
    <s v="E"/>
    <s v="[1062] RAMGADH"/>
    <s v="[8403] MOHANIA"/>
    <x v="2"/>
    <x v="2"/>
    <x v="2"/>
    <s v="C"/>
    <n v="15"/>
    <n v="3.3"/>
    <n v="8.1"/>
    <n v="0.495"/>
    <n v="1.2150000000000001"/>
    <n v="36.280125900000002"/>
    <n v="544.2018885"/>
    <n v="417.0129413793104"/>
    <n v="278.00862758620696"/>
    <n v="9.5235330487500001"/>
    <n v="56.25"/>
    <n v="609.97542154874998"/>
    <n v="40.665028103250002"/>
    <n v="467.4141161293104"/>
    <n v="311.6094107528736"/>
  </r>
  <r>
    <s v="04/06/2026"/>
    <s v="M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4/06/2026"/>
    <s v="E"/>
    <s v="[1062] RAMGADH"/>
    <s v="[8403] MOHANIA"/>
    <x v="2"/>
    <x v="2"/>
    <x v="2"/>
    <s v="C"/>
    <n v="19"/>
    <n v="3.1"/>
    <n v="8"/>
    <n v="0.58899999999999997"/>
    <n v="1.52"/>
    <n v="35.168112000000008"/>
    <n v="668.19412800000009"/>
    <n v="417.01318577075102"/>
    <n v="278.00879051383401"/>
    <n v="11.693397240000003"/>
    <n v="71.25"/>
    <n v="751.13752524000006"/>
    <n v="39.533553960000006"/>
    <n v="468.77731968379447"/>
    <n v="312.51821312252963"/>
  </r>
  <r>
    <s v="05/06/2026"/>
    <s v="M"/>
    <s v="[1062] RAMGADH"/>
    <s v="[8403] MOHANIA"/>
    <x v="2"/>
    <x v="2"/>
    <x v="2"/>
    <s v="C"/>
    <n v="19"/>
    <n v="3.1"/>
    <n v="8"/>
    <n v="0.58899999999999997"/>
    <n v="1.52"/>
    <n v="35.168112000000008"/>
    <n v="668.19412800000009"/>
    <n v="417.01318577075102"/>
    <n v="278.00879051383401"/>
    <n v="11.693397240000003"/>
    <n v="71.25"/>
    <n v="751.13752524000006"/>
    <n v="39.533553960000006"/>
    <n v="468.77731968379447"/>
    <n v="312.51821312252963"/>
  </r>
  <r>
    <s v="05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6/06/2026"/>
    <s v="M"/>
    <s v="[1062] RAMGADH"/>
    <s v="[8403] MOHANIA"/>
    <x v="2"/>
    <x v="2"/>
    <x v="2"/>
    <s v="C"/>
    <n v="28"/>
    <n v="3.4"/>
    <n v="8"/>
    <n v="0.95200000000000007"/>
    <n v="2.2400000000000002"/>
    <n v="36.419112000000005"/>
    <n v="1019.7351360000001"/>
    <n v="417.01273282442747"/>
    <n v="278.00848854961833"/>
    <n v="17.845364880000005"/>
    <n v="105"/>
    <n v="1142.58050088"/>
    <n v="40.806446460000004"/>
    <n v="467.24938694656487"/>
    <n v="311.49959129770991"/>
  </r>
  <r>
    <s v="06/06/2026"/>
    <s v="E"/>
    <s v="[1062] RAMGADH"/>
    <s v="[8403] MOHANIA"/>
    <x v="2"/>
    <x v="2"/>
    <x v="2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07/06/2026"/>
    <s v="M"/>
    <s v="[1062] RAMGADH"/>
    <s v="[8403] MOHANIA"/>
    <x v="2"/>
    <x v="2"/>
    <x v="2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07/06/2026"/>
    <s v="E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8/06/2026"/>
    <s v="M"/>
    <s v="[1062] RAMGADH"/>
    <s v="[8403] MOHANIA"/>
    <x v="2"/>
    <x v="2"/>
    <x v="2"/>
    <s v="C"/>
    <n v="26"/>
    <n v="3.6"/>
    <n v="8"/>
    <n v="0.93600000000000005"/>
    <n v="2.08"/>
    <n v="37.253112000000009"/>
    <n v="968.58091200000024"/>
    <n v="417.01244776119404"/>
    <n v="278.00829850746271"/>
    <n v="16.950165960000007"/>
    <n v="97.5"/>
    <n v="1083.0310779600002"/>
    <n v="41.655041460000007"/>
    <n v="466.28777753731345"/>
    <n v="310.85851835820898"/>
  </r>
  <r>
    <s v="08/06/2026"/>
    <s v="E"/>
    <s v="[1062] RAMGADH"/>
    <s v="[8403] MOHANIA"/>
    <x v="2"/>
    <x v="2"/>
    <x v="2"/>
    <s v="C"/>
    <n v="22"/>
    <n v="3.1"/>
    <n v="8"/>
    <n v="0.68200000000000005"/>
    <n v="1.76"/>
    <n v="35.168112000000008"/>
    <n v="773.69846400000017"/>
    <n v="417.01318577075102"/>
    <n v="278.00879051383401"/>
    <n v="13.539723120000005"/>
    <n v="82.5"/>
    <n v="869.73818712000013"/>
    <n v="39.533553960000006"/>
    <n v="468.77731968379447"/>
    <n v="312.51821312252963"/>
  </r>
  <r>
    <s v="09/06/2026"/>
    <s v="M"/>
    <s v="[1062] RAMGADH"/>
    <s v="[8403] MOHANIA"/>
    <x v="2"/>
    <x v="2"/>
    <x v="2"/>
    <s v="C"/>
    <n v="26"/>
    <n v="3.6"/>
    <n v="8"/>
    <n v="0.93600000000000005"/>
    <n v="2.08"/>
    <n v="37.253112000000009"/>
    <n v="968.58091200000024"/>
    <n v="417.01244776119404"/>
    <n v="278.00829850746271"/>
    <n v="16.950165960000007"/>
    <n v="97.5"/>
    <n v="1083.0310779600002"/>
    <n v="41.655041460000007"/>
    <n v="466.28777753731345"/>
    <n v="310.85851835820898"/>
  </r>
  <r>
    <s v="09/06/2026"/>
    <s v="E"/>
    <s v="[1062] RAMGADH"/>
    <s v="[8403] MOHANIA"/>
    <x v="2"/>
    <x v="2"/>
    <x v="2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10/06/2026"/>
    <s v="M"/>
    <s v="[1062] RAMGADH"/>
    <s v="[8403] MOHANIA"/>
    <x v="2"/>
    <x v="2"/>
    <x v="2"/>
    <s v="C"/>
    <n v="28"/>
    <n v="3.6"/>
    <n v="8"/>
    <n v="1.008"/>
    <n v="2.2400000000000002"/>
    <n v="37.253112000000009"/>
    <n v="1043.0871360000003"/>
    <n v="417.01244776119404"/>
    <n v="278.00829850746271"/>
    <n v="18.254024880000006"/>
    <n v="105"/>
    <n v="1166.3411608800004"/>
    <n v="41.655041460000014"/>
    <n v="466.2877775373135"/>
    <n v="310.85851835820898"/>
  </r>
  <r>
    <s v="10/06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1/06/2026"/>
    <s v="M"/>
    <s v="[1062] RAMGADH"/>
    <s v="[8403] MOHANIA"/>
    <x v="2"/>
    <x v="2"/>
    <x v="2"/>
    <s v="C"/>
    <n v="26"/>
    <n v="3.6"/>
    <n v="8"/>
    <n v="0.93600000000000005"/>
    <n v="2.08"/>
    <n v="37.253112000000009"/>
    <n v="968.58091200000024"/>
    <n v="417.01244776119404"/>
    <n v="278.00829850746271"/>
    <n v="16.950165960000007"/>
    <n v="97.5"/>
    <n v="1083.0310779600002"/>
    <n v="41.655041460000007"/>
    <n v="466.28777753731345"/>
    <n v="310.85851835820898"/>
  </r>
  <r>
    <s v="11/06/2026"/>
    <s v="E"/>
    <s v="[1062] RAMGADH"/>
    <s v="[8403] MOHANIA"/>
    <x v="2"/>
    <x v="2"/>
    <x v="2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2/06/2026"/>
    <s v="M"/>
    <s v="[1062] RAMGADH"/>
    <s v="[8403] MOHANIA"/>
    <x v="2"/>
    <x v="2"/>
    <x v="2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12/06/2026"/>
    <s v="E"/>
    <s v="[1062] RAMGADH"/>
    <s v="[8403] MOHANIA"/>
    <x v="2"/>
    <x v="2"/>
    <x v="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3/06/2026"/>
    <s v="M"/>
    <s v="[1062] RAMGADH"/>
    <s v="[8403] MOHANIA"/>
    <x v="2"/>
    <x v="2"/>
    <x v="2"/>
    <s v="C"/>
    <n v="30"/>
    <n v="3.7"/>
    <n v="8"/>
    <n v="1.1100000000000001"/>
    <n v="2.4"/>
    <n v="37.670112000000003"/>
    <n v="1130.1033600000001"/>
    <n v="417.0123099630996"/>
    <n v="278.0082066420664"/>
    <n v="19.776808800000001"/>
    <n v="112.5"/>
    <n v="1262.3801688000001"/>
    <n v="42.079338960000001"/>
    <n v="465.82294051660512"/>
    <n v="310.5486270110701"/>
  </r>
  <r>
    <s v="13/06/2026"/>
    <s v="E"/>
    <s v="[1062] RAMGADH"/>
    <s v="[8403] MOHANIA"/>
    <x v="2"/>
    <x v="2"/>
    <x v="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4/06/2026"/>
    <s v="M"/>
    <s v="[1062] RAMGADH"/>
    <s v="[8403] MOHANIA"/>
    <x v="2"/>
    <x v="2"/>
    <x v="2"/>
    <s v="C"/>
    <n v="32"/>
    <n v="3.6"/>
    <n v="8"/>
    <n v="1.1520000000000001"/>
    <n v="2.56"/>
    <n v="37.253112000000009"/>
    <n v="1192.0995840000003"/>
    <n v="417.01244776119404"/>
    <n v="278.00829850746271"/>
    <n v="20.861742720000006"/>
    <n v="120"/>
    <n v="1332.9613267200002"/>
    <n v="41.655041460000007"/>
    <n v="466.28777753731345"/>
    <n v="310.85851835820898"/>
  </r>
  <r>
    <s v="14/06/2026"/>
    <s v="E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5/06/2026"/>
    <s v="M"/>
    <s v="[1062] RAMGADH"/>
    <s v="[8403] MOHANIA"/>
    <x v="2"/>
    <x v="2"/>
    <x v="2"/>
    <s v="C"/>
    <n v="28"/>
    <n v="3.5"/>
    <n v="8"/>
    <n v="0.98"/>
    <n v="2.2400000000000002"/>
    <n v="36.836112000000007"/>
    <n v="1031.4111360000002"/>
    <n v="417.01258867924531"/>
    <n v="278.00839245283021"/>
    <n v="18.049694880000004"/>
    <n v="105"/>
    <n v="1154.4608308800002"/>
    <n v="41.230743960000005"/>
    <n v="466.76313916981132"/>
    <n v="311.17542611320755"/>
  </r>
  <r>
    <s v="15/06/2026"/>
    <s v="E"/>
    <s v="[1062] RAMGADH"/>
    <s v="[8403] MOHANIA"/>
    <x v="2"/>
    <x v="2"/>
    <x v="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6/06/2026"/>
    <s v="M"/>
    <s v="[1062] RAMGADH"/>
    <s v="[8403] MOHANIA"/>
    <x v="2"/>
    <x v="2"/>
    <x v="2"/>
    <s v="C"/>
    <n v="29"/>
    <n v="3.6"/>
    <n v="8"/>
    <n v="1.044"/>
    <n v="2.3199999999999998"/>
    <n v="37.253112000000009"/>
    <n v="1080.3402480000002"/>
    <n v="417.01244776119404"/>
    <n v="278.00829850746271"/>
    <n v="18.905954340000005"/>
    <n v="108.75"/>
    <n v="1207.9962023400003"/>
    <n v="41.655041460000014"/>
    <n v="466.2877775373135"/>
    <n v="310.85851835820898"/>
  </r>
  <r>
    <s v="16/06/2026"/>
    <s v="E"/>
    <s v="[1062] RAMGADH"/>
    <s v="[8403] MOHANIA"/>
    <x v="2"/>
    <x v="2"/>
    <x v="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7/06/2026"/>
    <s v="M"/>
    <s v="[1062] RAMGADH"/>
    <s v="[8403] MOHANIA"/>
    <x v="2"/>
    <x v="2"/>
    <x v="2"/>
    <s v="C"/>
    <n v="29"/>
    <n v="3.7"/>
    <n v="8"/>
    <n v="1.0730000000000002"/>
    <n v="2.3199999999999998"/>
    <n v="37.670112000000003"/>
    <n v="1092.433248"/>
    <n v="417.0123099630996"/>
    <n v="278.0082066420664"/>
    <n v="19.117581840000003"/>
    <n v="108.75"/>
    <n v="1220.30082984"/>
    <n v="42.079338960000001"/>
    <n v="465.82294051660512"/>
    <n v="310.5486270110701"/>
  </r>
  <r>
    <s v="17/06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8/06/2026"/>
    <s v="M"/>
    <s v="[1062] RAMGADH"/>
    <s v="[8403] MOHANIA"/>
    <x v="2"/>
    <x v="2"/>
    <x v="2"/>
    <s v="C"/>
    <n v="29"/>
    <n v="3.9"/>
    <n v="8"/>
    <n v="1.131"/>
    <n v="2.3199999999999998"/>
    <n v="38.504112000000006"/>
    <n v="1116.6192480000002"/>
    <n v="417.0120433212997"/>
    <n v="278.00802888086645"/>
    <n v="19.540836840000004"/>
    <n v="108.75"/>
    <n v="1244.9100848400003"/>
    <n v="42.927933960000011"/>
    <n v="464.92347249097486"/>
    <n v="309.94898166064991"/>
  </r>
  <r>
    <s v="18/06/2026"/>
    <s v="E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9/06/2026"/>
    <s v="M"/>
    <s v="[1062] RAMGADH"/>
    <s v="[8403] MOHANIA"/>
    <x v="2"/>
    <x v="2"/>
    <x v="2"/>
    <s v="C"/>
    <n v="28"/>
    <n v="3.7"/>
    <n v="8"/>
    <n v="1.036"/>
    <n v="2.2400000000000002"/>
    <n v="37.670112000000003"/>
    <n v="1054.763136"/>
    <n v="417.0123099630996"/>
    <n v="278.0082066420664"/>
    <n v="18.458354880000002"/>
    <n v="105"/>
    <n v="1178.2214908800001"/>
    <n v="42.079338960000008"/>
    <n v="465.82294051660517"/>
    <n v="310.5486270110701"/>
  </r>
  <r>
    <s v="19/06/2026"/>
    <s v="E"/>
    <s v="[1062] RAMGADH"/>
    <s v="[8403] MOHANIA"/>
    <x v="2"/>
    <x v="2"/>
    <x v="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0/06/2026"/>
    <s v="M"/>
    <s v="[1062] RAMGADH"/>
    <s v="[8403] MOHANIA"/>
    <x v="2"/>
    <x v="2"/>
    <x v="2"/>
    <s v="C"/>
    <n v="26"/>
    <n v="3.6"/>
    <n v="8"/>
    <n v="0.93600000000000005"/>
    <n v="2.08"/>
    <n v="37.253112000000009"/>
    <n v="968.58091200000024"/>
    <n v="417.01244776119404"/>
    <n v="278.00829850746271"/>
    <n v="16.950165960000007"/>
    <n v="97.5"/>
    <n v="1083.0310779600002"/>
    <n v="41.655041460000007"/>
    <n v="466.28777753731345"/>
    <n v="310.85851835820898"/>
  </r>
  <r>
    <s v="20/06/2026"/>
    <s v="E"/>
    <s v="[1062] RAMGADH"/>
    <s v="[8403] MOHANIA"/>
    <x v="2"/>
    <x v="2"/>
    <x v="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1/06/2026"/>
    <s v="M"/>
    <s v="[1062] RAMGADH"/>
    <s v="[8403] MOHANIA"/>
    <x v="2"/>
    <x v="2"/>
    <x v="2"/>
    <s v="C"/>
    <n v="28"/>
    <n v="3.5"/>
    <n v="8"/>
    <n v="0.98"/>
    <n v="2.2400000000000002"/>
    <n v="36.836112000000007"/>
    <n v="1031.4111360000002"/>
    <n v="417.01258867924531"/>
    <n v="278.00839245283021"/>
    <n v="18.049694880000004"/>
    <n v="105"/>
    <n v="1154.4608308800002"/>
    <n v="41.230743960000005"/>
    <n v="466.76313916981132"/>
    <n v="311.17542611320755"/>
  </r>
  <r>
    <s v="21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2/06/2026"/>
    <s v="M"/>
    <s v="[1062] RAMGADH"/>
    <s v="[8403] MOHANIA"/>
    <x v="2"/>
    <x v="2"/>
    <x v="2"/>
    <s v="C"/>
    <n v="27"/>
    <n v="3.6"/>
    <n v="8"/>
    <n v="0.97199999999999998"/>
    <n v="2.16"/>
    <n v="37.253112000000009"/>
    <n v="1005.8340240000002"/>
    <n v="417.01244776119404"/>
    <n v="278.00829850746271"/>
    <n v="17.602095420000005"/>
    <n v="101.25"/>
    <n v="1124.6861194200003"/>
    <n v="41.655041460000014"/>
    <n v="466.2877775373135"/>
    <n v="310.85851835820898"/>
  </r>
  <r>
    <s v="22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3/06/2026"/>
    <s v="M"/>
    <s v="[1062] RAMGADH"/>
    <s v="[8403] MOHANIA"/>
    <x v="2"/>
    <x v="2"/>
    <x v="2"/>
    <s v="C"/>
    <n v="38"/>
    <n v="3.9"/>
    <n v="8"/>
    <n v="1.482"/>
    <n v="3.04"/>
    <n v="38.504112000000006"/>
    <n v="1463.1562560000002"/>
    <n v="417.0120433212997"/>
    <n v="278.00802888086645"/>
    <n v="25.605234480000007"/>
    <n v="142.5"/>
    <n v="1631.2614904800002"/>
    <n v="42.927933960000004"/>
    <n v="464.92347249097475"/>
    <n v="309.94898166064985"/>
  </r>
  <r>
    <s v="23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4/06/2026"/>
    <s v="M"/>
    <s v="[1062] RAMGADH"/>
    <s v="[8403] MOHANIA"/>
    <x v="2"/>
    <x v="2"/>
    <x v="2"/>
    <s v="C"/>
    <n v="24"/>
    <n v="3.9"/>
    <n v="8"/>
    <n v="0.93599999999999994"/>
    <n v="1.92"/>
    <n v="38.504112000000006"/>
    <n v="924.09868800000015"/>
    <n v="417.0120433212997"/>
    <n v="278.00802888086645"/>
    <n v="16.171727040000004"/>
    <n v="90"/>
    <n v="1030.2704150400002"/>
    <n v="42.927933960000011"/>
    <n v="464.92347249097486"/>
    <n v="309.94898166064991"/>
  </r>
  <r>
    <s v="24/06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5/06/2026"/>
    <s v="M"/>
    <s v="[1062] RAMGADH"/>
    <s v="[8403] MOHANIA"/>
    <x v="2"/>
    <x v="2"/>
    <x v="2"/>
    <s v="C"/>
    <n v="25"/>
    <n v="3.6"/>
    <n v="8"/>
    <n v="0.9"/>
    <n v="2"/>
    <n v="37.253112000000009"/>
    <n v="931.32780000000025"/>
    <n v="417.01244776119404"/>
    <n v="278.00829850746271"/>
    <n v="16.298236500000005"/>
    <n v="93.75"/>
    <n v="1041.3760365000003"/>
    <n v="41.655041460000014"/>
    <n v="466.2877775373135"/>
    <n v="310.85851835820898"/>
  </r>
  <r>
    <s v="25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6/06/2026"/>
    <s v="M"/>
    <s v="[1062] RAMGADH"/>
    <s v="[8403] MOHANIA"/>
    <x v="2"/>
    <x v="2"/>
    <x v="2"/>
    <s v="C"/>
    <n v="26"/>
    <n v="3.3"/>
    <n v="8"/>
    <n v="0.85799999999999998"/>
    <n v="2.08"/>
    <n v="36.002112000000004"/>
    <n v="936.05491200000006"/>
    <n v="417.01288030888031"/>
    <n v="278.00858687258687"/>
    <n v="16.380960960000003"/>
    <n v="97.5"/>
    <n v="1049.9358729600001"/>
    <n v="40.382148960000002"/>
    <n v="467.74689915057911"/>
    <n v="311.83126610038607"/>
  </r>
  <r>
    <s v="26/06/2026"/>
    <s v="E"/>
    <s v="[1062] RAMGADH"/>
    <s v="[8403] MOHANIA"/>
    <x v="2"/>
    <x v="2"/>
    <x v="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7/06/2026"/>
    <s v="M"/>
    <s v="[1062] RAMGADH"/>
    <s v="[8403] MOHANIA"/>
    <x v="2"/>
    <x v="2"/>
    <x v="2"/>
    <s v="C"/>
    <n v="25"/>
    <n v="3.1"/>
    <n v="8"/>
    <n v="0.77500000000000002"/>
    <n v="2"/>
    <n v="35.168112000000008"/>
    <n v="879.20280000000025"/>
    <n v="417.01318577075102"/>
    <n v="278.00879051383401"/>
    <n v="15.386049000000005"/>
    <n v="93.75"/>
    <n v="988.33884900000021"/>
    <n v="39.533553960000006"/>
    <n v="468.77731968379447"/>
    <n v="312.51821312252963"/>
  </r>
  <r>
    <s v="27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8/06/2026"/>
    <s v="M"/>
    <s v="[1062] RAMGADH"/>
    <s v="[8403] MOHANIA"/>
    <x v="2"/>
    <x v="2"/>
    <x v="2"/>
    <s v="C"/>
    <n v="26"/>
    <n v="3.8"/>
    <n v="8.3000000000000007"/>
    <n v="0.98799999999999999"/>
    <n v="2.1579999999999999"/>
    <n v="38.921153700000005"/>
    <n v="1011.9499962000001"/>
    <n v="417.01236107142859"/>
    <n v="278.00824071428571"/>
    <n v="17.709124933500004"/>
    <n v="97.5"/>
    <n v="1127.1591211335001"/>
    <n v="43.352273889750002"/>
    <n v="464.48864881874999"/>
    <n v="309.6590992125"/>
  </r>
  <r>
    <s v="28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9/06/2026"/>
    <s v="M"/>
    <s v="[1062] RAMGADH"/>
    <s v="[8403] MOHANIA"/>
    <x v="2"/>
    <x v="2"/>
    <x v="2"/>
    <s v="C"/>
    <n v="24"/>
    <n v="3.3"/>
    <n v="8"/>
    <n v="0.79199999999999993"/>
    <n v="1.92"/>
    <n v="36.002112000000004"/>
    <n v="864.05068800000004"/>
    <n v="417.01288030888031"/>
    <n v="278.00858687258687"/>
    <n v="15.120887040000001"/>
    <n v="90"/>
    <n v="969.17157503999999"/>
    <n v="40.382148960000002"/>
    <n v="467.74689915057911"/>
    <n v="311.83126610038607"/>
  </r>
  <r>
    <s v="29/06/2026"/>
    <s v="E"/>
    <s v="[1062] RAMGADH"/>
    <s v="[8403] MOHANIA"/>
    <x v="2"/>
    <x v="2"/>
    <x v="2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30/06/2026"/>
    <s v="M"/>
    <s v="[1062] RAMGADH"/>
    <s v="[8403] MOHANIA"/>
    <x v="2"/>
    <x v="2"/>
    <x v="2"/>
    <s v="C"/>
    <n v="25"/>
    <n v="3.9"/>
    <n v="8"/>
    <n v="0.97499999999999998"/>
    <n v="2"/>
    <n v="38.504112000000006"/>
    <n v="962.60280000000012"/>
    <n v="417.0120433212997"/>
    <n v="278.00802888086645"/>
    <n v="16.845549000000002"/>
    <n v="93.75"/>
    <n v="1073.1983490000002"/>
    <n v="42.927933960000011"/>
    <n v="464.92347249097486"/>
    <n v="309.94898166064991"/>
  </r>
  <r>
    <s v="30/06/2026"/>
    <s v="E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1/06/2026"/>
    <s v="M"/>
    <s v="[1062] RAMGADH"/>
    <s v="[8403] MOHANIA"/>
    <x v="3"/>
    <x v="3"/>
    <x v="3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01/06/2026"/>
    <s v="M"/>
    <s v="[1062] RAMGADH"/>
    <s v="[8403] MOHANIA"/>
    <x v="3"/>
    <x v="3"/>
    <x v="3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01/06/2026"/>
    <s v="E"/>
    <s v="[1062] RAMGADH"/>
    <s v="[8403] MOHANIA"/>
    <x v="3"/>
    <x v="3"/>
    <x v="3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2/06/2026"/>
    <s v="M"/>
    <s v="[1062] RAMGADH"/>
    <s v="[8403] MOHANIA"/>
    <x v="3"/>
    <x v="3"/>
    <x v="3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02/06/2026"/>
    <s v="M"/>
    <s v="[1062] RAMGADH"/>
    <s v="[8403] MOHANIA"/>
    <x v="3"/>
    <x v="3"/>
    <x v="3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02/06/2026"/>
    <s v="E"/>
    <s v="[1062] RAMGADH"/>
    <s v="[8403] MOHANIA"/>
    <x v="3"/>
    <x v="3"/>
    <x v="3"/>
    <s v="C"/>
    <n v="24"/>
    <n v="3.6"/>
    <n v="8.1"/>
    <n v="0.8640000000000001"/>
    <n v="1.9439999999999997"/>
    <n v="37.531125900000006"/>
    <n v="900.74702160000015"/>
    <n v="417.01251000000008"/>
    <n v="278.00834000000003"/>
    <n v="15.763072878000004"/>
    <n v="90"/>
    <n v="1006.5100944780002"/>
    <n v="41.937920603250006"/>
    <n v="465.97689559166673"/>
    <n v="310.6512637277778"/>
  </r>
  <r>
    <s v="03/06/2026"/>
    <s v="M"/>
    <s v="[1062] RAMGADH"/>
    <s v="[8403] MOHANIA"/>
    <x v="3"/>
    <x v="3"/>
    <x v="3"/>
    <s v="B"/>
    <n v="7"/>
    <n v="6.9"/>
    <n v="8.8000000000000007"/>
    <n v="0.48300000000000004"/>
    <n v="0.6160000000000001"/>
    <n v="57.038850000000004"/>
    <n v="399.27195"/>
    <n v="446.77950391644907"/>
    <n v="297.85300261096603"/>
    <n v="6.9872591250000005"/>
    <n v="26.25"/>
    <n v="432.50920912499998"/>
    <n v="61.787029874999995"/>
    <n v="483.97151338120096"/>
    <n v="322.64767558746729"/>
  </r>
  <r>
    <s v="03/06/2026"/>
    <s v="M"/>
    <s v="[1062] RAMGADH"/>
    <s v="[8403] MOHANIA"/>
    <x v="3"/>
    <x v="3"/>
    <x v="3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03/06/2026"/>
    <s v="E"/>
    <s v="[1062] RAMGADH"/>
    <s v="[8403] MOHANIA"/>
    <x v="3"/>
    <x v="3"/>
    <x v="3"/>
    <s v="C"/>
    <n v="23"/>
    <n v="3.4"/>
    <n v="8.1"/>
    <n v="0.78200000000000003"/>
    <n v="1.8629999999999998"/>
    <n v="36.697125900000003"/>
    <n v="844.03389570000013"/>
    <n v="417.01279431818188"/>
    <n v="278.00852954545456"/>
    <n v="14.770593174750005"/>
    <n v="86.25"/>
    <n v="945.05448887475018"/>
    <n v="41.08932560325001"/>
    <n v="466.92415458238651"/>
    <n v="311.28276972159102"/>
  </r>
  <r>
    <s v="04/06/2026"/>
    <s v="M"/>
    <s v="[1062] RAMGADH"/>
    <s v="[8403] MOHANIA"/>
    <x v="3"/>
    <x v="3"/>
    <x v="3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04/06/2026"/>
    <s v="M"/>
    <s v="[1062] RAMGADH"/>
    <s v="[8403] MOHANIA"/>
    <x v="3"/>
    <x v="3"/>
    <x v="3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04/06/2026"/>
    <s v="E"/>
    <s v="[1062] RAMGADH"/>
    <s v="[8403] MOHANIA"/>
    <x v="3"/>
    <x v="3"/>
    <x v="3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05/06/2026"/>
    <s v="M"/>
    <s v="[1062] RAMGADH"/>
    <s v="[8403] MOHANIA"/>
    <x v="3"/>
    <x v="3"/>
    <x v="3"/>
    <s v="B"/>
    <n v="7"/>
    <n v="7.3"/>
    <n v="8.8000000000000007"/>
    <n v="0.51100000000000001"/>
    <n v="0.6160000000000001"/>
    <n v="60.34545"/>
    <n v="422.41814999999997"/>
    <n v="458.31987341772157"/>
    <n v="305.54658227848103"/>
    <n v="7.3923176250000004"/>
    <n v="26.25"/>
    <n v="456.060467625"/>
    <n v="65.151495374999996"/>
    <n v="494.82148386075949"/>
    <n v="329.88098924050632"/>
  </r>
  <r>
    <s v="05/06/2026"/>
    <s v="M"/>
    <s v="[1062] RAMGADH"/>
    <s v="[8403] MOHANIA"/>
    <x v="3"/>
    <x v="3"/>
    <x v="3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05/06/2026"/>
    <s v="E"/>
    <s v="[1062] RAMGADH"/>
    <s v="[8403] MOHANIA"/>
    <x v="3"/>
    <x v="3"/>
    <x v="3"/>
    <s v="C"/>
    <n v="27"/>
    <n v="3.3"/>
    <n v="8.1"/>
    <n v="0.8909999999999999"/>
    <n v="2.1869999999999998"/>
    <n v="36.280125900000002"/>
    <n v="979.56339930000001"/>
    <n v="417.0129413793104"/>
    <n v="278.00862758620696"/>
    <n v="17.142359487750003"/>
    <n v="101.25"/>
    <n v="1097.95575878775"/>
    <n v="40.665028103250002"/>
    <n v="467.4141161293104"/>
    <n v="311.6094107528736"/>
  </r>
  <r>
    <s v="06/06/2026"/>
    <s v="M"/>
    <s v="[1062] RAMGADH"/>
    <s v="[8403] MOHANIA"/>
    <x v="3"/>
    <x v="3"/>
    <x v="3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06/06/2026"/>
    <s v="M"/>
    <s v="[1062] RAMGADH"/>
    <s v="[8403] MOHANIA"/>
    <x v="3"/>
    <x v="3"/>
    <x v="3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06/06/2026"/>
    <s v="E"/>
    <s v="[1062] RAMGADH"/>
    <s v="[8403] MOHANIA"/>
    <x v="3"/>
    <x v="3"/>
    <x v="3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07/06/2026"/>
    <s v="M"/>
    <s v="[1062] RAMGADH"/>
    <s v="[8403] MOHANIA"/>
    <x v="3"/>
    <x v="3"/>
    <x v="3"/>
    <s v="B"/>
    <n v="7"/>
    <n v="7.7"/>
    <n v="8.8000000000000007"/>
    <n v="0.53900000000000003"/>
    <n v="0.6160000000000001"/>
    <n v="63.652050000000003"/>
    <n v="445.56434999999999"/>
    <n v="469.17972972972979"/>
    <n v="312.78648648648652"/>
    <n v="7.7973761250000004"/>
    <n v="26.25"/>
    <n v="479.61172612500002"/>
    <n v="68.515960875000005"/>
    <n v="505.03165264127773"/>
    <n v="336.68776842751851"/>
  </r>
  <r>
    <s v="07/06/2026"/>
    <s v="M"/>
    <s v="[1062] RAMGADH"/>
    <s v="[8403] MOHANIA"/>
    <x v="3"/>
    <x v="3"/>
    <x v="3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07/06/2026"/>
    <s v="E"/>
    <s v="[1062] RAMGADH"/>
    <s v="[8403] MOHANIA"/>
    <x v="3"/>
    <x v="3"/>
    <x v="3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08/06/2026"/>
    <s v="M"/>
    <s v="[1062] RAMGADH"/>
    <s v="[8403] MOHANIA"/>
    <x v="3"/>
    <x v="3"/>
    <x v="3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08/06/2026"/>
    <s v="M"/>
    <s v="[1062] RAMGADH"/>
    <s v="[8403] MOHANIA"/>
    <x v="3"/>
    <x v="3"/>
    <x v="3"/>
    <s v="C"/>
    <n v="17"/>
    <n v="3.4"/>
    <n v="8.1"/>
    <n v="0.57799999999999996"/>
    <n v="1.3769999999999998"/>
    <n v="36.697125900000003"/>
    <n v="623.8511403"/>
    <n v="417.01279431818188"/>
    <n v="278.00852954545456"/>
    <n v="10.917394955250002"/>
    <n v="63.75"/>
    <n v="698.51853525524996"/>
    <n v="41.089325603249996"/>
    <n v="466.92415458238634"/>
    <n v="311.28276972159091"/>
  </r>
  <r>
    <s v="08/06/2026"/>
    <s v="E"/>
    <s v="[1062] RAMGADH"/>
    <s v="[8403] MOHANIA"/>
    <x v="3"/>
    <x v="3"/>
    <x v="3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09/06/2026"/>
    <s v="M"/>
    <s v="[1062] RAMGADH"/>
    <s v="[8403] MOHANIA"/>
    <x v="3"/>
    <x v="3"/>
    <x v="3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09/06/2026"/>
    <s v="M"/>
    <s v="[1062] RAMGADH"/>
    <s v="[8403] MOHANIA"/>
    <x v="3"/>
    <x v="3"/>
    <x v="3"/>
    <s v="C"/>
    <n v="18"/>
    <n v="3.4"/>
    <n v="8.1"/>
    <n v="0.61199999999999999"/>
    <n v="1.4579999999999997"/>
    <n v="36.697125900000003"/>
    <n v="660.54826620000006"/>
    <n v="417.01279431818188"/>
    <n v="278.00852954545456"/>
    <n v="11.559594658500002"/>
    <n v="67.5"/>
    <n v="739.60786085850009"/>
    <n v="41.089325603250003"/>
    <n v="466.92415458238645"/>
    <n v="311.28276972159097"/>
  </r>
  <r>
    <s v="09/06/2026"/>
    <s v="E"/>
    <s v="[1062] RAMGADH"/>
    <s v="[8403] MOHANIA"/>
    <x v="3"/>
    <x v="3"/>
    <x v="3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10/06/2026"/>
    <s v="M"/>
    <s v="[1062] RAMGADH"/>
    <s v="[8403] MOHANIA"/>
    <x v="3"/>
    <x v="3"/>
    <x v="3"/>
    <s v="B"/>
    <n v="8"/>
    <n v="7.4"/>
    <n v="8.8000000000000007"/>
    <n v="0.59200000000000008"/>
    <n v="0.70400000000000007"/>
    <n v="61.172100000000007"/>
    <n v="489.37680000000006"/>
    <n v="461.09623115577887"/>
    <n v="307.39748743718593"/>
    <n v="8.5640940000000025"/>
    <n v="30"/>
    <n v="527.94089400000007"/>
    <n v="65.992611750000009"/>
    <n v="497.43174685929648"/>
    <n v="331.6211645728643"/>
  </r>
  <r>
    <s v="10/06/2026"/>
    <s v="M"/>
    <s v="[1062] RAMGADH"/>
    <s v="[8403] MOHANIA"/>
    <x v="3"/>
    <x v="3"/>
    <x v="3"/>
    <s v="C"/>
    <n v="17"/>
    <n v="3.4"/>
    <n v="8.1"/>
    <n v="0.57799999999999996"/>
    <n v="1.3769999999999998"/>
    <n v="36.697125900000003"/>
    <n v="623.8511403"/>
    <n v="417.01279431818188"/>
    <n v="278.00852954545456"/>
    <n v="10.917394955250002"/>
    <n v="63.75"/>
    <n v="698.51853525524996"/>
    <n v="41.089325603249996"/>
    <n v="466.92415458238634"/>
    <n v="311.28276972159091"/>
  </r>
  <r>
    <s v="10/06/2026"/>
    <s v="E"/>
    <s v="[1062] RAMGADH"/>
    <s v="[8403] MOHANIA"/>
    <x v="3"/>
    <x v="3"/>
    <x v="3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11/06/2026"/>
    <s v="M"/>
    <s v="[1062] RAMGADH"/>
    <s v="[8403] MOHANIA"/>
    <x v="3"/>
    <x v="3"/>
    <x v="3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11/06/2026"/>
    <s v="M"/>
    <s v="[1062] RAMGADH"/>
    <s v="[8403] MOHANIA"/>
    <x v="3"/>
    <x v="3"/>
    <x v="3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11/06/2026"/>
    <s v="E"/>
    <s v="[1062] RAMGADH"/>
    <s v="[8403] MOHANIA"/>
    <x v="3"/>
    <x v="3"/>
    <x v="3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2/06/2026"/>
    <s v="M"/>
    <s v="[1062] RAMGADH"/>
    <s v="[8403] MOHANIA"/>
    <x v="3"/>
    <x v="3"/>
    <x v="3"/>
    <s v="B"/>
    <n v="7"/>
    <n v="7.8"/>
    <n v="9"/>
    <n v="0.54600000000000004"/>
    <n v="0.63"/>
    <n v="65.13"/>
    <n v="455.90999999999997"/>
    <n v="471.95652173913038"/>
    <n v="314.63768115942025"/>
    <n v="7.9784250000000005"/>
    <n v="26.25"/>
    <n v="490.13842499999998"/>
    <n v="70.019774999999996"/>
    <n v="507.3896739130434"/>
    <n v="338.25978260869562"/>
  </r>
  <r>
    <s v="12/06/2026"/>
    <s v="M"/>
    <s v="[1062] RAMGADH"/>
    <s v="[8403] MOHANIA"/>
    <x v="3"/>
    <x v="3"/>
    <x v="3"/>
    <s v="C"/>
    <n v="16"/>
    <n v="3.3"/>
    <n v="8.4"/>
    <n v="0.52800000000000002"/>
    <n v="1.3440000000000001"/>
    <n v="37.114167600000009"/>
    <n v="593.82668160000014"/>
    <n v="417.01311910112372"/>
    <n v="278.00874606741581"/>
    <n v="10.391966928000004"/>
    <n v="60"/>
    <n v="664.21864852800013"/>
    <n v="41.513665533000008"/>
    <n v="466.4456801460675"/>
    <n v="310.96378676404498"/>
  </r>
  <r>
    <s v="12/06/2026"/>
    <s v="E"/>
    <s v="[1062] RAMGADH"/>
    <s v="[8403] MOHANIA"/>
    <x v="3"/>
    <x v="3"/>
    <x v="3"/>
    <s v="C"/>
    <n v="37"/>
    <n v="3.3"/>
    <n v="8.1999999999999993"/>
    <n v="1.2209999999999999"/>
    <n v="3.0339999999999998"/>
    <n v="36.558139799999999"/>
    <n v="1352.6511725999999"/>
    <n v="417.0130015209125"/>
    <n v="278.00866768060831"/>
    <n v="23.671395520499999"/>
    <n v="138.75"/>
    <n v="1515.0725681204999"/>
    <n v="40.947907246499994"/>
    <n v="467.086394446768"/>
    <n v="311.39092963117866"/>
  </r>
  <r>
    <s v="13/06/2026"/>
    <s v="M"/>
    <s v="[1062] RAMGADH"/>
    <s v="[8403] MOHANIA"/>
    <x v="3"/>
    <x v="3"/>
    <x v="3"/>
    <s v="B"/>
    <n v="8"/>
    <n v="7.1"/>
    <n v="8.8000000000000007"/>
    <n v="0.56799999999999995"/>
    <n v="0.70400000000000007"/>
    <n v="58.692149999999998"/>
    <n v="469.53719999999998"/>
    <n v="452.63868894601546"/>
    <n v="301.75912596401031"/>
    <n v="8.216901"/>
    <n v="30"/>
    <n v="507.75410099999999"/>
    <n v="63.469262624999999"/>
    <n v="489.48017448586126"/>
    <n v="326.32011632390748"/>
  </r>
  <r>
    <s v="13/06/2026"/>
    <s v="M"/>
    <s v="[1062] RAMGADH"/>
    <s v="[8403] MOHANIA"/>
    <x v="3"/>
    <x v="3"/>
    <x v="3"/>
    <s v="C"/>
    <n v="16"/>
    <n v="3.2"/>
    <n v="8.1999999999999993"/>
    <n v="0.51200000000000001"/>
    <n v="1.3119999999999998"/>
    <n v="36.141139799999998"/>
    <n v="578.25823679999996"/>
    <n v="417.0131515384615"/>
    <n v="278.00876769230769"/>
    <n v="10.119519144"/>
    <n v="60"/>
    <n v="648.377755944"/>
    <n v="40.5236097465"/>
    <n v="467.58011245961535"/>
    <n v="311.72007497307692"/>
  </r>
  <r>
    <s v="13/06/2026"/>
    <s v="E"/>
    <s v="[1062] RAMGADH"/>
    <s v="[8403] MOHANIA"/>
    <x v="3"/>
    <x v="3"/>
    <x v="3"/>
    <s v="C"/>
    <n v="32"/>
    <n v="4.2"/>
    <n v="8.5"/>
    <n v="1.3440000000000001"/>
    <n v="2.72"/>
    <n v="41.145181500000007"/>
    <n v="1316.6458080000002"/>
    <n v="417.01197466216217"/>
    <n v="278.00798310810814"/>
    <n v="23.041301640000007"/>
    <n v="120"/>
    <n v="1459.6871096400002"/>
    <n v="45.615222176250008"/>
    <n v="462.31644097550679"/>
    <n v="308.21096065033788"/>
  </r>
  <r>
    <s v="14/06/2026"/>
    <s v="M"/>
    <s v="[1062] RAMGADH"/>
    <s v="[8403] MOHANIA"/>
    <x v="3"/>
    <x v="3"/>
    <x v="3"/>
    <s v="B"/>
    <n v="7"/>
    <n v="7.3"/>
    <n v="9"/>
    <n v="0.51100000000000001"/>
    <n v="0.63"/>
    <n v="60.954999999999998"/>
    <n v="426.685"/>
    <n v="458.30827067669168"/>
    <n v="305.53884711779443"/>
    <n v="7.466987500000001"/>
    <n v="26.25"/>
    <n v="460.40198750000002"/>
    <n v="65.771712500000007"/>
    <n v="494.52415413533839"/>
    <n v="329.68276942355891"/>
  </r>
  <r>
    <s v="14/06/2026"/>
    <s v="M"/>
    <s v="[1062] RAMGADH"/>
    <s v="[8403] MOHANIA"/>
    <x v="3"/>
    <x v="3"/>
    <x v="3"/>
    <s v="C"/>
    <n v="19"/>
    <n v="3.4"/>
    <n v="8.1999999999999993"/>
    <n v="0.64599999999999991"/>
    <n v="1.5579999999999998"/>
    <n v="36.975139800000001"/>
    <n v="702.52765620000002"/>
    <n v="417.01285488721805"/>
    <n v="278.00856992481204"/>
    <n v="12.294233983500002"/>
    <n v="71.25"/>
    <n v="786.07189018350005"/>
    <n v="41.372204746500003"/>
    <n v="466.60381293045111"/>
    <n v="311.06920862030074"/>
  </r>
  <r>
    <s v="14/06/2026"/>
    <s v="E"/>
    <s v="[1062] RAMGADH"/>
    <s v="[8403] MOHANIA"/>
    <x v="3"/>
    <x v="3"/>
    <x v="3"/>
    <s v="C"/>
    <n v="34"/>
    <n v="3.6"/>
    <n v="8.4"/>
    <n v="1.224"/>
    <n v="2.8560000000000003"/>
    <n v="38.365167600000007"/>
    <n v="1304.4156984000001"/>
    <n v="417.01269130434792"/>
    <n v="278.00846086956528"/>
    <n v="22.827274722000006"/>
    <n v="127.5"/>
    <n v="1454.7429731220002"/>
    <n v="42.786558033000006"/>
    <n v="465.07128296739137"/>
    <n v="310.04752197826093"/>
  </r>
  <r>
    <s v="15/06/2026"/>
    <s v="M"/>
    <s v="[1062] RAMGADH"/>
    <s v="[8403] MOHANIA"/>
    <x v="3"/>
    <x v="3"/>
    <x v="3"/>
    <s v="B"/>
    <n v="7"/>
    <n v="7.6"/>
    <n v="9"/>
    <n v="0.53199999999999992"/>
    <n v="0.63"/>
    <n v="63.46"/>
    <n v="444.22"/>
    <n v="466.61764705882348"/>
    <n v="311.07843137254901"/>
    <n v="7.7738500000000013"/>
    <n v="26.25"/>
    <n v="478.24385000000001"/>
    <n v="68.320549999999997"/>
    <n v="502.35698529411758"/>
    <n v="334.90465686274507"/>
  </r>
  <r>
    <s v="15/06/2026"/>
    <s v="M"/>
    <s v="[1062] RAMGADH"/>
    <s v="[8403] MOHANIA"/>
    <x v="3"/>
    <x v="3"/>
    <x v="3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15/06/2026"/>
    <s v="E"/>
    <s v="[1062] RAMGADH"/>
    <s v="[8403] MOHANIA"/>
    <x v="3"/>
    <x v="3"/>
    <x v="3"/>
    <s v="C"/>
    <n v="37"/>
    <n v="3.6"/>
    <n v="8.4"/>
    <n v="1.3320000000000001"/>
    <n v="3.1080000000000001"/>
    <n v="38.365167600000007"/>
    <n v="1419.5112012000002"/>
    <n v="417.01269130434792"/>
    <n v="278.00846086956528"/>
    <n v="24.841446021000007"/>
    <n v="138.75"/>
    <n v="1583.1026472210001"/>
    <n v="42.786558033000006"/>
    <n v="465.07128296739137"/>
    <n v="310.04752197826093"/>
  </r>
  <r>
    <s v="16/06/2026"/>
    <s v="M"/>
    <s v="[1062] RAMGADH"/>
    <s v="[8403] MOHANIA"/>
    <x v="3"/>
    <x v="3"/>
    <x v="3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16/06/2026"/>
    <s v="M"/>
    <s v="[1062] RAMGADH"/>
    <s v="[8403] MOHANIA"/>
    <x v="3"/>
    <x v="3"/>
    <x v="3"/>
    <s v="C"/>
    <n v="16"/>
    <n v="3.2"/>
    <n v="8.1999999999999993"/>
    <n v="0.51200000000000001"/>
    <n v="1.3119999999999998"/>
    <n v="36.141139799999998"/>
    <n v="578.25823679999996"/>
    <n v="417.0131515384615"/>
    <n v="278.00876769230769"/>
    <n v="10.119519144"/>
    <n v="60"/>
    <n v="648.377755944"/>
    <n v="40.5236097465"/>
    <n v="467.58011245961535"/>
    <n v="311.72007497307692"/>
  </r>
  <r>
    <s v="16/06/2026"/>
    <s v="E"/>
    <s v="[1062] RAMGADH"/>
    <s v="[8403] MOHANIA"/>
    <x v="3"/>
    <x v="3"/>
    <x v="3"/>
    <s v="C"/>
    <n v="33"/>
    <n v="3.7"/>
    <n v="8.1999999999999993"/>
    <n v="1.2210000000000001"/>
    <n v="2.7059999999999995"/>
    <n v="38.226139799999999"/>
    <n v="1261.4626134"/>
    <n v="417.01243418181815"/>
    <n v="278.00828945454543"/>
    <n v="22.075595734500002"/>
    <n v="123.75"/>
    <n v="1407.2882091345"/>
    <n v="42.645097246500001"/>
    <n v="465.21924268909089"/>
    <n v="310.14616179272724"/>
  </r>
  <r>
    <s v="17/06/2026"/>
    <s v="M"/>
    <s v="[1062] RAMGADH"/>
    <s v="[8403] MOHANIA"/>
    <x v="3"/>
    <x v="3"/>
    <x v="3"/>
    <s v="B"/>
    <n v="6"/>
    <n v="8"/>
    <n v="8.8000000000000007"/>
    <n v="0.48"/>
    <n v="0.52800000000000002"/>
    <n v="66.131999999999991"/>
    <n v="396.79199999999992"/>
    <n v="476.91346153846149"/>
    <n v="317.94230769230768"/>
    <n v="6.943859999999999"/>
    <n v="22.5"/>
    <n v="426.23585999999989"/>
    <n v="71.039309999999986"/>
    <n v="512.30271634615372"/>
    <n v="341.53514423076916"/>
  </r>
  <r>
    <s v="17/06/2026"/>
    <s v="M"/>
    <s v="[1062] RAMGADH"/>
    <s v="[8403] MOHANIA"/>
    <x v="3"/>
    <x v="3"/>
    <x v="3"/>
    <s v="C"/>
    <n v="19"/>
    <n v="3.8"/>
    <n v="8.1"/>
    <n v="0.72199999999999998"/>
    <n v="1.5390000000000001"/>
    <n v="38.365125900000002"/>
    <n v="728.93739210000001"/>
    <n v="417.01223804347831"/>
    <n v="278.00815869565218"/>
    <n v="12.756404361750002"/>
    <n v="71.25"/>
    <n v="812.94379646175003"/>
    <n v="42.786515603250002"/>
    <n v="465.07082177445653"/>
    <n v="310.04721451630434"/>
  </r>
  <r>
    <s v="17/06/2026"/>
    <s v="E"/>
    <s v="[1062] RAMGADH"/>
    <s v="[8403] MOHANIA"/>
    <x v="3"/>
    <x v="3"/>
    <x v="3"/>
    <s v="C"/>
    <n v="34"/>
    <n v="3.4"/>
    <n v="8.1999999999999993"/>
    <n v="1.1559999999999999"/>
    <n v="2.7879999999999994"/>
    <n v="36.975139800000001"/>
    <n v="1257.1547532"/>
    <n v="417.01285488721805"/>
    <n v="278.00856992481204"/>
    <n v="22.000208181000001"/>
    <n v="127.5"/>
    <n v="1406.654961381"/>
    <n v="41.372204746500003"/>
    <n v="466.60381293045111"/>
    <n v="311.06920862030074"/>
  </r>
  <r>
    <s v="18/06/2026"/>
    <s v="M"/>
    <s v="[1062] RAMGADH"/>
    <s v="[8403] MOHANIA"/>
    <x v="3"/>
    <x v="3"/>
    <x v="3"/>
    <s v="B"/>
    <n v="7"/>
    <n v="7.4"/>
    <n v="8.8000000000000007"/>
    <n v="0.51800000000000002"/>
    <n v="0.6160000000000001"/>
    <n v="61.172100000000007"/>
    <n v="428.20470000000006"/>
    <n v="461.09623115577887"/>
    <n v="307.39748743718593"/>
    <n v="7.493582250000002"/>
    <n v="26.25"/>
    <n v="461.94828225000003"/>
    <n v="65.992611750000009"/>
    <n v="497.43174685929648"/>
    <n v="331.6211645728643"/>
  </r>
  <r>
    <s v="18/06/2026"/>
    <s v="M"/>
    <s v="[1062] RAMGADH"/>
    <s v="[8403] MOHANIA"/>
    <x v="3"/>
    <x v="3"/>
    <x v="3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18/06/2026"/>
    <s v="E"/>
    <s v="[1062] RAMGADH"/>
    <s v="[8403] MOHANIA"/>
    <x v="3"/>
    <x v="3"/>
    <x v="3"/>
    <s v="C"/>
    <n v="33"/>
    <n v="3.4"/>
    <n v="8.1999999999999993"/>
    <n v="1.1220000000000001"/>
    <n v="2.7059999999999995"/>
    <n v="36.975139800000001"/>
    <n v="1220.1796134000001"/>
    <n v="417.01285488721805"/>
    <n v="278.00856992481204"/>
    <n v="21.353143234500003"/>
    <n v="123.75"/>
    <n v="1365.2827566345002"/>
    <n v="41.372204746500003"/>
    <n v="466.60381293045111"/>
    <n v="311.06920862030074"/>
  </r>
  <r>
    <s v="19/06/2026"/>
    <s v="M"/>
    <s v="[1062] RAMGADH"/>
    <s v="[8403] MOHANIA"/>
    <x v="3"/>
    <x v="3"/>
    <x v="3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19/06/2026"/>
    <s v="M"/>
    <s v="[1062] RAMGADH"/>
    <s v="[8403] MOHANIA"/>
    <x v="3"/>
    <x v="3"/>
    <x v="3"/>
    <s v="C"/>
    <n v="17"/>
    <n v="3.5"/>
    <n v="8"/>
    <n v="0.59499999999999997"/>
    <n v="1.36"/>
    <n v="36.836112000000007"/>
    <n v="626.21390400000007"/>
    <n v="417.01258867924531"/>
    <n v="278.00839245283021"/>
    <n v="10.958743320000002"/>
    <n v="63.75"/>
    <n v="700.92264732000012"/>
    <n v="41.230743960000005"/>
    <n v="466.76313916981132"/>
    <n v="311.17542611320755"/>
  </r>
  <r>
    <s v="19/06/2026"/>
    <s v="E"/>
    <s v="[1062] RAMGADH"/>
    <s v="[8403] MOHANIA"/>
    <x v="3"/>
    <x v="3"/>
    <x v="3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20/06/2026"/>
    <s v="M"/>
    <s v="[1062] RAMGADH"/>
    <s v="[8403] MOHANIA"/>
    <x v="3"/>
    <x v="3"/>
    <x v="3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20/06/2026"/>
    <s v="M"/>
    <s v="[1062] RAMGADH"/>
    <s v="[8403] MOHANIA"/>
    <x v="3"/>
    <x v="3"/>
    <x v="3"/>
    <s v="C"/>
    <n v="14"/>
    <n v="3.4"/>
    <n v="8.1"/>
    <n v="0.47600000000000003"/>
    <n v="1.1339999999999999"/>
    <n v="36.697125900000003"/>
    <n v="513.75976260000004"/>
    <n v="417.01279431818188"/>
    <n v="278.00852954545456"/>
    <n v="8.990795845500001"/>
    <n v="52.5"/>
    <n v="575.25055844550002"/>
    <n v="41.089325603250003"/>
    <n v="466.92415458238645"/>
    <n v="311.28276972159097"/>
  </r>
  <r>
    <s v="20/06/2026"/>
    <s v="E"/>
    <s v="[1062] RAMGADH"/>
    <s v="[8403] MOHANIA"/>
    <x v="3"/>
    <x v="3"/>
    <x v="3"/>
    <s v="C"/>
    <n v="29"/>
    <n v="3.5"/>
    <n v="8.1"/>
    <n v="1.0149999999999999"/>
    <n v="2.3489999999999998"/>
    <n v="37.114125900000005"/>
    <n v="1076.3096511000001"/>
    <n v="417.01265056179784"/>
    <n v="278.00843370786521"/>
    <n v="18.835418894250004"/>
    <n v="108.75"/>
    <n v="1203.8950699942502"/>
    <n v="41.513623103250005"/>
    <n v="466.44520340730344"/>
    <n v="310.96346893820231"/>
  </r>
  <r>
    <s v="21/06/2026"/>
    <s v="M"/>
    <s v="[1062] RAMGADH"/>
    <s v="[8403] MOHANIA"/>
    <x v="3"/>
    <x v="3"/>
    <x v="3"/>
    <s v="B"/>
    <n v="7"/>
    <n v="7.7"/>
    <n v="8.8000000000000007"/>
    <n v="0.53900000000000003"/>
    <n v="0.6160000000000001"/>
    <n v="63.652050000000003"/>
    <n v="445.56434999999999"/>
    <n v="469.17972972972979"/>
    <n v="312.78648648648652"/>
    <n v="7.7973761250000004"/>
    <n v="26.25"/>
    <n v="479.61172612500002"/>
    <n v="68.515960875000005"/>
    <n v="505.03165264127773"/>
    <n v="336.68776842751851"/>
  </r>
  <r>
    <s v="21/06/2026"/>
    <s v="M"/>
    <s v="[1062] RAMGADH"/>
    <s v="[8403] MOHANIA"/>
    <x v="3"/>
    <x v="3"/>
    <x v="3"/>
    <s v="C"/>
    <n v="16"/>
    <n v="3.6"/>
    <n v="8"/>
    <n v="0.57600000000000007"/>
    <n v="1.28"/>
    <n v="37.253112000000009"/>
    <n v="596.04979200000014"/>
    <n v="417.01244776119404"/>
    <n v="278.00829850746271"/>
    <n v="10.430871360000003"/>
    <n v="60"/>
    <n v="666.48066336000011"/>
    <n v="41.655041460000007"/>
    <n v="466.28777753731345"/>
    <n v="310.85851835820898"/>
  </r>
  <r>
    <s v="21/06/2026"/>
    <s v="E"/>
    <s v="[1062] RAMGADH"/>
    <s v="[8403] MOHANIA"/>
    <x v="3"/>
    <x v="3"/>
    <x v="3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22/06/2026"/>
    <s v="M"/>
    <s v="[1062] RAMGADH"/>
    <s v="[8403] MOHANIA"/>
    <x v="3"/>
    <x v="3"/>
    <x v="3"/>
    <s v="B"/>
    <n v="6"/>
    <n v="7.4"/>
    <n v="8.8000000000000007"/>
    <n v="0.44400000000000006"/>
    <n v="0.52800000000000002"/>
    <n v="61.172100000000007"/>
    <n v="367.03260000000006"/>
    <n v="461.09623115577887"/>
    <n v="307.39748743718593"/>
    <n v="6.4230705000000015"/>
    <n v="22.5"/>
    <n v="395.95567050000005"/>
    <n v="65.992611750000009"/>
    <n v="497.43174685929648"/>
    <n v="331.6211645728643"/>
  </r>
  <r>
    <s v="22/06/2026"/>
    <s v="M"/>
    <s v="[1062] RAMGADH"/>
    <s v="[8403] MOHANIA"/>
    <x v="3"/>
    <x v="3"/>
    <x v="3"/>
    <s v="C"/>
    <n v="15"/>
    <n v="3.5"/>
    <n v="8.1"/>
    <n v="0.52500000000000002"/>
    <n v="1.2150000000000001"/>
    <n v="37.114125900000005"/>
    <n v="556.7118885000001"/>
    <n v="417.01265056179784"/>
    <n v="278.00843370786521"/>
    <n v="9.7424580487500023"/>
    <n v="56.25"/>
    <n v="622.7043465487501"/>
    <n v="41.513623103250005"/>
    <n v="466.44520340730344"/>
    <n v="310.96346893820231"/>
  </r>
  <r>
    <s v="22/06/2026"/>
    <s v="E"/>
    <s v="[1062] RAMGADH"/>
    <s v="[8403] MOHANIA"/>
    <x v="3"/>
    <x v="3"/>
    <x v="3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23/06/2026"/>
    <s v="M"/>
    <s v="[1062] RAMGADH"/>
    <s v="[8403] MOHANIA"/>
    <x v="3"/>
    <x v="3"/>
    <x v="3"/>
    <s v="B"/>
    <n v="6"/>
    <n v="7.6"/>
    <n v="8.8000000000000007"/>
    <n v="0.45599999999999996"/>
    <n v="0.52800000000000002"/>
    <n v="62.825400000000002"/>
    <n v="376.95240000000001"/>
    <n v="466.5252475247525"/>
    <n v="311.01683168316833"/>
    <n v="6.5966670000000009"/>
    <n v="22.5"/>
    <n v="406.04906700000004"/>
    <n v="67.674844500000006"/>
    <n v="502.53597400990105"/>
    <n v="335.02398267326737"/>
  </r>
  <r>
    <s v="23/06/2026"/>
    <s v="M"/>
    <s v="[1062] RAMGADH"/>
    <s v="[8403] MOHANIA"/>
    <x v="3"/>
    <x v="3"/>
    <x v="3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23/06/2026"/>
    <s v="E"/>
    <s v="[1062] RAMGADH"/>
    <s v="[8403] MOHANIA"/>
    <x v="3"/>
    <x v="3"/>
    <x v="3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24/06/2026"/>
    <s v="M"/>
    <s v="[1062] RAMGADH"/>
    <s v="[8403] MOHANIA"/>
    <x v="3"/>
    <x v="3"/>
    <x v="3"/>
    <s v="B"/>
    <n v="11"/>
    <n v="5.8"/>
    <n v="8.4"/>
    <n v="0.63800000000000001"/>
    <n v="0.92400000000000004"/>
    <n v="46.9771"/>
    <n v="516.74810000000002"/>
    <n v="412.07982456140354"/>
    <n v="274.71988304093571"/>
    <n v="9.0430917500000021"/>
    <n v="41.25"/>
    <n v="567.04119175000005"/>
    <n v="51.549199250000008"/>
    <n v="452.18595833333342"/>
    <n v="301.45730555555559"/>
  </r>
  <r>
    <s v="24/06/2026"/>
    <s v="E"/>
    <s v="[1062] RAMGADH"/>
    <s v="[8403] MOHANIA"/>
    <x v="3"/>
    <x v="3"/>
    <x v="3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25/06/2026"/>
    <s v="M"/>
    <s v="[1062] RAMGADH"/>
    <s v="[8403] MOHANIA"/>
    <x v="3"/>
    <x v="3"/>
    <x v="3"/>
    <s v="B"/>
    <n v="5"/>
    <n v="6.9"/>
    <n v="8.8000000000000007"/>
    <n v="0.34499999999999997"/>
    <n v="0.44"/>
    <n v="57.038850000000004"/>
    <n v="285.19425000000001"/>
    <n v="446.77950391644907"/>
    <n v="297.85300261096603"/>
    <n v="4.9908993750000006"/>
    <n v="18.75"/>
    <n v="308.93514937500004"/>
    <n v="61.787029875000009"/>
    <n v="483.97151338120108"/>
    <n v="322.6476755874674"/>
  </r>
  <r>
    <s v="25/06/2026"/>
    <s v="M"/>
    <s v="[1062] RAMGADH"/>
    <s v="[8403] MOHANIA"/>
    <x v="3"/>
    <x v="3"/>
    <x v="3"/>
    <s v="C"/>
    <n v="13"/>
    <n v="3.6"/>
    <n v="8"/>
    <n v="0.46800000000000003"/>
    <n v="1.04"/>
    <n v="37.253112000000009"/>
    <n v="484.29045600000012"/>
    <n v="417.01244776119404"/>
    <n v="278.00829850746271"/>
    <n v="8.4750829800000034"/>
    <n v="48.75"/>
    <n v="541.51553898000009"/>
    <n v="41.655041460000007"/>
    <n v="466.28777753731345"/>
    <n v="310.85851835820898"/>
  </r>
  <r>
    <s v="25/06/2026"/>
    <s v="E"/>
    <s v="[1062] RAMGADH"/>
    <s v="[8403] MOHANIA"/>
    <x v="3"/>
    <x v="3"/>
    <x v="3"/>
    <s v="C"/>
    <n v="23"/>
    <n v="3.4"/>
    <n v="8.1"/>
    <n v="0.78200000000000003"/>
    <n v="1.8629999999999998"/>
    <n v="36.697125900000003"/>
    <n v="844.03389570000013"/>
    <n v="417.01279431818188"/>
    <n v="278.00852954545456"/>
    <n v="14.770593174750005"/>
    <n v="86.25"/>
    <n v="945.05448887475018"/>
    <n v="41.08932560325001"/>
    <n v="466.92415458238651"/>
    <n v="311.28276972159102"/>
  </r>
  <r>
    <s v="26/06/2026"/>
    <s v="M"/>
    <s v="[1062] RAMGADH"/>
    <s v="[8403] MOHANIA"/>
    <x v="3"/>
    <x v="3"/>
    <x v="3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26/06/2026"/>
    <s v="M"/>
    <s v="[1062] RAMGADH"/>
    <s v="[8403] MOHANIA"/>
    <x v="3"/>
    <x v="3"/>
    <x v="3"/>
    <s v="C"/>
    <n v="14"/>
    <n v="3.5"/>
    <n v="8.1"/>
    <n v="0.49"/>
    <n v="1.1339999999999999"/>
    <n v="37.114125900000005"/>
    <n v="519.59776260000012"/>
    <n v="417.01265056179784"/>
    <n v="278.00843370786521"/>
    <n v="9.0929608455000022"/>
    <n v="52.5"/>
    <n v="581.19072344550011"/>
    <n v="41.513623103250005"/>
    <n v="466.44520340730344"/>
    <n v="310.96346893820231"/>
  </r>
  <r>
    <s v="26/06/2026"/>
    <s v="E"/>
    <s v="[1062] RAMGADH"/>
    <s v="[8403] MOHANIA"/>
    <x v="3"/>
    <x v="3"/>
    <x v="3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27/06/2026"/>
    <s v="M"/>
    <s v="[1062] RAMGADH"/>
    <s v="[8403] MOHANIA"/>
    <x v="3"/>
    <x v="3"/>
    <x v="3"/>
    <s v="B"/>
    <n v="7"/>
    <n v="7"/>
    <n v="8.6"/>
    <n v="0.49"/>
    <n v="0.60199999999999998"/>
    <n v="57.280999999999999"/>
    <n v="400.96699999999998"/>
    <n v="449.85078534031413"/>
    <n v="299.90052356020942"/>
    <n v="7.0169225000000006"/>
    <n v="26.25"/>
    <n v="434.23392250000001"/>
    <n v="62.033417499999999"/>
    <n v="487.17343586387437"/>
    <n v="324.78229057591625"/>
  </r>
  <r>
    <s v="27/06/2026"/>
    <s v="M"/>
    <s v="[1062] RAMGADH"/>
    <s v="[8403] MOHANIA"/>
    <x v="3"/>
    <x v="3"/>
    <x v="3"/>
    <s v="C"/>
    <n v="15"/>
    <n v="3.8"/>
    <n v="8.1"/>
    <n v="0.56999999999999995"/>
    <n v="1.2150000000000001"/>
    <n v="38.365125900000002"/>
    <n v="575.47688850000009"/>
    <n v="417.01223804347831"/>
    <n v="278.00815869565218"/>
    <n v="10.070845548750002"/>
    <n v="56.25"/>
    <n v="641.79773404875004"/>
    <n v="42.786515603250002"/>
    <n v="465.07082177445653"/>
    <n v="310.04721451630434"/>
  </r>
  <r>
    <s v="27/06/2026"/>
    <s v="E"/>
    <s v="[1062] RAMGADH"/>
    <s v="[8403] MOHANIA"/>
    <x v="3"/>
    <x v="3"/>
    <x v="3"/>
    <s v="C"/>
    <n v="19"/>
    <n v="3.3"/>
    <n v="8"/>
    <n v="0.627"/>
    <n v="1.52"/>
    <n v="36.002112000000004"/>
    <n v="684.0401280000001"/>
    <n v="417.01288030888031"/>
    <n v="278.00858687258687"/>
    <n v="11.970702240000003"/>
    <n v="71.25"/>
    <n v="767.26083024000013"/>
    <n v="40.382148960000009"/>
    <n v="467.74689915057917"/>
    <n v="311.83126610038613"/>
  </r>
  <r>
    <s v="28/06/2026"/>
    <s v="M"/>
    <s v="[1062] RAMGADH"/>
    <s v="[8403] MOHANIA"/>
    <x v="3"/>
    <x v="3"/>
    <x v="3"/>
    <s v="B"/>
    <n v="6"/>
    <n v="6.5"/>
    <n v="8.8000000000000007"/>
    <n v="0.39"/>
    <n v="0.52800000000000002"/>
    <n v="53.732250000000001"/>
    <n v="322.39350000000002"/>
    <n v="434.49258760107813"/>
    <n v="289.66172506738542"/>
    <n v="5.6418862500000007"/>
    <n v="22.5"/>
    <n v="350.53538624999999"/>
    <n v="58.422564375"/>
    <n v="472.41965801886789"/>
    <n v="314.94643867924526"/>
  </r>
  <r>
    <s v="28/06/2026"/>
    <s v="M"/>
    <s v="[1062] RAMGADH"/>
    <s v="[8403] MOHANIA"/>
    <x v="3"/>
    <x v="3"/>
    <x v="3"/>
    <s v="C"/>
    <n v="14"/>
    <n v="3.7"/>
    <n v="8.1"/>
    <n v="0.51800000000000002"/>
    <n v="1.1339999999999999"/>
    <n v="37.948125900000008"/>
    <n v="531.27376260000005"/>
    <n v="417.01237252747262"/>
    <n v="278.00824835164843"/>
    <n v="9.297290845500001"/>
    <n v="52.5"/>
    <n v="593.07105344550007"/>
    <n v="42.362218103250008"/>
    <n v="465.51888025549459"/>
    <n v="310.34592017032975"/>
  </r>
  <r>
    <s v="28/06/2026"/>
    <s v="E"/>
    <s v="[1062] RAMGADH"/>
    <s v="[8403] MOHANIA"/>
    <x v="3"/>
    <x v="3"/>
    <x v="3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29/06/2026"/>
    <s v="M"/>
    <s v="[1062] RAMGADH"/>
    <s v="[8403] MOHANIA"/>
    <x v="3"/>
    <x v="3"/>
    <x v="3"/>
    <s v="B"/>
    <n v="7"/>
    <n v="5.5"/>
    <n v="8.4"/>
    <n v="0.38500000000000001"/>
    <n v="0.58800000000000008"/>
    <n v="46.288167600000008"/>
    <n v="324.01717320000006"/>
    <n v="417.01051891891899"/>
    <n v="278.00701261261264"/>
    <n v="5.6703005310000014"/>
    <n v="26.25"/>
    <n v="355.93747373100007"/>
    <n v="50.848210533000007"/>
    <n v="458.09198678378385"/>
    <n v="305.39465785585588"/>
  </r>
  <r>
    <s v="29/06/2026"/>
    <s v="M"/>
    <s v="[1062] RAMGADH"/>
    <s v="[8403] MOHANIA"/>
    <x v="3"/>
    <x v="3"/>
    <x v="3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9/06/2026"/>
    <s v="E"/>
    <s v="[1062] RAMGADH"/>
    <s v="[8403] MOHANIA"/>
    <x v="3"/>
    <x v="3"/>
    <x v="3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30/06/2026"/>
    <s v="M"/>
    <s v="[1062] RAMGADH"/>
    <s v="[8403] MOHANIA"/>
    <x v="3"/>
    <x v="3"/>
    <x v="3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30/06/2026"/>
    <s v="M"/>
    <s v="[1062] RAMGADH"/>
    <s v="[8403] MOHANIA"/>
    <x v="3"/>
    <x v="3"/>
    <x v="3"/>
    <s v="C"/>
    <n v="15"/>
    <n v="3.7"/>
    <n v="8.1"/>
    <n v="0.55500000000000005"/>
    <n v="1.2150000000000001"/>
    <n v="37.948125900000008"/>
    <n v="569.22188850000009"/>
    <n v="417.01237252747262"/>
    <n v="278.00824835164843"/>
    <n v="9.9613830487500028"/>
    <n v="56.25"/>
    <n v="635.4332715487501"/>
    <n v="42.362218103250008"/>
    <n v="465.51888025549459"/>
    <n v="310.34592017032975"/>
  </r>
  <r>
    <s v="30/06/2026"/>
    <s v="E"/>
    <s v="[1062] RAMGADH"/>
    <s v="[8403] MOHANIA"/>
    <x v="3"/>
    <x v="3"/>
    <x v="3"/>
    <s v="C"/>
    <n v="16"/>
    <n v="3.4"/>
    <n v="8.1"/>
    <n v="0.54400000000000004"/>
    <n v="1.296"/>
    <n v="36.697125900000003"/>
    <n v="587.15401440000005"/>
    <n v="417.01279431818188"/>
    <n v="278.00852954545456"/>
    <n v="10.275195252000001"/>
    <n v="60"/>
    <n v="657.42920965200005"/>
    <n v="41.089325603250003"/>
    <n v="466.92415458238645"/>
    <n v="311.28276972159097"/>
  </r>
  <r>
    <s v="01/06/2026"/>
    <s v="M"/>
    <s v="[1062] RAMGADH"/>
    <s v="[8403] MOHANIA"/>
    <x v="4"/>
    <x v="4"/>
    <x v="4"/>
    <s v="C"/>
    <n v="8"/>
    <n v="4.7"/>
    <n v="8.5"/>
    <n v="0.376"/>
    <n v="0.68"/>
    <n v="43.2301815"/>
    <n v="345.841452"/>
    <n v="417.01139710610931"/>
    <n v="278.00759807073956"/>
    <n v="6.052225410000001"/>
    <n v="30"/>
    <n v="381.89367741000001"/>
    <n v="47.736709676250001"/>
    <n v="460.48272999598072"/>
    <n v="306.98848666398715"/>
  </r>
  <r>
    <s v="01/06/2026"/>
    <s v="E"/>
    <s v="[1062] RAMGADH"/>
    <s v="[8403] MOHANIA"/>
    <x v="4"/>
    <x v="4"/>
    <x v="4"/>
    <s v="C"/>
    <n v="9"/>
    <n v="4.4000000000000004"/>
    <n v="8.1999999999999993"/>
    <n v="0.39600000000000002"/>
    <n v="0.73799999999999999"/>
    <n v="41.145139800000003"/>
    <n v="370.3062582"/>
    <n v="417.01155202702705"/>
    <n v="278.00770135135139"/>
    <n v="6.4803595185000002"/>
    <n v="33.75"/>
    <n v="410.5366177185"/>
    <n v="45.615179746499997"/>
    <n v="462.31601094425673"/>
    <n v="308.2106739628378"/>
  </r>
  <r>
    <s v="02/06/2026"/>
    <s v="M"/>
    <s v="[1062] RAMGADH"/>
    <s v="[8403] MOHANIA"/>
    <x v="4"/>
    <x v="4"/>
    <x v="4"/>
    <s v="C"/>
    <n v="8"/>
    <n v="4.8"/>
    <n v="8.3000000000000007"/>
    <n v="0.38400000000000001"/>
    <n v="0.66400000000000003"/>
    <n v="43.091153700000007"/>
    <n v="344.72922960000005"/>
    <n v="417.01116483870976"/>
    <n v="278.00744322580653"/>
    <n v="6.0327615180000018"/>
    <n v="30"/>
    <n v="380.76199111800008"/>
    <n v="47.59524888975001"/>
    <n v="460.59918280403235"/>
    <n v="307.0661218693549"/>
  </r>
  <r>
    <s v="02/06/2026"/>
    <s v="E"/>
    <s v="[1062] RAMGADH"/>
    <s v="[8403] MOHANIA"/>
    <x v="4"/>
    <x v="4"/>
    <x v="4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03/06/2026"/>
    <s v="M"/>
    <s v="[1062] RAMGADH"/>
    <s v="[8403] MOHANIA"/>
    <x v="4"/>
    <x v="4"/>
    <x v="4"/>
    <s v="C"/>
    <n v="8"/>
    <n v="4.5999999999999996"/>
    <n v="8.3000000000000007"/>
    <n v="0.36799999999999999"/>
    <n v="0.66400000000000003"/>
    <n v="42.257153700000003"/>
    <n v="338.05722960000003"/>
    <n v="417.01138519736844"/>
    <n v="278.00759013157898"/>
    <n v="5.9160015180000007"/>
    <n v="30"/>
    <n v="373.97323111800006"/>
    <n v="46.746653889750007"/>
    <n v="461.31566338569087"/>
    <n v="307.5437755904606"/>
  </r>
  <r>
    <s v="03/06/2026"/>
    <s v="E"/>
    <s v="[1062] RAMGADH"/>
    <s v="[8403] MOHANIA"/>
    <x v="4"/>
    <x v="4"/>
    <x v="4"/>
    <s v="C"/>
    <n v="8"/>
    <n v="4.8"/>
    <n v="8.1"/>
    <n v="0.38400000000000001"/>
    <n v="0.64800000000000002"/>
    <n v="42.535125900000004"/>
    <n v="340.28100720000003"/>
    <n v="417.01103823529411"/>
    <n v="278.00735882352939"/>
    <n v="5.9549176260000012"/>
    <n v="30"/>
    <n v="376.23592482600003"/>
    <n v="47.029490603250004"/>
    <n v="461.07343728676472"/>
    <n v="307.38229152450981"/>
  </r>
  <r>
    <s v="04/06/2026"/>
    <s v="M"/>
    <s v="[1062] RAMGADH"/>
    <s v="[8403] MOHANIA"/>
    <x v="4"/>
    <x v="4"/>
    <x v="4"/>
    <s v="C"/>
    <n v="9"/>
    <n v="4.3"/>
    <n v="8.1999999999999993"/>
    <n v="0.38699999999999996"/>
    <n v="0.73799999999999999"/>
    <n v="40.728139799999994"/>
    <n v="366.55325819999996"/>
    <n v="417.01167030716726"/>
    <n v="278.00778020477816"/>
    <n v="6.4146820184999997"/>
    <n v="33.75"/>
    <n v="406.71794021849996"/>
    <n v="45.190882246499996"/>
    <n v="462.70527897440275"/>
    <n v="308.47018598293516"/>
  </r>
  <r>
    <s v="04/06/2026"/>
    <s v="E"/>
    <s v="[1062] RAMGADH"/>
    <s v="[8403] MOHANIA"/>
    <x v="4"/>
    <x v="4"/>
    <x v="4"/>
    <s v="C"/>
    <n v="8"/>
    <n v="4.4000000000000004"/>
    <n v="8.1"/>
    <n v="0.35200000000000004"/>
    <n v="0.64800000000000002"/>
    <n v="40.867125900000005"/>
    <n v="326.93700720000004"/>
    <n v="417.01148877551026"/>
    <n v="278.00765918367352"/>
    <n v="5.7213976260000008"/>
    <n v="30"/>
    <n v="362.65840482600004"/>
    <n v="45.332300603250005"/>
    <n v="462.57449595153065"/>
    <n v="308.38299730102045"/>
  </r>
  <r>
    <s v="05/06/2026"/>
    <s v="M"/>
    <s v="[1062] RAMGADH"/>
    <s v="[8403] MOHANIA"/>
    <x v="4"/>
    <x v="4"/>
    <x v="4"/>
    <s v="C"/>
    <n v="8"/>
    <n v="4.5999999999999996"/>
    <n v="8.1"/>
    <n v="0.36799999999999999"/>
    <n v="0.64800000000000002"/>
    <n v="41.701125900000001"/>
    <n v="333.60900720000001"/>
    <n v="417.011259"/>
    <n v="278.00750599999998"/>
    <n v="5.838157626000001"/>
    <n v="30"/>
    <n v="369.44716482600001"/>
    <n v="46.180895603250001"/>
    <n v="461.80895603249996"/>
    <n v="307.87263735499999"/>
  </r>
  <r>
    <s v="05/06/2026"/>
    <s v="E"/>
    <s v="[1062] RAMGADH"/>
    <s v="[8403] MOHANIA"/>
    <x v="4"/>
    <x v="4"/>
    <x v="4"/>
    <s v="C"/>
    <n v="8"/>
    <n v="4.0999999999999996"/>
    <n v="8.1"/>
    <n v="0.32799999999999996"/>
    <n v="0.64800000000000002"/>
    <n v="39.6161259"/>
    <n v="316.9290072"/>
    <n v="417.01185157894736"/>
    <n v="278.00790105263155"/>
    <n v="5.5462576260000009"/>
    <n v="30"/>
    <n v="352.475264826"/>
    <n v="44.05940810325"/>
    <n v="463.78324319210526"/>
    <n v="309.18882879473682"/>
  </r>
  <r>
    <s v="06/06/2026"/>
    <s v="M"/>
    <s v="[1062] RAMGADH"/>
    <s v="[8403] MOHANIA"/>
    <x v="4"/>
    <x v="4"/>
    <x v="4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06/06/2026"/>
    <s v="E"/>
    <s v="[1062] RAMGADH"/>
    <s v="[8403] MOHANIA"/>
    <x v="4"/>
    <x v="4"/>
    <x v="4"/>
    <s v="C"/>
    <n v="9"/>
    <n v="3.9"/>
    <n v="8.1"/>
    <n v="0.35100000000000003"/>
    <n v="0.72899999999999987"/>
    <n v="38.782125900000004"/>
    <n v="349.03913310000002"/>
    <n v="417.01210645161296"/>
    <n v="278.00807096774196"/>
    <n v="6.1081848292500007"/>
    <n v="33.75"/>
    <n v="388.89731792924999"/>
    <n v="43.210813103249997"/>
    <n v="464.6323989596774"/>
    <n v="309.75493263978495"/>
  </r>
  <r>
    <s v="07/06/2026"/>
    <s v="M"/>
    <s v="[1062] RAMGADH"/>
    <s v="[8403] MOHANIA"/>
    <x v="4"/>
    <x v="4"/>
    <x v="4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07/06/2026"/>
    <s v="E"/>
    <s v="[1062] RAMGADH"/>
    <s v="[8403] MOHANIA"/>
    <x v="4"/>
    <x v="4"/>
    <x v="4"/>
    <s v="C"/>
    <n v="8"/>
    <n v="4.8"/>
    <n v="8.3000000000000007"/>
    <n v="0.38400000000000001"/>
    <n v="0.66400000000000003"/>
    <n v="43.091153700000007"/>
    <n v="344.72922960000005"/>
    <n v="417.01116483870976"/>
    <n v="278.00744322580653"/>
    <n v="6.0327615180000018"/>
    <n v="30"/>
    <n v="380.76199111800008"/>
    <n v="47.59524888975001"/>
    <n v="460.59918280403235"/>
    <n v="307.0661218693549"/>
  </r>
  <r>
    <s v="08/06/2026"/>
    <s v="M"/>
    <s v="[1062] RAMGADH"/>
    <s v="[8403] MOHANIA"/>
    <x v="4"/>
    <x v="4"/>
    <x v="4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08/06/2026"/>
    <s v="E"/>
    <s v="[1062] RAMGADH"/>
    <s v="[8403] MOHANIA"/>
    <x v="4"/>
    <x v="4"/>
    <x v="4"/>
    <s v="C"/>
    <n v="14"/>
    <n v="4.0999999999999996"/>
    <n v="8.1"/>
    <n v="0.57399999999999995"/>
    <n v="1.1339999999999999"/>
    <n v="39.6161259"/>
    <n v="554.62576260000003"/>
    <n v="417.01185157894736"/>
    <n v="278.00790105263155"/>
    <n v="9.7059508455000021"/>
    <n v="52.5"/>
    <n v="616.83171344549999"/>
    <n v="44.05940810325"/>
    <n v="463.78324319210526"/>
    <n v="309.18882879473682"/>
  </r>
  <r>
    <s v="09/06/2026"/>
    <s v="M"/>
    <s v="[1062] RAMGADH"/>
    <s v="[8403] MOHANIA"/>
    <x v="4"/>
    <x v="4"/>
    <x v="4"/>
    <s v="C"/>
    <n v="14"/>
    <n v="4.7"/>
    <n v="8.1999999999999993"/>
    <n v="0.65799999999999992"/>
    <n v="1.1479999999999999"/>
    <n v="42.3961398"/>
    <n v="593.54595719999998"/>
    <n v="417.01121114754102"/>
    <n v="278.00747409836066"/>
    <n v="10.387054251"/>
    <n v="52.5"/>
    <n v="656.43301145099997"/>
    <n v="46.888072246499995"/>
    <n v="461.19415324426228"/>
    <n v="307.46276882950821"/>
  </r>
  <r>
    <s v="09/06/2026"/>
    <s v="E"/>
    <s v="[1062] RAMGADH"/>
    <s v="[8403] MOHANIA"/>
    <x v="4"/>
    <x v="4"/>
    <x v="4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10/06/2026"/>
    <s v="M"/>
    <s v="[1062] RAMGADH"/>
    <s v="[8403] MOHANIA"/>
    <x v="4"/>
    <x v="4"/>
    <x v="4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10/06/2026"/>
    <s v="E"/>
    <s v="[1062] RAMGADH"/>
    <s v="[8403] MOHANIA"/>
    <x v="4"/>
    <x v="4"/>
    <x v="4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11/06/2026"/>
    <s v="M"/>
    <s v="[1062] RAMGADH"/>
    <s v="[8403] MOHANIA"/>
    <x v="4"/>
    <x v="4"/>
    <x v="4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11/06/2026"/>
    <s v="E"/>
    <s v="[1062] RAMGADH"/>
    <s v="[8403] MOHANIA"/>
    <x v="4"/>
    <x v="4"/>
    <x v="4"/>
    <s v="C"/>
    <n v="9"/>
    <n v="5"/>
    <n v="8.5"/>
    <n v="0.45"/>
    <n v="0.76500000000000001"/>
    <n v="44.481181500000005"/>
    <n v="400.33063350000003"/>
    <n v="417.01107656250002"/>
    <n v="278.00738437500002"/>
    <n v="7.0057860862500014"/>
    <n v="33.75"/>
    <n v="441.08641958625003"/>
    <n v="49.009602176250006"/>
    <n v="459.46502040234378"/>
    <n v="306.3100136015625"/>
  </r>
  <r>
    <s v="12/06/2026"/>
    <s v="M"/>
    <s v="[1062] RAMGADH"/>
    <s v="[8403] MOHANIA"/>
    <x v="4"/>
    <x v="4"/>
    <x v="4"/>
    <s v="C"/>
    <n v="10"/>
    <n v="5.4"/>
    <n v="8.5"/>
    <n v="0.54"/>
    <n v="0.85"/>
    <n v="46.149181500000012"/>
    <n v="461.49181500000009"/>
    <n v="417.01067620481933"/>
    <n v="278.00711746987957"/>
    <n v="8.076106762500002"/>
    <n v="37.5"/>
    <n v="507.06792176250008"/>
    <n v="50.706792176250005"/>
    <n v="458.19390520707833"/>
    <n v="305.46260347138553"/>
  </r>
  <r>
    <s v="12/06/2026"/>
    <s v="E"/>
    <s v="[1062] RAMGADH"/>
    <s v="[8403] MOHANIA"/>
    <x v="4"/>
    <x v="4"/>
    <x v="4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13/06/2026"/>
    <s v="M"/>
    <s v="[1062] RAMGADH"/>
    <s v="[8403] MOHANIA"/>
    <x v="4"/>
    <x v="4"/>
    <x v="4"/>
    <s v="C"/>
    <n v="14"/>
    <n v="5.4"/>
    <n v="8.6"/>
    <n v="0.75600000000000012"/>
    <n v="1.204"/>
    <n v="46.149181500000012"/>
    <n v="646.08854100000019"/>
    <n v="414.5136062874252"/>
    <n v="276.34240419161682"/>
    <n v="11.306549467500004"/>
    <n v="52.5"/>
    <n v="709.89509046750015"/>
    <n v="50.706792176250012"/>
    <n v="455.45022912799408"/>
    <n v="303.63348608532937"/>
  </r>
  <r>
    <s v="13/06/2026"/>
    <s v="E"/>
    <s v="[1062] RAMGADH"/>
    <s v="[8403] MOHANIA"/>
    <x v="4"/>
    <x v="4"/>
    <x v="4"/>
    <s v="B"/>
    <n v="10"/>
    <n v="5.5"/>
    <n v="8.6"/>
    <n v="0.55000000000000004"/>
    <n v="0.86"/>
    <n v="46.566181499999999"/>
    <n v="465.66181499999999"/>
    <n v="414.53574035608312"/>
    <n v="276.35716023738877"/>
    <n v="8.1490817624999998"/>
    <n v="37.5"/>
    <n v="511.31089676249997"/>
    <n v="51.131089676249999"/>
    <n v="455.17290512982197"/>
    <n v="303.44860341988129"/>
  </r>
  <r>
    <s v="14/06/2026"/>
    <s v="M"/>
    <s v="[1062] RAMGADH"/>
    <s v="[8403] MOHANIA"/>
    <x v="4"/>
    <x v="4"/>
    <x v="4"/>
    <s v="B"/>
    <n v="12"/>
    <n v="5.5"/>
    <n v="8.5"/>
    <n v="0.66"/>
    <n v="1.02"/>
    <n v="46.566181499999999"/>
    <n v="558.79417799999999"/>
    <n v="417.01058059701495"/>
    <n v="278.00705373134332"/>
    <n v="9.7788981150000005"/>
    <n v="45"/>
    <n v="613.57307611500005"/>
    <n v="51.131089676250006"/>
    <n v="457.89035530970153"/>
    <n v="305.26023687313437"/>
  </r>
  <r>
    <s v="14/06/2026"/>
    <s v="E"/>
    <s v="[1062] RAMGADH"/>
    <s v="[8403] MOHANIA"/>
    <x v="4"/>
    <x v="4"/>
    <x v="4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15/06/2026"/>
    <s v="M"/>
    <s v="[1062] RAMGADH"/>
    <s v="[8403] MOHANIA"/>
    <x v="4"/>
    <x v="4"/>
    <x v="4"/>
    <s v="C"/>
    <n v="14"/>
    <n v="3.2"/>
    <n v="8"/>
    <n v="0.44800000000000006"/>
    <n v="1.1200000000000001"/>
    <n v="35.585112000000002"/>
    <n v="498.19156800000002"/>
    <n v="417.01303124999998"/>
    <n v="278.00868750000001"/>
    <n v="8.7183524400000003"/>
    <n v="52.5"/>
    <n v="559.40992044000006"/>
    <n v="39.957851460000008"/>
    <n v="468.25607179687501"/>
    <n v="312.17071453124998"/>
  </r>
  <r>
    <s v="15/06/2026"/>
    <s v="E"/>
    <s v="[1062] RAMGADH"/>
    <s v="[8403] MOHANIA"/>
    <x v="4"/>
    <x v="4"/>
    <x v="4"/>
    <s v="B"/>
    <n v="10"/>
    <n v="5.5"/>
    <n v="8.4"/>
    <n v="0.55000000000000004"/>
    <n v="0.84"/>
    <n v="46.288167600000008"/>
    <n v="462.88167600000008"/>
    <n v="417.01051891891899"/>
    <n v="278.00701261261264"/>
    <n v="8.1004293300000025"/>
    <n v="37.5"/>
    <n v="508.48210533000008"/>
    <n v="50.848210533000007"/>
    <n v="458.09198678378385"/>
    <n v="305.39465785585588"/>
  </r>
  <r>
    <s v="16/06/2026"/>
    <s v="M"/>
    <s v="[1062] RAMGADH"/>
    <s v="[8403] MOHANIA"/>
    <x v="4"/>
    <x v="4"/>
    <x v="4"/>
    <s v="C"/>
    <n v="13"/>
    <n v="4.9000000000000004"/>
    <n v="8.5"/>
    <n v="0.63700000000000001"/>
    <n v="1.105"/>
    <n v="44.064181500000004"/>
    <n v="572.83435950000001"/>
    <n v="417.01118138801263"/>
    <n v="278.00745425867507"/>
    <n v="10.024601291250001"/>
    <n v="48.75"/>
    <n v="631.60896079124996"/>
    <n v="48.585304676249997"/>
    <n v="459.79783605283905"/>
    <n v="306.53189070189268"/>
  </r>
  <r>
    <s v="16/06/2026"/>
    <s v="E"/>
    <s v="[1062] RAMGADH"/>
    <s v="[8403] MOHANIA"/>
    <x v="4"/>
    <x v="4"/>
    <x v="4"/>
    <s v="B"/>
    <n v="10"/>
    <n v="5.6"/>
    <n v="8.8000000000000007"/>
    <n v="0.56000000000000005"/>
    <n v="0.88"/>
    <n v="46.292400000000001"/>
    <n v="462.92399999999998"/>
    <n v="403.71279069767445"/>
    <n v="269.14186046511628"/>
    <n v="8.1011699999999998"/>
    <n v="37.5"/>
    <n v="508.52517"/>
    <n v="50.852516999999999"/>
    <n v="443.48125290697675"/>
    <n v="295.65416860465115"/>
  </r>
  <r>
    <s v="17/06/2026"/>
    <s v="M"/>
    <s v="[1062] RAMGADH"/>
    <s v="[8403] MOHANIA"/>
    <x v="4"/>
    <x v="4"/>
    <x v="4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17/06/2026"/>
    <s v="E"/>
    <s v="[1062] RAMGADH"/>
    <s v="[8403] MOHANIA"/>
    <x v="4"/>
    <x v="4"/>
    <x v="4"/>
    <s v="B"/>
    <n v="11"/>
    <n v="5.6"/>
    <n v="8.6"/>
    <n v="0.61599999999999999"/>
    <n v="0.94599999999999995"/>
    <n v="45.824799999999996"/>
    <n v="504.07279999999997"/>
    <n v="404.33647058823533"/>
    <n v="269.55764705882353"/>
    <n v="8.8212740000000007"/>
    <n v="41.25"/>
    <n v="554.14407399999993"/>
    <n v="50.376733999999992"/>
    <n v="444.50059411764704"/>
    <n v="296.33372941176469"/>
  </r>
  <r>
    <s v="18/06/2026"/>
    <s v="M"/>
    <s v="[1062] RAMGADH"/>
    <s v="[8403] MOHANIA"/>
    <x v="4"/>
    <x v="4"/>
    <x v="4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18/06/2026"/>
    <s v="E"/>
    <s v="[1062] RAMGADH"/>
    <s v="[8403] MOHANIA"/>
    <x v="4"/>
    <x v="4"/>
    <x v="4"/>
    <s v="C"/>
    <n v="10"/>
    <n v="4.8"/>
    <n v="8.5"/>
    <n v="0.48"/>
    <n v="0.85"/>
    <n v="43.647181500000002"/>
    <n v="436.47181499999999"/>
    <n v="417.0112882165605"/>
    <n v="278.00752547770702"/>
    <n v="7.6382567625000002"/>
    <n v="37.5"/>
    <n v="481.61007176250001"/>
    <n v="48.161007176250003"/>
    <n v="460.13701123805731"/>
    <n v="306.75800749203819"/>
  </r>
  <r>
    <s v="19/06/2026"/>
    <s v="M"/>
    <s v="[1062] RAMGADH"/>
    <s v="[8403] MOHANIA"/>
    <x v="4"/>
    <x v="4"/>
    <x v="4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19/06/2026"/>
    <s v="E"/>
    <s v="[1062] RAMGADH"/>
    <s v="[8403] MOHANIA"/>
    <x v="4"/>
    <x v="4"/>
    <x v="4"/>
    <s v="C"/>
    <n v="9"/>
    <n v="5"/>
    <n v="8.5"/>
    <n v="0.45"/>
    <n v="0.76500000000000001"/>
    <n v="44.481181500000005"/>
    <n v="400.33063350000003"/>
    <n v="417.01107656250002"/>
    <n v="278.00738437500002"/>
    <n v="7.0057860862500014"/>
    <n v="33.75"/>
    <n v="441.08641958625003"/>
    <n v="49.009602176250006"/>
    <n v="459.46502040234378"/>
    <n v="306.3100136015625"/>
  </r>
  <r>
    <s v="20/06/2026"/>
    <s v="M"/>
    <s v="[1062] RAMGADH"/>
    <s v="[8403] MOHANIA"/>
    <x v="4"/>
    <x v="4"/>
    <x v="4"/>
    <s v="C"/>
    <n v="13"/>
    <n v="4.5999999999999996"/>
    <n v="8.1999999999999993"/>
    <n v="0.59799999999999998"/>
    <n v="1.0659999999999998"/>
    <n v="41.979139799999999"/>
    <n v="545.72881740000003"/>
    <n v="417.01132251655633"/>
    <n v="278.00754834437089"/>
    <n v="9.550254304500001"/>
    <n v="48.75"/>
    <n v="604.02907170449998"/>
    <n v="46.4637747465"/>
    <n v="461.56067628973517"/>
    <n v="307.70711752649009"/>
  </r>
  <r>
    <s v="20/06/2026"/>
    <s v="E"/>
    <s v="[1062] RAMGADH"/>
    <s v="[8403] MOHANIA"/>
    <x v="4"/>
    <x v="4"/>
    <x v="4"/>
    <s v="C"/>
    <n v="8"/>
    <n v="4.7"/>
    <n v="8.5"/>
    <n v="0.376"/>
    <n v="0.68"/>
    <n v="43.2301815"/>
    <n v="345.841452"/>
    <n v="417.01139710610931"/>
    <n v="278.00759807073956"/>
    <n v="6.052225410000001"/>
    <n v="30"/>
    <n v="381.89367741000001"/>
    <n v="47.736709676250001"/>
    <n v="460.48272999598072"/>
    <n v="306.98848666398715"/>
  </r>
  <r>
    <s v="21/06/2026"/>
    <s v="M"/>
    <s v="[1062] RAMGADH"/>
    <s v="[8403] MOHANIA"/>
    <x v="4"/>
    <x v="4"/>
    <x v="4"/>
    <s v="C"/>
    <n v="11"/>
    <n v="4.5999999999999996"/>
    <n v="8.1"/>
    <n v="0.50599999999999989"/>
    <n v="0.8909999999999999"/>
    <n v="41.701125900000001"/>
    <n v="458.71238490000002"/>
    <n v="417.011259"/>
    <n v="278.00750599999998"/>
    <n v="8.0274667357500018"/>
    <n v="41.25"/>
    <n v="507.98985163575003"/>
    <n v="46.180895603250001"/>
    <n v="461.80895603249996"/>
    <n v="307.87263735499999"/>
  </r>
  <r>
    <s v="21/06/2026"/>
    <s v="E"/>
    <s v="[1062] RAMGADH"/>
    <s v="[8403] MOHANIA"/>
    <x v="4"/>
    <x v="4"/>
    <x v="4"/>
    <s v="C"/>
    <n v="7"/>
    <n v="5.3"/>
    <n v="8.5"/>
    <n v="0.371"/>
    <n v="0.59499999999999997"/>
    <n v="45.732181500000003"/>
    <n v="320.1252705"/>
    <n v="417.01077355623107"/>
    <n v="278.00718237082071"/>
    <n v="5.6021922337500003"/>
    <n v="26.25"/>
    <n v="351.97746273374997"/>
    <n v="50.282494676249996"/>
    <n v="458.50299096884498"/>
    <n v="305.66866064589664"/>
  </r>
  <r>
    <s v="22/06/2026"/>
    <s v="M"/>
    <s v="[1062] RAMGADH"/>
    <s v="[8403] MOHANIA"/>
    <x v="4"/>
    <x v="4"/>
    <x v="4"/>
    <s v="C"/>
    <n v="13"/>
    <n v="4.2"/>
    <n v="8.1"/>
    <n v="0.54600000000000004"/>
    <n v="1.0529999999999999"/>
    <n v="40.033125900000002"/>
    <n v="520.43063670000004"/>
    <n v="417.01172812499999"/>
    <n v="278.00781875000001"/>
    <n v="9.1075361422500016"/>
    <n v="48.75"/>
    <n v="578.28817284224999"/>
    <n v="44.483705603250002"/>
    <n v="463.37193336718752"/>
    <n v="308.9146222447917"/>
  </r>
  <r>
    <s v="22/06/2026"/>
    <s v="E"/>
    <s v="[1062] RAMGADH"/>
    <s v="[8403] MOHANIA"/>
    <x v="4"/>
    <x v="4"/>
    <x v="4"/>
    <s v="C"/>
    <n v="8"/>
    <n v="4.5"/>
    <n v="8.5"/>
    <n v="0.36"/>
    <n v="0.68"/>
    <n v="42.396181500000004"/>
    <n v="339.16945200000004"/>
    <n v="417.01162131147544"/>
    <n v="278.00774754098364"/>
    <n v="5.9354654100000008"/>
    <n v="30"/>
    <n v="375.10491741000004"/>
    <n v="46.888114676250005"/>
    <n v="461.19457058606559"/>
    <n v="307.46304705737708"/>
  </r>
  <r>
    <s v="23/06/2026"/>
    <s v="M"/>
    <s v="[1062] RAMGADH"/>
    <s v="[8403] MOHANIA"/>
    <x v="4"/>
    <x v="4"/>
    <x v="4"/>
    <s v="C"/>
    <n v="11"/>
    <n v="4.5999999999999996"/>
    <n v="8.5"/>
    <n v="0.50599999999999989"/>
    <n v="0.93500000000000005"/>
    <n v="42.813181499999999"/>
    <n v="470.9449965"/>
    <n v="417.01150811688308"/>
    <n v="278.00767207792205"/>
    <n v="8.2415374387500009"/>
    <n v="41.25"/>
    <n v="520.43653393875002"/>
    <n v="47.31241217625"/>
    <n v="460.83518353490257"/>
    <n v="307.22345568993507"/>
  </r>
  <r>
    <s v="23/06/2026"/>
    <s v="E"/>
    <s v="[1062] RAMGADH"/>
    <s v="[8403] MOHANIA"/>
    <x v="4"/>
    <x v="4"/>
    <x v="4"/>
    <s v="C"/>
    <n v="9"/>
    <n v="4.9000000000000004"/>
    <n v="8.3000000000000007"/>
    <n v="0.441"/>
    <n v="0.747"/>
    <n v="43.508153700000008"/>
    <n v="391.57338330000005"/>
    <n v="417.01105782747612"/>
    <n v="278.00737188498408"/>
    <n v="6.8525342077500015"/>
    <n v="33.75"/>
    <n v="432.17591750775006"/>
    <n v="48.019546389750005"/>
    <n v="460.25124335223649"/>
    <n v="306.8341622348243"/>
  </r>
  <r>
    <s v="24/06/2026"/>
    <s v="M"/>
    <s v="[1062] RAMGADH"/>
    <s v="[8403] MOHANIA"/>
    <x v="4"/>
    <x v="4"/>
    <x v="4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24/06/2026"/>
    <s v="E"/>
    <s v="[1062] RAMGADH"/>
    <s v="[8403] MOHANIA"/>
    <x v="4"/>
    <x v="4"/>
    <x v="4"/>
    <s v="C"/>
    <n v="9"/>
    <n v="4.4000000000000004"/>
    <n v="8.1"/>
    <n v="0.39600000000000002"/>
    <n v="0.72899999999999987"/>
    <n v="40.867125900000005"/>
    <n v="367.80413310000006"/>
    <n v="417.01148877551026"/>
    <n v="278.00765918367352"/>
    <n v="6.4365723292500014"/>
    <n v="33.75"/>
    <n v="407.99070542925006"/>
    <n v="45.332300603250005"/>
    <n v="462.57449595153065"/>
    <n v="308.38299730102045"/>
  </r>
  <r>
    <s v="25/06/2026"/>
    <s v="M"/>
    <s v="[1062] RAMGADH"/>
    <s v="[8403] MOHANIA"/>
    <x v="4"/>
    <x v="4"/>
    <x v="4"/>
    <s v="C"/>
    <n v="12"/>
    <n v="4.8"/>
    <n v="8.4"/>
    <n v="0.57599999999999996"/>
    <n v="1.008"/>
    <n v="43.369167600000011"/>
    <n v="520.43001120000008"/>
    <n v="417.011226923077"/>
    <n v="278.00748461538467"/>
    <n v="9.1075251960000028"/>
    <n v="45"/>
    <n v="574.53753639600006"/>
    <n v="47.878128033000003"/>
    <n v="460.36661570192308"/>
    <n v="306.91107713461537"/>
  </r>
  <r>
    <s v="25/06/2026"/>
    <s v="E"/>
    <s v="[1062] RAMGADH"/>
    <s v="[8403] MOHANIA"/>
    <x v="4"/>
    <x v="4"/>
    <x v="4"/>
    <s v="C"/>
    <n v="7"/>
    <n v="4.5999999999999996"/>
    <n v="8.4"/>
    <n v="0.32199999999999995"/>
    <n v="0.58800000000000008"/>
    <n v="42.535167600000008"/>
    <n v="297.74617320000004"/>
    <n v="417.01144705882359"/>
    <n v="278.00763137254904"/>
    <n v="5.2105580310000015"/>
    <n v="26.25"/>
    <n v="329.20673123100005"/>
    <n v="47.029533033000007"/>
    <n v="461.07385326470592"/>
    <n v="307.38256884313728"/>
  </r>
  <r>
    <s v="26/06/2026"/>
    <s v="M"/>
    <s v="[1062] RAMGADH"/>
    <s v="[8403] MOHANIA"/>
    <x v="4"/>
    <x v="4"/>
    <x v="4"/>
    <s v="C"/>
    <n v="9"/>
    <n v="4"/>
    <n v="8.1"/>
    <n v="0.36"/>
    <n v="0.72899999999999987"/>
    <n v="39.199125899999999"/>
    <n v="352.7921331"/>
    <n v="417.01197765957443"/>
    <n v="278.00798510638293"/>
    <n v="6.1738623292500003"/>
    <n v="33.75"/>
    <n v="392.71599542925003"/>
    <n v="43.635110603250006"/>
    <n v="464.20330428989365"/>
    <n v="309.46886952659577"/>
  </r>
  <r>
    <s v="26/06/2026"/>
    <s v="E"/>
    <s v="[1062] RAMGADH"/>
    <s v="[8403] MOHANIA"/>
    <x v="4"/>
    <x v="4"/>
    <x v="4"/>
    <s v="C"/>
    <n v="7"/>
    <n v="4.9000000000000004"/>
    <n v="8.5"/>
    <n v="0.34300000000000003"/>
    <n v="0.59499999999999997"/>
    <n v="44.064181500000004"/>
    <n v="308.44927050000001"/>
    <n v="417.01118138801263"/>
    <n v="278.00745425867507"/>
    <n v="5.3978622337500006"/>
    <n v="26.25"/>
    <n v="340.09713273375002"/>
    <n v="48.585304676250004"/>
    <n v="459.79783605283916"/>
    <n v="306.53189070189279"/>
  </r>
  <r>
    <s v="27/06/2026"/>
    <s v="M"/>
    <s v="[1062] RAMGADH"/>
    <s v="[8403] MOHANIA"/>
    <x v="4"/>
    <x v="4"/>
    <x v="4"/>
    <s v="C"/>
    <n v="9"/>
    <n v="3.9"/>
    <n v="8.1999999999999993"/>
    <n v="0.35100000000000003"/>
    <n v="0.73799999999999999"/>
    <n v="39.060139800000002"/>
    <n v="351.54125820000002"/>
    <n v="417.01216868327407"/>
    <n v="278.00811245551603"/>
    <n v="6.1519720185000004"/>
    <n v="33.75"/>
    <n v="391.44323021850005"/>
    <n v="43.493692246500004"/>
    <n v="464.34546882384348"/>
    <n v="309.5636458825623"/>
  </r>
  <r>
    <s v="27/06/2026"/>
    <s v="E"/>
    <s v="[1062] RAMGADH"/>
    <s v="[8403] MOHANIA"/>
    <x v="4"/>
    <x v="4"/>
    <x v="4"/>
    <s v="C"/>
    <n v="8"/>
    <n v="4.8"/>
    <n v="8.3000000000000007"/>
    <n v="0.38400000000000001"/>
    <n v="0.66400000000000003"/>
    <n v="43.091153700000007"/>
    <n v="344.72922960000005"/>
    <n v="417.01116483870976"/>
    <n v="278.00744322580653"/>
    <n v="6.0327615180000018"/>
    <n v="30"/>
    <n v="380.76199111800008"/>
    <n v="47.59524888975001"/>
    <n v="460.59918280403235"/>
    <n v="307.0661218693549"/>
  </r>
  <r>
    <s v="28/06/2026"/>
    <s v="M"/>
    <s v="[1062] RAMGADH"/>
    <s v="[8403] MOHANIA"/>
    <x v="4"/>
    <x v="4"/>
    <x v="4"/>
    <s v="C"/>
    <n v="9"/>
    <n v="4.3"/>
    <n v="8.3000000000000007"/>
    <n v="0.38699999999999996"/>
    <n v="0.747"/>
    <n v="41.006153699999999"/>
    <n v="369.05538330000002"/>
    <n v="417.0117325423729"/>
    <n v="278.00782169491526"/>
    <n v="6.4584692077500012"/>
    <n v="33.75"/>
    <n v="409.26385250775002"/>
    <n v="45.473761389750003"/>
    <n v="462.44503108220346"/>
    <n v="308.29668738813564"/>
  </r>
  <r>
    <s v="28/06/2026"/>
    <s v="E"/>
    <s v="[1062] RAMGADH"/>
    <s v="[8403] MOHANIA"/>
    <x v="4"/>
    <x v="4"/>
    <x v="4"/>
    <s v="B"/>
    <n v="5"/>
    <n v="5.8"/>
    <n v="8.6"/>
    <n v="0.28999999999999998"/>
    <n v="0.43"/>
    <n v="47.461399999999998"/>
    <n v="237.30699999999999"/>
    <n v="411.51502890173413"/>
    <n v="274.34335260115608"/>
    <n v="4.1528725"/>
    <n v="18.75"/>
    <n v="260.20987249999996"/>
    <n v="52.041974499999995"/>
    <n v="451.23099277456652"/>
    <n v="300.82066184971103"/>
  </r>
  <r>
    <s v="29/06/2026"/>
    <s v="M"/>
    <s v="[1062] RAMGADH"/>
    <s v="[8403] MOHANIA"/>
    <x v="4"/>
    <x v="4"/>
    <x v="4"/>
    <s v="B"/>
    <n v="5"/>
    <n v="5.5"/>
    <n v="8.4"/>
    <n v="0.27500000000000002"/>
    <n v="0.42"/>
    <n v="46.288167600000008"/>
    <n v="231.44083800000004"/>
    <n v="417.01051891891899"/>
    <n v="278.00701261261264"/>
    <n v="4.0502146650000013"/>
    <n v="18.75"/>
    <n v="254.24105266500004"/>
    <n v="50.848210533000007"/>
    <n v="458.09198678378385"/>
    <n v="305.39465785585588"/>
  </r>
  <r>
    <s v="29/06/2026"/>
    <s v="E"/>
    <s v="[1062] RAMGADH"/>
    <s v="[8403] MOHANIA"/>
    <x v="4"/>
    <x v="4"/>
    <x v="4"/>
    <s v="C"/>
    <n v="12"/>
    <n v="3.9"/>
    <n v="8.1"/>
    <n v="0.46799999999999997"/>
    <n v="0.97199999999999986"/>
    <n v="38.782125900000004"/>
    <n v="465.38551080000002"/>
    <n v="417.01210645161296"/>
    <n v="278.00807096774196"/>
    <n v="8.1442464390000016"/>
    <n v="45"/>
    <n v="518.52975723899999"/>
    <n v="43.210813103249997"/>
    <n v="464.6323989596774"/>
    <n v="309.75493263978495"/>
  </r>
  <r>
    <s v="30/06/2026"/>
    <s v="M"/>
    <s v="[1062] RAMGADH"/>
    <s v="[8403] MOHANIA"/>
    <x v="4"/>
    <x v="4"/>
    <x v="4"/>
    <s v="C"/>
    <n v="12"/>
    <n v="4"/>
    <n v="8.1999999999999993"/>
    <n v="0.48"/>
    <n v="0.98399999999999987"/>
    <n v="39.477139800000003"/>
    <n v="473.72567760000004"/>
    <n v="417.0120401408451"/>
    <n v="278.00802676056338"/>
    <n v="8.2901993580000006"/>
    <n v="45"/>
    <n v="527.01587695800004"/>
    <n v="43.917989746500005"/>
    <n v="463.92242689964797"/>
    <n v="309.28161793309863"/>
  </r>
  <r>
    <s v="30/06/2026"/>
    <s v="E"/>
    <s v="[1062] RAMGADH"/>
    <s v="[8403] MOHANIA"/>
    <x v="4"/>
    <x v="4"/>
    <x v="4"/>
    <s v="C"/>
    <n v="7"/>
    <n v="5.0999999999999996"/>
    <n v="8.5"/>
    <n v="0.35699999999999998"/>
    <n v="0.59499999999999997"/>
    <n v="44.898181500000007"/>
    <n v="314.28727050000003"/>
    <n v="417.01097368421063"/>
    <n v="278.00731578947375"/>
    <n v="5.5000272337500009"/>
    <n v="26.25"/>
    <n v="346.03729773375005"/>
    <n v="49.433899676250007"/>
    <n v="459.13838708591339"/>
    <n v="306.09225805727561"/>
  </r>
  <r>
    <s v="01/06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1/06/2026"/>
    <s v="M"/>
    <s v="[1062] RAMGADH"/>
    <s v="[8404] CHANDESH"/>
    <x v="5"/>
    <x v="5"/>
    <x v="5"/>
    <s v="C"/>
    <n v="400"/>
    <n v="4"/>
    <n v="8.1"/>
    <n v="16"/>
    <n v="32.4"/>
    <n v="39.199125899999999"/>
    <n v="15679.65036"/>
    <n v="417.01197765957443"/>
    <n v="278.00798510638293"/>
    <n v="274.39388130000003"/>
    <n v="1500"/>
    <n v="17454.044241299998"/>
    <n v="43.635110603249998"/>
    <n v="464.20330428989359"/>
    <n v="309.46886952659571"/>
  </r>
  <r>
    <s v="02/06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2/06/2026"/>
    <s v="M"/>
    <s v="[1062] RAMGADH"/>
    <s v="[8404] CHANDESH"/>
    <x v="5"/>
    <x v="5"/>
    <x v="5"/>
    <s v="C"/>
    <n v="320"/>
    <n v="4"/>
    <n v="8.1"/>
    <n v="12.8"/>
    <n v="25.92"/>
    <n v="39.199125899999999"/>
    <n v="12543.720288"/>
    <n v="417.01197765957443"/>
    <n v="278.00798510638293"/>
    <n v="219.51510504000004"/>
    <n v="1200"/>
    <n v="13963.23539304"/>
    <n v="43.635110603249998"/>
    <n v="464.20330428989359"/>
    <n v="309.46886952659571"/>
  </r>
  <r>
    <s v="02/06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2/06/2026"/>
    <s v="E"/>
    <s v="[1062] RAMGADH"/>
    <s v="[8404] CHANDESH"/>
    <x v="5"/>
    <x v="5"/>
    <x v="5"/>
    <s v="C"/>
    <n v="320"/>
    <n v="4"/>
    <n v="8.1"/>
    <n v="12.8"/>
    <n v="25.92"/>
    <n v="39.199125899999999"/>
    <n v="12543.720288"/>
    <n v="417.01197765957443"/>
    <n v="278.00798510638293"/>
    <n v="219.51510504000004"/>
    <n v="1200"/>
    <n v="13963.23539304"/>
    <n v="43.635110603249998"/>
    <n v="464.20330428989359"/>
    <n v="309.46886952659571"/>
  </r>
  <r>
    <s v="03/06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3/06/2026"/>
    <s v="M"/>
    <s v="[1062] RAMGADH"/>
    <s v="[8404] CHANDESH"/>
    <x v="5"/>
    <x v="5"/>
    <x v="5"/>
    <s v="C"/>
    <n v="320"/>
    <n v="4"/>
    <n v="8.1"/>
    <n v="12.8"/>
    <n v="25.92"/>
    <n v="39.199125899999999"/>
    <n v="12543.720288"/>
    <n v="417.01197765957443"/>
    <n v="278.00798510638293"/>
    <n v="219.51510504000004"/>
    <n v="1200"/>
    <n v="13963.23539304"/>
    <n v="43.635110603249998"/>
    <n v="464.20330428989359"/>
    <n v="309.46886952659571"/>
  </r>
  <r>
    <s v="03/06/2026"/>
    <s v="E"/>
    <s v="[1062] RAMGADH"/>
    <s v="[8404] CHANDESH"/>
    <x v="5"/>
    <x v="5"/>
    <x v="5"/>
    <s v="B"/>
    <n v="500"/>
    <n v="5.7"/>
    <n v="8.4"/>
    <n v="28.5"/>
    <n v="42"/>
    <n v="46.167149999999999"/>
    <n v="23083.575000000001"/>
    <n v="408.55884955752208"/>
    <n v="272.37256637168139"/>
    <n v="403.96256250000005"/>
    <n v="1875"/>
    <n v="25362.537562500002"/>
    <n v="50.725075125000004"/>
    <n v="448.89447013274338"/>
    <n v="299.26298008849557"/>
  </r>
  <r>
    <s v="03/06/2026"/>
    <s v="E"/>
    <s v="[1062] RAMGADH"/>
    <s v="[8404] CHANDESH"/>
    <x v="5"/>
    <x v="5"/>
    <x v="5"/>
    <s v="C"/>
    <n v="200"/>
    <n v="4"/>
    <n v="8.3000000000000007"/>
    <n v="8"/>
    <n v="16.600000000000001"/>
    <n v="39.755153700000008"/>
    <n v="7951.030740000002"/>
    <n v="417.01210174825178"/>
    <n v="278.00806783216785"/>
    <n v="139.14303795000004"/>
    <n v="750"/>
    <n v="8840.1737779500017"/>
    <n v="44.200868889750012"/>
    <n v="463.64547786451061"/>
    <n v="309.09698524300705"/>
  </r>
  <r>
    <s v="04/06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4/06/2026"/>
    <s v="M"/>
    <s v="[1062] RAMGADH"/>
    <s v="[8404] CHANDESH"/>
    <x v="5"/>
    <x v="5"/>
    <x v="5"/>
    <s v="C"/>
    <n v="320"/>
    <n v="4"/>
    <n v="8.5"/>
    <n v="12.8"/>
    <n v="27.2"/>
    <n v="40.311181500000004"/>
    <n v="12899.578080000001"/>
    <n v="417.0122224137931"/>
    <n v="278.00814827586208"/>
    <n v="225.74261640000003"/>
    <n v="1200"/>
    <n v="14325.320696400002"/>
    <n v="44.766627176250005"/>
    <n v="463.10303975431032"/>
    <n v="308.7353598362069"/>
  </r>
  <r>
    <s v="04/06/2026"/>
    <s v="E"/>
    <s v="[1062] RAMGADH"/>
    <s v="[8404] CHANDESH"/>
    <x v="5"/>
    <x v="5"/>
    <x v="5"/>
    <s v="B"/>
    <n v="4000"/>
    <n v="5.6"/>
    <n v="8.4"/>
    <n v="224"/>
    <n v="336"/>
    <n v="45.357199999999999"/>
    <n v="181428.8"/>
    <n v="404.97500000000002"/>
    <n v="269.98333333333335"/>
    <n v="3175.0039999999999"/>
    <n v="15000"/>
    <n v="199603.804"/>
    <n v="49.900950999999999"/>
    <n v="445.54420535714291"/>
    <n v="297.02947023809526"/>
  </r>
  <r>
    <s v="04/06/2026"/>
    <s v="E"/>
    <s v="[1062] RAMGADH"/>
    <s v="[8404] CHANDESH"/>
    <x v="5"/>
    <x v="5"/>
    <x v="5"/>
    <s v="C"/>
    <n v="1200"/>
    <n v="3.5"/>
    <n v="8.3000000000000007"/>
    <n v="42"/>
    <n v="99.6"/>
    <n v="37.670153700000007"/>
    <n v="45204.184440000012"/>
    <n v="417.01277158671587"/>
    <n v="278.00851439114393"/>
    <n v="791.0732277000003"/>
    <n v="4500"/>
    <n v="50495.257667700011"/>
    <n v="42.079381389750012"/>
    <n v="465.82341021863471"/>
    <n v="310.54894014575649"/>
  </r>
  <r>
    <s v="06/06/2026"/>
    <s v="E"/>
    <s v="[1062] RAMGADH"/>
    <s v="[8404] CHANDESH"/>
    <x v="5"/>
    <x v="5"/>
    <x v="5"/>
    <s v="B"/>
    <n v="500"/>
    <n v="5.6"/>
    <n v="8.4"/>
    <n v="28"/>
    <n v="42"/>
    <n v="45.357199999999999"/>
    <n v="22678.6"/>
    <n v="404.97500000000002"/>
    <n v="269.98333333333335"/>
    <n v="396.87549999999999"/>
    <n v="1875"/>
    <n v="24950.4755"/>
    <n v="49.900950999999999"/>
    <n v="445.54420535714291"/>
    <n v="297.02947023809526"/>
  </r>
  <r>
    <s v="06/06/2026"/>
    <s v="E"/>
    <s v="[1062] RAMGADH"/>
    <s v="[8404] CHANDESH"/>
    <x v="5"/>
    <x v="5"/>
    <x v="5"/>
    <s v="C"/>
    <n v="200"/>
    <n v="4"/>
    <n v="8.3000000000000007"/>
    <n v="8"/>
    <n v="16.600000000000001"/>
    <n v="39.755153700000008"/>
    <n v="7951.030740000002"/>
    <n v="417.01210174825178"/>
    <n v="278.00806783216785"/>
    <n v="139.14303795000004"/>
    <n v="750"/>
    <n v="8840.1737779500017"/>
    <n v="44.200868889750012"/>
    <n v="463.64547786451061"/>
    <n v="309.09698524300705"/>
  </r>
  <r>
    <s v="08/06/2026"/>
    <s v="M"/>
    <s v="[1062] RAMGADH"/>
    <s v="[8404] CHANDESH"/>
    <x v="5"/>
    <x v="5"/>
    <x v="5"/>
    <s v="B"/>
    <n v="300"/>
    <n v="5.6"/>
    <n v="8.4"/>
    <n v="16.8"/>
    <n v="25.2"/>
    <n v="45.357199999999999"/>
    <n v="13607.16"/>
    <n v="404.97500000000002"/>
    <n v="269.98333333333335"/>
    <n v="238.12530000000001"/>
    <n v="1125"/>
    <n v="14970.2853"/>
    <n v="49.900950999999999"/>
    <n v="445.54420535714291"/>
    <n v="297.02947023809526"/>
  </r>
  <r>
    <s v="08/06/2026"/>
    <s v="M"/>
    <s v="[1062] RAMGADH"/>
    <s v="[8404] CHANDESH"/>
    <x v="5"/>
    <x v="5"/>
    <x v="5"/>
    <s v="C"/>
    <n v="100"/>
    <n v="4"/>
    <n v="8.5"/>
    <n v="4"/>
    <n v="8.5"/>
    <n v="40.311181500000004"/>
    <n v="4031.1181500000002"/>
    <n v="417.0122224137931"/>
    <n v="278.00814827586208"/>
    <n v="70.544567625000013"/>
    <n v="375"/>
    <n v="4476.6627176250004"/>
    <n v="44.766627176250005"/>
    <n v="463.10303975431032"/>
    <n v="308.7353598362069"/>
  </r>
  <r>
    <s v="08/06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8/06/2026"/>
    <s v="E"/>
    <s v="[1062] RAMGADH"/>
    <s v="[8404] CHANDESH"/>
    <x v="5"/>
    <x v="5"/>
    <x v="5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09/06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9/06/2026"/>
    <s v="E"/>
    <s v="[1062] RAMGADH"/>
    <s v="[8404] CHANDESH"/>
    <x v="5"/>
    <x v="5"/>
    <x v="5"/>
    <s v="C"/>
    <n v="300"/>
    <n v="4"/>
    <n v="8.5"/>
    <n v="12"/>
    <n v="25.5"/>
    <n v="40.311181500000004"/>
    <n v="12093.354450000001"/>
    <n v="417.0122224137931"/>
    <n v="278.00814827586208"/>
    <n v="211.63370287500004"/>
    <n v="1125"/>
    <n v="13429.988152875001"/>
    <n v="44.766627176250005"/>
    <n v="463.10303975431032"/>
    <n v="308.7353598362069"/>
  </r>
  <r>
    <s v="10/06/2026"/>
    <s v="M"/>
    <s v="[1062] RAMGADH"/>
    <s v="[8404] CHANDESH"/>
    <x v="5"/>
    <x v="5"/>
    <x v="5"/>
    <s v="B"/>
    <n v="800"/>
    <n v="5.6"/>
    <n v="8.4"/>
    <n v="44.8"/>
    <n v="67.2"/>
    <n v="45.357199999999999"/>
    <n v="36285.760000000002"/>
    <n v="404.97500000000002"/>
    <n v="269.98333333333335"/>
    <n v="635.00080000000014"/>
    <n v="3000"/>
    <n v="39920.760800000004"/>
    <n v="49.900951000000006"/>
    <n v="445.54420535714297"/>
    <n v="297.02947023809531"/>
  </r>
  <r>
    <s v="10/06/2026"/>
    <s v="M"/>
    <s v="[1062] RAMGADH"/>
    <s v="[8404] CHANDESH"/>
    <x v="5"/>
    <x v="5"/>
    <x v="5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10/06/2026"/>
    <s v="E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10/06/2026"/>
    <s v="E"/>
    <s v="[1062] RAMGADH"/>
    <s v="[8404] CHANDESH"/>
    <x v="5"/>
    <x v="5"/>
    <x v="5"/>
    <s v="C"/>
    <n v="410"/>
    <n v="4"/>
    <n v="8.5"/>
    <n v="16.399999999999999"/>
    <n v="34.85"/>
    <n v="40.311181500000004"/>
    <n v="16527.584415000001"/>
    <n v="417.0122224137931"/>
    <n v="278.00814827586208"/>
    <n v="289.23272726250002"/>
    <n v="1537.5"/>
    <n v="18354.317142262502"/>
    <n v="44.766627176250005"/>
    <n v="463.10303975431032"/>
    <n v="308.7353598362069"/>
  </r>
  <r>
    <s v="11/06/2026"/>
    <s v="M"/>
    <s v="[1062] RAMGADH"/>
    <s v="[8404] CHANDESH"/>
    <x v="5"/>
    <x v="5"/>
    <x v="5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s v="11/06/2026"/>
    <s v="M"/>
    <s v="[1062] RAMGADH"/>
    <s v="[8404] CHANDESH"/>
    <x v="5"/>
    <x v="5"/>
    <x v="5"/>
    <s v="C"/>
    <n v="400"/>
    <n v="4"/>
    <n v="8.1"/>
    <n v="16"/>
    <n v="32.4"/>
    <n v="39.199125899999999"/>
    <n v="15679.65036"/>
    <n v="417.01197765957443"/>
    <n v="278.00798510638293"/>
    <n v="274.39388130000003"/>
    <n v="1500"/>
    <n v="17454.044241299998"/>
    <n v="43.635110603249998"/>
    <n v="464.20330428989359"/>
    <n v="309.46886952659571"/>
  </r>
  <r>
    <s v="11/06/2026"/>
    <s v="E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11/06/2026"/>
    <s v="E"/>
    <s v="[1062] RAMGADH"/>
    <s v="[8404] CHANDESH"/>
    <x v="5"/>
    <x v="5"/>
    <x v="5"/>
    <s v="C"/>
    <n v="400"/>
    <n v="4"/>
    <n v="8.1999999999999993"/>
    <n v="16"/>
    <n v="32.799999999999997"/>
    <n v="39.477139800000003"/>
    <n v="15790.855920000002"/>
    <n v="417.0120401408451"/>
    <n v="278.00802676056338"/>
    <n v="276.33997860000005"/>
    <n v="1500"/>
    <n v="17567.195898600003"/>
    <n v="43.917989746500005"/>
    <n v="463.92242689964797"/>
    <n v="309.28161793309863"/>
  </r>
  <r>
    <s v="13/06/2026"/>
    <s v="E"/>
    <s v="[1062] RAMGADH"/>
    <s v="[8404] CHANDESH"/>
    <x v="5"/>
    <x v="5"/>
    <x v="5"/>
    <s v="B"/>
    <n v="1700"/>
    <n v="5.6"/>
    <n v="8.4"/>
    <n v="95.2"/>
    <n v="142.80000000000001"/>
    <n v="45.357199999999999"/>
    <n v="77107.240000000005"/>
    <n v="404.97500000000002"/>
    <n v="269.98333333333335"/>
    <n v="1349.3767000000003"/>
    <n v="6375"/>
    <n v="84831.616700000013"/>
    <n v="49.900951000000006"/>
    <n v="445.54420535714297"/>
    <n v="297.02947023809531"/>
  </r>
  <r>
    <s v="13/06/2026"/>
    <s v="E"/>
    <s v="[1062] RAMGADH"/>
    <s v="[8404] CHANDESH"/>
    <x v="5"/>
    <x v="5"/>
    <x v="5"/>
    <s v="C"/>
    <n v="300"/>
    <n v="4"/>
    <n v="8.1"/>
    <n v="12"/>
    <n v="24.3"/>
    <n v="39.199125899999999"/>
    <n v="11759.73777"/>
    <n v="417.01197765957443"/>
    <n v="278.00798510638293"/>
    <n v="205.79541097500001"/>
    <n v="1125"/>
    <n v="13090.533180975001"/>
    <n v="43.635110603249998"/>
    <n v="464.20330428989359"/>
    <n v="309.46886952659571"/>
  </r>
  <r>
    <s v="14/06/2026"/>
    <s v="M"/>
    <s v="[1062] RAMGADH"/>
    <s v="[8404] CHANDESH"/>
    <x v="5"/>
    <x v="5"/>
    <x v="5"/>
    <s v="B"/>
    <n v="400"/>
    <n v="5.6"/>
    <n v="8.5"/>
    <n v="22.4"/>
    <n v="34"/>
    <n v="45.357199999999999"/>
    <n v="18142.88"/>
    <n v="402.57869822485208"/>
    <n v="268.38579881656807"/>
    <n v="317.50040000000007"/>
    <n v="1500"/>
    <n v="19960.380400000002"/>
    <n v="49.900951000000006"/>
    <n v="442.90784911242611"/>
    <n v="295.27189940828407"/>
  </r>
  <r>
    <s v="14/06/2026"/>
    <s v="M"/>
    <s v="[1062] RAMGADH"/>
    <s v="[8404] CHANDESH"/>
    <x v="5"/>
    <x v="5"/>
    <x v="5"/>
    <s v="C"/>
    <n v="100"/>
    <n v="3.7"/>
    <n v="8.1"/>
    <n v="3.7"/>
    <n v="8.1"/>
    <n v="37.948125900000008"/>
    <n v="3794.8125900000009"/>
    <n v="417.01237252747262"/>
    <n v="278.00824835164843"/>
    <n v="66.409220325000021"/>
    <n v="375"/>
    <n v="4236.2218103250007"/>
    <n v="42.362218103250008"/>
    <n v="465.51888025549459"/>
    <n v="310.34592017032975"/>
  </r>
  <r>
    <s v="14/06/2026"/>
    <s v="E"/>
    <s v="[1062] RAMGADH"/>
    <s v="[8404] CHANDESH"/>
    <x v="5"/>
    <x v="5"/>
    <x v="5"/>
    <s v="B"/>
    <n v="1700"/>
    <n v="5.6"/>
    <n v="8.4"/>
    <n v="95.2"/>
    <n v="142.80000000000001"/>
    <n v="45.357199999999999"/>
    <n v="77107.240000000005"/>
    <n v="404.97500000000002"/>
    <n v="269.98333333333335"/>
    <n v="1349.3767000000003"/>
    <n v="6375"/>
    <n v="84831.616700000013"/>
    <n v="49.900951000000006"/>
    <n v="445.54420535714297"/>
    <n v="297.02947023809531"/>
  </r>
  <r>
    <s v="14/06/2026"/>
    <s v="E"/>
    <s v="[1062] RAMGADH"/>
    <s v="[8404] CHANDESH"/>
    <x v="5"/>
    <x v="5"/>
    <x v="5"/>
    <s v="C"/>
    <n v="300"/>
    <n v="4"/>
    <n v="8.1"/>
    <n v="12"/>
    <n v="24.3"/>
    <n v="39.199125899999999"/>
    <n v="11759.73777"/>
    <n v="417.01197765957443"/>
    <n v="278.00798510638293"/>
    <n v="205.79541097500001"/>
    <n v="1125"/>
    <n v="13090.533180975001"/>
    <n v="43.635110603249998"/>
    <n v="464.20330428989359"/>
    <n v="309.46886952659571"/>
  </r>
  <r>
    <s v="16/06/2026"/>
    <s v="M"/>
    <s v="[1062] RAMGADH"/>
    <s v="[8404] CHANDESH"/>
    <x v="5"/>
    <x v="5"/>
    <x v="5"/>
    <s v="B"/>
    <n v="1600"/>
    <n v="5.6"/>
    <n v="8.4"/>
    <n v="89.6"/>
    <n v="134.4"/>
    <n v="45.357199999999999"/>
    <n v="72571.520000000004"/>
    <n v="404.97500000000002"/>
    <n v="269.98333333333335"/>
    <n v="1270.0016000000003"/>
    <n v="6000"/>
    <n v="79841.521600000007"/>
    <n v="49.900951000000006"/>
    <n v="445.54420535714297"/>
    <n v="297.02947023809531"/>
  </r>
  <r>
    <s v="16/06/2026"/>
    <s v="M"/>
    <s v="[1062] RAMGADH"/>
    <s v="[8404] CHANDESH"/>
    <x v="5"/>
    <x v="5"/>
    <x v="5"/>
    <s v="C"/>
    <n v="400"/>
    <n v="4"/>
    <n v="8.1"/>
    <n v="16"/>
    <n v="32.4"/>
    <n v="39.199125899999999"/>
    <n v="15679.65036"/>
    <n v="417.01197765957443"/>
    <n v="278.00798510638293"/>
    <n v="274.39388130000003"/>
    <n v="1500"/>
    <n v="17454.044241299998"/>
    <n v="43.635110603249998"/>
    <n v="464.20330428989359"/>
    <n v="309.46886952659571"/>
  </r>
  <r>
    <s v="16/06/2026"/>
    <s v="E"/>
    <s v="[1062] RAMGADH"/>
    <s v="[8404] CHANDESH"/>
    <x v="5"/>
    <x v="5"/>
    <x v="5"/>
    <s v="B"/>
    <n v="800"/>
    <n v="5.6"/>
    <n v="8.4"/>
    <n v="44.8"/>
    <n v="67.2"/>
    <n v="45.357199999999999"/>
    <n v="36285.760000000002"/>
    <n v="404.97500000000002"/>
    <n v="269.98333333333335"/>
    <n v="635.00080000000014"/>
    <n v="3000"/>
    <n v="39920.760800000004"/>
    <n v="49.900951000000006"/>
    <n v="445.54420535714297"/>
    <n v="297.02947023809531"/>
  </r>
  <r>
    <s v="16/06/2026"/>
    <s v="E"/>
    <s v="[1062] RAMGADH"/>
    <s v="[8404] CHANDESH"/>
    <x v="5"/>
    <x v="5"/>
    <x v="5"/>
    <s v="C"/>
    <n v="200"/>
    <n v="4"/>
    <n v="8.1"/>
    <n v="8"/>
    <n v="16.2"/>
    <n v="39.199125899999999"/>
    <n v="7839.8251799999998"/>
    <n v="417.01197765957443"/>
    <n v="278.00798510638293"/>
    <n v="137.19694065000002"/>
    <n v="750"/>
    <n v="8727.0221206499991"/>
    <n v="43.635110603249998"/>
    <n v="464.20330428989359"/>
    <n v="309.46886952659571"/>
  </r>
  <r>
    <s v="17/06/2026"/>
    <s v="M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17/06/2026"/>
    <s v="M"/>
    <s v="[1062] RAMGADH"/>
    <s v="[8404] CHANDESH"/>
    <x v="5"/>
    <x v="5"/>
    <x v="5"/>
    <s v="C"/>
    <n v="570"/>
    <n v="4"/>
    <n v="8.1999999999999993"/>
    <n v="22.8"/>
    <n v="46.74"/>
    <n v="39.477139800000003"/>
    <n v="22501.969686"/>
    <n v="417.0120401408451"/>
    <n v="278.00802676056338"/>
    <n v="393.78446950500006"/>
    <n v="2137.5"/>
    <n v="25033.254155505001"/>
    <n v="43.917989746500005"/>
    <n v="463.92242689964797"/>
    <n v="309.28161793309863"/>
  </r>
  <r>
    <s v="17/06/2026"/>
    <s v="E"/>
    <s v="[1062] RAMGADH"/>
    <s v="[8404] CHANDESH"/>
    <x v="5"/>
    <x v="5"/>
    <x v="5"/>
    <s v="B"/>
    <n v="800"/>
    <n v="5.6"/>
    <n v="8.4"/>
    <n v="44.8"/>
    <n v="67.2"/>
    <n v="45.357199999999999"/>
    <n v="36285.760000000002"/>
    <n v="404.97500000000002"/>
    <n v="269.98333333333335"/>
    <n v="635.00080000000014"/>
    <n v="3000"/>
    <n v="39920.760800000004"/>
    <n v="49.900951000000006"/>
    <n v="445.54420535714297"/>
    <n v="297.02947023809531"/>
  </r>
  <r>
    <s v="17/06/2026"/>
    <s v="E"/>
    <s v="[1062] RAMGADH"/>
    <s v="[8404] CHANDESH"/>
    <x v="5"/>
    <x v="5"/>
    <x v="5"/>
    <s v="C"/>
    <n v="200"/>
    <n v="4"/>
    <n v="8.1"/>
    <n v="8"/>
    <n v="16.2"/>
    <n v="39.199125899999999"/>
    <n v="7839.8251799999998"/>
    <n v="417.01197765957443"/>
    <n v="278.00798510638293"/>
    <n v="137.19694065000002"/>
    <n v="750"/>
    <n v="8727.0221206499991"/>
    <n v="43.635110603249998"/>
    <n v="464.20330428989359"/>
    <n v="309.46886952659571"/>
  </r>
  <r>
    <s v="18/06/2026"/>
    <s v="E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18/06/2026"/>
    <s v="E"/>
    <s v="[1062] RAMGADH"/>
    <s v="[8404] CHANDESH"/>
    <x v="5"/>
    <x v="5"/>
    <x v="5"/>
    <s v="C"/>
    <n v="300"/>
    <n v="4"/>
    <n v="8.1"/>
    <n v="12"/>
    <n v="24.3"/>
    <n v="39.199125899999999"/>
    <n v="11759.73777"/>
    <n v="417.01197765957443"/>
    <n v="278.00798510638293"/>
    <n v="205.79541097500001"/>
    <n v="1125"/>
    <n v="13090.533180975001"/>
    <n v="43.635110603249998"/>
    <n v="464.20330428989359"/>
    <n v="309.46886952659571"/>
  </r>
  <r>
    <s v="23/06/2026"/>
    <s v="M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23/06/2026"/>
    <s v="E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24/06/2026"/>
    <s v="E"/>
    <s v="[1062] RAMGADH"/>
    <s v="[8404] CHANDESH"/>
    <x v="5"/>
    <x v="5"/>
    <x v="5"/>
    <s v="C"/>
    <n v="400"/>
    <n v="5"/>
    <n v="8.5"/>
    <n v="20"/>
    <n v="34"/>
    <n v="44.481181500000005"/>
    <n v="17792.472600000001"/>
    <n v="417.01107656250002"/>
    <n v="278.00738437500002"/>
    <n v="311.36827050000005"/>
    <n v="1500"/>
    <n v="19603.8408705"/>
    <n v="49.009602176249999"/>
    <n v="459.46502040234373"/>
    <n v="306.3100136015625"/>
  </r>
  <r>
    <s v="25/06/2026"/>
    <s v="M"/>
    <s v="[1062] RAMGADH"/>
    <s v="[8404] CHANDESH"/>
    <x v="5"/>
    <x v="5"/>
    <x v="5"/>
    <s v="C"/>
    <n v="2500"/>
    <n v="5"/>
    <n v="8.5"/>
    <n v="125"/>
    <n v="212.5"/>
    <n v="44.481181500000005"/>
    <n v="111202.95375000002"/>
    <n v="417.01107656250002"/>
    <n v="278.00738437500002"/>
    <n v="1946.0516906250004"/>
    <n v="9375"/>
    <n v="122524.00544062501"/>
    <n v="49.009602176250006"/>
    <n v="459.46502040234378"/>
    <n v="306.3100136015625"/>
  </r>
  <r>
    <s v="25/06/2026"/>
    <s v="E"/>
    <s v="[1062] RAMGADH"/>
    <s v="[8404] CHANDESH"/>
    <x v="5"/>
    <x v="5"/>
    <x v="5"/>
    <s v="C"/>
    <n v="2940"/>
    <n v="5"/>
    <n v="8.5"/>
    <n v="147"/>
    <n v="249.9"/>
    <n v="44.481181500000005"/>
    <n v="130774.67361000001"/>
    <n v="417.01107656250002"/>
    <n v="278.00738437500002"/>
    <n v="2288.5567881750003"/>
    <n v="11025"/>
    <n v="144088.23039817502"/>
    <n v="49.009602176250006"/>
    <n v="459.46502040234378"/>
    <n v="306.3100136015625"/>
  </r>
  <r>
    <s v="29/06/2026"/>
    <s v="M"/>
    <s v="[1062] RAMGADH"/>
    <s v="[8404] CHANDESH"/>
    <x v="5"/>
    <x v="5"/>
    <x v="5"/>
    <s v="C"/>
    <n v="1200"/>
    <n v="5.0999999999999996"/>
    <n v="8.5"/>
    <n v="61.2"/>
    <n v="102"/>
    <n v="44.898181500000007"/>
    <n v="53877.817800000012"/>
    <n v="417.01097368421063"/>
    <n v="278.00731578947375"/>
    <n v="942.86181150000027"/>
    <n v="4500"/>
    <n v="59320.679611500011"/>
    <n v="49.433899676250007"/>
    <n v="459.13838708591339"/>
    <n v="306.09225805727561"/>
  </r>
  <r>
    <s v="29/06/2026"/>
    <s v="E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30/06/2026"/>
    <s v="M"/>
    <s v="[1062] RAMGADH"/>
    <s v="[8404] CHANDESH"/>
    <x v="5"/>
    <x v="5"/>
    <x v="5"/>
    <s v="C"/>
    <n v="1700"/>
    <n v="5"/>
    <n v="8.5"/>
    <n v="85"/>
    <n v="144.5"/>
    <n v="44.481181500000005"/>
    <n v="75618.008550000013"/>
    <n v="417.01107656250002"/>
    <n v="278.00738437500002"/>
    <n v="1323.3151496250005"/>
    <n v="6375"/>
    <n v="83316.32369962502"/>
    <n v="49.009602176250013"/>
    <n v="459.46502040234384"/>
    <n v="306.31001360156256"/>
  </r>
  <r>
    <s v="30/06/2026"/>
    <s v="E"/>
    <s v="[1062] RAMGADH"/>
    <s v="[8404] CHANDESH"/>
    <x v="5"/>
    <x v="5"/>
    <x v="5"/>
    <s v="C"/>
    <n v="1320"/>
    <n v="5"/>
    <n v="8.5"/>
    <n v="66"/>
    <n v="112.2"/>
    <n v="44.481181500000005"/>
    <n v="58715.159580000007"/>
    <n v="417.01107656250002"/>
    <n v="278.00738437500002"/>
    <n v="1027.5152926500002"/>
    <n v="4950"/>
    <n v="64692.674872650008"/>
    <n v="49.009602176250006"/>
    <n v="459.46502040234378"/>
    <n v="306.3100136015625"/>
  </r>
  <r>
    <s v="01/06/2026"/>
    <s v="M"/>
    <s v="[1062] RAMGADH"/>
    <s v="[8405] RAMGADH"/>
    <x v="6"/>
    <x v="6"/>
    <x v="6"/>
    <s v="C"/>
    <n v="500"/>
    <n v="4"/>
    <n v="8.5"/>
    <n v="20"/>
    <n v="42.5"/>
    <n v="40.311181500000004"/>
    <n v="20155.590750000003"/>
    <n v="417.0122224137931"/>
    <n v="278.00814827586208"/>
    <n v="352.72283812500007"/>
    <n v="1875"/>
    <n v="22383.313588125002"/>
    <n v="44.766627176250005"/>
    <n v="463.10303975431032"/>
    <n v="308.7353598362069"/>
  </r>
  <r>
    <s v="09/06/2026"/>
    <s v="E"/>
    <s v="[1062] RAMGADH"/>
    <s v="[8405] RAMGADH"/>
    <x v="6"/>
    <x v="6"/>
    <x v="6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18/06/2026"/>
    <s v="M"/>
    <s v="[1062] RAMGADH"/>
    <s v="[8405] RAMGADH"/>
    <x v="6"/>
    <x v="6"/>
    <x v="6"/>
    <s v="B"/>
    <n v="68"/>
    <n v="6.8"/>
    <n v="8.8000000000000007"/>
    <n v="4.6239999999999997"/>
    <n v="5.9840000000000009"/>
    <n v="56.212200000000003"/>
    <n v="3822.4296000000004"/>
    <n v="443.78052631578947"/>
    <n v="295.8536842105263"/>
    <n v="66.89251800000001"/>
    <n v="255"/>
    <n v="4144.322118"/>
    <n v="60.945913500000003"/>
    <n v="481.15194868421054"/>
    <n v="320.76796578947369"/>
  </r>
  <r>
    <s v="18/06/2026"/>
    <s v="E"/>
    <s v="[1062] RAMGADH"/>
    <s v="[8405] RAMGADH"/>
    <x v="6"/>
    <x v="6"/>
    <x v="6"/>
    <s v="B"/>
    <n v="67"/>
    <n v="6.8"/>
    <n v="8.8000000000000007"/>
    <n v="4.556"/>
    <n v="5.8959999999999999"/>
    <n v="56.212200000000003"/>
    <n v="3766.2174"/>
    <n v="443.78052631578947"/>
    <n v="295.8536842105263"/>
    <n v="65.908804500000002"/>
    <n v="251.25"/>
    <n v="4083.3762044999999"/>
    <n v="60.945913499999996"/>
    <n v="481.15194868421048"/>
    <n v="320.76796578947364"/>
  </r>
  <r>
    <s v="19/06/2026"/>
    <s v="M"/>
    <s v="[1062] RAMGADH"/>
    <s v="[8405] RAMGADH"/>
    <x v="6"/>
    <x v="6"/>
    <x v="6"/>
    <s v="B"/>
    <n v="70"/>
    <n v="6.8"/>
    <n v="8.8000000000000007"/>
    <n v="4.76"/>
    <n v="6.16"/>
    <n v="56.212200000000003"/>
    <n v="3934.8540000000003"/>
    <n v="443.78052631578947"/>
    <n v="295.8536842105263"/>
    <n v="68.85994500000001"/>
    <n v="262.5"/>
    <n v="4266.2139450000004"/>
    <n v="60.945913500000003"/>
    <n v="481.15194868421054"/>
    <n v="320.76796578947369"/>
  </r>
  <r>
    <s v="21/06/2026"/>
    <s v="E"/>
    <s v="[1062] RAMGADH"/>
    <s v="[8405] RAMGADH"/>
    <x v="6"/>
    <x v="6"/>
    <x v="6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5/06/2026"/>
    <s v="M"/>
    <s v="[1062] RAMGADH"/>
    <s v="[8405] RAMGADH"/>
    <x v="6"/>
    <x v="6"/>
    <x v="6"/>
    <s v="C"/>
    <n v="90"/>
    <n v="4.9000000000000004"/>
    <n v="8.5"/>
    <n v="4.41"/>
    <n v="7.65"/>
    <n v="44.064181500000004"/>
    <n v="3965.7763350000005"/>
    <n v="417.01118138801263"/>
    <n v="278.00745425867507"/>
    <n v="69.401085862500011"/>
    <n v="337.5"/>
    <n v="4372.6774208625002"/>
    <n v="48.585304676250004"/>
    <n v="459.79783605283916"/>
    <n v="306.53189070189279"/>
  </r>
  <r>
    <s v="01/06/2026"/>
    <s v="M"/>
    <s v="[1062] RAMGADH"/>
    <s v="[8405] RAMGADH"/>
    <x v="7"/>
    <x v="7"/>
    <x v="7"/>
    <s v="C"/>
    <n v="11"/>
    <n v="4"/>
    <n v="8.5"/>
    <n v="0.44"/>
    <n v="0.93500000000000005"/>
    <n v="40.311181500000004"/>
    <n v="443.42299650000007"/>
    <n v="417.0122224137931"/>
    <n v="278.00814827586208"/>
    <n v="7.759902438750002"/>
    <n v="41.25"/>
    <n v="492.4328989387501"/>
    <n v="44.766627176250012"/>
    <n v="463.10303975431043"/>
    <n v="308.73535983620695"/>
  </r>
  <r>
    <s v="01/06/2026"/>
    <s v="E"/>
    <s v="[1062] RAMGADH"/>
    <s v="[8405] RAMGADH"/>
    <x v="7"/>
    <x v="7"/>
    <x v="7"/>
    <s v="C"/>
    <n v="10"/>
    <n v="4.5"/>
    <n v="8.5"/>
    <n v="0.45"/>
    <n v="0.85"/>
    <n v="42.396181500000004"/>
    <n v="423.96181500000006"/>
    <n v="417.01162131147544"/>
    <n v="278.00774754098364"/>
    <n v="7.4193317625000015"/>
    <n v="37.5"/>
    <n v="468.88114676250007"/>
    <n v="46.888114676250005"/>
    <n v="461.19457058606559"/>
    <n v="307.46304705737708"/>
  </r>
  <r>
    <s v="02/06/2026"/>
    <s v="M"/>
    <s v="[1062] RAMGADH"/>
    <s v="[8405] RAMGADH"/>
    <x v="7"/>
    <x v="7"/>
    <x v="7"/>
    <s v="C"/>
    <n v="12"/>
    <n v="4.9000000000000004"/>
    <n v="8.5"/>
    <n v="0.58800000000000008"/>
    <n v="1.02"/>
    <n v="44.064181500000004"/>
    <n v="528.77017799999999"/>
    <n v="417.01118138801263"/>
    <n v="278.00745425867507"/>
    <n v="9.2534781150000001"/>
    <n v="45"/>
    <n v="583.02365611499999"/>
    <n v="48.585304676249997"/>
    <n v="459.79783605283905"/>
    <n v="306.53189070189268"/>
  </r>
  <r>
    <s v="02/06/2026"/>
    <s v="E"/>
    <s v="[1062] RAMGADH"/>
    <s v="[8405] RAMGADH"/>
    <x v="7"/>
    <x v="7"/>
    <x v="7"/>
    <s v="C"/>
    <n v="4"/>
    <n v="3.2"/>
    <n v="8"/>
    <n v="0.128"/>
    <n v="0.32"/>
    <n v="35.585112000000002"/>
    <n v="142.34044800000001"/>
    <n v="417.01303124999998"/>
    <n v="278.00868750000001"/>
    <n v="2.4909578400000005"/>
    <n v="15"/>
    <n v="159.83140584"/>
    <n v="39.957851460000001"/>
    <n v="468.25607179687495"/>
    <n v="312.17071453124998"/>
  </r>
  <r>
    <s v="03/06/2026"/>
    <s v="M"/>
    <s v="[1062] RAMGADH"/>
    <s v="[8405] RAMGADH"/>
    <x v="7"/>
    <x v="7"/>
    <x v="7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03/06/2026"/>
    <s v="E"/>
    <s v="[1062] RAMGADH"/>
    <s v="[8405] RAMGADH"/>
    <x v="7"/>
    <x v="7"/>
    <x v="7"/>
    <s v="C"/>
    <n v="14"/>
    <n v="3.8"/>
    <n v="8.4"/>
    <n v="0.53199999999999992"/>
    <n v="1.1760000000000002"/>
    <n v="39.19916760000001"/>
    <n v="548.78834640000014"/>
    <n v="417.01242127659583"/>
    <n v="278.00828085106389"/>
    <n v="9.6037960620000025"/>
    <n v="52.5"/>
    <n v="610.89214246200015"/>
    <n v="43.635153033000009"/>
    <n v="464.20375567021284"/>
    <n v="309.46917044680856"/>
  </r>
  <r>
    <s v="04/06/2026"/>
    <s v="M"/>
    <s v="[1062] RAMGADH"/>
    <s v="[8405] RAMGADH"/>
    <x v="7"/>
    <x v="7"/>
    <x v="7"/>
    <s v="C"/>
    <n v="12"/>
    <n v="4"/>
    <n v="8.5"/>
    <n v="0.48"/>
    <n v="1.02"/>
    <n v="40.311181500000004"/>
    <n v="483.73417800000004"/>
    <n v="417.0122224137931"/>
    <n v="278.00814827586208"/>
    <n v="8.4653481150000012"/>
    <n v="45"/>
    <n v="537.19952611500003"/>
    <n v="44.766627176250005"/>
    <n v="463.10303975431032"/>
    <n v="308.7353598362069"/>
  </r>
  <r>
    <s v="04/06/2026"/>
    <s v="E"/>
    <s v="[1062] RAMGADH"/>
    <s v="[8405] RAMGADH"/>
    <x v="7"/>
    <x v="7"/>
    <x v="7"/>
    <s v="C"/>
    <n v="12"/>
    <n v="3.3"/>
    <n v="8.4"/>
    <n v="0.39599999999999996"/>
    <n v="1.008"/>
    <n v="37.114167600000009"/>
    <n v="445.37001120000014"/>
    <n v="417.01311910112372"/>
    <n v="278.00874606741581"/>
    <n v="7.7939751960000034"/>
    <n v="45"/>
    <n v="498.16398639600015"/>
    <n v="41.513665533000015"/>
    <n v="466.44568014606762"/>
    <n v="310.9637867640451"/>
  </r>
  <r>
    <s v="05/06/2026"/>
    <s v="M"/>
    <s v="[1062] RAMGADH"/>
    <s v="[8405] RAMGADH"/>
    <x v="7"/>
    <x v="7"/>
    <x v="7"/>
    <s v="C"/>
    <n v="11"/>
    <n v="4"/>
    <n v="8.5"/>
    <n v="0.44"/>
    <n v="0.93500000000000005"/>
    <n v="40.311181500000004"/>
    <n v="443.42299650000007"/>
    <n v="417.0122224137931"/>
    <n v="278.00814827586208"/>
    <n v="7.759902438750002"/>
    <n v="41.25"/>
    <n v="492.4328989387501"/>
    <n v="44.766627176250012"/>
    <n v="463.10303975431043"/>
    <n v="308.73535983620695"/>
  </r>
  <r>
    <s v="05/06/2026"/>
    <s v="E"/>
    <s v="[1062] RAMGADH"/>
    <s v="[8405] RAMGADH"/>
    <x v="7"/>
    <x v="7"/>
    <x v="7"/>
    <s v="C"/>
    <n v="14"/>
    <n v="3.3"/>
    <n v="8.4"/>
    <n v="0.46199999999999997"/>
    <n v="1.1760000000000002"/>
    <n v="37.114167600000009"/>
    <n v="519.59834640000008"/>
    <n v="417.01311910112372"/>
    <n v="278.00874606741581"/>
    <n v="9.0929710620000019"/>
    <n v="52.5"/>
    <n v="581.19131746200014"/>
    <n v="41.513665533000008"/>
    <n v="466.4456801460675"/>
    <n v="310.96378676404498"/>
  </r>
  <r>
    <s v="06/06/2026"/>
    <s v="M"/>
    <s v="[1062] RAMGADH"/>
    <s v="[8405] RAMGADH"/>
    <x v="7"/>
    <x v="7"/>
    <x v="7"/>
    <s v="C"/>
    <n v="13"/>
    <n v="4"/>
    <n v="8.5"/>
    <n v="0.52"/>
    <n v="1.105"/>
    <n v="40.311181500000004"/>
    <n v="524.04535950000002"/>
    <n v="417.0122224137931"/>
    <n v="278.00814827586208"/>
    <n v="9.1707937912500004"/>
    <n v="48.75"/>
    <n v="581.96615329125007"/>
    <n v="44.766627176250005"/>
    <n v="463.10303975431032"/>
    <n v="308.7353598362069"/>
  </r>
  <r>
    <s v="06/06/2026"/>
    <s v="E"/>
    <s v="[1062] RAMGADH"/>
    <s v="[8405] RAMGADH"/>
    <x v="7"/>
    <x v="7"/>
    <x v="7"/>
    <s v="C"/>
    <n v="9"/>
    <n v="3"/>
    <n v="8.1999999999999993"/>
    <n v="0.27"/>
    <n v="0.73799999999999999"/>
    <n v="35.307139800000002"/>
    <n v="317.76425820000003"/>
    <n v="417.01346220472442"/>
    <n v="278.00897480314961"/>
    <n v="5.5608745185000013"/>
    <n v="33.75"/>
    <n v="357.07513271850002"/>
    <n v="39.675014746500004"/>
    <n v="468.6025363759843"/>
    <n v="312.40169091732287"/>
  </r>
  <r>
    <s v="07/06/2026"/>
    <s v="M"/>
    <s v="[1062] RAMGADH"/>
    <s v="[8405] RAMGADH"/>
    <x v="7"/>
    <x v="7"/>
    <x v="7"/>
    <s v="C"/>
    <n v="12"/>
    <n v="3.8"/>
    <n v="8.4"/>
    <n v="0.45599999999999996"/>
    <n v="1.008"/>
    <n v="39.19916760000001"/>
    <n v="470.39001120000012"/>
    <n v="417.01242127659583"/>
    <n v="278.00828085106389"/>
    <n v="8.2318251960000026"/>
    <n v="45"/>
    <n v="523.62183639600016"/>
    <n v="43.635153033000016"/>
    <n v="464.20375567021296"/>
    <n v="309.46917044680862"/>
  </r>
  <r>
    <s v="07/06/2026"/>
    <s v="E"/>
    <s v="[1062] RAMGADH"/>
    <s v="[8405] RAMGADH"/>
    <x v="7"/>
    <x v="7"/>
    <x v="7"/>
    <s v="C"/>
    <n v="13"/>
    <n v="3.4"/>
    <n v="8"/>
    <n v="0.44199999999999995"/>
    <n v="1.04"/>
    <n v="36.419112000000005"/>
    <n v="473.44845600000008"/>
    <n v="417.01273282442747"/>
    <n v="278.00848854961833"/>
    <n v="8.2853479800000027"/>
    <n v="48.75"/>
    <n v="530.48380398000006"/>
    <n v="40.806446460000004"/>
    <n v="467.24938694656487"/>
    <n v="311.49959129770991"/>
  </r>
  <r>
    <s v="08/06/2026"/>
    <s v="M"/>
    <s v="[1062] RAMGADH"/>
    <s v="[8405] RAMGADH"/>
    <x v="7"/>
    <x v="7"/>
    <x v="7"/>
    <s v="C"/>
    <n v="9"/>
    <n v="4.7"/>
    <n v="8.4"/>
    <n v="0.42300000000000004"/>
    <n v="0.75600000000000012"/>
    <n v="42.95216760000001"/>
    <n v="386.56950840000007"/>
    <n v="417.01133592233015"/>
    <n v="278.00755728155343"/>
    <n v="6.764966397000002"/>
    <n v="33.75"/>
    <n v="427.0844747970001"/>
    <n v="47.453830533000009"/>
    <n v="460.71680129126219"/>
    <n v="307.14453419417481"/>
  </r>
  <r>
    <s v="08/06/2026"/>
    <s v="E"/>
    <s v="[1062] RAMGADH"/>
    <s v="[8405] RAMGADH"/>
    <x v="7"/>
    <x v="7"/>
    <x v="7"/>
    <s v="C"/>
    <n v="14"/>
    <n v="3.2"/>
    <n v="8.4"/>
    <n v="0.44800000000000006"/>
    <n v="1.1760000000000002"/>
    <n v="36.697167600000007"/>
    <n v="513.76034640000012"/>
    <n v="417.01326818181826"/>
    <n v="278.00884545454551"/>
    <n v="8.9908060620000025"/>
    <n v="52.5"/>
    <n v="575.25115246200016"/>
    <n v="41.089368033000014"/>
    <n v="466.92463673863654"/>
    <n v="311.28309115909104"/>
  </r>
  <r>
    <s v="09/06/2026"/>
    <s v="M"/>
    <s v="[1062] RAMGADH"/>
    <s v="[8405] RAMGADH"/>
    <x v="7"/>
    <x v="7"/>
    <x v="7"/>
    <s v="C"/>
    <n v="12"/>
    <n v="4.3"/>
    <n v="8.5"/>
    <n v="0.5159999999999999"/>
    <n v="1.02"/>
    <n v="41.562181500000001"/>
    <n v="498.74617799999999"/>
    <n v="417.01185451505017"/>
    <n v="278.00790301003343"/>
    <n v="8.7280581150000014"/>
    <n v="45"/>
    <n v="552.47423611499994"/>
    <n v="46.039519676249995"/>
    <n v="461.93498002926418"/>
    <n v="307.95665335284281"/>
  </r>
  <r>
    <s v="09/06/2026"/>
    <s v="E"/>
    <s v="[1062] RAMGADH"/>
    <s v="[8405] RAMGADH"/>
    <x v="7"/>
    <x v="7"/>
    <x v="7"/>
    <s v="C"/>
    <n v="13"/>
    <n v="3.5"/>
    <n v="8.4"/>
    <n v="0.45500000000000002"/>
    <n v="1.0920000000000001"/>
    <n v="37.948167600000005"/>
    <n v="493.32617880000009"/>
    <n v="417.01283076923085"/>
    <n v="278.00855384615392"/>
    <n v="8.6332081290000033"/>
    <n v="48.75"/>
    <n v="550.70938692900006"/>
    <n v="42.362260533000004"/>
    <n v="465.51934651648355"/>
    <n v="310.34623101098902"/>
  </r>
  <r>
    <s v="10/06/2026"/>
    <s v="M"/>
    <s v="[1062] RAMGADH"/>
    <s v="[8405] RAMGADH"/>
    <x v="7"/>
    <x v="7"/>
    <x v="7"/>
    <s v="C"/>
    <n v="12"/>
    <n v="4.8"/>
    <n v="8.4"/>
    <n v="0.57599999999999996"/>
    <n v="1.008"/>
    <n v="43.369167600000011"/>
    <n v="520.43001120000008"/>
    <n v="417.011226923077"/>
    <n v="278.00748461538467"/>
    <n v="9.1075251960000028"/>
    <n v="45"/>
    <n v="574.53753639600006"/>
    <n v="47.878128033000003"/>
    <n v="460.36661570192308"/>
    <n v="306.91107713461537"/>
  </r>
  <r>
    <s v="10/06/2026"/>
    <s v="E"/>
    <s v="[1062] RAMGADH"/>
    <s v="[8405] RAMGADH"/>
    <x v="7"/>
    <x v="7"/>
    <x v="7"/>
    <s v="C"/>
    <n v="10"/>
    <n v="3.1"/>
    <n v="8.1"/>
    <n v="0.31"/>
    <n v="0.81"/>
    <n v="35.446125899999998"/>
    <n v="354.46125899999998"/>
    <n v="417.01324588235298"/>
    <n v="278.0088305882353"/>
    <n v="6.2030720325000006"/>
    <n v="37.5"/>
    <n v="398.1643310325"/>
    <n v="39.816433103249999"/>
    <n v="468.42862474411766"/>
    <n v="312.28574982941177"/>
  </r>
  <r>
    <s v="11/06/2026"/>
    <s v="M"/>
    <s v="[1062] RAMGADH"/>
    <s v="[8405] RAMGADH"/>
    <x v="7"/>
    <x v="7"/>
    <x v="7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11/06/2026"/>
    <s v="E"/>
    <s v="[1062] RAMGADH"/>
    <s v="[8405] RAMGADH"/>
    <x v="7"/>
    <x v="7"/>
    <x v="7"/>
    <s v="C"/>
    <n v="12"/>
    <n v="3.6"/>
    <n v="8.1"/>
    <n v="0.43200000000000005"/>
    <n v="0.97199999999999986"/>
    <n v="37.531125900000006"/>
    <n v="450.37351080000008"/>
    <n v="417.01251000000008"/>
    <n v="278.00834000000003"/>
    <n v="7.8815364390000022"/>
    <n v="45"/>
    <n v="503.25504723900008"/>
    <n v="41.937920603250006"/>
    <n v="465.97689559166673"/>
    <n v="310.6512637277778"/>
  </r>
  <r>
    <s v="12/06/2026"/>
    <s v="M"/>
    <s v="[1062] RAMGADH"/>
    <s v="[8405] RAMGADH"/>
    <x v="7"/>
    <x v="7"/>
    <x v="7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12/06/2026"/>
    <s v="E"/>
    <s v="[1062] RAMGADH"/>
    <s v="[8405] RAMGADH"/>
    <x v="7"/>
    <x v="7"/>
    <x v="7"/>
    <s v="C"/>
    <n v="10"/>
    <n v="3"/>
    <n v="8.1999999999999993"/>
    <n v="0.3"/>
    <n v="0.82"/>
    <n v="35.307139800000002"/>
    <n v="353.07139800000004"/>
    <n v="417.01346220472442"/>
    <n v="278.00897480314961"/>
    <n v="6.178749465000001"/>
    <n v="37.5"/>
    <n v="396.75014746500005"/>
    <n v="39.675014746500004"/>
    <n v="468.6025363759843"/>
    <n v="312.40169091732287"/>
  </r>
  <r>
    <s v="13/06/2026"/>
    <s v="M"/>
    <s v="[1062] RAMGADH"/>
    <s v="[8405] RAMGADH"/>
    <x v="7"/>
    <x v="7"/>
    <x v="7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13/06/2026"/>
    <s v="E"/>
    <s v="[1062] RAMGADH"/>
    <s v="[8405] RAMGADH"/>
    <x v="7"/>
    <x v="7"/>
    <x v="7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14/06/2026"/>
    <s v="M"/>
    <s v="[1062] RAMGADH"/>
    <s v="[8405] RAMGADH"/>
    <x v="7"/>
    <x v="7"/>
    <x v="7"/>
    <s v="C"/>
    <n v="14"/>
    <n v="4.4000000000000004"/>
    <n v="8.1999999999999993"/>
    <n v="0.6160000000000001"/>
    <n v="1.1479999999999999"/>
    <n v="41.145139800000003"/>
    <n v="576.03195720000008"/>
    <n v="417.01155202702705"/>
    <n v="278.00770135135139"/>
    <n v="10.080559251000002"/>
    <n v="52.5"/>
    <n v="638.61251645100003"/>
    <n v="45.615179746500004"/>
    <n v="462.31601094425679"/>
    <n v="308.21067396283786"/>
  </r>
  <r>
    <s v="14/06/2026"/>
    <s v="E"/>
    <s v="[1062] RAMGADH"/>
    <s v="[8405] RAMGADH"/>
    <x v="7"/>
    <x v="7"/>
    <x v="7"/>
    <s v="C"/>
    <n v="13"/>
    <n v="3.3"/>
    <n v="8.3000000000000007"/>
    <n v="0.42899999999999999"/>
    <n v="1.079"/>
    <n v="36.836153700000004"/>
    <n v="478.86999810000003"/>
    <n v="417.01306075471695"/>
    <n v="278.00870716981132"/>
    <n v="8.3802249667500011"/>
    <n v="48.75"/>
    <n v="536.00022306674998"/>
    <n v="41.230786389750001"/>
    <n v="466.76361950660373"/>
    <n v="311.1757463377358"/>
  </r>
  <r>
    <s v="15/06/2026"/>
    <s v="M"/>
    <s v="[1062] RAMGADH"/>
    <s v="[8405] RAMGADH"/>
    <x v="7"/>
    <x v="7"/>
    <x v="7"/>
    <s v="B"/>
    <n v="9"/>
    <n v="5.5"/>
    <n v="8.6"/>
    <n v="0.495"/>
    <n v="0.77399999999999991"/>
    <n v="46.566181499999999"/>
    <n v="419.09563349999996"/>
    <n v="414.53574035608312"/>
    <n v="276.35716023738877"/>
    <n v="7.3341735862500004"/>
    <n v="33.75"/>
    <n v="460.17980708624998"/>
    <n v="51.131089676249999"/>
    <n v="455.17290512982197"/>
    <n v="303.44860341988129"/>
  </r>
  <r>
    <s v="15/06/2026"/>
    <s v="E"/>
    <s v="[1062] RAMGADH"/>
    <s v="[8405] RAMGADH"/>
    <x v="7"/>
    <x v="7"/>
    <x v="7"/>
    <s v="C"/>
    <n v="14"/>
    <n v="3"/>
    <n v="8.1999999999999993"/>
    <n v="0.42"/>
    <n v="1.1479999999999999"/>
    <n v="35.307139800000002"/>
    <n v="494.29995719999999"/>
    <n v="417.01346220472442"/>
    <n v="278.00897480314961"/>
    <n v="8.650249251"/>
    <n v="52.5"/>
    <n v="555.45020645099999"/>
    <n v="39.675014746499997"/>
    <n v="468.60253637598419"/>
    <n v="312.40169091732281"/>
  </r>
  <r>
    <s v="16/06/2026"/>
    <s v="M"/>
    <s v="[1062] RAMGADH"/>
    <s v="[8405] RAMGADH"/>
    <x v="7"/>
    <x v="7"/>
    <x v="7"/>
    <s v="C"/>
    <n v="14"/>
    <n v="4.7"/>
    <n v="8.5"/>
    <n v="0.65799999999999992"/>
    <n v="1.19"/>
    <n v="43.2301815"/>
    <n v="605.22254099999998"/>
    <n v="417.01139710610931"/>
    <n v="278.00759807073956"/>
    <n v="10.591394467500001"/>
    <n v="52.5"/>
    <n v="668.31393546749996"/>
    <n v="47.736709676249994"/>
    <n v="460.48272999598061"/>
    <n v="306.98848666398709"/>
  </r>
  <r>
    <s v="16/06/2026"/>
    <s v="E"/>
    <s v="[1062] RAMGADH"/>
    <s v="[8405] RAMGADH"/>
    <x v="7"/>
    <x v="7"/>
    <x v="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7/06/2026"/>
    <s v="M"/>
    <s v="[1062] RAMGADH"/>
    <s v="[8405] RAMGADH"/>
    <x v="7"/>
    <x v="7"/>
    <x v="7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17/06/2026"/>
    <s v="E"/>
    <s v="[1062] RAMGADH"/>
    <s v="[8405] RAMGADH"/>
    <x v="7"/>
    <x v="7"/>
    <x v="7"/>
    <s v="C"/>
    <n v="15"/>
    <n v="3.5"/>
    <n v="8.4"/>
    <n v="0.52500000000000002"/>
    <n v="1.26"/>
    <n v="37.948167600000005"/>
    <n v="569.22251400000005"/>
    <n v="417.01283076923085"/>
    <n v="278.00855384615392"/>
    <n v="9.9613939950000017"/>
    <n v="56.25"/>
    <n v="635.43390799500003"/>
    <n v="42.362260533000004"/>
    <n v="465.51934651648355"/>
    <n v="310.34623101098902"/>
  </r>
  <r>
    <s v="18/06/2026"/>
    <s v="M"/>
    <s v="[1062] RAMGADH"/>
    <s v="[8405] RAMGADH"/>
    <x v="7"/>
    <x v="7"/>
    <x v="7"/>
    <s v="B"/>
    <n v="13"/>
    <n v="5.5"/>
    <n v="8.4"/>
    <n v="0.71499999999999997"/>
    <n v="1.0920000000000001"/>
    <n v="46.288167600000008"/>
    <n v="601.74617880000005"/>
    <n v="417.01051891891899"/>
    <n v="278.00701261261264"/>
    <n v="10.530558129000003"/>
    <n v="48.75"/>
    <n v="661.02673692900009"/>
    <n v="50.848210533000007"/>
    <n v="458.09198678378385"/>
    <n v="305.39465785585588"/>
  </r>
  <r>
    <s v="18/06/2026"/>
    <s v="E"/>
    <s v="[1062] RAMGADH"/>
    <s v="[8405] RAMGADH"/>
    <x v="7"/>
    <x v="7"/>
    <x v="7"/>
    <s v="C"/>
    <n v="12"/>
    <n v="4.0999999999999996"/>
    <n v="8.3000000000000007"/>
    <n v="0.49199999999999994"/>
    <n v="0.99600000000000011"/>
    <n v="40.172153700000003"/>
    <n v="482.06584440000006"/>
    <n v="417.01197612456752"/>
    <n v="278.00798408304502"/>
    <n v="8.4361522770000015"/>
    <n v="45"/>
    <n v="535.50199667700008"/>
    <n v="44.625166389750007"/>
    <n v="463.23702134688591"/>
    <n v="308.82468089792394"/>
  </r>
  <r>
    <s v="19/06/2026"/>
    <s v="M"/>
    <s v="[1062] RAMGADH"/>
    <s v="[8405] RAMGADH"/>
    <x v="7"/>
    <x v="7"/>
    <x v="7"/>
    <s v="C"/>
    <n v="12"/>
    <n v="4"/>
    <n v="8"/>
    <n v="0.48"/>
    <n v="0.96"/>
    <n v="38.921112000000008"/>
    <n v="467.0533440000001"/>
    <n v="417.01191428571434"/>
    <n v="278.00794285714289"/>
    <n v="8.1734335200000032"/>
    <n v="45"/>
    <n v="520.22677752000004"/>
    <n v="43.352231460000006"/>
    <n v="464.48819421428578"/>
    <n v="309.65879614285717"/>
  </r>
  <r>
    <s v="19/06/2026"/>
    <s v="E"/>
    <s v="[1062] RAMGADH"/>
    <s v="[8405] RAMGADH"/>
    <x v="7"/>
    <x v="7"/>
    <x v="7"/>
    <s v="C"/>
    <n v="12"/>
    <n v="3"/>
    <n v="8.1999999999999993"/>
    <n v="0.36"/>
    <n v="0.98399999999999987"/>
    <n v="35.307139800000002"/>
    <n v="423.68567760000002"/>
    <n v="417.01346220472442"/>
    <n v="278.00897480314961"/>
    <n v="7.4144993580000014"/>
    <n v="45"/>
    <n v="476.10017695800002"/>
    <n v="39.675014746500004"/>
    <n v="468.6025363759843"/>
    <n v="312.40169091732287"/>
  </r>
  <r>
    <s v="20/06/2026"/>
    <s v="M"/>
    <s v="[1062] RAMGADH"/>
    <s v="[8405] RAMGADH"/>
    <x v="7"/>
    <x v="7"/>
    <x v="7"/>
    <s v="C"/>
    <n v="9"/>
    <n v="4.8"/>
    <n v="8.5"/>
    <n v="0.43199999999999994"/>
    <n v="0.76500000000000001"/>
    <n v="43.647181500000002"/>
    <n v="392.8246335"/>
    <n v="417.0112882165605"/>
    <n v="278.00752547770702"/>
    <n v="6.8744310862500004"/>
    <n v="33.75"/>
    <n v="433.44906458625002"/>
    <n v="48.161007176250003"/>
    <n v="460.13701123805731"/>
    <n v="306.75800749203819"/>
  </r>
  <r>
    <s v="20/06/2026"/>
    <s v="E"/>
    <s v="[1062] RAMGADH"/>
    <s v="[8405] RAMGADH"/>
    <x v="7"/>
    <x v="7"/>
    <x v="7"/>
    <s v="C"/>
    <n v="11"/>
    <n v="3.1"/>
    <n v="8.3000000000000007"/>
    <n v="0.34100000000000003"/>
    <n v="0.91300000000000014"/>
    <n v="36.002153700000008"/>
    <n v="396.02369070000009"/>
    <n v="417.01336332046338"/>
    <n v="278.00890888030892"/>
    <n v="6.9304145872500023"/>
    <n v="41.25"/>
    <n v="444.20410528725006"/>
    <n v="40.382191389750005"/>
    <n v="467.74739061486486"/>
    <n v="311.83159374324322"/>
  </r>
  <r>
    <s v="21/06/2026"/>
    <s v="M"/>
    <s v="[1062] RAMGADH"/>
    <s v="[8405] RAMGADH"/>
    <x v="7"/>
    <x v="7"/>
    <x v="7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21/06/2026"/>
    <s v="E"/>
    <s v="[1062] RAMGADH"/>
    <s v="[8405] RAMGADH"/>
    <x v="7"/>
    <x v="7"/>
    <x v="7"/>
    <s v="C"/>
    <n v="11"/>
    <n v="4.4000000000000004"/>
    <n v="8.5"/>
    <n v="0.48400000000000004"/>
    <n v="0.93500000000000005"/>
    <n v="41.97918150000001"/>
    <n v="461.77099650000014"/>
    <n v="417.01173675496693"/>
    <n v="278.00782450331127"/>
    <n v="8.0809924387500036"/>
    <n v="41.25"/>
    <n v="511.10198893875014"/>
    <n v="46.463817176250011"/>
    <n v="461.56109777731791"/>
    <n v="307.70739851821196"/>
  </r>
  <r>
    <s v="22/06/2026"/>
    <s v="M"/>
    <s v="[1062] RAMGADH"/>
    <s v="[8405] RAMGADH"/>
    <x v="7"/>
    <x v="7"/>
    <x v="7"/>
    <s v="C"/>
    <n v="9"/>
    <n v="5"/>
    <n v="8.5"/>
    <n v="0.45"/>
    <n v="0.76500000000000001"/>
    <n v="44.481181500000005"/>
    <n v="400.33063350000003"/>
    <n v="417.01107656250002"/>
    <n v="278.00738437500002"/>
    <n v="7.0057860862500014"/>
    <n v="33.75"/>
    <n v="441.08641958625003"/>
    <n v="49.009602176250006"/>
    <n v="459.46502040234378"/>
    <n v="306.3100136015625"/>
  </r>
  <r>
    <s v="22/06/2026"/>
    <s v="E"/>
    <s v="[1062] RAMGADH"/>
    <s v="[8405] RAMGADH"/>
    <x v="7"/>
    <x v="7"/>
    <x v="7"/>
    <s v="C"/>
    <n v="12"/>
    <n v="3.1"/>
    <n v="8.1"/>
    <n v="0.37200000000000005"/>
    <n v="0.97199999999999986"/>
    <n v="35.446125899999998"/>
    <n v="425.35351079999998"/>
    <n v="417.01324588235298"/>
    <n v="278.0088305882353"/>
    <n v="7.4436864390000004"/>
    <n v="45"/>
    <n v="477.79719723899996"/>
    <n v="39.816433103249999"/>
    <n v="468.42862474411766"/>
    <n v="312.28574982941177"/>
  </r>
  <r>
    <s v="23/06/2026"/>
    <s v="M"/>
    <s v="[1062] RAMGADH"/>
    <s v="[8405] RAMGADH"/>
    <x v="7"/>
    <x v="7"/>
    <x v="7"/>
    <s v="C"/>
    <n v="14"/>
    <n v="4.5"/>
    <n v="8.5"/>
    <n v="0.63"/>
    <n v="1.19"/>
    <n v="42.396181500000004"/>
    <n v="593.54654100000005"/>
    <n v="417.01162131147544"/>
    <n v="278.00774754098364"/>
    <n v="10.387064467500002"/>
    <n v="52.5"/>
    <n v="656.4336054675"/>
    <n v="46.888114676249998"/>
    <n v="461.19457058606554"/>
    <n v="307.46304705737703"/>
  </r>
  <r>
    <s v="23/06/2026"/>
    <s v="E"/>
    <s v="[1062] RAMGADH"/>
    <s v="[8405] RAMGADH"/>
    <x v="7"/>
    <x v="7"/>
    <x v="7"/>
    <s v="C"/>
    <n v="8"/>
    <n v="4.3"/>
    <n v="8.1999999999999993"/>
    <n v="0.34399999999999997"/>
    <n v="0.65599999999999992"/>
    <n v="40.728139799999994"/>
    <n v="325.82511839999995"/>
    <n v="417.01167030716726"/>
    <n v="278.00778020477816"/>
    <n v="5.7019395719999997"/>
    <n v="30"/>
    <n v="361.52705797199997"/>
    <n v="45.190882246499996"/>
    <n v="462.70527897440275"/>
    <n v="308.47018598293516"/>
  </r>
  <r>
    <s v="24/06/2026"/>
    <s v="M"/>
    <s v="[1062] RAMGADH"/>
    <s v="[8405] RAMGADH"/>
    <x v="7"/>
    <x v="7"/>
    <x v="7"/>
    <s v="C"/>
    <n v="10"/>
    <n v="5.2"/>
    <n v="8.5"/>
    <n v="0.52"/>
    <n v="0.85"/>
    <n v="45.315181500000008"/>
    <n v="453.15181500000006"/>
    <n v="417.01087269938654"/>
    <n v="278.00724846625769"/>
    <n v="7.930156762500002"/>
    <n v="37.5"/>
    <n v="498.58197176250007"/>
    <n v="49.858197176250009"/>
    <n v="458.81776542561352"/>
    <n v="305.87851028374234"/>
  </r>
  <r>
    <s v="24/06/2026"/>
    <s v="E"/>
    <s v="[1062] RAMGADH"/>
    <s v="[8405] RAMGADH"/>
    <x v="7"/>
    <x v="7"/>
    <x v="7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25/06/2026"/>
    <s v="M"/>
    <s v="[1062] RAMGADH"/>
    <s v="[8405] RAMGADH"/>
    <x v="7"/>
    <x v="7"/>
    <x v="7"/>
    <s v="C"/>
    <n v="14"/>
    <n v="5.3"/>
    <n v="8.5"/>
    <n v="0.74199999999999999"/>
    <n v="1.19"/>
    <n v="45.732181500000003"/>
    <n v="640.250541"/>
    <n v="417.01077355623107"/>
    <n v="278.00718237082071"/>
    <n v="11.204384467500001"/>
    <n v="52.5"/>
    <n v="703.95492546749995"/>
    <n v="50.282494676249996"/>
    <n v="458.50299096884498"/>
    <n v="305.66866064589664"/>
  </r>
  <r>
    <s v="25/06/2026"/>
    <s v="E"/>
    <s v="[1062] RAMGADH"/>
    <s v="[8405] RAMGADH"/>
    <x v="7"/>
    <x v="7"/>
    <x v="7"/>
    <s v="C"/>
    <n v="13"/>
    <n v="3.9"/>
    <n v="8.1999999999999993"/>
    <n v="0.50700000000000001"/>
    <n v="1.0659999999999998"/>
    <n v="39.060139800000002"/>
    <n v="507.78181740000002"/>
    <n v="417.01216868327407"/>
    <n v="278.00811245551603"/>
    <n v="8.8861818045000014"/>
    <n v="48.75"/>
    <n v="565.41799920450001"/>
    <n v="43.493692246500004"/>
    <n v="464.34546882384348"/>
    <n v="309.5636458825623"/>
  </r>
  <r>
    <s v="26/06/2026"/>
    <s v="M"/>
    <s v="[1062] RAMGADH"/>
    <s v="[8405] RAMGADH"/>
    <x v="7"/>
    <x v="7"/>
    <x v="7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6/06/2026"/>
    <s v="E"/>
    <s v="[1062] RAMGADH"/>
    <s v="[8405] RAMGADH"/>
    <x v="7"/>
    <x v="7"/>
    <x v="7"/>
    <s v="C"/>
    <n v="16"/>
    <n v="4.0999999999999996"/>
    <n v="8"/>
    <n v="0.65599999999999992"/>
    <n v="1.28"/>
    <n v="39.338112000000002"/>
    <n v="629.40979200000004"/>
    <n v="417.01178798586579"/>
    <n v="278.00785865724384"/>
    <n v="11.014671360000001"/>
    <n v="60"/>
    <n v="700.42446336"/>
    <n v="43.77652896"/>
    <n v="464.06214445229688"/>
    <n v="309.3747629681979"/>
  </r>
  <r>
    <s v="27/06/2026"/>
    <s v="M"/>
    <s v="[1062] RAMGADH"/>
    <s v="[8405] RAMGADH"/>
    <x v="7"/>
    <x v="7"/>
    <x v="7"/>
    <s v="B"/>
    <n v="9"/>
    <n v="6.3"/>
    <n v="8.6"/>
    <n v="0.56699999999999995"/>
    <n v="0.77399999999999991"/>
    <n v="51.552899999999994"/>
    <n v="463.97609999999997"/>
    <n v="428.41745152354571"/>
    <n v="285.61163434903045"/>
    <n v="8.11958175"/>
    <n v="33.75"/>
    <n v="505.84568174999998"/>
    <n v="56.205075749999999"/>
    <n v="467.07819182825489"/>
    <n v="311.38546121883661"/>
  </r>
  <r>
    <s v="27/06/2026"/>
    <s v="M"/>
    <s v="[1062] RAMGADH"/>
    <s v="[8405] RAMGADH"/>
    <x v="7"/>
    <x v="7"/>
    <x v="7"/>
    <s v="C"/>
    <n v="4"/>
    <n v="3.1"/>
    <n v="8"/>
    <n v="0.124"/>
    <n v="0.32"/>
    <n v="35.168112000000008"/>
    <n v="140.67244800000003"/>
    <n v="417.01318577075102"/>
    <n v="278.00879051383401"/>
    <n v="2.4617678400000007"/>
    <n v="15"/>
    <n v="158.13421584000002"/>
    <n v="39.533553960000006"/>
    <n v="468.77731968379447"/>
    <n v="312.51821312252963"/>
  </r>
  <r>
    <s v="27/06/2026"/>
    <s v="E"/>
    <s v="[1062] RAMGADH"/>
    <s v="[8405] RAMGADH"/>
    <x v="7"/>
    <x v="7"/>
    <x v="7"/>
    <s v="C"/>
    <n v="9"/>
    <n v="4.0999999999999996"/>
    <n v="8.3000000000000007"/>
    <n v="0.36899999999999999"/>
    <n v="0.747"/>
    <n v="40.172153700000003"/>
    <n v="361.54938330000004"/>
    <n v="417.01197612456752"/>
    <n v="278.00798408304502"/>
    <n v="6.3271142077500011"/>
    <n v="33.75"/>
    <n v="401.62649750775006"/>
    <n v="44.625166389750007"/>
    <n v="463.23702134688591"/>
    <n v="308.82468089792394"/>
  </r>
  <r>
    <s v="28/06/2026"/>
    <s v="M"/>
    <s v="[1062] RAMGADH"/>
    <s v="[8405] RAMGADH"/>
    <x v="7"/>
    <x v="7"/>
    <x v="7"/>
    <s v="B"/>
    <n v="9"/>
    <n v="6.9"/>
    <n v="9"/>
    <n v="0.621"/>
    <n v="0.81"/>
    <n v="57.615000000000002"/>
    <n v="518.53499999999997"/>
    <n v="446.62790697674421"/>
    <n v="297.75193798449612"/>
    <n v="9.0743624999999994"/>
    <n v="33.75"/>
    <n v="561.35936249999997"/>
    <n v="62.373262499999996"/>
    <n v="483.51366279069765"/>
    <n v="322.3424418604651"/>
  </r>
  <r>
    <s v="29/06/2026"/>
    <s v="M"/>
    <s v="[1062] RAMGADH"/>
    <s v="[8405] RAMGADH"/>
    <x v="7"/>
    <x v="7"/>
    <x v="7"/>
    <s v="B"/>
    <n v="10"/>
    <n v="6"/>
    <n v="8.8000000000000007"/>
    <n v="0.6"/>
    <n v="0.88"/>
    <n v="49.599000000000004"/>
    <n v="495.99"/>
    <n v="417.96910112359552"/>
    <n v="278.64606741573033"/>
    <n v="8.679825000000001"/>
    <n v="37.5"/>
    <n v="542.16982500000006"/>
    <n v="54.216982500000007"/>
    <n v="456.8846839887641"/>
    <n v="304.58978932584273"/>
  </r>
  <r>
    <s v="29/06/2026"/>
    <s v="E"/>
    <s v="[1062] RAMGADH"/>
    <s v="[8405] RAMGADH"/>
    <x v="7"/>
    <x v="7"/>
    <x v="7"/>
    <s v="C"/>
    <n v="13"/>
    <n v="4.0999999999999996"/>
    <n v="8"/>
    <n v="0.53299999999999992"/>
    <n v="1.04"/>
    <n v="39.338112000000002"/>
    <n v="511.39545600000002"/>
    <n v="417.01178798586579"/>
    <n v="278.00785865724384"/>
    <n v="8.9494204800000006"/>
    <n v="48.75"/>
    <n v="569.09487648000004"/>
    <n v="43.77652896"/>
    <n v="464.06214445229688"/>
    <n v="309.3747629681979"/>
  </r>
  <r>
    <s v="30/06/2026"/>
    <s v="M"/>
    <s v="[1062] RAMGADH"/>
    <s v="[8405] RAMGADH"/>
    <x v="7"/>
    <x v="7"/>
    <x v="7"/>
    <s v="C"/>
    <n v="14"/>
    <n v="4.3"/>
    <n v="8.3000000000000007"/>
    <n v="0.60199999999999998"/>
    <n v="1.1620000000000001"/>
    <n v="41.006153699999999"/>
    <n v="574.08615179999993"/>
    <n v="417.0117325423729"/>
    <n v="278.00782169491526"/>
    <n v="10.046507656499999"/>
    <n v="52.5"/>
    <n v="636.63265945649994"/>
    <n v="45.473761389749995"/>
    <n v="462.44503108220334"/>
    <n v="308.29668738813558"/>
  </r>
  <r>
    <s v="30/06/2026"/>
    <s v="E"/>
    <s v="[1062] RAMGADH"/>
    <s v="[8405] RAMGADH"/>
    <x v="7"/>
    <x v="7"/>
    <x v="7"/>
    <s v="C"/>
    <n v="13"/>
    <n v="3.5"/>
    <n v="8"/>
    <n v="0.45500000000000002"/>
    <n v="1.04"/>
    <n v="36.836112000000007"/>
    <n v="478.86945600000007"/>
    <n v="417.01258867924531"/>
    <n v="278.00839245283021"/>
    <n v="8.3802154800000022"/>
    <n v="48.75"/>
    <n v="535.99967148000007"/>
    <n v="41.230743960000005"/>
    <n v="466.76313916981132"/>
    <n v="311.17542611320755"/>
  </r>
  <r>
    <s v="01/06/2026"/>
    <s v="M"/>
    <s v="[1062] RAMGADH"/>
    <s v="[8403] MOHANIA"/>
    <x v="8"/>
    <x v="8"/>
    <x v="8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01/06/2026"/>
    <s v="E"/>
    <s v="[1062] RAMGADH"/>
    <s v="[8403] MOHANIA"/>
    <x v="8"/>
    <x v="8"/>
    <x v="8"/>
    <s v="C"/>
    <n v="42"/>
    <n v="3.6"/>
    <n v="8.1999999999999993"/>
    <n v="1.5120000000000002"/>
    <n v="3.444"/>
    <n v="37.809139800000004"/>
    <n v="1587.9838716000002"/>
    <n v="417.01257132352941"/>
    <n v="278.00838088235292"/>
    <n v="27.789717753000005"/>
    <n v="157.5"/>
    <n v="1773.2735893530003"/>
    <n v="42.220799746500006"/>
    <n v="465.67058543933825"/>
    <n v="310.44705695955884"/>
  </r>
  <r>
    <s v="02/06/2026"/>
    <s v="M"/>
    <s v="[1062] RAMGADH"/>
    <s v="[8403] MOHANIA"/>
    <x v="8"/>
    <x v="8"/>
    <x v="8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02/06/2026"/>
    <s v="E"/>
    <s v="[1062] RAMGADH"/>
    <s v="[8403] MOHANIA"/>
    <x v="8"/>
    <x v="8"/>
    <x v="8"/>
    <s v="C"/>
    <n v="51"/>
    <n v="4.2"/>
    <n v="8.1999999999999993"/>
    <n v="2.1420000000000003"/>
    <n v="4.1819999999999995"/>
    <n v="40.311139799999999"/>
    <n v="2055.8681298000001"/>
    <n v="417.01179103448277"/>
    <n v="278.00786068965516"/>
    <n v="35.977692271500004"/>
    <n v="191.25"/>
    <n v="2283.0958220715002"/>
    <n v="44.766584746500001"/>
    <n v="463.10260082586211"/>
    <n v="308.73506721724141"/>
  </r>
  <r>
    <s v="03/06/2026"/>
    <s v="M"/>
    <s v="[1062] RAMGADH"/>
    <s v="[8403] MOHANIA"/>
    <x v="8"/>
    <x v="8"/>
    <x v="8"/>
    <s v="C"/>
    <n v="38"/>
    <n v="3.7"/>
    <n v="8.1"/>
    <n v="1.4059999999999999"/>
    <n v="3.0780000000000003"/>
    <n v="37.948125900000008"/>
    <n v="1442.0287842000002"/>
    <n v="417.01237252747262"/>
    <n v="278.00824835164843"/>
    <n v="25.235503723500006"/>
    <n v="142.5"/>
    <n v="1609.7642879235002"/>
    <n v="42.362218103250008"/>
    <n v="465.51888025549459"/>
    <n v="310.34592017032975"/>
  </r>
  <r>
    <s v="03/06/2026"/>
    <s v="E"/>
    <s v="[1062] RAMGADH"/>
    <s v="[8403] MOHANIA"/>
    <x v="8"/>
    <x v="8"/>
    <x v="8"/>
    <s v="C"/>
    <n v="43"/>
    <n v="3.9"/>
    <n v="8.1"/>
    <n v="1.6769999999999998"/>
    <n v="3.4830000000000001"/>
    <n v="38.782125900000004"/>
    <n v="1667.6314137000002"/>
    <n v="417.01210645161296"/>
    <n v="278.00807096774196"/>
    <n v="29.183549739750006"/>
    <n v="161.25"/>
    <n v="1858.06496343975"/>
    <n v="43.210813103250004"/>
    <n v="464.63239895967746"/>
    <n v="309.75493263978495"/>
  </r>
  <r>
    <s v="04/06/2026"/>
    <s v="M"/>
    <s v="[1062] RAMGADH"/>
    <s v="[8403] MOHANIA"/>
    <x v="8"/>
    <x v="8"/>
    <x v="8"/>
    <s v="C"/>
    <n v="41"/>
    <n v="3.8"/>
    <n v="8.1999999999999993"/>
    <n v="1.5579999999999998"/>
    <n v="3.3620000000000001"/>
    <n v="38.6431398"/>
    <n v="1584.3687318"/>
    <n v="417.01230000000004"/>
    <n v="278.00820000000004"/>
    <n v="27.726452806500003"/>
    <n v="153.75"/>
    <n v="1765.8451846065"/>
    <n v="43.069394746500002"/>
    <n v="464.77764114928061"/>
    <n v="309.85176076618706"/>
  </r>
  <r>
    <s v="04/06/2026"/>
    <s v="E"/>
    <s v="[1062] RAMGADH"/>
    <s v="[8403] MOHANIA"/>
    <x v="8"/>
    <x v="8"/>
    <x v="8"/>
    <s v="C"/>
    <n v="46"/>
    <n v="4"/>
    <n v="8.1999999999999993"/>
    <n v="1.84"/>
    <n v="3.7719999999999998"/>
    <n v="39.477139800000003"/>
    <n v="1815.9484308000001"/>
    <n v="417.0120401408451"/>
    <n v="278.00802676056338"/>
    <n v="31.779097539000006"/>
    <n v="172.5"/>
    <n v="2020.2275283390002"/>
    <n v="43.917989746500005"/>
    <n v="463.92242689964797"/>
    <n v="309.28161793309863"/>
  </r>
  <r>
    <s v="05/06/2026"/>
    <s v="M"/>
    <s v="[1062] RAMGADH"/>
    <s v="[8403] MOHANIA"/>
    <x v="8"/>
    <x v="8"/>
    <x v="8"/>
    <s v="C"/>
    <n v="36"/>
    <n v="3.7"/>
    <n v="8.1"/>
    <n v="1.3320000000000001"/>
    <n v="2.9159999999999995"/>
    <n v="37.948125900000008"/>
    <n v="1366.1325324000004"/>
    <n v="417.01237252747262"/>
    <n v="278.00824835164843"/>
    <n v="23.90731931700001"/>
    <n v="135"/>
    <n v="1525.0398517170004"/>
    <n v="42.362218103250008"/>
    <n v="465.51888025549459"/>
    <n v="310.34592017032975"/>
  </r>
  <r>
    <s v="05/06/2026"/>
    <s v="E"/>
    <s v="[1062] RAMGADH"/>
    <s v="[8403] MOHANIA"/>
    <x v="8"/>
    <x v="8"/>
    <x v="8"/>
    <s v="C"/>
    <n v="50"/>
    <n v="3.6"/>
    <n v="8.1"/>
    <n v="1.8"/>
    <n v="4.05"/>
    <n v="37.531125900000006"/>
    <n v="1876.5562950000003"/>
    <n v="417.01251000000008"/>
    <n v="278.00834000000003"/>
    <n v="32.839735162500006"/>
    <n v="187.5"/>
    <n v="2096.8960301625002"/>
    <n v="41.937920603250006"/>
    <n v="465.97689559166673"/>
    <n v="310.6512637277778"/>
  </r>
  <r>
    <s v="06/06/2026"/>
    <s v="M"/>
    <s v="[1062] RAMGADH"/>
    <s v="[8403] MOHANIA"/>
    <x v="8"/>
    <x v="8"/>
    <x v="8"/>
    <s v="C"/>
    <n v="38"/>
    <n v="3.6"/>
    <n v="8.1"/>
    <n v="1.3680000000000001"/>
    <n v="3.0780000000000003"/>
    <n v="37.531125900000006"/>
    <n v="1426.1827842000002"/>
    <n v="417.01251000000008"/>
    <n v="278.00834000000003"/>
    <n v="24.958198723500008"/>
    <n v="142.5"/>
    <n v="1593.6409829235004"/>
    <n v="41.937920603250006"/>
    <n v="465.97689559166673"/>
    <n v="310.6512637277778"/>
  </r>
  <r>
    <s v="06/06/2026"/>
    <s v="E"/>
    <s v="[1062] RAMGADH"/>
    <s v="[8403] MOHANIA"/>
    <x v="8"/>
    <x v="8"/>
    <x v="8"/>
    <s v="C"/>
    <n v="48"/>
    <n v="3.8"/>
    <n v="8.1"/>
    <n v="1.8239999999999998"/>
    <n v="3.8879999999999995"/>
    <n v="38.365125900000002"/>
    <n v="1841.5260432"/>
    <n v="417.01223804347831"/>
    <n v="278.00815869565218"/>
    <n v="32.226705756000001"/>
    <n v="180"/>
    <n v="2053.7527489559998"/>
    <n v="42.786515603249995"/>
    <n v="465.07082177445648"/>
    <n v="310.04721451630434"/>
  </r>
  <r>
    <s v="07/06/2026"/>
    <s v="M"/>
    <s v="[1062] RAMGADH"/>
    <s v="[8403] MOHANIA"/>
    <x v="8"/>
    <x v="8"/>
    <x v="8"/>
    <s v="C"/>
    <n v="49"/>
    <n v="3.4"/>
    <n v="8.1"/>
    <n v="1.6659999999999999"/>
    <n v="3.9689999999999999"/>
    <n v="36.697125900000003"/>
    <n v="1798.1591691000001"/>
    <n v="417.01279431818188"/>
    <n v="278.00852954545456"/>
    <n v="31.467785459250006"/>
    <n v="183.75"/>
    <n v="2013.3769545592502"/>
    <n v="41.089325603250003"/>
    <n v="466.92415458238645"/>
    <n v="311.28276972159097"/>
  </r>
  <r>
    <s v="07/06/2026"/>
    <s v="E"/>
    <s v="[1062] RAMGADH"/>
    <s v="[8403] MOHANIA"/>
    <x v="8"/>
    <x v="8"/>
    <x v="8"/>
    <s v="C"/>
    <n v="45"/>
    <n v="3.8"/>
    <n v="8.1"/>
    <n v="1.71"/>
    <n v="3.645"/>
    <n v="38.365125900000002"/>
    <n v="1726.4306655"/>
    <n v="417.01223804347831"/>
    <n v="278.00815869565218"/>
    <n v="30.212536646250005"/>
    <n v="168.75"/>
    <n v="1925.3932021462501"/>
    <n v="42.786515603250002"/>
    <n v="465.07082177445653"/>
    <n v="310.04721451630434"/>
  </r>
  <r>
    <s v="08/06/2026"/>
    <s v="M"/>
    <s v="[1062] RAMGADH"/>
    <s v="[8403] MOHANIA"/>
    <x v="8"/>
    <x v="8"/>
    <x v="8"/>
    <s v="C"/>
    <n v="43"/>
    <n v="3.9"/>
    <n v="8.1"/>
    <n v="1.6769999999999998"/>
    <n v="3.4830000000000001"/>
    <n v="38.782125900000004"/>
    <n v="1667.6314137000002"/>
    <n v="417.01210645161296"/>
    <n v="278.00807096774196"/>
    <n v="29.183549739750006"/>
    <n v="161.25"/>
    <n v="1858.06496343975"/>
    <n v="43.210813103250004"/>
    <n v="464.63239895967746"/>
    <n v="309.75493263978495"/>
  </r>
  <r>
    <s v="08/06/2026"/>
    <s v="E"/>
    <s v="[1062] RAMGADH"/>
    <s v="[8403] MOHANIA"/>
    <x v="8"/>
    <x v="8"/>
    <x v="8"/>
    <s v="C"/>
    <n v="47"/>
    <n v="3.6"/>
    <n v="8.1"/>
    <n v="1.6920000000000002"/>
    <n v="3.8069999999999999"/>
    <n v="37.531125900000006"/>
    <n v="1763.9629173000003"/>
    <n v="417.01251000000008"/>
    <n v="278.00834000000003"/>
    <n v="30.869351052750009"/>
    <n v="176.25"/>
    <n v="1971.0822683527504"/>
    <n v="41.937920603250006"/>
    <n v="465.97689559166673"/>
    <n v="310.6512637277778"/>
  </r>
  <r>
    <s v="09/06/2026"/>
    <s v="M"/>
    <s v="[1062] RAMGADH"/>
    <s v="[8403] MOHANIA"/>
    <x v="8"/>
    <x v="8"/>
    <x v="8"/>
    <s v="C"/>
    <n v="44"/>
    <n v="4"/>
    <n v="8.1"/>
    <n v="1.76"/>
    <n v="3.5639999999999996"/>
    <n v="39.199125899999999"/>
    <n v="1724.7615395999999"/>
    <n v="417.01197765957443"/>
    <n v="278.00798510638293"/>
    <n v="30.183326943000001"/>
    <n v="165"/>
    <n v="1919.944866543"/>
    <n v="43.635110603249998"/>
    <n v="464.20330428989359"/>
    <n v="309.46886952659571"/>
  </r>
  <r>
    <s v="09/06/2026"/>
    <s v="E"/>
    <s v="[1062] RAMGADH"/>
    <s v="[8403] MOHANIA"/>
    <x v="8"/>
    <x v="8"/>
    <x v="8"/>
    <s v="C"/>
    <n v="53"/>
    <n v="3.7"/>
    <n v="8.1"/>
    <n v="1.9610000000000003"/>
    <n v="4.2929999999999993"/>
    <n v="37.948125900000008"/>
    <n v="2011.2506727000005"/>
    <n v="417.01237252747262"/>
    <n v="278.00824835164843"/>
    <n v="35.196886772250011"/>
    <n v="198.75"/>
    <n v="2245.1975594722503"/>
    <n v="42.362218103250008"/>
    <n v="465.51888025549459"/>
    <n v="310.34592017032975"/>
  </r>
  <r>
    <s v="10/06/2026"/>
    <s v="M"/>
    <s v="[1062] RAMGADH"/>
    <s v="[8403] MOHANIA"/>
    <x v="8"/>
    <x v="8"/>
    <x v="8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10/06/2026"/>
    <s v="M"/>
    <s v="[1062] RAMGADH"/>
    <s v="[8403] MOHANIA"/>
    <x v="8"/>
    <x v="8"/>
    <x v="8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10/06/2026"/>
    <s v="E"/>
    <s v="[1062] RAMGADH"/>
    <s v="[8403] MOHANIA"/>
    <x v="8"/>
    <x v="8"/>
    <x v="8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10/06/2026"/>
    <s v="E"/>
    <s v="[1062] RAMGADH"/>
    <s v="[8403] MOHANIA"/>
    <x v="8"/>
    <x v="8"/>
    <x v="8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11/06/2026"/>
    <s v="M"/>
    <s v="[1062] RAMGADH"/>
    <s v="[8403] MOHANIA"/>
    <x v="8"/>
    <x v="8"/>
    <x v="8"/>
    <s v="C"/>
    <n v="46"/>
    <n v="3.8"/>
    <n v="8.1999999999999993"/>
    <n v="1.7479999999999998"/>
    <n v="3.7719999999999998"/>
    <n v="38.6431398"/>
    <n v="1777.5844308000001"/>
    <n v="417.01230000000004"/>
    <n v="278.00820000000004"/>
    <n v="31.107727539000003"/>
    <n v="172.5"/>
    <n v="1981.1921583390001"/>
    <n v="43.069394746500002"/>
    <n v="464.77764114928061"/>
    <n v="309.85176076618706"/>
  </r>
  <r>
    <s v="11/06/2026"/>
    <s v="E"/>
    <s v="[1062] RAMGADH"/>
    <s v="[8403] MOHANIA"/>
    <x v="8"/>
    <x v="8"/>
    <x v="8"/>
    <s v="C"/>
    <n v="51"/>
    <n v="3.7"/>
    <n v="8.1999999999999993"/>
    <n v="1.8870000000000002"/>
    <n v="4.1819999999999995"/>
    <n v="38.226139799999999"/>
    <n v="1949.5331297999999"/>
    <n v="417.01243418181815"/>
    <n v="278.00828945454543"/>
    <n v="34.116829771500001"/>
    <n v="191.25"/>
    <n v="2174.8999595714999"/>
    <n v="42.645097246500001"/>
    <n v="465.21924268909089"/>
    <n v="310.14616179272724"/>
  </r>
  <r>
    <s v="12/06/2026"/>
    <s v="M"/>
    <s v="[1062] RAMGADH"/>
    <s v="[8403] MOHANIA"/>
    <x v="8"/>
    <x v="8"/>
    <x v="8"/>
    <s v="C"/>
    <n v="45"/>
    <n v="4"/>
    <n v="8.1999999999999993"/>
    <n v="1.8"/>
    <n v="3.6899999999999995"/>
    <n v="39.477139800000003"/>
    <n v="1776.4712910000001"/>
    <n v="417.0120401408451"/>
    <n v="278.00802676056338"/>
    <n v="31.088247592500004"/>
    <n v="168.75"/>
    <n v="1976.3095385925001"/>
    <n v="43.917989746499998"/>
    <n v="463.92242689964786"/>
    <n v="309.28161793309857"/>
  </r>
  <r>
    <s v="12/06/2026"/>
    <s v="E"/>
    <s v="[1062] RAMGADH"/>
    <s v="[8403] MOHANIA"/>
    <x v="8"/>
    <x v="8"/>
    <x v="8"/>
    <s v="C"/>
    <n v="53"/>
    <n v="3.7"/>
    <n v="8.3000000000000007"/>
    <n v="1.9610000000000003"/>
    <n v="4.399"/>
    <n v="38.504153700000003"/>
    <n v="2040.7201461000002"/>
    <n v="417.01249494584835"/>
    <n v="278.00832996389892"/>
    <n v="35.712602556750006"/>
    <n v="198.75"/>
    <n v="2275.1827486567504"/>
    <n v="42.927976389750008"/>
    <n v="464.92393201895305"/>
    <n v="309.94928801263535"/>
  </r>
  <r>
    <s v="13/06/2026"/>
    <s v="M"/>
    <s v="[1062] RAMGADH"/>
    <s v="[8403] MOHANIA"/>
    <x v="8"/>
    <x v="8"/>
    <x v="8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13/06/2026"/>
    <s v="M"/>
    <s v="[1062] RAMGADH"/>
    <s v="[8403] MOHANIA"/>
    <x v="8"/>
    <x v="8"/>
    <x v="8"/>
    <s v="C"/>
    <n v="34"/>
    <n v="3.6"/>
    <n v="8.1999999999999993"/>
    <n v="1.224"/>
    <n v="2.7879999999999994"/>
    <n v="37.809139800000004"/>
    <n v="1285.5107532000002"/>
    <n v="417.01257132352941"/>
    <n v="278.00838088235292"/>
    <n v="22.496438181000006"/>
    <n v="127.5"/>
    <n v="1435.5071913810002"/>
    <n v="42.220799746500006"/>
    <n v="465.67058543933825"/>
    <n v="310.44705695955884"/>
  </r>
  <r>
    <s v="13/06/2026"/>
    <s v="E"/>
    <s v="[1062] RAMGADH"/>
    <s v="[8403] MOHANIA"/>
    <x v="8"/>
    <x v="8"/>
    <x v="8"/>
    <s v="B"/>
    <n v="16"/>
    <n v="7.4"/>
    <n v="8.6"/>
    <n v="1.1840000000000002"/>
    <n v="1.3759999999999999"/>
    <n v="60.554200000000002"/>
    <n v="968.86720000000003"/>
    <n v="461.07258883248733"/>
    <n v="307.38172588832487"/>
    <n v="16.955176000000002"/>
    <n v="60"/>
    <n v="1045.8223760000001"/>
    <n v="65.363898500000005"/>
    <n v="497.69465862944168"/>
    <n v="331.79643908629447"/>
  </r>
  <r>
    <s v="13/06/2026"/>
    <s v="E"/>
    <s v="[1062] RAMGADH"/>
    <s v="[8403] MOHANIA"/>
    <x v="8"/>
    <x v="8"/>
    <x v="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4/06/2026"/>
    <s v="M"/>
    <s v="[1062] RAMGADH"/>
    <s v="[8403] MOHANIA"/>
    <x v="8"/>
    <x v="8"/>
    <x v="8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14/06/2026"/>
    <s v="M"/>
    <s v="[1062] RAMGADH"/>
    <s v="[8403] MOHANIA"/>
    <x v="8"/>
    <x v="8"/>
    <x v="8"/>
    <s v="C"/>
    <n v="35"/>
    <n v="3.4"/>
    <n v="8.1"/>
    <n v="1.19"/>
    <n v="2.835"/>
    <n v="36.697125900000003"/>
    <n v="1284.3994065000002"/>
    <n v="417.01279431818188"/>
    <n v="278.00852954545456"/>
    <n v="22.476989613750003"/>
    <n v="131.25"/>
    <n v="1438.1263961137502"/>
    <n v="41.089325603250003"/>
    <n v="466.92415458238645"/>
    <n v="311.28276972159097"/>
  </r>
  <r>
    <s v="14/06/2026"/>
    <s v="E"/>
    <s v="[1062] RAMGADH"/>
    <s v="[8403] MOHANIA"/>
    <x v="8"/>
    <x v="8"/>
    <x v="8"/>
    <s v="B"/>
    <n v="13"/>
    <n v="6.8"/>
    <n v="8.8000000000000007"/>
    <n v="0.8839999999999999"/>
    <n v="1.1440000000000001"/>
    <n v="56.212200000000003"/>
    <n v="730.7586"/>
    <n v="443.78052631578947"/>
    <n v="295.8536842105263"/>
    <n v="12.788275500000001"/>
    <n v="48.75"/>
    <n v="792.29687549999994"/>
    <n v="60.945913499999996"/>
    <n v="481.15194868421048"/>
    <n v="320.76796578947364"/>
  </r>
  <r>
    <s v="14/06/2026"/>
    <s v="E"/>
    <s v="[1062] RAMGADH"/>
    <s v="[8403] MOHANIA"/>
    <x v="8"/>
    <x v="8"/>
    <x v="8"/>
    <s v="C"/>
    <n v="35"/>
    <n v="3.3"/>
    <n v="8.1999999999999993"/>
    <n v="1.155"/>
    <n v="2.87"/>
    <n v="36.558139799999999"/>
    <n v="1279.534893"/>
    <n v="417.0130015209125"/>
    <n v="278.00866768060831"/>
    <n v="22.391860627500002"/>
    <n v="131.25"/>
    <n v="1433.1767536274999"/>
    <n v="40.947907246499994"/>
    <n v="467.086394446768"/>
    <n v="311.39092963117866"/>
  </r>
  <r>
    <s v="15/06/2026"/>
    <s v="M"/>
    <s v="[1062] RAMGADH"/>
    <s v="[8403] MOHANIA"/>
    <x v="8"/>
    <x v="8"/>
    <x v="8"/>
    <s v="B"/>
    <n v="10"/>
    <n v="5.6"/>
    <n v="8.6"/>
    <n v="0.56000000000000005"/>
    <n v="0.86"/>
    <n v="45.824799999999996"/>
    <n v="458.24799999999993"/>
    <n v="404.33647058823533"/>
    <n v="269.55764705882353"/>
    <n v="8.0193399999999997"/>
    <n v="37.5"/>
    <n v="503.76733999999993"/>
    <n v="50.376733999999992"/>
    <n v="444.50059411764704"/>
    <n v="296.33372941176469"/>
  </r>
  <r>
    <s v="15/06/2026"/>
    <s v="M"/>
    <s v="[1062] RAMGADH"/>
    <s v="[8403] MOHANIA"/>
    <x v="8"/>
    <x v="8"/>
    <x v="8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15/06/2026"/>
    <s v="E"/>
    <s v="[1062] RAMGADH"/>
    <s v="[8403] MOHANIA"/>
    <x v="8"/>
    <x v="8"/>
    <x v="8"/>
    <s v="B"/>
    <n v="16"/>
    <n v="5.5"/>
    <n v="8.4"/>
    <n v="0.88"/>
    <n v="1.3440000000000001"/>
    <n v="46.288167600000008"/>
    <n v="740.61068160000013"/>
    <n v="417.01051891891899"/>
    <n v="278.00701261261264"/>
    <n v="12.960686928000003"/>
    <n v="60"/>
    <n v="813.57136852800011"/>
    <n v="50.848210533000007"/>
    <n v="458.09198678378385"/>
    <n v="305.39465785585588"/>
  </r>
  <r>
    <s v="15/06/2026"/>
    <s v="E"/>
    <s v="[1062] RAMGADH"/>
    <s v="[8403] MOHANIA"/>
    <x v="8"/>
    <x v="8"/>
    <x v="8"/>
    <s v="C"/>
    <n v="25"/>
    <n v="3.2"/>
    <n v="8.1999999999999993"/>
    <n v="0.8"/>
    <n v="2.0499999999999998"/>
    <n v="36.141139799999998"/>
    <n v="903.52849499999991"/>
    <n v="417.0131515384615"/>
    <n v="278.00876769230769"/>
    <n v="15.811748662499999"/>
    <n v="93.75"/>
    <n v="1013.0902436624999"/>
    <n v="40.5236097465"/>
    <n v="467.58011245961535"/>
    <n v="311.72007497307692"/>
  </r>
  <r>
    <s v="16/06/2026"/>
    <s v="M"/>
    <s v="[1062] RAMGADH"/>
    <s v="[8403] MOHANIA"/>
    <x v="8"/>
    <x v="8"/>
    <x v="8"/>
    <s v="C"/>
    <n v="43"/>
    <n v="3.5"/>
    <n v="8.1"/>
    <n v="1.5049999999999999"/>
    <n v="3.4830000000000001"/>
    <n v="37.114125900000005"/>
    <n v="1595.9074137000002"/>
    <n v="417.01265056179784"/>
    <n v="278.00843370786521"/>
    <n v="27.928379739750007"/>
    <n v="161.25"/>
    <n v="1785.0857934397502"/>
    <n v="41.513623103250005"/>
    <n v="466.44520340730344"/>
    <n v="310.96346893820231"/>
  </r>
  <r>
    <s v="16/06/2026"/>
    <s v="E"/>
    <s v="[1062] RAMGADH"/>
    <s v="[8403] MOHANIA"/>
    <x v="8"/>
    <x v="8"/>
    <x v="8"/>
    <s v="B"/>
    <n v="7"/>
    <n v="6.6"/>
    <n v="8.4"/>
    <n v="0.46199999999999997"/>
    <n v="0.58800000000000008"/>
    <n v="53.456699999999998"/>
    <n v="374.19689999999997"/>
    <n v="438.16967213114754"/>
    <n v="292.11311475409838"/>
    <n v="6.54844575"/>
    <n v="26.25"/>
    <n v="406.99534574999996"/>
    <n v="58.142192249999994"/>
    <n v="476.57534631147536"/>
    <n v="317.71689754098355"/>
  </r>
  <r>
    <s v="16/06/2026"/>
    <s v="E"/>
    <s v="[1062] RAMGADH"/>
    <s v="[8403] MOHANIA"/>
    <x v="8"/>
    <x v="8"/>
    <x v="8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17/06/2026"/>
    <s v="M"/>
    <s v="[1062] RAMGADH"/>
    <s v="[8403] MOHANIA"/>
    <x v="8"/>
    <x v="8"/>
    <x v="8"/>
    <s v="B"/>
    <n v="9"/>
    <n v="5.5"/>
    <n v="8.6"/>
    <n v="0.495"/>
    <n v="0.77399999999999991"/>
    <n v="46.566181499999999"/>
    <n v="419.09563349999996"/>
    <n v="414.53574035608312"/>
    <n v="276.35716023738877"/>
    <n v="7.3341735862500004"/>
    <n v="33.75"/>
    <n v="460.17980708624998"/>
    <n v="51.131089676249999"/>
    <n v="455.17290512982197"/>
    <n v="303.44860341988129"/>
  </r>
  <r>
    <s v="17/06/2026"/>
    <s v="M"/>
    <s v="[1062] RAMGADH"/>
    <s v="[8403] MOHANIA"/>
    <x v="8"/>
    <x v="8"/>
    <x v="8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17/06/2026"/>
    <s v="E"/>
    <s v="[1062] RAMGADH"/>
    <s v="[8403] MOHANIA"/>
    <x v="8"/>
    <x v="8"/>
    <x v="8"/>
    <s v="B"/>
    <n v="13"/>
    <n v="6.1"/>
    <n v="8.6"/>
    <n v="0.79299999999999993"/>
    <n v="1.1179999999999999"/>
    <n v="49.9163"/>
    <n v="648.91189999999995"/>
    <n v="421.82788732394374"/>
    <n v="281.21859154929581"/>
    <n v="11.35595825"/>
    <n v="48.75"/>
    <n v="709.0178582499999"/>
    <n v="54.539835249999996"/>
    <n v="460.90001619718311"/>
    <n v="307.26667746478876"/>
  </r>
  <r>
    <s v="17/06/2026"/>
    <s v="E"/>
    <s v="[1062] RAMGADH"/>
    <s v="[8403] MOHANIA"/>
    <x v="8"/>
    <x v="8"/>
    <x v="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8/06/2026"/>
    <s v="M"/>
    <s v="[1062] RAMGADH"/>
    <s v="[8403] MOHANIA"/>
    <x v="8"/>
    <x v="8"/>
    <x v="8"/>
    <s v="C"/>
    <n v="47"/>
    <n v="3.3"/>
    <n v="8.1"/>
    <n v="1.5509999999999999"/>
    <n v="3.8069999999999999"/>
    <n v="36.280125900000002"/>
    <n v="1705.1659173"/>
    <n v="417.0129413793104"/>
    <n v="278.00862758620696"/>
    <n v="29.840403552750004"/>
    <n v="176.25"/>
    <n v="1911.2563208527499"/>
    <n v="40.665028103250002"/>
    <n v="467.4141161293104"/>
    <n v="311.6094107528736"/>
  </r>
  <r>
    <s v="18/06/2026"/>
    <s v="E"/>
    <s v="[1062] RAMGADH"/>
    <s v="[8403] MOHANIA"/>
    <x v="8"/>
    <x v="8"/>
    <x v="8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19/06/2026"/>
    <s v="M"/>
    <s v="[1062] RAMGADH"/>
    <s v="[8403] MOHANIA"/>
    <x v="8"/>
    <x v="8"/>
    <x v="8"/>
    <s v="C"/>
    <n v="42"/>
    <n v="3.6"/>
    <n v="8.1"/>
    <n v="1.5120000000000002"/>
    <n v="3.4019999999999997"/>
    <n v="37.531125900000006"/>
    <n v="1576.3072878000003"/>
    <n v="417.01251000000008"/>
    <n v="278.00834000000003"/>
    <n v="27.585377536500008"/>
    <n v="157.5"/>
    <n v="1761.3926653365002"/>
    <n v="41.937920603250006"/>
    <n v="465.97689559166673"/>
    <n v="310.6512637277778"/>
  </r>
  <r>
    <s v="19/06/2026"/>
    <s v="E"/>
    <s v="[1062] RAMGADH"/>
    <s v="[8403] MOHANIA"/>
    <x v="8"/>
    <x v="8"/>
    <x v="8"/>
    <s v="C"/>
    <n v="47"/>
    <n v="3.4"/>
    <n v="8"/>
    <n v="1.5979999999999999"/>
    <n v="3.76"/>
    <n v="36.419112000000005"/>
    <n v="1711.6982640000003"/>
    <n v="417.01273282442747"/>
    <n v="278.00848854961833"/>
    <n v="29.954719620000009"/>
    <n v="176.25"/>
    <n v="1917.9029836200004"/>
    <n v="40.806446460000011"/>
    <n v="467.24938694656493"/>
    <n v="311.49959129770997"/>
  </r>
  <r>
    <s v="20/06/2026"/>
    <s v="M"/>
    <s v="[1062] RAMGADH"/>
    <s v="[8403] MOHANIA"/>
    <x v="8"/>
    <x v="8"/>
    <x v="8"/>
    <s v="C"/>
    <n v="42"/>
    <n v="3.4"/>
    <n v="8"/>
    <n v="1.4279999999999999"/>
    <n v="3.36"/>
    <n v="36.419112000000005"/>
    <n v="1529.6027040000001"/>
    <n v="417.01273282442747"/>
    <n v="278.00848854961833"/>
    <n v="26.768047320000004"/>
    <n v="157.5"/>
    <n v="1713.8707513200002"/>
    <n v="40.806446460000004"/>
    <n v="467.24938694656487"/>
    <n v="311.49959129770991"/>
  </r>
  <r>
    <s v="20/06/2026"/>
    <s v="E"/>
    <s v="[1062] RAMGADH"/>
    <s v="[8403] MOHANIA"/>
    <x v="8"/>
    <x v="8"/>
    <x v="8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20/06/2026"/>
    <s v="E"/>
    <s v="[1062] RAMGADH"/>
    <s v="[8403] MOHANIA"/>
    <x v="8"/>
    <x v="8"/>
    <x v="8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1/06/2026"/>
    <s v="M"/>
    <s v="[1062] RAMGADH"/>
    <s v="[8403] MOHANIA"/>
    <x v="8"/>
    <x v="8"/>
    <x v="8"/>
    <s v="C"/>
    <n v="49"/>
    <n v="3.3"/>
    <n v="8"/>
    <n v="1.617"/>
    <n v="3.92"/>
    <n v="36.002112000000004"/>
    <n v="1764.1034880000002"/>
    <n v="417.01288030888031"/>
    <n v="278.00858687258687"/>
    <n v="30.871811040000008"/>
    <n v="183.75"/>
    <n v="1978.7252990400002"/>
    <n v="40.382148960000002"/>
    <n v="467.74689915057911"/>
    <n v="311.83126610038607"/>
  </r>
  <r>
    <s v="21/06/2026"/>
    <s v="E"/>
    <s v="[1062] RAMGADH"/>
    <s v="[8403] MOHANIA"/>
    <x v="8"/>
    <x v="8"/>
    <x v="8"/>
    <s v="C"/>
    <n v="50"/>
    <n v="3.2"/>
    <n v="8"/>
    <n v="1.6"/>
    <n v="4"/>
    <n v="35.585112000000002"/>
    <n v="1779.2556000000002"/>
    <n v="417.01303124999998"/>
    <n v="278.00868750000001"/>
    <n v="31.136973000000005"/>
    <n v="187.5"/>
    <n v="1997.8925730000001"/>
    <n v="39.957851460000001"/>
    <n v="468.25607179687495"/>
    <n v="312.17071453124998"/>
  </r>
  <r>
    <s v="22/06/2026"/>
    <s v="M"/>
    <s v="[1062] RAMGADH"/>
    <s v="[8403] MOHANIA"/>
    <x v="8"/>
    <x v="8"/>
    <x v="8"/>
    <s v="C"/>
    <n v="45"/>
    <n v="3.3"/>
    <n v="8"/>
    <n v="1.4850000000000001"/>
    <n v="3.6"/>
    <n v="36.002112000000004"/>
    <n v="1620.0950400000002"/>
    <n v="417.01288030888031"/>
    <n v="278.00858687258687"/>
    <n v="28.351663200000004"/>
    <n v="168.75"/>
    <n v="1817.1967032000002"/>
    <n v="40.382148960000002"/>
    <n v="467.74689915057911"/>
    <n v="311.83126610038607"/>
  </r>
  <r>
    <s v="22/06/2026"/>
    <s v="E"/>
    <s v="[1062] RAMGADH"/>
    <s v="[8403] MOHANIA"/>
    <x v="8"/>
    <x v="8"/>
    <x v="8"/>
    <s v="C"/>
    <n v="43"/>
    <n v="3.4"/>
    <n v="8.1"/>
    <n v="1.462"/>
    <n v="3.4830000000000001"/>
    <n v="36.697125900000003"/>
    <n v="1577.9764137000002"/>
    <n v="417.01279431818188"/>
    <n v="278.00852954545456"/>
    <n v="27.614587239750005"/>
    <n v="161.25"/>
    <n v="1766.8410009397503"/>
    <n v="41.08932560325001"/>
    <n v="466.92415458238651"/>
    <n v="311.28276972159102"/>
  </r>
  <r>
    <s v="23/06/2026"/>
    <s v="M"/>
    <s v="[1062] RAMGADH"/>
    <s v="[8403] MOHANIA"/>
    <x v="8"/>
    <x v="8"/>
    <x v="8"/>
    <s v="C"/>
    <n v="42"/>
    <n v="3.5"/>
    <n v="8.1999999999999993"/>
    <n v="1.47"/>
    <n v="3.444"/>
    <n v="37.392139800000002"/>
    <n v="1570.4698716"/>
    <n v="417.01271152416359"/>
    <n v="278.00847434944239"/>
    <n v="27.483222753000003"/>
    <n v="157.5"/>
    <n v="1755.4530943530001"/>
    <n v="41.796502246500005"/>
    <n v="466.13199531412641"/>
    <n v="310.75466354275096"/>
  </r>
  <r>
    <s v="23/06/2026"/>
    <s v="E"/>
    <s v="[1062] RAMGADH"/>
    <s v="[8403] MOHANIA"/>
    <x v="8"/>
    <x v="8"/>
    <x v="8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23/06/2026"/>
    <s v="E"/>
    <s v="[1062] RAMGADH"/>
    <s v="[8403] MOHANIA"/>
    <x v="8"/>
    <x v="8"/>
    <x v="8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24/06/2026"/>
    <s v="M"/>
    <s v="[1062] RAMGADH"/>
    <s v="[8403] MOHANIA"/>
    <x v="8"/>
    <x v="8"/>
    <x v="8"/>
    <s v="C"/>
    <n v="32"/>
    <n v="3.9"/>
    <n v="8.3000000000000007"/>
    <n v="1.248"/>
    <n v="2.6560000000000001"/>
    <n v="39.338153700000007"/>
    <n v="1258.8209184000002"/>
    <n v="417.01223003533573"/>
    <n v="278.00815335689049"/>
    <n v="22.029366072000006"/>
    <n v="120"/>
    <n v="1400.8502844720001"/>
    <n v="43.776571389750004"/>
    <n v="464.06259423763254"/>
    <n v="309.37506282508838"/>
  </r>
  <r>
    <s v="24/06/2026"/>
    <s v="E"/>
    <s v="[1062] RAMGADH"/>
    <s v="[8403] MOHANIA"/>
    <x v="8"/>
    <x v="8"/>
    <x v="8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4/06/2026"/>
    <s v="E"/>
    <s v="[1062] RAMGADH"/>
    <s v="[8403] MOHANIA"/>
    <x v="8"/>
    <x v="8"/>
    <x v="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5/06/2026"/>
    <s v="M"/>
    <s v="[1062] RAMGADH"/>
    <s v="[8403] MOHANIA"/>
    <x v="8"/>
    <x v="8"/>
    <x v="8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25/06/2026"/>
    <s v="M"/>
    <s v="[1062] RAMGADH"/>
    <s v="[8403] MOHANIA"/>
    <x v="8"/>
    <x v="8"/>
    <x v="8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25/06/2026"/>
    <s v="E"/>
    <s v="[1062] RAMGADH"/>
    <s v="[8403] MOHANIA"/>
    <x v="8"/>
    <x v="8"/>
    <x v="8"/>
    <s v="B"/>
    <n v="11"/>
    <n v="6.1"/>
    <n v="8.6"/>
    <n v="0.67099999999999993"/>
    <n v="0.94599999999999995"/>
    <n v="49.9163"/>
    <n v="549.07929999999999"/>
    <n v="421.82788732394374"/>
    <n v="281.21859154929581"/>
    <n v="9.6088877500000009"/>
    <n v="41.25"/>
    <n v="599.93818775"/>
    <n v="54.539835250000003"/>
    <n v="460.90001619718316"/>
    <n v="307.26667746478876"/>
  </r>
  <r>
    <s v="25/06/2026"/>
    <s v="E"/>
    <s v="[1062] RAMGADH"/>
    <s v="[8403] MOHANIA"/>
    <x v="8"/>
    <x v="8"/>
    <x v="8"/>
    <s v="C"/>
    <n v="36"/>
    <n v="3"/>
    <n v="8.1"/>
    <n v="1.08"/>
    <n v="2.9159999999999995"/>
    <n v="35.029125900000004"/>
    <n v="1261.0485324000001"/>
    <n v="417.01340357142868"/>
    <n v="278.00893571428577"/>
    <n v="22.068349317000003"/>
    <n v="135"/>
    <n v="1418.1168817170001"/>
    <n v="39.392135603250004"/>
    <n v="468.9539952767858"/>
    <n v="312.63599685119055"/>
  </r>
  <r>
    <s v="26/06/2026"/>
    <s v="M"/>
    <s v="[1062] RAMGADH"/>
    <s v="[8403] MOHANIA"/>
    <x v="8"/>
    <x v="8"/>
    <x v="8"/>
    <s v="C"/>
    <n v="42"/>
    <n v="3.5"/>
    <n v="8.1999999999999993"/>
    <n v="1.47"/>
    <n v="3.444"/>
    <n v="37.392139800000002"/>
    <n v="1570.4698716"/>
    <n v="417.01271152416359"/>
    <n v="278.00847434944239"/>
    <n v="27.483222753000003"/>
    <n v="157.5"/>
    <n v="1755.4530943530001"/>
    <n v="41.796502246500005"/>
    <n v="466.13199531412641"/>
    <n v="310.75466354275096"/>
  </r>
  <r>
    <s v="26/06/2026"/>
    <s v="E"/>
    <s v="[1062] RAMGADH"/>
    <s v="[8403] MOHANIA"/>
    <x v="8"/>
    <x v="8"/>
    <x v="8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26/06/2026"/>
    <s v="E"/>
    <s v="[1062] RAMGADH"/>
    <s v="[8403] MOHANIA"/>
    <x v="8"/>
    <x v="8"/>
    <x v="8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27/06/2026"/>
    <s v="M"/>
    <s v="[1062] RAMGADH"/>
    <s v="[8403] MOHANIA"/>
    <x v="8"/>
    <x v="8"/>
    <x v="8"/>
    <s v="C"/>
    <n v="43"/>
    <n v="3.5"/>
    <n v="8.1999999999999993"/>
    <n v="1.5049999999999999"/>
    <n v="3.5259999999999998"/>
    <n v="37.392139800000002"/>
    <n v="1607.8620114"/>
    <n v="417.01271152416359"/>
    <n v="278.00847434944239"/>
    <n v="28.137585199500002"/>
    <n v="161.25"/>
    <n v="1797.2495965994999"/>
    <n v="41.796502246499998"/>
    <n v="466.13199531412636"/>
    <n v="310.7546635427509"/>
  </r>
  <r>
    <s v="27/06/2026"/>
    <s v="E"/>
    <s v="[1062] RAMGADH"/>
    <s v="[8403] MOHANIA"/>
    <x v="8"/>
    <x v="8"/>
    <x v="8"/>
    <s v="B"/>
    <n v="12"/>
    <n v="5.9"/>
    <n v="8.6"/>
    <n v="0.70800000000000007"/>
    <n v="1.0319999999999998"/>
    <n v="48.279699999999998"/>
    <n v="579.35640000000001"/>
    <n v="415.01174785100284"/>
    <n v="276.67449856733521"/>
    <n v="10.138737000000001"/>
    <n v="45"/>
    <n v="634.495137"/>
    <n v="52.87459475"/>
    <n v="454.50941045845275"/>
    <n v="303.00627363896848"/>
  </r>
  <r>
    <s v="27/06/2026"/>
    <s v="E"/>
    <s v="[1062] RAMGADH"/>
    <s v="[8403] MOHANIA"/>
    <x v="8"/>
    <x v="8"/>
    <x v="8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28/06/2026"/>
    <s v="M"/>
    <s v="[1062] RAMGADH"/>
    <s v="[8403] MOHANIA"/>
    <x v="8"/>
    <x v="8"/>
    <x v="8"/>
    <s v="C"/>
    <n v="38"/>
    <n v="3.7"/>
    <n v="8.1999999999999993"/>
    <n v="1.4059999999999999"/>
    <n v="3.1159999999999997"/>
    <n v="38.226139799999999"/>
    <n v="1452.5933123999998"/>
    <n v="417.01243418181815"/>
    <n v="278.00828945454543"/>
    <n v="25.420382966999998"/>
    <n v="142.5"/>
    <n v="1620.5136953669999"/>
    <n v="42.645097246499994"/>
    <n v="465.21924268909078"/>
    <n v="310.14616179272718"/>
  </r>
  <r>
    <s v="28/06/2026"/>
    <s v="E"/>
    <s v="[1062] RAMGADH"/>
    <s v="[8403] MOHANIA"/>
    <x v="8"/>
    <x v="8"/>
    <x v="8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28/06/2026"/>
    <s v="E"/>
    <s v="[1062] RAMGADH"/>
    <s v="[8403] MOHANIA"/>
    <x v="8"/>
    <x v="8"/>
    <x v="8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29/06/2026"/>
    <s v="M"/>
    <s v="[1062] RAMGADH"/>
    <s v="[8403] MOHANIA"/>
    <x v="8"/>
    <x v="8"/>
    <x v="8"/>
    <s v="C"/>
    <n v="35"/>
    <n v="3.8"/>
    <n v="8.1"/>
    <n v="1.33"/>
    <n v="2.835"/>
    <n v="38.365125900000002"/>
    <n v="1342.7794065000001"/>
    <n v="417.01223804347831"/>
    <n v="278.00815869565218"/>
    <n v="23.498639613750004"/>
    <n v="131.25"/>
    <n v="1497.52804611375"/>
    <n v="42.786515603249995"/>
    <n v="465.07082177445648"/>
    <n v="310.04721451630434"/>
  </r>
  <r>
    <s v="29/06/2026"/>
    <s v="E"/>
    <s v="[1062] RAMGADH"/>
    <s v="[8403] MOHANIA"/>
    <x v="8"/>
    <x v="8"/>
    <x v="8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29/06/2026"/>
    <s v="E"/>
    <s v="[1062] RAMGADH"/>
    <s v="[8403] MOHANIA"/>
    <x v="8"/>
    <x v="8"/>
    <x v="8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30/06/2026"/>
    <s v="M"/>
    <s v="[1062] RAMGADH"/>
    <s v="[8403] MOHANIA"/>
    <x v="8"/>
    <x v="8"/>
    <x v="8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30/06/2026"/>
    <s v="M"/>
    <s v="[1062] RAMGADH"/>
    <s v="[8403] MOHANIA"/>
    <x v="8"/>
    <x v="8"/>
    <x v="8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30/06/2026"/>
    <s v="E"/>
    <s v="[1062] RAMGADH"/>
    <s v="[8403] MOHANIA"/>
    <x v="8"/>
    <x v="8"/>
    <x v="8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30/06/2026"/>
    <s v="E"/>
    <s v="[1062] RAMGADH"/>
    <s v="[8403] MOHANIA"/>
    <x v="8"/>
    <x v="8"/>
    <x v="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1/06/2026"/>
    <s v="E"/>
    <s v="[1062] RAMGADH"/>
    <s v="[8404] CHANDESH"/>
    <x v="9"/>
    <x v="9"/>
    <x v="9"/>
    <s v="C"/>
    <n v="2950"/>
    <n v="4.7"/>
    <n v="8.5"/>
    <n v="138.65"/>
    <n v="250.75"/>
    <n v="43.2301815"/>
    <n v="127529.03542499999"/>
    <n v="417.01139710610931"/>
    <n v="278.00759807073956"/>
    <n v="2231.7581199374999"/>
    <n v="11062.5"/>
    <n v="140823.29354493751"/>
    <n v="47.736709676250001"/>
    <n v="460.48272999598072"/>
    <n v="306.98848666398715"/>
  </r>
  <r>
    <s v="03/06/2026"/>
    <s v="E"/>
    <s v="[1062] RAMGADH"/>
    <s v="[8401] DURGAWATI"/>
    <x v="10"/>
    <x v="10"/>
    <x v="10"/>
    <s v="C"/>
    <n v="2230"/>
    <n v="5.4"/>
    <n v="8.5"/>
    <n v="120.42"/>
    <n v="189.55"/>
    <n v="46.149181500000012"/>
    <n v="102912.67474500003"/>
    <n v="417.01067620481933"/>
    <n v="278.00711746987957"/>
    <n v="1800.9718080375005"/>
    <n v="8362.5"/>
    <n v="113076.14655303753"/>
    <n v="50.706792176250012"/>
    <n v="458.19390520707839"/>
    <n v="305.46260347138559"/>
  </r>
  <r>
    <s v="04/06/2026"/>
    <s v="E"/>
    <s v="[1062] RAMGADH"/>
    <s v="[8401] DURGAWATI"/>
    <x v="10"/>
    <x v="10"/>
    <x v="10"/>
    <s v="C"/>
    <n v="1030"/>
    <n v="5.2"/>
    <n v="8.5"/>
    <n v="53.56"/>
    <n v="87.55"/>
    <n v="45.315181500000008"/>
    <n v="46674.636945000006"/>
    <n v="417.01087269938654"/>
    <n v="278.00724846625769"/>
    <n v="816.80614653750013"/>
    <n v="3862.5"/>
    <n v="51353.943091537505"/>
    <n v="49.858197176250002"/>
    <n v="458.81776542561346"/>
    <n v="305.87851028374229"/>
  </r>
  <r>
    <s v="08/06/2026"/>
    <s v="E"/>
    <s v="[1062] RAMGADH"/>
    <s v="[8401] DURGAWATI"/>
    <x v="10"/>
    <x v="10"/>
    <x v="10"/>
    <s v="C"/>
    <n v="2570"/>
    <n v="4.8"/>
    <n v="8.5"/>
    <n v="123.36"/>
    <n v="218.45"/>
    <n v="43.647181500000002"/>
    <n v="112173.25645500001"/>
    <n v="417.0112882165605"/>
    <n v="278.00752547770702"/>
    <n v="1963.0319879625004"/>
    <n v="9637.5"/>
    <n v="123773.78844296251"/>
    <n v="48.161007176250003"/>
    <n v="460.13701123805731"/>
    <n v="306.75800749203819"/>
  </r>
  <r>
    <s v="11/06/2026"/>
    <s v="E"/>
    <s v="[1062] RAMGADH"/>
    <s v="[8401] DURGAWATI"/>
    <x v="10"/>
    <x v="10"/>
    <x v="10"/>
    <s v="C"/>
    <n v="2100"/>
    <n v="4.2"/>
    <n v="8.3000000000000007"/>
    <n v="88.2"/>
    <n v="174.3"/>
    <n v="40.589153700000004"/>
    <n v="85237.222770000008"/>
    <n v="417.01185308219181"/>
    <n v="278.00790205479456"/>
    <n v="1491.6513984750002"/>
    <n v="7875"/>
    <n v="94603.874168475013"/>
    <n v="45.049463889750008"/>
    <n v="462.83695777140417"/>
    <n v="308.5579718476028"/>
  </r>
  <r>
    <s v="12/06/2026"/>
    <s v="E"/>
    <s v="[1062] RAMGADH"/>
    <s v="[8401] DURGAWATI"/>
    <x v="10"/>
    <x v="10"/>
    <x v="10"/>
    <s v="C"/>
    <n v="840"/>
    <n v="3.7"/>
    <n v="8.1"/>
    <n v="31.08"/>
    <n v="68.040000000000006"/>
    <n v="37.948125900000008"/>
    <n v="31876.425756000008"/>
    <n v="417.01237252747262"/>
    <n v="278.00824835164843"/>
    <n v="557.83745073000023"/>
    <n v="3150"/>
    <n v="35584.263206730007"/>
    <n v="42.362218103250008"/>
    <n v="465.51888025549459"/>
    <n v="310.34592017032975"/>
  </r>
  <r>
    <s v="15/06/2026"/>
    <s v="M"/>
    <s v="[1062] RAMGADH"/>
    <s v="[8401] DURGAWATI"/>
    <x v="10"/>
    <x v="10"/>
    <x v="10"/>
    <s v="C"/>
    <n v="1530"/>
    <n v="4.7"/>
    <n v="8.1999999999999993"/>
    <n v="71.91"/>
    <n v="125.45999999999998"/>
    <n v="42.3961398"/>
    <n v="64866.093893999998"/>
    <n v="417.01121114754102"/>
    <n v="278.00747409836066"/>
    <n v="1135.1566431450001"/>
    <n v="5737.5"/>
    <n v="71738.750537144995"/>
    <n v="46.888072246499995"/>
    <n v="461.19415324426228"/>
    <n v="307.46276882950821"/>
  </r>
  <r>
    <s v="18/06/2026"/>
    <s v="E"/>
    <s v="[1062] RAMGADH"/>
    <s v="[8401] DURGAWATI"/>
    <x v="10"/>
    <x v="10"/>
    <x v="10"/>
    <s v="C"/>
    <n v="2760"/>
    <n v="4.5"/>
    <n v="8.5"/>
    <n v="124.2"/>
    <n v="234.6"/>
    <n v="42.396181500000004"/>
    <n v="117013.46094000002"/>
    <n v="417.01162131147544"/>
    <n v="278.00774754098364"/>
    <n v="2047.7355664500005"/>
    <n v="10350"/>
    <n v="129411.19650645003"/>
    <n v="46.888114676250012"/>
    <n v="461.19457058606571"/>
    <n v="307.46304705737714"/>
  </r>
  <r>
    <s v="21/06/2026"/>
    <s v="E"/>
    <s v="[1062] RAMGADH"/>
    <s v="[8401] DURGAWATI"/>
    <x v="10"/>
    <x v="10"/>
    <x v="10"/>
    <s v="C"/>
    <n v="1830"/>
    <n v="4.2"/>
    <n v="8.1"/>
    <n v="76.86"/>
    <n v="148.22999999999999"/>
    <n v="40.033125900000002"/>
    <n v="73260.620397000006"/>
    <n v="417.01172812499999"/>
    <n v="278.00781875000001"/>
    <n v="1282.0608569475003"/>
    <n v="6862.5"/>
    <n v="81405.181253947507"/>
    <n v="44.483705603250002"/>
    <n v="463.37193336718752"/>
    <n v="308.9146222447917"/>
  </r>
  <r>
    <s v="25/06/2026"/>
    <s v="E"/>
    <s v="[1062] RAMGADH"/>
    <s v="[8401] DURGAWATI"/>
    <x v="10"/>
    <x v="10"/>
    <x v="10"/>
    <s v="C"/>
    <n v="2860"/>
    <n v="4.2"/>
    <n v="8.1"/>
    <n v="120.12"/>
    <n v="231.66"/>
    <n v="40.033125900000002"/>
    <n v="114494.740074"/>
    <n v="417.01172812499999"/>
    <n v="278.00781875000001"/>
    <n v="2003.6579512950002"/>
    <n v="10725"/>
    <n v="127223.398025295"/>
    <n v="44.483705603250002"/>
    <n v="463.37193336718752"/>
    <n v="308.9146222447917"/>
  </r>
  <r>
    <s v="28/06/2026"/>
    <s v="E"/>
    <s v="[1062] RAMGADH"/>
    <s v="[8401] DURGAWATI"/>
    <x v="10"/>
    <x v="10"/>
    <x v="10"/>
    <s v="C"/>
    <n v="1870"/>
    <n v="4.5999999999999996"/>
    <n v="8.3000000000000007"/>
    <n v="86.02"/>
    <n v="155.21"/>
    <n v="42.257153700000003"/>
    <n v="79020.877419000011"/>
    <n v="417.01138519736844"/>
    <n v="278.00759013157898"/>
    <n v="1382.8653548325003"/>
    <n v="7012.5"/>
    <n v="87416.242773832506"/>
    <n v="46.74665388975"/>
    <n v="461.31566338569081"/>
    <n v="307.54377559046054"/>
  </r>
  <r>
    <s v="01/06/2026"/>
    <s v="M"/>
    <s v="[1062] RAMGADH"/>
    <s v="[8402] RAMPUR"/>
    <x v="11"/>
    <x v="11"/>
    <x v="11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01/06/2026"/>
    <s v="E"/>
    <s v="[1062] RAMGADH"/>
    <s v="[8402] RAMPUR"/>
    <x v="11"/>
    <x v="11"/>
    <x v="11"/>
    <s v="B"/>
    <n v="16"/>
    <n v="7.2"/>
    <n v="8.8000000000000007"/>
    <n v="1.1520000000000001"/>
    <n v="1.4080000000000001"/>
    <n v="59.518800000000006"/>
    <n v="952.30080000000009"/>
    <n v="455.50102040816324"/>
    <n v="303.66734693877549"/>
    <n v="16.665264000000004"/>
    <n v="60"/>
    <n v="1028.9660640000002"/>
    <n v="64.310379000000012"/>
    <n v="492.17126785714288"/>
    <n v="328.11417857142857"/>
  </r>
  <r>
    <s v="01/06/2026"/>
    <s v="E"/>
    <s v="[1062] RAMGADH"/>
    <s v="[8402] RAMPUR"/>
    <x v="11"/>
    <x v="11"/>
    <x v="11"/>
    <s v="C"/>
    <n v="12"/>
    <n v="4.4000000000000004"/>
    <n v="8.3000000000000007"/>
    <n v="0.52800000000000002"/>
    <n v="0.99600000000000011"/>
    <n v="41.423153700000007"/>
    <n v="497.07784440000012"/>
    <n v="417.01161442953025"/>
    <n v="278.00774295302017"/>
    <n v="8.6988622770000035"/>
    <n v="45"/>
    <n v="550.77670667700011"/>
    <n v="45.898058889750011"/>
    <n v="462.06099553439606"/>
    <n v="308.04066368959735"/>
  </r>
  <r>
    <s v="02/06/2026"/>
    <s v="M"/>
    <s v="[1062] RAMGADH"/>
    <s v="[8402] RAMPUR"/>
    <x v="11"/>
    <x v="11"/>
    <x v="11"/>
    <s v="B"/>
    <n v="10"/>
    <n v="6.9"/>
    <n v="8.8000000000000007"/>
    <n v="0.69"/>
    <n v="0.88"/>
    <n v="57.038850000000004"/>
    <n v="570.38850000000002"/>
    <n v="446.77950391644907"/>
    <n v="297.85300261096603"/>
    <n v="9.9817987500000012"/>
    <n v="37.5"/>
    <n v="617.87029875000007"/>
    <n v="61.787029875000009"/>
    <n v="483.97151338120108"/>
    <n v="322.6476755874674"/>
  </r>
  <r>
    <s v="02/06/2026"/>
    <s v="E"/>
    <s v="[1062] RAMGADH"/>
    <s v="[8402] RAMPUR"/>
    <x v="11"/>
    <x v="11"/>
    <x v="11"/>
    <s v="B"/>
    <n v="6"/>
    <n v="6.9"/>
    <n v="9"/>
    <n v="0.41400000000000003"/>
    <n v="0.54"/>
    <n v="57.615000000000002"/>
    <n v="345.69"/>
    <n v="446.62790697674421"/>
    <n v="297.75193798449612"/>
    <n v="6.0495750000000008"/>
    <n v="22.5"/>
    <n v="374.239575"/>
    <n v="62.373262500000003"/>
    <n v="483.51366279069771"/>
    <n v="322.34244186046516"/>
  </r>
  <r>
    <s v="02/06/2026"/>
    <s v="E"/>
    <s v="[1062] RAMGADH"/>
    <s v="[8402] RAMPUR"/>
    <x v="11"/>
    <x v="11"/>
    <x v="11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03/06/2026"/>
    <s v="M"/>
    <s v="[1062] RAMGADH"/>
    <s v="[8402] RAMPUR"/>
    <x v="11"/>
    <x v="11"/>
    <x v="11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03/06/2026"/>
    <s v="M"/>
    <s v="[1062] RAMGADH"/>
    <s v="[8402] RAMPUR"/>
    <x v="11"/>
    <x v="11"/>
    <x v="11"/>
    <s v="C"/>
    <n v="5"/>
    <n v="4.7"/>
    <n v="8.5"/>
    <n v="0.23499999999999999"/>
    <n v="0.42499999999999999"/>
    <n v="43.2301815"/>
    <n v="216.15090750000002"/>
    <n v="417.01139710610931"/>
    <n v="278.00759807073956"/>
    <n v="3.7826408812500008"/>
    <n v="18.75"/>
    <n v="238.68354838125001"/>
    <n v="47.736709676250001"/>
    <n v="460.48272999598072"/>
    <n v="306.98848666398715"/>
  </r>
  <r>
    <s v="03/06/2026"/>
    <s v="E"/>
    <s v="[1062] RAMGADH"/>
    <s v="[8402] RAMPUR"/>
    <x v="11"/>
    <x v="11"/>
    <x v="11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03/06/2026"/>
    <s v="E"/>
    <s v="[1062] RAMGADH"/>
    <s v="[8402] RAMPUR"/>
    <x v="11"/>
    <x v="11"/>
    <x v="11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4/06/2026"/>
    <s v="M"/>
    <s v="[1062] RAMGADH"/>
    <s v="[8402] RAMPUR"/>
    <x v="11"/>
    <x v="11"/>
    <x v="11"/>
    <s v="B"/>
    <n v="9"/>
    <n v="6.1"/>
    <n v="8.8000000000000007"/>
    <n v="0.54899999999999993"/>
    <n v="0.79200000000000004"/>
    <n v="50.425650000000005"/>
    <n v="453.83085000000005"/>
    <n v="421.38426183844012"/>
    <n v="280.92284122562677"/>
    <n v="7.9420398750000016"/>
    <n v="33.75"/>
    <n v="495.52288987500003"/>
    <n v="55.058098875000006"/>
    <n v="460.09553377437328"/>
    <n v="306.73035584958217"/>
  </r>
  <r>
    <s v="04/06/2026"/>
    <s v="E"/>
    <s v="[1062] RAMGADH"/>
    <s v="[8402] RAMPUR"/>
    <x v="11"/>
    <x v="11"/>
    <x v="11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4/06/2026"/>
    <s v="E"/>
    <s v="[1062] RAMGADH"/>
    <s v="[8402] RAMPUR"/>
    <x v="11"/>
    <x v="11"/>
    <x v="11"/>
    <s v="C"/>
    <n v="11"/>
    <n v="4.5"/>
    <n v="8.5"/>
    <n v="0.495"/>
    <n v="0.93500000000000005"/>
    <n v="42.396181500000004"/>
    <n v="466.35799650000007"/>
    <n v="417.01162131147544"/>
    <n v="278.00774754098364"/>
    <n v="8.1612649387500014"/>
    <n v="41.25"/>
    <n v="515.76926143875005"/>
    <n v="46.888114676250005"/>
    <n v="461.19457058606559"/>
    <n v="307.46304705737708"/>
  </r>
  <r>
    <s v="05/06/2026"/>
    <s v="M"/>
    <s v="[1062] RAMGADH"/>
    <s v="[8402] RAMPUR"/>
    <x v="11"/>
    <x v="11"/>
    <x v="11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06/06/2026"/>
    <s v="E"/>
    <s v="[1062] RAMGADH"/>
    <s v="[8402] RAMPUR"/>
    <x v="11"/>
    <x v="11"/>
    <x v="11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06/06/2026"/>
    <s v="E"/>
    <s v="[1062] RAMGADH"/>
    <s v="[8402] RAMPUR"/>
    <x v="11"/>
    <x v="11"/>
    <x v="11"/>
    <s v="C"/>
    <n v="9"/>
    <n v="4.5"/>
    <n v="8.1"/>
    <n v="0.40500000000000003"/>
    <n v="0.72899999999999987"/>
    <n v="41.284125900000006"/>
    <n v="371.55713310000004"/>
    <n v="417.01137272727277"/>
    <n v="278.00758181818185"/>
    <n v="6.5022498292500011"/>
    <n v="33.75"/>
    <n v="411.80938292925003"/>
    <n v="45.756598103250006"/>
    <n v="462.18785962878792"/>
    <n v="308.12523975252526"/>
  </r>
  <r>
    <s v="07/06/2026"/>
    <s v="M"/>
    <s v="[1062] RAMGADH"/>
    <s v="[8402] RAMPUR"/>
    <x v="11"/>
    <x v="11"/>
    <x v="11"/>
    <s v="B"/>
    <n v="19"/>
    <n v="6.1"/>
    <n v="8.8000000000000007"/>
    <n v="1.1589999999999998"/>
    <n v="1.6720000000000002"/>
    <n v="50.425650000000005"/>
    <n v="958.08735000000013"/>
    <n v="421.38426183844012"/>
    <n v="280.92284122562677"/>
    <n v="16.766528625000003"/>
    <n v="71.25"/>
    <n v="1046.1038786250001"/>
    <n v="55.058098875000006"/>
    <n v="460.09553377437328"/>
    <n v="306.73035584958217"/>
  </r>
  <r>
    <s v="07/06/2026"/>
    <s v="E"/>
    <s v="[1062] RAMGADH"/>
    <s v="[8402] RAMPUR"/>
    <x v="11"/>
    <x v="11"/>
    <x v="11"/>
    <s v="B"/>
    <n v="13"/>
    <n v="7.3"/>
    <n v="8.8000000000000007"/>
    <n v="0.94899999999999995"/>
    <n v="1.1440000000000001"/>
    <n v="60.34545"/>
    <n v="784.49085000000002"/>
    <n v="458.31987341772157"/>
    <n v="305.54658227848103"/>
    <n v="13.728589875000001"/>
    <n v="48.75"/>
    <n v="846.96943987500003"/>
    <n v="65.151495374999996"/>
    <n v="494.82148386075949"/>
    <n v="329.88098924050632"/>
  </r>
  <r>
    <s v="07/06/2026"/>
    <s v="E"/>
    <s v="[1062] RAMGADH"/>
    <s v="[8402] RAMPUR"/>
    <x v="11"/>
    <x v="11"/>
    <x v="11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8/06/2026"/>
    <s v="E"/>
    <s v="[1062] RAMGADH"/>
    <s v="[8402] RAMPUR"/>
    <x v="11"/>
    <x v="11"/>
    <x v="11"/>
    <s v="B"/>
    <n v="18"/>
    <n v="5.8"/>
    <n v="8.6999999999999993"/>
    <n v="1.0439999999999998"/>
    <n v="1.5659999999999998"/>
    <n v="47.461399999999998"/>
    <n v="854.30520000000001"/>
    <n v="409.15000000000003"/>
    <n v="272.76666666666671"/>
    <n v="14.950341000000002"/>
    <n v="67.5"/>
    <n v="936.75554099999999"/>
    <n v="52.041974500000002"/>
    <n v="448.6377112068966"/>
    <n v="299.09180747126442"/>
  </r>
  <r>
    <s v="09/06/2026"/>
    <s v="M"/>
    <s v="[1062] RAMGADH"/>
    <s v="[8402] RAMPUR"/>
    <x v="11"/>
    <x v="11"/>
    <x v="11"/>
    <s v="B"/>
    <n v="12"/>
    <n v="5.8"/>
    <n v="8.6"/>
    <n v="0.69599999999999995"/>
    <n v="1.0319999999999998"/>
    <n v="47.461399999999998"/>
    <n v="569.53679999999997"/>
    <n v="411.51502890173413"/>
    <n v="274.34335260115608"/>
    <n v="9.9668939999999999"/>
    <n v="45"/>
    <n v="624.503694"/>
    <n v="52.041974500000002"/>
    <n v="451.23099277456657"/>
    <n v="300.82066184971103"/>
  </r>
  <r>
    <s v="09/06/2026"/>
    <s v="E"/>
    <s v="[1062] RAMGADH"/>
    <s v="[8402] RAMPUR"/>
    <x v="11"/>
    <x v="11"/>
    <x v="11"/>
    <s v="B"/>
    <n v="9"/>
    <n v="6"/>
    <n v="8.6"/>
    <n v="0.54"/>
    <n v="0.77399999999999991"/>
    <n v="49.097999999999999"/>
    <n v="441.88200000000001"/>
    <n v="418.44886363636368"/>
    <n v="278.96590909090912"/>
    <n v="7.7329350000000012"/>
    <n v="33.75"/>
    <n v="483.364935"/>
    <n v="53.707214999999998"/>
    <n v="457.7319460227273"/>
    <n v="305.15463068181822"/>
  </r>
  <r>
    <s v="09/06/2026"/>
    <s v="E"/>
    <s v="[1062] RAMGADH"/>
    <s v="[8402] RAMPUR"/>
    <x v="11"/>
    <x v="11"/>
    <x v="11"/>
    <s v="C"/>
    <n v="9"/>
    <n v="4.7"/>
    <n v="8.1999999999999993"/>
    <n v="0.42300000000000004"/>
    <n v="0.73799999999999999"/>
    <n v="42.3961398"/>
    <n v="381.56525820000002"/>
    <n v="417.01121114754102"/>
    <n v="278.00747409836066"/>
    <n v="6.6773920185000009"/>
    <n v="33.75"/>
    <n v="421.99265021849999"/>
    <n v="46.888072246500002"/>
    <n v="461.19415324426234"/>
    <n v="307.46276882950821"/>
  </r>
  <r>
    <s v="10/06/2026"/>
    <s v="M"/>
    <s v="[1062] RAMGADH"/>
    <s v="[8402] RAMPUR"/>
    <x v="11"/>
    <x v="11"/>
    <x v="11"/>
    <s v="B"/>
    <n v="13"/>
    <n v="6.4"/>
    <n v="8.8000000000000007"/>
    <n v="0.83200000000000007"/>
    <n v="1.1440000000000001"/>
    <n v="52.9056"/>
    <n v="687.77279999999996"/>
    <n v="431.29565217391303"/>
    <n v="287.53043478260867"/>
    <n v="12.036024000000001"/>
    <n v="48.75"/>
    <n v="748.55882399999996"/>
    <n v="57.581447999999995"/>
    <n v="469.4139782608695"/>
    <n v="312.94265217391302"/>
  </r>
  <r>
    <s v="10/06/2026"/>
    <s v="E"/>
    <s v="[1062] RAMGADH"/>
    <s v="[8402] RAMPUR"/>
    <x v="11"/>
    <x v="11"/>
    <x v="11"/>
    <s v="B"/>
    <n v="13"/>
    <n v="6.4"/>
    <n v="8.8000000000000007"/>
    <n v="0.83200000000000007"/>
    <n v="1.1440000000000001"/>
    <n v="52.9056"/>
    <n v="687.77279999999996"/>
    <n v="431.29565217391303"/>
    <n v="287.53043478260867"/>
    <n v="12.036024000000001"/>
    <n v="48.75"/>
    <n v="748.55882399999996"/>
    <n v="57.581447999999995"/>
    <n v="469.4139782608695"/>
    <n v="312.94265217391302"/>
  </r>
  <r>
    <s v="10/06/2026"/>
    <s v="E"/>
    <s v="[1062] RAMGADH"/>
    <s v="[8402] RAMPUR"/>
    <x v="11"/>
    <x v="11"/>
    <x v="11"/>
    <s v="C"/>
    <n v="7"/>
    <n v="5.2"/>
    <n v="8.3000000000000007"/>
    <n v="0.36399999999999999"/>
    <n v="0.58100000000000007"/>
    <n v="44.759153700000006"/>
    <n v="313.31407590000003"/>
    <n v="417.01074875776402"/>
    <n v="278.00716583850937"/>
    <n v="5.4829963282500014"/>
    <n v="26.25"/>
    <n v="345.04707222825004"/>
    <n v="49.292438889750009"/>
    <n v="459.24632505978269"/>
    <n v="306.16421670652181"/>
  </r>
  <r>
    <s v="11/06/2026"/>
    <s v="M"/>
    <s v="[1062] RAMGADH"/>
    <s v="[8402] RAMPUR"/>
    <x v="11"/>
    <x v="11"/>
    <x v="11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11/06/2026"/>
    <s v="E"/>
    <s v="[1062] RAMGADH"/>
    <s v="[8402] RAMPUR"/>
    <x v="11"/>
    <x v="11"/>
    <x v="11"/>
    <s v="B"/>
    <n v="15"/>
    <n v="5.7"/>
    <n v="8.5"/>
    <n v="0.85499999999999998"/>
    <n v="1.2749999999999999"/>
    <n v="46.167149999999999"/>
    <n v="692.50725"/>
    <n v="406.16260997067451"/>
    <n v="270.77507331378303"/>
    <n v="12.118876875000002"/>
    <n v="56.25"/>
    <n v="760.87612687499995"/>
    <n v="50.725075124999996"/>
    <n v="446.2616579912023"/>
    <n v="297.50777199413488"/>
  </r>
  <r>
    <s v="12/06/2026"/>
    <s v="M"/>
    <s v="[1062] RAMGADH"/>
    <s v="[8402] RAMPUR"/>
    <x v="11"/>
    <x v="11"/>
    <x v="11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12/06/2026"/>
    <s v="E"/>
    <s v="[1062] RAMGADH"/>
    <s v="[8402] RAMPUR"/>
    <x v="11"/>
    <x v="11"/>
    <x v="11"/>
    <s v="B"/>
    <n v="16"/>
    <n v="5.7"/>
    <n v="9"/>
    <n v="0.91200000000000003"/>
    <n v="1.44"/>
    <n v="47.594999999999999"/>
    <n v="761.52"/>
    <n v="406.79487179487182"/>
    <n v="271.19658119658123"/>
    <n v="13.326600000000001"/>
    <n v="60"/>
    <n v="834.84659999999997"/>
    <n v="52.177912499999998"/>
    <n v="445.9650641025641"/>
    <n v="297.31004273504271"/>
  </r>
  <r>
    <s v="13/06/2026"/>
    <s v="M"/>
    <s v="[1062] RAMGADH"/>
    <s v="[8402] RAMPUR"/>
    <x v="11"/>
    <x v="11"/>
    <x v="11"/>
    <s v="B"/>
    <n v="13"/>
    <n v="7.1"/>
    <n v="8.8000000000000007"/>
    <n v="0.92299999999999993"/>
    <n v="1.1440000000000001"/>
    <n v="58.692149999999998"/>
    <n v="762.99794999999995"/>
    <n v="452.63868894601546"/>
    <n v="301.75912596401031"/>
    <n v="13.352464125000001"/>
    <n v="48.75"/>
    <n v="825.10041412499993"/>
    <n v="63.469262624999992"/>
    <n v="489.4801744858612"/>
    <n v="326.32011632390748"/>
  </r>
  <r>
    <s v="13/06/2026"/>
    <s v="E"/>
    <s v="[1062] RAMGADH"/>
    <s v="[8402] RAMPUR"/>
    <x v="11"/>
    <x v="11"/>
    <x v="11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14/06/2026"/>
    <s v="M"/>
    <s v="[1062] RAMGADH"/>
    <s v="[8402] RAMPUR"/>
    <x v="11"/>
    <x v="11"/>
    <x v="11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14/06/2026"/>
    <s v="E"/>
    <s v="[1062] RAMGADH"/>
    <s v="[8402] RAMPUR"/>
    <x v="11"/>
    <x v="11"/>
    <x v="11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14/06/2026"/>
    <s v="E"/>
    <s v="[1062] RAMGADH"/>
    <s v="[8402] RAMPUR"/>
    <x v="11"/>
    <x v="11"/>
    <x v="11"/>
    <s v="C"/>
    <n v="7"/>
    <n v="4"/>
    <n v="8.1999999999999993"/>
    <n v="0.28000000000000003"/>
    <n v="0.57399999999999995"/>
    <n v="39.477139800000003"/>
    <n v="276.33997859999999"/>
    <n v="417.0120401408451"/>
    <n v="278.00802676056338"/>
    <n v="4.8359496255000005"/>
    <n v="26.25"/>
    <n v="307.4259282255"/>
    <n v="43.917989746499998"/>
    <n v="463.92242689964786"/>
    <n v="309.28161793309857"/>
  </r>
  <r>
    <s v="15/06/2026"/>
    <s v="M"/>
    <s v="[1062] RAMGADH"/>
    <s v="[8402] RAMPUR"/>
    <x v="11"/>
    <x v="11"/>
    <x v="11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15/06/2026"/>
    <s v="E"/>
    <s v="[1062] RAMGADH"/>
    <s v="[8402] RAMPUR"/>
    <x v="11"/>
    <x v="11"/>
    <x v="11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6/06/2026"/>
    <s v="M"/>
    <s v="[1062] RAMGADH"/>
    <s v="[8402] RAMPUR"/>
    <x v="11"/>
    <x v="11"/>
    <x v="11"/>
    <s v="B"/>
    <n v="13"/>
    <n v="7.4"/>
    <n v="9"/>
    <n v="0.96200000000000008"/>
    <n v="1.17"/>
    <n v="61.790000000000006"/>
    <n v="803.2700000000001"/>
    <n v="461.11940298507466"/>
    <n v="307.41293532338312"/>
    <n v="14.057225000000003"/>
    <n v="48.75"/>
    <n v="866.07722500000011"/>
    <n v="66.621325000000013"/>
    <n v="497.17406716417918"/>
    <n v="331.44937810945277"/>
  </r>
  <r>
    <s v="16/06/2026"/>
    <s v="E"/>
    <s v="[1062] RAMGADH"/>
    <s v="[8402] RAMPUR"/>
    <x v="11"/>
    <x v="11"/>
    <x v="11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17/06/2026"/>
    <s v="M"/>
    <s v="[1062] RAMGADH"/>
    <s v="[8402] RAMPUR"/>
    <x v="11"/>
    <x v="11"/>
    <x v="11"/>
    <s v="B"/>
    <n v="16"/>
    <n v="6.4"/>
    <n v="8.6"/>
    <n v="1.024"/>
    <n v="1.3759999999999999"/>
    <n v="52.371199999999995"/>
    <n v="837.93919999999991"/>
    <n v="431.6307692307692"/>
    <n v="287.75384615384615"/>
    <n v="14.663936"/>
    <n v="60"/>
    <n v="912.60313599999995"/>
    <n v="57.037695999999997"/>
    <n v="470.0909010989011"/>
    <n v="313.39393406593405"/>
  </r>
  <r>
    <s v="17/06/2026"/>
    <s v="E"/>
    <s v="[1062] RAMGADH"/>
    <s v="[8402] RAMPUR"/>
    <x v="11"/>
    <x v="11"/>
    <x v="11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18/06/2026"/>
    <s v="M"/>
    <s v="[1062] RAMGADH"/>
    <s v="[8402] RAMPUR"/>
    <x v="11"/>
    <x v="11"/>
    <x v="11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18/06/2026"/>
    <s v="E"/>
    <s v="[1062] RAMGADH"/>
    <s v="[8402] RAMPUR"/>
    <x v="11"/>
    <x v="11"/>
    <x v="11"/>
    <s v="B"/>
    <n v="16"/>
    <n v="6.3"/>
    <n v="9"/>
    <n v="1.008"/>
    <n v="1.44"/>
    <n v="52.604999999999997"/>
    <n v="841.68"/>
    <n v="427.6829268292683"/>
    <n v="285.1219512195122"/>
    <n v="14.7294"/>
    <n v="60"/>
    <n v="916.40940000000001"/>
    <n v="57.2755875"/>
    <n v="465.6551829268293"/>
    <n v="310.43678861788618"/>
  </r>
  <r>
    <s v="19/06/2026"/>
    <s v="M"/>
    <s v="[1062] RAMGADH"/>
    <s v="[8402] RAMPUR"/>
    <x v="11"/>
    <x v="11"/>
    <x v="11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9/06/2026"/>
    <s v="E"/>
    <s v="[1062] RAMGADH"/>
    <s v="[8402] RAMPUR"/>
    <x v="11"/>
    <x v="11"/>
    <x v="11"/>
    <s v="B"/>
    <n v="15"/>
    <n v="5.8"/>
    <n v="8.6"/>
    <n v="0.87"/>
    <n v="1.29"/>
    <n v="47.461399999999998"/>
    <n v="711.92099999999994"/>
    <n v="411.51502890173413"/>
    <n v="274.34335260115608"/>
    <n v="12.458617500000001"/>
    <n v="56.25"/>
    <n v="780.62961749999999"/>
    <n v="52.041974500000002"/>
    <n v="451.23099277456657"/>
    <n v="300.82066184971103"/>
  </r>
  <r>
    <s v="20/06/2026"/>
    <s v="M"/>
    <s v="[1062] RAMGADH"/>
    <s v="[8402] RAMPUR"/>
    <x v="11"/>
    <x v="11"/>
    <x v="11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0/06/2026"/>
    <s v="E"/>
    <s v="[1062] RAMGADH"/>
    <s v="[8402] RAMPUR"/>
    <x v="11"/>
    <x v="11"/>
    <x v="11"/>
    <s v="B"/>
    <n v="17"/>
    <n v="6.3"/>
    <n v="8.8000000000000007"/>
    <n v="1.071"/>
    <n v="1.4960000000000002"/>
    <n v="52.078949999999999"/>
    <n v="885.34214999999995"/>
    <n v="428.04616438356163"/>
    <n v="285.36410958904111"/>
    <n v="15.493487625"/>
    <n v="63.75"/>
    <n v="964.58563762499989"/>
    <n v="56.740331624999996"/>
    <n v="466.35889006849311"/>
    <n v="310.90592671232872"/>
  </r>
  <r>
    <s v="21/06/2026"/>
    <s v="M"/>
    <s v="[1062] RAMGADH"/>
    <s v="[8402] RAMPUR"/>
    <x v="11"/>
    <x v="11"/>
    <x v="11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21/06/2026"/>
    <s v="E"/>
    <s v="[1062] RAMGADH"/>
    <s v="[8402] RAMPUR"/>
    <x v="11"/>
    <x v="11"/>
    <x v="11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2/06/2026"/>
    <s v="M"/>
    <s v="[1062] RAMGADH"/>
    <s v="[8402] RAMPUR"/>
    <x v="11"/>
    <x v="11"/>
    <x v="11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22/06/2026"/>
    <s v="E"/>
    <s v="[1062] RAMGADH"/>
    <s v="[8402] RAMPUR"/>
    <x v="11"/>
    <x v="11"/>
    <x v="11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23/06/2026"/>
    <s v="E"/>
    <s v="[1062] RAMGADH"/>
    <s v="[8402] RAMPUR"/>
    <x v="11"/>
    <x v="11"/>
    <x v="11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24/06/2026"/>
    <s v="M"/>
    <s v="[1062] RAMGADH"/>
    <s v="[8402] RAMPUR"/>
    <x v="11"/>
    <x v="11"/>
    <x v="11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24/06/2026"/>
    <s v="E"/>
    <s v="[1062] RAMGADH"/>
    <s v="[8402] RAMPUR"/>
    <x v="11"/>
    <x v="11"/>
    <x v="11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25/06/2026"/>
    <s v="M"/>
    <s v="[1062] RAMGADH"/>
    <s v="[8402] RAMPUR"/>
    <x v="11"/>
    <x v="11"/>
    <x v="11"/>
    <s v="B"/>
    <n v="9"/>
    <n v="7"/>
    <n v="8.8000000000000007"/>
    <n v="0.63"/>
    <n v="0.79200000000000004"/>
    <n v="57.865500000000004"/>
    <n v="520.78950000000009"/>
    <n v="449.73186528497411"/>
    <n v="299.82124352331607"/>
    <n v="9.1138162500000028"/>
    <n v="33.75"/>
    <n v="563.6533162500001"/>
    <n v="62.628146250000015"/>
    <n v="486.74725064766847"/>
    <n v="324.49816709844566"/>
  </r>
  <r>
    <s v="25/06/2026"/>
    <s v="E"/>
    <s v="[1062] RAMGADH"/>
    <s v="[8402] RAMPUR"/>
    <x v="11"/>
    <x v="11"/>
    <x v="11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26/06/2026"/>
    <s v="M"/>
    <s v="[1062] RAMGADH"/>
    <s v="[8402] RAMPUR"/>
    <x v="11"/>
    <x v="11"/>
    <x v="11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26/06/2026"/>
    <s v="E"/>
    <s v="[1062] RAMGADH"/>
    <s v="[8402] RAMPUR"/>
    <x v="11"/>
    <x v="11"/>
    <x v="11"/>
    <s v="B"/>
    <n v="13"/>
    <n v="5.7"/>
    <n v="8.6"/>
    <n v="0.7410000000000001"/>
    <n v="1.1179999999999999"/>
    <n v="46.643099999999997"/>
    <n v="606.36029999999994"/>
    <n v="407.95714285714286"/>
    <n v="271.97142857142859"/>
    <n v="10.611305249999999"/>
    <n v="48.75"/>
    <n v="665.72160524999993"/>
    <n v="51.209354249999997"/>
    <n v="447.89522667638482"/>
    <n v="298.59681778425653"/>
  </r>
  <r>
    <s v="27/06/2026"/>
    <s v="M"/>
    <s v="[1062] RAMGADH"/>
    <s v="[8402] RAMPUR"/>
    <x v="11"/>
    <x v="11"/>
    <x v="11"/>
    <s v="B"/>
    <n v="9"/>
    <n v="6.7"/>
    <n v="8.8000000000000007"/>
    <n v="0.60300000000000009"/>
    <n v="0.79200000000000004"/>
    <n v="55.385550000000002"/>
    <n v="498.46995000000004"/>
    <n v="440.73381962864721"/>
    <n v="293.82254641909816"/>
    <n v="8.7232241250000015"/>
    <n v="33.75"/>
    <n v="540.94317412500004"/>
    <n v="60.104797125000005"/>
    <n v="478.28751027851456"/>
    <n v="318.85834018567635"/>
  </r>
  <r>
    <s v="27/06/2026"/>
    <s v="E"/>
    <s v="[1062] RAMGADH"/>
    <s v="[8402] RAMPUR"/>
    <x v="11"/>
    <x v="11"/>
    <x v="11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28/06/2026"/>
    <s v="M"/>
    <s v="[1062] RAMGADH"/>
    <s v="[8402] RAMPUR"/>
    <x v="11"/>
    <x v="11"/>
    <x v="11"/>
    <s v="B"/>
    <n v="15"/>
    <n v="7.2"/>
    <n v="8.6"/>
    <n v="1.08"/>
    <n v="1.29"/>
    <n v="58.9176"/>
    <n v="883.76400000000001"/>
    <n v="455.54845360824743"/>
    <n v="303.69896907216497"/>
    <n v="15.465870000000002"/>
    <n v="56.25"/>
    <n v="955.47987000000001"/>
    <n v="63.698658000000002"/>
    <n v="492.51539690721654"/>
    <n v="328.34359793814434"/>
  </r>
  <r>
    <s v="28/06/2026"/>
    <s v="E"/>
    <s v="[1062] RAMGADH"/>
    <s v="[8402] RAMPUR"/>
    <x v="11"/>
    <x v="11"/>
    <x v="11"/>
    <s v="B"/>
    <n v="18"/>
    <n v="6.3"/>
    <n v="8.8000000000000007"/>
    <n v="1.1339999999999999"/>
    <n v="1.5840000000000001"/>
    <n v="52.078949999999999"/>
    <n v="937.42110000000002"/>
    <n v="428.04616438356163"/>
    <n v="285.36410958904111"/>
    <n v="16.404869250000001"/>
    <n v="67.5"/>
    <n v="1021.3259692500001"/>
    <n v="56.740331625000003"/>
    <n v="466.35889006849317"/>
    <n v="310.90592671232878"/>
  </r>
  <r>
    <s v="29/06/2026"/>
    <s v="M"/>
    <s v="[1062] RAMGADH"/>
    <s v="[8402] RAMPUR"/>
    <x v="11"/>
    <x v="11"/>
    <x v="11"/>
    <s v="B"/>
    <n v="12"/>
    <n v="6.5"/>
    <n v="8.6999999999999993"/>
    <n v="0.78"/>
    <n v="1.0439999999999998"/>
    <n v="53.189499999999995"/>
    <n v="638.27399999999989"/>
    <n v="432.43495934959344"/>
    <n v="288.28997289972898"/>
    <n v="11.169794999999999"/>
    <n v="45"/>
    <n v="694.44379499999991"/>
    <n v="57.870316249999995"/>
    <n v="470.49037601626014"/>
    <n v="313.66025067750678"/>
  </r>
  <r>
    <s v="29/06/2026"/>
    <s v="E"/>
    <s v="[1062] RAMGADH"/>
    <s v="[8402] RAMPUR"/>
    <x v="11"/>
    <x v="11"/>
    <x v="11"/>
    <s v="B"/>
    <n v="16"/>
    <n v="6.2"/>
    <n v="8.6"/>
    <n v="0.99199999999999999"/>
    <n v="1.3759999999999999"/>
    <n v="50.7346"/>
    <n v="811.75360000000001"/>
    <n v="425.15027932960902"/>
    <n v="283.4335195530727"/>
    <n v="14.205688000000002"/>
    <n v="60"/>
    <n v="885.95928800000002"/>
    <n v="55.372455500000001"/>
    <n v="464.01499022346377"/>
    <n v="309.34332681564251"/>
  </r>
  <r>
    <s v="30/06/2026"/>
    <s v="M"/>
    <s v="[1062] RAMGADH"/>
    <s v="[8402] RAMPUR"/>
    <x v="11"/>
    <x v="11"/>
    <x v="11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30/06/2026"/>
    <s v="E"/>
    <s v="[1062] RAMGADH"/>
    <s v="[8402] RAMPUR"/>
    <x v="11"/>
    <x v="11"/>
    <x v="11"/>
    <s v="B"/>
    <n v="16"/>
    <n v="6.8"/>
    <n v="8.8000000000000007"/>
    <n v="1.0880000000000001"/>
    <n v="1.4080000000000001"/>
    <n v="56.212200000000003"/>
    <n v="899.39520000000005"/>
    <n v="443.78052631578947"/>
    <n v="295.8536842105263"/>
    <n v="15.739416000000002"/>
    <n v="60"/>
    <n v="975.13461600000005"/>
    <n v="60.945913500000003"/>
    <n v="481.15194868421054"/>
    <n v="320.76796578947369"/>
  </r>
  <r>
    <s v="01/06/2026"/>
    <s v="M"/>
    <s v="[1062] RAMGADH"/>
    <s v="[8404] CHANDESH"/>
    <x v="12"/>
    <x v="12"/>
    <x v="12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01/06/2026"/>
    <s v="M"/>
    <s v="[1062] RAMGADH"/>
    <s v="[8404] CHANDESH"/>
    <x v="12"/>
    <x v="12"/>
    <x v="12"/>
    <s v="C"/>
    <n v="61"/>
    <n v="3.2"/>
    <n v="8"/>
    <n v="1.9520000000000002"/>
    <n v="4.88"/>
    <n v="35.585112000000002"/>
    <n v="2170.691832"/>
    <n v="417.01303124999998"/>
    <n v="278.00868750000001"/>
    <n v="37.987107060000007"/>
    <n v="228.75"/>
    <n v="2437.4289390600002"/>
    <n v="39.957851460000001"/>
    <n v="468.25607179687495"/>
    <n v="312.17071453124998"/>
  </r>
  <r>
    <s v="01/06/2026"/>
    <s v="E"/>
    <s v="[1062] RAMGADH"/>
    <s v="[8404] CHANDESH"/>
    <x v="12"/>
    <x v="12"/>
    <x v="12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01/06/2026"/>
    <s v="E"/>
    <s v="[1062] RAMGADH"/>
    <s v="[8404] CHANDESH"/>
    <x v="12"/>
    <x v="12"/>
    <x v="12"/>
    <s v="C"/>
    <n v="70"/>
    <n v="3.2"/>
    <n v="8"/>
    <n v="2.2400000000000002"/>
    <n v="5.6"/>
    <n v="35.585112000000002"/>
    <n v="2490.95784"/>
    <n v="417.01303124999998"/>
    <n v="278.00868750000001"/>
    <n v="43.591762200000005"/>
    <n v="262.5"/>
    <n v="2797.0496022000002"/>
    <n v="39.957851460000001"/>
    <n v="468.25607179687495"/>
    <n v="312.17071453124998"/>
  </r>
  <r>
    <s v="02/06/2026"/>
    <s v="M"/>
    <s v="[1062] RAMGADH"/>
    <s v="[8404] CHANDESH"/>
    <x v="12"/>
    <x v="12"/>
    <x v="12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02/06/2026"/>
    <s v="M"/>
    <s v="[1062] RAMGADH"/>
    <s v="[8404] CHANDESH"/>
    <x v="12"/>
    <x v="12"/>
    <x v="12"/>
    <s v="C"/>
    <n v="64"/>
    <n v="3.5"/>
    <n v="8.1"/>
    <n v="2.2400000000000002"/>
    <n v="5.1840000000000002"/>
    <n v="37.114125900000005"/>
    <n v="2375.3040576000003"/>
    <n v="417.01265056179784"/>
    <n v="278.00843370786521"/>
    <n v="41.56782100800001"/>
    <n v="240"/>
    <n v="2656.8718786080003"/>
    <n v="41.513623103250005"/>
    <n v="466.44520340730344"/>
    <n v="310.96346893820231"/>
  </r>
  <r>
    <s v="02/06/2026"/>
    <s v="E"/>
    <s v="[1062] RAMGADH"/>
    <s v="[8404] CHANDESH"/>
    <x v="12"/>
    <x v="12"/>
    <x v="12"/>
    <s v="B"/>
    <n v="18"/>
    <n v="6.1"/>
    <n v="9"/>
    <n v="1.0979999999999999"/>
    <n v="1.62"/>
    <n v="50.935000000000002"/>
    <n v="916.83"/>
    <n v="420.95041322314052"/>
    <n v="280.63360881542701"/>
    <n v="16.044525000000004"/>
    <n v="67.5"/>
    <n v="1000.3745250000001"/>
    <n v="55.576362500000002"/>
    <n v="459.30878099173555"/>
    <n v="306.20585399449038"/>
  </r>
  <r>
    <s v="02/06/2026"/>
    <s v="E"/>
    <s v="[1062] RAMGADH"/>
    <s v="[8404] CHANDESH"/>
    <x v="12"/>
    <x v="12"/>
    <x v="12"/>
    <s v="C"/>
    <n v="70"/>
    <n v="3.3"/>
    <n v="8"/>
    <n v="2.31"/>
    <n v="5.6"/>
    <n v="36.002112000000004"/>
    <n v="2520.1478400000001"/>
    <n v="417.01288030888031"/>
    <n v="278.00858687258687"/>
    <n v="44.102587200000009"/>
    <n v="262.5"/>
    <n v="2826.7504272000001"/>
    <n v="40.382148960000002"/>
    <n v="467.74689915057911"/>
    <n v="311.83126610038607"/>
  </r>
  <r>
    <s v="03/06/2026"/>
    <s v="M"/>
    <s v="[1062] RAMGADH"/>
    <s v="[8404] CHANDESH"/>
    <x v="12"/>
    <x v="12"/>
    <x v="12"/>
    <s v="B"/>
    <n v="20"/>
    <n v="7"/>
    <n v="9"/>
    <n v="1.4"/>
    <n v="1.8"/>
    <n v="58.45"/>
    <n v="1169"/>
    <n v="449.61538461538464"/>
    <n v="299.74358974358978"/>
    <n v="20.457500000000003"/>
    <n v="75"/>
    <n v="1264.4575"/>
    <n v="63.222875000000002"/>
    <n v="486.32980769230767"/>
    <n v="324.21987179487178"/>
  </r>
  <r>
    <s v="03/06/2026"/>
    <s v="M"/>
    <s v="[1062] RAMGADH"/>
    <s v="[8404] CHANDESH"/>
    <x v="12"/>
    <x v="12"/>
    <x v="12"/>
    <s v="C"/>
    <n v="73"/>
    <n v="3.7"/>
    <n v="8.4"/>
    <n v="2.7010000000000001"/>
    <n v="6.1320000000000006"/>
    <n v="38.782167600000008"/>
    <n v="2831.0982348000007"/>
    <n v="417.01255483870978"/>
    <n v="278.00836989247318"/>
    <n v="49.544219109000018"/>
    <n v="273.75"/>
    <n v="3154.3924539090008"/>
    <n v="43.210855533000007"/>
    <n v="464.63285519354849"/>
    <n v="309.75523679569898"/>
  </r>
  <r>
    <s v="03/06/2026"/>
    <s v="E"/>
    <s v="[1062] RAMGADH"/>
    <s v="[8404] CHANDESH"/>
    <x v="12"/>
    <x v="12"/>
    <x v="12"/>
    <s v="B"/>
    <n v="12"/>
    <n v="5.6"/>
    <n v="8.8000000000000007"/>
    <n v="0.67199999999999993"/>
    <n v="1.056"/>
    <n v="46.292400000000001"/>
    <n v="555.50880000000006"/>
    <n v="403.71279069767445"/>
    <n v="269.14186046511628"/>
    <n v="9.7214040000000015"/>
    <n v="45"/>
    <n v="610.23020400000007"/>
    <n v="50.852517000000006"/>
    <n v="443.48125290697681"/>
    <n v="295.6541686046512"/>
  </r>
  <r>
    <s v="03/06/2026"/>
    <s v="E"/>
    <s v="[1062] RAMGADH"/>
    <s v="[8404] CHANDESH"/>
    <x v="12"/>
    <x v="12"/>
    <x v="12"/>
    <s v="C"/>
    <n v="70"/>
    <n v="3.5"/>
    <n v="8.4"/>
    <n v="2.4500000000000002"/>
    <n v="5.88"/>
    <n v="37.948167600000005"/>
    <n v="2656.3717320000005"/>
    <n v="417.01283076923085"/>
    <n v="278.00855384615392"/>
    <n v="46.486505310000013"/>
    <n v="262.5"/>
    <n v="2965.3582373100007"/>
    <n v="42.362260533000011"/>
    <n v="465.51934651648367"/>
    <n v="310.34623101098913"/>
  </r>
  <r>
    <s v="04/06/2026"/>
    <s v="M"/>
    <s v="[1062] RAMGADH"/>
    <s v="[8404] CHANDESH"/>
    <x v="12"/>
    <x v="12"/>
    <x v="12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04/06/2026"/>
    <s v="M"/>
    <s v="[1062] RAMGADH"/>
    <s v="[8404] CHANDESH"/>
    <x v="12"/>
    <x v="12"/>
    <x v="12"/>
    <s v="C"/>
    <n v="79"/>
    <n v="3.9"/>
    <n v="8"/>
    <n v="3.0809999999999995"/>
    <n v="6.32"/>
    <n v="38.504112000000006"/>
    <n v="3041.8248480000007"/>
    <n v="417.0120433212997"/>
    <n v="278.00802888086645"/>
    <n v="53.231934840000015"/>
    <n v="296.25"/>
    <n v="3391.3067828400008"/>
    <n v="42.927933960000011"/>
    <n v="464.92347249097486"/>
    <n v="309.94898166064991"/>
  </r>
  <r>
    <s v="04/06/2026"/>
    <s v="E"/>
    <s v="[1062] RAMGADH"/>
    <s v="[8404] CHANDESH"/>
    <x v="12"/>
    <x v="12"/>
    <x v="12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4/06/2026"/>
    <s v="E"/>
    <s v="[1062] RAMGADH"/>
    <s v="[8404] CHANDESH"/>
    <x v="12"/>
    <x v="12"/>
    <x v="12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05/06/2026"/>
    <s v="M"/>
    <s v="[1062] RAMGADH"/>
    <s v="[8404] CHANDESH"/>
    <x v="12"/>
    <x v="12"/>
    <x v="12"/>
    <s v="B"/>
    <n v="17"/>
    <n v="7.2"/>
    <n v="9"/>
    <n v="1.224"/>
    <n v="1.53"/>
    <n v="60.120000000000005"/>
    <n v="1022.0400000000001"/>
    <n v="455.4545454545455"/>
    <n v="303.63636363636368"/>
    <n v="17.885700000000003"/>
    <n v="63.75"/>
    <n v="1103.6757"/>
    <n v="64.9221"/>
    <n v="491.83409090909089"/>
    <n v="327.88939393939393"/>
  </r>
  <r>
    <s v="05/06/2026"/>
    <s v="M"/>
    <s v="[1062] RAMGADH"/>
    <s v="[8404] CHANDESH"/>
    <x v="12"/>
    <x v="12"/>
    <x v="12"/>
    <s v="C"/>
    <n v="72"/>
    <n v="3.5"/>
    <n v="8"/>
    <n v="2.52"/>
    <n v="5.76"/>
    <n v="36.836112000000007"/>
    <n v="2652.2000640000006"/>
    <n v="417.01258867924531"/>
    <n v="278.00839245283021"/>
    <n v="46.413501120000014"/>
    <n v="270"/>
    <n v="2968.6135651200007"/>
    <n v="41.230743960000012"/>
    <n v="466.76313916981138"/>
    <n v="311.17542611320761"/>
  </r>
  <r>
    <s v="05/06/2026"/>
    <s v="E"/>
    <s v="[1062] RAMGADH"/>
    <s v="[8404] CHANDESH"/>
    <x v="12"/>
    <x v="12"/>
    <x v="12"/>
    <s v="B"/>
    <n v="19"/>
    <n v="5.6"/>
    <n v="8.5"/>
    <n v="1.0639999999999998"/>
    <n v="1.615"/>
    <n v="45.357199999999999"/>
    <n v="861.78679999999997"/>
    <n v="402.57869822485208"/>
    <n v="268.38579881656807"/>
    <n v="15.081269000000001"/>
    <n v="71.25"/>
    <n v="948.11806899999999"/>
    <n v="49.900950999999999"/>
    <n v="442.90784911242605"/>
    <n v="295.27189940828401"/>
  </r>
  <r>
    <s v="05/06/2026"/>
    <s v="E"/>
    <s v="[1062] RAMGADH"/>
    <s v="[8404] CHANDESH"/>
    <x v="12"/>
    <x v="12"/>
    <x v="12"/>
    <s v="C"/>
    <n v="66"/>
    <n v="3.4"/>
    <n v="8"/>
    <n v="2.2440000000000002"/>
    <n v="5.28"/>
    <n v="36.419112000000005"/>
    <n v="2403.6613920000004"/>
    <n v="417.01273282442747"/>
    <n v="278.00848854961833"/>
    <n v="42.064074360000014"/>
    <n v="247.5"/>
    <n v="2693.2254663600006"/>
    <n v="40.806446460000011"/>
    <n v="467.24938694656493"/>
    <n v="311.49959129770997"/>
  </r>
  <r>
    <s v="06/06/2026"/>
    <s v="M"/>
    <s v="[1062] RAMGADH"/>
    <s v="[8404] CHANDESH"/>
    <x v="12"/>
    <x v="12"/>
    <x v="12"/>
    <s v="B"/>
    <n v="21"/>
    <n v="7"/>
    <n v="9"/>
    <n v="1.47"/>
    <n v="1.89"/>
    <n v="58.45"/>
    <n v="1227.45"/>
    <n v="449.61538461538464"/>
    <n v="299.74358974358978"/>
    <n v="21.480375000000002"/>
    <n v="78.75"/>
    <n v="1327.6803750000001"/>
    <n v="63.222875000000009"/>
    <n v="486.32980769230772"/>
    <n v="324.21987179487184"/>
  </r>
  <r>
    <s v="06/06/2026"/>
    <s v="M"/>
    <s v="[1062] RAMGADH"/>
    <s v="[8404] CHANDESH"/>
    <x v="12"/>
    <x v="12"/>
    <x v="12"/>
    <s v="C"/>
    <n v="74"/>
    <n v="3.4"/>
    <n v="8"/>
    <n v="2.516"/>
    <n v="5.92"/>
    <n v="36.419112000000005"/>
    <n v="2695.0142880000003"/>
    <n v="417.01273282442747"/>
    <n v="278.00848854961833"/>
    <n v="47.162750040000013"/>
    <n v="277.5"/>
    <n v="3019.6770380400003"/>
    <n v="40.806446460000004"/>
    <n v="467.24938694656487"/>
    <n v="311.49959129770991"/>
  </r>
  <r>
    <s v="06/06/2026"/>
    <s v="E"/>
    <s v="[1062] RAMGADH"/>
    <s v="[8404] CHANDESH"/>
    <x v="12"/>
    <x v="12"/>
    <x v="12"/>
    <s v="B"/>
    <n v="18"/>
    <n v="6.2"/>
    <n v="9"/>
    <n v="1.1160000000000001"/>
    <n v="1.62"/>
    <n v="51.77"/>
    <n v="931.86"/>
    <n v="424.34426229508199"/>
    <n v="282.89617486338801"/>
    <n v="16.307550000000003"/>
    <n v="67.5"/>
    <n v="1015.66755"/>
    <n v="56.425975000000001"/>
    <n v="462.50799180327868"/>
    <n v="308.33866120218579"/>
  </r>
  <r>
    <s v="06/06/2026"/>
    <s v="E"/>
    <s v="[1062] RAMGADH"/>
    <s v="[8404] CHANDESH"/>
    <x v="12"/>
    <x v="12"/>
    <x v="12"/>
    <s v="C"/>
    <n v="66"/>
    <n v="4"/>
    <n v="8.1"/>
    <n v="2.64"/>
    <n v="5.3460000000000001"/>
    <n v="39.199125899999999"/>
    <n v="2587.1423093999997"/>
    <n v="417.01197765957443"/>
    <n v="278.00798510638293"/>
    <n v="45.274990414499996"/>
    <n v="247.5"/>
    <n v="2879.9172998144995"/>
    <n v="43.635110603249991"/>
    <n v="464.20330428989354"/>
    <n v="309.46886952659571"/>
  </r>
  <r>
    <s v="07/06/2026"/>
    <s v="M"/>
    <s v="[1062] RAMGADH"/>
    <s v="[8404] CHANDESH"/>
    <x v="12"/>
    <x v="12"/>
    <x v="12"/>
    <s v="B"/>
    <n v="12"/>
    <n v="7.3"/>
    <n v="9"/>
    <n v="0.87599999999999989"/>
    <n v="1.08"/>
    <n v="60.954999999999998"/>
    <n v="731.46"/>
    <n v="458.30827067669168"/>
    <n v="305.53884711779443"/>
    <n v="12.800550000000001"/>
    <n v="45"/>
    <n v="789.26055000000008"/>
    <n v="65.771712500000007"/>
    <n v="494.52415413533839"/>
    <n v="329.68276942355891"/>
  </r>
  <r>
    <s v="07/06/2026"/>
    <s v="M"/>
    <s v="[1062] RAMGADH"/>
    <s v="[8404] CHANDESH"/>
    <x v="12"/>
    <x v="12"/>
    <x v="12"/>
    <s v="C"/>
    <n v="59"/>
    <n v="3.6"/>
    <n v="8.1999999999999993"/>
    <n v="2.1240000000000001"/>
    <n v="4.8379999999999992"/>
    <n v="37.809139800000004"/>
    <n v="2230.7392482"/>
    <n v="417.01257132352941"/>
    <n v="278.00838088235292"/>
    <n v="39.037936843500006"/>
    <n v="221.25"/>
    <n v="2491.0271850435001"/>
    <n v="42.220799746499999"/>
    <n v="465.6705854393382"/>
    <n v="310.44705695955878"/>
  </r>
  <r>
    <s v="07/06/2026"/>
    <s v="E"/>
    <s v="[1062] RAMGADH"/>
    <s v="[8404] CHANDESH"/>
    <x v="12"/>
    <x v="12"/>
    <x v="12"/>
    <s v="B"/>
    <n v="16"/>
    <n v="5.6"/>
    <n v="8.8000000000000007"/>
    <n v="0.89599999999999991"/>
    <n v="1.4080000000000001"/>
    <n v="46.292400000000001"/>
    <n v="740.67840000000001"/>
    <n v="403.71279069767445"/>
    <n v="269.14186046511628"/>
    <n v="12.961872000000001"/>
    <n v="60"/>
    <n v="813.64027199999998"/>
    <n v="50.852516999999999"/>
    <n v="443.48125290697675"/>
    <n v="295.65416860465115"/>
  </r>
  <r>
    <s v="07/06/2026"/>
    <s v="E"/>
    <s v="[1062] RAMGADH"/>
    <s v="[8404] CHANDESH"/>
    <x v="12"/>
    <x v="12"/>
    <x v="12"/>
    <s v="C"/>
    <n v="54"/>
    <n v="3.7"/>
    <n v="8.1999999999999993"/>
    <n v="1.9980000000000002"/>
    <n v="4.4279999999999999"/>
    <n v="38.226139799999999"/>
    <n v="2064.2115491999998"/>
    <n v="417.01243418181815"/>
    <n v="278.00828945454543"/>
    <n v="36.123702111"/>
    <n v="202.5"/>
    <n v="2302.8352513109999"/>
    <n v="42.645097246500001"/>
    <n v="465.21924268909089"/>
    <n v="310.14616179272724"/>
  </r>
  <r>
    <s v="08/06/2026"/>
    <s v="M"/>
    <s v="[1062] RAMGADH"/>
    <s v="[8404] CHANDESH"/>
    <x v="12"/>
    <x v="12"/>
    <x v="12"/>
    <s v="B"/>
    <n v="18"/>
    <n v="6.6"/>
    <n v="9"/>
    <n v="1.1879999999999999"/>
    <n v="1.62"/>
    <n v="55.11"/>
    <n v="991.98"/>
    <n v="437.38095238095235"/>
    <n v="291.58730158730157"/>
    <n v="17.359650000000002"/>
    <n v="67.5"/>
    <n v="1076.8396500000001"/>
    <n v="59.824425000000005"/>
    <n v="474.79702380952386"/>
    <n v="316.53134920634926"/>
  </r>
  <r>
    <s v="08/06/2026"/>
    <s v="M"/>
    <s v="[1062] RAMGADH"/>
    <s v="[8404] CHANDESH"/>
    <x v="12"/>
    <x v="12"/>
    <x v="12"/>
    <s v="C"/>
    <n v="68"/>
    <n v="3.6"/>
    <n v="8.1999999999999993"/>
    <n v="2.448"/>
    <n v="5.5759999999999987"/>
    <n v="37.809139800000004"/>
    <n v="2571.0215064000004"/>
    <n v="417.01257132352941"/>
    <n v="278.00838088235292"/>
    <n v="44.992876362000011"/>
    <n v="255"/>
    <n v="2871.0143827620004"/>
    <n v="42.220799746500006"/>
    <n v="465.67058543933825"/>
    <n v="310.44705695955884"/>
  </r>
  <r>
    <s v="08/06/2026"/>
    <s v="E"/>
    <s v="[1062] RAMGADH"/>
    <s v="[8404] CHANDESH"/>
    <x v="12"/>
    <x v="12"/>
    <x v="12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08/06/2026"/>
    <s v="E"/>
    <s v="[1062] RAMGADH"/>
    <s v="[8404] CHANDESH"/>
    <x v="12"/>
    <x v="12"/>
    <x v="12"/>
    <s v="C"/>
    <n v="64"/>
    <n v="3.5"/>
    <n v="8.1"/>
    <n v="2.2400000000000002"/>
    <n v="5.1840000000000002"/>
    <n v="37.114125900000005"/>
    <n v="2375.3040576000003"/>
    <n v="417.01265056179784"/>
    <n v="278.00843370786521"/>
    <n v="41.56782100800001"/>
    <n v="240"/>
    <n v="2656.8718786080003"/>
    <n v="41.513623103250005"/>
    <n v="466.44520340730344"/>
    <n v="310.96346893820231"/>
  </r>
  <r>
    <s v="09/06/2026"/>
    <s v="M"/>
    <s v="[1062] RAMGADH"/>
    <s v="[8404] CHANDESH"/>
    <x v="12"/>
    <x v="12"/>
    <x v="12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09/06/2026"/>
    <s v="M"/>
    <s v="[1062] RAMGADH"/>
    <s v="[8404] CHANDESH"/>
    <x v="12"/>
    <x v="12"/>
    <x v="12"/>
    <s v="C"/>
    <n v="59"/>
    <n v="4"/>
    <n v="8.1999999999999993"/>
    <n v="2.36"/>
    <n v="4.8379999999999992"/>
    <n v="39.477139800000003"/>
    <n v="2329.1512482000003"/>
    <n v="417.0120401408451"/>
    <n v="278.00802676056338"/>
    <n v="40.76014684350001"/>
    <n v="221.25"/>
    <n v="2591.1613950435003"/>
    <n v="43.917989746500005"/>
    <n v="463.92242689964797"/>
    <n v="309.28161793309863"/>
  </r>
  <r>
    <s v="09/06/2026"/>
    <s v="E"/>
    <s v="[1062] RAMGADH"/>
    <s v="[8404] CHANDESH"/>
    <x v="12"/>
    <x v="12"/>
    <x v="12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09/06/2026"/>
    <s v="E"/>
    <s v="[1062] RAMGADH"/>
    <s v="[8404] CHANDESH"/>
    <x v="12"/>
    <x v="12"/>
    <x v="12"/>
    <s v="C"/>
    <n v="56"/>
    <n v="3.7"/>
    <n v="8.4"/>
    <n v="2.0720000000000001"/>
    <n v="4.7040000000000006"/>
    <n v="38.782167600000008"/>
    <n v="2171.8013856000007"/>
    <n v="417.01255483870978"/>
    <n v="278.00836989247318"/>
    <n v="38.006524248000012"/>
    <n v="210"/>
    <n v="2419.8079098480007"/>
    <n v="43.210855533000014"/>
    <n v="464.63285519354855"/>
    <n v="309.75523679569903"/>
  </r>
  <r>
    <s v="10/06/2026"/>
    <s v="M"/>
    <s v="[1062] RAMGADH"/>
    <s v="[8404] CHANDESH"/>
    <x v="12"/>
    <x v="12"/>
    <x v="12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10/06/2026"/>
    <s v="M"/>
    <s v="[1062] RAMGADH"/>
    <s v="[8404] CHANDESH"/>
    <x v="12"/>
    <x v="12"/>
    <x v="12"/>
    <s v="C"/>
    <n v="73"/>
    <n v="3.7"/>
    <n v="8.1"/>
    <n v="2.7010000000000001"/>
    <n v="5.9129999999999994"/>
    <n v="37.948125900000008"/>
    <n v="2770.2131907000007"/>
    <n v="417.01237252747262"/>
    <n v="278.00824835164843"/>
    <n v="48.478730837250019"/>
    <n v="273.75"/>
    <n v="3092.4419215372509"/>
    <n v="42.362218103250015"/>
    <n v="465.51888025549471"/>
    <n v="310.3459201703298"/>
  </r>
  <r>
    <s v="10/06/2026"/>
    <s v="E"/>
    <s v="[1062] RAMGADH"/>
    <s v="[8404] CHANDESH"/>
    <x v="12"/>
    <x v="12"/>
    <x v="12"/>
    <s v="B"/>
    <n v="6"/>
    <n v="6.2"/>
    <n v="9"/>
    <n v="0.37200000000000005"/>
    <n v="0.54"/>
    <n v="51.77"/>
    <n v="310.62"/>
    <n v="424.34426229508199"/>
    <n v="282.89617486338801"/>
    <n v="5.4358500000000003"/>
    <n v="22.5"/>
    <n v="338.55585000000002"/>
    <n v="56.425975000000001"/>
    <n v="462.50799180327868"/>
    <n v="308.33866120218579"/>
  </r>
  <r>
    <s v="10/06/2026"/>
    <s v="E"/>
    <s v="[1062] RAMGADH"/>
    <s v="[8404] CHANDESH"/>
    <x v="12"/>
    <x v="12"/>
    <x v="12"/>
    <s v="C"/>
    <n v="52"/>
    <n v="3.4"/>
    <n v="8"/>
    <n v="1.7679999999999998"/>
    <n v="4.16"/>
    <n v="36.419112000000005"/>
    <n v="1893.7938240000003"/>
    <n v="417.01273282442747"/>
    <n v="278.00848854961833"/>
    <n v="33.141391920000011"/>
    <n v="195"/>
    <n v="2121.9352159200002"/>
    <n v="40.806446460000004"/>
    <n v="467.24938694656487"/>
    <n v="311.49959129770991"/>
  </r>
  <r>
    <s v="11/06/2026"/>
    <s v="M"/>
    <s v="[1062] RAMGADH"/>
    <s v="[8404] CHANDESH"/>
    <x v="12"/>
    <x v="12"/>
    <x v="12"/>
    <s v="B"/>
    <n v="14"/>
    <n v="6.9"/>
    <n v="9"/>
    <n v="0.96600000000000008"/>
    <n v="1.26"/>
    <n v="57.615000000000002"/>
    <n v="806.61"/>
    <n v="446.62790697674421"/>
    <n v="297.75193798449612"/>
    <n v="14.115675000000001"/>
    <n v="52.5"/>
    <n v="873.22567500000002"/>
    <n v="62.373262500000003"/>
    <n v="483.51366279069771"/>
    <n v="322.34244186046516"/>
  </r>
  <r>
    <s v="11/06/2026"/>
    <s v="M"/>
    <s v="[1062] RAMGADH"/>
    <s v="[8404] CHANDESH"/>
    <x v="12"/>
    <x v="12"/>
    <x v="12"/>
    <s v="C"/>
    <n v="72"/>
    <n v="3.7"/>
    <n v="8.1999999999999993"/>
    <n v="2.6640000000000001"/>
    <n v="5.9039999999999999"/>
    <n v="38.226139799999999"/>
    <n v="2752.2820655999999"/>
    <n v="417.01243418181815"/>
    <n v="278.00828945454543"/>
    <n v="48.164936148000002"/>
    <n v="270"/>
    <n v="3070.4470017479998"/>
    <n v="42.645097246500001"/>
    <n v="465.21924268909089"/>
    <n v="310.14616179272724"/>
  </r>
  <r>
    <s v="11/06/2026"/>
    <s v="E"/>
    <s v="[1062] RAMGADH"/>
    <s v="[8404] CHANDESH"/>
    <x v="12"/>
    <x v="12"/>
    <x v="12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11/06/2026"/>
    <s v="E"/>
    <s v="[1062] RAMGADH"/>
    <s v="[8404] CHANDESH"/>
    <x v="12"/>
    <x v="12"/>
    <x v="12"/>
    <s v="C"/>
    <n v="57"/>
    <n v="3.8"/>
    <n v="8.4"/>
    <n v="2.1659999999999999"/>
    <n v="4.7880000000000003"/>
    <n v="39.19916760000001"/>
    <n v="2234.3525532000003"/>
    <n v="417.01242127659583"/>
    <n v="278.00828085106389"/>
    <n v="39.101169681000009"/>
    <n v="213.75"/>
    <n v="2487.2037228810004"/>
    <n v="43.635153033000009"/>
    <n v="464.20375567021284"/>
    <n v="309.46917044680856"/>
  </r>
  <r>
    <s v="12/06/2026"/>
    <s v="M"/>
    <s v="[1062] RAMGADH"/>
    <s v="[8404] CHANDESH"/>
    <x v="12"/>
    <x v="12"/>
    <x v="12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12/06/2026"/>
    <s v="M"/>
    <s v="[1062] RAMGADH"/>
    <s v="[8404] CHANDESH"/>
    <x v="12"/>
    <x v="12"/>
    <x v="12"/>
    <s v="C"/>
    <n v="71"/>
    <n v="3.7"/>
    <n v="8.1999999999999993"/>
    <n v="2.6269999999999998"/>
    <n v="5.8219999999999992"/>
    <n v="38.226139799999999"/>
    <n v="2714.0559257999998"/>
    <n v="417.01243418181815"/>
    <n v="278.00828945454543"/>
    <n v="47.4959787015"/>
    <n v="266.25"/>
    <n v="3027.8019045014998"/>
    <n v="42.645097246500001"/>
    <n v="465.21924268909089"/>
    <n v="310.14616179272724"/>
  </r>
  <r>
    <s v="12/06/2026"/>
    <s v="E"/>
    <s v="[1062] RAMGADH"/>
    <s v="[8404] CHANDESH"/>
    <x v="12"/>
    <x v="12"/>
    <x v="12"/>
    <s v="B"/>
    <n v="19"/>
    <n v="6.3"/>
    <n v="9"/>
    <n v="1.1970000000000001"/>
    <n v="1.71"/>
    <n v="52.604999999999997"/>
    <n v="999.49499999999989"/>
    <n v="427.6829268292683"/>
    <n v="285.1219512195122"/>
    <n v="17.491162500000002"/>
    <n v="71.25"/>
    <n v="1088.2361624999999"/>
    <n v="57.275587499999993"/>
    <n v="465.65518292682924"/>
    <n v="310.43678861788618"/>
  </r>
  <r>
    <s v="12/06/2026"/>
    <s v="E"/>
    <s v="[1062] RAMGADH"/>
    <s v="[8404] CHANDESH"/>
    <x v="12"/>
    <x v="12"/>
    <x v="12"/>
    <s v="C"/>
    <n v="63"/>
    <n v="3.7"/>
    <n v="8.4"/>
    <n v="2.3310000000000004"/>
    <n v="5.2920000000000007"/>
    <n v="38.782167600000008"/>
    <n v="2443.2765588000007"/>
    <n v="417.01255483870978"/>
    <n v="278.00836989247318"/>
    <n v="42.757339779000013"/>
    <n v="236.25"/>
    <n v="2722.2838985790008"/>
    <n v="43.210855533000014"/>
    <n v="464.63285519354855"/>
    <n v="309.75523679569903"/>
  </r>
  <r>
    <s v="13/06/2026"/>
    <s v="M"/>
    <s v="[1062] RAMGADH"/>
    <s v="[8404] CHANDESH"/>
    <x v="12"/>
    <x v="12"/>
    <x v="12"/>
    <s v="B"/>
    <n v="11"/>
    <n v="7.3"/>
    <n v="9"/>
    <n v="0.80299999999999994"/>
    <n v="0.99"/>
    <n v="60.954999999999998"/>
    <n v="670.505"/>
    <n v="458.30827067669168"/>
    <n v="305.53884711779443"/>
    <n v="11.733837500000002"/>
    <n v="41.25"/>
    <n v="723.48883750000005"/>
    <n v="65.771712500000007"/>
    <n v="494.52415413533839"/>
    <n v="329.68276942355891"/>
  </r>
  <r>
    <s v="13/06/2026"/>
    <s v="M"/>
    <s v="[1062] RAMGADH"/>
    <s v="[8404] CHANDESH"/>
    <x v="12"/>
    <x v="12"/>
    <x v="12"/>
    <s v="C"/>
    <n v="68"/>
    <n v="3.9"/>
    <n v="8.1999999999999993"/>
    <n v="2.6519999999999997"/>
    <n v="5.5759999999999987"/>
    <n v="39.060139800000002"/>
    <n v="2656.0895064000001"/>
    <n v="417.01216868327407"/>
    <n v="278.00811245551603"/>
    <n v="46.481566362000009"/>
    <n v="255"/>
    <n v="2957.5710727620003"/>
    <n v="43.493692246500004"/>
    <n v="464.34546882384348"/>
    <n v="309.5636458825623"/>
  </r>
  <r>
    <s v="13/06/2026"/>
    <s v="E"/>
    <s v="[1062] RAMGADH"/>
    <s v="[8404] CHANDESH"/>
    <x v="12"/>
    <x v="12"/>
    <x v="12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13/06/2026"/>
    <s v="E"/>
    <s v="[1062] RAMGADH"/>
    <s v="[8404] CHANDESH"/>
    <x v="12"/>
    <x v="12"/>
    <x v="12"/>
    <s v="C"/>
    <n v="63"/>
    <n v="3.5"/>
    <n v="8"/>
    <n v="2.2050000000000001"/>
    <n v="5.04"/>
    <n v="36.836112000000007"/>
    <n v="2320.6750560000005"/>
    <n v="417.01258867924531"/>
    <n v="278.00839245283021"/>
    <n v="40.611813480000009"/>
    <n v="236.25"/>
    <n v="2597.5368694800004"/>
    <n v="41.230743960000005"/>
    <n v="466.76313916981132"/>
    <n v="311.17542611320755"/>
  </r>
  <r>
    <s v="14/06/2026"/>
    <s v="M"/>
    <s v="[1062] RAMGADH"/>
    <s v="[8404] CHANDESH"/>
    <x v="12"/>
    <x v="12"/>
    <x v="12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14/06/2026"/>
    <s v="M"/>
    <s v="[1062] RAMGADH"/>
    <s v="[8404] CHANDESH"/>
    <x v="12"/>
    <x v="12"/>
    <x v="12"/>
    <s v="C"/>
    <n v="58"/>
    <n v="3.7"/>
    <n v="8.1999999999999993"/>
    <n v="2.1460000000000004"/>
    <n v="4.7559999999999993"/>
    <n v="38.226139799999999"/>
    <n v="2217.1161084"/>
    <n v="417.01243418181815"/>
    <n v="278.00828945454543"/>
    <n v="38.799531897000001"/>
    <n v="217.5"/>
    <n v="2473.4156402970002"/>
    <n v="42.645097246500001"/>
    <n v="465.21924268909089"/>
    <n v="310.14616179272724"/>
  </r>
  <r>
    <s v="14/06/2026"/>
    <s v="E"/>
    <s v="[1062] RAMGADH"/>
    <s v="[8404] CHANDESH"/>
    <x v="12"/>
    <x v="12"/>
    <x v="12"/>
    <s v="B"/>
    <n v="14"/>
    <n v="5.9"/>
    <n v="9"/>
    <n v="0.82600000000000007"/>
    <n v="1.26"/>
    <n v="49.265000000000001"/>
    <n v="689.71"/>
    <n v="413.99159663865549"/>
    <n v="275.99439775910366"/>
    <n v="12.069925000000001"/>
    <n v="52.5"/>
    <n v="754.27992500000005"/>
    <n v="53.877137500000003"/>
    <n v="452.74905462184881"/>
    <n v="301.83270308123252"/>
  </r>
  <r>
    <s v="14/06/2026"/>
    <s v="E"/>
    <s v="[1062] RAMGADH"/>
    <s v="[8404] CHANDESH"/>
    <x v="12"/>
    <x v="12"/>
    <x v="12"/>
    <s v="C"/>
    <n v="48"/>
    <n v="3.4"/>
    <n v="8.3000000000000007"/>
    <n v="1.6319999999999999"/>
    <n v="3.9840000000000004"/>
    <n v="37.253153700000006"/>
    <n v="1788.1513776000002"/>
    <n v="417.01291455223878"/>
    <n v="278.0086097014925"/>
    <n v="31.292649108000006"/>
    <n v="180"/>
    <n v="1999.4440267080001"/>
    <n v="41.655083889750003"/>
    <n v="466.28825249720143"/>
    <n v="310.85883499813428"/>
  </r>
  <r>
    <s v="15/06/2026"/>
    <s v="M"/>
    <s v="[1062] RAMGADH"/>
    <s v="[8404] CHANDESH"/>
    <x v="12"/>
    <x v="12"/>
    <x v="12"/>
    <s v="B"/>
    <n v="10"/>
    <n v="7.7"/>
    <n v="9"/>
    <n v="0.77"/>
    <n v="0.9"/>
    <n v="64.295000000000002"/>
    <n v="642.95000000000005"/>
    <n v="469.30656934306569"/>
    <n v="312.87104622871044"/>
    <n v="11.251625000000002"/>
    <n v="37.5"/>
    <n v="691.70162500000004"/>
    <n v="69.170162500000004"/>
    <n v="504.89169708029198"/>
    <n v="336.59446472019465"/>
  </r>
  <r>
    <s v="15/06/2026"/>
    <s v="M"/>
    <s v="[1062] RAMGADH"/>
    <s v="[8404] CHANDESH"/>
    <x v="12"/>
    <x v="12"/>
    <x v="12"/>
    <s v="C"/>
    <n v="71"/>
    <n v="3.6"/>
    <n v="8.1"/>
    <n v="2.556"/>
    <n v="5.7510000000000003"/>
    <n v="37.531125900000006"/>
    <n v="2664.7099389000005"/>
    <n v="417.01251000000008"/>
    <n v="278.00834000000003"/>
    <n v="46.632423930750015"/>
    <n v="266.25"/>
    <n v="2977.5923628307505"/>
    <n v="41.937920603250006"/>
    <n v="465.97689559166673"/>
    <n v="310.6512637277778"/>
  </r>
  <r>
    <s v="15/06/2026"/>
    <s v="E"/>
    <s v="[1062] RAMGADH"/>
    <s v="[8404] CHANDESH"/>
    <x v="12"/>
    <x v="12"/>
    <x v="12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15/06/2026"/>
    <s v="E"/>
    <s v="[1062] RAMGADH"/>
    <s v="[8404] CHANDESH"/>
    <x v="12"/>
    <x v="12"/>
    <x v="12"/>
    <s v="C"/>
    <n v="66"/>
    <n v="3.5"/>
    <n v="8.1999999999999993"/>
    <n v="2.31"/>
    <n v="5.411999999999999"/>
    <n v="37.392139800000002"/>
    <n v="2467.8812268000001"/>
    <n v="417.01271152416359"/>
    <n v="278.00847434944239"/>
    <n v="43.18792146900001"/>
    <n v="247.5"/>
    <n v="2758.5691482689999"/>
    <n v="41.796502246499998"/>
    <n v="466.13199531412636"/>
    <n v="310.7546635427509"/>
  </r>
  <r>
    <s v="16/06/2026"/>
    <s v="M"/>
    <s v="[1062] RAMGADH"/>
    <s v="[8404] CHANDESH"/>
    <x v="12"/>
    <x v="12"/>
    <x v="12"/>
    <s v="B"/>
    <n v="13"/>
    <n v="7.5"/>
    <n v="9"/>
    <n v="0.97499999999999998"/>
    <n v="1.17"/>
    <n v="62.625"/>
    <n v="814.125"/>
    <n v="463.88888888888886"/>
    <n v="309.25925925925924"/>
    <n v="14.247187500000001"/>
    <n v="48.75"/>
    <n v="877.1221875"/>
    <n v="67.470937500000005"/>
    <n v="499.78472222222223"/>
    <n v="333.18981481481484"/>
  </r>
  <r>
    <s v="16/06/2026"/>
    <s v="M"/>
    <s v="[1062] RAMGADH"/>
    <s v="[8404] CHANDESH"/>
    <x v="12"/>
    <x v="12"/>
    <x v="12"/>
    <s v="C"/>
    <n v="69"/>
    <n v="3.3"/>
    <n v="8.1999999999999993"/>
    <n v="2.2769999999999997"/>
    <n v="5.6579999999999995"/>
    <n v="36.558139799999999"/>
    <n v="2522.5116462000001"/>
    <n v="417.0130015209125"/>
    <n v="278.00866768060831"/>
    <n v="44.143953808500008"/>
    <n v="258.75"/>
    <n v="2825.4056000085002"/>
    <n v="40.947907246500002"/>
    <n v="467.08639444676805"/>
    <n v="311.39092963117872"/>
  </r>
  <r>
    <s v="16/06/2026"/>
    <s v="E"/>
    <s v="[1062] RAMGADH"/>
    <s v="[8404] CHANDESH"/>
    <x v="12"/>
    <x v="12"/>
    <x v="12"/>
    <s v="C"/>
    <n v="80"/>
    <n v="3.1"/>
    <n v="8"/>
    <n v="2.48"/>
    <n v="6.4"/>
    <n v="35.168112000000008"/>
    <n v="2813.4489600000006"/>
    <n v="417.01318577075102"/>
    <n v="278.00879051383401"/>
    <n v="49.235356800000012"/>
    <n v="300"/>
    <n v="3162.6843168000005"/>
    <n v="39.533553960000006"/>
    <n v="468.77731968379447"/>
    <n v="312.51821312252963"/>
  </r>
  <r>
    <s v="17/06/2026"/>
    <s v="M"/>
    <s v="[1062] RAMGADH"/>
    <s v="[8404] CHANDESH"/>
    <x v="12"/>
    <x v="12"/>
    <x v="12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17/06/2026"/>
    <s v="M"/>
    <s v="[1062] RAMGADH"/>
    <s v="[8404] CHANDESH"/>
    <x v="12"/>
    <x v="12"/>
    <x v="12"/>
    <s v="C"/>
    <n v="74"/>
    <n v="3.9"/>
    <n v="8"/>
    <n v="2.8859999999999997"/>
    <n v="5.92"/>
    <n v="38.504112000000006"/>
    <n v="2849.3042880000003"/>
    <n v="417.0120433212997"/>
    <n v="278.00802888086645"/>
    <n v="49.862825040000011"/>
    <n v="277.5"/>
    <n v="3176.6671130400005"/>
    <n v="42.927933960000004"/>
    <n v="464.92347249097475"/>
    <n v="309.94898166064985"/>
  </r>
  <r>
    <s v="17/06/2026"/>
    <s v="E"/>
    <s v="[1062] RAMGADH"/>
    <s v="[8404] CHANDESH"/>
    <x v="12"/>
    <x v="12"/>
    <x v="12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17/06/2026"/>
    <s v="E"/>
    <s v="[1062] RAMGADH"/>
    <s v="[8404] CHANDESH"/>
    <x v="12"/>
    <x v="12"/>
    <x v="12"/>
    <s v="C"/>
    <n v="69"/>
    <n v="3.7"/>
    <n v="8.3000000000000007"/>
    <n v="2.5529999999999999"/>
    <n v="5.7270000000000003"/>
    <n v="38.504153700000003"/>
    <n v="2656.7866053000002"/>
    <n v="417.01249494584835"/>
    <n v="278.00832996389892"/>
    <n v="46.493765592750009"/>
    <n v="258.75"/>
    <n v="2962.0303708927504"/>
    <n v="42.927976389750008"/>
    <n v="464.92393201895305"/>
    <n v="309.94928801263535"/>
  </r>
  <r>
    <s v="18/06/2026"/>
    <s v="M"/>
    <s v="[1062] RAMGADH"/>
    <s v="[8404] CHANDESH"/>
    <x v="12"/>
    <x v="12"/>
    <x v="12"/>
    <s v="B"/>
    <n v="8"/>
    <n v="7.9"/>
    <n v="9"/>
    <n v="0.63200000000000001"/>
    <n v="0.72"/>
    <n v="65.965000000000003"/>
    <n v="527.72"/>
    <n v="474.56834532374097"/>
    <n v="316.37889688249396"/>
    <n v="9.235100000000001"/>
    <n v="30"/>
    <n v="566.95510000000002"/>
    <n v="70.869387500000002"/>
    <n v="509.85170863309349"/>
    <n v="339.901139088729"/>
  </r>
  <r>
    <s v="18/06/2026"/>
    <s v="M"/>
    <s v="[1062] RAMGADH"/>
    <s v="[8404] CHANDESH"/>
    <x v="12"/>
    <x v="12"/>
    <x v="12"/>
    <s v="C"/>
    <n v="75"/>
    <n v="3.7"/>
    <n v="8"/>
    <n v="2.7749999999999999"/>
    <n v="6"/>
    <n v="37.670112000000003"/>
    <n v="2825.2584000000002"/>
    <n v="417.0123099630996"/>
    <n v="278.0082066420664"/>
    <n v="49.442022000000009"/>
    <n v="281.25"/>
    <n v="3155.9504220000003"/>
    <n v="42.079338960000001"/>
    <n v="465.82294051660512"/>
    <n v="310.5486270110701"/>
  </r>
  <r>
    <s v="18/06/2026"/>
    <s v="E"/>
    <s v="[1062] RAMGADH"/>
    <s v="[8404] CHANDESH"/>
    <x v="12"/>
    <x v="12"/>
    <x v="12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18/06/2026"/>
    <s v="E"/>
    <s v="[1062] RAMGADH"/>
    <s v="[8404] CHANDESH"/>
    <x v="12"/>
    <x v="12"/>
    <x v="12"/>
    <s v="C"/>
    <n v="70"/>
    <n v="3.6"/>
    <n v="8.1"/>
    <n v="2.52"/>
    <n v="5.67"/>
    <n v="37.531125900000006"/>
    <n v="2627.1788130000004"/>
    <n v="417.01251000000008"/>
    <n v="278.00834000000003"/>
    <n v="45.975629227500015"/>
    <n v="262.5"/>
    <n v="2935.6544422275006"/>
    <n v="41.937920603250006"/>
    <n v="465.97689559166673"/>
    <n v="310.6512637277778"/>
  </r>
  <r>
    <s v="19/06/2026"/>
    <s v="M"/>
    <s v="[1062] RAMGADH"/>
    <s v="[8404] CHANDESH"/>
    <x v="12"/>
    <x v="12"/>
    <x v="12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19/06/2026"/>
    <s v="E"/>
    <s v="[1062] RAMGADH"/>
    <s v="[8404] CHANDESH"/>
    <x v="12"/>
    <x v="12"/>
    <x v="12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19/06/2026"/>
    <s v="E"/>
    <s v="[1062] RAMGADH"/>
    <s v="[8404] CHANDESH"/>
    <x v="12"/>
    <x v="12"/>
    <x v="12"/>
    <s v="C"/>
    <n v="56"/>
    <n v="3.7"/>
    <n v="8.1999999999999993"/>
    <n v="2.0720000000000001"/>
    <n v="4.5919999999999996"/>
    <n v="38.226139799999999"/>
    <n v="2140.6638287999999"/>
    <n v="417.01243418181815"/>
    <n v="278.00828945454543"/>
    <n v="37.461617004000004"/>
    <n v="210"/>
    <n v="2388.1254458039998"/>
    <n v="42.645097246499994"/>
    <n v="465.21924268909078"/>
    <n v="310.14616179272718"/>
  </r>
  <r>
    <s v="20/06/2026"/>
    <s v="M"/>
    <s v="[1062] RAMGADH"/>
    <s v="[8404] CHANDESH"/>
    <x v="12"/>
    <x v="12"/>
    <x v="12"/>
    <s v="B"/>
    <n v="14"/>
    <n v="7.2"/>
    <n v="8.8000000000000007"/>
    <n v="1.008"/>
    <n v="1.2320000000000002"/>
    <n v="59.518800000000006"/>
    <n v="833.2632000000001"/>
    <n v="455.50102040816324"/>
    <n v="303.66734693877549"/>
    <n v="14.582106000000003"/>
    <n v="52.5"/>
    <n v="900.34530600000016"/>
    <n v="64.310379000000012"/>
    <n v="492.17126785714288"/>
    <n v="328.11417857142857"/>
  </r>
  <r>
    <s v="20/06/2026"/>
    <s v="E"/>
    <s v="[1062] RAMGADH"/>
    <s v="[8404] CHANDESH"/>
    <x v="12"/>
    <x v="12"/>
    <x v="12"/>
    <s v="B"/>
    <n v="8"/>
    <n v="6.6"/>
    <n v="9"/>
    <n v="0.52800000000000002"/>
    <n v="0.72"/>
    <n v="55.11"/>
    <n v="440.88"/>
    <n v="437.38095238095235"/>
    <n v="291.58730158730157"/>
    <n v="7.7154000000000007"/>
    <n v="30"/>
    <n v="478.59539999999998"/>
    <n v="59.824424999999998"/>
    <n v="474.79702380952381"/>
    <n v="316.5313492063492"/>
  </r>
  <r>
    <s v="20/06/2026"/>
    <s v="E"/>
    <s v="[1062] RAMGADH"/>
    <s v="[8404] CHANDESH"/>
    <x v="12"/>
    <x v="12"/>
    <x v="12"/>
    <s v="C"/>
    <n v="66"/>
    <n v="3.5"/>
    <n v="8.1999999999999993"/>
    <n v="2.31"/>
    <n v="5.411999999999999"/>
    <n v="37.392139800000002"/>
    <n v="2467.8812268000001"/>
    <n v="417.01271152416359"/>
    <n v="278.00847434944239"/>
    <n v="43.18792146900001"/>
    <n v="247.5"/>
    <n v="2758.5691482689999"/>
    <n v="41.796502246499998"/>
    <n v="466.13199531412636"/>
    <n v="310.7546635427509"/>
  </r>
  <r>
    <s v="21/06/2026"/>
    <s v="M"/>
    <s v="[1062] RAMGADH"/>
    <s v="[8404] CHANDESH"/>
    <x v="12"/>
    <x v="12"/>
    <x v="12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21/06/2026"/>
    <s v="M"/>
    <s v="[1062] RAMGADH"/>
    <s v="[8404] CHANDESH"/>
    <x v="12"/>
    <x v="12"/>
    <x v="12"/>
    <s v="C"/>
    <n v="68"/>
    <n v="3.5"/>
    <n v="8.1"/>
    <n v="2.38"/>
    <n v="5.5079999999999991"/>
    <n v="37.114125900000005"/>
    <n v="2523.7605612000002"/>
    <n v="417.01265056179784"/>
    <n v="278.00843370786521"/>
    <n v="44.165809821000011"/>
    <n v="255"/>
    <n v="2822.9263710210003"/>
    <n v="41.513623103250005"/>
    <n v="466.44520340730344"/>
    <n v="310.96346893820231"/>
  </r>
  <r>
    <s v="21/06/2026"/>
    <s v="E"/>
    <s v="[1062] RAMGADH"/>
    <s v="[8404] CHANDESH"/>
    <x v="12"/>
    <x v="12"/>
    <x v="12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21/06/2026"/>
    <s v="E"/>
    <s v="[1062] RAMGADH"/>
    <s v="[8404] CHANDESH"/>
    <x v="12"/>
    <x v="12"/>
    <x v="12"/>
    <s v="C"/>
    <n v="58"/>
    <n v="3.6"/>
    <n v="8.1999999999999993"/>
    <n v="2.0880000000000001"/>
    <n v="4.7559999999999993"/>
    <n v="37.809139800000004"/>
    <n v="2192.9301084000003"/>
    <n v="417.01257132352941"/>
    <n v="278.00838088235292"/>
    <n v="38.376276897000011"/>
    <n v="217.5"/>
    <n v="2448.8063852970004"/>
    <n v="42.220799746500006"/>
    <n v="465.67058543933825"/>
    <n v="310.44705695955884"/>
  </r>
  <r>
    <s v="22/06/2026"/>
    <s v="M"/>
    <s v="[1062] RAMGADH"/>
    <s v="[8404] CHANDESH"/>
    <x v="12"/>
    <x v="12"/>
    <x v="12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22/06/2026"/>
    <s v="M"/>
    <s v="[1062] RAMGADH"/>
    <s v="[8404] CHANDESH"/>
    <x v="12"/>
    <x v="12"/>
    <x v="12"/>
    <s v="C"/>
    <n v="63"/>
    <n v="3.9"/>
    <n v="8.3000000000000007"/>
    <n v="2.4569999999999999"/>
    <n v="5.229000000000001"/>
    <n v="39.338153700000007"/>
    <n v="2478.3036831000004"/>
    <n v="417.01223003533573"/>
    <n v="278.00815335689049"/>
    <n v="43.370314454250014"/>
    <n v="236.25"/>
    <n v="2757.9239975542505"/>
    <n v="43.776571389750011"/>
    <n v="464.0625942376326"/>
    <n v="309.37506282508838"/>
  </r>
  <r>
    <s v="22/06/2026"/>
    <s v="E"/>
    <s v="[1062] RAMGADH"/>
    <s v="[8404] CHANDESH"/>
    <x v="12"/>
    <x v="12"/>
    <x v="12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22/06/2026"/>
    <s v="E"/>
    <s v="[1062] RAMGADH"/>
    <s v="[8404] CHANDESH"/>
    <x v="12"/>
    <x v="12"/>
    <x v="12"/>
    <s v="C"/>
    <n v="57"/>
    <n v="3.5"/>
    <n v="8.1999999999999993"/>
    <n v="1.9950000000000001"/>
    <n v="4.6739999999999995"/>
    <n v="37.392139800000002"/>
    <n v="2131.3519686"/>
    <n v="417.01271152416359"/>
    <n v="278.00847434944239"/>
    <n v="37.298659450500004"/>
    <n v="213.75"/>
    <n v="2382.4006280505"/>
    <n v="41.796502246499998"/>
    <n v="466.13199531412636"/>
    <n v="310.7546635427509"/>
  </r>
  <r>
    <s v="23/06/2026"/>
    <s v="M"/>
    <s v="[1062] RAMGADH"/>
    <s v="[8404] CHANDESH"/>
    <x v="12"/>
    <x v="12"/>
    <x v="12"/>
    <s v="B"/>
    <n v="15"/>
    <n v="7.8"/>
    <n v="9"/>
    <n v="1.17"/>
    <n v="1.35"/>
    <n v="65.13"/>
    <n v="976.94999999999993"/>
    <n v="471.95652173913038"/>
    <n v="314.63768115942025"/>
    <n v="17.096625"/>
    <n v="56.25"/>
    <n v="1050.2966249999999"/>
    <n v="70.019774999999996"/>
    <n v="507.3896739130434"/>
    <n v="338.25978260869562"/>
  </r>
  <r>
    <s v="23/06/2026"/>
    <s v="M"/>
    <s v="[1062] RAMGADH"/>
    <s v="[8404] CHANDESH"/>
    <x v="12"/>
    <x v="12"/>
    <x v="12"/>
    <s v="C"/>
    <n v="64"/>
    <n v="3.3"/>
    <n v="8"/>
    <n v="2.1120000000000001"/>
    <n v="5.12"/>
    <n v="36.002112000000004"/>
    <n v="2304.1351680000002"/>
    <n v="417.01288030888031"/>
    <n v="278.00858687258687"/>
    <n v="40.322365440000006"/>
    <n v="240"/>
    <n v="2584.4575334400001"/>
    <n v="40.382148960000002"/>
    <n v="467.74689915057911"/>
    <n v="311.83126610038607"/>
  </r>
  <r>
    <s v="23/06/2026"/>
    <s v="E"/>
    <s v="[1062] RAMGADH"/>
    <s v="[8404] CHANDESH"/>
    <x v="12"/>
    <x v="12"/>
    <x v="12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23/06/2026"/>
    <s v="E"/>
    <s v="[1062] RAMGADH"/>
    <s v="[8404] CHANDESH"/>
    <x v="12"/>
    <x v="12"/>
    <x v="12"/>
    <s v="C"/>
    <n v="51"/>
    <n v="3.5"/>
    <n v="8.1"/>
    <n v="1.7849999999999999"/>
    <n v="4.1309999999999993"/>
    <n v="37.114125900000005"/>
    <n v="1892.8204209000003"/>
    <n v="417.01265056179784"/>
    <n v="278.00843370786521"/>
    <n v="33.124357365750008"/>
    <n v="191.25"/>
    <n v="2117.1947782657503"/>
    <n v="41.513623103250005"/>
    <n v="466.44520340730344"/>
    <n v="310.96346893820231"/>
  </r>
  <r>
    <s v="24/06/2026"/>
    <s v="M"/>
    <s v="[1062] RAMGADH"/>
    <s v="[8404] CHANDESH"/>
    <x v="12"/>
    <x v="12"/>
    <x v="12"/>
    <s v="B"/>
    <n v="10"/>
    <n v="7.6"/>
    <n v="9"/>
    <n v="0.76"/>
    <n v="0.9"/>
    <n v="63.46"/>
    <n v="634.6"/>
    <n v="466.61764705882348"/>
    <n v="311.07843137254901"/>
    <n v="11.105500000000001"/>
    <n v="37.5"/>
    <n v="683.20550000000003"/>
    <n v="68.320549999999997"/>
    <n v="502.35698529411758"/>
    <n v="334.90465686274507"/>
  </r>
  <r>
    <s v="24/06/2026"/>
    <s v="M"/>
    <s v="[1062] RAMGADH"/>
    <s v="[8404] CHANDESH"/>
    <x v="12"/>
    <x v="12"/>
    <x v="12"/>
    <s v="C"/>
    <n v="47"/>
    <n v="3.7"/>
    <n v="8.3000000000000007"/>
    <n v="1.7390000000000001"/>
    <n v="3.9010000000000002"/>
    <n v="38.504153700000003"/>
    <n v="1809.6952239000002"/>
    <n v="417.01249494584835"/>
    <n v="278.00832996389892"/>
    <n v="31.669666418250007"/>
    <n v="176.25"/>
    <n v="2017.6148903182502"/>
    <n v="42.927976389750008"/>
    <n v="464.92393201895305"/>
    <n v="309.94928801263535"/>
  </r>
  <r>
    <s v="24/06/2026"/>
    <s v="E"/>
    <s v="[1062] RAMGADH"/>
    <s v="[8404] CHANDESH"/>
    <x v="12"/>
    <x v="12"/>
    <x v="12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s v="24/06/2026"/>
    <s v="E"/>
    <s v="[1062] RAMGADH"/>
    <s v="[8404] CHANDESH"/>
    <x v="12"/>
    <x v="12"/>
    <x v="12"/>
    <s v="C"/>
    <n v="59"/>
    <n v="3.1"/>
    <n v="8.1"/>
    <n v="1.829"/>
    <n v="4.7789999999999999"/>
    <n v="35.446125899999998"/>
    <n v="2091.3214281"/>
    <n v="417.01324588235298"/>
    <n v="278.0088305882353"/>
    <n v="36.598124991750005"/>
    <n v="221.25"/>
    <n v="2349.16955309175"/>
    <n v="39.816433103249999"/>
    <n v="468.42862474411766"/>
    <n v="312.28574982941177"/>
  </r>
  <r>
    <s v="25/06/2026"/>
    <s v="M"/>
    <s v="[1062] RAMGADH"/>
    <s v="[8404] CHANDESH"/>
    <x v="12"/>
    <x v="12"/>
    <x v="12"/>
    <s v="B"/>
    <n v="12"/>
    <n v="7.5"/>
    <n v="8.8000000000000007"/>
    <n v="0.9"/>
    <n v="1.056"/>
    <n v="61.998750000000001"/>
    <n v="743.98500000000001"/>
    <n v="463.83104738154617"/>
    <n v="309.22069825436409"/>
    <n v="13.019737500000002"/>
    <n v="45"/>
    <n v="802.00473750000003"/>
    <n v="66.833728125000007"/>
    <n v="500.00295355361607"/>
    <n v="333.3353023690774"/>
  </r>
  <r>
    <s v="25/06/2026"/>
    <s v="M"/>
    <s v="[1062] RAMGADH"/>
    <s v="[8404] CHANDESH"/>
    <x v="12"/>
    <x v="12"/>
    <x v="12"/>
    <s v="C"/>
    <n v="28"/>
    <n v="3.6"/>
    <n v="8.1999999999999993"/>
    <n v="1.008"/>
    <n v="2.2959999999999998"/>
    <n v="37.809139800000004"/>
    <n v="1058.6559144"/>
    <n v="417.01257132352941"/>
    <n v="278.00838088235292"/>
    <n v="18.526478502000003"/>
    <n v="105"/>
    <n v="1182.1823929019999"/>
    <n v="42.220799746499999"/>
    <n v="465.6705854393382"/>
    <n v="310.44705695955878"/>
  </r>
  <r>
    <s v="25/06/2026"/>
    <s v="E"/>
    <s v="[1062] RAMGADH"/>
    <s v="[8404] CHANDESH"/>
    <x v="12"/>
    <x v="12"/>
    <x v="12"/>
    <s v="B"/>
    <n v="10"/>
    <n v="6.3"/>
    <n v="8.8000000000000007"/>
    <n v="0.63"/>
    <n v="0.88"/>
    <n v="52.078949999999999"/>
    <n v="520.78949999999998"/>
    <n v="428.04616438356163"/>
    <n v="285.36410958904111"/>
    <n v="9.1138162500000011"/>
    <n v="37.5"/>
    <n v="567.40331624999999"/>
    <n v="56.740331624999996"/>
    <n v="466.35889006849311"/>
    <n v="310.90592671232872"/>
  </r>
  <r>
    <s v="25/06/2026"/>
    <s v="E"/>
    <s v="[1062] RAMGADH"/>
    <s v="[8404] CHANDESH"/>
    <x v="12"/>
    <x v="12"/>
    <x v="12"/>
    <s v="C"/>
    <n v="55"/>
    <n v="3.4"/>
    <n v="8.3000000000000007"/>
    <n v="1.87"/>
    <n v="4.5650000000000004"/>
    <n v="37.253153700000006"/>
    <n v="2048.9234535000005"/>
    <n v="417.01291455223878"/>
    <n v="278.0086097014925"/>
    <n v="35.856160436250015"/>
    <n v="206.25"/>
    <n v="2291.0296139362504"/>
    <n v="41.65508388975001"/>
    <n v="466.28825249720154"/>
    <n v="310.85883499813434"/>
  </r>
  <r>
    <s v="26/06/2026"/>
    <s v="M"/>
    <s v="[1062] RAMGADH"/>
    <s v="[8404] CHANDESH"/>
    <x v="12"/>
    <x v="12"/>
    <x v="12"/>
    <s v="B"/>
    <n v="15"/>
    <n v="6.4"/>
    <n v="9"/>
    <n v="0.96"/>
    <n v="1.35"/>
    <n v="53.44"/>
    <n v="801.59999999999991"/>
    <n v="430.96774193548384"/>
    <n v="287.31182795698925"/>
    <n v="14.028"/>
    <n v="56.25"/>
    <n v="871.87799999999993"/>
    <n v="58.125199999999992"/>
    <n v="468.75161290322575"/>
    <n v="312.50107526881715"/>
  </r>
  <r>
    <s v="26/06/2026"/>
    <s v="M"/>
    <s v="[1062] RAMGADH"/>
    <s v="[8404] CHANDESH"/>
    <x v="12"/>
    <x v="12"/>
    <x v="12"/>
    <s v="C"/>
    <n v="45"/>
    <n v="4"/>
    <n v="8.3000000000000007"/>
    <n v="1.8"/>
    <n v="3.7350000000000008"/>
    <n v="39.755153700000008"/>
    <n v="1788.9819165000004"/>
    <n v="417.01210174825178"/>
    <n v="278.00806783216785"/>
    <n v="31.30718353875001"/>
    <n v="168.75"/>
    <n v="1989.0391000387503"/>
    <n v="44.200868889750005"/>
    <n v="463.6454778645105"/>
    <n v="309.096985243007"/>
  </r>
  <r>
    <s v="26/06/2026"/>
    <s v="E"/>
    <s v="[1062] RAMGADH"/>
    <s v="[8404] CHANDESH"/>
    <x v="12"/>
    <x v="12"/>
    <x v="12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26/06/2026"/>
    <s v="E"/>
    <s v="[1062] RAMGADH"/>
    <s v="[8404] CHANDESH"/>
    <x v="12"/>
    <x v="12"/>
    <x v="12"/>
    <s v="C"/>
    <n v="42"/>
    <n v="3.6"/>
    <n v="8.1999999999999993"/>
    <n v="1.5120000000000002"/>
    <n v="3.444"/>
    <n v="37.809139800000004"/>
    <n v="1587.9838716000002"/>
    <n v="417.01257132352941"/>
    <n v="278.00838088235292"/>
    <n v="27.789717753000005"/>
    <n v="157.5"/>
    <n v="1773.2735893530003"/>
    <n v="42.220799746500006"/>
    <n v="465.67058543933825"/>
    <n v="310.44705695955884"/>
  </r>
  <r>
    <s v="27/06/2026"/>
    <s v="M"/>
    <s v="[1062] RAMGADH"/>
    <s v="[8404] CHANDESH"/>
    <x v="12"/>
    <x v="12"/>
    <x v="12"/>
    <s v="B"/>
    <n v="16"/>
    <n v="7.2"/>
    <n v="8.8000000000000007"/>
    <n v="1.1520000000000001"/>
    <n v="1.4080000000000001"/>
    <n v="59.518800000000006"/>
    <n v="952.30080000000009"/>
    <n v="455.50102040816324"/>
    <n v="303.66734693877549"/>
    <n v="16.665264000000004"/>
    <n v="60"/>
    <n v="1028.9660640000002"/>
    <n v="64.310379000000012"/>
    <n v="492.17126785714288"/>
    <n v="328.11417857142857"/>
  </r>
  <r>
    <s v="27/06/2026"/>
    <s v="M"/>
    <s v="[1062] RAMGADH"/>
    <s v="[8404] CHANDESH"/>
    <x v="12"/>
    <x v="12"/>
    <x v="12"/>
    <s v="C"/>
    <n v="55"/>
    <n v="3.6"/>
    <n v="8.1999999999999993"/>
    <n v="1.98"/>
    <n v="4.51"/>
    <n v="37.809139800000004"/>
    <n v="2079.5026890000004"/>
    <n v="417.01257132352941"/>
    <n v="278.00838088235292"/>
    <n v="36.391297057500012"/>
    <n v="206.25"/>
    <n v="2322.1439860575006"/>
    <n v="42.220799746500013"/>
    <n v="465.67058543933837"/>
    <n v="310.44705695955889"/>
  </r>
  <r>
    <s v="27/06/2026"/>
    <s v="E"/>
    <s v="[1062] RAMGADH"/>
    <s v="[8404] CHANDESH"/>
    <x v="12"/>
    <x v="12"/>
    <x v="12"/>
    <s v="B"/>
    <n v="12"/>
    <n v="6.6"/>
    <n v="9"/>
    <n v="0.79199999999999993"/>
    <n v="1.08"/>
    <n v="55.11"/>
    <n v="661.31999999999994"/>
    <n v="437.38095238095235"/>
    <n v="291.58730158730157"/>
    <n v="11.5731"/>
    <n v="45"/>
    <n v="717.89309999999989"/>
    <n v="59.824424999999991"/>
    <n v="474.79702380952375"/>
    <n v="316.53134920634915"/>
  </r>
  <r>
    <s v="27/06/2026"/>
    <s v="E"/>
    <s v="[1062] RAMGADH"/>
    <s v="[8404] CHANDESH"/>
    <x v="12"/>
    <x v="12"/>
    <x v="12"/>
    <s v="C"/>
    <n v="48"/>
    <n v="3.6"/>
    <n v="8.5"/>
    <n v="1.7280000000000002"/>
    <n v="4.08"/>
    <n v="38.643181500000004"/>
    <n v="1854.8727120000003"/>
    <n v="417.01274999999998"/>
    <n v="278.00849999999997"/>
    <n v="32.460272460000006"/>
    <n v="180"/>
    <n v="2067.3329844600003"/>
    <n v="43.069437176250005"/>
    <n v="464.77809902428061"/>
    <n v="309.85206601618705"/>
  </r>
  <r>
    <s v="28/06/2026"/>
    <s v="M"/>
    <s v="[1062] RAMGADH"/>
    <s v="[8404] CHANDESH"/>
    <x v="12"/>
    <x v="12"/>
    <x v="12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28/06/2026"/>
    <s v="M"/>
    <s v="[1062] RAMGADH"/>
    <s v="[8404] CHANDESH"/>
    <x v="12"/>
    <x v="12"/>
    <x v="12"/>
    <s v="C"/>
    <n v="57"/>
    <n v="3.6"/>
    <n v="8.1999999999999993"/>
    <n v="2.052"/>
    <n v="4.6739999999999995"/>
    <n v="37.809139800000004"/>
    <n v="2155.1209686000002"/>
    <n v="417.01257132352941"/>
    <n v="278.00838088235292"/>
    <n v="37.714616950500009"/>
    <n v="213.75"/>
    <n v="2406.5855855505001"/>
    <n v="42.220799746499999"/>
    <n v="465.6705854393382"/>
    <n v="310.44705695955878"/>
  </r>
  <r>
    <s v="28/06/2026"/>
    <s v="E"/>
    <s v="[1062] RAMGADH"/>
    <s v="[8404] CHANDESH"/>
    <x v="12"/>
    <x v="12"/>
    <x v="12"/>
    <s v="B"/>
    <n v="12"/>
    <n v="6"/>
    <n v="8.8000000000000007"/>
    <n v="0.72"/>
    <n v="1.056"/>
    <n v="49.599000000000004"/>
    <n v="595.1880000000001"/>
    <n v="417.96910112359552"/>
    <n v="278.64606741573033"/>
    <n v="10.415790000000003"/>
    <n v="45"/>
    <n v="650.60379000000012"/>
    <n v="54.216982500000007"/>
    <n v="456.8846839887641"/>
    <n v="304.58978932584273"/>
  </r>
  <r>
    <s v="28/06/2026"/>
    <s v="E"/>
    <s v="[1062] RAMGADH"/>
    <s v="[8404] CHANDESH"/>
    <x v="12"/>
    <x v="12"/>
    <x v="12"/>
    <s v="C"/>
    <n v="53"/>
    <n v="3.4"/>
    <n v="8.1"/>
    <n v="1.8019999999999998"/>
    <n v="4.2929999999999993"/>
    <n v="36.697125900000003"/>
    <n v="1944.9476727000001"/>
    <n v="417.01279431818188"/>
    <n v="278.00852954545456"/>
    <n v="34.036584272250003"/>
    <n v="198.75"/>
    <n v="2177.73425697225"/>
    <n v="41.089325603250003"/>
    <n v="466.92415458238645"/>
    <n v="311.28276972159097"/>
  </r>
  <r>
    <s v="29/06/2026"/>
    <s v="M"/>
    <s v="[1062] RAMGADH"/>
    <s v="[8404] CHANDESH"/>
    <x v="12"/>
    <x v="12"/>
    <x v="12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29/06/2026"/>
    <s v="M"/>
    <s v="[1062] RAMGADH"/>
    <s v="[8404] CHANDESH"/>
    <x v="12"/>
    <x v="12"/>
    <x v="12"/>
    <s v="C"/>
    <n v="37"/>
    <n v="4"/>
    <n v="8.1999999999999993"/>
    <n v="1.48"/>
    <n v="3.0339999999999998"/>
    <n v="39.477139800000003"/>
    <n v="1460.6541726"/>
    <n v="417.0120401408451"/>
    <n v="278.00802676056338"/>
    <n v="25.561448020500002"/>
    <n v="138.75"/>
    <n v="1624.9656206205"/>
    <n v="43.917989746499998"/>
    <n v="463.92242689964786"/>
    <n v="309.28161793309857"/>
  </r>
  <r>
    <s v="29/06/2026"/>
    <s v="E"/>
    <s v="[1062] RAMGADH"/>
    <s v="[8404] CHANDESH"/>
    <x v="12"/>
    <x v="12"/>
    <x v="12"/>
    <s v="C"/>
    <n v="70"/>
    <n v="3.7"/>
    <n v="8.1999999999999993"/>
    <n v="2.59"/>
    <n v="5.74"/>
    <n v="38.226139799999999"/>
    <n v="2675.8297859999998"/>
    <n v="417.01243418181815"/>
    <n v="278.00828945454543"/>
    <n v="46.827021254999998"/>
    <n v="262.5"/>
    <n v="2985.1568072549999"/>
    <n v="42.645097246500001"/>
    <n v="465.21924268909089"/>
    <n v="310.14616179272724"/>
  </r>
  <r>
    <s v="30/06/2026"/>
    <s v="M"/>
    <s v="[1062] RAMGADH"/>
    <s v="[8404] CHANDESH"/>
    <x v="12"/>
    <x v="12"/>
    <x v="12"/>
    <s v="B"/>
    <n v="12"/>
    <n v="7.3"/>
    <n v="9"/>
    <n v="0.87599999999999989"/>
    <n v="1.08"/>
    <n v="60.954999999999998"/>
    <n v="731.46"/>
    <n v="458.30827067669168"/>
    <n v="305.53884711779443"/>
    <n v="12.800550000000001"/>
    <n v="45"/>
    <n v="789.26055000000008"/>
    <n v="65.771712500000007"/>
    <n v="494.52415413533839"/>
    <n v="329.68276942355891"/>
  </r>
  <r>
    <s v="30/06/2026"/>
    <s v="M"/>
    <s v="[1062] RAMGADH"/>
    <s v="[8404] CHANDESH"/>
    <x v="12"/>
    <x v="12"/>
    <x v="12"/>
    <s v="C"/>
    <n v="61"/>
    <n v="3.7"/>
    <n v="8.4"/>
    <n v="2.2570000000000001"/>
    <n v="5.1239999999999997"/>
    <n v="38.782167600000008"/>
    <n v="2365.7122236000005"/>
    <n v="417.01255483870978"/>
    <n v="278.00836989247318"/>
    <n v="41.399963913000015"/>
    <n v="228.75"/>
    <n v="2635.8621875130007"/>
    <n v="43.210855533000014"/>
    <n v="464.63285519354855"/>
    <n v="309.75523679569903"/>
  </r>
  <r>
    <s v="30/06/2026"/>
    <s v="E"/>
    <s v="[1062] RAMGADH"/>
    <s v="[8404] CHANDESH"/>
    <x v="12"/>
    <x v="12"/>
    <x v="12"/>
    <s v="B"/>
    <n v="9"/>
    <n v="7.1"/>
    <n v="9"/>
    <n v="0.63900000000000001"/>
    <n v="0.81"/>
    <n v="59.284999999999997"/>
    <n v="533.56499999999994"/>
    <n v="452.55725190839689"/>
    <n v="301.70483460559791"/>
    <n v="9.3373875000000002"/>
    <n v="33.75"/>
    <n v="576.65238749999992"/>
    <n v="64.072487499999994"/>
    <n v="489.10295801526712"/>
    <n v="326.06863867684473"/>
  </r>
  <r>
    <s v="30/06/2026"/>
    <s v="E"/>
    <s v="[1062] RAMGADH"/>
    <s v="[8404] CHANDESH"/>
    <x v="12"/>
    <x v="12"/>
    <x v="12"/>
    <s v="C"/>
    <n v="60"/>
    <n v="3.3"/>
    <n v="8.3000000000000007"/>
    <n v="1.98"/>
    <n v="4.9800000000000004"/>
    <n v="36.836153700000004"/>
    <n v="2210.1692220000004"/>
    <n v="417.01306075471695"/>
    <n v="278.00870716981132"/>
    <n v="38.67796138500001"/>
    <n v="225"/>
    <n v="2473.8471833850003"/>
    <n v="41.230786389750008"/>
    <n v="466.76361950660379"/>
    <n v="311.17574633773586"/>
  </r>
  <r>
    <s v="01/06/2026"/>
    <s v="M"/>
    <s v="[1062] RAMGADH"/>
    <s v="[8402] RAMPUR"/>
    <x v="13"/>
    <x v="13"/>
    <x v="1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2/06/2026"/>
    <s v="M"/>
    <s v="[1062] RAMGADH"/>
    <s v="[8402] RAMPUR"/>
    <x v="13"/>
    <x v="13"/>
    <x v="1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2/06/2026"/>
    <s v="E"/>
    <s v="[1062] RAMGADH"/>
    <s v="[8402] RAMPUR"/>
    <x v="13"/>
    <x v="13"/>
    <x v="1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3/06/2026"/>
    <s v="M"/>
    <s v="[1062] RAMGADH"/>
    <s v="[8402] RAMPUR"/>
    <x v="13"/>
    <x v="13"/>
    <x v="13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4/06/2026"/>
    <s v="M"/>
    <s v="[1062] RAMGADH"/>
    <s v="[8402] RAMPUR"/>
    <x v="13"/>
    <x v="13"/>
    <x v="1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5/06/2026"/>
    <s v="M"/>
    <s v="[1062] RAMGADH"/>
    <s v="[8402] RAMPUR"/>
    <x v="13"/>
    <x v="13"/>
    <x v="13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6/06/2026"/>
    <s v="M"/>
    <s v="[1062] RAMGADH"/>
    <s v="[8402] RAMPUR"/>
    <x v="13"/>
    <x v="13"/>
    <x v="1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7/06/2026"/>
    <s v="M"/>
    <s v="[1062] RAMGADH"/>
    <s v="[8402] RAMPUR"/>
    <x v="13"/>
    <x v="13"/>
    <x v="1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8/06/2026"/>
    <s v="M"/>
    <s v="[1062] RAMGADH"/>
    <s v="[8402] RAMPUR"/>
    <x v="13"/>
    <x v="13"/>
    <x v="1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9/06/2026"/>
    <s v="M"/>
    <s v="[1062] RAMGADH"/>
    <s v="[8402] RAMPUR"/>
    <x v="13"/>
    <x v="13"/>
    <x v="1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0/06/2026"/>
    <s v="M"/>
    <s v="[1062] RAMGADH"/>
    <s v="[8402] RAMPUR"/>
    <x v="13"/>
    <x v="13"/>
    <x v="13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1/06/2026"/>
    <s v="M"/>
    <s v="[1062] RAMGADH"/>
    <s v="[8402] RAMPUR"/>
    <x v="13"/>
    <x v="13"/>
    <x v="1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2/06/2026"/>
    <s v="M"/>
    <s v="[1062] RAMGADH"/>
    <s v="[8402] RAMPUR"/>
    <x v="13"/>
    <x v="13"/>
    <x v="1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3/06/2026"/>
    <s v="M"/>
    <s v="[1062] RAMGADH"/>
    <s v="[8402] RAMPUR"/>
    <x v="13"/>
    <x v="13"/>
    <x v="1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4/06/2026"/>
    <s v="M"/>
    <s v="[1062] RAMGADH"/>
    <s v="[8402] RAMPUR"/>
    <x v="13"/>
    <x v="13"/>
    <x v="1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5/06/2026"/>
    <s v="M"/>
    <s v="[1062] RAMGADH"/>
    <s v="[8402] RAMPUR"/>
    <x v="13"/>
    <x v="13"/>
    <x v="13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6/06/2026"/>
    <s v="M"/>
    <s v="[1062] RAMGADH"/>
    <s v="[8402] RAMPUR"/>
    <x v="13"/>
    <x v="13"/>
    <x v="13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7/06/2026"/>
    <s v="M"/>
    <s v="[1062] RAMGADH"/>
    <s v="[8402] RAMPUR"/>
    <x v="13"/>
    <x v="13"/>
    <x v="13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8/06/2026"/>
    <s v="M"/>
    <s v="[1062] RAMGADH"/>
    <s v="[8402] RAMPUR"/>
    <x v="13"/>
    <x v="13"/>
    <x v="13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9/06/2026"/>
    <s v="M"/>
    <s v="[1062] RAMGADH"/>
    <s v="[8402] RAMPUR"/>
    <x v="13"/>
    <x v="13"/>
    <x v="13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0/06/2026"/>
    <s v="M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1/06/2026"/>
    <s v="M"/>
    <s v="[1062] RAMGADH"/>
    <s v="[8402] RAMPUR"/>
    <x v="13"/>
    <x v="13"/>
    <x v="1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2/06/2026"/>
    <s v="M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3/06/2026"/>
    <s v="E"/>
    <s v="[1062] RAMGADH"/>
    <s v="[8402] RAMPUR"/>
    <x v="13"/>
    <x v="13"/>
    <x v="1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4/06/2026"/>
    <s v="M"/>
    <s v="[1062] RAMGADH"/>
    <s v="[8402] RAMPUR"/>
    <x v="13"/>
    <x v="13"/>
    <x v="13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5/06/2026"/>
    <s v="E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6/06/2026"/>
    <s v="M"/>
    <s v="[1062] RAMGADH"/>
    <s v="[8402] RAMPUR"/>
    <x v="13"/>
    <x v="13"/>
    <x v="13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27/06/2026"/>
    <s v="M"/>
    <s v="[1062] RAMGADH"/>
    <s v="[8402] RAMPUR"/>
    <x v="13"/>
    <x v="13"/>
    <x v="13"/>
    <s v="C"/>
    <n v="7"/>
    <n v="3.9"/>
    <n v="8"/>
    <n v="0.27300000000000002"/>
    <n v="0.56000000000000005"/>
    <n v="38.504112000000006"/>
    <n v="269.52878400000003"/>
    <n v="417.0120433212997"/>
    <n v="278.00802888086645"/>
    <n v="4.7167537200000007"/>
    <n v="26.25"/>
    <n v="300.49553772000002"/>
    <n v="42.927933960000004"/>
    <n v="464.92347249097475"/>
    <n v="309.94898166064985"/>
  </r>
  <r>
    <s v="28/06/2026"/>
    <s v="M"/>
    <s v="[1062] RAMGADH"/>
    <s v="[8402] RAMPUR"/>
    <x v="13"/>
    <x v="13"/>
    <x v="13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9/06/2026"/>
    <s v="M"/>
    <s v="[1062] RAMGADH"/>
    <s v="[8402] RAMPUR"/>
    <x v="13"/>
    <x v="13"/>
    <x v="13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30/06/2026"/>
    <s v="M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1/06/2026"/>
    <s v="M"/>
    <s v="[1062] RAMGADH"/>
    <s v="[8403] MOHANIA"/>
    <x v="14"/>
    <x v="14"/>
    <x v="14"/>
    <s v="C"/>
    <n v="18"/>
    <n v="3.4"/>
    <n v="8"/>
    <n v="0.61199999999999999"/>
    <n v="1.44"/>
    <n v="36.419112000000005"/>
    <n v="655.54401600000006"/>
    <n v="417.01273282442747"/>
    <n v="278.00848854961833"/>
    <n v="11.472020280000002"/>
    <n v="67.5"/>
    <n v="734.51603628000009"/>
    <n v="40.806446460000004"/>
    <n v="467.24938694656487"/>
    <n v="311.49959129770991"/>
  </r>
  <r>
    <s v="01/06/2026"/>
    <s v="E"/>
    <s v="[1062] RAMGADH"/>
    <s v="[8403] MOHANIA"/>
    <x v="14"/>
    <x v="14"/>
    <x v="1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2/06/2026"/>
    <s v="M"/>
    <s v="[1062] RAMGADH"/>
    <s v="[8403] MOHANIA"/>
    <x v="14"/>
    <x v="14"/>
    <x v="14"/>
    <s v="C"/>
    <n v="19"/>
    <n v="3.3"/>
    <n v="8"/>
    <n v="0.627"/>
    <n v="1.52"/>
    <n v="36.002112000000004"/>
    <n v="684.0401280000001"/>
    <n v="417.01288030888031"/>
    <n v="278.00858687258687"/>
    <n v="11.970702240000003"/>
    <n v="71.25"/>
    <n v="767.26083024000013"/>
    <n v="40.382148960000009"/>
    <n v="467.74689915057917"/>
    <n v="311.83126610038613"/>
  </r>
  <r>
    <s v="02/06/2026"/>
    <s v="E"/>
    <s v="[1062] RAMGADH"/>
    <s v="[8403] MOHANIA"/>
    <x v="14"/>
    <x v="14"/>
    <x v="14"/>
    <s v="C"/>
    <n v="14"/>
    <n v="3.5"/>
    <n v="8"/>
    <n v="0.49"/>
    <n v="1.1200000000000001"/>
    <n v="36.836112000000007"/>
    <n v="515.70556800000008"/>
    <n v="417.01258867924531"/>
    <n v="278.00839245283021"/>
    <n v="9.0248474400000021"/>
    <n v="52.5"/>
    <n v="577.23041544000012"/>
    <n v="41.230743960000005"/>
    <n v="466.76313916981132"/>
    <n v="311.17542611320755"/>
  </r>
  <r>
    <s v="03/06/2026"/>
    <s v="M"/>
    <s v="[1062] RAMGADH"/>
    <s v="[8403] MOHANIA"/>
    <x v="14"/>
    <x v="14"/>
    <x v="14"/>
    <s v="C"/>
    <n v="19"/>
    <n v="3.9"/>
    <n v="8"/>
    <n v="0.74099999999999999"/>
    <n v="1.52"/>
    <n v="38.504112000000006"/>
    <n v="731.57812800000011"/>
    <n v="417.0120433212997"/>
    <n v="278.00802888086645"/>
    <n v="12.802617240000004"/>
    <n v="71.25"/>
    <n v="815.63074524000012"/>
    <n v="42.927933960000004"/>
    <n v="464.92347249097475"/>
    <n v="309.94898166064985"/>
  </r>
  <r>
    <s v="03/06/2026"/>
    <s v="E"/>
    <s v="[1062] RAMGADH"/>
    <s v="[8403] MOHANIA"/>
    <x v="14"/>
    <x v="14"/>
    <x v="14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4/06/2026"/>
    <s v="M"/>
    <s v="[1062] RAMGADH"/>
    <s v="[8403] MOHANIA"/>
    <x v="14"/>
    <x v="14"/>
    <x v="14"/>
    <s v="C"/>
    <n v="19"/>
    <n v="3.8"/>
    <n v="8"/>
    <n v="0.72199999999999998"/>
    <n v="1.52"/>
    <n v="38.087112000000005"/>
    <n v="723.6551280000001"/>
    <n v="417.01217518248177"/>
    <n v="278.00811678832116"/>
    <n v="12.663964740000003"/>
    <n v="71.25"/>
    <n v="807.56909274000009"/>
    <n v="42.503636460000003"/>
    <n v="465.36828240875911"/>
    <n v="310.24552160583943"/>
  </r>
  <r>
    <s v="04/06/2026"/>
    <s v="E"/>
    <s v="[1062] RAMGADH"/>
    <s v="[8403] MOHANIA"/>
    <x v="14"/>
    <x v="14"/>
    <x v="14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5/06/2026"/>
    <s v="M"/>
    <s v="[1062] RAMGADH"/>
    <s v="[8403] MOHANIA"/>
    <x v="14"/>
    <x v="14"/>
    <x v="14"/>
    <s v="C"/>
    <n v="23"/>
    <n v="3.5"/>
    <n v="8"/>
    <n v="0.80500000000000005"/>
    <n v="1.84"/>
    <n v="36.836112000000007"/>
    <n v="847.23057600000016"/>
    <n v="417.01258867924531"/>
    <n v="278.00839245283021"/>
    <n v="14.826535080000005"/>
    <n v="86.25"/>
    <n v="948.30711108000014"/>
    <n v="41.230743960000005"/>
    <n v="466.76313916981132"/>
    <n v="311.17542611320755"/>
  </r>
  <r>
    <s v="05/06/2026"/>
    <s v="E"/>
    <s v="[1062] RAMGADH"/>
    <s v="[8403] MOHANIA"/>
    <x v="14"/>
    <x v="14"/>
    <x v="14"/>
    <s v="C"/>
    <n v="10"/>
    <n v="3.1"/>
    <n v="8"/>
    <n v="0.31"/>
    <n v="0.8"/>
    <n v="35.168112000000008"/>
    <n v="351.68112000000008"/>
    <n v="417.01318577075102"/>
    <n v="278.00879051383401"/>
    <n v="6.1544196000000015"/>
    <n v="37.5"/>
    <n v="395.33553960000006"/>
    <n v="39.533553960000006"/>
    <n v="468.77731968379447"/>
    <n v="312.51821312252963"/>
  </r>
  <r>
    <s v="06/06/2026"/>
    <s v="M"/>
    <s v="[1062] RAMGADH"/>
    <s v="[8403] MOHANIA"/>
    <x v="14"/>
    <x v="14"/>
    <x v="14"/>
    <s v="C"/>
    <n v="20"/>
    <n v="4"/>
    <n v="8"/>
    <n v="0.8"/>
    <n v="1.6"/>
    <n v="38.921112000000008"/>
    <n v="778.4222400000001"/>
    <n v="417.01191428571434"/>
    <n v="278.00794285714289"/>
    <n v="13.622389200000002"/>
    <n v="75"/>
    <n v="867.04462920000014"/>
    <n v="43.352231460000006"/>
    <n v="464.48819421428578"/>
    <n v="309.65879614285717"/>
  </r>
  <r>
    <s v="06/06/2026"/>
    <s v="E"/>
    <s v="[1062] RAMGADH"/>
    <s v="[8403] MOHANIA"/>
    <x v="14"/>
    <x v="14"/>
    <x v="14"/>
    <s v="C"/>
    <n v="11"/>
    <n v="3.3"/>
    <n v="8"/>
    <n v="0.36299999999999999"/>
    <n v="0.88"/>
    <n v="36.002112000000004"/>
    <n v="396.02323200000006"/>
    <n v="417.01288030888031"/>
    <n v="278.00858687258687"/>
    <n v="6.9304065600000015"/>
    <n v="41.25"/>
    <n v="444.20363856000006"/>
    <n v="40.382148960000002"/>
    <n v="467.74689915057911"/>
    <n v="311.83126610038607"/>
  </r>
  <r>
    <s v="07/06/2026"/>
    <s v="M"/>
    <s v="[1062] RAMGADH"/>
    <s v="[8403] MOHANIA"/>
    <x v="14"/>
    <x v="14"/>
    <x v="14"/>
    <s v="C"/>
    <n v="21"/>
    <n v="3.9"/>
    <n v="8"/>
    <n v="0.81899999999999995"/>
    <n v="1.68"/>
    <n v="38.504112000000006"/>
    <n v="808.58635200000015"/>
    <n v="417.0120433212997"/>
    <n v="278.00802888086645"/>
    <n v="14.150261160000005"/>
    <n v="78.75"/>
    <n v="901.48661316000016"/>
    <n v="42.927933960000004"/>
    <n v="464.92347249097475"/>
    <n v="309.94898166064985"/>
  </r>
  <r>
    <s v="07/06/2026"/>
    <s v="E"/>
    <s v="[1062] RAMGADH"/>
    <s v="[8403] MOHANIA"/>
    <x v="14"/>
    <x v="14"/>
    <x v="14"/>
    <s v="C"/>
    <n v="12"/>
    <n v="3.4"/>
    <n v="8"/>
    <n v="0.40799999999999997"/>
    <n v="0.96"/>
    <n v="36.419112000000005"/>
    <n v="437.02934400000004"/>
    <n v="417.01273282442747"/>
    <n v="278.00848854961833"/>
    <n v="7.648013520000001"/>
    <n v="45"/>
    <n v="489.67735752000004"/>
    <n v="40.806446460000004"/>
    <n v="467.24938694656487"/>
    <n v="311.49959129770991"/>
  </r>
  <r>
    <s v="08/06/2026"/>
    <s v="M"/>
    <s v="[1062] RAMGADH"/>
    <s v="[8403] MOHANIA"/>
    <x v="14"/>
    <x v="14"/>
    <x v="14"/>
    <s v="C"/>
    <n v="24"/>
    <n v="3.9"/>
    <n v="8"/>
    <n v="0.93599999999999994"/>
    <n v="1.92"/>
    <n v="38.504112000000006"/>
    <n v="924.09868800000015"/>
    <n v="417.0120433212997"/>
    <n v="278.00802888086645"/>
    <n v="16.171727040000004"/>
    <n v="90"/>
    <n v="1030.2704150400002"/>
    <n v="42.927933960000011"/>
    <n v="464.92347249097486"/>
    <n v="309.94898166064991"/>
  </r>
  <r>
    <s v="08/06/2026"/>
    <s v="E"/>
    <s v="[1062] RAMGADH"/>
    <s v="[8403] MOHANIA"/>
    <x v="14"/>
    <x v="14"/>
    <x v="14"/>
    <s v="C"/>
    <n v="7"/>
    <n v="3.1"/>
    <n v="8.1"/>
    <n v="0.217"/>
    <n v="0.56699999999999995"/>
    <n v="35.446125899999998"/>
    <n v="248.12288129999999"/>
    <n v="417.01324588235298"/>
    <n v="278.0088305882353"/>
    <n v="4.3421504227500005"/>
    <n v="26.25"/>
    <n v="278.71503172274998"/>
    <n v="39.816433103249999"/>
    <n v="468.42862474411766"/>
    <n v="312.28574982941177"/>
  </r>
  <r>
    <s v="09/06/2026"/>
    <s v="M"/>
    <s v="[1062] RAMGADH"/>
    <s v="[8403] MOHANIA"/>
    <x v="14"/>
    <x v="14"/>
    <x v="14"/>
    <s v="C"/>
    <n v="25"/>
    <n v="4.0999999999999996"/>
    <n v="8.1"/>
    <n v="1.0249999999999999"/>
    <n v="2.0249999999999999"/>
    <n v="39.6161259"/>
    <n v="990.40314750000005"/>
    <n v="417.01185157894736"/>
    <n v="278.00790105263155"/>
    <n v="17.332055081250001"/>
    <n v="93.75"/>
    <n v="1101.48520258125"/>
    <n v="44.05940810325"/>
    <n v="463.78324319210526"/>
    <n v="309.18882879473682"/>
  </r>
  <r>
    <s v="09/06/2026"/>
    <s v="E"/>
    <s v="[1062] RAMGADH"/>
    <s v="[8403] MOHANIA"/>
    <x v="14"/>
    <x v="14"/>
    <x v="14"/>
    <s v="C"/>
    <n v="11"/>
    <n v="3"/>
    <n v="8.1"/>
    <n v="0.33"/>
    <n v="0.8909999999999999"/>
    <n v="35.029125900000004"/>
    <n v="385.32038490000002"/>
    <n v="417.01340357142868"/>
    <n v="278.00893571428577"/>
    <n v="6.7431067357500014"/>
    <n v="41.25"/>
    <n v="433.31349163575004"/>
    <n v="39.392135603250004"/>
    <n v="468.9539952767858"/>
    <n v="312.63599685119055"/>
  </r>
  <r>
    <s v="10/06/2026"/>
    <s v="M"/>
    <s v="[1062] RAMGADH"/>
    <s v="[8403] MOHANIA"/>
    <x v="14"/>
    <x v="14"/>
    <x v="14"/>
    <s v="C"/>
    <n v="32"/>
    <n v="4.5"/>
    <n v="8.1"/>
    <n v="1.44"/>
    <n v="2.5920000000000001"/>
    <n v="41.284125900000006"/>
    <n v="1321.0920288000002"/>
    <n v="417.01137272727277"/>
    <n v="278.00758181818185"/>
    <n v="23.119110504000005"/>
    <n v="120"/>
    <n v="1464.2111393040002"/>
    <n v="45.756598103250006"/>
    <n v="462.18785962878792"/>
    <n v="308.12523975252526"/>
  </r>
  <r>
    <s v="10/06/2026"/>
    <s v="E"/>
    <s v="[1062] RAMGADH"/>
    <s v="[8403] MOHANIA"/>
    <x v="14"/>
    <x v="14"/>
    <x v="14"/>
    <s v="C"/>
    <n v="12"/>
    <n v="3"/>
    <n v="8.1"/>
    <n v="0.36"/>
    <n v="0.97199999999999986"/>
    <n v="35.029125900000004"/>
    <n v="420.34951080000008"/>
    <n v="417.01340357142868"/>
    <n v="278.00893571428577"/>
    <n v="7.3561164390000018"/>
    <n v="45"/>
    <n v="472.70562723900008"/>
    <n v="39.392135603250004"/>
    <n v="468.9539952767858"/>
    <n v="312.63599685119055"/>
  </r>
  <r>
    <s v="11/06/2026"/>
    <s v="M"/>
    <s v="[1062] RAMGADH"/>
    <s v="[8403] MOHANIA"/>
    <x v="14"/>
    <x v="14"/>
    <x v="14"/>
    <s v="C"/>
    <n v="28"/>
    <n v="4.0999999999999996"/>
    <n v="8.1"/>
    <n v="1.1479999999999999"/>
    <n v="2.2679999999999998"/>
    <n v="39.6161259"/>
    <n v="1109.2515252000001"/>
    <n v="417.01185157894736"/>
    <n v="278.00790105263155"/>
    <n v="19.411901691000004"/>
    <n v="105"/>
    <n v="1233.663426891"/>
    <n v="44.05940810325"/>
    <n v="463.78324319210526"/>
    <n v="309.18882879473682"/>
  </r>
  <r>
    <s v="11/06/2026"/>
    <s v="E"/>
    <s v="[1062] RAMGADH"/>
    <s v="[8403] MOHANIA"/>
    <x v="14"/>
    <x v="14"/>
    <x v="14"/>
    <s v="C"/>
    <n v="11"/>
    <n v="3.1"/>
    <n v="8"/>
    <n v="0.34100000000000003"/>
    <n v="0.88"/>
    <n v="35.168112000000008"/>
    <n v="386.84923200000009"/>
    <n v="417.01318577075102"/>
    <n v="278.00879051383401"/>
    <n v="6.7698615600000025"/>
    <n v="41.25"/>
    <n v="434.86909356000007"/>
    <n v="39.533553960000006"/>
    <n v="468.77731968379447"/>
    <n v="312.51821312252963"/>
  </r>
  <r>
    <s v="12/06/2026"/>
    <s v="M"/>
    <s v="[1062] RAMGADH"/>
    <s v="[8403] MOHANIA"/>
    <x v="14"/>
    <x v="14"/>
    <x v="14"/>
    <s v="C"/>
    <n v="34"/>
    <n v="4.0999999999999996"/>
    <n v="8"/>
    <n v="1.3939999999999997"/>
    <n v="2.72"/>
    <n v="39.338112000000002"/>
    <n v="1337.4958080000001"/>
    <n v="417.01178798586579"/>
    <n v="278.00785865724384"/>
    <n v="23.406176640000005"/>
    <n v="127.5"/>
    <n v="1488.4019846400001"/>
    <n v="43.776528960000007"/>
    <n v="464.06214445229693"/>
    <n v="309.37476296819796"/>
  </r>
  <r>
    <s v="12/06/2026"/>
    <s v="E"/>
    <s v="[1062] RAMGADH"/>
    <s v="[8403] MOHANIA"/>
    <x v="14"/>
    <x v="14"/>
    <x v="14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3/06/2026"/>
    <s v="M"/>
    <s v="[1062] RAMGADH"/>
    <s v="[8403] MOHANIA"/>
    <x v="14"/>
    <x v="14"/>
    <x v="14"/>
    <s v="C"/>
    <n v="29"/>
    <n v="4.2"/>
    <n v="8"/>
    <n v="1.2180000000000002"/>
    <n v="2.3199999999999998"/>
    <n v="39.755112000000004"/>
    <n v="1152.8982480000002"/>
    <n v="417.01166433566436"/>
    <n v="278.00777622377626"/>
    <n v="20.175719340000004"/>
    <n v="108.75"/>
    <n v="1281.8239673400003"/>
    <n v="44.200826460000009"/>
    <n v="463.64503279720287"/>
    <n v="309.0966885314686"/>
  </r>
  <r>
    <s v="13/06/2026"/>
    <s v="E"/>
    <s v="[1062] RAMGADH"/>
    <s v="[8403] MOHANIA"/>
    <x v="14"/>
    <x v="14"/>
    <x v="14"/>
    <s v="C"/>
    <n v="13"/>
    <n v="3.3"/>
    <n v="8.1"/>
    <n v="0.42899999999999999"/>
    <n v="1.0529999999999999"/>
    <n v="36.280125900000002"/>
    <n v="471.64163670000005"/>
    <n v="417.0129413793104"/>
    <n v="278.00862758620696"/>
    <n v="8.2537286422500014"/>
    <n v="48.75"/>
    <n v="528.6453653422501"/>
    <n v="40.665028103250009"/>
    <n v="467.41411612931046"/>
    <n v="311.60941075287366"/>
  </r>
  <r>
    <s v="14/06/2026"/>
    <s v="M"/>
    <s v="[1062] RAMGADH"/>
    <s v="[8403] MOHANIA"/>
    <x v="14"/>
    <x v="14"/>
    <x v="14"/>
    <s v="C"/>
    <n v="30"/>
    <n v="4.0999999999999996"/>
    <n v="8"/>
    <n v="1.2299999999999998"/>
    <n v="2.4"/>
    <n v="39.338112000000002"/>
    <n v="1180.14336"/>
    <n v="417.01178798586579"/>
    <n v="278.00785865724384"/>
    <n v="20.652508800000003"/>
    <n v="112.5"/>
    <n v="1313.2958688000001"/>
    <n v="43.77652896"/>
    <n v="464.06214445229688"/>
    <n v="309.3747629681979"/>
  </r>
  <r>
    <s v="14/06/2026"/>
    <s v="E"/>
    <s v="[1062] RAMGADH"/>
    <s v="[8403] MOHANIA"/>
    <x v="14"/>
    <x v="14"/>
    <x v="14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5/06/2026"/>
    <s v="M"/>
    <s v="[1062] RAMGADH"/>
    <s v="[8403] MOHANIA"/>
    <x v="14"/>
    <x v="14"/>
    <x v="14"/>
    <s v="C"/>
    <n v="31"/>
    <n v="4.2"/>
    <n v="8"/>
    <n v="1.3020000000000003"/>
    <n v="2.48"/>
    <n v="39.755112000000004"/>
    <n v="1232.4084720000001"/>
    <n v="417.01166433566436"/>
    <n v="278.00777622377626"/>
    <n v="21.567148260000003"/>
    <n v="116.25"/>
    <n v="1370.2256202600001"/>
    <n v="44.200826460000002"/>
    <n v="463.64503279720276"/>
    <n v="309.09668853146849"/>
  </r>
  <r>
    <s v="15/06/2026"/>
    <s v="E"/>
    <s v="[1062] RAMGADH"/>
    <s v="[8403] MOHANIA"/>
    <x v="14"/>
    <x v="14"/>
    <x v="14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16/06/2026"/>
    <s v="M"/>
    <s v="[1062] RAMGADH"/>
    <s v="[8403] MOHANIA"/>
    <x v="14"/>
    <x v="14"/>
    <x v="14"/>
    <s v="C"/>
    <n v="30"/>
    <n v="3.8"/>
    <n v="8"/>
    <n v="1.1399999999999999"/>
    <n v="2.4"/>
    <n v="38.087112000000005"/>
    <n v="1142.6133600000001"/>
    <n v="417.01217518248177"/>
    <n v="278.00811678832116"/>
    <n v="19.995733800000004"/>
    <n v="112.5"/>
    <n v="1275.1090938"/>
    <n v="42.503636460000003"/>
    <n v="465.36828240875911"/>
    <n v="310.24552160583943"/>
  </r>
  <r>
    <s v="16/06/2026"/>
    <s v="E"/>
    <s v="[1062] RAMGADH"/>
    <s v="[8403] MOHANIA"/>
    <x v="14"/>
    <x v="14"/>
    <x v="14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7/06/2026"/>
    <s v="M"/>
    <s v="[1062] RAMGADH"/>
    <s v="[8403] MOHANIA"/>
    <x v="14"/>
    <x v="14"/>
    <x v="14"/>
    <s v="C"/>
    <n v="30"/>
    <n v="4.4000000000000004"/>
    <n v="8"/>
    <n v="1.32"/>
    <n v="2.4"/>
    <n v="40.589112000000007"/>
    <n v="1217.6733600000002"/>
    <n v="417.01142465753429"/>
    <n v="278.00761643835619"/>
    <n v="21.309283800000006"/>
    <n v="112.5"/>
    <n v="1351.4826438000002"/>
    <n v="45.049421460000005"/>
    <n v="462.83652184931509"/>
    <n v="308.55768123287675"/>
  </r>
  <r>
    <s v="17/06/2026"/>
    <s v="E"/>
    <s v="[1062] RAMGADH"/>
    <s v="[8403] MOHANIA"/>
    <x v="14"/>
    <x v="14"/>
    <x v="14"/>
    <s v="C"/>
    <n v="15"/>
    <n v="3.3"/>
    <n v="8.1999999999999993"/>
    <n v="0.495"/>
    <n v="1.2299999999999998"/>
    <n v="36.558139799999999"/>
    <n v="548.37209699999994"/>
    <n v="417.0130015209125"/>
    <n v="278.00866768060831"/>
    <n v="9.5965116975000004"/>
    <n v="56.25"/>
    <n v="614.21860869749992"/>
    <n v="40.947907246499994"/>
    <n v="467.086394446768"/>
    <n v="311.39092963117866"/>
  </r>
  <r>
    <s v="18/06/2026"/>
    <s v="M"/>
    <s v="[1062] RAMGADH"/>
    <s v="[8403] MOHANIA"/>
    <x v="14"/>
    <x v="14"/>
    <x v="14"/>
    <s v="C"/>
    <n v="30"/>
    <n v="3.9"/>
    <n v="8"/>
    <n v="1.17"/>
    <n v="2.4"/>
    <n v="38.504112000000006"/>
    <n v="1155.1233600000003"/>
    <n v="417.0120433212997"/>
    <n v="278.00802888086645"/>
    <n v="20.214658800000006"/>
    <n v="112.5"/>
    <n v="1287.8380188000003"/>
    <n v="42.927933960000011"/>
    <n v="464.92347249097486"/>
    <n v="309.94898166064991"/>
  </r>
  <r>
    <s v="18/06/2026"/>
    <s v="E"/>
    <s v="[1062] RAMGADH"/>
    <s v="[8403] MOHANIA"/>
    <x v="14"/>
    <x v="14"/>
    <x v="14"/>
    <s v="C"/>
    <n v="14"/>
    <n v="3.2"/>
    <n v="8"/>
    <n v="0.44800000000000006"/>
    <n v="1.1200000000000001"/>
    <n v="35.585112000000002"/>
    <n v="498.19156800000002"/>
    <n v="417.01303124999998"/>
    <n v="278.00868750000001"/>
    <n v="8.7183524400000003"/>
    <n v="52.5"/>
    <n v="559.40992044000006"/>
    <n v="39.957851460000008"/>
    <n v="468.25607179687501"/>
    <n v="312.17071453124998"/>
  </r>
  <r>
    <s v="19/06/2026"/>
    <s v="M"/>
    <s v="[1062] RAMGADH"/>
    <s v="[8403] MOHANIA"/>
    <x v="14"/>
    <x v="14"/>
    <x v="14"/>
    <s v="C"/>
    <n v="34"/>
    <n v="3.8"/>
    <n v="8"/>
    <n v="1.2919999999999998"/>
    <n v="2.72"/>
    <n v="38.087112000000005"/>
    <n v="1294.9618080000002"/>
    <n v="417.01217518248177"/>
    <n v="278.00811678832116"/>
    <n v="22.661831640000006"/>
    <n v="127.5"/>
    <n v="1445.1236396400002"/>
    <n v="42.503636460000003"/>
    <n v="465.36828240875911"/>
    <n v="310.24552160583943"/>
  </r>
  <r>
    <s v="19/06/2026"/>
    <s v="E"/>
    <s v="[1062] RAMGADH"/>
    <s v="[8403] MOHANIA"/>
    <x v="14"/>
    <x v="14"/>
    <x v="1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0/06/2026"/>
    <s v="M"/>
    <s v="[1062] RAMGADH"/>
    <s v="[8403] MOHANIA"/>
    <x v="14"/>
    <x v="14"/>
    <x v="14"/>
    <s v="C"/>
    <n v="33"/>
    <n v="4.0999999999999996"/>
    <n v="8"/>
    <n v="1.3529999999999998"/>
    <n v="2.64"/>
    <n v="39.338112000000002"/>
    <n v="1298.157696"/>
    <n v="417.01178798586579"/>
    <n v="278.00785865724384"/>
    <n v="22.71775968"/>
    <n v="123.75"/>
    <n v="1444.62545568"/>
    <n v="43.77652896"/>
    <n v="464.06214445229688"/>
    <n v="309.3747629681979"/>
  </r>
  <r>
    <s v="20/06/2026"/>
    <s v="E"/>
    <s v="[1062] RAMGADH"/>
    <s v="[8403] MOHANIA"/>
    <x v="14"/>
    <x v="14"/>
    <x v="14"/>
    <s v="C"/>
    <n v="13"/>
    <n v="3.2"/>
    <n v="8.1"/>
    <n v="0.41600000000000004"/>
    <n v="1.0529999999999999"/>
    <n v="35.8631259"/>
    <n v="466.2206367"/>
    <n v="417.01309186046512"/>
    <n v="278.00872790697673"/>
    <n v="8.1588611422500001"/>
    <n v="48.75"/>
    <n v="523.12949784224998"/>
    <n v="40.24073060325"/>
    <n v="467.91547213081401"/>
    <n v="311.94364808720934"/>
  </r>
  <r>
    <s v="21/06/2026"/>
    <s v="M"/>
    <s v="[1062] RAMGADH"/>
    <s v="[8403] MOHANIA"/>
    <x v="14"/>
    <x v="14"/>
    <x v="14"/>
    <s v="C"/>
    <n v="23"/>
    <n v="3.7"/>
    <n v="8"/>
    <n v="0.85100000000000009"/>
    <n v="1.84"/>
    <n v="37.670112000000003"/>
    <n v="866.41257600000006"/>
    <n v="417.0123099630996"/>
    <n v="278.0082066420664"/>
    <n v="15.162220080000003"/>
    <n v="86.25"/>
    <n v="967.82479608000006"/>
    <n v="42.079338960000001"/>
    <n v="465.82294051660512"/>
    <n v="310.5486270110701"/>
  </r>
  <r>
    <s v="21/06/2026"/>
    <s v="E"/>
    <s v="[1062] RAMGADH"/>
    <s v="[8403] MOHANIA"/>
    <x v="14"/>
    <x v="14"/>
    <x v="14"/>
    <s v="C"/>
    <n v="13"/>
    <n v="3.1"/>
    <n v="8"/>
    <n v="0.40300000000000002"/>
    <n v="1.04"/>
    <n v="35.168112000000008"/>
    <n v="457.1854560000001"/>
    <n v="417.01318577075102"/>
    <n v="278.00879051383401"/>
    <n v="8.0007454800000026"/>
    <n v="48.75"/>
    <n v="513.93620148000014"/>
    <n v="39.533553960000013"/>
    <n v="468.77731968379459"/>
    <n v="312.51821312252974"/>
  </r>
  <r>
    <s v="22/06/2026"/>
    <s v="M"/>
    <s v="[1062] RAMGADH"/>
    <s v="[8403] MOHANIA"/>
    <x v="14"/>
    <x v="14"/>
    <x v="14"/>
    <s v="C"/>
    <n v="36"/>
    <n v="4"/>
    <n v="8"/>
    <n v="1.44"/>
    <n v="2.88"/>
    <n v="38.921112000000008"/>
    <n v="1401.1600320000002"/>
    <n v="417.01191428571434"/>
    <n v="278.00794285714289"/>
    <n v="24.520300560000006"/>
    <n v="135"/>
    <n v="1560.6803325600004"/>
    <n v="43.352231460000013"/>
    <n v="464.48819421428584"/>
    <n v="309.65879614285723"/>
  </r>
  <r>
    <s v="22/06/2026"/>
    <s v="E"/>
    <s v="[1062] RAMGADH"/>
    <s v="[8403] MOHANIA"/>
    <x v="14"/>
    <x v="14"/>
    <x v="14"/>
    <s v="C"/>
    <n v="11"/>
    <n v="3.1"/>
    <n v="8"/>
    <n v="0.34100000000000003"/>
    <n v="0.88"/>
    <n v="35.168112000000008"/>
    <n v="386.84923200000009"/>
    <n v="417.01318577075102"/>
    <n v="278.00879051383401"/>
    <n v="6.7698615600000025"/>
    <n v="41.25"/>
    <n v="434.86909356000007"/>
    <n v="39.533553960000006"/>
    <n v="468.77731968379447"/>
    <n v="312.51821312252963"/>
  </r>
  <r>
    <s v="23/06/2026"/>
    <s v="M"/>
    <s v="[1062] RAMGADH"/>
    <s v="[8403] MOHANIA"/>
    <x v="14"/>
    <x v="14"/>
    <x v="14"/>
    <s v="C"/>
    <n v="35"/>
    <n v="3.9"/>
    <n v="8"/>
    <n v="1.365"/>
    <n v="2.8"/>
    <n v="38.504112000000006"/>
    <n v="1347.6439200000002"/>
    <n v="417.0120433212997"/>
    <n v="278.00802888086645"/>
    <n v="23.583768600000006"/>
    <n v="131.25"/>
    <n v="1502.4776886000002"/>
    <n v="42.927933960000004"/>
    <n v="464.92347249097475"/>
    <n v="309.94898166064985"/>
  </r>
  <r>
    <s v="23/06/2026"/>
    <s v="E"/>
    <s v="[1062] RAMGADH"/>
    <s v="[8403] MOHANIA"/>
    <x v="14"/>
    <x v="14"/>
    <x v="14"/>
    <s v="C"/>
    <n v="11"/>
    <n v="3.1"/>
    <n v="8.1"/>
    <n v="0.34100000000000003"/>
    <n v="0.8909999999999999"/>
    <n v="35.446125899999998"/>
    <n v="389.90738490000001"/>
    <n v="417.01324588235298"/>
    <n v="278.0088305882353"/>
    <n v="6.8233792357500009"/>
    <n v="41.25"/>
    <n v="437.98076413575001"/>
    <n v="39.816433103249999"/>
    <n v="468.42862474411766"/>
    <n v="312.28574982941177"/>
  </r>
  <r>
    <s v="24/06/2026"/>
    <s v="M"/>
    <s v="[1062] RAMGADH"/>
    <s v="[8403] MOHANIA"/>
    <x v="14"/>
    <x v="14"/>
    <x v="14"/>
    <s v="C"/>
    <n v="36"/>
    <n v="4"/>
    <n v="8"/>
    <n v="1.44"/>
    <n v="2.88"/>
    <n v="38.921112000000008"/>
    <n v="1401.1600320000002"/>
    <n v="417.01191428571434"/>
    <n v="278.00794285714289"/>
    <n v="24.520300560000006"/>
    <n v="135"/>
    <n v="1560.6803325600004"/>
    <n v="43.352231460000013"/>
    <n v="464.48819421428584"/>
    <n v="309.65879614285723"/>
  </r>
  <r>
    <s v="24/06/2026"/>
    <s v="E"/>
    <s v="[1062] RAMGADH"/>
    <s v="[8403] MOHANIA"/>
    <x v="14"/>
    <x v="14"/>
    <x v="1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5/06/2026"/>
    <s v="M"/>
    <s v="[1062] RAMGADH"/>
    <s v="[8403] MOHANIA"/>
    <x v="14"/>
    <x v="14"/>
    <x v="14"/>
    <s v="C"/>
    <n v="32"/>
    <n v="4.3"/>
    <n v="8"/>
    <n v="1.3759999999999999"/>
    <n v="2.56"/>
    <n v="40.172111999999998"/>
    <n v="1285.507584"/>
    <n v="417.01154325259517"/>
    <n v="278.0076955017301"/>
    <n v="22.49638272"/>
    <n v="120"/>
    <n v="1428.0039667199999"/>
    <n v="44.625123959999996"/>
    <n v="463.23658089965397"/>
    <n v="308.82438726643596"/>
  </r>
  <r>
    <s v="25/06/2026"/>
    <s v="E"/>
    <s v="[1062] RAMGADH"/>
    <s v="[8403] MOHANIA"/>
    <x v="14"/>
    <x v="14"/>
    <x v="14"/>
    <s v="C"/>
    <n v="7"/>
    <n v="3.3"/>
    <n v="8"/>
    <n v="0.23099999999999998"/>
    <n v="0.56000000000000005"/>
    <n v="36.002112000000004"/>
    <n v="252.01478400000002"/>
    <n v="417.01288030888031"/>
    <n v="278.00858687258687"/>
    <n v="4.4102587200000007"/>
    <n v="26.25"/>
    <n v="282.67504272000002"/>
    <n v="40.382148960000002"/>
    <n v="467.74689915057911"/>
    <n v="311.83126610038607"/>
  </r>
  <r>
    <s v="26/06/2026"/>
    <s v="M"/>
    <s v="[1062] RAMGADH"/>
    <s v="[8403] MOHANIA"/>
    <x v="14"/>
    <x v="14"/>
    <x v="14"/>
    <s v="C"/>
    <n v="28"/>
    <n v="4.3"/>
    <n v="8.1"/>
    <n v="1.204"/>
    <n v="2.2679999999999998"/>
    <n v="40.450125900000003"/>
    <n v="1132.6035252000001"/>
    <n v="417.01160721649489"/>
    <n v="278.00773814432995"/>
    <n v="19.820561691000005"/>
    <n v="105"/>
    <n v="1257.4240868910001"/>
    <n v="44.908003103250003"/>
    <n v="462.96910415721652"/>
    <n v="308.64606943814437"/>
  </r>
  <r>
    <s v="26/06/2026"/>
    <s v="E"/>
    <s v="[1062] RAMGADH"/>
    <s v="[8403] MOHANIA"/>
    <x v="14"/>
    <x v="14"/>
    <x v="14"/>
    <s v="C"/>
    <n v="10"/>
    <n v="3.7"/>
    <n v="8.1"/>
    <n v="0.37"/>
    <n v="0.81"/>
    <n v="37.948125900000008"/>
    <n v="379.48125900000008"/>
    <n v="417.01237252747262"/>
    <n v="278.00824835164843"/>
    <n v="6.6409220325000025"/>
    <n v="37.5"/>
    <n v="423.62218103250007"/>
    <n v="42.362218103250008"/>
    <n v="465.51888025549459"/>
    <n v="310.34592017032975"/>
  </r>
  <r>
    <s v="27/06/2026"/>
    <s v="M"/>
    <s v="[1062] RAMGADH"/>
    <s v="[8403] MOHANIA"/>
    <x v="14"/>
    <x v="14"/>
    <x v="14"/>
    <s v="C"/>
    <n v="33"/>
    <n v="4"/>
    <n v="8"/>
    <n v="1.32"/>
    <n v="2.64"/>
    <n v="38.921112000000008"/>
    <n v="1284.3966960000002"/>
    <n v="417.01191428571434"/>
    <n v="278.00794285714289"/>
    <n v="22.476942180000005"/>
    <n v="123.75"/>
    <n v="1430.6236381800002"/>
    <n v="43.352231460000006"/>
    <n v="464.48819421428578"/>
    <n v="309.65879614285717"/>
  </r>
  <r>
    <s v="27/06/2026"/>
    <s v="E"/>
    <s v="[1062] RAMGADH"/>
    <s v="[8403] MOHANIA"/>
    <x v="14"/>
    <x v="14"/>
    <x v="14"/>
    <s v="C"/>
    <n v="12"/>
    <n v="3.3"/>
    <n v="8"/>
    <n v="0.39599999999999996"/>
    <n v="0.96"/>
    <n v="36.002112000000004"/>
    <n v="432.02534400000002"/>
    <n v="417.01288030888031"/>
    <n v="278.00858687258687"/>
    <n v="7.5604435200000006"/>
    <n v="45"/>
    <n v="484.58578752"/>
    <n v="40.382148960000002"/>
    <n v="467.74689915057911"/>
    <n v="311.83126610038607"/>
  </r>
  <r>
    <s v="28/06/2026"/>
    <s v="M"/>
    <s v="[1062] RAMGADH"/>
    <s v="[8403] MOHANIA"/>
    <x v="14"/>
    <x v="14"/>
    <x v="14"/>
    <s v="C"/>
    <n v="31"/>
    <n v="4.2"/>
    <n v="8"/>
    <n v="1.3020000000000003"/>
    <n v="2.48"/>
    <n v="39.755112000000004"/>
    <n v="1232.4084720000001"/>
    <n v="417.01166433566436"/>
    <n v="278.00777622377626"/>
    <n v="21.567148260000003"/>
    <n v="116.25"/>
    <n v="1370.2256202600001"/>
    <n v="44.200826460000002"/>
    <n v="463.64503279720276"/>
    <n v="309.09668853146849"/>
  </r>
  <r>
    <s v="28/06/2026"/>
    <s v="E"/>
    <s v="[1062] RAMGADH"/>
    <s v="[8403] MOHANIA"/>
    <x v="14"/>
    <x v="14"/>
    <x v="14"/>
    <s v="C"/>
    <n v="10"/>
    <n v="3"/>
    <n v="8.1"/>
    <n v="0.3"/>
    <n v="0.81"/>
    <n v="35.029125900000004"/>
    <n v="350.29125900000003"/>
    <n v="417.01340357142868"/>
    <n v="278.00893571428577"/>
    <n v="6.130097032500001"/>
    <n v="37.5"/>
    <n v="393.92135603250006"/>
    <n v="39.392135603250004"/>
    <n v="468.9539952767858"/>
    <n v="312.63599685119055"/>
  </r>
  <r>
    <s v="29/06/2026"/>
    <s v="M"/>
    <s v="[1062] RAMGADH"/>
    <s v="[8403] MOHANIA"/>
    <x v="14"/>
    <x v="14"/>
    <x v="14"/>
    <s v="C"/>
    <n v="24"/>
    <n v="3.9"/>
    <n v="8"/>
    <n v="0.93599999999999994"/>
    <n v="1.92"/>
    <n v="38.504112000000006"/>
    <n v="924.09868800000015"/>
    <n v="417.0120433212997"/>
    <n v="278.00802888086645"/>
    <n v="16.171727040000004"/>
    <n v="90"/>
    <n v="1030.2704150400002"/>
    <n v="42.927933960000011"/>
    <n v="464.92347249097486"/>
    <n v="309.94898166064991"/>
  </r>
  <r>
    <s v="29/06/2026"/>
    <s v="E"/>
    <s v="[1062] RAMGADH"/>
    <s v="[8403] MOHANIA"/>
    <x v="14"/>
    <x v="14"/>
    <x v="14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30/06/2026"/>
    <s v="M"/>
    <s v="[1062] RAMGADH"/>
    <s v="[8403] MOHANIA"/>
    <x v="14"/>
    <x v="14"/>
    <x v="14"/>
    <s v="C"/>
    <n v="18"/>
    <n v="3.3"/>
    <n v="8"/>
    <n v="0.59399999999999997"/>
    <n v="1.44"/>
    <n v="36.002112000000004"/>
    <n v="648.03801600000008"/>
    <n v="417.01288030888031"/>
    <n v="278.00858687258687"/>
    <n v="11.340665280000003"/>
    <n v="67.5"/>
    <n v="726.87868128000014"/>
    <n v="40.382148960000009"/>
    <n v="467.74689915057917"/>
    <n v="311.83126610038613"/>
  </r>
  <r>
    <s v="30/06/2026"/>
    <s v="E"/>
    <s v="[1062] RAMGADH"/>
    <s v="[8403] MOHANIA"/>
    <x v="14"/>
    <x v="14"/>
    <x v="14"/>
    <s v="C"/>
    <n v="10"/>
    <n v="3.2"/>
    <n v="8"/>
    <n v="0.32"/>
    <n v="0.8"/>
    <n v="35.585112000000002"/>
    <n v="355.85112000000004"/>
    <n v="417.01303124999998"/>
    <n v="278.00868750000001"/>
    <n v="6.2273946000000011"/>
    <n v="37.5"/>
    <n v="399.57851460000006"/>
    <n v="39.957851460000008"/>
    <n v="468.25607179687501"/>
    <n v="312.17071453124998"/>
  </r>
  <r>
    <s v="24/06/2026"/>
    <s v="E"/>
    <s v="[1062] RAMGADH"/>
    <s v="[8405] RAMGADH"/>
    <x v="15"/>
    <x v="15"/>
    <x v="15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24/06/2026"/>
    <s v="E"/>
    <s v="[1062] RAMGADH"/>
    <s v="[8405] RAMGADH"/>
    <x v="15"/>
    <x v="15"/>
    <x v="15"/>
    <s v="C"/>
    <n v="14"/>
    <n v="3.3"/>
    <n v="8.5"/>
    <n v="0.46199999999999997"/>
    <n v="1.19"/>
    <n v="37.392181500000007"/>
    <n v="523.49054100000012"/>
    <n v="417.0131765799257"/>
    <n v="278.00878438661715"/>
    <n v="9.1610844675000038"/>
    <n v="52.5"/>
    <n v="585.15162546750014"/>
    <n v="41.796544676250008"/>
    <n v="466.13246850836435"/>
    <n v="310.75497900557622"/>
  </r>
  <r>
    <s v="25/06/2026"/>
    <s v="M"/>
    <s v="[1062] RAMGADH"/>
    <s v="[8405] RAMGADH"/>
    <x v="15"/>
    <x v="15"/>
    <x v="15"/>
    <s v="B"/>
    <n v="24"/>
    <n v="6.1"/>
    <n v="8.6999999999999993"/>
    <n v="1.4639999999999997"/>
    <n v="2.0879999999999996"/>
    <n v="49.9163"/>
    <n v="1197.9911999999999"/>
    <n v="419.46470588235297"/>
    <n v="279.643137254902"/>
    <n v="20.964846000000001"/>
    <n v="90"/>
    <n v="1308.956046"/>
    <n v="54.539835250000003"/>
    <n v="458.31794327731097"/>
    <n v="305.5452955182073"/>
  </r>
  <r>
    <s v="25/06/2026"/>
    <s v="M"/>
    <s v="[1062] RAMGADH"/>
    <s v="[8405] RAMGADH"/>
    <x v="15"/>
    <x v="15"/>
    <x v="15"/>
    <s v="C"/>
    <n v="58"/>
    <n v="3.5"/>
    <n v="8.1999999999999993"/>
    <n v="2.0299999999999998"/>
    <n v="4.7559999999999993"/>
    <n v="37.392139800000002"/>
    <n v="2168.7441084000002"/>
    <n v="417.01271152416359"/>
    <n v="278.00847434944239"/>
    <n v="37.953021897000006"/>
    <n v="217.5"/>
    <n v="2424.1971302970001"/>
    <n v="41.796502246499998"/>
    <n v="466.13199531412636"/>
    <n v="310.7546635427509"/>
  </r>
  <r>
    <s v="25/06/2026"/>
    <s v="E"/>
    <s v="[1062] RAMGADH"/>
    <s v="[8405] RAMGADH"/>
    <x v="15"/>
    <x v="15"/>
    <x v="15"/>
    <s v="C"/>
    <n v="21"/>
    <n v="3.3"/>
    <n v="8.3000000000000007"/>
    <n v="0.69299999999999995"/>
    <n v="1.7430000000000001"/>
    <n v="36.836153700000004"/>
    <n v="773.55922770000006"/>
    <n v="417.01306075471695"/>
    <n v="278.00870716981132"/>
    <n v="13.537286484750002"/>
    <n v="78.75"/>
    <n v="865.84651418475005"/>
    <n v="41.230786389750001"/>
    <n v="466.76361950660373"/>
    <n v="311.1757463377358"/>
  </r>
  <r>
    <s v="26/06/2026"/>
    <s v="M"/>
    <s v="[1062] RAMGADH"/>
    <s v="[8405] RAMGADH"/>
    <x v="15"/>
    <x v="15"/>
    <x v="15"/>
    <s v="B"/>
    <n v="7"/>
    <n v="5.8"/>
    <n v="9"/>
    <n v="0.40600000000000003"/>
    <n v="0.63"/>
    <n v="48.43"/>
    <n v="339.01"/>
    <n v="410.42372881355936"/>
    <n v="273.61581920903956"/>
    <n v="5.9326750000000006"/>
    <n v="26.25"/>
    <n v="371.19267500000001"/>
    <n v="53.027525000000004"/>
    <n v="449.38580508474581"/>
    <n v="299.59053672316389"/>
  </r>
  <r>
    <s v="26/06/2026"/>
    <s v="M"/>
    <s v="[1062] RAMGADH"/>
    <s v="[8405] RAMGADH"/>
    <x v="15"/>
    <x v="15"/>
    <x v="15"/>
    <s v="C"/>
    <n v="12"/>
    <n v="3.5"/>
    <n v="8.3000000000000007"/>
    <n v="0.42"/>
    <n v="0.99600000000000011"/>
    <n v="37.670153700000007"/>
    <n v="452.04184440000006"/>
    <n v="417.01277158671587"/>
    <n v="278.00851439114393"/>
    <n v="7.9107322770000019"/>
    <n v="45"/>
    <n v="504.95257667700008"/>
    <n v="42.079381389750004"/>
    <n v="465.82341021863465"/>
    <n v="310.54894014575643"/>
  </r>
  <r>
    <s v="26/06/2026"/>
    <s v="E"/>
    <s v="[1062] RAMGADH"/>
    <s v="[8405] RAMGADH"/>
    <x v="15"/>
    <x v="15"/>
    <x v="15"/>
    <s v="B"/>
    <n v="8"/>
    <n v="6.1"/>
    <n v="8.6"/>
    <n v="0.48799999999999999"/>
    <n v="0.68799999999999994"/>
    <n v="49.9163"/>
    <n v="399.3304"/>
    <n v="421.82788732394374"/>
    <n v="281.21859154929581"/>
    <n v="6.9882820000000008"/>
    <n v="30"/>
    <n v="436.31868199999997"/>
    <n v="54.539835249999996"/>
    <n v="460.90001619718311"/>
    <n v="307.26667746478876"/>
  </r>
  <r>
    <s v="26/06/2026"/>
    <s v="E"/>
    <s v="[1062] RAMGADH"/>
    <s v="[8405] RAMGADH"/>
    <x v="15"/>
    <x v="15"/>
    <x v="15"/>
    <s v="C"/>
    <n v="20"/>
    <n v="3.6"/>
    <n v="8.3000000000000007"/>
    <n v="0.72"/>
    <n v="1.66"/>
    <n v="38.087153700000009"/>
    <n v="761.74307400000021"/>
    <n v="417.01263175182481"/>
    <n v="278.00842116788323"/>
    <n v="13.330503795000006"/>
    <n v="75"/>
    <n v="850.07357779500023"/>
    <n v="42.503678889750013"/>
    <n v="465.36874696806575"/>
    <n v="310.24583131204383"/>
  </r>
  <r>
    <s v="27/06/2026"/>
    <s v="M"/>
    <s v="[1062] RAMGADH"/>
    <s v="[8405] RAMGADH"/>
    <x v="15"/>
    <x v="15"/>
    <x v="15"/>
    <s v="B"/>
    <n v="13"/>
    <n v="6"/>
    <n v="8.6"/>
    <n v="0.78"/>
    <n v="1.1179999999999999"/>
    <n v="49.097999999999999"/>
    <n v="638.274"/>
    <n v="418.44886363636368"/>
    <n v="278.96590909090912"/>
    <n v="11.169795000000001"/>
    <n v="48.75"/>
    <n v="698.19379500000002"/>
    <n v="53.707215000000005"/>
    <n v="457.73194602272736"/>
    <n v="305.15463068181822"/>
  </r>
  <r>
    <s v="27/06/2026"/>
    <s v="M"/>
    <s v="[1062] RAMGADH"/>
    <s v="[8405] RAMGADH"/>
    <x v="15"/>
    <x v="15"/>
    <x v="15"/>
    <s v="C"/>
    <n v="16"/>
    <n v="3.1"/>
    <n v="8.3000000000000007"/>
    <n v="0.496"/>
    <n v="1.3280000000000001"/>
    <n v="36.002153700000008"/>
    <n v="576.03445920000013"/>
    <n v="417.01336332046338"/>
    <n v="278.00890888030892"/>
    <n v="10.080603036000003"/>
    <n v="60"/>
    <n v="646.11506223600009"/>
    <n v="40.382191389750005"/>
    <n v="467.74739061486486"/>
    <n v="311.83159374324322"/>
  </r>
  <r>
    <s v="27/06/2026"/>
    <s v="E"/>
    <s v="[1062] RAMGADH"/>
    <s v="[8405] RAMGADH"/>
    <x v="15"/>
    <x v="15"/>
    <x v="15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27/06/2026"/>
    <s v="E"/>
    <s v="[1062] RAMGADH"/>
    <s v="[8405] RAMGADH"/>
    <x v="15"/>
    <x v="15"/>
    <x v="15"/>
    <s v="C"/>
    <n v="20"/>
    <n v="3.2"/>
    <n v="8.3000000000000007"/>
    <n v="0.64"/>
    <n v="1.66"/>
    <n v="36.419153700000003"/>
    <n v="728.38307400000008"/>
    <n v="417.01321030534348"/>
    <n v="278.00880687022897"/>
    <n v="12.746703795000002"/>
    <n v="75"/>
    <n v="816.12977779500011"/>
    <n v="40.806488889750007"/>
    <n v="467.24987278339694"/>
    <n v="311.49991518893131"/>
  </r>
  <r>
    <s v="28/06/2026"/>
    <s v="M"/>
    <s v="[1062] RAMGADH"/>
    <s v="[8405] RAMGADH"/>
    <x v="15"/>
    <x v="15"/>
    <x v="15"/>
    <s v="B"/>
    <n v="13"/>
    <n v="5.7"/>
    <n v="8.6"/>
    <n v="0.7410000000000001"/>
    <n v="1.1179999999999999"/>
    <n v="46.643099999999997"/>
    <n v="606.36029999999994"/>
    <n v="407.95714285714286"/>
    <n v="271.97142857142859"/>
    <n v="10.611305249999999"/>
    <n v="48.75"/>
    <n v="665.72160524999993"/>
    <n v="51.209354249999997"/>
    <n v="447.89522667638482"/>
    <n v="298.59681778425653"/>
  </r>
  <r>
    <s v="28/06/2026"/>
    <s v="M"/>
    <s v="[1062] RAMGADH"/>
    <s v="[8405] RAMGADH"/>
    <x v="15"/>
    <x v="15"/>
    <x v="15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28/06/2026"/>
    <s v="E"/>
    <s v="[1062] RAMGADH"/>
    <s v="[8405] RAMGADH"/>
    <x v="15"/>
    <x v="15"/>
    <x v="15"/>
    <s v="B"/>
    <n v="6"/>
    <n v="6.1"/>
    <n v="8.6"/>
    <n v="0.36599999999999994"/>
    <n v="0.5159999999999999"/>
    <n v="49.9163"/>
    <n v="299.49779999999998"/>
    <n v="421.82788732394374"/>
    <n v="281.21859154929581"/>
    <n v="5.2412115000000004"/>
    <n v="22.5"/>
    <n v="327.2390115"/>
    <n v="54.539835250000003"/>
    <n v="460.90001619718316"/>
    <n v="307.26667746478876"/>
  </r>
  <r>
    <s v="28/06/2026"/>
    <s v="E"/>
    <s v="[1062] RAMGADH"/>
    <s v="[8405] RAMGADH"/>
    <x v="15"/>
    <x v="15"/>
    <x v="15"/>
    <s v="C"/>
    <n v="20"/>
    <n v="3.2"/>
    <n v="8.1"/>
    <n v="0.64"/>
    <n v="1.62"/>
    <n v="35.8631259"/>
    <n v="717.262518"/>
    <n v="417.01309186046512"/>
    <n v="278.00872790697673"/>
    <n v="12.552094065"/>
    <n v="75"/>
    <n v="804.81461206500001"/>
    <n v="40.24073060325"/>
    <n v="467.91547213081401"/>
    <n v="311.94364808720934"/>
  </r>
  <r>
    <s v="29/06/2026"/>
    <s v="M"/>
    <s v="[1062] RAMGADH"/>
    <s v="[8405] RAMGADH"/>
    <x v="15"/>
    <x v="15"/>
    <x v="15"/>
    <s v="C"/>
    <n v="26"/>
    <n v="3.5"/>
    <n v="8.1"/>
    <n v="0.91"/>
    <n v="2.1059999999999999"/>
    <n v="37.114125900000005"/>
    <n v="964.96727340000007"/>
    <n v="417.01265056179784"/>
    <n v="278.00843370786521"/>
    <n v="16.886927284500004"/>
    <n v="97.5"/>
    <n v="1079.3542006845"/>
    <n v="41.513623103249998"/>
    <n v="466.44520340730338"/>
    <n v="310.96346893820225"/>
  </r>
  <r>
    <s v="29/06/2026"/>
    <s v="E"/>
    <s v="[1062] RAMGADH"/>
    <s v="[8405] RAMGADH"/>
    <x v="15"/>
    <x v="15"/>
    <x v="15"/>
    <s v="B"/>
    <n v="10"/>
    <n v="5.9"/>
    <n v="8.8000000000000007"/>
    <n v="0.59"/>
    <n v="0.88"/>
    <n v="48.772350000000003"/>
    <n v="487.72350000000006"/>
    <n v="414.49589235127479"/>
    <n v="276.33059490084986"/>
    <n v="8.5351612500000016"/>
    <n v="37.5"/>
    <n v="533.75866125000005"/>
    <n v="53.375866125000002"/>
    <n v="453.61925885269125"/>
    <n v="302.41283923512748"/>
  </r>
  <r>
    <s v="29/06/2026"/>
    <s v="E"/>
    <s v="[1062] RAMGADH"/>
    <s v="[8405] RAMGADH"/>
    <x v="15"/>
    <x v="15"/>
    <x v="15"/>
    <s v="C"/>
    <n v="19"/>
    <n v="3.5"/>
    <n v="8.3000000000000007"/>
    <n v="0.66500000000000004"/>
    <n v="1.5770000000000002"/>
    <n v="37.670153700000007"/>
    <n v="715.73292030000016"/>
    <n v="417.01277158671587"/>
    <n v="278.00851439114393"/>
    <n v="12.525326105250004"/>
    <n v="71.25"/>
    <n v="799.50824640525013"/>
    <n v="42.079381389750004"/>
    <n v="465.82341021863465"/>
    <n v="310.54894014575643"/>
  </r>
  <r>
    <s v="30/06/2026"/>
    <s v="M"/>
    <s v="[1062] RAMGADH"/>
    <s v="[8405] RAMGADH"/>
    <x v="15"/>
    <x v="15"/>
    <x v="15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30/06/2026"/>
    <s v="M"/>
    <s v="[1062] RAMGADH"/>
    <s v="[8405] RAMGADH"/>
    <x v="15"/>
    <x v="15"/>
    <x v="15"/>
    <s v="C"/>
    <n v="22"/>
    <n v="3.2"/>
    <n v="8.3000000000000007"/>
    <n v="0.70400000000000007"/>
    <n v="1.8260000000000003"/>
    <n v="36.419153700000003"/>
    <n v="801.22138140000004"/>
    <n v="417.01321030534348"/>
    <n v="278.00880687022897"/>
    <n v="14.021374174500002"/>
    <n v="82.5"/>
    <n v="897.74275557450005"/>
    <n v="40.80648888975"/>
    <n v="467.24987278339688"/>
    <n v="311.49991518893125"/>
  </r>
  <r>
    <s v="30/06/2026"/>
    <s v="E"/>
    <s v="[1062] RAMGADH"/>
    <s v="[8405] RAMGADH"/>
    <x v="15"/>
    <x v="15"/>
    <x v="15"/>
    <s v="B"/>
    <n v="29"/>
    <n v="6.3"/>
    <n v="8.8000000000000007"/>
    <n v="1.827"/>
    <n v="2.552"/>
    <n v="52.078949999999999"/>
    <n v="1510.28955"/>
    <n v="428.04616438356163"/>
    <n v="285.36410958904111"/>
    <n v="26.430067125000001"/>
    <n v="108.75"/>
    <n v="1645.469617125"/>
    <n v="56.740331625000003"/>
    <n v="466.35889006849317"/>
    <n v="310.90592671232878"/>
  </r>
  <r>
    <s v="30/06/2026"/>
    <s v="E"/>
    <s v="[1062] RAMGADH"/>
    <s v="[8405] RAMGADH"/>
    <x v="15"/>
    <x v="15"/>
    <x v="15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25/06/2026"/>
    <s v="M"/>
    <s v="[1062] RAMGADH"/>
    <s v="[8404] CHANDESH"/>
    <x v="16"/>
    <x v="16"/>
    <x v="16"/>
    <s v="B"/>
    <n v="14"/>
    <n v="5.9"/>
    <n v="8.6"/>
    <n v="0.82600000000000007"/>
    <n v="1.204"/>
    <n v="48.279699999999998"/>
    <n v="675.91579999999999"/>
    <n v="415.01174785100284"/>
    <n v="276.67449856733521"/>
    <n v="11.828526500000001"/>
    <n v="52.5"/>
    <n v="740.24432649999994"/>
    <n v="52.874594749999993"/>
    <n v="454.50941045845269"/>
    <n v="303.00627363896848"/>
  </r>
  <r>
    <s v="25/06/2026"/>
    <s v="E"/>
    <s v="[1062] RAMGADH"/>
    <s v="[8404] CHANDESH"/>
    <x v="16"/>
    <x v="16"/>
    <x v="16"/>
    <s v="B"/>
    <n v="4"/>
    <n v="7"/>
    <n v="8.8000000000000007"/>
    <n v="0.28000000000000003"/>
    <n v="0.35200000000000004"/>
    <n v="57.865500000000004"/>
    <n v="231.46200000000002"/>
    <n v="449.73186528497411"/>
    <n v="299.82124352331607"/>
    <n v="4.0505850000000008"/>
    <n v="15"/>
    <n v="250.51258500000003"/>
    <n v="62.628146250000007"/>
    <n v="486.74725064766841"/>
    <n v="324.49816709844561"/>
  </r>
  <r>
    <s v="25/06/2026"/>
    <s v="E"/>
    <s v="[1062] RAMGADH"/>
    <s v="[8404] CHANDESH"/>
    <x v="16"/>
    <x v="16"/>
    <x v="16"/>
    <s v="C"/>
    <n v="30"/>
    <n v="3.9"/>
    <n v="8"/>
    <n v="1.17"/>
    <n v="2.4"/>
    <n v="38.504112000000006"/>
    <n v="1155.1233600000003"/>
    <n v="417.0120433212997"/>
    <n v="278.00802888086645"/>
    <n v="20.214658800000006"/>
    <n v="112.5"/>
    <n v="1287.8380188000003"/>
    <n v="42.927933960000011"/>
    <n v="464.92347249097486"/>
    <n v="309.94898166064991"/>
  </r>
  <r>
    <s v="26/06/2026"/>
    <s v="M"/>
    <s v="[1062] RAMGADH"/>
    <s v="[8404] CHANDESH"/>
    <x v="16"/>
    <x v="16"/>
    <x v="16"/>
    <s v="B"/>
    <n v="8"/>
    <n v="7.4"/>
    <n v="8.8000000000000007"/>
    <n v="0.59200000000000008"/>
    <n v="0.70400000000000007"/>
    <n v="61.172100000000007"/>
    <n v="489.37680000000006"/>
    <n v="461.09623115577887"/>
    <n v="307.39748743718593"/>
    <n v="8.5640940000000025"/>
    <n v="30"/>
    <n v="527.94089400000007"/>
    <n v="65.992611750000009"/>
    <n v="497.43174685929648"/>
    <n v="331.6211645728643"/>
  </r>
  <r>
    <s v="26/06/2026"/>
    <s v="M"/>
    <s v="[1062] RAMGADH"/>
    <s v="[8404] CHANDESH"/>
    <x v="16"/>
    <x v="16"/>
    <x v="16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26/06/2026"/>
    <s v="E"/>
    <s v="[1062] RAMGADH"/>
    <s v="[8404] CHANDESH"/>
    <x v="16"/>
    <x v="16"/>
    <x v="16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27/06/2026"/>
    <s v="M"/>
    <s v="[1062] RAMGADH"/>
    <s v="[8404] CHANDESH"/>
    <x v="16"/>
    <x v="16"/>
    <x v="16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27/06/2026"/>
    <s v="M"/>
    <s v="[1062] RAMGADH"/>
    <s v="[8404] CHANDESH"/>
    <x v="16"/>
    <x v="16"/>
    <x v="1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7/06/2026"/>
    <s v="E"/>
    <s v="[1062] RAMGADH"/>
    <s v="[8404] CHANDESH"/>
    <x v="16"/>
    <x v="16"/>
    <x v="16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28/06/2026"/>
    <s v="M"/>
    <s v="[1062] RAMGADH"/>
    <s v="[8404] CHANDESH"/>
    <x v="16"/>
    <x v="16"/>
    <x v="16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28/06/2026"/>
    <s v="M"/>
    <s v="[1062] RAMGADH"/>
    <s v="[8404] CHANDESH"/>
    <x v="16"/>
    <x v="16"/>
    <x v="16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28/06/2026"/>
    <s v="E"/>
    <s v="[1062] RAMGADH"/>
    <s v="[8404] CHANDESH"/>
    <x v="16"/>
    <x v="16"/>
    <x v="16"/>
    <s v="C"/>
    <n v="37"/>
    <n v="3.8"/>
    <n v="8"/>
    <n v="1.4059999999999999"/>
    <n v="2.96"/>
    <n v="38.087112000000005"/>
    <n v="1409.2231440000003"/>
    <n v="417.01217518248177"/>
    <n v="278.00811678832116"/>
    <n v="24.661405020000007"/>
    <n v="138.75"/>
    <n v="1572.6345490200003"/>
    <n v="42.50363646000001"/>
    <n v="465.36828240875923"/>
    <n v="310.24552160583949"/>
  </r>
  <r>
    <s v="29/06/2026"/>
    <s v="M"/>
    <s v="[1062] RAMGADH"/>
    <s v="[8404] CHANDESH"/>
    <x v="16"/>
    <x v="16"/>
    <x v="16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29/06/2026"/>
    <s v="M"/>
    <s v="[1062] RAMGADH"/>
    <s v="[8404] CHANDESH"/>
    <x v="16"/>
    <x v="16"/>
    <x v="16"/>
    <s v="C"/>
    <n v="11"/>
    <n v="4.5"/>
    <n v="8.3000000000000007"/>
    <n v="0.495"/>
    <n v="0.91300000000000014"/>
    <n v="41.840153700000002"/>
    <n v="460.24169070000005"/>
    <n v="417.01149867109638"/>
    <n v="278.00766578073092"/>
    <n v="8.0542295872500009"/>
    <n v="41.25"/>
    <n v="509.54592028725006"/>
    <n v="46.322356389750006"/>
    <n v="461.68461518023264"/>
    <n v="307.78974345348843"/>
  </r>
  <r>
    <s v="29/06/2026"/>
    <s v="E"/>
    <s v="[1062] RAMGADH"/>
    <s v="[8404] CHANDESH"/>
    <x v="16"/>
    <x v="16"/>
    <x v="16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30/06/2026"/>
    <s v="M"/>
    <s v="[1062] RAMGADH"/>
    <s v="[8404] CHANDESH"/>
    <x v="16"/>
    <x v="16"/>
    <x v="16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30/06/2026"/>
    <s v="M"/>
    <s v="[1062] RAMGADH"/>
    <s v="[8404] CHANDESH"/>
    <x v="16"/>
    <x v="16"/>
    <x v="1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30/06/2026"/>
    <s v="E"/>
    <s v="[1062] RAMGADH"/>
    <s v="[8404] CHANDESH"/>
    <x v="16"/>
    <x v="16"/>
    <x v="16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01/06/2026"/>
    <s v="M"/>
    <s v="[1062] RAMGADH"/>
    <s v="[8404] CHANDESH"/>
    <x v="17"/>
    <x v="17"/>
    <x v="17"/>
    <s v="B"/>
    <n v="2"/>
    <n v="8.6"/>
    <n v="9"/>
    <n v="0.17199999999999999"/>
    <n v="0.18"/>
    <n v="71.809999999999988"/>
    <n v="143.61999999999998"/>
    <n v="491.84931506849313"/>
    <n v="327.89954337899542"/>
    <n v="2.51335"/>
    <n v="7.5"/>
    <n v="153.63334999999998"/>
    <n v="76.816674999999989"/>
    <n v="526.14160958904108"/>
    <n v="350.76107305936074"/>
  </r>
  <r>
    <s v="01/06/2026"/>
    <s v="E"/>
    <s v="[1062] RAMGADH"/>
    <s v="[8404] CHANDESH"/>
    <x v="17"/>
    <x v="17"/>
    <x v="17"/>
    <s v="C"/>
    <n v="5"/>
    <n v="3.2"/>
    <n v="8.1999999999999993"/>
    <n v="0.16"/>
    <n v="0.41"/>
    <n v="36.141139799999998"/>
    <n v="180.70569899999998"/>
    <n v="417.0131515384615"/>
    <n v="278.00876769230769"/>
    <n v="3.1623497325000001"/>
    <n v="18.75"/>
    <n v="202.61804873249997"/>
    <n v="40.523609746499993"/>
    <n v="467.58011245961529"/>
    <n v="311.72007497307686"/>
  </r>
  <r>
    <s v="03/06/2026"/>
    <s v="E"/>
    <s v="[1062] RAMGADH"/>
    <s v="[8404] CHANDESH"/>
    <x v="17"/>
    <x v="17"/>
    <x v="17"/>
    <s v="B"/>
    <n v="4"/>
    <n v="6.7"/>
    <n v="8.8000000000000007"/>
    <n v="0.26800000000000002"/>
    <n v="0.35200000000000004"/>
    <n v="55.385550000000002"/>
    <n v="221.54220000000001"/>
    <n v="440.73381962864721"/>
    <n v="293.82254641909816"/>
    <n v="3.8769885000000004"/>
    <n v="15"/>
    <n v="240.41918850000002"/>
    <n v="60.104797125000005"/>
    <n v="478.28751027851456"/>
    <n v="318.85834018567635"/>
  </r>
  <r>
    <s v="04/06/2026"/>
    <s v="E"/>
    <s v="[1062] RAMGADH"/>
    <s v="[8404] CHANDESH"/>
    <x v="17"/>
    <x v="17"/>
    <x v="17"/>
    <s v="C"/>
    <n v="2"/>
    <n v="3.2"/>
    <n v="8.1"/>
    <n v="6.4000000000000001E-2"/>
    <n v="0.16200000000000001"/>
    <n v="35.8631259"/>
    <n v="71.7262518"/>
    <n v="417.01309186046512"/>
    <n v="278.00872790697673"/>
    <n v="1.2552094065000001"/>
    <n v="7.5"/>
    <n v="80.481461206500001"/>
    <n v="40.24073060325"/>
    <n v="467.91547213081401"/>
    <n v="311.94364808720934"/>
  </r>
  <r>
    <s v="05/06/2026"/>
    <s v="M"/>
    <s v="[1062] RAMGADH"/>
    <s v="[8404] CHANDESH"/>
    <x v="17"/>
    <x v="17"/>
    <x v="17"/>
    <s v="B"/>
    <n v="4"/>
    <n v="8.8000000000000007"/>
    <n v="9"/>
    <n v="0.35200000000000004"/>
    <n v="0.36"/>
    <n v="73.48"/>
    <n v="293.92"/>
    <n v="496.48648648648646"/>
    <n v="330.99099099099095"/>
    <n v="5.1436000000000011"/>
    <n v="15"/>
    <n v="314.06360000000001"/>
    <n v="78.515900000000002"/>
    <n v="530.51283783783776"/>
    <n v="353.67522522522518"/>
  </r>
  <r>
    <s v="05/06/2026"/>
    <s v="E"/>
    <s v="[1062] RAMGADH"/>
    <s v="[8404] CHANDESH"/>
    <x v="17"/>
    <x v="17"/>
    <x v="17"/>
    <s v="C"/>
    <n v="9"/>
    <n v="4.2"/>
    <n v="8.1"/>
    <n v="0.37800000000000006"/>
    <n v="0.72899999999999987"/>
    <n v="40.033125900000002"/>
    <n v="360.29813310000003"/>
    <n v="417.01172812499999"/>
    <n v="278.00781875000001"/>
    <n v="6.3052173292500013"/>
    <n v="33.75"/>
    <n v="400.35335042925004"/>
    <n v="44.483705603250002"/>
    <n v="463.37193336718752"/>
    <n v="308.9146222447917"/>
  </r>
  <r>
    <s v="06/06/2026"/>
    <s v="E"/>
    <s v="[1062] RAMGADH"/>
    <s v="[8404] CHANDESH"/>
    <x v="17"/>
    <x v="17"/>
    <x v="17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7/06/2026"/>
    <s v="M"/>
    <s v="[1062] RAMGADH"/>
    <s v="[8404] CHANDESH"/>
    <x v="17"/>
    <x v="17"/>
    <x v="17"/>
    <s v="B"/>
    <n v="3"/>
    <n v="9.1999999999999993"/>
    <n v="9"/>
    <n v="0.27599999999999997"/>
    <n v="0.27"/>
    <n v="76.819999999999993"/>
    <n v="230.45999999999998"/>
    <n v="505.3947368421052"/>
    <n v="336.92982456140345"/>
    <n v="4.0330500000000002"/>
    <n v="11.25"/>
    <n v="245.74304999999998"/>
    <n v="81.914349999999999"/>
    <n v="538.91019736842111"/>
    <n v="359.27346491228076"/>
  </r>
  <r>
    <s v="07/06/2026"/>
    <s v="E"/>
    <s v="[1062] RAMGADH"/>
    <s v="[8404] CHANDESH"/>
    <x v="17"/>
    <x v="17"/>
    <x v="17"/>
    <s v="C"/>
    <n v="9"/>
    <n v="4.3"/>
    <n v="8.1"/>
    <n v="0.38699999999999996"/>
    <n v="0.72899999999999987"/>
    <n v="40.450125900000003"/>
    <n v="364.05113310000002"/>
    <n v="417.01160721649489"/>
    <n v="278.00773814432995"/>
    <n v="6.3708948292500009"/>
    <n v="33.75"/>
    <n v="404.17202792925002"/>
    <n v="44.908003103250003"/>
    <n v="462.96910415721652"/>
    <n v="308.64606943814437"/>
  </r>
  <r>
    <s v="08/06/2026"/>
    <s v="E"/>
    <s v="[1062] RAMGADH"/>
    <s v="[8404] CHANDESH"/>
    <x v="17"/>
    <x v="17"/>
    <x v="17"/>
    <s v="C"/>
    <n v="7"/>
    <n v="3"/>
    <n v="8.1"/>
    <n v="0.21"/>
    <n v="0.56699999999999995"/>
    <n v="35.029125900000004"/>
    <n v="245.20388130000003"/>
    <n v="417.01340357142868"/>
    <n v="278.00893571428577"/>
    <n v="4.2910679227500008"/>
    <n v="26.25"/>
    <n v="275.74494922275005"/>
    <n v="39.392135603250004"/>
    <n v="468.9539952767858"/>
    <n v="312.63599685119055"/>
  </r>
  <r>
    <s v="09/06/2026"/>
    <s v="M"/>
    <s v="[1062] RAMGADH"/>
    <s v="[8404] CHANDESH"/>
    <x v="17"/>
    <x v="17"/>
    <x v="17"/>
    <s v="B"/>
    <n v="2"/>
    <n v="9"/>
    <n v="9"/>
    <n v="0.18"/>
    <n v="0.18"/>
    <n v="75.149999999999991"/>
    <n v="150.29999999999998"/>
    <n v="500.99999999999994"/>
    <n v="333.99999999999994"/>
    <n v="2.6302499999999998"/>
    <n v="7.5"/>
    <n v="160.43024999999997"/>
    <n v="80.215124999999986"/>
    <n v="534.76749999999993"/>
    <n v="356.5116666666666"/>
  </r>
  <r>
    <s v="09/06/2026"/>
    <s v="E"/>
    <s v="[1062] RAMGADH"/>
    <s v="[8404] CHANDESH"/>
    <x v="17"/>
    <x v="17"/>
    <x v="17"/>
    <s v="B"/>
    <n v="4"/>
    <n v="6"/>
    <n v="8.8000000000000007"/>
    <n v="0.24"/>
    <n v="0.35200000000000004"/>
    <n v="49.599000000000004"/>
    <n v="198.39600000000002"/>
    <n v="417.96910112359552"/>
    <n v="278.64606741573033"/>
    <n v="3.4719300000000004"/>
    <n v="15"/>
    <n v="216.86793"/>
    <n v="54.2169825"/>
    <n v="456.88468398876404"/>
    <n v="304.58978932584267"/>
  </r>
  <r>
    <s v="10/06/2026"/>
    <s v="E"/>
    <s v="[1062] RAMGADH"/>
    <s v="[8404] CHANDESH"/>
    <x v="17"/>
    <x v="17"/>
    <x v="17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1/06/2026"/>
    <s v="M"/>
    <s v="[1062] RAMGADH"/>
    <s v="[8404] CHANDESH"/>
    <x v="17"/>
    <x v="17"/>
    <x v="17"/>
    <s v="B"/>
    <n v="4"/>
    <n v="9"/>
    <n v="9"/>
    <n v="0.36"/>
    <n v="0.36"/>
    <n v="75.149999999999991"/>
    <n v="300.59999999999997"/>
    <n v="500.99999999999994"/>
    <n v="333.99999999999994"/>
    <n v="5.2604999999999995"/>
    <n v="15"/>
    <n v="320.86049999999994"/>
    <n v="80.215124999999986"/>
    <n v="534.76749999999993"/>
    <n v="356.5116666666666"/>
  </r>
  <r>
    <s v="11/06/2026"/>
    <s v="E"/>
    <s v="[1062] RAMGADH"/>
    <s v="[8404] CHANDESH"/>
    <x v="17"/>
    <x v="17"/>
    <x v="17"/>
    <s v="C"/>
    <n v="7"/>
    <n v="5"/>
    <n v="8.5"/>
    <n v="0.35"/>
    <n v="0.59499999999999997"/>
    <n v="44.481181500000005"/>
    <n v="311.36827050000005"/>
    <n v="417.01107656250002"/>
    <n v="278.00738437500002"/>
    <n v="5.4489447337500012"/>
    <n v="26.25"/>
    <n v="343.06721523375006"/>
    <n v="49.009602176250006"/>
    <n v="459.46502040234378"/>
    <n v="306.3100136015625"/>
  </r>
  <r>
    <s v="12/06/2026"/>
    <s v="E"/>
    <s v="[1062] RAMGADH"/>
    <s v="[8404] CHANDESH"/>
    <x v="17"/>
    <x v="17"/>
    <x v="17"/>
    <s v="C"/>
    <n v="5"/>
    <n v="3"/>
    <n v="8.1999999999999993"/>
    <n v="0.15"/>
    <n v="0.41"/>
    <n v="35.307139800000002"/>
    <n v="176.53569900000002"/>
    <n v="417.01346220472442"/>
    <n v="278.00897480314961"/>
    <n v="3.0893747325000005"/>
    <n v="18.75"/>
    <n v="198.37507373250003"/>
    <n v="39.675014746500004"/>
    <n v="468.6025363759843"/>
    <n v="312.40169091732287"/>
  </r>
  <r>
    <s v="13/06/2026"/>
    <s v="M"/>
    <s v="[1062] RAMGADH"/>
    <s v="[8404] CHANDESH"/>
    <x v="17"/>
    <x v="17"/>
    <x v="17"/>
    <s v="B"/>
    <n v="5"/>
    <n v="9.1999999999999993"/>
    <n v="9"/>
    <n v="0.46"/>
    <n v="0.45"/>
    <n v="76.819999999999993"/>
    <n v="384.09999999999997"/>
    <n v="505.3947368421052"/>
    <n v="336.92982456140345"/>
    <n v="6.7217500000000001"/>
    <n v="18.75"/>
    <n v="409.57174999999995"/>
    <n v="81.914349999999985"/>
    <n v="538.910197368421"/>
    <n v="359.27346491228064"/>
  </r>
  <r>
    <s v="13/06/2026"/>
    <s v="E"/>
    <s v="[1062] RAMGADH"/>
    <s v="[8404] CHANDESH"/>
    <x v="17"/>
    <x v="17"/>
    <x v="17"/>
    <s v="B"/>
    <n v="6"/>
    <n v="5.6"/>
    <n v="8.8000000000000007"/>
    <n v="0.33599999999999997"/>
    <n v="0.52800000000000002"/>
    <n v="46.292400000000001"/>
    <n v="277.75440000000003"/>
    <n v="403.71279069767445"/>
    <n v="269.14186046511628"/>
    <n v="4.8607020000000007"/>
    <n v="22.5"/>
    <n v="305.11510200000004"/>
    <n v="50.852517000000006"/>
    <n v="443.48125290697681"/>
    <n v="295.6541686046512"/>
  </r>
  <r>
    <s v="14/06/2026"/>
    <s v="E"/>
    <s v="[1062] RAMGADH"/>
    <s v="[8404] CHANDESH"/>
    <x v="17"/>
    <x v="17"/>
    <x v="17"/>
    <s v="C"/>
    <n v="3"/>
    <n v="3"/>
    <n v="8.1999999999999993"/>
    <n v="0.09"/>
    <n v="0.24599999999999997"/>
    <n v="35.307139800000002"/>
    <n v="105.9214194"/>
    <n v="417.01346220472442"/>
    <n v="278.00897480314961"/>
    <n v="1.8536248395000003"/>
    <n v="11.25"/>
    <n v="119.02504423950001"/>
    <n v="39.675014746500004"/>
    <n v="468.6025363759843"/>
    <n v="312.40169091732287"/>
  </r>
  <r>
    <s v="15/06/2026"/>
    <s v="M"/>
    <s v="[1062] RAMGADH"/>
    <s v="[8404] CHANDESH"/>
    <x v="17"/>
    <x v="17"/>
    <x v="17"/>
    <s v="B"/>
    <n v="3"/>
    <n v="9"/>
    <n v="9"/>
    <n v="0.27"/>
    <n v="0.27"/>
    <n v="75.149999999999991"/>
    <n v="225.45"/>
    <n v="500.99999999999994"/>
    <n v="333.99999999999994"/>
    <n v="3.9453750000000003"/>
    <n v="11.25"/>
    <n v="240.645375"/>
    <n v="80.215125"/>
    <n v="534.76750000000004"/>
    <n v="356.51166666666671"/>
  </r>
  <r>
    <s v="15/06/2026"/>
    <s v="E"/>
    <s v="[1062] RAMGADH"/>
    <s v="[8404] CHANDESH"/>
    <x v="17"/>
    <x v="17"/>
    <x v="17"/>
    <s v="B"/>
    <n v="5"/>
    <n v="5.9"/>
    <n v="8.8000000000000007"/>
    <n v="0.29499999999999998"/>
    <n v="0.44"/>
    <n v="48.772350000000003"/>
    <n v="243.86175000000003"/>
    <n v="414.49589235127479"/>
    <n v="276.33059490084986"/>
    <n v="4.2675806250000008"/>
    <n v="18.75"/>
    <n v="266.87933062500002"/>
    <n v="53.375866125000002"/>
    <n v="453.61925885269125"/>
    <n v="302.41283923512748"/>
  </r>
  <r>
    <s v="17/06/2026"/>
    <s v="E"/>
    <s v="[1062] RAMGADH"/>
    <s v="[8404] CHANDESH"/>
    <x v="17"/>
    <x v="17"/>
    <x v="17"/>
    <s v="C"/>
    <n v="4"/>
    <n v="3.1"/>
    <n v="8.1999999999999993"/>
    <n v="0.124"/>
    <n v="0.32799999999999996"/>
    <n v="35.724139800000003"/>
    <n v="142.89655920000001"/>
    <n v="417.0133050583658"/>
    <n v="278.00887003891052"/>
    <n v="2.5006897860000006"/>
    <n v="15"/>
    <n v="160.39724898600002"/>
    <n v="40.099312246500006"/>
    <n v="468.08535696303505"/>
    <n v="312.05690464202337"/>
  </r>
  <r>
    <s v="18/06/2026"/>
    <s v="E"/>
    <s v="[1062] RAMGADH"/>
    <s v="[8404] CHANDESH"/>
    <x v="17"/>
    <x v="17"/>
    <x v="17"/>
    <s v="C"/>
    <n v="2"/>
    <n v="3"/>
    <n v="8.3000000000000007"/>
    <n v="0.06"/>
    <n v="0.16600000000000001"/>
    <n v="35.585153700000006"/>
    <n v="71.170307400000013"/>
    <n v="417.013519921875"/>
    <n v="278.00901328125002"/>
    <n v="1.2454803795000002"/>
    <n v="7.5"/>
    <n v="79.915787779500008"/>
    <n v="39.957893889750004"/>
    <n v="468.25656902050781"/>
    <n v="312.17104601367186"/>
  </r>
  <r>
    <s v="19/06/2026"/>
    <s v="E"/>
    <s v="[1062] RAMGADH"/>
    <s v="[8404] CHANDESH"/>
    <x v="17"/>
    <x v="17"/>
    <x v="17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0/06/2026"/>
    <s v="E"/>
    <s v="[1062] RAMGADH"/>
    <s v="[8404] CHANDESH"/>
    <x v="17"/>
    <x v="17"/>
    <x v="17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1/06/2026"/>
    <s v="E"/>
    <s v="[1062] RAMGADH"/>
    <s v="[8404] CHANDESH"/>
    <x v="17"/>
    <x v="17"/>
    <x v="17"/>
    <s v="C"/>
    <n v="7"/>
    <n v="3"/>
    <n v="8.1"/>
    <n v="0.21"/>
    <n v="0.56699999999999995"/>
    <n v="35.029125900000004"/>
    <n v="245.20388130000003"/>
    <n v="417.01340357142868"/>
    <n v="278.00893571428577"/>
    <n v="4.2910679227500008"/>
    <n v="26.25"/>
    <n v="275.74494922275005"/>
    <n v="39.392135603250004"/>
    <n v="468.9539952767858"/>
    <n v="312.63599685119055"/>
  </r>
  <r>
    <s v="23/06/2026"/>
    <s v="E"/>
    <s v="[1062] RAMGADH"/>
    <s v="[8404] CHANDESH"/>
    <x v="17"/>
    <x v="17"/>
    <x v="17"/>
    <s v="C"/>
    <n v="1"/>
    <n v="3"/>
    <n v="8"/>
    <n v="0.03"/>
    <n v="0.08"/>
    <n v="34.751112000000006"/>
    <n v="34.751112000000006"/>
    <n v="417.01334400000002"/>
    <n v="278.00889599999999"/>
    <n v="0.60814446000000022"/>
    <n v="3.75"/>
    <n v="39.109256460000005"/>
    <n v="39.109256460000005"/>
    <n v="469.31107752000003"/>
    <n v="312.87405168000004"/>
  </r>
  <r>
    <s v="24/06/2026"/>
    <s v="E"/>
    <s v="[1062] RAMGADH"/>
    <s v="[8404] CHANDESH"/>
    <x v="17"/>
    <x v="17"/>
    <x v="17"/>
    <s v="C"/>
    <n v="2"/>
    <n v="3"/>
    <n v="8"/>
    <n v="0.06"/>
    <n v="0.16"/>
    <n v="34.751112000000006"/>
    <n v="69.502224000000012"/>
    <n v="417.01334400000002"/>
    <n v="278.00889599999999"/>
    <n v="1.2162889200000004"/>
    <n v="7.5"/>
    <n v="78.218512920000009"/>
    <n v="39.109256460000005"/>
    <n v="469.31107752000003"/>
    <n v="312.87405168000004"/>
  </r>
  <r>
    <s v="01/06/2026"/>
    <s v="M"/>
    <s v="[1062] RAMGADH"/>
    <s v="[8404] CHANDESH"/>
    <x v="18"/>
    <x v="18"/>
    <x v="18"/>
    <s v="C"/>
    <n v="3"/>
    <n v="3.2"/>
    <n v="8"/>
    <n v="9.6000000000000016E-2"/>
    <n v="0.24"/>
    <n v="35.585112000000002"/>
    <n v="106.755336"/>
    <n v="417.01303124999998"/>
    <n v="278.00868750000001"/>
    <n v="1.8682183800000001"/>
    <n v="11.25"/>
    <n v="119.87355438"/>
    <n v="39.957851460000001"/>
    <n v="468.25607179687495"/>
    <n v="312.17071453124998"/>
  </r>
  <r>
    <s v="01/06/2026"/>
    <s v="E"/>
    <s v="[1062] RAMGADH"/>
    <s v="[8404] CHANDESH"/>
    <x v="18"/>
    <x v="18"/>
    <x v="18"/>
    <s v="C"/>
    <n v="1"/>
    <n v="3"/>
    <n v="8"/>
    <n v="0.03"/>
    <n v="0.08"/>
    <n v="34.751112000000006"/>
    <n v="34.751112000000006"/>
    <n v="417.01334400000002"/>
    <n v="278.00889599999999"/>
    <n v="0.60814446000000022"/>
    <n v="3.75"/>
    <n v="39.109256460000005"/>
    <n v="39.109256460000005"/>
    <n v="469.31107752000003"/>
    <n v="312.87405168000004"/>
  </r>
  <r>
    <s v="02/06/2026"/>
    <s v="M"/>
    <s v="[1062] RAMGADH"/>
    <s v="[8404] CHANDESH"/>
    <x v="18"/>
    <x v="18"/>
    <x v="18"/>
    <s v="C"/>
    <n v="3"/>
    <n v="3.3"/>
    <n v="8.1"/>
    <n v="9.8999999999999991E-2"/>
    <n v="0.24299999999999997"/>
    <n v="36.280125900000002"/>
    <n v="108.8403777"/>
    <n v="417.0129413793104"/>
    <n v="278.00862758620696"/>
    <n v="1.9047066097500003"/>
    <n v="11.25"/>
    <n v="121.99508430975001"/>
    <n v="40.665028103250002"/>
    <n v="467.4141161293104"/>
    <n v="311.6094107528736"/>
  </r>
  <r>
    <s v="02/06/2026"/>
    <s v="E"/>
    <s v="[1062] RAMGADH"/>
    <s v="[8404] CHANDESH"/>
    <x v="18"/>
    <x v="18"/>
    <x v="18"/>
    <s v="C"/>
    <n v="2"/>
    <n v="3.8"/>
    <n v="8.1"/>
    <n v="7.5999999999999998E-2"/>
    <n v="0.16200000000000001"/>
    <n v="38.365125900000002"/>
    <n v="76.730251800000005"/>
    <n v="417.01223804347831"/>
    <n v="278.00815869565218"/>
    <n v="1.3427794065000003"/>
    <n v="7.5"/>
    <n v="85.573031206500005"/>
    <n v="42.786515603250002"/>
    <n v="465.07082177445653"/>
    <n v="310.04721451630434"/>
  </r>
  <r>
    <s v="03/06/2026"/>
    <s v="M"/>
    <s v="[1062] RAMGADH"/>
    <s v="[8404] CHANDESH"/>
    <x v="18"/>
    <x v="18"/>
    <x v="18"/>
    <s v="C"/>
    <n v="4"/>
    <n v="3.2"/>
    <n v="8"/>
    <n v="0.128"/>
    <n v="0.32"/>
    <n v="35.585112000000002"/>
    <n v="142.34044800000001"/>
    <n v="417.01303124999998"/>
    <n v="278.00868750000001"/>
    <n v="2.4909578400000005"/>
    <n v="15"/>
    <n v="159.83140584"/>
    <n v="39.957851460000001"/>
    <n v="468.25607179687495"/>
    <n v="312.17071453124998"/>
  </r>
  <r>
    <s v="03/06/2026"/>
    <s v="E"/>
    <s v="[1062] RAMGADH"/>
    <s v="[8404] CHANDESH"/>
    <x v="18"/>
    <x v="18"/>
    <x v="18"/>
    <s v="C"/>
    <n v="1"/>
    <n v="3.1"/>
    <n v="8.1"/>
    <n v="3.1E-2"/>
    <n v="8.1000000000000003E-2"/>
    <n v="35.446125899999998"/>
    <n v="35.446125899999998"/>
    <n v="417.01324588235298"/>
    <n v="278.0088305882353"/>
    <n v="0.62030720324999999"/>
    <n v="3.75"/>
    <n v="39.816433103249999"/>
    <n v="39.816433103249999"/>
    <n v="468.42862474411766"/>
    <n v="312.28574982941177"/>
  </r>
  <r>
    <s v="04/06/2026"/>
    <s v="M"/>
    <s v="[1062] RAMGADH"/>
    <s v="[8404] CHANDESH"/>
    <x v="18"/>
    <x v="18"/>
    <x v="18"/>
    <s v="C"/>
    <n v="3"/>
    <n v="3.1"/>
    <n v="8"/>
    <n v="9.3000000000000013E-2"/>
    <n v="0.24"/>
    <n v="35.168112000000008"/>
    <n v="105.50433600000002"/>
    <n v="417.01318577075102"/>
    <n v="278.00879051383401"/>
    <n v="1.8463258800000006"/>
    <n v="11.25"/>
    <n v="118.60066188000002"/>
    <n v="39.533553960000006"/>
    <n v="468.77731968379447"/>
    <n v="312.51821312252963"/>
  </r>
  <r>
    <s v="05/06/2026"/>
    <s v="M"/>
    <s v="[1062] RAMGADH"/>
    <s v="[8404] CHANDESH"/>
    <x v="18"/>
    <x v="18"/>
    <x v="18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06/06/2026"/>
    <s v="M"/>
    <s v="[1062] RAMGADH"/>
    <s v="[8404] CHANDESH"/>
    <x v="18"/>
    <x v="18"/>
    <x v="18"/>
    <s v="C"/>
    <n v="1"/>
    <n v="3.7"/>
    <n v="8.1"/>
    <n v="3.7000000000000005E-2"/>
    <n v="8.1000000000000003E-2"/>
    <n v="37.948125900000008"/>
    <n v="37.948125900000008"/>
    <n v="417.01237252747262"/>
    <n v="278.00824835164843"/>
    <n v="0.66409220325000018"/>
    <n v="3.75"/>
    <n v="42.362218103250008"/>
    <n v="42.362218103250008"/>
    <n v="465.51888025549459"/>
    <n v="310.34592017032975"/>
  </r>
  <r>
    <s v="06/06/2026"/>
    <s v="E"/>
    <s v="[1062] RAMGADH"/>
    <s v="[8404] CHANDESH"/>
    <x v="18"/>
    <x v="18"/>
    <x v="18"/>
    <s v="C"/>
    <n v="2"/>
    <n v="3"/>
    <n v="8"/>
    <n v="0.06"/>
    <n v="0.16"/>
    <n v="34.751112000000006"/>
    <n v="69.502224000000012"/>
    <n v="417.01334400000002"/>
    <n v="278.00889599999999"/>
    <n v="1.2162889200000004"/>
    <n v="7.5"/>
    <n v="78.218512920000009"/>
    <n v="39.109256460000005"/>
    <n v="469.31107752000003"/>
    <n v="312.87405168000004"/>
  </r>
  <r>
    <s v="07/06/2026"/>
    <s v="M"/>
    <s v="[1062] RAMGADH"/>
    <s v="[8404] CHANDESH"/>
    <x v="18"/>
    <x v="18"/>
    <x v="18"/>
    <s v="C"/>
    <n v="5"/>
    <n v="3.3"/>
    <n v="8"/>
    <n v="0.16500000000000001"/>
    <n v="0.4"/>
    <n v="36.002112000000004"/>
    <n v="180.01056000000003"/>
    <n v="417.01288030888031"/>
    <n v="278.00858687258687"/>
    <n v="3.1501848000000008"/>
    <n v="18.75"/>
    <n v="201.91074480000003"/>
    <n v="40.382148960000009"/>
    <n v="467.74689915057917"/>
    <n v="311.83126610038613"/>
  </r>
  <r>
    <s v="07/06/2026"/>
    <s v="E"/>
    <s v="[1062] RAMGADH"/>
    <s v="[8404] CHANDESH"/>
    <x v="18"/>
    <x v="18"/>
    <x v="18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08/06/2026"/>
    <s v="M"/>
    <s v="[1062] RAMGADH"/>
    <s v="[8404] CHANDESH"/>
    <x v="18"/>
    <x v="18"/>
    <x v="18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08/06/2026"/>
    <s v="E"/>
    <s v="[1062] RAMGADH"/>
    <s v="[8404] CHANDESH"/>
    <x v="18"/>
    <x v="18"/>
    <x v="18"/>
    <s v="C"/>
    <n v="2"/>
    <n v="3"/>
    <n v="8"/>
    <n v="0.06"/>
    <n v="0.16"/>
    <n v="34.751112000000006"/>
    <n v="69.502224000000012"/>
    <n v="417.01334400000002"/>
    <n v="278.00889599999999"/>
    <n v="1.2162889200000004"/>
    <n v="7.5"/>
    <n v="78.218512920000009"/>
    <n v="39.109256460000005"/>
    <n v="469.31107752000003"/>
    <n v="312.87405168000004"/>
  </r>
  <r>
    <s v="09/06/2026"/>
    <s v="M"/>
    <s v="[1062] RAMGADH"/>
    <s v="[8404] CHANDESH"/>
    <x v="18"/>
    <x v="18"/>
    <x v="18"/>
    <s v="C"/>
    <n v="3"/>
    <n v="3.4"/>
    <n v="8"/>
    <n v="0.10199999999999999"/>
    <n v="0.24"/>
    <n v="36.419112000000005"/>
    <n v="109.25733600000001"/>
    <n v="417.01273282442747"/>
    <n v="278.00848854961833"/>
    <n v="1.9120033800000003"/>
    <n v="11.25"/>
    <n v="122.41933938000001"/>
    <n v="40.806446460000004"/>
    <n v="467.24938694656487"/>
    <n v="311.49959129770991"/>
  </r>
  <r>
    <s v="10/06/2026"/>
    <s v="M"/>
    <s v="[1062] RAMGADH"/>
    <s v="[8404] CHANDESH"/>
    <x v="18"/>
    <x v="18"/>
    <x v="18"/>
    <s v="C"/>
    <n v="5"/>
    <n v="3.2"/>
    <n v="8"/>
    <n v="0.16"/>
    <n v="0.4"/>
    <n v="35.585112000000002"/>
    <n v="177.92556000000002"/>
    <n v="417.01303124999998"/>
    <n v="278.00868750000001"/>
    <n v="3.1136973000000006"/>
    <n v="18.75"/>
    <n v="199.78925730000003"/>
    <n v="39.957851460000008"/>
    <n v="468.25607179687501"/>
    <n v="312.17071453124998"/>
  </r>
  <r>
    <s v="11/06/2026"/>
    <s v="M"/>
    <s v="[1062] RAMGADH"/>
    <s v="[8404] CHANDESH"/>
    <x v="18"/>
    <x v="18"/>
    <x v="18"/>
    <s v="C"/>
    <n v="4"/>
    <n v="3.3"/>
    <n v="8"/>
    <n v="0.13200000000000001"/>
    <n v="0.32"/>
    <n v="36.002112000000004"/>
    <n v="144.00844800000002"/>
    <n v="417.01288030888031"/>
    <n v="278.00858687258687"/>
    <n v="2.5201478400000004"/>
    <n v="15"/>
    <n v="161.52859584000001"/>
    <n v="40.382148960000002"/>
    <n v="467.74689915057911"/>
    <n v="311.83126610038607"/>
  </r>
  <r>
    <s v="12/06/2026"/>
    <s v="M"/>
    <s v="[1062] RAMGADH"/>
    <s v="[8404] CHANDESH"/>
    <x v="18"/>
    <x v="18"/>
    <x v="18"/>
    <s v="C"/>
    <n v="6"/>
    <n v="3.5"/>
    <n v="8"/>
    <n v="0.21"/>
    <n v="0.48"/>
    <n v="36.836112000000007"/>
    <n v="221.01667200000003"/>
    <n v="417.01258867924531"/>
    <n v="278.00839245283021"/>
    <n v="3.8677917600000007"/>
    <n v="22.5"/>
    <n v="247.38446376000002"/>
    <n v="41.230743960000005"/>
    <n v="466.76313916981132"/>
    <n v="311.17542611320755"/>
  </r>
  <r>
    <s v="13/06/2026"/>
    <s v="M"/>
    <s v="[1062] RAMGADH"/>
    <s v="[8404] CHANDESH"/>
    <x v="18"/>
    <x v="18"/>
    <x v="18"/>
    <s v="C"/>
    <n v="5"/>
    <n v="3.2"/>
    <n v="8"/>
    <n v="0.16"/>
    <n v="0.4"/>
    <n v="35.585112000000002"/>
    <n v="177.92556000000002"/>
    <n v="417.01303124999998"/>
    <n v="278.00868750000001"/>
    <n v="3.1136973000000006"/>
    <n v="18.75"/>
    <n v="199.78925730000003"/>
    <n v="39.957851460000008"/>
    <n v="468.25607179687501"/>
    <n v="312.17071453124998"/>
  </r>
  <r>
    <s v="14/06/2026"/>
    <s v="M"/>
    <s v="[1062] RAMGADH"/>
    <s v="[8404] CHANDESH"/>
    <x v="18"/>
    <x v="18"/>
    <x v="18"/>
    <s v="C"/>
    <n v="2"/>
    <n v="3.6"/>
    <n v="8.1999999999999993"/>
    <n v="7.2000000000000008E-2"/>
    <n v="0.16399999999999998"/>
    <n v="37.809139800000004"/>
    <n v="75.618279600000008"/>
    <n v="417.01257132352941"/>
    <n v="278.00838088235292"/>
    <n v="1.3233198930000003"/>
    <n v="7.5"/>
    <n v="84.441599493000012"/>
    <n v="42.220799746500006"/>
    <n v="465.67058543933825"/>
    <n v="310.44705695955884"/>
  </r>
  <r>
    <s v="15/06/2026"/>
    <s v="M"/>
    <s v="[1062] RAMGADH"/>
    <s v="[8404] CHANDESH"/>
    <x v="18"/>
    <x v="18"/>
    <x v="18"/>
    <s v="C"/>
    <n v="2"/>
    <n v="5"/>
    <n v="8.1999999999999993"/>
    <n v="0.1"/>
    <n v="0.16399999999999998"/>
    <n v="43.647139800000005"/>
    <n v="87.29427960000001"/>
    <n v="417.01088980891728"/>
    <n v="278.00725987261154"/>
    <n v="1.5276498930000004"/>
    <n v="7.5"/>
    <n v="96.321929493000013"/>
    <n v="48.160964746500007"/>
    <n v="460.13660585828035"/>
    <n v="306.75773723885357"/>
  </r>
  <r>
    <s v="15/06/2026"/>
    <s v="E"/>
    <s v="[1062] RAMGADH"/>
    <s v="[8404] CHANDESH"/>
    <x v="18"/>
    <x v="18"/>
    <x v="18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6/06/2026"/>
    <s v="M"/>
    <s v="[1062] RAMGADH"/>
    <s v="[8404] CHANDESH"/>
    <x v="18"/>
    <x v="18"/>
    <x v="18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01/06/2026"/>
    <s v="M"/>
    <s v="[1062] RAMGADH"/>
    <s v="[8404] CHANDESH"/>
    <x v="19"/>
    <x v="19"/>
    <x v="19"/>
    <s v="B"/>
    <n v="14"/>
    <n v="7.6"/>
    <n v="8.8000000000000007"/>
    <n v="1.0639999999999998"/>
    <n v="1.2320000000000002"/>
    <n v="62.825400000000002"/>
    <n v="879.55560000000003"/>
    <n v="466.5252475247525"/>
    <n v="311.01683168316833"/>
    <n v="15.392223000000001"/>
    <n v="52.5"/>
    <n v="947.44782299999997"/>
    <n v="67.674844499999992"/>
    <n v="502.53597400990094"/>
    <n v="335.02398267326731"/>
  </r>
  <r>
    <s v="01/06/2026"/>
    <s v="E"/>
    <s v="[1062] RAMGADH"/>
    <s v="[8404] CHANDESH"/>
    <x v="19"/>
    <x v="19"/>
    <x v="19"/>
    <s v="B"/>
    <n v="37"/>
    <n v="6.2"/>
    <n v="8.8000000000000007"/>
    <n v="2.294"/>
    <n v="3.2560000000000002"/>
    <n v="51.252300000000005"/>
    <n v="1896.3351000000002"/>
    <n v="424.74281767955802"/>
    <n v="283.1618784530387"/>
    <n v="33.185864250000009"/>
    <n v="138.75"/>
    <n v="2068.2709642500004"/>
    <n v="55.899215250000012"/>
    <n v="463.2531650552487"/>
    <n v="308.83544337016582"/>
  </r>
  <r>
    <s v="01/06/2026"/>
    <s v="E"/>
    <s v="[1062] RAMGADH"/>
    <s v="[8404] CHANDESH"/>
    <x v="19"/>
    <x v="19"/>
    <x v="19"/>
    <s v="C"/>
    <n v="70"/>
    <n v="3.1"/>
    <n v="8.1"/>
    <n v="2.17"/>
    <n v="5.67"/>
    <n v="35.446125899999998"/>
    <n v="2481.2288129999997"/>
    <n v="417.01324588235298"/>
    <n v="278.0088305882353"/>
    <n v="43.421504227500002"/>
    <n v="262.5"/>
    <n v="2787.1503172274997"/>
    <n v="39.816433103249999"/>
    <n v="468.42862474411766"/>
    <n v="312.28574982941177"/>
  </r>
  <r>
    <s v="02/06/2026"/>
    <s v="M"/>
    <s v="[1062] RAMGADH"/>
    <s v="[8404] CHANDESH"/>
    <x v="19"/>
    <x v="19"/>
    <x v="19"/>
    <s v="B"/>
    <n v="20"/>
    <n v="7.1"/>
    <n v="8.8000000000000007"/>
    <n v="1.42"/>
    <n v="1.76"/>
    <n v="58.692149999999998"/>
    <n v="1173.8429999999998"/>
    <n v="452.63868894601546"/>
    <n v="301.75912596401031"/>
    <n v="20.5422525"/>
    <n v="75"/>
    <n v="1269.3852524999998"/>
    <n v="63.469262624999985"/>
    <n v="489.48017448586114"/>
    <n v="326.32011632390743"/>
  </r>
  <r>
    <s v="02/06/2026"/>
    <s v="E"/>
    <s v="[1062] RAMGADH"/>
    <s v="[8404] CHANDESH"/>
    <x v="19"/>
    <x v="19"/>
    <x v="19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02/06/2026"/>
    <s v="E"/>
    <s v="[1062] RAMGADH"/>
    <s v="[8404] CHANDESH"/>
    <x v="19"/>
    <x v="19"/>
    <x v="19"/>
    <s v="C"/>
    <n v="71"/>
    <n v="3.5"/>
    <n v="8.1"/>
    <n v="2.4849999999999999"/>
    <n v="5.7510000000000003"/>
    <n v="37.114125900000005"/>
    <n v="2635.1029389000005"/>
    <n v="417.01265056179784"/>
    <n v="278.00843370786521"/>
    <n v="46.114301430750011"/>
    <n v="266.25"/>
    <n v="2947.4672403307504"/>
    <n v="41.513623103250005"/>
    <n v="466.44520340730344"/>
    <n v="310.96346893820231"/>
  </r>
  <r>
    <s v="03/06/2026"/>
    <s v="M"/>
    <s v="[1062] RAMGADH"/>
    <s v="[8404] CHANDESH"/>
    <x v="19"/>
    <x v="19"/>
    <x v="19"/>
    <s v="B"/>
    <n v="15"/>
    <n v="6.8"/>
    <n v="8.8000000000000007"/>
    <n v="1.02"/>
    <n v="1.32"/>
    <n v="56.212200000000003"/>
    <n v="843.18299999999999"/>
    <n v="443.78052631578947"/>
    <n v="295.8536842105263"/>
    <n v="14.755702500000002"/>
    <n v="56.25"/>
    <n v="914.18870249999998"/>
    <n v="60.945913499999996"/>
    <n v="481.15194868421048"/>
    <n v="320.76796578947364"/>
  </r>
  <r>
    <s v="03/06/2026"/>
    <s v="E"/>
    <s v="[1062] RAMGADH"/>
    <s v="[8404] CHANDESH"/>
    <x v="19"/>
    <x v="19"/>
    <x v="19"/>
    <s v="C"/>
    <n v="69"/>
    <n v="3.5"/>
    <n v="8.1"/>
    <n v="2.415"/>
    <n v="5.5889999999999995"/>
    <n v="37.114125900000005"/>
    <n v="2560.8746871000003"/>
    <n v="417.01265056179784"/>
    <n v="278.00843370786521"/>
    <n v="44.815307024250011"/>
    <n v="258.75"/>
    <n v="2864.4399941242505"/>
    <n v="41.513623103250005"/>
    <n v="466.44520340730344"/>
    <n v="310.96346893820231"/>
  </r>
  <r>
    <s v="04/06/2026"/>
    <s v="M"/>
    <s v="[1062] RAMGADH"/>
    <s v="[8404] CHANDESH"/>
    <x v="19"/>
    <x v="19"/>
    <x v="19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04/06/2026"/>
    <s v="E"/>
    <s v="[1062] RAMGADH"/>
    <s v="[8404] CHANDESH"/>
    <x v="19"/>
    <x v="19"/>
    <x v="19"/>
    <s v="B"/>
    <n v="38"/>
    <n v="6.1"/>
    <n v="8.6999999999999993"/>
    <n v="2.3179999999999996"/>
    <n v="3.3059999999999996"/>
    <n v="49.9163"/>
    <n v="1896.8194000000001"/>
    <n v="419.46470588235297"/>
    <n v="279.643137254902"/>
    <n v="33.194339500000005"/>
    <n v="142.5"/>
    <n v="2072.5137395000002"/>
    <n v="54.539835250000003"/>
    <n v="458.31794327731097"/>
    <n v="305.5452955182073"/>
  </r>
  <r>
    <s v="04/06/2026"/>
    <s v="E"/>
    <s v="[1062] RAMGADH"/>
    <s v="[8404] CHANDESH"/>
    <x v="19"/>
    <x v="19"/>
    <x v="19"/>
    <s v="C"/>
    <n v="75"/>
    <n v="3"/>
    <n v="8"/>
    <n v="2.25"/>
    <n v="6"/>
    <n v="34.751112000000006"/>
    <n v="2606.3334000000004"/>
    <n v="417.01334400000002"/>
    <n v="278.00889599999999"/>
    <n v="45.61083450000001"/>
    <n v="281.25"/>
    <n v="2933.1942345000007"/>
    <n v="39.109256460000012"/>
    <n v="469.31107752000008"/>
    <n v="312.87405168000004"/>
  </r>
  <r>
    <s v="05/06/2026"/>
    <s v="M"/>
    <s v="[1062] RAMGADH"/>
    <s v="[8404] CHANDESH"/>
    <x v="19"/>
    <x v="19"/>
    <x v="19"/>
    <s v="B"/>
    <n v="19"/>
    <n v="7.6"/>
    <n v="9"/>
    <n v="1.444"/>
    <n v="1.71"/>
    <n v="63.46"/>
    <n v="1205.74"/>
    <n v="466.61764705882348"/>
    <n v="311.07843137254901"/>
    <n v="21.100450000000002"/>
    <n v="71.25"/>
    <n v="1298.0904499999999"/>
    <n v="68.320549999999997"/>
    <n v="502.35698529411758"/>
    <n v="334.90465686274507"/>
  </r>
  <r>
    <s v="05/06/2026"/>
    <s v="E"/>
    <s v="[1062] RAMGADH"/>
    <s v="[8404] CHANDESH"/>
    <x v="19"/>
    <x v="19"/>
    <x v="19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05/06/2026"/>
    <s v="E"/>
    <s v="[1062] RAMGADH"/>
    <s v="[8404] CHANDESH"/>
    <x v="19"/>
    <x v="19"/>
    <x v="19"/>
    <s v="C"/>
    <n v="80"/>
    <n v="3.2"/>
    <n v="8.1"/>
    <n v="2.56"/>
    <n v="6.48"/>
    <n v="35.8631259"/>
    <n v="2869.050072"/>
    <n v="417.01309186046512"/>
    <n v="278.00872790697673"/>
    <n v="50.208376260000001"/>
    <n v="300"/>
    <n v="3219.25844826"/>
    <n v="40.24073060325"/>
    <n v="467.91547213081401"/>
    <n v="311.94364808720934"/>
  </r>
  <r>
    <s v="06/06/2026"/>
    <s v="M"/>
    <s v="[1062] RAMGADH"/>
    <s v="[8404] CHANDESH"/>
    <x v="19"/>
    <x v="19"/>
    <x v="19"/>
    <s v="B"/>
    <n v="20"/>
    <n v="7.8"/>
    <n v="8.8000000000000007"/>
    <n v="1.56"/>
    <n v="1.76"/>
    <n v="64.478699999999989"/>
    <n v="1289.5739999999998"/>
    <n v="471.7953658536585"/>
    <n v="314.530243902439"/>
    <n v="22.567544999999999"/>
    <n v="75"/>
    <n v="1387.141545"/>
    <n v="69.357077250000003"/>
    <n v="507.49080914634152"/>
    <n v="338.32720609756103"/>
  </r>
  <r>
    <s v="06/06/2026"/>
    <s v="E"/>
    <s v="[1062] RAMGADH"/>
    <s v="[8404] CHANDESH"/>
    <x v="19"/>
    <x v="19"/>
    <x v="19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06/06/2026"/>
    <s v="E"/>
    <s v="[1062] RAMGADH"/>
    <s v="[8404] CHANDESH"/>
    <x v="19"/>
    <x v="19"/>
    <x v="19"/>
    <s v="C"/>
    <n v="85"/>
    <n v="3.1"/>
    <n v="8"/>
    <n v="2.6349999999999998"/>
    <n v="6.8"/>
    <n v="35.168112000000008"/>
    <n v="2989.2895200000007"/>
    <n v="417.01318577075102"/>
    <n v="278.00879051383401"/>
    <n v="52.312566600000018"/>
    <n v="318.75"/>
    <n v="3360.3520866000008"/>
    <n v="39.533553960000006"/>
    <n v="468.77731968379447"/>
    <n v="312.51821312252963"/>
  </r>
  <r>
    <s v="07/06/2026"/>
    <s v="M"/>
    <s v="[1062] RAMGADH"/>
    <s v="[8404] CHANDESH"/>
    <x v="19"/>
    <x v="19"/>
    <x v="19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07/06/2026"/>
    <s v="E"/>
    <s v="[1062] RAMGADH"/>
    <s v="[8404] CHANDESH"/>
    <x v="19"/>
    <x v="19"/>
    <x v="19"/>
    <s v="B"/>
    <n v="35"/>
    <n v="5.7"/>
    <n v="8.6"/>
    <n v="1.9950000000000001"/>
    <n v="3.01"/>
    <n v="46.643099999999997"/>
    <n v="1632.5084999999999"/>
    <n v="407.95714285714286"/>
    <n v="271.97142857142859"/>
    <n v="28.568898750000002"/>
    <n v="131.25"/>
    <n v="1792.3273987499999"/>
    <n v="51.209354249999997"/>
    <n v="447.89522667638482"/>
    <n v="298.59681778425653"/>
  </r>
  <r>
    <s v="07/06/2026"/>
    <s v="E"/>
    <s v="[1062] RAMGADH"/>
    <s v="[8404] CHANDESH"/>
    <x v="19"/>
    <x v="19"/>
    <x v="19"/>
    <s v="C"/>
    <n v="92"/>
    <n v="3.1"/>
    <n v="8"/>
    <n v="2.8519999999999999"/>
    <n v="7.36"/>
    <n v="35.168112000000008"/>
    <n v="3235.4663040000005"/>
    <n v="417.01318577075102"/>
    <n v="278.00879051383401"/>
    <n v="56.620660320000013"/>
    <n v="345"/>
    <n v="3637.0869643200003"/>
    <n v="39.533553960000006"/>
    <n v="468.77731968379447"/>
    <n v="312.51821312252963"/>
  </r>
  <r>
    <s v="08/06/2026"/>
    <s v="M"/>
    <s v="[1062] RAMGADH"/>
    <s v="[8404] CHANDESH"/>
    <x v="19"/>
    <x v="19"/>
    <x v="19"/>
    <s v="B"/>
    <n v="21"/>
    <n v="7.7"/>
    <n v="8.8000000000000007"/>
    <n v="1.6170000000000002"/>
    <n v="1.8480000000000001"/>
    <n v="63.652050000000003"/>
    <n v="1336.6930500000001"/>
    <n v="469.17972972972979"/>
    <n v="312.78648648648652"/>
    <n v="23.392128375000002"/>
    <n v="78.75"/>
    <n v="1438.8351783750002"/>
    <n v="68.515960875000005"/>
    <n v="505.03165264127773"/>
    <n v="336.68776842751851"/>
  </r>
  <r>
    <s v="08/06/2026"/>
    <s v="E"/>
    <s v="[1062] RAMGADH"/>
    <s v="[8404] CHANDESH"/>
    <x v="19"/>
    <x v="19"/>
    <x v="19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08/06/2026"/>
    <s v="E"/>
    <s v="[1062] RAMGADH"/>
    <s v="[8404] CHANDESH"/>
    <x v="19"/>
    <x v="19"/>
    <x v="19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09/06/2026"/>
    <s v="M"/>
    <s v="[1062] RAMGADH"/>
    <s v="[8404] CHANDESH"/>
    <x v="19"/>
    <x v="19"/>
    <x v="19"/>
    <s v="B"/>
    <n v="26"/>
    <n v="7.2"/>
    <n v="8.8000000000000007"/>
    <n v="1.8720000000000001"/>
    <n v="2.2880000000000003"/>
    <n v="59.518800000000006"/>
    <n v="1547.4888000000001"/>
    <n v="455.50102040816324"/>
    <n v="303.66734693877549"/>
    <n v="27.081054000000005"/>
    <n v="97.5"/>
    <n v="1672.0698540000001"/>
    <n v="64.310378999999998"/>
    <n v="492.17126785714277"/>
    <n v="328.11417857142851"/>
  </r>
  <r>
    <s v="09/06/2026"/>
    <s v="E"/>
    <s v="[1062] RAMGADH"/>
    <s v="[8404] CHANDESH"/>
    <x v="19"/>
    <x v="19"/>
    <x v="19"/>
    <s v="C"/>
    <n v="100"/>
    <n v="3.8"/>
    <n v="8"/>
    <n v="3.8"/>
    <n v="8"/>
    <n v="38.087112000000005"/>
    <n v="3808.7112000000006"/>
    <n v="417.01217518248177"/>
    <n v="278.00811678832116"/>
    <n v="66.652446000000012"/>
    <n v="375"/>
    <n v="4250.3636460000007"/>
    <n v="42.50363646000001"/>
    <n v="465.36828240875923"/>
    <n v="310.24552160583949"/>
  </r>
  <r>
    <s v="10/06/2026"/>
    <s v="M"/>
    <s v="[1062] RAMGADH"/>
    <s v="[8404] CHANDESH"/>
    <x v="19"/>
    <x v="19"/>
    <x v="19"/>
    <s v="B"/>
    <n v="25"/>
    <n v="7.3"/>
    <n v="8.8000000000000007"/>
    <n v="1.825"/>
    <n v="2.2000000000000002"/>
    <n v="60.34545"/>
    <n v="1508.63625"/>
    <n v="458.31987341772157"/>
    <n v="305.54658227848103"/>
    <n v="26.401134375000002"/>
    <n v="93.75"/>
    <n v="1628.7873843750001"/>
    <n v="65.15149537500001"/>
    <n v="494.8214838607596"/>
    <n v="329.88098924050638"/>
  </r>
  <r>
    <s v="10/06/2026"/>
    <s v="M"/>
    <s v="[1062] RAMGADH"/>
    <s v="[8404] CHANDESH"/>
    <x v="19"/>
    <x v="19"/>
    <x v="19"/>
    <s v="C"/>
    <n v="3"/>
    <n v="3.1"/>
    <n v="8.1"/>
    <n v="9.3000000000000013E-2"/>
    <n v="0.24299999999999997"/>
    <n v="35.446125899999998"/>
    <n v="106.3383777"/>
    <n v="417.01324588235298"/>
    <n v="278.0088305882353"/>
    <n v="1.8609216097500001"/>
    <n v="11.25"/>
    <n v="119.44929930974999"/>
    <n v="39.816433103249999"/>
    <n v="468.42862474411766"/>
    <n v="312.28574982941177"/>
  </r>
  <r>
    <s v="10/06/2026"/>
    <s v="E"/>
    <s v="[1062] RAMGADH"/>
    <s v="[8404] CHANDESH"/>
    <x v="19"/>
    <x v="19"/>
    <x v="19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0/06/2026"/>
    <s v="E"/>
    <s v="[1062] RAMGADH"/>
    <s v="[8404] CHANDESH"/>
    <x v="19"/>
    <x v="19"/>
    <x v="19"/>
    <s v="C"/>
    <n v="74"/>
    <n v="3.2"/>
    <n v="8.1"/>
    <n v="2.3680000000000003"/>
    <n v="5.9939999999999998"/>
    <n v="35.8631259"/>
    <n v="2653.8713165999998"/>
    <n v="417.01309186046512"/>
    <n v="278.00872790697673"/>
    <n v="46.4427480405"/>
    <n v="277.5"/>
    <n v="2977.8140646405"/>
    <n v="40.24073060325"/>
    <n v="467.91547213081401"/>
    <n v="311.94364808720934"/>
  </r>
  <r>
    <s v="11/06/2026"/>
    <s v="M"/>
    <s v="[1062] RAMGADH"/>
    <s v="[8404] CHANDESH"/>
    <x v="19"/>
    <x v="19"/>
    <x v="19"/>
    <s v="B"/>
    <n v="26"/>
    <n v="6.9"/>
    <n v="8.8000000000000007"/>
    <n v="1.794"/>
    <n v="2.2880000000000003"/>
    <n v="57.038850000000004"/>
    <n v="1483.0101000000002"/>
    <n v="446.77950391644907"/>
    <n v="297.85300261096603"/>
    <n v="25.952676750000006"/>
    <n v="97.5"/>
    <n v="1606.4627767500001"/>
    <n v="61.787029875000002"/>
    <n v="483.97151338120102"/>
    <n v="322.64767558746735"/>
  </r>
  <r>
    <s v="11/06/2026"/>
    <s v="M"/>
    <s v="[1062] RAMGADH"/>
    <s v="[8404] CHANDESH"/>
    <x v="19"/>
    <x v="19"/>
    <x v="19"/>
    <s v="C"/>
    <n v="37"/>
    <n v="3.1"/>
    <n v="8"/>
    <n v="1.147"/>
    <n v="2.96"/>
    <n v="35.168112000000008"/>
    <n v="1301.2201440000003"/>
    <n v="417.01318577075102"/>
    <n v="278.00879051383401"/>
    <n v="22.771352520000008"/>
    <n v="138.75"/>
    <n v="1462.7414965200003"/>
    <n v="39.533553960000006"/>
    <n v="468.77731968379447"/>
    <n v="312.51821312252963"/>
  </r>
  <r>
    <s v="11/06/2026"/>
    <s v="E"/>
    <s v="[1062] RAMGADH"/>
    <s v="[8404] CHANDESH"/>
    <x v="19"/>
    <x v="19"/>
    <x v="19"/>
    <s v="B"/>
    <n v="40"/>
    <n v="5.6"/>
    <n v="8.6"/>
    <n v="2.2400000000000002"/>
    <n v="3.44"/>
    <n v="45.824799999999996"/>
    <n v="1832.9919999999997"/>
    <n v="404.33647058823533"/>
    <n v="269.55764705882353"/>
    <n v="32.077359999999999"/>
    <n v="150"/>
    <n v="2015.0693599999997"/>
    <n v="50.376733999999992"/>
    <n v="444.50059411764704"/>
    <n v="296.33372941176469"/>
  </r>
  <r>
    <s v="11/06/2026"/>
    <s v="E"/>
    <s v="[1062] RAMGADH"/>
    <s v="[8404] CHANDESH"/>
    <x v="19"/>
    <x v="19"/>
    <x v="19"/>
    <s v="C"/>
    <n v="71"/>
    <n v="3.1"/>
    <n v="8.1"/>
    <n v="2.2010000000000001"/>
    <n v="5.7510000000000003"/>
    <n v="35.446125899999998"/>
    <n v="2516.6749388999997"/>
    <n v="417.01324588235298"/>
    <n v="278.0088305882353"/>
    <n v="44.041811430750002"/>
    <n v="266.25"/>
    <n v="2826.9667503307496"/>
    <n v="39.816433103249992"/>
    <n v="468.4286247441176"/>
    <n v="312.28574982941171"/>
  </r>
  <r>
    <s v="12/06/2026"/>
    <s v="M"/>
    <s v="[1062] RAMGADH"/>
    <s v="[8404] CHANDESH"/>
    <x v="19"/>
    <x v="19"/>
    <x v="19"/>
    <s v="B"/>
    <n v="57"/>
    <n v="7"/>
    <n v="9"/>
    <n v="3.99"/>
    <n v="5.13"/>
    <n v="58.45"/>
    <n v="3331.65"/>
    <n v="449.61538461538464"/>
    <n v="299.74358974358978"/>
    <n v="58.303875000000005"/>
    <n v="213.75"/>
    <n v="3603.7038750000002"/>
    <n v="63.222875000000002"/>
    <n v="486.32980769230767"/>
    <n v="324.21987179487178"/>
  </r>
  <r>
    <s v="12/06/2026"/>
    <s v="M"/>
    <s v="[1062] RAMGADH"/>
    <s v="[8404] CHANDESH"/>
    <x v="19"/>
    <x v="19"/>
    <x v="19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2/06/2026"/>
    <s v="E"/>
    <s v="[1062] RAMGADH"/>
    <s v="[8404] CHANDESH"/>
    <x v="19"/>
    <x v="19"/>
    <x v="19"/>
    <s v="B"/>
    <n v="32"/>
    <n v="5.6"/>
    <n v="8.8000000000000007"/>
    <n v="1.7919999999999998"/>
    <n v="2.8160000000000003"/>
    <n v="46.292400000000001"/>
    <n v="1481.3568"/>
    <n v="403.71279069767445"/>
    <n v="269.14186046511628"/>
    <n v="25.923744000000003"/>
    <n v="120"/>
    <n v="1627.280544"/>
    <n v="50.852516999999999"/>
    <n v="443.48125290697675"/>
    <n v="295.65416860465115"/>
  </r>
  <r>
    <s v="12/06/2026"/>
    <s v="E"/>
    <s v="[1062] RAMGADH"/>
    <s v="[8404] CHANDESH"/>
    <x v="19"/>
    <x v="19"/>
    <x v="19"/>
    <s v="C"/>
    <n v="76"/>
    <n v="3.1"/>
    <n v="8.1999999999999993"/>
    <n v="2.3559999999999999"/>
    <n v="6.2319999999999993"/>
    <n v="35.724139800000003"/>
    <n v="2715.0346248000001"/>
    <n v="417.0133050583658"/>
    <n v="278.00887003891052"/>
    <n v="47.513105934000009"/>
    <n v="285"/>
    <n v="3047.5477307340002"/>
    <n v="40.099312246500006"/>
    <n v="468.08535696303505"/>
    <n v="312.05690464202337"/>
  </r>
  <r>
    <s v="13/06/2026"/>
    <s v="M"/>
    <s v="[1062] RAMGADH"/>
    <s v="[8404] CHANDESH"/>
    <x v="19"/>
    <x v="19"/>
    <x v="19"/>
    <s v="B"/>
    <n v="50"/>
    <n v="6.5"/>
    <n v="8.8000000000000007"/>
    <n v="3.25"/>
    <n v="4.4000000000000004"/>
    <n v="53.732250000000001"/>
    <n v="2686.6125000000002"/>
    <n v="434.49258760107813"/>
    <n v="289.66172506738542"/>
    <n v="47.015718750000005"/>
    <n v="187.5"/>
    <n v="2921.1282187500001"/>
    <n v="58.422564375"/>
    <n v="472.41965801886789"/>
    <n v="314.94643867924526"/>
  </r>
  <r>
    <s v="13/06/2026"/>
    <s v="E"/>
    <s v="[1062] RAMGADH"/>
    <s v="[8404] CHANDESH"/>
    <x v="19"/>
    <x v="19"/>
    <x v="19"/>
    <s v="B"/>
    <n v="41"/>
    <n v="5.6"/>
    <n v="8.6"/>
    <n v="2.2959999999999998"/>
    <n v="3.5259999999999998"/>
    <n v="45.824799999999996"/>
    <n v="1878.8167999999998"/>
    <n v="404.33647058823533"/>
    <n v="269.55764705882353"/>
    <n v="32.879294000000002"/>
    <n v="153.75"/>
    <n v="2065.4460939999999"/>
    <n v="50.376733999999999"/>
    <n v="444.50059411764715"/>
    <n v="296.33372941176475"/>
  </r>
  <r>
    <s v="13/06/2026"/>
    <s v="E"/>
    <s v="[1062] RAMGADH"/>
    <s v="[8404] CHANDESH"/>
    <x v="19"/>
    <x v="19"/>
    <x v="19"/>
    <s v="C"/>
    <n v="73"/>
    <n v="3.6"/>
    <n v="8.1999999999999993"/>
    <n v="2.6280000000000001"/>
    <n v="5.9859999999999989"/>
    <n v="37.809139800000004"/>
    <n v="2760.0672054000001"/>
    <n v="417.01257132352941"/>
    <n v="278.00838088235292"/>
    <n v="48.301176094500008"/>
    <n v="273.75"/>
    <n v="3082.1183814945002"/>
    <n v="42.220799746500006"/>
    <n v="465.67058543933825"/>
    <n v="310.44705695955884"/>
  </r>
  <r>
    <s v="14/06/2026"/>
    <s v="M"/>
    <s v="[1062] RAMGADH"/>
    <s v="[8404] CHANDESH"/>
    <x v="19"/>
    <x v="19"/>
    <x v="19"/>
    <s v="B"/>
    <n v="22"/>
    <n v="6.3"/>
    <n v="8.6"/>
    <n v="1.3859999999999999"/>
    <n v="1.8919999999999999"/>
    <n v="51.552899999999994"/>
    <n v="1134.1637999999998"/>
    <n v="428.41745152354571"/>
    <n v="285.61163434903045"/>
    <n v="19.847866499999999"/>
    <n v="82.5"/>
    <n v="1236.5116664999998"/>
    <n v="56.205075749999992"/>
    <n v="467.07819182825483"/>
    <n v="311.38546121883655"/>
  </r>
  <r>
    <s v="14/06/2026"/>
    <s v="M"/>
    <s v="[1062] RAMGADH"/>
    <s v="[8404] CHANDESH"/>
    <x v="19"/>
    <x v="19"/>
    <x v="19"/>
    <s v="C"/>
    <n v="9"/>
    <n v="3.2"/>
    <n v="8"/>
    <n v="0.28800000000000003"/>
    <n v="0.72"/>
    <n v="35.585112000000002"/>
    <n v="320.266008"/>
    <n v="417.01303124999998"/>
    <n v="278.00868750000001"/>
    <n v="5.6046551400000002"/>
    <n v="33.75"/>
    <n v="359.62066313999998"/>
    <n v="39.957851460000001"/>
    <n v="468.25607179687495"/>
    <n v="312.17071453124998"/>
  </r>
  <r>
    <s v="14/06/2026"/>
    <s v="E"/>
    <s v="[1062] RAMGADH"/>
    <s v="[8404] CHANDESH"/>
    <x v="19"/>
    <x v="19"/>
    <x v="19"/>
    <s v="B"/>
    <n v="40"/>
    <n v="5.6"/>
    <n v="8.6"/>
    <n v="2.2400000000000002"/>
    <n v="3.44"/>
    <n v="45.824799999999996"/>
    <n v="1832.9919999999997"/>
    <n v="404.33647058823533"/>
    <n v="269.55764705882353"/>
    <n v="32.077359999999999"/>
    <n v="150"/>
    <n v="2015.0693599999997"/>
    <n v="50.376733999999992"/>
    <n v="444.50059411764704"/>
    <n v="296.33372941176469"/>
  </r>
  <r>
    <s v="14/06/2026"/>
    <s v="E"/>
    <s v="[1062] RAMGADH"/>
    <s v="[8404] CHANDESH"/>
    <x v="19"/>
    <x v="19"/>
    <x v="19"/>
    <s v="C"/>
    <n v="70"/>
    <n v="3.4"/>
    <n v="8.1999999999999993"/>
    <n v="2.38"/>
    <n v="5.74"/>
    <n v="36.975139800000001"/>
    <n v="2588.2597860000001"/>
    <n v="417.01285488721805"/>
    <n v="278.00856992481204"/>
    <n v="45.294546255000007"/>
    <n v="262.5"/>
    <n v="2896.0543322550002"/>
    <n v="41.372204746500003"/>
    <n v="466.60381293045111"/>
    <n v="311.06920862030074"/>
  </r>
  <r>
    <s v="15/06/2026"/>
    <s v="M"/>
    <s v="[1062] RAMGADH"/>
    <s v="[8404] CHANDESH"/>
    <x v="19"/>
    <x v="19"/>
    <x v="19"/>
    <s v="B"/>
    <n v="32"/>
    <n v="6.9"/>
    <n v="8.6"/>
    <n v="2.2080000000000002"/>
    <n v="2.7519999999999998"/>
    <n v="56.462699999999998"/>
    <n v="1806.8063999999999"/>
    <n v="446.93430079155672"/>
    <n v="297.95620052770448"/>
    <n v="31.619112000000001"/>
    <n v="120"/>
    <n v="1958.425512"/>
    <n v="61.200797250000001"/>
    <n v="484.43902836411615"/>
    <n v="322.9593522427441"/>
  </r>
  <r>
    <s v="15/06/2026"/>
    <s v="M"/>
    <s v="[1062] RAMGADH"/>
    <s v="[8404] CHANDESH"/>
    <x v="19"/>
    <x v="19"/>
    <x v="19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5/06/2026"/>
    <s v="E"/>
    <s v="[1062] RAMGADH"/>
    <s v="[8404] CHANDESH"/>
    <x v="19"/>
    <x v="19"/>
    <x v="19"/>
    <s v="B"/>
    <n v="40"/>
    <n v="5.6"/>
    <n v="8.5"/>
    <n v="2.2400000000000002"/>
    <n v="3.4"/>
    <n v="45.357199999999999"/>
    <n v="1814.288"/>
    <n v="402.57869822485208"/>
    <n v="268.38579881656807"/>
    <n v="31.750040000000002"/>
    <n v="150"/>
    <n v="1996.0380399999999"/>
    <n v="49.900950999999999"/>
    <n v="442.90784911242605"/>
    <n v="295.27189940828401"/>
  </r>
  <r>
    <s v="15/06/2026"/>
    <s v="E"/>
    <s v="[1062] RAMGADH"/>
    <s v="[8404] CHANDESH"/>
    <x v="19"/>
    <x v="19"/>
    <x v="19"/>
    <s v="C"/>
    <n v="55"/>
    <n v="4"/>
    <n v="8.1"/>
    <n v="2.2000000000000002"/>
    <n v="4.4550000000000001"/>
    <n v="39.199125899999999"/>
    <n v="2155.9519245000001"/>
    <n v="417.01197765957443"/>
    <n v="278.00798510638293"/>
    <n v="37.729158678750004"/>
    <n v="206.25"/>
    <n v="2399.9310831787502"/>
    <n v="43.635110603250006"/>
    <n v="464.20330428989365"/>
    <n v="309.46886952659577"/>
  </r>
  <r>
    <s v="16/06/2026"/>
    <s v="M"/>
    <s v="[1062] RAMGADH"/>
    <s v="[8404] CHANDESH"/>
    <x v="19"/>
    <x v="19"/>
    <x v="19"/>
    <s v="B"/>
    <n v="26"/>
    <n v="7.7"/>
    <n v="8.6"/>
    <n v="2.0020000000000002"/>
    <n v="2.2359999999999998"/>
    <n v="63.009100000000004"/>
    <n v="1638.2366000000002"/>
    <n v="469.05037220843673"/>
    <n v="312.70024813895782"/>
    <n v="28.669140500000005"/>
    <n v="97.5"/>
    <n v="1764.4057405000001"/>
    <n v="67.861759250000006"/>
    <n v="505.17438647642683"/>
    <n v="336.78292431761787"/>
  </r>
  <r>
    <s v="16/06/2026"/>
    <s v="E"/>
    <s v="[1062] RAMGADH"/>
    <s v="[8404] CHANDESH"/>
    <x v="19"/>
    <x v="19"/>
    <x v="19"/>
    <s v="B"/>
    <n v="92"/>
    <n v="5.9"/>
    <n v="8.6"/>
    <n v="5.4280000000000008"/>
    <n v="7.911999999999999"/>
    <n v="48.279699999999998"/>
    <n v="4441.7323999999999"/>
    <n v="415.01174785100284"/>
    <n v="276.67449856733521"/>
    <n v="77.730316999999999"/>
    <n v="345"/>
    <n v="4864.4627170000003"/>
    <n v="52.874594750000007"/>
    <n v="454.50941045845281"/>
    <n v="303.00627363896854"/>
  </r>
  <r>
    <s v="17/06/2026"/>
    <s v="M"/>
    <s v="[1062] RAMGADH"/>
    <s v="[8404] CHANDESH"/>
    <x v="19"/>
    <x v="19"/>
    <x v="19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17/06/2026"/>
    <s v="E"/>
    <s v="[1062] RAMGADH"/>
    <s v="[8404] CHANDESH"/>
    <x v="19"/>
    <x v="19"/>
    <x v="19"/>
    <s v="B"/>
    <n v="91"/>
    <n v="6.3"/>
    <n v="8.6999999999999993"/>
    <n v="5.7329999999999997"/>
    <n v="7.9169999999999989"/>
    <n v="51.552899999999994"/>
    <n v="4691.3138999999992"/>
    <n v="426.05702479338839"/>
    <n v="284.0380165289256"/>
    <n v="82.097993249999988"/>
    <n v="341.25"/>
    <n v="5114.6618932499996"/>
    <n v="56.205075749999999"/>
    <n v="464.50475826446279"/>
    <n v="309.6698388429752"/>
  </r>
  <r>
    <s v="18/06/2026"/>
    <s v="M"/>
    <s v="[1062] RAMGADH"/>
    <s v="[8404] CHANDESH"/>
    <x v="19"/>
    <x v="19"/>
    <x v="19"/>
    <s v="B"/>
    <n v="14"/>
    <n v="7.8"/>
    <n v="8.8000000000000007"/>
    <n v="1.0920000000000001"/>
    <n v="1.2320000000000002"/>
    <n v="64.478699999999989"/>
    <n v="902.70179999999982"/>
    <n v="471.7953658536585"/>
    <n v="314.530243902439"/>
    <n v="15.797281499999999"/>
    <n v="52.5"/>
    <n v="970.99908149999987"/>
    <n v="69.357077249999989"/>
    <n v="507.49080914634141"/>
    <n v="338.32720609756092"/>
  </r>
  <r>
    <s v="18/06/2026"/>
    <s v="E"/>
    <s v="[1062] RAMGADH"/>
    <s v="[8404] CHANDESH"/>
    <x v="19"/>
    <x v="19"/>
    <x v="19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18/06/2026"/>
    <s v="E"/>
    <s v="[1062] RAMGADH"/>
    <s v="[8404] CHANDESH"/>
    <x v="19"/>
    <x v="19"/>
    <x v="19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9/06/2026"/>
    <s v="M"/>
    <s v="[1062] RAMGADH"/>
    <s v="[8404] CHANDESH"/>
    <x v="19"/>
    <x v="19"/>
    <x v="19"/>
    <s v="B"/>
    <n v="22"/>
    <n v="7.7"/>
    <n v="8.8000000000000007"/>
    <n v="1.694"/>
    <n v="1.9360000000000002"/>
    <n v="63.652050000000003"/>
    <n v="1400.3451"/>
    <n v="469.17972972972979"/>
    <n v="312.78648648648652"/>
    <n v="24.506039250000001"/>
    <n v="82.5"/>
    <n v="1507.35113925"/>
    <n v="68.515960875000005"/>
    <n v="505.03165264127773"/>
    <n v="336.68776842751851"/>
  </r>
  <r>
    <s v="19/06/2026"/>
    <s v="E"/>
    <s v="[1062] RAMGADH"/>
    <s v="[8404] CHANDESH"/>
    <x v="19"/>
    <x v="19"/>
    <x v="19"/>
    <s v="C"/>
    <n v="20"/>
    <n v="4.4000000000000004"/>
    <n v="8.1"/>
    <n v="0.88"/>
    <n v="1.62"/>
    <n v="40.867125900000005"/>
    <n v="817.34251800000015"/>
    <n v="417.01148877551026"/>
    <n v="278.00765918367352"/>
    <n v="14.303494065000004"/>
    <n v="75"/>
    <n v="906.64601206500015"/>
    <n v="45.332300603250005"/>
    <n v="462.57449595153065"/>
    <n v="308.38299730102045"/>
  </r>
  <r>
    <s v="20/06/2026"/>
    <s v="M"/>
    <s v="[1062] RAMGADH"/>
    <s v="[8404] CHANDESH"/>
    <x v="19"/>
    <x v="19"/>
    <x v="19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20/06/2026"/>
    <s v="E"/>
    <s v="[1062] RAMGADH"/>
    <s v="[8404] CHANDESH"/>
    <x v="19"/>
    <x v="19"/>
    <x v="19"/>
    <s v="B"/>
    <n v="9"/>
    <n v="6.5"/>
    <n v="8.8000000000000007"/>
    <n v="0.58499999999999996"/>
    <n v="0.79200000000000004"/>
    <n v="53.732250000000001"/>
    <n v="483.59025000000003"/>
    <n v="434.49258760107813"/>
    <n v="289.66172506738542"/>
    <n v="8.4628293750000019"/>
    <n v="33.75"/>
    <n v="525.80307937500004"/>
    <n v="58.422564375000007"/>
    <n v="472.41965801886795"/>
    <n v="314.94643867924532"/>
  </r>
  <r>
    <s v="20/06/2026"/>
    <s v="E"/>
    <s v="[1062] RAMGADH"/>
    <s v="[8404] CHANDESH"/>
    <x v="19"/>
    <x v="19"/>
    <x v="19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21/06/2026"/>
    <s v="M"/>
    <s v="[1062] RAMGADH"/>
    <s v="[8404] CHANDESH"/>
    <x v="19"/>
    <x v="19"/>
    <x v="19"/>
    <s v="B"/>
    <n v="4"/>
    <n v="7"/>
    <n v="8.8000000000000007"/>
    <n v="0.28000000000000003"/>
    <n v="0.35200000000000004"/>
    <n v="57.865500000000004"/>
    <n v="231.46200000000002"/>
    <n v="449.73186528497411"/>
    <n v="299.82124352331607"/>
    <n v="4.0505850000000008"/>
    <n v="15"/>
    <n v="250.51258500000003"/>
    <n v="62.628146250000007"/>
    <n v="486.74725064766841"/>
    <n v="324.49816709844561"/>
  </r>
  <r>
    <s v="21/06/2026"/>
    <s v="E"/>
    <s v="[1062] RAMGADH"/>
    <s v="[8404] CHANDESH"/>
    <x v="19"/>
    <x v="19"/>
    <x v="19"/>
    <s v="B"/>
    <n v="4"/>
    <n v="5.6"/>
    <n v="8.8000000000000007"/>
    <n v="0.22399999999999998"/>
    <n v="0.35200000000000004"/>
    <n v="46.292400000000001"/>
    <n v="185.1696"/>
    <n v="403.71279069767445"/>
    <n v="269.14186046511628"/>
    <n v="3.2404680000000003"/>
    <n v="15"/>
    <n v="203.410068"/>
    <n v="50.852516999999999"/>
    <n v="443.48125290697675"/>
    <n v="295.65416860465115"/>
  </r>
  <r>
    <s v="22/06/2026"/>
    <s v="M"/>
    <s v="[1062] RAMGADH"/>
    <s v="[8404] CHANDESH"/>
    <x v="19"/>
    <x v="19"/>
    <x v="19"/>
    <s v="B"/>
    <n v="18"/>
    <n v="7.4"/>
    <n v="8.8000000000000007"/>
    <n v="1.3320000000000001"/>
    <n v="1.5840000000000001"/>
    <n v="61.172100000000007"/>
    <n v="1101.0978000000002"/>
    <n v="461.09623115577887"/>
    <n v="307.39748743718593"/>
    <n v="19.269211500000004"/>
    <n v="67.5"/>
    <n v="1187.8670115000002"/>
    <n v="65.992611750000009"/>
    <n v="497.43174685929648"/>
    <n v="331.6211645728643"/>
  </r>
  <r>
    <s v="22/06/2026"/>
    <s v="E"/>
    <s v="[1062] RAMGADH"/>
    <s v="[8404] CHANDESH"/>
    <x v="19"/>
    <x v="19"/>
    <x v="19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22/06/2026"/>
    <s v="E"/>
    <s v="[1062] RAMGADH"/>
    <s v="[8404] CHANDESH"/>
    <x v="19"/>
    <x v="19"/>
    <x v="19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23/06/2026"/>
    <s v="M"/>
    <s v="[1062] RAMGADH"/>
    <s v="[8404] CHANDESH"/>
    <x v="19"/>
    <x v="19"/>
    <x v="19"/>
    <s v="B"/>
    <n v="23"/>
    <n v="6.9"/>
    <n v="8.6"/>
    <n v="1.5870000000000002"/>
    <n v="1.9779999999999998"/>
    <n v="56.462699999999998"/>
    <n v="1298.6421"/>
    <n v="446.93430079155672"/>
    <n v="297.95620052770448"/>
    <n v="22.726236750000002"/>
    <n v="86.25"/>
    <n v="1407.61833675"/>
    <n v="61.200797250000001"/>
    <n v="484.43902836411615"/>
    <n v="322.9593522427441"/>
  </r>
  <r>
    <s v="23/06/2026"/>
    <s v="E"/>
    <s v="[1062] RAMGADH"/>
    <s v="[8404] CHANDESH"/>
    <x v="19"/>
    <x v="19"/>
    <x v="19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23/06/2026"/>
    <s v="E"/>
    <s v="[1062] RAMGADH"/>
    <s v="[8404] CHANDESH"/>
    <x v="19"/>
    <x v="19"/>
    <x v="19"/>
    <s v="C"/>
    <n v="70"/>
    <n v="3.6"/>
    <n v="8"/>
    <n v="2.52"/>
    <n v="5.6"/>
    <n v="37.253112000000009"/>
    <n v="2607.7178400000007"/>
    <n v="417.01244776119404"/>
    <n v="278.00829850746271"/>
    <n v="45.635062200000014"/>
    <n v="262.5"/>
    <n v="2915.8529022000007"/>
    <n v="41.655041460000007"/>
    <n v="466.28777753731345"/>
    <n v="310.85851835820898"/>
  </r>
  <r>
    <s v="24/06/2026"/>
    <s v="M"/>
    <s v="[1062] RAMGADH"/>
    <s v="[8404] CHANDESH"/>
    <x v="19"/>
    <x v="19"/>
    <x v="19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24/06/2026"/>
    <s v="M"/>
    <s v="[1062] RAMGADH"/>
    <s v="[8404] CHANDESH"/>
    <x v="19"/>
    <x v="19"/>
    <x v="19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4/06/2026"/>
    <s v="E"/>
    <s v="[1062] RAMGADH"/>
    <s v="[8404] CHANDESH"/>
    <x v="19"/>
    <x v="19"/>
    <x v="19"/>
    <s v="B"/>
    <n v="34"/>
    <n v="5.8"/>
    <n v="8.4"/>
    <n v="1.972"/>
    <n v="2.8560000000000003"/>
    <n v="46.9771"/>
    <n v="1597.2213999999999"/>
    <n v="412.07982456140354"/>
    <n v="274.71988304093571"/>
    <n v="27.9513745"/>
    <n v="127.5"/>
    <n v="1752.6727744999998"/>
    <n v="51.549199249999994"/>
    <n v="452.1859583333333"/>
    <n v="301.45730555555554"/>
  </r>
  <r>
    <s v="24/06/2026"/>
    <s v="E"/>
    <s v="[1062] RAMGADH"/>
    <s v="[8404] CHANDESH"/>
    <x v="19"/>
    <x v="19"/>
    <x v="19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5/06/2026"/>
    <s v="M"/>
    <s v="[1062] RAMGADH"/>
    <s v="[8404] CHANDESH"/>
    <x v="19"/>
    <x v="19"/>
    <x v="19"/>
    <s v="B"/>
    <n v="22"/>
    <n v="6.8"/>
    <n v="8.6"/>
    <n v="1.496"/>
    <n v="1.8919999999999999"/>
    <n v="55.644399999999997"/>
    <n v="1224.1768"/>
    <n v="443.97127659574471"/>
    <n v="295.98085106382979"/>
    <n v="21.423094000000003"/>
    <n v="82.5"/>
    <n v="1328.0998939999999"/>
    <n v="60.368176999999996"/>
    <n v="481.66098670212767"/>
    <n v="321.1073244680851"/>
  </r>
  <r>
    <s v="25/06/2026"/>
    <s v="M"/>
    <s v="[1062] RAMGADH"/>
    <s v="[8404] CHANDESH"/>
    <x v="19"/>
    <x v="19"/>
    <x v="19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5/06/2026"/>
    <s v="E"/>
    <s v="[1062] RAMGADH"/>
    <s v="[8404] CHANDESH"/>
    <x v="19"/>
    <x v="19"/>
    <x v="19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s v="25/06/2026"/>
    <s v="E"/>
    <s v="[1062] RAMGADH"/>
    <s v="[8404] CHANDESH"/>
    <x v="19"/>
    <x v="19"/>
    <x v="19"/>
    <s v="C"/>
    <n v="62"/>
    <n v="3.5"/>
    <n v="8"/>
    <n v="2.17"/>
    <n v="4.96"/>
    <n v="36.836112000000007"/>
    <n v="2283.8389440000005"/>
    <n v="417.01258867924531"/>
    <n v="278.00839245283021"/>
    <n v="39.967181520000011"/>
    <n v="232.5"/>
    <n v="2556.3061255200005"/>
    <n v="41.230743960000005"/>
    <n v="466.76313916981132"/>
    <n v="311.17542611320755"/>
  </r>
  <r>
    <s v="26/06/2026"/>
    <s v="M"/>
    <s v="[1062] RAMGADH"/>
    <s v="[8404] CHANDESH"/>
    <x v="19"/>
    <x v="19"/>
    <x v="19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26/06/2026"/>
    <s v="E"/>
    <s v="[1062] RAMGADH"/>
    <s v="[8404] CHANDESH"/>
    <x v="19"/>
    <x v="19"/>
    <x v="19"/>
    <s v="C"/>
    <n v="92"/>
    <n v="3.9"/>
    <n v="8.1999999999999993"/>
    <n v="3.5880000000000001"/>
    <n v="7.5439999999999996"/>
    <n v="39.060139800000002"/>
    <n v="3593.5328616000002"/>
    <n v="417.01216868327407"/>
    <n v="278.00811245551603"/>
    <n v="62.886825078000008"/>
    <n v="345"/>
    <n v="4001.4196866780003"/>
    <n v="43.493692246500004"/>
    <n v="464.34546882384348"/>
    <n v="309.5636458825623"/>
  </r>
  <r>
    <s v="27/06/2026"/>
    <s v="M"/>
    <s v="[1062] RAMGADH"/>
    <s v="[8404] CHANDESH"/>
    <x v="19"/>
    <x v="19"/>
    <x v="19"/>
    <s v="B"/>
    <n v="16"/>
    <n v="6.2"/>
    <n v="8.6"/>
    <n v="0.99199999999999999"/>
    <n v="1.3759999999999999"/>
    <n v="50.7346"/>
    <n v="811.75360000000001"/>
    <n v="425.15027932960902"/>
    <n v="283.4335195530727"/>
    <n v="14.205688000000002"/>
    <n v="60"/>
    <n v="885.95928800000002"/>
    <n v="55.372455500000001"/>
    <n v="464.01499022346377"/>
    <n v="309.34332681564251"/>
  </r>
  <r>
    <s v="27/06/2026"/>
    <s v="E"/>
    <s v="[1062] RAMGADH"/>
    <s v="[8404] CHANDESH"/>
    <x v="19"/>
    <x v="19"/>
    <x v="19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28/06/2026"/>
    <s v="M"/>
    <s v="[1062] RAMGADH"/>
    <s v="[8404] CHANDESH"/>
    <x v="19"/>
    <x v="19"/>
    <x v="19"/>
    <s v="B"/>
    <n v="26"/>
    <n v="7.2"/>
    <n v="8.4"/>
    <n v="1.8720000000000001"/>
    <n v="2.1840000000000002"/>
    <n v="58.316400000000002"/>
    <n v="1516.2264"/>
    <n v="455.59687500000001"/>
    <n v="303.73124999999999"/>
    <n v="26.533962000000002"/>
    <n v="97.5"/>
    <n v="1640.260362"/>
    <n v="63.086936999999999"/>
    <n v="492.86669531249998"/>
    <n v="328.57779687499999"/>
  </r>
  <r>
    <s v="28/06/2026"/>
    <s v="M"/>
    <s v="[1062] RAMGADH"/>
    <s v="[8404] CHANDESH"/>
    <x v="19"/>
    <x v="19"/>
    <x v="19"/>
    <s v="C"/>
    <n v="26"/>
    <n v="3.1"/>
    <n v="8"/>
    <n v="0.80600000000000005"/>
    <n v="2.08"/>
    <n v="35.168112000000008"/>
    <n v="914.3709120000002"/>
    <n v="417.01318577075102"/>
    <n v="278.00879051383401"/>
    <n v="16.001490960000005"/>
    <n v="97.5"/>
    <n v="1027.8724029600003"/>
    <n v="39.533553960000013"/>
    <n v="468.77731968379459"/>
    <n v="312.51821312252974"/>
  </r>
  <r>
    <s v="28/06/2026"/>
    <s v="E"/>
    <s v="[1062] RAMGADH"/>
    <s v="[8404] CHANDESH"/>
    <x v="19"/>
    <x v="19"/>
    <x v="19"/>
    <s v="C"/>
    <n v="107"/>
    <n v="4.3"/>
    <n v="8.1999999999999993"/>
    <n v="4.601"/>
    <n v="8.7739999999999991"/>
    <n v="40.728139799999994"/>
    <n v="4357.9109585999995"/>
    <n v="417.01167030716726"/>
    <n v="278.00778020477816"/>
    <n v="76.263441775499999"/>
    <n v="401.25"/>
    <n v="4835.4244003754993"/>
    <n v="45.190882246499996"/>
    <n v="462.70527897440275"/>
    <n v="308.47018598293516"/>
  </r>
  <r>
    <s v="29/06/2026"/>
    <s v="M"/>
    <s v="[1062] RAMGADH"/>
    <s v="[8404] CHANDESH"/>
    <x v="19"/>
    <x v="19"/>
    <x v="19"/>
    <s v="B"/>
    <n v="24"/>
    <n v="7.6"/>
    <n v="8.8000000000000007"/>
    <n v="1.8239999999999998"/>
    <n v="2.1120000000000001"/>
    <n v="62.825400000000002"/>
    <n v="1507.8096"/>
    <n v="466.5252475247525"/>
    <n v="311.01683168316833"/>
    <n v="26.386668000000004"/>
    <n v="90"/>
    <n v="1624.1962680000001"/>
    <n v="67.674844500000006"/>
    <n v="502.53597400990105"/>
    <n v="335.02398267326737"/>
  </r>
  <r>
    <s v="29/06/2026"/>
    <s v="E"/>
    <s v="[1062] RAMGADH"/>
    <s v="[8404] CHANDESH"/>
    <x v="19"/>
    <x v="19"/>
    <x v="19"/>
    <s v="B"/>
    <n v="38"/>
    <n v="5.7"/>
    <n v="8.6"/>
    <n v="2.1659999999999999"/>
    <n v="3.2680000000000002"/>
    <n v="46.643099999999997"/>
    <n v="1772.4377999999999"/>
    <n v="407.95714285714286"/>
    <n v="271.97142857142859"/>
    <n v="31.017661500000003"/>
    <n v="142.5"/>
    <n v="1945.9554615"/>
    <n v="51.209354249999997"/>
    <n v="447.89522667638482"/>
    <n v="298.59681778425653"/>
  </r>
  <r>
    <s v="29/06/2026"/>
    <s v="E"/>
    <s v="[1062] RAMGADH"/>
    <s v="[8404] CHANDESH"/>
    <x v="19"/>
    <x v="19"/>
    <x v="19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30/06/2026"/>
    <s v="M"/>
    <s v="[1062] RAMGADH"/>
    <s v="[8404] CHANDESH"/>
    <x v="19"/>
    <x v="19"/>
    <x v="19"/>
    <s v="B"/>
    <n v="25"/>
    <n v="7.2"/>
    <n v="8.8000000000000007"/>
    <n v="1.8"/>
    <n v="2.2000000000000002"/>
    <n v="59.518800000000006"/>
    <n v="1487.9700000000003"/>
    <n v="455.50102040816324"/>
    <n v="303.66734693877549"/>
    <n v="26.039475000000007"/>
    <n v="93.75"/>
    <n v="1607.7594750000003"/>
    <n v="64.310379000000012"/>
    <n v="492.17126785714288"/>
    <n v="328.11417857142857"/>
  </r>
  <r>
    <s v="30/06/2026"/>
    <s v="E"/>
    <s v="[1062] RAMGADH"/>
    <s v="[8404] CHANDESH"/>
    <x v="19"/>
    <x v="19"/>
    <x v="19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30/06/2026"/>
    <s v="E"/>
    <s v="[1062] RAMGADH"/>
    <s v="[8404] CHANDESH"/>
    <x v="19"/>
    <x v="19"/>
    <x v="19"/>
    <s v="C"/>
    <n v="55"/>
    <n v="3.2"/>
    <n v="8"/>
    <n v="1.76"/>
    <n v="4.4000000000000004"/>
    <n v="35.585112000000002"/>
    <n v="1957.1811600000001"/>
    <n v="417.01303124999998"/>
    <n v="278.00868750000001"/>
    <n v="34.250670300000003"/>
    <n v="206.25"/>
    <n v="2197.6818303"/>
    <n v="39.957851460000001"/>
    <n v="468.25607179687495"/>
    <n v="312.17071453124998"/>
  </r>
  <r>
    <s v="01/06/2026"/>
    <s v="M"/>
    <s v="[1062] RAMGADH"/>
    <s v="[8404] CHANDESH"/>
    <x v="20"/>
    <x v="20"/>
    <x v="20"/>
    <s v="B"/>
    <n v="99"/>
    <n v="6.7"/>
    <n v="8.8000000000000007"/>
    <n v="6.6330000000000009"/>
    <n v="8.7119999999999997"/>
    <n v="55.385550000000002"/>
    <n v="5483.1694500000003"/>
    <n v="440.73381962864721"/>
    <n v="293.82254641909816"/>
    <n v="95.955465375000017"/>
    <n v="371.25"/>
    <n v="5950.3749153750005"/>
    <n v="60.104797125000005"/>
    <n v="478.28751027851456"/>
    <n v="318.85834018567635"/>
  </r>
  <r>
    <s v="01/06/2026"/>
    <s v="E"/>
    <s v="[1062] RAMGADH"/>
    <s v="[8404] CHANDESH"/>
    <x v="20"/>
    <x v="20"/>
    <x v="20"/>
    <s v="B"/>
    <n v="72"/>
    <n v="6.4"/>
    <n v="8.6"/>
    <n v="4.6080000000000005"/>
    <n v="6.1919999999999993"/>
    <n v="52.371199999999995"/>
    <n v="3770.7263999999996"/>
    <n v="431.6307692307692"/>
    <n v="287.75384615384615"/>
    <n v="65.987712000000002"/>
    <n v="270"/>
    <n v="4106.7141119999997"/>
    <n v="57.037695999999997"/>
    <n v="470.0909010989011"/>
    <n v="313.39393406593405"/>
  </r>
  <r>
    <s v="02/06/2026"/>
    <s v="M"/>
    <s v="[1062] RAMGADH"/>
    <s v="[8404] CHANDESH"/>
    <x v="20"/>
    <x v="20"/>
    <x v="20"/>
    <s v="B"/>
    <n v="90"/>
    <n v="6.7"/>
    <n v="8.8000000000000007"/>
    <n v="6.03"/>
    <n v="7.9200000000000008"/>
    <n v="55.385550000000002"/>
    <n v="4984.6995000000006"/>
    <n v="440.73381962864721"/>
    <n v="293.82254641909816"/>
    <n v="87.232241250000015"/>
    <n v="337.5"/>
    <n v="5409.4317412500004"/>
    <n v="60.104797125000005"/>
    <n v="478.28751027851456"/>
    <n v="318.85834018567635"/>
  </r>
  <r>
    <s v="02/06/2026"/>
    <s v="E"/>
    <s v="[1062] RAMGADH"/>
    <s v="[8404] CHANDESH"/>
    <x v="20"/>
    <x v="20"/>
    <x v="20"/>
    <s v="B"/>
    <n v="68"/>
    <n v="6.8"/>
    <n v="8.8000000000000007"/>
    <n v="4.6239999999999997"/>
    <n v="5.9840000000000009"/>
    <n v="56.212200000000003"/>
    <n v="3822.4296000000004"/>
    <n v="443.78052631578947"/>
    <n v="295.8536842105263"/>
    <n v="66.89251800000001"/>
    <n v="255"/>
    <n v="4144.322118"/>
    <n v="60.945913500000003"/>
    <n v="481.15194868421054"/>
    <n v="320.76796578947369"/>
  </r>
  <r>
    <s v="02/06/2026"/>
    <s v="E"/>
    <s v="[1062] RAMGADH"/>
    <s v="[8404] CHANDESH"/>
    <x v="20"/>
    <x v="20"/>
    <x v="20"/>
    <s v="C"/>
    <n v="69"/>
    <n v="3"/>
    <n v="8"/>
    <n v="2.0699999999999998"/>
    <n v="5.52"/>
    <n v="34.751112000000006"/>
    <n v="2397.8267280000005"/>
    <n v="417.01334400000002"/>
    <n v="278.00889599999999"/>
    <n v="41.961967740000013"/>
    <n v="258.75"/>
    <n v="2698.5386957400005"/>
    <n v="39.109256460000005"/>
    <n v="469.31107752000003"/>
    <n v="312.87405168000004"/>
  </r>
  <r>
    <s v="03/06/2026"/>
    <s v="M"/>
    <s v="[1062] RAMGADH"/>
    <s v="[8404] CHANDESH"/>
    <x v="20"/>
    <x v="20"/>
    <x v="20"/>
    <s v="B"/>
    <n v="91"/>
    <n v="6.7"/>
    <n v="8.8000000000000007"/>
    <n v="6.0970000000000004"/>
    <n v="8.0080000000000009"/>
    <n v="55.385550000000002"/>
    <n v="5040.0850500000006"/>
    <n v="440.73381962864721"/>
    <n v="293.82254641909816"/>
    <n v="88.201488375000025"/>
    <n v="341.25"/>
    <n v="5469.5365383750004"/>
    <n v="60.104797125000005"/>
    <n v="478.28751027851456"/>
    <n v="318.85834018567635"/>
  </r>
  <r>
    <s v="03/06/2026"/>
    <s v="E"/>
    <s v="[1062] RAMGADH"/>
    <s v="[8404] CHANDESH"/>
    <x v="20"/>
    <x v="20"/>
    <x v="20"/>
    <s v="B"/>
    <n v="72"/>
    <n v="5.9"/>
    <n v="8.8000000000000007"/>
    <n v="4.2480000000000002"/>
    <n v="6.3360000000000003"/>
    <n v="48.772350000000003"/>
    <n v="3511.6092000000003"/>
    <n v="414.49589235127479"/>
    <n v="276.33059490084986"/>
    <n v="61.453161000000009"/>
    <n v="270"/>
    <n v="3843.0623610000002"/>
    <n v="53.375866125000002"/>
    <n v="453.61925885269125"/>
    <n v="302.41283923512748"/>
  </r>
  <r>
    <s v="03/06/2026"/>
    <s v="E"/>
    <s v="[1062] RAMGADH"/>
    <s v="[8404] CHANDESH"/>
    <x v="20"/>
    <x v="20"/>
    <x v="20"/>
    <s v="C"/>
    <n v="76"/>
    <n v="3.1"/>
    <n v="8"/>
    <n v="2.3559999999999999"/>
    <n v="6.08"/>
    <n v="35.168112000000008"/>
    <n v="2672.7765120000004"/>
    <n v="417.01318577075102"/>
    <n v="278.00879051383401"/>
    <n v="46.773588960000012"/>
    <n v="285"/>
    <n v="3004.5501009600002"/>
    <n v="39.533553960000006"/>
    <n v="468.77731968379447"/>
    <n v="312.51821312252963"/>
  </r>
  <r>
    <s v="04/06/2026"/>
    <s v="M"/>
    <s v="[1062] RAMGADH"/>
    <s v="[8404] CHANDESH"/>
    <x v="20"/>
    <x v="20"/>
    <x v="20"/>
    <s v="B"/>
    <n v="91"/>
    <n v="6.7"/>
    <n v="8.8000000000000007"/>
    <n v="6.0970000000000004"/>
    <n v="8.0080000000000009"/>
    <n v="55.385550000000002"/>
    <n v="5040.0850500000006"/>
    <n v="440.73381962864721"/>
    <n v="293.82254641909816"/>
    <n v="88.201488375000025"/>
    <n v="341.25"/>
    <n v="5469.5365383750004"/>
    <n v="60.104797125000005"/>
    <n v="478.28751027851456"/>
    <n v="318.85834018567635"/>
  </r>
  <r>
    <s v="04/06/2026"/>
    <s v="E"/>
    <s v="[1062] RAMGADH"/>
    <s v="[8404] CHANDESH"/>
    <x v="20"/>
    <x v="20"/>
    <x v="20"/>
    <s v="B"/>
    <n v="76"/>
    <n v="6.1"/>
    <n v="8.6999999999999993"/>
    <n v="4.6359999999999992"/>
    <n v="6.6119999999999992"/>
    <n v="49.9163"/>
    <n v="3793.6388000000002"/>
    <n v="419.46470588235297"/>
    <n v="279.643137254902"/>
    <n v="66.38867900000001"/>
    <n v="285"/>
    <n v="4145.0274790000003"/>
    <n v="54.539835250000003"/>
    <n v="458.31794327731097"/>
    <n v="305.5452955182073"/>
  </r>
  <r>
    <s v="05/06/2026"/>
    <s v="M"/>
    <s v="[1062] RAMGADH"/>
    <s v="[8404] CHANDESH"/>
    <x v="20"/>
    <x v="20"/>
    <x v="20"/>
    <s v="B"/>
    <n v="62"/>
    <n v="6.8"/>
    <n v="8.8000000000000007"/>
    <n v="4.2159999999999993"/>
    <n v="5.4560000000000004"/>
    <n v="56.212200000000003"/>
    <n v="3485.1564000000003"/>
    <n v="443.78052631578947"/>
    <n v="295.8536842105263"/>
    <n v="60.990237000000008"/>
    <n v="232.5"/>
    <n v="3778.6466370000003"/>
    <n v="60.945913500000003"/>
    <n v="481.15194868421054"/>
    <n v="320.76796578947369"/>
  </r>
  <r>
    <s v="05/06/2026"/>
    <s v="E"/>
    <s v="[1062] RAMGADH"/>
    <s v="[8404] CHANDESH"/>
    <x v="20"/>
    <x v="20"/>
    <x v="20"/>
    <s v="B"/>
    <n v="79"/>
    <n v="6"/>
    <n v="8.6"/>
    <n v="4.74"/>
    <n v="6.7939999999999996"/>
    <n v="49.097999999999999"/>
    <n v="3878.7419999999997"/>
    <n v="418.44886363636368"/>
    <n v="278.96590909090912"/>
    <n v="67.877984999999995"/>
    <n v="296.25"/>
    <n v="4242.8699849999994"/>
    <n v="53.707214999999991"/>
    <n v="457.73194602272724"/>
    <n v="305.15463068181816"/>
  </r>
  <r>
    <s v="06/06/2026"/>
    <s v="M"/>
    <s v="[1062] RAMGADH"/>
    <s v="[8404] CHANDESH"/>
    <x v="20"/>
    <x v="20"/>
    <x v="20"/>
    <s v="B"/>
    <n v="85"/>
    <n v="6.9"/>
    <n v="8.8000000000000007"/>
    <n v="5.8650000000000002"/>
    <n v="7.4800000000000013"/>
    <n v="57.038850000000004"/>
    <n v="4848.3022500000006"/>
    <n v="446.77950391644907"/>
    <n v="297.85300261096603"/>
    <n v="84.845289375000021"/>
    <n v="318.75"/>
    <n v="5251.8975393750006"/>
    <n v="61.787029875000009"/>
    <n v="483.97151338120108"/>
    <n v="322.6476755874674"/>
  </r>
  <r>
    <s v="06/06/2026"/>
    <s v="E"/>
    <s v="[1062] RAMGADH"/>
    <s v="[8404] CHANDESH"/>
    <x v="20"/>
    <x v="20"/>
    <x v="20"/>
    <s v="B"/>
    <n v="71"/>
    <n v="5.8"/>
    <n v="8.6"/>
    <n v="4.1180000000000003"/>
    <n v="6.1059999999999999"/>
    <n v="47.461399999999998"/>
    <n v="3369.7593999999999"/>
    <n v="411.51502890173413"/>
    <n v="274.34335260115608"/>
    <n v="58.970789500000002"/>
    <n v="266.25"/>
    <n v="3694.9801895000001"/>
    <n v="52.041974500000002"/>
    <n v="451.23099277456657"/>
    <n v="300.82066184971103"/>
  </r>
  <r>
    <s v="06/06/2026"/>
    <s v="E"/>
    <s v="[1062] RAMGADH"/>
    <s v="[8404] CHANDESH"/>
    <x v="20"/>
    <x v="20"/>
    <x v="20"/>
    <s v="C"/>
    <n v="99"/>
    <n v="3"/>
    <n v="8"/>
    <n v="2.97"/>
    <n v="7.92"/>
    <n v="34.751112000000006"/>
    <n v="3440.3600880000008"/>
    <n v="417.01334400000002"/>
    <n v="278.00889599999999"/>
    <n v="60.20630154000002"/>
    <n v="371.25"/>
    <n v="3871.8163895400007"/>
    <n v="39.109256460000005"/>
    <n v="469.31107752000003"/>
    <n v="312.87405168000004"/>
  </r>
  <r>
    <s v="07/06/2026"/>
    <s v="M"/>
    <s v="[1062] RAMGADH"/>
    <s v="[8404] CHANDESH"/>
    <x v="20"/>
    <x v="20"/>
    <x v="20"/>
    <s v="B"/>
    <n v="84"/>
    <n v="7"/>
    <n v="8.8000000000000007"/>
    <n v="5.88"/>
    <n v="7.3920000000000003"/>
    <n v="57.865500000000004"/>
    <n v="4860.7020000000002"/>
    <n v="449.73186528497411"/>
    <n v="299.82124352331607"/>
    <n v="85.062285000000017"/>
    <n v="315"/>
    <n v="5260.7642850000002"/>
    <n v="62.62814625"/>
    <n v="486.74725064766835"/>
    <n v="324.49816709844555"/>
  </r>
  <r>
    <s v="07/06/2026"/>
    <s v="E"/>
    <s v="[1062] RAMGADH"/>
    <s v="[8404] CHANDESH"/>
    <x v="20"/>
    <x v="20"/>
    <x v="20"/>
    <s v="B"/>
    <n v="82"/>
    <n v="5.8"/>
    <n v="8.6"/>
    <n v="4.7559999999999993"/>
    <n v="7.0519999999999996"/>
    <n v="47.461399999999998"/>
    <n v="3891.8347999999996"/>
    <n v="411.51502890173413"/>
    <n v="274.34335260115608"/>
    <n v="68.107108999999994"/>
    <n v="307.5"/>
    <n v="4267.4419089999992"/>
    <n v="52.041974499999988"/>
    <n v="451.23099277456646"/>
    <n v="300.82066184971097"/>
  </r>
  <r>
    <s v="07/06/2026"/>
    <s v="E"/>
    <s v="[1062] RAMGADH"/>
    <s v="[8404] CHANDESH"/>
    <x v="20"/>
    <x v="20"/>
    <x v="20"/>
    <s v="C"/>
    <n v="91"/>
    <n v="3"/>
    <n v="8"/>
    <n v="2.73"/>
    <n v="7.28"/>
    <n v="34.751112000000006"/>
    <n v="3162.3511920000005"/>
    <n v="417.01334400000002"/>
    <n v="278.00889599999999"/>
    <n v="55.341145860000012"/>
    <n v="341.25"/>
    <n v="3558.9423378600004"/>
    <n v="39.109256460000005"/>
    <n v="469.31107752000003"/>
    <n v="312.87405168000004"/>
  </r>
  <r>
    <s v="08/06/2026"/>
    <s v="M"/>
    <s v="[1062] RAMGADH"/>
    <s v="[8404] CHANDESH"/>
    <x v="20"/>
    <x v="20"/>
    <x v="20"/>
    <s v="B"/>
    <n v="90"/>
    <n v="6.9"/>
    <n v="8.8000000000000007"/>
    <n v="6.21"/>
    <n v="7.9200000000000008"/>
    <n v="57.038850000000004"/>
    <n v="5133.4965000000002"/>
    <n v="446.77950391644907"/>
    <n v="297.85300261096603"/>
    <n v="89.836188750000005"/>
    <n v="337.5"/>
    <n v="5560.8326887500007"/>
    <n v="61.787029875000009"/>
    <n v="483.97151338120108"/>
    <n v="322.6476755874674"/>
  </r>
  <r>
    <s v="08/06/2026"/>
    <s v="M"/>
    <s v="[1062] RAMGADH"/>
    <s v="[8404] CHANDESH"/>
    <x v="20"/>
    <x v="20"/>
    <x v="20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8/06/2026"/>
    <s v="E"/>
    <s v="[1062] RAMGADH"/>
    <s v="[8404] CHANDESH"/>
    <x v="20"/>
    <x v="20"/>
    <x v="20"/>
    <s v="B"/>
    <n v="71"/>
    <n v="6"/>
    <n v="8.8000000000000007"/>
    <n v="4.26"/>
    <n v="6.2480000000000011"/>
    <n v="49.599000000000004"/>
    <n v="3521.5290000000005"/>
    <n v="417.96910112359552"/>
    <n v="278.64606741573033"/>
    <n v="61.626757500000011"/>
    <n v="266.25"/>
    <n v="3849.4057575000006"/>
    <n v="54.216982500000007"/>
    <n v="456.8846839887641"/>
    <n v="304.58978932584273"/>
  </r>
  <r>
    <s v="08/06/2026"/>
    <s v="E"/>
    <s v="[1062] RAMGADH"/>
    <s v="[8404] CHANDESH"/>
    <x v="20"/>
    <x v="20"/>
    <x v="20"/>
    <s v="C"/>
    <n v="66"/>
    <n v="3"/>
    <n v="8"/>
    <n v="1.98"/>
    <n v="5.28"/>
    <n v="34.751112000000006"/>
    <n v="2293.5733920000002"/>
    <n v="417.01334400000002"/>
    <n v="278.00889599999999"/>
    <n v="40.137534360000011"/>
    <n v="247.5"/>
    <n v="2581.2109263600005"/>
    <n v="39.109256460000005"/>
    <n v="469.31107752000003"/>
    <n v="312.87405168000004"/>
  </r>
  <r>
    <s v="09/06/2026"/>
    <s v="M"/>
    <s v="[1062] RAMGADH"/>
    <s v="[8404] CHANDESH"/>
    <x v="20"/>
    <x v="20"/>
    <x v="20"/>
    <s v="B"/>
    <n v="110"/>
    <n v="6.9"/>
    <n v="8.8000000000000007"/>
    <n v="7.59"/>
    <n v="9.6800000000000015"/>
    <n v="57.038850000000004"/>
    <n v="6274.2735000000002"/>
    <n v="446.77950391644907"/>
    <n v="297.85300261096603"/>
    <n v="109.79978625000001"/>
    <n v="412.5"/>
    <n v="6796.5732862499999"/>
    <n v="61.787029875000002"/>
    <n v="483.97151338120102"/>
    <n v="322.64767558746735"/>
  </r>
  <r>
    <s v="09/06/2026"/>
    <s v="E"/>
    <s v="[1062] RAMGADH"/>
    <s v="[8404] CHANDESH"/>
    <x v="20"/>
    <x v="20"/>
    <x v="20"/>
    <s v="B"/>
    <n v="69"/>
    <n v="5.8"/>
    <n v="8.8000000000000007"/>
    <n v="4.0019999999999998"/>
    <n v="6.0720000000000001"/>
    <n v="47.945700000000002"/>
    <n v="3308.2533000000003"/>
    <n v="410.96314285714288"/>
    <n v="273.97542857142861"/>
    <n v="57.894432750000014"/>
    <n v="258.75"/>
    <n v="3624.8977327500002"/>
    <n v="52.534749750000003"/>
    <n v="450.29785500000003"/>
    <n v="300.19857000000002"/>
  </r>
  <r>
    <s v="10/06/2026"/>
    <s v="M"/>
    <s v="[1062] RAMGADH"/>
    <s v="[8404] CHANDESH"/>
    <x v="20"/>
    <x v="20"/>
    <x v="20"/>
    <s v="B"/>
    <n v="80"/>
    <n v="7.1"/>
    <n v="8.8000000000000007"/>
    <n v="5.68"/>
    <n v="7.04"/>
    <n v="58.692149999999998"/>
    <n v="4695.3719999999994"/>
    <n v="452.63868894601546"/>
    <n v="301.75912596401031"/>
    <n v="82.16901"/>
    <n v="300"/>
    <n v="5077.541009999999"/>
    <n v="63.469262624999985"/>
    <n v="489.48017448586114"/>
    <n v="326.32011632390743"/>
  </r>
  <r>
    <s v="10/06/2026"/>
    <s v="E"/>
    <s v="[1062] RAMGADH"/>
    <s v="[8404] CHANDESH"/>
    <x v="20"/>
    <x v="20"/>
    <x v="20"/>
    <s v="B"/>
    <n v="81"/>
    <n v="6.1"/>
    <n v="8.8000000000000007"/>
    <n v="4.9409999999999998"/>
    <n v="7.128000000000001"/>
    <n v="50.425650000000005"/>
    <n v="4084.4776500000003"/>
    <n v="421.38426183844012"/>
    <n v="280.92284122562677"/>
    <n v="71.478358875000012"/>
    <n v="303.75"/>
    <n v="4459.7060088750004"/>
    <n v="55.058098875000006"/>
    <n v="460.09553377437328"/>
    <n v="306.73035584958217"/>
  </r>
  <r>
    <s v="10/06/2026"/>
    <s v="E"/>
    <s v="[1062] RAMGADH"/>
    <s v="[8404] CHANDESH"/>
    <x v="20"/>
    <x v="20"/>
    <x v="20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11/06/2026"/>
    <s v="M"/>
    <s v="[1062] RAMGADH"/>
    <s v="[8404] CHANDESH"/>
    <x v="20"/>
    <x v="20"/>
    <x v="20"/>
    <s v="B"/>
    <n v="75"/>
    <n v="6.6"/>
    <n v="8.8000000000000007"/>
    <n v="4.95"/>
    <n v="6.6"/>
    <n v="54.558900000000001"/>
    <n v="4091.9175"/>
    <n v="437.63823529411764"/>
    <n v="291.75882352941176"/>
    <n v="71.608556250000007"/>
    <n v="281.25"/>
    <n v="4444.7760562499998"/>
    <n v="59.263680749999999"/>
    <n v="475.37711831550797"/>
    <n v="316.91807887700531"/>
  </r>
  <r>
    <s v="11/06/2026"/>
    <s v="E"/>
    <s v="[1062] RAMGADH"/>
    <s v="[8404] CHANDESH"/>
    <x v="20"/>
    <x v="20"/>
    <x v="20"/>
    <s v="B"/>
    <n v="68"/>
    <n v="6"/>
    <n v="8.6"/>
    <n v="4.08"/>
    <n v="5.8479999999999999"/>
    <n v="49.097999999999999"/>
    <n v="3338.6639999999998"/>
    <n v="418.44886363636368"/>
    <n v="278.96590909090912"/>
    <n v="58.42662"/>
    <n v="255"/>
    <n v="3652.0906199999999"/>
    <n v="53.707214999999998"/>
    <n v="457.7319460227273"/>
    <n v="305.15463068181822"/>
  </r>
  <r>
    <s v="12/06/2026"/>
    <s v="M"/>
    <s v="[1062] RAMGADH"/>
    <s v="[8404] CHANDESH"/>
    <x v="20"/>
    <x v="20"/>
    <x v="20"/>
    <s v="B"/>
    <n v="41"/>
    <n v="7.3"/>
    <n v="9"/>
    <n v="2.9930000000000003"/>
    <n v="3.69"/>
    <n v="60.954999999999998"/>
    <n v="2499.1549999999997"/>
    <n v="458.30827067669168"/>
    <n v="305.53884711779443"/>
    <n v="43.735212500000003"/>
    <n v="153.75"/>
    <n v="2696.6402124999995"/>
    <n v="65.771712499999992"/>
    <n v="494.52415413533828"/>
    <n v="329.68276942355885"/>
  </r>
  <r>
    <s v="12/06/2026"/>
    <s v="E"/>
    <s v="[1062] RAMGADH"/>
    <s v="[8404] CHANDESH"/>
    <x v="20"/>
    <x v="20"/>
    <x v="20"/>
    <s v="B"/>
    <n v="23"/>
    <n v="6.3"/>
    <n v="8.8000000000000007"/>
    <n v="1.4490000000000001"/>
    <n v="2.024"/>
    <n v="52.078949999999999"/>
    <n v="1197.81585"/>
    <n v="428.04616438356163"/>
    <n v="285.36410958904111"/>
    <n v="20.961777375"/>
    <n v="86.25"/>
    <n v="1305.0276273750001"/>
    <n v="56.740331625000003"/>
    <n v="466.35889006849317"/>
    <n v="310.90592671232878"/>
  </r>
  <r>
    <s v="12/06/2026"/>
    <s v="E"/>
    <s v="[1062] RAMGADH"/>
    <s v="[8404] CHANDESH"/>
    <x v="20"/>
    <x v="20"/>
    <x v="20"/>
    <s v="C"/>
    <n v="77"/>
    <n v="3.2"/>
    <n v="8"/>
    <n v="2.464"/>
    <n v="6.16"/>
    <n v="35.585112000000002"/>
    <n v="2740.0536240000001"/>
    <n v="417.01303124999998"/>
    <n v="278.00868750000001"/>
    <n v="47.950938420000007"/>
    <n v="288.75"/>
    <n v="3076.7545624200002"/>
    <n v="39.957851460000001"/>
    <n v="468.25607179687495"/>
    <n v="312.17071453124998"/>
  </r>
  <r>
    <s v="13/06/2026"/>
    <s v="M"/>
    <s v="[1062] RAMGADH"/>
    <s v="[8404] CHANDESH"/>
    <x v="20"/>
    <x v="20"/>
    <x v="20"/>
    <s v="B"/>
    <n v="36"/>
    <n v="6.9"/>
    <n v="8.8000000000000007"/>
    <n v="2.484"/>
    <n v="3.1680000000000001"/>
    <n v="57.038850000000004"/>
    <n v="2053.3986"/>
    <n v="446.77950391644907"/>
    <n v="297.85300261096603"/>
    <n v="35.934475500000005"/>
    <n v="135"/>
    <n v="2224.3330755000002"/>
    <n v="61.787029875000002"/>
    <n v="483.97151338120102"/>
    <n v="322.64767558746735"/>
  </r>
  <r>
    <s v="13/06/2026"/>
    <s v="E"/>
    <s v="[1062] RAMGADH"/>
    <s v="[8404] CHANDESH"/>
    <x v="20"/>
    <x v="20"/>
    <x v="20"/>
    <s v="B"/>
    <n v="24"/>
    <n v="6.4"/>
    <n v="8.6"/>
    <n v="1.5360000000000003"/>
    <n v="2.0639999999999996"/>
    <n v="52.371199999999995"/>
    <n v="1256.9087999999999"/>
    <n v="431.6307692307692"/>
    <n v="287.75384615384615"/>
    <n v="21.995903999999999"/>
    <n v="90"/>
    <n v="1368.904704"/>
    <n v="57.037696000000004"/>
    <n v="470.09090109890116"/>
    <n v="313.3939340659341"/>
  </r>
  <r>
    <s v="13/06/2026"/>
    <s v="E"/>
    <s v="[1062] RAMGADH"/>
    <s v="[8404] CHANDESH"/>
    <x v="20"/>
    <x v="20"/>
    <x v="20"/>
    <s v="C"/>
    <n v="91"/>
    <n v="3.1"/>
    <n v="8"/>
    <n v="2.8210000000000002"/>
    <n v="7.28"/>
    <n v="35.168112000000008"/>
    <n v="3200.2981920000007"/>
    <n v="417.01318577075102"/>
    <n v="278.00879051383401"/>
    <n v="56.005218360000015"/>
    <n v="341.25"/>
    <n v="3597.5534103600007"/>
    <n v="39.533553960000006"/>
    <n v="468.77731968379447"/>
    <n v="312.51821312252963"/>
  </r>
  <r>
    <s v="14/06/2026"/>
    <s v="M"/>
    <s v="[1062] RAMGADH"/>
    <s v="[8404] CHANDESH"/>
    <x v="20"/>
    <x v="20"/>
    <x v="20"/>
    <s v="B"/>
    <n v="41"/>
    <n v="6.8"/>
    <n v="8.6"/>
    <n v="2.7880000000000003"/>
    <n v="3.5259999999999998"/>
    <n v="55.644399999999997"/>
    <n v="2281.4204"/>
    <n v="443.97127659574471"/>
    <n v="295.98085106382979"/>
    <n v="39.924857000000003"/>
    <n v="153.75"/>
    <n v="2475.0952569999999"/>
    <n v="60.368176999999996"/>
    <n v="481.66098670212767"/>
    <n v="321.1073244680851"/>
  </r>
  <r>
    <s v="14/06/2026"/>
    <s v="M"/>
    <s v="[1062] RAMGADH"/>
    <s v="[8404] CHANDESH"/>
    <x v="20"/>
    <x v="20"/>
    <x v="20"/>
    <s v="C"/>
    <n v="91"/>
    <n v="3.1"/>
    <n v="8"/>
    <n v="2.8210000000000002"/>
    <n v="7.28"/>
    <n v="35.168112000000008"/>
    <n v="3200.2981920000007"/>
    <n v="417.01318577075102"/>
    <n v="278.00879051383401"/>
    <n v="56.005218360000015"/>
    <n v="341.25"/>
    <n v="3597.5534103600007"/>
    <n v="39.533553960000006"/>
    <n v="468.77731968379447"/>
    <n v="312.51821312252963"/>
  </r>
  <r>
    <s v="14/06/2026"/>
    <s v="E"/>
    <s v="[1062] RAMGADH"/>
    <s v="[8404] CHANDESH"/>
    <x v="20"/>
    <x v="20"/>
    <x v="20"/>
    <s v="B"/>
    <n v="23"/>
    <n v="6.1"/>
    <n v="8.8000000000000007"/>
    <n v="1.4029999999999998"/>
    <n v="2.024"/>
    <n v="50.425650000000005"/>
    <n v="1159.7899500000001"/>
    <n v="421.38426183844012"/>
    <n v="280.92284122562677"/>
    <n v="20.296324125000005"/>
    <n v="86.25"/>
    <n v="1266.336274125"/>
    <n v="55.058098874999999"/>
    <n v="460.09553377437322"/>
    <n v="306.73035584958217"/>
  </r>
  <r>
    <s v="14/06/2026"/>
    <s v="E"/>
    <s v="[1062] RAMGADH"/>
    <s v="[8404] CHANDESH"/>
    <x v="20"/>
    <x v="20"/>
    <x v="20"/>
    <s v="C"/>
    <n v="47"/>
    <n v="3.8"/>
    <n v="8"/>
    <n v="1.786"/>
    <n v="3.76"/>
    <n v="38.087112000000005"/>
    <n v="1790.0942640000003"/>
    <n v="417.01217518248177"/>
    <n v="278.00811678832116"/>
    <n v="31.326649620000008"/>
    <n v="176.25"/>
    <n v="1997.6709136200002"/>
    <n v="42.503636460000003"/>
    <n v="465.36828240875911"/>
    <n v="310.24552160583943"/>
  </r>
  <r>
    <s v="15/06/2026"/>
    <s v="M"/>
    <s v="[1062] RAMGADH"/>
    <s v="[8404] CHANDESH"/>
    <x v="20"/>
    <x v="20"/>
    <x v="20"/>
    <s v="B"/>
    <n v="31"/>
    <n v="7.2"/>
    <n v="8.8000000000000007"/>
    <n v="2.2320000000000002"/>
    <n v="2.7280000000000002"/>
    <n v="59.518800000000006"/>
    <n v="1845.0828000000001"/>
    <n v="455.50102040816324"/>
    <n v="303.66734693877549"/>
    <n v="32.288949000000002"/>
    <n v="116.25"/>
    <n v="1993.6217490000001"/>
    <n v="64.310378999999998"/>
    <n v="492.17126785714277"/>
    <n v="328.11417857142851"/>
  </r>
  <r>
    <s v="15/06/2026"/>
    <s v="E"/>
    <s v="[1062] RAMGADH"/>
    <s v="[8404] CHANDESH"/>
    <x v="20"/>
    <x v="20"/>
    <x v="20"/>
    <s v="B"/>
    <n v="24"/>
    <n v="6.3"/>
    <n v="8.8000000000000007"/>
    <n v="1.5119999999999998"/>
    <n v="2.1120000000000001"/>
    <n v="52.078949999999999"/>
    <n v="1249.8948"/>
    <n v="428.04616438356163"/>
    <n v="285.36410958904111"/>
    <n v="21.873159000000001"/>
    <n v="90"/>
    <n v="1361.767959"/>
    <n v="56.740331625000003"/>
    <n v="466.35889006849317"/>
    <n v="310.90592671232878"/>
  </r>
  <r>
    <s v="15/06/2026"/>
    <s v="E"/>
    <s v="[1062] RAMGADH"/>
    <s v="[8404] CHANDESH"/>
    <x v="20"/>
    <x v="20"/>
    <x v="20"/>
    <s v="C"/>
    <n v="90"/>
    <n v="3"/>
    <n v="8"/>
    <n v="2.7"/>
    <n v="7.2"/>
    <n v="34.751112000000006"/>
    <n v="3127.6000800000006"/>
    <n v="417.01334400000002"/>
    <n v="278.00889599999999"/>
    <n v="54.733001400000013"/>
    <n v="337.5"/>
    <n v="3519.8330814000005"/>
    <n v="39.109256460000005"/>
    <n v="469.31107752000003"/>
    <n v="312.87405168000004"/>
  </r>
  <r>
    <s v="16/06/2026"/>
    <s v="M"/>
    <s v="[1062] RAMGADH"/>
    <s v="[8404] CHANDESH"/>
    <x v="20"/>
    <x v="20"/>
    <x v="20"/>
    <s v="B"/>
    <n v="37"/>
    <n v="7.1"/>
    <n v="8.6"/>
    <n v="2.6269999999999998"/>
    <n v="3.1819999999999999"/>
    <n v="58.099299999999992"/>
    <n v="2149.6740999999997"/>
    <n v="452.72181818181815"/>
    <n v="301.81454545454545"/>
    <n v="37.619296749999997"/>
    <n v="138.75"/>
    <n v="2326.0433967499998"/>
    <n v="62.866037749999997"/>
    <n v="489.86522922077921"/>
    <n v="326.57681948051948"/>
  </r>
  <r>
    <s v="16/06/2026"/>
    <s v="E"/>
    <s v="[1062] RAMGADH"/>
    <s v="[8404] CHANDESH"/>
    <x v="20"/>
    <x v="20"/>
    <x v="20"/>
    <s v="B"/>
    <n v="21"/>
    <n v="5.8"/>
    <n v="8.6"/>
    <n v="1.218"/>
    <n v="1.806"/>
    <n v="47.461399999999998"/>
    <n v="996.68939999999998"/>
    <n v="411.51502890173413"/>
    <n v="274.34335260115608"/>
    <n v="17.442064500000001"/>
    <n v="78.75"/>
    <n v="1092.8814645"/>
    <n v="52.041974500000002"/>
    <n v="451.23099277456657"/>
    <n v="300.82066184971103"/>
  </r>
  <r>
    <s v="16/06/2026"/>
    <s v="E"/>
    <s v="[1062] RAMGADH"/>
    <s v="[8404] CHANDESH"/>
    <x v="20"/>
    <x v="20"/>
    <x v="20"/>
    <s v="C"/>
    <n v="101"/>
    <n v="3"/>
    <n v="8"/>
    <n v="3.03"/>
    <n v="8.08"/>
    <n v="34.751112000000006"/>
    <n v="3509.8623120000007"/>
    <n v="417.01334400000002"/>
    <n v="278.00889599999999"/>
    <n v="61.422590460000016"/>
    <n v="378.75"/>
    <n v="3950.0349024600009"/>
    <n v="39.109256460000012"/>
    <n v="469.31107752000008"/>
    <n v="312.87405168000004"/>
  </r>
  <r>
    <s v="17/06/2026"/>
    <s v="M"/>
    <s v="[1062] RAMGADH"/>
    <s v="[8404] CHANDESH"/>
    <x v="20"/>
    <x v="20"/>
    <x v="20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17/06/2026"/>
    <s v="M"/>
    <s v="[1062] RAMGADH"/>
    <s v="[8404] CHANDESH"/>
    <x v="20"/>
    <x v="20"/>
    <x v="20"/>
    <s v="C"/>
    <n v="34"/>
    <n v="3.3"/>
    <n v="8.1999999999999993"/>
    <n v="1.1219999999999999"/>
    <n v="2.7879999999999994"/>
    <n v="36.558139799999999"/>
    <n v="1242.9767532000001"/>
    <n v="417.0130015209125"/>
    <n v="278.00866768060831"/>
    <n v="21.752093181000003"/>
    <n v="127.5"/>
    <n v="1392.228846381"/>
    <n v="40.947907246500002"/>
    <n v="467.08639444676805"/>
    <n v="311.39092963117872"/>
  </r>
  <r>
    <s v="17/06/2026"/>
    <s v="E"/>
    <s v="[1062] RAMGADH"/>
    <s v="[8404] CHANDESH"/>
    <x v="20"/>
    <x v="20"/>
    <x v="20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17/06/2026"/>
    <s v="E"/>
    <s v="[1062] RAMGADH"/>
    <s v="[8404] CHANDESH"/>
    <x v="20"/>
    <x v="20"/>
    <x v="20"/>
    <s v="C"/>
    <n v="6"/>
    <n v="3.4"/>
    <n v="8"/>
    <n v="0.20399999999999999"/>
    <n v="0.48"/>
    <n v="36.419112000000005"/>
    <n v="218.51467200000002"/>
    <n v="417.01273282442747"/>
    <n v="278.00848854961833"/>
    <n v="3.8240067600000005"/>
    <n v="22.5"/>
    <n v="244.83867876000002"/>
    <n v="40.806446460000004"/>
    <n v="467.24938694656487"/>
    <n v="311.49959129770991"/>
  </r>
  <r>
    <s v="18/06/2026"/>
    <s v="M"/>
    <s v="[1062] RAMGADH"/>
    <s v="[8404] CHANDESH"/>
    <x v="20"/>
    <x v="20"/>
    <x v="20"/>
    <s v="B"/>
    <n v="10"/>
    <n v="6.6"/>
    <n v="8.6"/>
    <n v="0.66"/>
    <n v="0.86"/>
    <n v="54.007799999999996"/>
    <n v="540.07799999999997"/>
    <n v="437.90108108108109"/>
    <n v="291.93405405405406"/>
    <n v="9.4513650000000009"/>
    <n v="37.5"/>
    <n v="587.02936499999998"/>
    <n v="58.7029365"/>
    <n v="475.96975540540546"/>
    <n v="317.31317027027029"/>
  </r>
  <r>
    <s v="18/06/2026"/>
    <s v="E"/>
    <s v="[1062] RAMGADH"/>
    <s v="[8404] CHANDESH"/>
    <x v="20"/>
    <x v="20"/>
    <x v="20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18/06/2026"/>
    <s v="E"/>
    <s v="[1062] RAMGADH"/>
    <s v="[8404] CHANDESH"/>
    <x v="20"/>
    <x v="20"/>
    <x v="20"/>
    <s v="C"/>
    <n v="22"/>
    <n v="3.5"/>
    <n v="8"/>
    <n v="0.77"/>
    <n v="1.76"/>
    <n v="36.836112000000007"/>
    <n v="810.3944640000002"/>
    <n v="417.01258867924531"/>
    <n v="278.00839245283021"/>
    <n v="14.181903120000005"/>
    <n v="82.5"/>
    <n v="907.07636712000021"/>
    <n v="41.230743960000012"/>
    <n v="466.76313916981138"/>
    <n v="311.17542611320761"/>
  </r>
  <r>
    <s v="19/06/2026"/>
    <s v="M"/>
    <s v="[1062] RAMGADH"/>
    <s v="[8404] CHANDESH"/>
    <x v="20"/>
    <x v="20"/>
    <x v="20"/>
    <s v="B"/>
    <n v="20"/>
    <n v="7.2"/>
    <n v="8.8000000000000007"/>
    <n v="1.44"/>
    <n v="1.76"/>
    <n v="59.518800000000006"/>
    <n v="1190.3760000000002"/>
    <n v="455.50102040816324"/>
    <n v="303.66734693877549"/>
    <n v="20.831580000000006"/>
    <n v="75"/>
    <n v="1286.2075800000002"/>
    <n v="64.310379000000012"/>
    <n v="492.17126785714288"/>
    <n v="328.11417857142857"/>
  </r>
  <r>
    <s v="19/06/2026"/>
    <s v="E"/>
    <s v="[1062] RAMGADH"/>
    <s v="[8404] CHANDESH"/>
    <x v="20"/>
    <x v="20"/>
    <x v="20"/>
    <s v="B"/>
    <n v="66"/>
    <n v="6.5"/>
    <n v="8.8000000000000007"/>
    <n v="4.29"/>
    <n v="5.8080000000000007"/>
    <n v="53.732250000000001"/>
    <n v="3546.3285000000001"/>
    <n v="434.49258760107813"/>
    <n v="289.66172506738542"/>
    <n v="62.060748750000009"/>
    <n v="247.5"/>
    <n v="3855.8892487500002"/>
    <n v="58.422564375"/>
    <n v="472.41965801886789"/>
    <n v="314.94643867924526"/>
  </r>
  <r>
    <s v="19/06/2026"/>
    <s v="E"/>
    <s v="[1062] RAMGADH"/>
    <s v="[8404] CHANDESH"/>
    <x v="20"/>
    <x v="20"/>
    <x v="20"/>
    <s v="C"/>
    <n v="97"/>
    <n v="3.1"/>
    <n v="8"/>
    <n v="3.0069999999999997"/>
    <n v="7.76"/>
    <n v="35.168112000000008"/>
    <n v="3411.3068640000006"/>
    <n v="417.01318577075102"/>
    <n v="278.00879051383401"/>
    <n v="59.697870120000019"/>
    <n v="363.75"/>
    <n v="3834.7547341200006"/>
    <n v="39.533553960000006"/>
    <n v="468.77731968379447"/>
    <n v="312.51821312252963"/>
  </r>
  <r>
    <s v="20/06/2026"/>
    <s v="M"/>
    <s v="[1062] RAMGADH"/>
    <s v="[8404] CHANDESH"/>
    <x v="20"/>
    <x v="20"/>
    <x v="20"/>
    <s v="B"/>
    <n v="80"/>
    <n v="7"/>
    <n v="8.8000000000000007"/>
    <n v="5.6"/>
    <n v="7.04"/>
    <n v="57.865500000000004"/>
    <n v="4629.2400000000007"/>
    <n v="449.73186528497411"/>
    <n v="299.82124352331607"/>
    <n v="81.011700000000019"/>
    <n v="300"/>
    <n v="5010.2517000000007"/>
    <n v="62.628146250000007"/>
    <n v="486.74725064766841"/>
    <n v="324.49816709844561"/>
  </r>
  <r>
    <s v="20/06/2026"/>
    <s v="M"/>
    <s v="[1062] RAMGADH"/>
    <s v="[8404] CHANDESH"/>
    <x v="20"/>
    <x v="20"/>
    <x v="20"/>
    <s v="C"/>
    <n v="68"/>
    <n v="3.2"/>
    <n v="8"/>
    <n v="2.1760000000000002"/>
    <n v="5.44"/>
    <n v="35.585112000000002"/>
    <n v="2419.7876160000001"/>
    <n v="417.01303124999998"/>
    <n v="278.00868750000001"/>
    <n v="42.346283280000009"/>
    <n v="255"/>
    <n v="2717.1338992800002"/>
    <n v="39.957851460000001"/>
    <n v="468.25607179687495"/>
    <n v="312.17071453124998"/>
  </r>
  <r>
    <s v="20/06/2026"/>
    <s v="E"/>
    <s v="[1062] RAMGADH"/>
    <s v="[8404] CHANDESH"/>
    <x v="20"/>
    <x v="20"/>
    <x v="20"/>
    <s v="B"/>
    <n v="72"/>
    <n v="6.3"/>
    <n v="8.8000000000000007"/>
    <n v="4.5359999999999996"/>
    <n v="6.3360000000000003"/>
    <n v="52.078949999999999"/>
    <n v="3749.6844000000001"/>
    <n v="428.04616438356163"/>
    <n v="285.36410958904111"/>
    <n v="65.619477000000003"/>
    <n v="270"/>
    <n v="4085.3038770000003"/>
    <n v="56.740331625000003"/>
    <n v="466.35889006849317"/>
    <n v="310.90592671232878"/>
  </r>
  <r>
    <s v="20/06/2026"/>
    <s v="E"/>
    <s v="[1062] RAMGADH"/>
    <s v="[8404] CHANDESH"/>
    <x v="20"/>
    <x v="20"/>
    <x v="20"/>
    <s v="C"/>
    <n v="99"/>
    <n v="3.1"/>
    <n v="8"/>
    <n v="3.0690000000000004"/>
    <n v="7.92"/>
    <n v="35.168112000000008"/>
    <n v="3481.6430880000007"/>
    <n v="417.01318577075102"/>
    <n v="278.00879051383401"/>
    <n v="60.928754040000015"/>
    <n v="371.25"/>
    <n v="3913.8218420400008"/>
    <n v="39.533553960000006"/>
    <n v="468.77731968379447"/>
    <n v="312.51821312252963"/>
  </r>
  <r>
    <s v="21/06/2026"/>
    <s v="M"/>
    <s v="[1062] RAMGADH"/>
    <s v="[8404] CHANDESH"/>
    <x v="20"/>
    <x v="20"/>
    <x v="20"/>
    <s v="B"/>
    <n v="75"/>
    <n v="7.6"/>
    <n v="8.8000000000000007"/>
    <n v="5.7"/>
    <n v="6.6"/>
    <n v="62.825400000000002"/>
    <n v="4711.9049999999997"/>
    <n v="466.5252475247525"/>
    <n v="311.01683168316833"/>
    <n v="82.458337499999999"/>
    <n v="281.25"/>
    <n v="5075.6133374999999"/>
    <n v="67.674844500000006"/>
    <n v="502.53597400990105"/>
    <n v="335.02398267326737"/>
  </r>
  <r>
    <s v="21/06/2026"/>
    <s v="M"/>
    <s v="[1062] RAMGADH"/>
    <s v="[8404] CHANDESH"/>
    <x v="20"/>
    <x v="20"/>
    <x v="20"/>
    <s v="C"/>
    <n v="40"/>
    <n v="3.6"/>
    <n v="8.1"/>
    <n v="1.44"/>
    <n v="3.24"/>
    <n v="37.531125900000006"/>
    <n v="1501.2450360000003"/>
    <n v="417.01251000000008"/>
    <n v="278.00834000000003"/>
    <n v="26.271788130000008"/>
    <n v="150"/>
    <n v="1677.5168241300003"/>
    <n v="41.937920603250006"/>
    <n v="465.97689559166673"/>
    <n v="310.6512637277778"/>
  </r>
  <r>
    <s v="21/06/2026"/>
    <s v="E"/>
    <s v="[1062] RAMGADH"/>
    <s v="[8404] CHANDESH"/>
    <x v="20"/>
    <x v="20"/>
    <x v="20"/>
    <s v="B"/>
    <n v="73"/>
    <n v="6.2"/>
    <n v="8.6"/>
    <n v="4.5259999999999998"/>
    <n v="6.2779999999999996"/>
    <n v="50.7346"/>
    <n v="3703.6257999999998"/>
    <n v="425.15027932960902"/>
    <n v="283.4335195530727"/>
    <n v="64.813451499999999"/>
    <n v="273.75"/>
    <n v="4042.1892515"/>
    <n v="55.372455500000001"/>
    <n v="464.01499022346377"/>
    <n v="309.34332681564251"/>
  </r>
  <r>
    <s v="21/06/2026"/>
    <s v="E"/>
    <s v="[1062] RAMGADH"/>
    <s v="[8404] CHANDESH"/>
    <x v="20"/>
    <x v="20"/>
    <x v="20"/>
    <s v="C"/>
    <n v="24"/>
    <n v="3.3"/>
    <n v="8.1"/>
    <n v="0.79199999999999993"/>
    <n v="1.9439999999999997"/>
    <n v="36.280125900000002"/>
    <n v="870.72302160000004"/>
    <n v="417.0129413793104"/>
    <n v="278.00862758620696"/>
    <n v="15.237652878000002"/>
    <n v="90"/>
    <n v="975.9606744780001"/>
    <n v="40.665028103250002"/>
    <n v="467.4141161293104"/>
    <n v="311.6094107528736"/>
  </r>
  <r>
    <s v="22/06/2026"/>
    <s v="M"/>
    <s v="[1062] RAMGADH"/>
    <s v="[8404] CHANDESH"/>
    <x v="20"/>
    <x v="20"/>
    <x v="20"/>
    <s v="B"/>
    <n v="75"/>
    <n v="7.2"/>
    <n v="8.8000000000000007"/>
    <n v="5.4"/>
    <n v="6.6"/>
    <n v="59.518800000000006"/>
    <n v="4463.9100000000008"/>
    <n v="455.50102040816324"/>
    <n v="303.66734693877549"/>
    <n v="78.118425000000016"/>
    <n v="281.25"/>
    <n v="4823.2784250000004"/>
    <n v="64.310379000000012"/>
    <n v="492.17126785714288"/>
    <n v="328.11417857142857"/>
  </r>
  <r>
    <s v="22/06/2026"/>
    <s v="M"/>
    <s v="[1062] RAMGADH"/>
    <s v="[8404] CHANDESH"/>
    <x v="20"/>
    <x v="20"/>
    <x v="20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22/06/2026"/>
    <s v="E"/>
    <s v="[1062] RAMGADH"/>
    <s v="[8404] CHANDESH"/>
    <x v="20"/>
    <x v="20"/>
    <x v="20"/>
    <s v="B"/>
    <n v="64"/>
    <n v="5.7"/>
    <n v="8.6"/>
    <n v="3.6480000000000001"/>
    <n v="5.5039999999999996"/>
    <n v="46.643099999999997"/>
    <n v="2985.1583999999998"/>
    <n v="407.95714285714286"/>
    <n v="271.97142857142859"/>
    <n v="52.240272000000004"/>
    <n v="240"/>
    <n v="3277.3986719999998"/>
    <n v="51.209354249999997"/>
    <n v="447.89522667638482"/>
    <n v="298.59681778425653"/>
  </r>
  <r>
    <s v="22/06/2026"/>
    <s v="E"/>
    <s v="[1062] RAMGADH"/>
    <s v="[8404] CHANDESH"/>
    <x v="20"/>
    <x v="20"/>
    <x v="20"/>
    <s v="C"/>
    <n v="116"/>
    <n v="3"/>
    <n v="8"/>
    <n v="3.48"/>
    <n v="9.2799999999999994"/>
    <n v="34.751112000000006"/>
    <n v="4031.1289920000008"/>
    <n v="417.01334400000002"/>
    <n v="278.00889599999999"/>
    <n v="70.54475736000002"/>
    <n v="435"/>
    <n v="4536.6737493600012"/>
    <n v="39.109256460000012"/>
    <n v="469.31107752000008"/>
    <n v="312.87405168000004"/>
  </r>
  <r>
    <s v="23/06/2026"/>
    <s v="M"/>
    <s v="[1062] RAMGADH"/>
    <s v="[8404] CHANDESH"/>
    <x v="20"/>
    <x v="20"/>
    <x v="20"/>
    <s v="B"/>
    <n v="91"/>
    <n v="6.7"/>
    <n v="8.8000000000000007"/>
    <n v="6.0970000000000004"/>
    <n v="8.0080000000000009"/>
    <n v="55.385550000000002"/>
    <n v="5040.0850500000006"/>
    <n v="440.73381962864721"/>
    <n v="293.82254641909816"/>
    <n v="88.201488375000025"/>
    <n v="341.25"/>
    <n v="5469.5365383750004"/>
    <n v="60.104797125000005"/>
    <n v="478.28751027851456"/>
    <n v="318.85834018567635"/>
  </r>
  <r>
    <s v="23/06/2026"/>
    <s v="E"/>
    <s v="[1062] RAMGADH"/>
    <s v="[8404] CHANDESH"/>
    <x v="20"/>
    <x v="20"/>
    <x v="20"/>
    <s v="B"/>
    <n v="69"/>
    <n v="5.8"/>
    <n v="8.4"/>
    <n v="4.0019999999999998"/>
    <n v="5.7960000000000003"/>
    <n v="46.9771"/>
    <n v="3241.4198999999999"/>
    <n v="412.07982456140354"/>
    <n v="274.71988304093571"/>
    <n v="56.724848250000001"/>
    <n v="258.75"/>
    <n v="3556.8947482499998"/>
    <n v="51.549199249999994"/>
    <n v="452.1859583333333"/>
    <n v="301.45730555555554"/>
  </r>
  <r>
    <s v="23/06/2026"/>
    <s v="E"/>
    <s v="[1062] RAMGADH"/>
    <s v="[8404] CHANDESH"/>
    <x v="20"/>
    <x v="20"/>
    <x v="20"/>
    <s v="C"/>
    <n v="80"/>
    <n v="3.1"/>
    <n v="8"/>
    <n v="2.48"/>
    <n v="6.4"/>
    <n v="35.168112000000008"/>
    <n v="2813.4489600000006"/>
    <n v="417.01318577075102"/>
    <n v="278.00879051383401"/>
    <n v="49.235356800000012"/>
    <n v="300"/>
    <n v="3162.6843168000005"/>
    <n v="39.533553960000006"/>
    <n v="468.77731968379447"/>
    <n v="312.51821312252963"/>
  </r>
  <r>
    <s v="24/06/2026"/>
    <s v="M"/>
    <s v="[1062] RAMGADH"/>
    <s v="[8404] CHANDESH"/>
    <x v="20"/>
    <x v="20"/>
    <x v="20"/>
    <s v="B"/>
    <n v="79"/>
    <n v="7"/>
    <n v="8.8000000000000007"/>
    <n v="5.53"/>
    <n v="6.9520000000000008"/>
    <n v="57.865500000000004"/>
    <n v="4571.3744999999999"/>
    <n v="449.73186528497411"/>
    <n v="299.82124352331607"/>
    <n v="79.999053750000002"/>
    <n v="296.25"/>
    <n v="4947.6235537499997"/>
    <n v="62.628146249999993"/>
    <n v="486.7472506476683"/>
    <n v="324.49816709844555"/>
  </r>
  <r>
    <s v="24/06/2026"/>
    <s v="M"/>
    <s v="[1062] RAMGADH"/>
    <s v="[8404] CHANDESH"/>
    <x v="20"/>
    <x v="20"/>
    <x v="20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4/06/2026"/>
    <s v="E"/>
    <s v="[1062] RAMGADH"/>
    <s v="[8404] CHANDESH"/>
    <x v="20"/>
    <x v="20"/>
    <x v="20"/>
    <s v="B"/>
    <n v="71"/>
    <n v="6.2"/>
    <n v="8.6"/>
    <n v="4.4020000000000001"/>
    <n v="6.1059999999999999"/>
    <n v="50.7346"/>
    <n v="3602.1566000000003"/>
    <n v="425.15027932960902"/>
    <n v="283.4335195530727"/>
    <n v="63.037740500000012"/>
    <n v="266.25"/>
    <n v="3931.4443405000002"/>
    <n v="55.372455500000001"/>
    <n v="464.01499022346377"/>
    <n v="309.34332681564251"/>
  </r>
  <r>
    <s v="24/06/2026"/>
    <s v="E"/>
    <s v="[1062] RAMGADH"/>
    <s v="[8404] CHANDESH"/>
    <x v="20"/>
    <x v="20"/>
    <x v="20"/>
    <s v="C"/>
    <n v="103"/>
    <n v="3"/>
    <n v="8"/>
    <n v="3.09"/>
    <n v="8.24"/>
    <n v="34.751112000000006"/>
    <n v="3579.3645360000005"/>
    <n v="417.01334400000002"/>
    <n v="278.00889599999999"/>
    <n v="62.638879380000013"/>
    <n v="386.25"/>
    <n v="4028.2534153800007"/>
    <n v="39.109256460000005"/>
    <n v="469.31107752000003"/>
    <n v="312.87405168000004"/>
  </r>
  <r>
    <s v="25/06/2026"/>
    <s v="M"/>
    <s v="[1062] RAMGADH"/>
    <s v="[8404] CHANDESH"/>
    <x v="20"/>
    <x v="20"/>
    <x v="20"/>
    <s v="B"/>
    <n v="76"/>
    <n v="7"/>
    <n v="8.6"/>
    <n v="5.32"/>
    <n v="6.5360000000000005"/>
    <n v="57.280999999999999"/>
    <n v="4353.3559999999998"/>
    <n v="449.85078534031413"/>
    <n v="299.90052356020942"/>
    <n v="76.183729999999997"/>
    <n v="285"/>
    <n v="4714.5397299999995"/>
    <n v="62.033417499999992"/>
    <n v="487.17343586387432"/>
    <n v="324.78229057591619"/>
  </r>
  <r>
    <s v="25/06/2026"/>
    <s v="M"/>
    <s v="[1062] RAMGADH"/>
    <s v="[8404] CHANDESH"/>
    <x v="20"/>
    <x v="20"/>
    <x v="20"/>
    <s v="C"/>
    <n v="61"/>
    <n v="3.3"/>
    <n v="8"/>
    <n v="2.0129999999999999"/>
    <n v="4.88"/>
    <n v="36.002112000000004"/>
    <n v="2196.1288320000003"/>
    <n v="417.01288030888031"/>
    <n v="278.00858687258687"/>
    <n v="38.432254560000011"/>
    <n v="228.75"/>
    <n v="2463.3110865600001"/>
    <n v="40.382148960000002"/>
    <n v="467.74689915057911"/>
    <n v="311.83126610038607"/>
  </r>
  <r>
    <s v="25/06/2026"/>
    <s v="E"/>
    <s v="[1062] RAMGADH"/>
    <s v="[8404] CHANDESH"/>
    <x v="20"/>
    <x v="20"/>
    <x v="20"/>
    <s v="B"/>
    <n v="69"/>
    <n v="6.3"/>
    <n v="8.6"/>
    <n v="4.3469999999999995"/>
    <n v="5.9340000000000002"/>
    <n v="51.552899999999994"/>
    <n v="3557.1500999999994"/>
    <n v="428.41745152354571"/>
    <n v="285.61163434903045"/>
    <n v="62.250126749999993"/>
    <n v="258.75"/>
    <n v="3878.1502267499995"/>
    <n v="56.205075749999992"/>
    <n v="467.07819182825483"/>
    <n v="311.38546121883655"/>
  </r>
  <r>
    <s v="25/06/2026"/>
    <s v="E"/>
    <s v="[1062] RAMGADH"/>
    <s v="[8404] CHANDESH"/>
    <x v="20"/>
    <x v="20"/>
    <x v="20"/>
    <s v="C"/>
    <n v="100"/>
    <n v="3"/>
    <n v="8"/>
    <n v="3"/>
    <n v="8"/>
    <n v="34.751112000000006"/>
    <n v="3475.1112000000007"/>
    <n v="417.01334400000002"/>
    <n v="278.00889599999999"/>
    <n v="60.814446000000018"/>
    <n v="375"/>
    <n v="3910.9256460000006"/>
    <n v="39.109256460000005"/>
    <n v="469.31107752000003"/>
    <n v="312.87405168000004"/>
  </r>
  <r>
    <s v="26/06/2026"/>
    <s v="M"/>
    <s v="[1062] RAMGADH"/>
    <s v="[8404] CHANDESH"/>
    <x v="20"/>
    <x v="20"/>
    <x v="20"/>
    <s v="B"/>
    <n v="84"/>
    <n v="6.8"/>
    <n v="8.6"/>
    <n v="5.7119999999999997"/>
    <n v="7.2240000000000002"/>
    <n v="55.644399999999997"/>
    <n v="4674.1296000000002"/>
    <n v="443.97127659574471"/>
    <n v="295.98085106382979"/>
    <n v="81.797268000000017"/>
    <n v="315"/>
    <n v="5070.9268680000005"/>
    <n v="60.368177000000003"/>
    <n v="481.66098670212773"/>
    <n v="321.10732446808515"/>
  </r>
  <r>
    <s v="26/06/2026"/>
    <s v="M"/>
    <s v="[1062] RAMGADH"/>
    <s v="[8404] CHANDESH"/>
    <x v="20"/>
    <x v="20"/>
    <x v="20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6/06/2026"/>
    <s v="E"/>
    <s v="[1062] RAMGADH"/>
    <s v="[8404] CHANDESH"/>
    <x v="20"/>
    <x v="20"/>
    <x v="20"/>
    <s v="B"/>
    <n v="71"/>
    <n v="6.2"/>
    <n v="8.6"/>
    <n v="4.4020000000000001"/>
    <n v="6.1059999999999999"/>
    <n v="50.7346"/>
    <n v="3602.1566000000003"/>
    <n v="425.15027932960902"/>
    <n v="283.4335195530727"/>
    <n v="63.037740500000012"/>
    <n v="266.25"/>
    <n v="3931.4443405000002"/>
    <n v="55.372455500000001"/>
    <n v="464.01499022346377"/>
    <n v="309.34332681564251"/>
  </r>
  <r>
    <s v="26/06/2026"/>
    <s v="E"/>
    <s v="[1062] RAMGADH"/>
    <s v="[8404] CHANDESH"/>
    <x v="20"/>
    <x v="20"/>
    <x v="20"/>
    <s v="C"/>
    <n v="97"/>
    <n v="3"/>
    <n v="8"/>
    <n v="2.91"/>
    <n v="7.76"/>
    <n v="34.751112000000006"/>
    <n v="3370.8578640000005"/>
    <n v="417.01334400000002"/>
    <n v="278.00889599999999"/>
    <n v="58.990012620000016"/>
    <n v="363.75"/>
    <n v="3793.5978766200005"/>
    <n v="39.109256460000005"/>
    <n v="469.31107752000003"/>
    <n v="312.87405168000004"/>
  </r>
  <r>
    <s v="27/06/2026"/>
    <s v="M"/>
    <s v="[1062] RAMGADH"/>
    <s v="[8404] CHANDESH"/>
    <x v="20"/>
    <x v="20"/>
    <x v="20"/>
    <s v="B"/>
    <n v="80"/>
    <n v="6.8"/>
    <n v="8.6"/>
    <n v="5.44"/>
    <n v="6.88"/>
    <n v="55.644399999999997"/>
    <n v="4451.5519999999997"/>
    <n v="443.97127659574471"/>
    <n v="295.98085106382979"/>
    <n v="77.902159999999995"/>
    <n v="300"/>
    <n v="4829.4541599999993"/>
    <n v="60.368176999999989"/>
    <n v="481.66098670212762"/>
    <n v="321.1073244680851"/>
  </r>
  <r>
    <s v="27/06/2026"/>
    <s v="M"/>
    <s v="[1062] RAMGADH"/>
    <s v="[8404] CHANDESH"/>
    <x v="20"/>
    <x v="20"/>
    <x v="20"/>
    <s v="C"/>
    <n v="81"/>
    <n v="3"/>
    <n v="8"/>
    <n v="2.4300000000000002"/>
    <n v="6.48"/>
    <n v="34.751112000000006"/>
    <n v="2814.8400720000004"/>
    <n v="417.01334400000002"/>
    <n v="278.00889599999999"/>
    <n v="49.259701260000014"/>
    <n v="303.75"/>
    <n v="3167.8497732600003"/>
    <n v="39.109256460000005"/>
    <n v="469.31107752000003"/>
    <n v="312.87405168000004"/>
  </r>
  <r>
    <s v="27/06/2026"/>
    <s v="E"/>
    <s v="[1062] RAMGADH"/>
    <s v="[8404] CHANDESH"/>
    <x v="20"/>
    <x v="20"/>
    <x v="20"/>
    <s v="B"/>
    <n v="67"/>
    <n v="6"/>
    <n v="8.6"/>
    <n v="4.0199999999999996"/>
    <n v="5.7619999999999996"/>
    <n v="49.097999999999999"/>
    <n v="3289.5659999999998"/>
    <n v="418.44886363636368"/>
    <n v="278.96590909090912"/>
    <n v="57.567405000000001"/>
    <n v="251.25"/>
    <n v="3598.3834049999996"/>
    <n v="53.707214999999991"/>
    <n v="457.73194602272724"/>
    <n v="305.15463068181816"/>
  </r>
  <r>
    <s v="27/06/2026"/>
    <s v="E"/>
    <s v="[1062] RAMGADH"/>
    <s v="[8404] CHANDESH"/>
    <x v="20"/>
    <x v="20"/>
    <x v="20"/>
    <s v="C"/>
    <n v="103"/>
    <n v="3"/>
    <n v="8"/>
    <n v="3.09"/>
    <n v="8.24"/>
    <n v="34.751112000000006"/>
    <n v="3579.3645360000005"/>
    <n v="417.01334400000002"/>
    <n v="278.00889599999999"/>
    <n v="62.638879380000013"/>
    <n v="386.25"/>
    <n v="4028.2534153800007"/>
    <n v="39.109256460000005"/>
    <n v="469.31107752000003"/>
    <n v="312.87405168000004"/>
  </r>
  <r>
    <s v="28/06/2026"/>
    <s v="M"/>
    <s v="[1062] RAMGADH"/>
    <s v="[8404] CHANDESH"/>
    <x v="20"/>
    <x v="20"/>
    <x v="20"/>
    <s v="B"/>
    <n v="78"/>
    <n v="6.6"/>
    <n v="8.6"/>
    <n v="5.1479999999999997"/>
    <n v="6.7079999999999993"/>
    <n v="54.007799999999996"/>
    <n v="4212.6084000000001"/>
    <n v="437.90108108108109"/>
    <n v="291.93405405405406"/>
    <n v="73.720647000000014"/>
    <n v="292.5"/>
    <n v="4578.8290470000002"/>
    <n v="58.7029365"/>
    <n v="475.96975540540546"/>
    <n v="317.31317027027029"/>
  </r>
  <r>
    <s v="28/06/2026"/>
    <s v="M"/>
    <s v="[1062] RAMGADH"/>
    <s v="[8404] CHANDESH"/>
    <x v="20"/>
    <x v="20"/>
    <x v="20"/>
    <s v="C"/>
    <n v="45"/>
    <n v="3.2"/>
    <n v="8.1"/>
    <n v="1.44"/>
    <n v="3.645"/>
    <n v="35.8631259"/>
    <n v="1613.8406654999999"/>
    <n v="417.01309186046512"/>
    <n v="278.00872790697673"/>
    <n v="28.242211646250002"/>
    <n v="168.75"/>
    <n v="1810.83287714625"/>
    <n v="40.24073060325"/>
    <n v="467.91547213081401"/>
    <n v="311.94364808720934"/>
  </r>
  <r>
    <s v="28/06/2026"/>
    <s v="E"/>
    <s v="[1062] RAMGADH"/>
    <s v="[8404] CHANDESH"/>
    <x v="20"/>
    <x v="20"/>
    <x v="20"/>
    <s v="B"/>
    <n v="84"/>
    <n v="6.2"/>
    <n v="8.6"/>
    <n v="5.2080000000000011"/>
    <n v="7.2240000000000002"/>
    <n v="50.7346"/>
    <n v="4261.7064"/>
    <n v="425.15027932960902"/>
    <n v="283.4335195530727"/>
    <n v="74.579862000000006"/>
    <n v="315"/>
    <n v="4651.2862619999996"/>
    <n v="55.372455499999994"/>
    <n v="464.01499022346371"/>
    <n v="309.34332681564246"/>
  </r>
  <r>
    <s v="28/06/2026"/>
    <s v="E"/>
    <s v="[1062] RAMGADH"/>
    <s v="[8404] CHANDESH"/>
    <x v="20"/>
    <x v="20"/>
    <x v="20"/>
    <s v="C"/>
    <n v="100"/>
    <n v="3"/>
    <n v="8"/>
    <n v="3"/>
    <n v="8"/>
    <n v="34.751112000000006"/>
    <n v="3475.1112000000007"/>
    <n v="417.01334400000002"/>
    <n v="278.00889599999999"/>
    <n v="60.814446000000018"/>
    <n v="375"/>
    <n v="3910.9256460000006"/>
    <n v="39.109256460000005"/>
    <n v="469.31107752000003"/>
    <n v="312.87405168000004"/>
  </r>
  <r>
    <s v="29/06/2026"/>
    <s v="M"/>
    <s v="[1062] RAMGADH"/>
    <s v="[8404] CHANDESH"/>
    <x v="20"/>
    <x v="20"/>
    <x v="20"/>
    <s v="B"/>
    <n v="78"/>
    <n v="7"/>
    <n v="8.6"/>
    <n v="5.46"/>
    <n v="6.7079999999999993"/>
    <n v="57.280999999999999"/>
    <n v="4467.9179999999997"/>
    <n v="449.85078534031413"/>
    <n v="299.90052356020942"/>
    <n v="78.188564999999997"/>
    <n v="292.5"/>
    <n v="4838.606565"/>
    <n v="62.033417499999999"/>
    <n v="487.17343586387437"/>
    <n v="324.78229057591625"/>
  </r>
  <r>
    <s v="29/06/2026"/>
    <s v="M"/>
    <s v="[1062] RAMGADH"/>
    <s v="[8404] CHANDESH"/>
    <x v="20"/>
    <x v="20"/>
    <x v="20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9/06/2026"/>
    <s v="E"/>
    <s v="[1062] RAMGADH"/>
    <s v="[8404] CHANDESH"/>
    <x v="20"/>
    <x v="20"/>
    <x v="20"/>
    <s v="B"/>
    <n v="65"/>
    <n v="6"/>
    <n v="8.6"/>
    <n v="3.9"/>
    <n v="5.59"/>
    <n v="49.097999999999999"/>
    <n v="3191.37"/>
    <n v="418.44886363636368"/>
    <n v="278.96590909090912"/>
    <n v="55.848975000000003"/>
    <n v="243.75"/>
    <n v="3490.9689749999998"/>
    <n v="53.707214999999998"/>
    <n v="457.7319460227273"/>
    <n v="305.15463068181822"/>
  </r>
  <r>
    <s v="29/06/2026"/>
    <s v="E"/>
    <s v="[1062] RAMGADH"/>
    <s v="[8404] CHANDESH"/>
    <x v="20"/>
    <x v="20"/>
    <x v="20"/>
    <s v="C"/>
    <n v="95"/>
    <n v="3"/>
    <n v="8"/>
    <n v="2.85"/>
    <n v="7.6"/>
    <n v="34.751112000000006"/>
    <n v="3301.3556400000007"/>
    <n v="417.01334400000002"/>
    <n v="278.00889599999999"/>
    <n v="57.773723700000019"/>
    <n v="356.25"/>
    <n v="3715.3793637000008"/>
    <n v="39.109256460000012"/>
    <n v="469.31107752000008"/>
    <n v="312.87405168000004"/>
  </r>
  <r>
    <s v="30/06/2026"/>
    <s v="M"/>
    <s v="[1062] RAMGADH"/>
    <s v="[8404] CHANDESH"/>
    <x v="20"/>
    <x v="20"/>
    <x v="20"/>
    <s v="B"/>
    <n v="66"/>
    <n v="6.4"/>
    <n v="8.6"/>
    <n v="4.2240000000000002"/>
    <n v="5.6760000000000002"/>
    <n v="52.371199999999995"/>
    <n v="3456.4991999999997"/>
    <n v="431.6307692307692"/>
    <n v="287.75384615384615"/>
    <n v="60.488736000000003"/>
    <n v="247.5"/>
    <n v="3764.4879359999995"/>
    <n v="57.03769599999999"/>
    <n v="470.09090109890104"/>
    <n v="313.39393406593405"/>
  </r>
  <r>
    <s v="30/06/2026"/>
    <s v="E"/>
    <s v="[1062] RAMGADH"/>
    <s v="[8404] CHANDESH"/>
    <x v="20"/>
    <x v="20"/>
    <x v="20"/>
    <s v="B"/>
    <n v="66"/>
    <n v="6"/>
    <n v="8.6"/>
    <n v="3.96"/>
    <n v="5.6760000000000002"/>
    <n v="49.097999999999999"/>
    <n v="3240.4679999999998"/>
    <n v="418.44886363636368"/>
    <n v="278.96590909090912"/>
    <n v="56.708190000000002"/>
    <n v="247.5"/>
    <n v="3544.6761899999997"/>
    <n v="53.707214999999998"/>
    <n v="457.7319460227273"/>
    <n v="305.15463068181822"/>
  </r>
  <r>
    <s v="30/06/2026"/>
    <s v="E"/>
    <s v="[1062] RAMGADH"/>
    <s v="[8404] CHANDESH"/>
    <x v="20"/>
    <x v="20"/>
    <x v="20"/>
    <s v="C"/>
    <n v="86"/>
    <n v="3"/>
    <n v="8"/>
    <n v="2.58"/>
    <n v="6.88"/>
    <n v="34.751112000000006"/>
    <n v="2988.5956320000005"/>
    <n v="417.01334400000002"/>
    <n v="278.00889599999999"/>
    <n v="52.300423560000013"/>
    <n v="322.5"/>
    <n v="3363.3960555600006"/>
    <n v="39.109256460000005"/>
    <n v="469.31107752000003"/>
    <n v="312.87405168000004"/>
  </r>
  <r>
    <s v="03/06/2026"/>
    <s v="M"/>
    <s v="[1062] RAMGADH"/>
    <s v="[8404] CHANDESH"/>
    <x v="21"/>
    <x v="21"/>
    <x v="21"/>
    <s v="B"/>
    <n v="19"/>
    <n v="5.8"/>
    <n v="8.6"/>
    <n v="1.1020000000000001"/>
    <n v="1.6340000000000001"/>
    <n v="47.461399999999998"/>
    <n v="901.76659999999993"/>
    <n v="411.51502890173413"/>
    <n v="274.34335260115608"/>
    <n v="15.780915500000001"/>
    <n v="71.25"/>
    <n v="988.79751549999992"/>
    <n v="52.041974499999995"/>
    <n v="451.23099277456652"/>
    <n v="300.82066184971103"/>
  </r>
  <r>
    <s v="03/06/2026"/>
    <s v="E"/>
    <s v="[1062] RAMGADH"/>
    <s v="[8404] CHANDESH"/>
    <x v="21"/>
    <x v="21"/>
    <x v="21"/>
    <s v="C"/>
    <n v="25"/>
    <n v="3.7"/>
    <n v="8"/>
    <n v="0.92500000000000004"/>
    <n v="2"/>
    <n v="37.670112000000003"/>
    <n v="941.75280000000009"/>
    <n v="417.0123099630996"/>
    <n v="278.0082066420664"/>
    <n v="16.480674000000004"/>
    <n v="93.75"/>
    <n v="1051.9834740000001"/>
    <n v="42.079338960000001"/>
    <n v="465.82294051660512"/>
    <n v="310.5486270110701"/>
  </r>
  <r>
    <s v="04/06/2026"/>
    <s v="M"/>
    <s v="[1062] RAMGADH"/>
    <s v="[8404] CHANDESH"/>
    <x v="21"/>
    <x v="21"/>
    <x v="21"/>
    <s v="B"/>
    <n v="23"/>
    <n v="5.6"/>
    <n v="8.4"/>
    <n v="1.2879999999999998"/>
    <n v="1.9320000000000002"/>
    <n v="45.357199999999999"/>
    <n v="1043.2156"/>
    <n v="404.97500000000002"/>
    <n v="269.98333333333335"/>
    <n v="18.256273"/>
    <n v="86.25"/>
    <n v="1147.721873"/>
    <n v="49.900950999999999"/>
    <n v="445.54420535714291"/>
    <n v="297.02947023809526"/>
  </r>
  <r>
    <s v="04/06/2026"/>
    <s v="E"/>
    <s v="[1062] RAMGADH"/>
    <s v="[8404] CHANDESH"/>
    <x v="21"/>
    <x v="21"/>
    <x v="21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05/06/2026"/>
    <s v="M"/>
    <s v="[1062] RAMGADH"/>
    <s v="[8404] CHANDESH"/>
    <x v="21"/>
    <x v="21"/>
    <x v="21"/>
    <s v="C"/>
    <n v="16"/>
    <n v="4.7"/>
    <n v="8.3000000000000007"/>
    <n v="0.752"/>
    <n v="1.3280000000000001"/>
    <n v="42.674153700000005"/>
    <n v="682.78645920000008"/>
    <n v="417.01127394136813"/>
    <n v="278.00751596091209"/>
    <n v="11.948763036000003"/>
    <n v="60"/>
    <n v="754.73522223600003"/>
    <n v="47.170951389750002"/>
    <n v="460.95392237540722"/>
    <n v="307.30261491693813"/>
  </r>
  <r>
    <s v="05/06/2026"/>
    <s v="E"/>
    <s v="[1062] RAMGADH"/>
    <s v="[8404] CHANDESH"/>
    <x v="21"/>
    <x v="21"/>
    <x v="21"/>
    <s v="C"/>
    <n v="26"/>
    <n v="3.6"/>
    <n v="8"/>
    <n v="0.93600000000000005"/>
    <n v="2.08"/>
    <n v="37.253112000000009"/>
    <n v="968.58091200000024"/>
    <n v="417.01244776119404"/>
    <n v="278.00829850746271"/>
    <n v="16.950165960000007"/>
    <n v="97.5"/>
    <n v="1083.0310779600002"/>
    <n v="41.655041460000007"/>
    <n v="466.28777753731345"/>
    <n v="310.85851835820898"/>
  </r>
  <r>
    <s v="06/06/2026"/>
    <s v="M"/>
    <s v="[1062] RAMGADH"/>
    <s v="[8404] CHANDESH"/>
    <x v="21"/>
    <x v="21"/>
    <x v="21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6/06/2026"/>
    <s v="E"/>
    <s v="[1062] RAMGADH"/>
    <s v="[8404] CHANDESH"/>
    <x v="21"/>
    <x v="21"/>
    <x v="21"/>
    <s v="C"/>
    <n v="22"/>
    <n v="3.1"/>
    <n v="8"/>
    <n v="0.68200000000000005"/>
    <n v="1.76"/>
    <n v="35.168112000000008"/>
    <n v="773.69846400000017"/>
    <n v="417.01318577075102"/>
    <n v="278.00879051383401"/>
    <n v="13.539723120000005"/>
    <n v="82.5"/>
    <n v="869.73818712000013"/>
    <n v="39.533553960000006"/>
    <n v="468.77731968379447"/>
    <n v="312.51821312252963"/>
  </r>
  <r>
    <s v="07/06/2026"/>
    <s v="M"/>
    <s v="[1062] RAMGADH"/>
    <s v="[8404] CHANDESH"/>
    <x v="21"/>
    <x v="21"/>
    <x v="21"/>
    <s v="C"/>
    <n v="20"/>
    <n v="4.7"/>
    <n v="8.3000000000000007"/>
    <n v="0.94"/>
    <n v="1.66"/>
    <n v="42.674153700000005"/>
    <n v="853.4830740000001"/>
    <n v="417.01127394136813"/>
    <n v="278.00751596091209"/>
    <n v="14.935953795000003"/>
    <n v="75"/>
    <n v="943.41902779500015"/>
    <n v="47.170951389750009"/>
    <n v="460.95392237540727"/>
    <n v="307.30261491693818"/>
  </r>
  <r>
    <s v="07/06/2026"/>
    <s v="E"/>
    <s v="[1062] RAMGADH"/>
    <s v="[8404] CHANDESH"/>
    <x v="21"/>
    <x v="21"/>
    <x v="21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08/06/2026"/>
    <s v="M"/>
    <s v="[1062] RAMGADH"/>
    <s v="[8404] CHANDESH"/>
    <x v="21"/>
    <x v="21"/>
    <x v="21"/>
    <s v="C"/>
    <n v="21"/>
    <n v="5.0999999999999996"/>
    <n v="8.5"/>
    <n v="1.071"/>
    <n v="1.7849999999999999"/>
    <n v="44.898181500000007"/>
    <n v="942.86181150000016"/>
    <n v="417.01097368421063"/>
    <n v="278.00731578947375"/>
    <n v="16.500081701250004"/>
    <n v="78.75"/>
    <n v="1038.11189320125"/>
    <n v="49.43389967625"/>
    <n v="459.13838708591334"/>
    <n v="306.09225805727556"/>
  </r>
  <r>
    <s v="08/06/2026"/>
    <s v="E"/>
    <s v="[1062] RAMGADH"/>
    <s v="[8404] CHANDESH"/>
    <x v="21"/>
    <x v="21"/>
    <x v="21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09/06/2026"/>
    <s v="M"/>
    <s v="[1062] RAMGADH"/>
    <s v="[8404] CHANDESH"/>
    <x v="21"/>
    <x v="21"/>
    <x v="21"/>
    <s v="C"/>
    <n v="24"/>
    <n v="4.7"/>
    <n v="8.1999999999999993"/>
    <n v="1.1280000000000001"/>
    <n v="1.9679999999999997"/>
    <n v="42.3961398"/>
    <n v="1017.5073552"/>
    <n v="417.01121114754102"/>
    <n v="278.00747409836066"/>
    <n v="17.806378716000001"/>
    <n v="90"/>
    <n v="1125.313733916"/>
    <n v="46.888072246500002"/>
    <n v="461.19415324426234"/>
    <n v="307.46276882950821"/>
  </r>
  <r>
    <s v="09/06/2026"/>
    <s v="E"/>
    <s v="[1062] RAMGADH"/>
    <s v="[8404] CHANDESH"/>
    <x v="21"/>
    <x v="21"/>
    <x v="21"/>
    <s v="C"/>
    <n v="28"/>
    <n v="3.3"/>
    <n v="8.1"/>
    <n v="0.92399999999999993"/>
    <n v="2.2679999999999998"/>
    <n v="36.280125900000002"/>
    <n v="1015.8435252"/>
    <n v="417.0129413793104"/>
    <n v="278.00862758620696"/>
    <n v="17.777261691000003"/>
    <n v="105"/>
    <n v="1138.6207868910001"/>
    <n v="40.665028103250002"/>
    <n v="467.4141161293104"/>
    <n v="311.6094107528736"/>
  </r>
  <r>
    <s v="10/06/2026"/>
    <s v="M"/>
    <s v="[1062] RAMGADH"/>
    <s v="[8404] CHANDESH"/>
    <x v="21"/>
    <x v="21"/>
    <x v="21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0/06/2026"/>
    <s v="E"/>
    <s v="[1062] RAMGADH"/>
    <s v="[8404] CHANDESH"/>
    <x v="21"/>
    <x v="21"/>
    <x v="21"/>
    <s v="C"/>
    <n v="28"/>
    <n v="3.7"/>
    <n v="8.1"/>
    <n v="1.036"/>
    <n v="2.2679999999999998"/>
    <n v="37.948125900000008"/>
    <n v="1062.5475252000001"/>
    <n v="417.01237252747262"/>
    <n v="278.00824835164843"/>
    <n v="18.594581691000002"/>
    <n v="105"/>
    <n v="1186.1421068910001"/>
    <n v="42.362218103250008"/>
    <n v="465.51888025549459"/>
    <n v="310.34592017032975"/>
  </r>
  <r>
    <s v="11/06/2026"/>
    <s v="M"/>
    <s v="[1062] RAMGADH"/>
    <s v="[8404] CHANDESH"/>
    <x v="21"/>
    <x v="21"/>
    <x v="21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1/06/2026"/>
    <s v="E"/>
    <s v="[1062] RAMGADH"/>
    <s v="[8404] CHANDESH"/>
    <x v="21"/>
    <x v="21"/>
    <x v="21"/>
    <s v="C"/>
    <n v="23"/>
    <n v="3.2"/>
    <n v="8"/>
    <n v="0.7360000000000001"/>
    <n v="1.84"/>
    <n v="35.585112000000002"/>
    <n v="818.45757600000002"/>
    <n v="417.01303124999998"/>
    <n v="278.00868750000001"/>
    <n v="14.323007580000002"/>
    <n v="86.25"/>
    <n v="919.03058357999998"/>
    <n v="39.957851460000001"/>
    <n v="468.25607179687495"/>
    <n v="312.17071453124998"/>
  </r>
  <r>
    <s v="12/06/2026"/>
    <s v="M"/>
    <s v="[1062] RAMGADH"/>
    <s v="[8404] CHANDESH"/>
    <x v="21"/>
    <x v="21"/>
    <x v="21"/>
    <s v="B"/>
    <n v="24"/>
    <n v="5.6"/>
    <n v="8.5"/>
    <n v="1.3439999999999999"/>
    <n v="2.04"/>
    <n v="45.357199999999999"/>
    <n v="1088.5727999999999"/>
    <n v="402.57869822485208"/>
    <n v="268.38579881656807"/>
    <n v="19.050024000000001"/>
    <n v="90"/>
    <n v="1197.622824"/>
    <n v="49.900950999999999"/>
    <n v="442.90784911242605"/>
    <n v="295.27189940828401"/>
  </r>
  <r>
    <s v="12/06/2026"/>
    <s v="E"/>
    <s v="[1062] RAMGADH"/>
    <s v="[8404] CHANDESH"/>
    <x v="21"/>
    <x v="21"/>
    <x v="21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13/06/2026"/>
    <s v="M"/>
    <s v="[1062] RAMGADH"/>
    <s v="[8404] CHANDESH"/>
    <x v="21"/>
    <x v="21"/>
    <x v="21"/>
    <s v="B"/>
    <n v="25"/>
    <n v="5.6"/>
    <n v="8.6"/>
    <n v="1.4"/>
    <n v="2.15"/>
    <n v="45.824799999999996"/>
    <n v="1145.6199999999999"/>
    <n v="404.33647058823533"/>
    <n v="269.55764705882353"/>
    <n v="20.048349999999999"/>
    <n v="93.75"/>
    <n v="1259.4183499999999"/>
    <n v="50.376733999999999"/>
    <n v="444.50059411764715"/>
    <n v="296.33372941176475"/>
  </r>
  <r>
    <s v="13/06/2026"/>
    <s v="E"/>
    <s v="[1062] RAMGADH"/>
    <s v="[8404] CHANDESH"/>
    <x v="21"/>
    <x v="21"/>
    <x v="21"/>
    <s v="C"/>
    <n v="25"/>
    <n v="3.8"/>
    <n v="8"/>
    <n v="0.95"/>
    <n v="2"/>
    <n v="38.087112000000005"/>
    <n v="952.17780000000016"/>
    <n v="417.01217518248177"/>
    <n v="278.00811678832116"/>
    <n v="16.663111500000003"/>
    <n v="93.75"/>
    <n v="1062.5909115000002"/>
    <n v="42.50363646000001"/>
    <n v="465.36828240875923"/>
    <n v="310.24552160583949"/>
  </r>
  <r>
    <s v="14/06/2026"/>
    <s v="M"/>
    <s v="[1062] RAMGADH"/>
    <s v="[8404] CHANDESH"/>
    <x v="21"/>
    <x v="21"/>
    <x v="21"/>
    <s v="B"/>
    <n v="26"/>
    <n v="5.8"/>
    <n v="8.6"/>
    <n v="1.5079999999999998"/>
    <n v="2.2359999999999998"/>
    <n v="47.461399999999998"/>
    <n v="1233.9964"/>
    <n v="411.51502890173413"/>
    <n v="274.34335260115608"/>
    <n v="21.594937000000002"/>
    <n v="97.5"/>
    <n v="1353.0913370000001"/>
    <n v="52.041974500000002"/>
    <n v="451.23099277456657"/>
    <n v="300.82066184971103"/>
  </r>
  <r>
    <s v="14/06/2026"/>
    <s v="E"/>
    <s v="[1062] RAMGADH"/>
    <s v="[8404] CHANDESH"/>
    <x v="21"/>
    <x v="21"/>
    <x v="21"/>
    <s v="C"/>
    <n v="25"/>
    <n v="3.6"/>
    <n v="8"/>
    <n v="0.9"/>
    <n v="2"/>
    <n v="37.253112000000009"/>
    <n v="931.32780000000025"/>
    <n v="417.01244776119404"/>
    <n v="278.00829850746271"/>
    <n v="16.298236500000005"/>
    <n v="93.75"/>
    <n v="1041.3760365000003"/>
    <n v="41.655041460000014"/>
    <n v="466.2877775373135"/>
    <n v="310.85851835820898"/>
  </r>
  <r>
    <s v="15/06/2026"/>
    <s v="M"/>
    <s v="[1062] RAMGADH"/>
    <s v="[8404] CHANDESH"/>
    <x v="21"/>
    <x v="21"/>
    <x v="21"/>
    <s v="B"/>
    <n v="25"/>
    <n v="5.6"/>
    <n v="8.6"/>
    <n v="1.4"/>
    <n v="2.15"/>
    <n v="45.824799999999996"/>
    <n v="1145.6199999999999"/>
    <n v="404.33647058823533"/>
    <n v="269.55764705882353"/>
    <n v="20.048349999999999"/>
    <n v="93.75"/>
    <n v="1259.4183499999999"/>
    <n v="50.376733999999999"/>
    <n v="444.50059411764715"/>
    <n v="296.33372941176475"/>
  </r>
  <r>
    <s v="15/06/2026"/>
    <s v="E"/>
    <s v="[1062] RAMGADH"/>
    <s v="[8404] CHANDESH"/>
    <x v="21"/>
    <x v="21"/>
    <x v="21"/>
    <s v="C"/>
    <n v="28"/>
    <n v="3.4"/>
    <n v="8"/>
    <n v="0.95200000000000007"/>
    <n v="2.2400000000000002"/>
    <n v="36.419112000000005"/>
    <n v="1019.7351360000001"/>
    <n v="417.01273282442747"/>
    <n v="278.00848854961833"/>
    <n v="17.845364880000005"/>
    <n v="105"/>
    <n v="1142.58050088"/>
    <n v="40.806446460000004"/>
    <n v="467.24938694656487"/>
    <n v="311.49959129770991"/>
  </r>
  <r>
    <s v="16/06/2026"/>
    <s v="M"/>
    <s v="[1062] RAMGADH"/>
    <s v="[8404] CHANDESH"/>
    <x v="21"/>
    <x v="21"/>
    <x v="21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16/06/2026"/>
    <s v="E"/>
    <s v="[1062] RAMGADH"/>
    <s v="[8404] CHANDESH"/>
    <x v="21"/>
    <x v="21"/>
    <x v="21"/>
    <s v="C"/>
    <n v="27"/>
    <n v="3.5"/>
    <n v="8"/>
    <n v="0.94499999999999995"/>
    <n v="2.16"/>
    <n v="36.836112000000007"/>
    <n v="994.57502400000021"/>
    <n v="417.01258867924531"/>
    <n v="278.00839245283021"/>
    <n v="17.405062920000006"/>
    <n v="101.25"/>
    <n v="1113.2300869200003"/>
    <n v="41.230743960000012"/>
    <n v="466.76313916981138"/>
    <n v="311.17542611320761"/>
  </r>
  <r>
    <s v="17/06/2026"/>
    <s v="M"/>
    <s v="[1062] RAMGADH"/>
    <s v="[8404] CHANDESH"/>
    <x v="21"/>
    <x v="21"/>
    <x v="21"/>
    <s v="B"/>
    <n v="25"/>
    <n v="5.7"/>
    <n v="8.6"/>
    <n v="1.425"/>
    <n v="2.15"/>
    <n v="46.643099999999997"/>
    <n v="1166.0774999999999"/>
    <n v="407.95714285714286"/>
    <n v="271.97142857142859"/>
    <n v="20.406356249999998"/>
    <n v="93.75"/>
    <n v="1280.2338562499999"/>
    <n v="51.209354249999997"/>
    <n v="447.89522667638482"/>
    <n v="298.59681778425653"/>
  </r>
  <r>
    <s v="17/06/2026"/>
    <s v="E"/>
    <s v="[1062] RAMGADH"/>
    <s v="[8404] CHANDESH"/>
    <x v="21"/>
    <x v="21"/>
    <x v="21"/>
    <s v="C"/>
    <n v="24"/>
    <n v="3.5"/>
    <n v="8"/>
    <n v="0.84"/>
    <n v="1.92"/>
    <n v="36.836112000000007"/>
    <n v="884.06668800000011"/>
    <n v="417.01258867924531"/>
    <n v="278.00839245283021"/>
    <n v="15.471167040000003"/>
    <n v="90"/>
    <n v="989.53785504000007"/>
    <n v="41.230743960000005"/>
    <n v="466.76313916981132"/>
    <n v="311.17542611320755"/>
  </r>
  <r>
    <s v="18/06/2026"/>
    <s v="M"/>
    <s v="[1062] RAMGADH"/>
    <s v="[8404] CHANDESH"/>
    <x v="21"/>
    <x v="21"/>
    <x v="21"/>
    <s v="B"/>
    <n v="31"/>
    <n v="5.5"/>
    <n v="8.4"/>
    <n v="1.7050000000000001"/>
    <n v="2.6040000000000005"/>
    <n v="46.288167600000008"/>
    <n v="1434.9331956000003"/>
    <n v="417.01051891891899"/>
    <n v="278.00701261261264"/>
    <n v="25.111330923000008"/>
    <n v="116.25"/>
    <n v="1576.2945265230003"/>
    <n v="50.848210533000007"/>
    <n v="458.09198678378385"/>
    <n v="305.39465785585588"/>
  </r>
  <r>
    <s v="18/06/2026"/>
    <s v="E"/>
    <s v="[1062] RAMGADH"/>
    <s v="[8404] CHANDESH"/>
    <x v="21"/>
    <x v="21"/>
    <x v="21"/>
    <s v="C"/>
    <n v="24"/>
    <n v="3.7"/>
    <n v="8"/>
    <n v="0.88800000000000012"/>
    <n v="1.92"/>
    <n v="37.670112000000003"/>
    <n v="904.08268800000008"/>
    <n v="417.0123099630996"/>
    <n v="278.0082066420664"/>
    <n v="15.821447040000002"/>
    <n v="90"/>
    <n v="1009.90413504"/>
    <n v="42.079338960000001"/>
    <n v="465.82294051660512"/>
    <n v="310.5486270110701"/>
  </r>
  <r>
    <s v="19/06/2026"/>
    <s v="M"/>
    <s v="[1062] RAMGADH"/>
    <s v="[8404] CHANDESH"/>
    <x v="21"/>
    <x v="21"/>
    <x v="21"/>
    <s v="B"/>
    <n v="26"/>
    <n v="5.6"/>
    <n v="8.5"/>
    <n v="1.456"/>
    <n v="2.21"/>
    <n v="45.357199999999999"/>
    <n v="1179.2872"/>
    <n v="402.57869822485208"/>
    <n v="268.38579881656807"/>
    <n v="20.637526000000001"/>
    <n v="97.5"/>
    <n v="1297.424726"/>
    <n v="49.900950999999999"/>
    <n v="442.90784911242605"/>
    <n v="295.27189940828401"/>
  </r>
  <r>
    <s v="19/06/2026"/>
    <s v="E"/>
    <s v="[1062] RAMGADH"/>
    <s v="[8404] CHANDESH"/>
    <x v="21"/>
    <x v="21"/>
    <x v="21"/>
    <s v="C"/>
    <n v="25"/>
    <n v="3.6"/>
    <n v="8.1"/>
    <n v="0.9"/>
    <n v="2.0249999999999999"/>
    <n v="37.531125900000006"/>
    <n v="938.27814750000016"/>
    <n v="417.01251000000008"/>
    <n v="278.00834000000003"/>
    <n v="16.419867581250003"/>
    <n v="93.75"/>
    <n v="1048.4480150812501"/>
    <n v="41.937920603250006"/>
    <n v="465.97689559166673"/>
    <n v="310.6512637277778"/>
  </r>
  <r>
    <s v="20/06/2026"/>
    <s v="M"/>
    <s v="[1062] RAMGADH"/>
    <s v="[8404] CHANDESH"/>
    <x v="21"/>
    <x v="21"/>
    <x v="21"/>
    <s v="B"/>
    <n v="26"/>
    <n v="5.6"/>
    <n v="8.4"/>
    <n v="1.456"/>
    <n v="2.1840000000000002"/>
    <n v="45.357199999999999"/>
    <n v="1179.2872"/>
    <n v="404.97500000000002"/>
    <n v="269.98333333333335"/>
    <n v="20.637526000000001"/>
    <n v="97.5"/>
    <n v="1297.424726"/>
    <n v="49.900950999999999"/>
    <n v="445.54420535714291"/>
    <n v="297.02947023809526"/>
  </r>
  <r>
    <s v="20/06/2026"/>
    <s v="E"/>
    <s v="[1062] RAMGADH"/>
    <s v="[8404] CHANDESH"/>
    <x v="21"/>
    <x v="21"/>
    <x v="21"/>
    <s v="C"/>
    <n v="29"/>
    <n v="3.8"/>
    <n v="8.1"/>
    <n v="1.1019999999999999"/>
    <n v="2.3489999999999998"/>
    <n v="38.365125900000002"/>
    <n v="1112.5886511000001"/>
    <n v="417.01223804347831"/>
    <n v="278.00815869565218"/>
    <n v="19.470301394250004"/>
    <n v="108.75"/>
    <n v="1240.8089524942502"/>
    <n v="42.78651560325001"/>
    <n v="465.07082177445665"/>
    <n v="310.04721451630445"/>
  </r>
  <r>
    <s v="21/06/2026"/>
    <s v="M"/>
    <s v="[1062] RAMGADH"/>
    <s v="[8404] CHANDESH"/>
    <x v="21"/>
    <x v="21"/>
    <x v="21"/>
    <s v="C"/>
    <n v="29"/>
    <n v="4.7"/>
    <n v="8.1999999999999993"/>
    <n v="1.3630000000000002"/>
    <n v="2.3779999999999997"/>
    <n v="42.3961398"/>
    <n v="1229.4880542000001"/>
    <n v="417.01121114754102"/>
    <n v="278.00747409836066"/>
    <n v="21.516040948500002"/>
    <n v="108.75"/>
    <n v="1359.7540951485"/>
    <n v="46.888072246500002"/>
    <n v="461.19415324426234"/>
    <n v="307.46276882950821"/>
  </r>
  <r>
    <s v="21/06/2026"/>
    <s v="E"/>
    <s v="[1062] RAMGADH"/>
    <s v="[8404] CHANDESH"/>
    <x v="21"/>
    <x v="21"/>
    <x v="21"/>
    <s v="C"/>
    <n v="32"/>
    <n v="3.2"/>
    <n v="8"/>
    <n v="1.024"/>
    <n v="2.56"/>
    <n v="35.585112000000002"/>
    <n v="1138.7235840000001"/>
    <n v="417.01303124999998"/>
    <n v="278.00868750000001"/>
    <n v="19.927662720000004"/>
    <n v="120"/>
    <n v="1278.65124672"/>
    <n v="39.957851460000001"/>
    <n v="468.25607179687495"/>
    <n v="312.17071453124998"/>
  </r>
  <r>
    <s v="22/06/2026"/>
    <s v="M"/>
    <s v="[1062] RAMGADH"/>
    <s v="[8404] CHANDESH"/>
    <x v="21"/>
    <x v="21"/>
    <x v="21"/>
    <s v="C"/>
    <n v="27"/>
    <n v="5.0999999999999996"/>
    <n v="8.5"/>
    <n v="1.3769999999999998"/>
    <n v="2.2949999999999999"/>
    <n v="44.898181500000007"/>
    <n v="1212.2509005000002"/>
    <n v="417.01097368421063"/>
    <n v="278.00731578947375"/>
    <n v="21.214390758750007"/>
    <n v="101.25"/>
    <n v="1334.7152912587501"/>
    <n v="49.43389967625"/>
    <n v="459.13838708591334"/>
    <n v="306.09225805727556"/>
  </r>
  <r>
    <s v="22/06/2026"/>
    <s v="E"/>
    <s v="[1062] RAMGADH"/>
    <s v="[8404] CHANDESH"/>
    <x v="21"/>
    <x v="21"/>
    <x v="21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23/06/2026"/>
    <s v="M"/>
    <s v="[1062] RAMGADH"/>
    <s v="[8404] CHANDESH"/>
    <x v="21"/>
    <x v="21"/>
    <x v="21"/>
    <s v="C"/>
    <n v="29"/>
    <n v="4.9000000000000004"/>
    <n v="8.3000000000000007"/>
    <n v="1.4210000000000003"/>
    <n v="2.407"/>
    <n v="43.508153700000008"/>
    <n v="1261.7364573000002"/>
    <n v="417.01105782747612"/>
    <n v="278.00737188498408"/>
    <n v="22.080388002750006"/>
    <n v="108.75"/>
    <n v="1392.5668453027502"/>
    <n v="48.019546389750005"/>
    <n v="460.25124335223649"/>
    <n v="306.8341622348243"/>
  </r>
  <r>
    <s v="24/06/2026"/>
    <s v="E"/>
    <s v="[1062] RAMGADH"/>
    <s v="[8404] CHANDESH"/>
    <x v="21"/>
    <x v="21"/>
    <x v="21"/>
    <s v="C"/>
    <n v="31"/>
    <n v="3.6"/>
    <n v="8"/>
    <n v="1.1160000000000001"/>
    <n v="2.48"/>
    <n v="37.253112000000009"/>
    <n v="1154.8464720000002"/>
    <n v="417.01244776119404"/>
    <n v="278.00829850746271"/>
    <n v="20.209813260000004"/>
    <n v="116.25"/>
    <n v="1291.3062852600001"/>
    <n v="41.65504146"/>
    <n v="466.28777753731333"/>
    <n v="310.85851835820887"/>
  </r>
  <r>
    <s v="25/06/2026"/>
    <s v="M"/>
    <s v="[1062] RAMGADH"/>
    <s v="[8404] CHANDESH"/>
    <x v="21"/>
    <x v="21"/>
    <x v="21"/>
    <s v="C"/>
    <n v="27"/>
    <n v="5.2"/>
    <n v="8.5"/>
    <n v="1.4040000000000001"/>
    <n v="2.2949999999999999"/>
    <n v="45.315181500000008"/>
    <n v="1223.5099005000002"/>
    <n v="417.01087269938654"/>
    <n v="278.00724846625769"/>
    <n v="21.411423258750006"/>
    <n v="101.25"/>
    <n v="1346.1713237587501"/>
    <n v="49.858197176250002"/>
    <n v="458.81776542561346"/>
    <n v="305.87851028374229"/>
  </r>
  <r>
    <s v="25/06/2026"/>
    <s v="E"/>
    <s v="[1062] RAMGADH"/>
    <s v="[8404] CHANDESH"/>
    <x v="21"/>
    <x v="21"/>
    <x v="21"/>
    <s v="C"/>
    <n v="29"/>
    <n v="3.4"/>
    <n v="8.1"/>
    <n v="0.98599999999999999"/>
    <n v="2.3489999999999998"/>
    <n v="36.697125900000003"/>
    <n v="1064.2166511"/>
    <n v="417.01279431818188"/>
    <n v="278.00852954545456"/>
    <n v="18.623791394250002"/>
    <n v="108.75"/>
    <n v="1191.5904424942501"/>
    <n v="41.089325603250003"/>
    <n v="466.92415458238645"/>
    <n v="311.28276972159097"/>
  </r>
  <r>
    <s v="26/06/2026"/>
    <s v="M"/>
    <s v="[1062] RAMGADH"/>
    <s v="[8404] CHANDESH"/>
    <x v="21"/>
    <x v="21"/>
    <x v="21"/>
    <s v="C"/>
    <n v="24"/>
    <n v="4.8"/>
    <n v="8.3000000000000007"/>
    <n v="1.1519999999999999"/>
    <n v="1.9920000000000002"/>
    <n v="43.091153700000007"/>
    <n v="1034.1876888000002"/>
    <n v="417.01116483870976"/>
    <n v="278.00744322580653"/>
    <n v="18.098284554000003"/>
    <n v="90"/>
    <n v="1142.2859733540001"/>
    <n v="47.595248889750003"/>
    <n v="460.5991828040323"/>
    <n v="307.06612186935484"/>
  </r>
  <r>
    <s v="26/06/2026"/>
    <s v="E"/>
    <s v="[1062] RAMGADH"/>
    <s v="[8404] CHANDESH"/>
    <x v="21"/>
    <x v="21"/>
    <x v="21"/>
    <s v="C"/>
    <n v="30"/>
    <n v="3.5"/>
    <n v="8"/>
    <n v="1.05"/>
    <n v="2.4"/>
    <n v="36.836112000000007"/>
    <n v="1105.0833600000003"/>
    <n v="417.01258867924531"/>
    <n v="278.00839245283021"/>
    <n v="19.338958800000007"/>
    <n v="112.5"/>
    <n v="1236.9223188000003"/>
    <n v="41.230743960000012"/>
    <n v="466.76313916981138"/>
    <n v="311.17542611320761"/>
  </r>
  <r>
    <s v="27/06/2026"/>
    <s v="M"/>
    <s v="[1062] RAMGADH"/>
    <s v="[8404] CHANDESH"/>
    <x v="21"/>
    <x v="21"/>
    <x v="21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7/06/2026"/>
    <s v="E"/>
    <s v="[1062] RAMGADH"/>
    <s v="[8404] CHANDESH"/>
    <x v="21"/>
    <x v="21"/>
    <x v="21"/>
    <s v="C"/>
    <n v="31"/>
    <n v="3.3"/>
    <n v="8"/>
    <n v="1.0229999999999999"/>
    <n v="2.48"/>
    <n v="36.002112000000004"/>
    <n v="1116.0654720000002"/>
    <n v="417.01288030888031"/>
    <n v="278.00858687258687"/>
    <n v="19.531145760000005"/>
    <n v="116.25"/>
    <n v="1251.8466177600003"/>
    <n v="40.382148960000009"/>
    <n v="467.74689915057917"/>
    <n v="311.83126610038613"/>
  </r>
  <r>
    <s v="28/06/2026"/>
    <s v="M"/>
    <s v="[1062] RAMGADH"/>
    <s v="[8404] CHANDESH"/>
    <x v="21"/>
    <x v="21"/>
    <x v="21"/>
    <s v="C"/>
    <n v="28"/>
    <n v="5.2"/>
    <n v="8.5"/>
    <n v="1.456"/>
    <n v="2.38"/>
    <n v="45.315181500000008"/>
    <n v="1268.8250820000003"/>
    <n v="417.01087269938654"/>
    <n v="278.00724846625769"/>
    <n v="22.204438935000006"/>
    <n v="105"/>
    <n v="1396.0295209350004"/>
    <n v="49.858197176250016"/>
    <n v="458.81776542561363"/>
    <n v="305.8785102837424"/>
  </r>
  <r>
    <s v="28/06/2026"/>
    <s v="E"/>
    <s v="[1062] RAMGADH"/>
    <s v="[8404] CHANDESH"/>
    <x v="21"/>
    <x v="21"/>
    <x v="21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29/06/2026"/>
    <s v="M"/>
    <s v="[1062] RAMGADH"/>
    <s v="[8404] CHANDESH"/>
    <x v="21"/>
    <x v="21"/>
    <x v="21"/>
    <s v="C"/>
    <n v="27"/>
    <n v="5.2"/>
    <n v="8.5"/>
    <n v="1.4040000000000001"/>
    <n v="2.2949999999999999"/>
    <n v="45.315181500000008"/>
    <n v="1223.5099005000002"/>
    <n v="417.01087269938654"/>
    <n v="278.00724846625769"/>
    <n v="21.411423258750006"/>
    <n v="101.25"/>
    <n v="1346.1713237587501"/>
    <n v="49.858197176250002"/>
    <n v="458.81776542561346"/>
    <n v="305.87851028374229"/>
  </r>
  <r>
    <s v="29/06/2026"/>
    <s v="E"/>
    <s v="[1062] RAMGADH"/>
    <s v="[8404] CHANDESH"/>
    <x v="21"/>
    <x v="21"/>
    <x v="21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30/06/2026"/>
    <s v="M"/>
    <s v="[1062] RAMGADH"/>
    <s v="[8404] CHANDESH"/>
    <x v="21"/>
    <x v="21"/>
    <x v="21"/>
    <s v="C"/>
    <n v="27"/>
    <n v="4.5999999999999996"/>
    <n v="8.3000000000000007"/>
    <n v="1.242"/>
    <n v="2.2410000000000001"/>
    <n v="42.257153700000003"/>
    <n v="1140.9431499000002"/>
    <n v="417.01138519736844"/>
    <n v="278.00759013157898"/>
    <n v="19.966505123250005"/>
    <n v="101.25"/>
    <n v="1262.1596550232503"/>
    <n v="46.746653889750007"/>
    <n v="461.31566338569087"/>
    <n v="307.5437755904606"/>
  </r>
  <r>
    <s v="30/06/2026"/>
    <s v="E"/>
    <s v="[1062] RAMGADH"/>
    <s v="[8404] CHANDESH"/>
    <x v="21"/>
    <x v="21"/>
    <x v="21"/>
    <s v="C"/>
    <n v="29"/>
    <n v="3.2"/>
    <n v="8"/>
    <n v="0.92800000000000016"/>
    <n v="2.3199999999999998"/>
    <n v="35.585112000000002"/>
    <n v="1031.9682480000001"/>
    <n v="417.01303124999998"/>
    <n v="278.00868750000001"/>
    <n v="18.059444340000002"/>
    <n v="108.75"/>
    <n v="1158.7776923400002"/>
    <n v="39.957851460000008"/>
    <n v="468.25607179687501"/>
    <n v="312.17071453124998"/>
  </r>
  <r>
    <s v="01/06/2026"/>
    <s v="M"/>
    <s v="[1062] RAMGADH"/>
    <s v="[8405] RAMGADH"/>
    <x v="22"/>
    <x v="22"/>
    <x v="22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1/06/2026"/>
    <s v="E"/>
    <s v="[1062] RAMGADH"/>
    <s v="[8405] RAMGADH"/>
    <x v="22"/>
    <x v="22"/>
    <x v="22"/>
    <s v="C"/>
    <n v="73"/>
    <n v="4.0999999999999996"/>
    <n v="8.3000000000000007"/>
    <n v="2.9929999999999994"/>
    <n v="6.0590000000000011"/>
    <n v="40.172153700000003"/>
    <n v="2932.5672201000002"/>
    <n v="417.01197612456752"/>
    <n v="278.00798408304502"/>
    <n v="51.319926351750006"/>
    <n v="273.75"/>
    <n v="3257.6371464517501"/>
    <n v="44.625166389749999"/>
    <n v="463.23702134688585"/>
    <n v="308.82468089792388"/>
  </r>
  <r>
    <s v="02/06/2026"/>
    <s v="M"/>
    <s v="[1062] RAMGADH"/>
    <s v="[8405] RAMGADH"/>
    <x v="22"/>
    <x v="22"/>
    <x v="22"/>
    <s v="B"/>
    <n v="65"/>
    <n v="6.1"/>
    <n v="8.8000000000000007"/>
    <n v="3.9649999999999999"/>
    <n v="5.72"/>
    <n v="50.425650000000005"/>
    <n v="3277.6672500000004"/>
    <n v="421.38426183844012"/>
    <n v="280.92284122562677"/>
    <n v="57.35917687500001"/>
    <n v="243.75"/>
    <n v="3578.7764268750007"/>
    <n v="55.058098875000013"/>
    <n v="460.09553377437334"/>
    <n v="306.73035584958222"/>
  </r>
  <r>
    <s v="02/06/2026"/>
    <s v="E"/>
    <s v="[1062] RAMGADH"/>
    <s v="[8405] RAMGADH"/>
    <x v="22"/>
    <x v="22"/>
    <x v="22"/>
    <s v="C"/>
    <n v="69"/>
    <n v="3.7"/>
    <n v="8.1"/>
    <n v="2.5529999999999999"/>
    <n v="5.5889999999999995"/>
    <n v="37.948125900000008"/>
    <n v="2618.4206871000006"/>
    <n v="417.01237252747262"/>
    <n v="278.00824835164843"/>
    <n v="45.822362024250012"/>
    <n v="258.75"/>
    <n v="2922.9930491242508"/>
    <n v="42.362218103250008"/>
    <n v="465.51888025549459"/>
    <n v="310.34592017032975"/>
  </r>
  <r>
    <s v="03/06/2026"/>
    <s v="M"/>
    <s v="[1062] RAMGADH"/>
    <s v="[8405] RAMGADH"/>
    <x v="22"/>
    <x v="22"/>
    <x v="22"/>
    <s v="B"/>
    <n v="73"/>
    <n v="6.5"/>
    <n v="8.8000000000000007"/>
    <n v="4.7450000000000001"/>
    <n v="6.4240000000000013"/>
    <n v="53.732250000000001"/>
    <n v="3922.4542500000002"/>
    <n v="434.49258760107813"/>
    <n v="289.66172506738542"/>
    <n v="68.642949375000015"/>
    <n v="273.75"/>
    <n v="4264.8471993749999"/>
    <n v="58.422564375"/>
    <n v="472.41965801886789"/>
    <n v="314.94643867924526"/>
  </r>
  <r>
    <s v="03/06/2026"/>
    <s v="E"/>
    <s v="[1062] RAMGADH"/>
    <s v="[8405] RAMGADH"/>
    <x v="22"/>
    <x v="22"/>
    <x v="22"/>
    <s v="C"/>
    <n v="73"/>
    <n v="4"/>
    <n v="8.1"/>
    <n v="2.92"/>
    <n v="5.9129999999999994"/>
    <n v="39.199125899999999"/>
    <n v="2861.5361906999997"/>
    <n v="417.01197765957443"/>
    <n v="278.00798510638293"/>
    <n v="50.076883337250003"/>
    <n v="273.75"/>
    <n v="3185.3630740372496"/>
    <n v="43.635110603249991"/>
    <n v="464.20330428989354"/>
    <n v="309.46886952659571"/>
  </r>
  <r>
    <s v="04/06/2026"/>
    <s v="M"/>
    <s v="[1062] RAMGADH"/>
    <s v="[8405] RAMGADH"/>
    <x v="22"/>
    <x v="22"/>
    <x v="22"/>
    <s v="B"/>
    <n v="68"/>
    <n v="6.2"/>
    <n v="8.8000000000000007"/>
    <n v="4.2160000000000002"/>
    <n v="5.9840000000000009"/>
    <n v="51.252300000000005"/>
    <n v="3485.1564000000003"/>
    <n v="424.74281767955802"/>
    <n v="283.1618784530387"/>
    <n v="60.990237000000008"/>
    <n v="255"/>
    <n v="3801.1466370000003"/>
    <n v="55.899215250000005"/>
    <n v="463.25316505524864"/>
    <n v="308.83544337016576"/>
  </r>
  <r>
    <s v="04/06/2026"/>
    <s v="E"/>
    <s v="[1062] RAMGADH"/>
    <s v="[8405] RAMGADH"/>
    <x v="22"/>
    <x v="22"/>
    <x v="22"/>
    <s v="C"/>
    <n v="81"/>
    <n v="4.0999999999999996"/>
    <n v="8.1999999999999993"/>
    <n v="3.3209999999999997"/>
    <n v="6.6419999999999995"/>
    <n v="39.894139799999998"/>
    <n v="3231.4253237999997"/>
    <n v="417.01191428571434"/>
    <n v="278.00794285714289"/>
    <n v="56.5499431665"/>
    <n v="303.75"/>
    <n v="3591.7252669664995"/>
    <n v="44.342287246499993"/>
    <n v="463.50822905749129"/>
    <n v="309.00548603832755"/>
  </r>
  <r>
    <s v="05/06/2026"/>
    <s v="M"/>
    <s v="[1062] RAMGADH"/>
    <s v="[8405] RAMGADH"/>
    <x v="22"/>
    <x v="22"/>
    <x v="22"/>
    <s v="B"/>
    <n v="62"/>
    <n v="6"/>
    <n v="8.8000000000000007"/>
    <n v="3.72"/>
    <n v="5.4560000000000004"/>
    <n v="49.599000000000004"/>
    <n v="3075.1380000000004"/>
    <n v="417.96910112359552"/>
    <n v="278.64606741573033"/>
    <n v="53.814915000000013"/>
    <n v="232.5"/>
    <n v="3361.4529150000003"/>
    <n v="54.216982500000007"/>
    <n v="456.8846839887641"/>
    <n v="304.58978932584273"/>
  </r>
  <r>
    <s v="05/06/2026"/>
    <s v="M"/>
    <s v="[1062] RAMGADH"/>
    <s v="[8405] RAMGADH"/>
    <x v="22"/>
    <x v="22"/>
    <x v="22"/>
    <s v="C"/>
    <n v="60"/>
    <n v="3.5"/>
    <n v="8.1"/>
    <n v="2.1"/>
    <n v="4.8600000000000003"/>
    <n v="37.114125900000005"/>
    <n v="2226.8475540000004"/>
    <n v="417.01265056179784"/>
    <n v="278.00843370786521"/>
    <n v="38.969832195000009"/>
    <n v="225"/>
    <n v="2490.8173861950004"/>
    <n v="41.513623103250005"/>
    <n v="466.44520340730344"/>
    <n v="310.96346893820231"/>
  </r>
  <r>
    <s v="05/06/2026"/>
    <s v="E"/>
    <s v="[1062] RAMGADH"/>
    <s v="[8405] RAMGADH"/>
    <x v="22"/>
    <x v="22"/>
    <x v="22"/>
    <s v="C"/>
    <n v="88"/>
    <n v="3.6"/>
    <n v="8.1"/>
    <n v="3.1680000000000001"/>
    <n v="7.1279999999999992"/>
    <n v="37.531125900000006"/>
    <n v="3302.7390792000006"/>
    <n v="417.01251000000008"/>
    <n v="278.00834000000003"/>
    <n v="57.797933886000017"/>
    <n v="330"/>
    <n v="3690.5370130860006"/>
    <n v="41.937920603250006"/>
    <n v="465.97689559166673"/>
    <n v="310.6512637277778"/>
  </r>
  <r>
    <s v="06/06/2026"/>
    <s v="M"/>
    <s v="[1062] RAMGADH"/>
    <s v="[8405] RAMGADH"/>
    <x v="22"/>
    <x v="22"/>
    <x v="22"/>
    <s v="B"/>
    <n v="68"/>
    <n v="6.1"/>
    <n v="8.8000000000000007"/>
    <n v="4.1479999999999997"/>
    <n v="5.9840000000000009"/>
    <n v="50.425650000000005"/>
    <n v="3428.9442000000004"/>
    <n v="421.38426183844012"/>
    <n v="280.92284122562677"/>
    <n v="60.006523500000014"/>
    <n v="255"/>
    <n v="3743.9507235000005"/>
    <n v="55.058098875000006"/>
    <n v="460.09553377437328"/>
    <n v="306.73035584958217"/>
  </r>
  <r>
    <s v="06/06/2026"/>
    <s v="E"/>
    <s v="[1062] RAMGADH"/>
    <s v="[8405] RAMGADH"/>
    <x v="22"/>
    <x v="22"/>
    <x v="22"/>
    <s v="C"/>
    <n v="53"/>
    <n v="3.2"/>
    <n v="8.1"/>
    <n v="1.6960000000000002"/>
    <n v="4.2929999999999993"/>
    <n v="35.8631259"/>
    <n v="1900.7456726999999"/>
    <n v="417.01309186046512"/>
    <n v="278.00872790697673"/>
    <n v="33.263049272250001"/>
    <n v="198.75"/>
    <n v="2132.75872197225"/>
    <n v="40.24073060325"/>
    <n v="467.91547213081401"/>
    <n v="311.94364808720934"/>
  </r>
  <r>
    <s v="07/06/2026"/>
    <s v="M"/>
    <s v="[1062] RAMGADH"/>
    <s v="[8405] RAMGADH"/>
    <x v="22"/>
    <x v="22"/>
    <x v="22"/>
    <s v="B"/>
    <n v="57"/>
    <n v="6.4"/>
    <n v="8.8000000000000007"/>
    <n v="3.6480000000000001"/>
    <n v="5.016"/>
    <n v="52.9056"/>
    <n v="3015.6192000000001"/>
    <n v="431.29565217391303"/>
    <n v="287.53043478260867"/>
    <n v="52.773336000000008"/>
    <n v="213.75"/>
    <n v="3282.1425360000003"/>
    <n v="57.581448000000002"/>
    <n v="469.41397826086956"/>
    <n v="312.94265217391302"/>
  </r>
  <r>
    <s v="07/06/2026"/>
    <s v="E"/>
    <s v="[1062] RAMGADH"/>
    <s v="[8405] RAMGADH"/>
    <x v="22"/>
    <x v="22"/>
    <x v="22"/>
    <s v="B"/>
    <n v="27"/>
    <n v="5.8"/>
    <n v="8.6"/>
    <n v="1.5659999999999998"/>
    <n v="2.3220000000000001"/>
    <n v="47.461399999999998"/>
    <n v="1281.4577999999999"/>
    <n v="411.51502890173413"/>
    <n v="274.34335260115608"/>
    <n v="22.425511499999999"/>
    <n v="101.25"/>
    <n v="1405.1333115"/>
    <n v="52.041974500000002"/>
    <n v="451.23099277456657"/>
    <n v="300.82066184971103"/>
  </r>
  <r>
    <s v="07/06/2026"/>
    <s v="E"/>
    <s v="[1062] RAMGADH"/>
    <s v="[8405] RAMGADH"/>
    <x v="22"/>
    <x v="22"/>
    <x v="22"/>
    <s v="C"/>
    <n v="69"/>
    <n v="3.2"/>
    <n v="8.1"/>
    <n v="2.2080000000000002"/>
    <n v="5.5889999999999995"/>
    <n v="35.8631259"/>
    <n v="2474.5556870999999"/>
    <n v="417.01309186046512"/>
    <n v="278.00872790697673"/>
    <n v="43.304724524250005"/>
    <n v="258.75"/>
    <n v="2776.61041162425"/>
    <n v="40.24073060325"/>
    <n v="467.91547213081401"/>
    <n v="311.94364808720934"/>
  </r>
  <r>
    <s v="08/06/2026"/>
    <s v="M"/>
    <s v="[1062] RAMGADH"/>
    <s v="[8405] RAMGADH"/>
    <x v="22"/>
    <x v="22"/>
    <x v="22"/>
    <s v="B"/>
    <n v="72"/>
    <n v="6"/>
    <n v="8.6"/>
    <n v="4.32"/>
    <n v="6.1919999999999993"/>
    <n v="49.097999999999999"/>
    <n v="3535.056"/>
    <n v="418.44886363636368"/>
    <n v="278.96590909090912"/>
    <n v="61.86348000000001"/>
    <n v="270"/>
    <n v="3866.91948"/>
    <n v="53.707214999999998"/>
    <n v="457.7319460227273"/>
    <n v="305.15463068181822"/>
  </r>
  <r>
    <s v="08/06/2026"/>
    <s v="E"/>
    <s v="[1062] RAMGADH"/>
    <s v="[8405] RAMGADH"/>
    <x v="22"/>
    <x v="22"/>
    <x v="22"/>
    <s v="B"/>
    <n v="32"/>
    <n v="6"/>
    <n v="8.8000000000000007"/>
    <n v="1.92"/>
    <n v="2.8160000000000003"/>
    <n v="49.599000000000004"/>
    <n v="1587.1680000000001"/>
    <n v="417.96910112359552"/>
    <n v="278.64606741573033"/>
    <n v="27.775440000000003"/>
    <n v="120"/>
    <n v="1734.94344"/>
    <n v="54.2169825"/>
    <n v="456.88468398876404"/>
    <n v="304.58978932584267"/>
  </r>
  <r>
    <s v="08/06/2026"/>
    <s v="E"/>
    <s v="[1062] RAMGADH"/>
    <s v="[8405] RAMGADH"/>
    <x v="22"/>
    <x v="22"/>
    <x v="22"/>
    <s v="C"/>
    <n v="62"/>
    <n v="3.3"/>
    <n v="8.1"/>
    <n v="2.0459999999999998"/>
    <n v="5.0220000000000002"/>
    <n v="36.280125900000002"/>
    <n v="2249.3678058"/>
    <n v="417.0129413793104"/>
    <n v="278.00862758620696"/>
    <n v="39.363936601500008"/>
    <n v="232.5"/>
    <n v="2521.2317424015"/>
    <n v="40.665028103250002"/>
    <n v="467.4141161293104"/>
    <n v="311.6094107528736"/>
  </r>
  <r>
    <s v="09/06/2026"/>
    <s v="M"/>
    <s v="[1062] RAMGADH"/>
    <s v="[8405] RAMGADH"/>
    <x v="22"/>
    <x v="22"/>
    <x v="22"/>
    <s v="B"/>
    <n v="65"/>
    <n v="6"/>
    <n v="8.6"/>
    <n v="3.9"/>
    <n v="5.59"/>
    <n v="49.097999999999999"/>
    <n v="3191.37"/>
    <n v="418.44886363636368"/>
    <n v="278.96590909090912"/>
    <n v="55.848975000000003"/>
    <n v="243.75"/>
    <n v="3490.9689749999998"/>
    <n v="53.707214999999998"/>
    <n v="457.7319460227273"/>
    <n v="305.15463068181822"/>
  </r>
  <r>
    <s v="09/06/2026"/>
    <s v="E"/>
    <s v="[1062] RAMGADH"/>
    <s v="[8405] RAMGADH"/>
    <x v="22"/>
    <x v="22"/>
    <x v="22"/>
    <s v="C"/>
    <n v="53"/>
    <n v="3.7"/>
    <n v="8.1999999999999993"/>
    <n v="1.9610000000000003"/>
    <n v="4.3460000000000001"/>
    <n v="38.226139799999999"/>
    <n v="2025.9854094"/>
    <n v="417.01243418181815"/>
    <n v="278.00828945454543"/>
    <n v="35.454744664500005"/>
    <n v="198.75"/>
    <n v="2260.1901540644999"/>
    <n v="42.645097246500001"/>
    <n v="465.21924268909089"/>
    <n v="310.14616179272724"/>
  </r>
  <r>
    <s v="10/06/2026"/>
    <s v="M"/>
    <s v="[1062] RAMGADH"/>
    <s v="[8405] RAMGADH"/>
    <x v="22"/>
    <x v="22"/>
    <x v="22"/>
    <s v="B"/>
    <n v="68"/>
    <n v="5.6"/>
    <n v="8.6"/>
    <n v="3.8079999999999994"/>
    <n v="5.8479999999999999"/>
    <n v="45.824799999999996"/>
    <n v="3116.0863999999997"/>
    <n v="404.33647058823533"/>
    <n v="269.55764705882353"/>
    <n v="54.531511999999999"/>
    <n v="255"/>
    <n v="3425.6179119999997"/>
    <n v="50.376733999999999"/>
    <n v="444.50059411764715"/>
    <n v="296.33372941176475"/>
  </r>
  <r>
    <s v="10/06/2026"/>
    <s v="E"/>
    <s v="[1062] RAMGADH"/>
    <s v="[8405] RAMGADH"/>
    <x v="22"/>
    <x v="22"/>
    <x v="22"/>
    <s v="C"/>
    <n v="68"/>
    <n v="3.4"/>
    <n v="8.1999999999999993"/>
    <n v="2.3119999999999998"/>
    <n v="5.5759999999999987"/>
    <n v="36.975139800000001"/>
    <n v="2514.3095063999999"/>
    <n v="417.01285488721805"/>
    <n v="278.00856992481204"/>
    <n v="44.000416362000003"/>
    <n v="255"/>
    <n v="2813.309922762"/>
    <n v="41.372204746500003"/>
    <n v="466.60381293045111"/>
    <n v="311.06920862030074"/>
  </r>
  <r>
    <s v="11/06/2026"/>
    <s v="M"/>
    <s v="[1062] RAMGADH"/>
    <s v="[8405] RAMGADH"/>
    <x v="22"/>
    <x v="22"/>
    <x v="22"/>
    <s v="B"/>
    <n v="62"/>
    <n v="5.6"/>
    <n v="8.4"/>
    <n v="3.472"/>
    <n v="5.2080000000000011"/>
    <n v="45.357199999999999"/>
    <n v="2812.1464000000001"/>
    <n v="404.97500000000002"/>
    <n v="269.98333333333335"/>
    <n v="49.212562000000005"/>
    <n v="232.5"/>
    <n v="3093.8589620000002"/>
    <n v="49.900951000000006"/>
    <n v="445.54420535714297"/>
    <n v="297.02947023809531"/>
  </r>
  <r>
    <s v="11/06/2026"/>
    <s v="E"/>
    <s v="[1062] RAMGADH"/>
    <s v="[8405] RAMGADH"/>
    <x v="22"/>
    <x v="22"/>
    <x v="22"/>
    <s v="B"/>
    <n v="23"/>
    <n v="5.7"/>
    <n v="8.5"/>
    <n v="1.3109999999999999"/>
    <n v="1.9550000000000001"/>
    <n v="46.167149999999999"/>
    <n v="1061.8444500000001"/>
    <n v="406.16260997067451"/>
    <n v="270.77507331378303"/>
    <n v="18.582277875000003"/>
    <n v="86.25"/>
    <n v="1166.6767278750001"/>
    <n v="50.725075125000004"/>
    <n v="446.26165799120236"/>
    <n v="297.50777199413488"/>
  </r>
  <r>
    <s v="11/06/2026"/>
    <s v="E"/>
    <s v="[1062] RAMGADH"/>
    <s v="[8405] RAMGADH"/>
    <x v="22"/>
    <x v="22"/>
    <x v="22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12/06/2026"/>
    <s v="M"/>
    <s v="[1062] RAMGADH"/>
    <s v="[8405] RAMGADH"/>
    <x v="22"/>
    <x v="22"/>
    <x v="22"/>
    <s v="B"/>
    <n v="72"/>
    <n v="5.6"/>
    <n v="8.8000000000000007"/>
    <n v="4.032"/>
    <n v="6.3360000000000003"/>
    <n v="46.292400000000001"/>
    <n v="3333.0527999999999"/>
    <n v="403.71279069767445"/>
    <n v="269.14186046511628"/>
    <n v="58.328424000000005"/>
    <n v="270"/>
    <n v="3661.3812239999997"/>
    <n v="50.852516999999999"/>
    <n v="443.48125290697675"/>
    <n v="295.65416860465115"/>
  </r>
  <r>
    <s v="12/06/2026"/>
    <s v="M"/>
    <s v="[1062] RAMGADH"/>
    <s v="[8405] RAMGADH"/>
    <x v="22"/>
    <x v="22"/>
    <x v="22"/>
    <s v="C"/>
    <n v="66"/>
    <n v="3.4"/>
    <n v="8"/>
    <n v="2.2440000000000002"/>
    <n v="5.28"/>
    <n v="36.419112000000005"/>
    <n v="2403.6613920000004"/>
    <n v="417.01273282442747"/>
    <n v="278.00848854961833"/>
    <n v="42.064074360000014"/>
    <n v="247.5"/>
    <n v="2693.2254663600006"/>
    <n v="40.806446460000011"/>
    <n v="467.24938694656493"/>
    <n v="311.49959129770997"/>
  </r>
  <r>
    <s v="12/06/2026"/>
    <s v="E"/>
    <s v="[1062] RAMGADH"/>
    <s v="[8405] RAMGADH"/>
    <x v="22"/>
    <x v="22"/>
    <x v="22"/>
    <s v="B"/>
    <n v="30"/>
    <n v="5.6"/>
    <n v="8.8000000000000007"/>
    <n v="1.68"/>
    <n v="2.64"/>
    <n v="46.292400000000001"/>
    <n v="1388.7719999999999"/>
    <n v="403.71279069767445"/>
    <n v="269.14186046511628"/>
    <n v="24.303510000000003"/>
    <n v="112.5"/>
    <n v="1525.5755099999999"/>
    <n v="50.852516999999999"/>
    <n v="443.48125290697675"/>
    <n v="295.65416860465115"/>
  </r>
  <r>
    <s v="12/06/2026"/>
    <s v="E"/>
    <s v="[1062] RAMGADH"/>
    <s v="[8405] RAMGADH"/>
    <x v="22"/>
    <x v="22"/>
    <x v="22"/>
    <s v="C"/>
    <n v="76"/>
    <n v="3"/>
    <n v="8"/>
    <n v="2.2799999999999998"/>
    <n v="6.08"/>
    <n v="34.751112000000006"/>
    <n v="2641.0845120000004"/>
    <n v="417.01334400000002"/>
    <n v="278.00889599999999"/>
    <n v="46.218978960000008"/>
    <n v="285"/>
    <n v="2972.3034909600005"/>
    <n v="39.109256460000005"/>
    <n v="469.31107752000003"/>
    <n v="312.87405168000004"/>
  </r>
  <r>
    <s v="13/06/2026"/>
    <s v="M"/>
    <s v="[1062] RAMGADH"/>
    <s v="[8405] RAMGADH"/>
    <x v="22"/>
    <x v="22"/>
    <x v="22"/>
    <s v="B"/>
    <n v="70"/>
    <n v="6.1"/>
    <n v="8.8000000000000007"/>
    <n v="4.2699999999999996"/>
    <n v="6.16"/>
    <n v="50.425650000000005"/>
    <n v="3529.7955000000002"/>
    <n v="421.38426183844012"/>
    <n v="280.92284122562677"/>
    <n v="61.77142125000001"/>
    <n v="262.5"/>
    <n v="3854.0669212500002"/>
    <n v="55.058098875000006"/>
    <n v="460.09553377437328"/>
    <n v="306.73035584958217"/>
  </r>
  <r>
    <s v="13/06/2026"/>
    <s v="E"/>
    <s v="[1062] RAMGADH"/>
    <s v="[8405] RAMGADH"/>
    <x v="22"/>
    <x v="22"/>
    <x v="22"/>
    <s v="B"/>
    <n v="34"/>
    <n v="5.6"/>
    <n v="8.8000000000000007"/>
    <n v="1.9039999999999997"/>
    <n v="2.9920000000000004"/>
    <n v="46.292400000000001"/>
    <n v="1573.9416000000001"/>
    <n v="403.71279069767445"/>
    <n v="269.14186046511628"/>
    <n v="27.543978000000003"/>
    <n v="127.5"/>
    <n v="1728.985578"/>
    <n v="50.852516999999999"/>
    <n v="443.48125290697675"/>
    <n v="295.65416860465115"/>
  </r>
  <r>
    <s v="13/06/2026"/>
    <s v="E"/>
    <s v="[1062] RAMGADH"/>
    <s v="[8405] RAMGADH"/>
    <x v="22"/>
    <x v="22"/>
    <x v="22"/>
    <s v="C"/>
    <n v="60"/>
    <n v="3.3"/>
    <n v="8.3000000000000007"/>
    <n v="1.98"/>
    <n v="4.9800000000000004"/>
    <n v="36.836153700000004"/>
    <n v="2210.1692220000004"/>
    <n v="417.01306075471695"/>
    <n v="278.00870716981132"/>
    <n v="38.67796138500001"/>
    <n v="225"/>
    <n v="2473.8471833850003"/>
    <n v="41.230786389750008"/>
    <n v="466.76361950660379"/>
    <n v="311.17574633773586"/>
  </r>
  <r>
    <s v="14/06/2026"/>
    <s v="M"/>
    <s v="[1062] RAMGADH"/>
    <s v="[8405] RAMGADH"/>
    <x v="22"/>
    <x v="22"/>
    <x v="22"/>
    <s v="B"/>
    <n v="78"/>
    <n v="6.3"/>
    <n v="8.8000000000000007"/>
    <n v="4.9139999999999997"/>
    <n v="6.8640000000000008"/>
    <n v="52.078949999999999"/>
    <n v="4062.1581000000001"/>
    <n v="428.04616438356163"/>
    <n v="285.36410958904111"/>
    <n v="71.087766750000014"/>
    <n v="292.5"/>
    <n v="4425.7458667500005"/>
    <n v="56.740331625000003"/>
    <n v="466.35889006849317"/>
    <n v="310.90592671232878"/>
  </r>
  <r>
    <s v="14/06/2026"/>
    <s v="E"/>
    <s v="[1062] RAMGADH"/>
    <s v="[8405] RAMGADH"/>
    <x v="22"/>
    <x v="22"/>
    <x v="22"/>
    <s v="B"/>
    <n v="32"/>
    <n v="5.8"/>
    <n v="8.8000000000000007"/>
    <n v="1.8559999999999999"/>
    <n v="2.8160000000000003"/>
    <n v="47.945700000000002"/>
    <n v="1534.2624000000001"/>
    <n v="410.96314285714288"/>
    <n v="273.97542857142861"/>
    <n v="26.849592000000005"/>
    <n v="120"/>
    <n v="1681.1119920000001"/>
    <n v="52.534749750000003"/>
    <n v="450.29785500000003"/>
    <n v="300.19857000000002"/>
  </r>
  <r>
    <s v="14/06/2026"/>
    <s v="E"/>
    <s v="[1062] RAMGADH"/>
    <s v="[8405] RAMGADH"/>
    <x v="22"/>
    <x v="22"/>
    <x v="22"/>
    <s v="C"/>
    <n v="81"/>
    <n v="3.3"/>
    <n v="8.1999999999999993"/>
    <n v="2.673"/>
    <n v="6.6419999999999995"/>
    <n v="36.558139799999999"/>
    <n v="2961.2093237999998"/>
    <n v="417.0130015209125"/>
    <n v="278.00866768060831"/>
    <n v="51.8211631665"/>
    <n v="303.75"/>
    <n v="3316.7804869664997"/>
    <n v="40.947907246499994"/>
    <n v="467.086394446768"/>
    <n v="311.39092963117866"/>
  </r>
  <r>
    <s v="15/06/2026"/>
    <s v="M"/>
    <s v="[1062] RAMGADH"/>
    <s v="[8405] RAMGADH"/>
    <x v="22"/>
    <x v="22"/>
    <x v="22"/>
    <s v="B"/>
    <n v="61"/>
    <n v="6"/>
    <n v="8.8000000000000007"/>
    <n v="3.66"/>
    <n v="5.3680000000000003"/>
    <n v="49.599000000000004"/>
    <n v="3025.5390000000002"/>
    <n v="417.96910112359552"/>
    <n v="278.64606741573033"/>
    <n v="52.94693250000001"/>
    <n v="228.75"/>
    <n v="3307.2359325000002"/>
    <n v="54.2169825"/>
    <n v="456.88468398876404"/>
    <n v="304.58978932584267"/>
  </r>
  <r>
    <s v="15/06/2026"/>
    <s v="E"/>
    <s v="[1062] RAMGADH"/>
    <s v="[8405] RAMGADH"/>
    <x v="22"/>
    <x v="22"/>
    <x v="22"/>
    <s v="B"/>
    <n v="32"/>
    <n v="5.6"/>
    <n v="8.8000000000000007"/>
    <n v="1.7919999999999998"/>
    <n v="2.8160000000000003"/>
    <n v="46.292400000000001"/>
    <n v="1481.3568"/>
    <n v="403.71279069767445"/>
    <n v="269.14186046511628"/>
    <n v="25.923744000000003"/>
    <n v="120"/>
    <n v="1627.280544"/>
    <n v="50.852516999999999"/>
    <n v="443.48125290697675"/>
    <n v="295.65416860465115"/>
  </r>
  <r>
    <s v="15/06/2026"/>
    <s v="E"/>
    <s v="[1062] RAMGADH"/>
    <s v="[8405] RAMGADH"/>
    <x v="22"/>
    <x v="22"/>
    <x v="22"/>
    <s v="C"/>
    <n v="69"/>
    <n v="3.1"/>
    <n v="8.1999999999999993"/>
    <n v="2.1390000000000002"/>
    <n v="5.6579999999999995"/>
    <n v="35.724139800000003"/>
    <n v="2464.9656462000003"/>
    <n v="417.0133050583658"/>
    <n v="278.00887003891052"/>
    <n v="43.136898808500007"/>
    <n v="258.75"/>
    <n v="2766.8525450085003"/>
    <n v="40.099312246500006"/>
    <n v="468.08535696303505"/>
    <n v="312.05690464202337"/>
  </r>
  <r>
    <s v="16/06/2026"/>
    <s v="M"/>
    <s v="[1062] RAMGADH"/>
    <s v="[8405] RAMGADH"/>
    <x v="22"/>
    <x v="22"/>
    <x v="22"/>
    <s v="B"/>
    <n v="44"/>
    <n v="6.5"/>
    <n v="8.8000000000000007"/>
    <n v="2.86"/>
    <n v="3.8720000000000003"/>
    <n v="53.732250000000001"/>
    <n v="2364.2190000000001"/>
    <n v="434.49258760107813"/>
    <n v="289.66172506738542"/>
    <n v="41.373832500000006"/>
    <n v="165"/>
    <n v="2570.5928325"/>
    <n v="58.422564375"/>
    <n v="472.41965801886789"/>
    <n v="314.94643867924526"/>
  </r>
  <r>
    <s v="16/06/2026"/>
    <s v="E"/>
    <s v="[1062] RAMGADH"/>
    <s v="[8405] RAMGADH"/>
    <x v="22"/>
    <x v="22"/>
    <x v="22"/>
    <s v="B"/>
    <n v="72"/>
    <n v="5.8"/>
    <n v="8.8000000000000007"/>
    <n v="4.1759999999999993"/>
    <n v="6.3360000000000003"/>
    <n v="47.945700000000002"/>
    <n v="3452.0904"/>
    <n v="410.96314285714288"/>
    <n v="273.97542857142861"/>
    <n v="60.41158200000001"/>
    <n v="270"/>
    <n v="3782.5019820000002"/>
    <n v="52.534749750000003"/>
    <n v="450.29785500000003"/>
    <n v="300.19857000000002"/>
  </r>
  <r>
    <s v="16/06/2026"/>
    <s v="E"/>
    <s v="[1062] RAMGADH"/>
    <s v="[8405] RAMGADH"/>
    <x v="22"/>
    <x v="22"/>
    <x v="22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17/06/2026"/>
    <s v="M"/>
    <s v="[1062] RAMGADH"/>
    <s v="[8405] RAMGADH"/>
    <x v="22"/>
    <x v="22"/>
    <x v="22"/>
    <s v="B"/>
    <n v="60"/>
    <n v="5.8"/>
    <n v="8.8000000000000007"/>
    <n v="3.48"/>
    <n v="5.28"/>
    <n v="47.945700000000002"/>
    <n v="2876.7420000000002"/>
    <n v="410.96314285714288"/>
    <n v="273.97542857142861"/>
    <n v="50.342985000000006"/>
    <n v="225"/>
    <n v="3152.0849850000004"/>
    <n v="52.53474975000001"/>
    <n v="450.29785500000008"/>
    <n v="300.19857000000007"/>
  </r>
  <r>
    <s v="17/06/2026"/>
    <s v="E"/>
    <s v="[1062] RAMGADH"/>
    <s v="[8405] RAMGADH"/>
    <x v="22"/>
    <x v="22"/>
    <x v="22"/>
    <s v="B"/>
    <n v="26"/>
    <n v="5.6"/>
    <n v="8.8000000000000007"/>
    <n v="1.456"/>
    <n v="2.2880000000000003"/>
    <n v="46.292400000000001"/>
    <n v="1203.6024"/>
    <n v="403.71279069767445"/>
    <n v="269.14186046511628"/>
    <n v="21.063042000000003"/>
    <n v="97.5"/>
    <n v="1322.165442"/>
    <n v="50.852516999999999"/>
    <n v="443.48125290697675"/>
    <n v="295.65416860465115"/>
  </r>
  <r>
    <s v="17/06/2026"/>
    <s v="E"/>
    <s v="[1062] RAMGADH"/>
    <s v="[8405] RAMGADH"/>
    <x v="22"/>
    <x v="22"/>
    <x v="22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18/06/2026"/>
    <s v="M"/>
    <s v="[1062] RAMGADH"/>
    <s v="[8405] RAMGADH"/>
    <x v="22"/>
    <x v="22"/>
    <x v="22"/>
    <s v="B"/>
    <n v="66"/>
    <n v="6.2"/>
    <n v="8.8000000000000007"/>
    <n v="4.0919999999999996"/>
    <n v="5.8080000000000007"/>
    <n v="51.252300000000005"/>
    <n v="3382.6518000000005"/>
    <n v="424.74281767955802"/>
    <n v="283.1618784530387"/>
    <n v="59.196406500000016"/>
    <n v="247.5"/>
    <n v="3689.3482065000007"/>
    <n v="55.899215250000012"/>
    <n v="463.2531650552487"/>
    <n v="308.83544337016582"/>
  </r>
  <r>
    <s v="18/06/2026"/>
    <s v="E"/>
    <s v="[1062] RAMGADH"/>
    <s v="[8405] RAMGADH"/>
    <x v="22"/>
    <x v="22"/>
    <x v="22"/>
    <s v="C"/>
    <n v="54"/>
    <n v="4.5"/>
    <n v="8.1999999999999993"/>
    <n v="2.4300000000000002"/>
    <n v="4.4279999999999999"/>
    <n v="41.562139799999997"/>
    <n v="2244.3555492"/>
    <n v="417.01143612040136"/>
    <n v="278.00762408026759"/>
    <n v="39.276222111000003"/>
    <n v="202.5"/>
    <n v="2486.1317713110002"/>
    <n v="46.039477246500006"/>
    <n v="461.93455431270917"/>
    <n v="307.95636954180611"/>
  </r>
  <r>
    <s v="19/06/2026"/>
    <s v="M"/>
    <s v="[1062] RAMGADH"/>
    <s v="[8405] RAMGADH"/>
    <x v="22"/>
    <x v="22"/>
    <x v="22"/>
    <s v="B"/>
    <n v="57"/>
    <n v="6"/>
    <n v="8.8000000000000007"/>
    <n v="3.42"/>
    <n v="5.016"/>
    <n v="49.599000000000004"/>
    <n v="2827.143"/>
    <n v="417.96910112359552"/>
    <n v="278.64606741573033"/>
    <n v="49.475002500000002"/>
    <n v="213.75"/>
    <n v="3090.3680024999999"/>
    <n v="54.2169825"/>
    <n v="456.88468398876404"/>
    <n v="304.58978932584267"/>
  </r>
  <r>
    <s v="19/06/2026"/>
    <s v="M"/>
    <s v="[1062] RAMGADH"/>
    <s v="[8405] RAMGADH"/>
    <x v="22"/>
    <x v="22"/>
    <x v="22"/>
    <s v="C"/>
    <n v="60"/>
    <n v="3.4"/>
    <n v="8"/>
    <n v="2.04"/>
    <n v="4.8"/>
    <n v="36.419112000000005"/>
    <n v="2185.1467200000002"/>
    <n v="417.01273282442747"/>
    <n v="278.00848854961833"/>
    <n v="38.24006760000001"/>
    <n v="225"/>
    <n v="2448.3867876000004"/>
    <n v="40.806446460000004"/>
    <n v="467.24938694656487"/>
    <n v="311.49959129770991"/>
  </r>
  <r>
    <s v="19/06/2026"/>
    <s v="E"/>
    <s v="[1062] RAMGADH"/>
    <s v="[8405] RAMGADH"/>
    <x v="22"/>
    <x v="22"/>
    <x v="22"/>
    <s v="B"/>
    <n v="37"/>
    <n v="5.8"/>
    <n v="8.6"/>
    <n v="2.1459999999999999"/>
    <n v="3.1819999999999999"/>
    <n v="47.461399999999998"/>
    <n v="1756.0717999999999"/>
    <n v="411.51502890173413"/>
    <n v="274.34335260115608"/>
    <n v="30.731256500000001"/>
    <n v="138.75"/>
    <n v="1925.5530564999999"/>
    <n v="52.041974499999995"/>
    <n v="451.23099277456652"/>
    <n v="300.82066184971103"/>
  </r>
  <r>
    <s v="19/06/2026"/>
    <s v="E"/>
    <s v="[1062] RAMGADH"/>
    <s v="[8405] RAMGADH"/>
    <x v="22"/>
    <x v="22"/>
    <x v="22"/>
    <s v="C"/>
    <n v="62"/>
    <n v="3"/>
    <n v="8.1"/>
    <n v="1.86"/>
    <n v="5.0220000000000002"/>
    <n v="35.029125900000004"/>
    <n v="2171.8058058000001"/>
    <n v="417.01340357142868"/>
    <n v="278.00893571428577"/>
    <n v="38.006601601500009"/>
    <n v="232.5"/>
    <n v="2442.3124074015"/>
    <n v="39.392135603249997"/>
    <n v="468.95399527678575"/>
    <n v="312.6359968511905"/>
  </r>
  <r>
    <s v="20/06/2026"/>
    <s v="M"/>
    <s v="[1062] RAMGADH"/>
    <s v="[8405] RAMGADH"/>
    <x v="22"/>
    <x v="22"/>
    <x v="22"/>
    <s v="B"/>
    <n v="78"/>
    <n v="5.6"/>
    <n v="8.4"/>
    <n v="4.3679999999999994"/>
    <n v="6.5520000000000005"/>
    <n v="45.357199999999999"/>
    <n v="3537.8615999999997"/>
    <n v="404.97500000000002"/>
    <n v="269.98333333333335"/>
    <n v="61.912578000000003"/>
    <n v="292.5"/>
    <n v="3892.2741779999997"/>
    <n v="49.900950999999999"/>
    <n v="445.54420535714291"/>
    <n v="297.02947023809526"/>
  </r>
  <r>
    <s v="20/06/2026"/>
    <s v="E"/>
    <s v="[1062] RAMGADH"/>
    <s v="[8405] RAMGADH"/>
    <x v="22"/>
    <x v="22"/>
    <x v="22"/>
    <s v="B"/>
    <n v="33"/>
    <n v="5.8"/>
    <n v="8.6"/>
    <n v="1.9140000000000001"/>
    <n v="2.8380000000000001"/>
    <n v="47.461399999999998"/>
    <n v="1566.2261999999998"/>
    <n v="411.51502890173413"/>
    <n v="274.34335260115608"/>
    <n v="27.408958500000001"/>
    <n v="123.75"/>
    <n v="1717.3851584999998"/>
    <n v="52.041974499999995"/>
    <n v="451.23099277456652"/>
    <n v="300.82066184971103"/>
  </r>
  <r>
    <s v="20/06/2026"/>
    <s v="E"/>
    <s v="[1062] RAMGADH"/>
    <s v="[8405] RAMGADH"/>
    <x v="22"/>
    <x v="22"/>
    <x v="22"/>
    <s v="C"/>
    <n v="52"/>
    <n v="3.2"/>
    <n v="8.1"/>
    <n v="1.6640000000000001"/>
    <n v="4.2119999999999997"/>
    <n v="35.8631259"/>
    <n v="1864.8825468"/>
    <n v="417.01309186046512"/>
    <n v="278.00872790697673"/>
    <n v="32.635444569000001"/>
    <n v="195"/>
    <n v="2092.5179913689999"/>
    <n v="40.24073060325"/>
    <n v="467.91547213081401"/>
    <n v="311.94364808720934"/>
  </r>
  <r>
    <s v="21/06/2026"/>
    <s v="M"/>
    <s v="[1062] RAMGADH"/>
    <s v="[8405] RAMGADH"/>
    <x v="22"/>
    <x v="22"/>
    <x v="22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21/06/2026"/>
    <s v="E"/>
    <s v="[1062] RAMGADH"/>
    <s v="[8405] RAMGADH"/>
    <x v="22"/>
    <x v="22"/>
    <x v="22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21/06/2026"/>
    <s v="E"/>
    <s v="[1062] RAMGADH"/>
    <s v="[8405] RAMGADH"/>
    <x v="22"/>
    <x v="22"/>
    <x v="22"/>
    <s v="C"/>
    <n v="59"/>
    <n v="3.1"/>
    <n v="8.1"/>
    <n v="1.829"/>
    <n v="4.7789999999999999"/>
    <n v="35.446125899999998"/>
    <n v="2091.3214281"/>
    <n v="417.01324588235298"/>
    <n v="278.0088305882353"/>
    <n v="36.598124991750005"/>
    <n v="221.25"/>
    <n v="2349.16955309175"/>
    <n v="39.816433103249999"/>
    <n v="468.42862474411766"/>
    <n v="312.28574982941177"/>
  </r>
  <r>
    <s v="22/06/2026"/>
    <s v="M"/>
    <s v="[1062] RAMGADH"/>
    <s v="[8405] RAMGADH"/>
    <x v="22"/>
    <x v="22"/>
    <x v="22"/>
    <s v="B"/>
    <n v="68"/>
    <n v="5.6"/>
    <n v="8.4"/>
    <n v="3.8079999999999994"/>
    <n v="5.7120000000000006"/>
    <n v="45.357199999999999"/>
    <n v="3084.2896000000001"/>
    <n v="404.97500000000002"/>
    <n v="269.98333333333335"/>
    <n v="53.975068000000007"/>
    <n v="255"/>
    <n v="3393.2646680000003"/>
    <n v="49.900951000000006"/>
    <n v="445.54420535714297"/>
    <n v="297.02947023809531"/>
  </r>
  <r>
    <s v="22/06/2026"/>
    <s v="E"/>
    <s v="[1062] RAMGADH"/>
    <s v="[8405] RAMGADH"/>
    <x v="22"/>
    <x v="22"/>
    <x v="22"/>
    <s v="C"/>
    <n v="71"/>
    <n v="3.9"/>
    <n v="8.3000000000000007"/>
    <n v="2.7689999999999997"/>
    <n v="5.8930000000000007"/>
    <n v="39.338153700000007"/>
    <n v="2793.0089127000006"/>
    <n v="417.01223003533573"/>
    <n v="278.00815335689049"/>
    <n v="48.877655972250011"/>
    <n v="266.25"/>
    <n v="3108.1365686722506"/>
    <n v="43.776571389750011"/>
    <n v="464.0625942376326"/>
    <n v="309.37506282508838"/>
  </r>
  <r>
    <s v="23/06/2026"/>
    <s v="M"/>
    <s v="[1062] RAMGADH"/>
    <s v="[8405] RAMGADH"/>
    <x v="22"/>
    <x v="22"/>
    <x v="22"/>
    <s v="B"/>
    <n v="82"/>
    <n v="5.6"/>
    <n v="8.4"/>
    <n v="4.5919999999999996"/>
    <n v="6.8880000000000008"/>
    <n v="45.357199999999999"/>
    <n v="3719.2903999999999"/>
    <n v="404.97500000000002"/>
    <n v="269.98333333333335"/>
    <n v="65.087581999999998"/>
    <n v="307.5"/>
    <n v="4091.877982"/>
    <n v="49.900950999999999"/>
    <n v="445.54420535714291"/>
    <n v="297.02947023809526"/>
  </r>
  <r>
    <s v="23/06/2026"/>
    <s v="E"/>
    <s v="[1062] RAMGADH"/>
    <s v="[8405] RAMGADH"/>
    <x v="22"/>
    <x v="22"/>
    <x v="22"/>
    <s v="B"/>
    <n v="5"/>
    <n v="8"/>
    <n v="8.8000000000000007"/>
    <n v="0.4"/>
    <n v="0.44"/>
    <n v="66.131999999999991"/>
    <n v="330.65999999999997"/>
    <n v="476.91346153846149"/>
    <n v="317.94230769230768"/>
    <n v="5.7865500000000001"/>
    <n v="18.75"/>
    <n v="355.19654999999995"/>
    <n v="71.039309999999986"/>
    <n v="512.30271634615372"/>
    <n v="341.53514423076916"/>
  </r>
  <r>
    <s v="23/06/2026"/>
    <s v="E"/>
    <s v="[1062] RAMGADH"/>
    <s v="[8405] RAMGADH"/>
    <x v="22"/>
    <x v="22"/>
    <x v="22"/>
    <s v="C"/>
    <n v="52"/>
    <n v="3.1"/>
    <n v="8.1"/>
    <n v="1.6120000000000001"/>
    <n v="4.2119999999999997"/>
    <n v="35.446125899999998"/>
    <n v="1843.1985467999998"/>
    <n v="417.01324588235298"/>
    <n v="278.0088305882353"/>
    <n v="32.255974569000003"/>
    <n v="195"/>
    <n v="2070.4545213689998"/>
    <n v="39.816433103249999"/>
    <n v="468.42862474411766"/>
    <n v="312.28574982941177"/>
  </r>
  <r>
    <s v="24/06/2026"/>
    <s v="M"/>
    <s v="[1062] RAMGADH"/>
    <s v="[8405] RAMGADH"/>
    <x v="22"/>
    <x v="22"/>
    <x v="22"/>
    <s v="C"/>
    <n v="61"/>
    <n v="5.0999999999999996"/>
    <n v="8.5"/>
    <n v="3.1109999999999998"/>
    <n v="5.1849999999999996"/>
    <n v="44.898181500000007"/>
    <n v="2738.7890715000003"/>
    <n v="417.01097368421063"/>
    <n v="278.00731578947375"/>
    <n v="47.92880875125001"/>
    <n v="228.75"/>
    <n v="3015.4678802512503"/>
    <n v="49.433899676250007"/>
    <n v="459.13838708591339"/>
    <n v="306.09225805727561"/>
  </r>
  <r>
    <s v="24/06/2026"/>
    <s v="E"/>
    <s v="[1062] RAMGADH"/>
    <s v="[8405] RAMGADH"/>
    <x v="22"/>
    <x v="22"/>
    <x v="22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24/06/2026"/>
    <s v="E"/>
    <s v="[1062] RAMGADH"/>
    <s v="[8405] RAMGADH"/>
    <x v="22"/>
    <x v="22"/>
    <x v="22"/>
    <s v="C"/>
    <n v="61"/>
    <n v="3.1"/>
    <n v="8.1"/>
    <n v="1.891"/>
    <n v="4.9409999999999998"/>
    <n v="35.446125899999998"/>
    <n v="2162.2136799"/>
    <n v="417.01324588235298"/>
    <n v="278.0088305882353"/>
    <n v="37.838739398250006"/>
    <n v="228.75"/>
    <n v="2428.8024192982502"/>
    <n v="39.816433103250006"/>
    <n v="468.42862474411777"/>
    <n v="312.28574982941183"/>
  </r>
  <r>
    <s v="25/06/2026"/>
    <s v="M"/>
    <s v="[1062] RAMGADH"/>
    <s v="[8405] RAMGADH"/>
    <x v="22"/>
    <x v="22"/>
    <x v="22"/>
    <s v="B"/>
    <n v="55"/>
    <n v="5.9"/>
    <n v="8.6"/>
    <n v="3.2450000000000001"/>
    <n v="4.7300000000000004"/>
    <n v="48.279699999999998"/>
    <n v="2655.3834999999999"/>
    <n v="415.01174785100284"/>
    <n v="276.67449856733521"/>
    <n v="46.469211250000001"/>
    <n v="206.25"/>
    <n v="2908.1027112500001"/>
    <n v="52.87459475"/>
    <n v="454.50941045845275"/>
    <n v="303.00627363896848"/>
  </r>
  <r>
    <s v="25/06/2026"/>
    <s v="M"/>
    <s v="[1062] RAMGADH"/>
    <s v="[8405] RAMGADH"/>
    <x v="22"/>
    <x v="22"/>
    <x v="22"/>
    <s v="C"/>
    <n v="20"/>
    <n v="4"/>
    <n v="8.1999999999999993"/>
    <n v="0.8"/>
    <n v="1.64"/>
    <n v="39.477139800000003"/>
    <n v="789.54279600000007"/>
    <n v="417.0120401408451"/>
    <n v="278.00802676056338"/>
    <n v="13.816998930000002"/>
    <n v="75"/>
    <n v="878.35979493000002"/>
    <n v="43.917989746499998"/>
    <n v="463.92242689964786"/>
    <n v="309.28161793309857"/>
  </r>
  <r>
    <s v="25/06/2026"/>
    <s v="E"/>
    <s v="[1062] RAMGADH"/>
    <s v="[8405] RAMGADH"/>
    <x v="22"/>
    <x v="22"/>
    <x v="22"/>
    <s v="C"/>
    <n v="100"/>
    <n v="3.6"/>
    <n v="8.1999999999999993"/>
    <n v="3.6"/>
    <n v="8.1999999999999993"/>
    <n v="37.809139800000004"/>
    <n v="3780.9139800000003"/>
    <n v="417.01257132352941"/>
    <n v="278.00838088235292"/>
    <n v="66.165994650000016"/>
    <n v="375"/>
    <n v="4222.0799746500006"/>
    <n v="42.220799746500006"/>
    <n v="465.67058543933825"/>
    <n v="310.44705695955884"/>
  </r>
  <r>
    <s v="26/06/2026"/>
    <s v="M"/>
    <s v="[1062] RAMGADH"/>
    <s v="[8405] RAMGADH"/>
    <x v="22"/>
    <x v="22"/>
    <x v="22"/>
    <s v="B"/>
    <n v="72"/>
    <n v="5.6"/>
    <n v="8.4"/>
    <n v="4.032"/>
    <n v="6.0480000000000009"/>
    <n v="45.357199999999999"/>
    <n v="3265.7183999999997"/>
    <n v="404.97500000000002"/>
    <n v="269.98333333333335"/>
    <n v="57.150072000000002"/>
    <n v="270"/>
    <n v="3592.8684719999997"/>
    <n v="49.900950999999992"/>
    <n v="445.54420535714286"/>
    <n v="297.02947023809526"/>
  </r>
  <r>
    <s v="26/06/2026"/>
    <s v="M"/>
    <s v="[1062] RAMGADH"/>
    <s v="[8405] RAMGADH"/>
    <x v="22"/>
    <x v="22"/>
    <x v="22"/>
    <s v="C"/>
    <n v="13"/>
    <n v="3.8"/>
    <n v="8.1999999999999993"/>
    <n v="0.49399999999999999"/>
    <n v="1.0659999999999998"/>
    <n v="38.6431398"/>
    <n v="502.36081739999997"/>
    <n v="417.01230000000004"/>
    <n v="278.00820000000004"/>
    <n v="8.7913143045000002"/>
    <n v="48.75"/>
    <n v="559.90213170449999"/>
    <n v="43.069394746500002"/>
    <n v="464.77764114928061"/>
    <n v="309.85176076618706"/>
  </r>
  <r>
    <s v="26/06/2026"/>
    <s v="E"/>
    <s v="[1062] RAMGADH"/>
    <s v="[8405] RAMGADH"/>
    <x v="22"/>
    <x v="22"/>
    <x v="22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26/06/2026"/>
    <s v="E"/>
    <s v="[1062] RAMGADH"/>
    <s v="[8405] RAMGADH"/>
    <x v="22"/>
    <x v="22"/>
    <x v="22"/>
    <s v="C"/>
    <n v="61"/>
    <n v="3.1"/>
    <n v="8.1"/>
    <n v="1.891"/>
    <n v="4.9409999999999998"/>
    <n v="35.446125899999998"/>
    <n v="2162.2136799"/>
    <n v="417.01324588235298"/>
    <n v="278.0088305882353"/>
    <n v="37.838739398250006"/>
    <n v="228.75"/>
    <n v="2428.8024192982502"/>
    <n v="39.816433103250006"/>
    <n v="468.42862474411777"/>
    <n v="312.28574982941183"/>
  </r>
  <r>
    <s v="27/06/2026"/>
    <s v="M"/>
    <s v="[1062] RAMGADH"/>
    <s v="[8405] RAMGADH"/>
    <x v="22"/>
    <x v="22"/>
    <x v="22"/>
    <s v="B"/>
    <n v="55"/>
    <n v="5.6"/>
    <n v="8.4"/>
    <n v="3.08"/>
    <n v="4.62"/>
    <n v="45.357199999999999"/>
    <n v="2494.6459999999997"/>
    <n v="404.97500000000002"/>
    <n v="269.98333333333335"/>
    <n v="43.656304999999996"/>
    <n v="206.25"/>
    <n v="2744.5523049999997"/>
    <n v="49.900950999999992"/>
    <n v="445.54420535714286"/>
    <n v="297.02947023809526"/>
  </r>
  <r>
    <s v="27/06/2026"/>
    <s v="M"/>
    <s v="[1062] RAMGADH"/>
    <s v="[8405] RAMGADH"/>
    <x v="22"/>
    <x v="22"/>
    <x v="22"/>
    <s v="C"/>
    <n v="75"/>
    <n v="3.2"/>
    <n v="8.1"/>
    <n v="2.4"/>
    <n v="6.0750000000000002"/>
    <n v="35.8631259"/>
    <n v="2689.7344425000001"/>
    <n v="417.01309186046512"/>
    <n v="278.00872790697673"/>
    <n v="47.070352743750007"/>
    <n v="281.25"/>
    <n v="3018.05479524375"/>
    <n v="40.24073060325"/>
    <n v="467.91547213081401"/>
    <n v="311.94364808720934"/>
  </r>
  <r>
    <s v="27/06/2026"/>
    <s v="E"/>
    <s v="[1062] RAMGADH"/>
    <s v="[8405] RAMGADH"/>
    <x v="22"/>
    <x v="22"/>
    <x v="22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27/06/2026"/>
    <s v="E"/>
    <s v="[1062] RAMGADH"/>
    <s v="[8405] RAMGADH"/>
    <x v="22"/>
    <x v="22"/>
    <x v="22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28/06/2026"/>
    <s v="M"/>
    <s v="[1062] RAMGADH"/>
    <s v="[8405] RAMGADH"/>
    <x v="22"/>
    <x v="22"/>
    <x v="22"/>
    <s v="B"/>
    <n v="76"/>
    <n v="5.8"/>
    <n v="8.8000000000000007"/>
    <n v="4.4080000000000004"/>
    <n v="6.6880000000000006"/>
    <n v="47.945700000000002"/>
    <n v="3643.8732"/>
    <n v="410.96314285714288"/>
    <n v="273.97542857142861"/>
    <n v="63.767781000000006"/>
    <n v="285"/>
    <n v="3992.640981"/>
    <n v="52.534749750000003"/>
    <n v="450.29785500000003"/>
    <n v="300.19857000000002"/>
  </r>
  <r>
    <s v="28/06/2026"/>
    <s v="M"/>
    <s v="[1062] RAMGADH"/>
    <s v="[8405] RAMGADH"/>
    <x v="22"/>
    <x v="22"/>
    <x v="22"/>
    <s v="C"/>
    <n v="41"/>
    <n v="3.6"/>
    <n v="8.1"/>
    <n v="1.476"/>
    <n v="3.3209999999999997"/>
    <n v="37.531125900000006"/>
    <n v="1538.7761619000003"/>
    <n v="417.01251000000008"/>
    <n v="278.00834000000003"/>
    <n v="26.928582833250008"/>
    <n v="153.75"/>
    <n v="1719.4547447332502"/>
    <n v="41.937920603250006"/>
    <n v="465.97689559166673"/>
    <n v="310.6512637277778"/>
  </r>
  <r>
    <s v="28/06/2026"/>
    <s v="E"/>
    <s v="[1062] RAMGADH"/>
    <s v="[8405] RAMGADH"/>
    <x v="22"/>
    <x v="22"/>
    <x v="22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28/06/2026"/>
    <s v="E"/>
    <s v="[1062] RAMGADH"/>
    <s v="[8405] RAMGADH"/>
    <x v="22"/>
    <x v="22"/>
    <x v="22"/>
    <s v="C"/>
    <n v="70"/>
    <n v="3.1"/>
    <n v="8"/>
    <n v="2.17"/>
    <n v="5.6"/>
    <n v="35.168112000000008"/>
    <n v="2461.7678400000004"/>
    <n v="417.01318577075102"/>
    <n v="278.00879051383401"/>
    <n v="43.080937200000008"/>
    <n v="262.5"/>
    <n v="2767.3487772000003"/>
    <n v="39.533553960000006"/>
    <n v="468.77731968379447"/>
    <n v="312.51821312252963"/>
  </r>
  <r>
    <s v="29/06/2026"/>
    <s v="M"/>
    <s v="[1062] RAMGADH"/>
    <s v="[8405] RAMGADH"/>
    <x v="22"/>
    <x v="22"/>
    <x v="22"/>
    <s v="B"/>
    <n v="78"/>
    <n v="5.7"/>
    <n v="8.8000000000000007"/>
    <n v="4.4460000000000006"/>
    <n v="6.8640000000000008"/>
    <n v="47.119050000000001"/>
    <n v="3675.2859000000003"/>
    <n v="407.3693083573487"/>
    <n v="271.57953890489915"/>
    <n v="64.317503250000016"/>
    <n v="292.5"/>
    <n v="4032.1034032500002"/>
    <n v="51.693633375000005"/>
    <n v="446.91902053314124"/>
    <n v="297.94601368876084"/>
  </r>
  <r>
    <s v="29/06/2026"/>
    <s v="M"/>
    <s v="[1062] RAMGADH"/>
    <s v="[8405] RAMGADH"/>
    <x v="22"/>
    <x v="22"/>
    <x v="22"/>
    <s v="C"/>
    <n v="41"/>
    <n v="3.8"/>
    <n v="8.1999999999999993"/>
    <n v="1.5579999999999998"/>
    <n v="3.3620000000000001"/>
    <n v="38.6431398"/>
    <n v="1584.3687318"/>
    <n v="417.01230000000004"/>
    <n v="278.00820000000004"/>
    <n v="27.726452806500003"/>
    <n v="153.75"/>
    <n v="1765.8451846065"/>
    <n v="43.069394746500002"/>
    <n v="464.77764114928061"/>
    <n v="309.85176076618706"/>
  </r>
  <r>
    <s v="29/06/2026"/>
    <s v="E"/>
    <s v="[1062] RAMGADH"/>
    <s v="[8405] RAMGADH"/>
    <x v="22"/>
    <x v="22"/>
    <x v="22"/>
    <s v="C"/>
    <n v="104"/>
    <n v="4.2"/>
    <n v="8.1999999999999993"/>
    <n v="4.3680000000000003"/>
    <n v="8.5279999999999987"/>
    <n v="40.311139799999999"/>
    <n v="4192.3585391999995"/>
    <n v="417.01179103448277"/>
    <n v="278.00786068965516"/>
    <n v="73.366274435999998"/>
    <n v="390"/>
    <n v="4655.7248136359995"/>
    <n v="44.766584746499994"/>
    <n v="463.102600825862"/>
    <n v="308.73506721724135"/>
  </r>
  <r>
    <s v="30/06/2026"/>
    <s v="M"/>
    <s v="[1062] RAMGADH"/>
    <s v="[8405] RAMGADH"/>
    <x v="22"/>
    <x v="22"/>
    <x v="22"/>
    <s v="C"/>
    <n v="81"/>
    <n v="5"/>
    <n v="8.5"/>
    <n v="4.05"/>
    <n v="6.8849999999999998"/>
    <n v="44.481181500000005"/>
    <n v="3602.9757015000005"/>
    <n v="417.01107656250002"/>
    <n v="278.00738437500002"/>
    <n v="63.052074776250016"/>
    <n v="303.75"/>
    <n v="3969.7777762762507"/>
    <n v="49.009602176250006"/>
    <n v="459.46502040234378"/>
    <n v="306.3100136015625"/>
  </r>
  <r>
    <s v="30/06/2026"/>
    <s v="E"/>
    <s v="[1062] RAMGADH"/>
    <s v="[8405] RAMGADH"/>
    <x v="22"/>
    <x v="22"/>
    <x v="22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s v="30/06/2026"/>
    <s v="E"/>
    <s v="[1062] RAMGADH"/>
    <s v="[8405] RAMGADH"/>
    <x v="22"/>
    <x v="22"/>
    <x v="22"/>
    <s v="C"/>
    <n v="68"/>
    <n v="3.1"/>
    <n v="8.1"/>
    <n v="2.1080000000000001"/>
    <n v="5.5079999999999991"/>
    <n v="35.446125899999998"/>
    <n v="2410.3365611999998"/>
    <n v="417.01324588235298"/>
    <n v="278.0088305882353"/>
    <n v="42.180889821000001"/>
    <n v="255"/>
    <n v="2707.5174510209999"/>
    <n v="39.816433103249999"/>
    <n v="468.42862474411766"/>
    <n v="312.28574982941177"/>
  </r>
  <r>
    <s v="01/06/2026"/>
    <s v="M"/>
    <s v="[1062] RAMGADH"/>
    <s v="[8402] RAMPUR"/>
    <x v="23"/>
    <x v="23"/>
    <x v="23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1/06/2026"/>
    <s v="E"/>
    <s v="[1062] RAMGADH"/>
    <s v="[8402] RAMPUR"/>
    <x v="23"/>
    <x v="23"/>
    <x v="23"/>
    <s v="C"/>
    <n v="12"/>
    <n v="5"/>
    <n v="8"/>
    <n v="0.6"/>
    <n v="0.96"/>
    <n v="43.09111200000001"/>
    <n v="517.09334400000012"/>
    <n v="417.01076129032271"/>
    <n v="278.00717419354845"/>
    <n v="9.0491335200000034"/>
    <n v="45"/>
    <n v="571.14247752000017"/>
    <n v="47.595206460000014"/>
    <n v="460.59877219354854"/>
    <n v="307.06584812903236"/>
  </r>
  <r>
    <s v="02/06/2026"/>
    <s v="M"/>
    <s v="[1062] RAMGADH"/>
    <s v="[8402] RAMPUR"/>
    <x v="23"/>
    <x v="23"/>
    <x v="23"/>
    <s v="B"/>
    <n v="22"/>
    <n v="5.9"/>
    <n v="8.4"/>
    <n v="1.298"/>
    <n v="1.8480000000000001"/>
    <n v="47.787050000000001"/>
    <n v="1051.3151"/>
    <n v="415.53956521739127"/>
    <n v="277.02637681159416"/>
    <n v="18.398014250000003"/>
    <n v="82.5"/>
    <n v="1152.21311425"/>
    <n v="52.373323374999998"/>
    <n v="455.42020326086953"/>
    <n v="303.61346884057969"/>
  </r>
  <r>
    <s v="02/06/2026"/>
    <s v="M"/>
    <s v="[1062] RAMGADH"/>
    <s v="[8402] RAMPUR"/>
    <x v="23"/>
    <x v="23"/>
    <x v="2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2/06/2026"/>
    <s v="E"/>
    <s v="[1062] RAMGADH"/>
    <s v="[8402] RAMPUR"/>
    <x v="23"/>
    <x v="23"/>
    <x v="23"/>
    <s v="C"/>
    <n v="22"/>
    <n v="4.5"/>
    <n v="8"/>
    <n v="0.99"/>
    <n v="1.76"/>
    <n v="41.006112000000002"/>
    <n v="902.13446399999998"/>
    <n v="417.01130847457631"/>
    <n v="278.00753898305089"/>
    <n v="15.787353120000001"/>
    <n v="82.5"/>
    <n v="1000.42181712"/>
    <n v="45.473718959999999"/>
    <n v="462.44459959322035"/>
    <n v="308.29639972881358"/>
  </r>
  <r>
    <s v="03/06/2026"/>
    <s v="M"/>
    <s v="[1062] RAMGADH"/>
    <s v="[8402] RAMPUR"/>
    <x v="23"/>
    <x v="23"/>
    <x v="23"/>
    <s v="B"/>
    <n v="24"/>
    <n v="5.8"/>
    <n v="8.4"/>
    <n v="1.3919999999999999"/>
    <n v="2.016"/>
    <n v="46.9771"/>
    <n v="1127.4503999999999"/>
    <n v="412.07982456140354"/>
    <n v="274.71988304093571"/>
    <n v="19.730382000000002"/>
    <n v="90"/>
    <n v="1237.1807819999999"/>
    <n v="51.549199249999994"/>
    <n v="452.1859583333333"/>
    <n v="301.45730555555554"/>
  </r>
  <r>
    <s v="03/06/2026"/>
    <s v="E"/>
    <s v="[1062] RAMGADH"/>
    <s v="[8402] RAMPUR"/>
    <x v="23"/>
    <x v="23"/>
    <x v="23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4/06/2026"/>
    <s v="M"/>
    <s v="[1062] RAMGADH"/>
    <s v="[8402] RAMPUR"/>
    <x v="23"/>
    <x v="23"/>
    <x v="23"/>
    <s v="B"/>
    <n v="26"/>
    <n v="5.8"/>
    <n v="8.4"/>
    <n v="1.5079999999999998"/>
    <n v="2.1840000000000002"/>
    <n v="46.9771"/>
    <n v="1221.4046000000001"/>
    <n v="412.07982456140354"/>
    <n v="274.71988304093571"/>
    <n v="21.374580500000004"/>
    <n v="97.5"/>
    <n v="1340.2791805000002"/>
    <n v="51.549199250000008"/>
    <n v="452.18595833333342"/>
    <n v="301.45730555555559"/>
  </r>
  <r>
    <s v="04/06/2026"/>
    <s v="E"/>
    <s v="[1062] RAMGADH"/>
    <s v="[8402] RAMPUR"/>
    <x v="23"/>
    <x v="23"/>
    <x v="23"/>
    <s v="C"/>
    <n v="8"/>
    <n v="5"/>
    <n v="8.1999999999999993"/>
    <n v="0.4"/>
    <n v="0.65599999999999992"/>
    <n v="43.647139800000005"/>
    <n v="349.17711840000004"/>
    <n v="417.01088980891728"/>
    <n v="278.00725987261154"/>
    <n v="6.1105995720000017"/>
    <n v="30"/>
    <n v="385.28771797200005"/>
    <n v="48.160964746500007"/>
    <n v="460.13660585828035"/>
    <n v="306.75773723885357"/>
  </r>
  <r>
    <s v="05/06/2026"/>
    <s v="M"/>
    <s v="[1062] RAMGADH"/>
    <s v="[8402] RAMPUR"/>
    <x v="23"/>
    <x v="23"/>
    <x v="23"/>
    <s v="C"/>
    <n v="28"/>
    <n v="5"/>
    <n v="8"/>
    <n v="1.4"/>
    <n v="2.2400000000000002"/>
    <n v="43.09111200000001"/>
    <n v="1206.5511360000003"/>
    <n v="417.01076129032271"/>
    <n v="278.00717419354845"/>
    <n v="21.114644880000007"/>
    <n v="105"/>
    <n v="1332.6657808800003"/>
    <n v="47.595206460000007"/>
    <n v="460.59877219354848"/>
    <n v="307.0658481290323"/>
  </r>
  <r>
    <s v="05/06/2026"/>
    <s v="E"/>
    <s v="[1062] RAMGADH"/>
    <s v="[8402] RAMPUR"/>
    <x v="23"/>
    <x v="23"/>
    <x v="23"/>
    <s v="C"/>
    <n v="15"/>
    <n v="5.0999999999999996"/>
    <n v="8.1999999999999993"/>
    <n v="0.76500000000000001"/>
    <n v="1.2299999999999998"/>
    <n v="44.0641398"/>
    <n v="660.96209699999997"/>
    <n v="417.01078675078867"/>
    <n v="278.00719116719245"/>
    <n v="11.566836697500001"/>
    <n v="56.25"/>
    <n v="728.77893369749995"/>
    <n v="48.585262246499994"/>
    <n v="459.7974345094637"/>
    <n v="306.53162300630913"/>
  </r>
  <r>
    <s v="06/06/2026"/>
    <s v="M"/>
    <s v="[1062] RAMGADH"/>
    <s v="[8402] RAMPUR"/>
    <x v="23"/>
    <x v="23"/>
    <x v="23"/>
    <s v="B"/>
    <n v="25"/>
    <n v="5.8"/>
    <n v="8.4"/>
    <n v="1.45"/>
    <n v="2.1"/>
    <n v="46.9771"/>
    <n v="1174.4275"/>
    <n v="412.07982456140354"/>
    <n v="274.71988304093571"/>
    <n v="20.552481250000003"/>
    <n v="93.75"/>
    <n v="1288.72998125"/>
    <n v="51.549199250000001"/>
    <n v="452.18595833333336"/>
    <n v="301.45730555555559"/>
  </r>
  <r>
    <s v="06/06/2026"/>
    <s v="E"/>
    <s v="[1062] RAMGADH"/>
    <s v="[8402] RAMPUR"/>
    <x v="23"/>
    <x v="23"/>
    <x v="23"/>
    <s v="C"/>
    <n v="14"/>
    <n v="5"/>
    <n v="8.1"/>
    <n v="0.7"/>
    <n v="1.1339999999999999"/>
    <n v="43.3691259"/>
    <n v="607.16776260000006"/>
    <n v="417.01082596153844"/>
    <n v="278.00721730769231"/>
    <n v="10.625435845500002"/>
    <n v="52.5"/>
    <n v="670.29319844550002"/>
    <n v="47.87808560325"/>
    <n v="460.36620772355764"/>
    <n v="306.91080514903842"/>
  </r>
  <r>
    <s v="07/06/2026"/>
    <s v="M"/>
    <s v="[1062] RAMGADH"/>
    <s v="[8402] RAMPUR"/>
    <x v="23"/>
    <x v="23"/>
    <x v="23"/>
    <s v="B"/>
    <n v="32"/>
    <n v="5.8"/>
    <n v="8.4"/>
    <n v="1.8559999999999999"/>
    <n v="2.6880000000000002"/>
    <n v="46.9771"/>
    <n v="1503.2672"/>
    <n v="412.07982456140354"/>
    <n v="274.71988304093571"/>
    <n v="26.307176000000002"/>
    <n v="120"/>
    <n v="1649.574376"/>
    <n v="51.549199250000001"/>
    <n v="452.18595833333336"/>
    <n v="301.45730555555559"/>
  </r>
  <r>
    <s v="07/06/2026"/>
    <s v="E"/>
    <s v="[1062] RAMGADH"/>
    <s v="[8402] RAMPUR"/>
    <x v="23"/>
    <x v="23"/>
    <x v="23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8/06/2026"/>
    <s v="M"/>
    <s v="[1062] RAMGADH"/>
    <s v="[8402] RAMPUR"/>
    <x v="23"/>
    <x v="23"/>
    <x v="23"/>
    <s v="B"/>
    <n v="28"/>
    <n v="6"/>
    <n v="8.8000000000000007"/>
    <n v="1.68"/>
    <n v="2.4640000000000004"/>
    <n v="49.599000000000004"/>
    <n v="1388.7720000000002"/>
    <n v="417.96910112359552"/>
    <n v="278.64606741573033"/>
    <n v="24.303510000000006"/>
    <n v="105"/>
    <n v="1518.0755100000001"/>
    <n v="54.216982500000007"/>
    <n v="456.8846839887641"/>
    <n v="304.58978932584273"/>
  </r>
  <r>
    <s v="08/06/2026"/>
    <s v="E"/>
    <s v="[1062] RAMGADH"/>
    <s v="[8402] RAMPUR"/>
    <x v="23"/>
    <x v="23"/>
    <x v="23"/>
    <s v="C"/>
    <n v="11"/>
    <n v="4.5999999999999996"/>
    <n v="8.1"/>
    <n v="0.50599999999999989"/>
    <n v="0.8909999999999999"/>
    <n v="41.701125900000001"/>
    <n v="458.71238490000002"/>
    <n v="417.011259"/>
    <n v="278.00750599999998"/>
    <n v="8.0274667357500018"/>
    <n v="41.25"/>
    <n v="507.98985163575003"/>
    <n v="46.180895603250001"/>
    <n v="461.80895603249996"/>
    <n v="307.87263735499999"/>
  </r>
  <r>
    <s v="09/06/2026"/>
    <s v="M"/>
    <s v="[1062] RAMGADH"/>
    <s v="[8402] RAMPUR"/>
    <x v="23"/>
    <x v="23"/>
    <x v="23"/>
    <s v="B"/>
    <n v="24"/>
    <n v="6.1"/>
    <n v="8.4"/>
    <n v="1.4639999999999997"/>
    <n v="2.016"/>
    <n v="49.406950000000002"/>
    <n v="1185.7668000000001"/>
    <n v="422.28162393162398"/>
    <n v="281.52108262108266"/>
    <n v="20.750919000000003"/>
    <n v="90"/>
    <n v="1296.5177190000002"/>
    <n v="54.021571625000007"/>
    <n v="461.72283440170946"/>
    <n v="307.81522293447296"/>
  </r>
  <r>
    <s v="09/06/2026"/>
    <s v="E"/>
    <s v="[1062] RAMGADH"/>
    <s v="[8402] RAMPUR"/>
    <x v="23"/>
    <x v="23"/>
    <x v="23"/>
    <s v="C"/>
    <n v="8"/>
    <n v="4.2"/>
    <n v="8"/>
    <n v="0.33600000000000002"/>
    <n v="0.64"/>
    <n v="39.755112000000004"/>
    <n v="318.04089600000003"/>
    <n v="417.01166433566436"/>
    <n v="278.00777622377626"/>
    <n v="5.5657156800000012"/>
    <n v="30"/>
    <n v="353.60661168000001"/>
    <n v="44.200826460000002"/>
    <n v="463.64503279720276"/>
    <n v="309.09668853146849"/>
  </r>
  <r>
    <s v="10/06/2026"/>
    <s v="M"/>
    <s v="[1062] RAMGADH"/>
    <s v="[8402] RAMPUR"/>
    <x v="23"/>
    <x v="23"/>
    <x v="23"/>
    <s v="B"/>
    <n v="20"/>
    <n v="5.8"/>
    <n v="8.4"/>
    <n v="1.1599999999999999"/>
    <n v="1.68"/>
    <n v="46.9771"/>
    <n v="939.54200000000003"/>
    <n v="412.07982456140354"/>
    <n v="274.71988304093571"/>
    <n v="16.441985000000003"/>
    <n v="75"/>
    <n v="1030.9839850000001"/>
    <n v="51.549199250000001"/>
    <n v="452.18595833333336"/>
    <n v="301.45730555555559"/>
  </r>
  <r>
    <s v="10/06/2026"/>
    <s v="E"/>
    <s v="[1062] RAMGADH"/>
    <s v="[8402] RAMPUR"/>
    <x v="23"/>
    <x v="23"/>
    <x v="23"/>
    <s v="C"/>
    <n v="11"/>
    <n v="4.7"/>
    <n v="8.1999999999999993"/>
    <n v="0.51700000000000002"/>
    <n v="0.90199999999999991"/>
    <n v="42.3961398"/>
    <n v="466.35753779999999"/>
    <n v="417.01121114754102"/>
    <n v="278.00747409836066"/>
    <n v="8.1612569115000007"/>
    <n v="41.25"/>
    <n v="515.76879471150005"/>
    <n v="46.888072246500002"/>
    <n v="461.19415324426234"/>
    <n v="307.46276882950821"/>
  </r>
  <r>
    <s v="11/06/2026"/>
    <s v="M"/>
    <s v="[1062] RAMGADH"/>
    <s v="[8402] RAMPUR"/>
    <x v="23"/>
    <x v="23"/>
    <x v="23"/>
    <s v="B"/>
    <n v="19"/>
    <n v="6.3"/>
    <n v="8.4"/>
    <n v="1.1970000000000001"/>
    <n v="1.5959999999999999"/>
    <n v="51.026849999999996"/>
    <n v="969.51014999999995"/>
    <n v="428.79705882352943"/>
    <n v="285.86470588235295"/>
    <n v="16.966427625000001"/>
    <n v="71.25"/>
    <n v="1057.7265776249999"/>
    <n v="55.669819874999995"/>
    <n v="467.81361239495794"/>
    <n v="311.87574159663865"/>
  </r>
  <r>
    <s v="11/06/2026"/>
    <s v="E"/>
    <s v="[1062] RAMGADH"/>
    <s v="[8402] RAMPUR"/>
    <x v="23"/>
    <x v="23"/>
    <x v="23"/>
    <s v="C"/>
    <n v="17"/>
    <n v="4.5999999999999996"/>
    <n v="8"/>
    <n v="0.78199999999999992"/>
    <n v="1.36"/>
    <n v="41.423112000000003"/>
    <n v="704.192904"/>
    <n v="417.01119463087252"/>
    <n v="278.00746308724837"/>
    <n v="12.323375820000001"/>
    <n v="63.75"/>
    <n v="780.26627982000002"/>
    <n v="45.898016460000001"/>
    <n v="462.06056838926179"/>
    <n v="308.04037892617453"/>
  </r>
  <r>
    <s v="12/06/2026"/>
    <s v="M"/>
    <s v="[1062] RAMGADH"/>
    <s v="[8402] RAMPUR"/>
    <x v="23"/>
    <x v="23"/>
    <x v="23"/>
    <s v="B"/>
    <n v="22"/>
    <n v="6"/>
    <n v="8.5"/>
    <n v="1.32"/>
    <n v="1.87"/>
    <n v="48.597000000000001"/>
    <n v="1069.134"/>
    <n v="416.54571428571427"/>
    <n v="277.69714285714286"/>
    <n v="18.709845000000001"/>
    <n v="82.5"/>
    <n v="1170.3438450000001"/>
    <n v="53.197447500000003"/>
    <n v="455.97812142857146"/>
    <n v="303.98541428571428"/>
  </r>
  <r>
    <s v="12/06/2026"/>
    <s v="E"/>
    <s v="[1062] RAMGADH"/>
    <s v="[8402] RAMPUR"/>
    <x v="23"/>
    <x v="23"/>
    <x v="23"/>
    <s v="C"/>
    <n v="13"/>
    <n v="4.8"/>
    <n v="8"/>
    <n v="0.624"/>
    <n v="1.04"/>
    <n v="42.257112000000006"/>
    <n v="549.34245600000008"/>
    <n v="417.01097368421063"/>
    <n v="278.00731578947375"/>
    <n v="9.613492980000002"/>
    <n v="48.75"/>
    <n v="607.70594898000013"/>
    <n v="46.746611460000011"/>
    <n v="461.31524467105277"/>
    <n v="307.54349644736851"/>
  </r>
  <r>
    <s v="13/06/2026"/>
    <s v="E"/>
    <s v="[1062] RAMGADH"/>
    <s v="[8402] RAMPUR"/>
    <x v="23"/>
    <x v="23"/>
    <x v="23"/>
    <s v="B"/>
    <n v="17"/>
    <n v="5.5"/>
    <n v="8.4"/>
    <n v="0.93500000000000005"/>
    <n v="1.4280000000000002"/>
    <n v="46.288167600000008"/>
    <n v="786.89884920000009"/>
    <n v="417.01051891891899"/>
    <n v="278.00701261261264"/>
    <n v="13.770729861000003"/>
    <n v="63.75"/>
    <n v="864.41957906100015"/>
    <n v="50.848210533000007"/>
    <n v="458.09198678378385"/>
    <n v="305.39465785585588"/>
  </r>
  <r>
    <s v="14/06/2026"/>
    <s v="M"/>
    <s v="[1062] RAMGADH"/>
    <s v="[8402] RAMPUR"/>
    <x v="23"/>
    <x v="23"/>
    <x v="23"/>
    <s v="B"/>
    <n v="15"/>
    <n v="5.9"/>
    <n v="8.5"/>
    <n v="0.88500000000000001"/>
    <n v="1.2749999999999999"/>
    <n v="47.787050000000001"/>
    <n v="716.80574999999999"/>
    <n v="413.14452449567722"/>
    <n v="275.42968299711816"/>
    <n v="12.544100625"/>
    <n v="56.25"/>
    <n v="785.59985062500004"/>
    <n v="52.373323375000005"/>
    <n v="452.79530295389054"/>
    <n v="301.86353530259368"/>
  </r>
  <r>
    <s v="14/06/2026"/>
    <s v="E"/>
    <s v="[1062] RAMGADH"/>
    <s v="[8402] RAMPUR"/>
    <x v="23"/>
    <x v="23"/>
    <x v="23"/>
    <s v="C"/>
    <n v="19"/>
    <n v="4.8"/>
    <n v="8"/>
    <n v="0.91200000000000003"/>
    <n v="1.52"/>
    <n v="42.257112000000006"/>
    <n v="802.88512800000012"/>
    <n v="417.01097368421063"/>
    <n v="278.00731578947375"/>
    <n v="14.050489740000003"/>
    <n v="71.25"/>
    <n v="888.18561774000011"/>
    <n v="46.746611460000004"/>
    <n v="461.31524467105271"/>
    <n v="307.54349644736845"/>
  </r>
  <r>
    <s v="15/06/2026"/>
    <s v="M"/>
    <s v="[1062] RAMGADH"/>
    <s v="[8402] RAMPUR"/>
    <x v="23"/>
    <x v="23"/>
    <x v="23"/>
    <s v="B"/>
    <n v="24"/>
    <n v="6.1"/>
    <n v="8.5"/>
    <n v="1.4639999999999997"/>
    <n v="2.04"/>
    <n v="49.406950000000002"/>
    <n v="1185.7668000000001"/>
    <n v="419.88909348441928"/>
    <n v="279.92606232294617"/>
    <n v="20.750919000000003"/>
    <n v="90"/>
    <n v="1296.5177190000002"/>
    <n v="54.021571625000007"/>
    <n v="459.10684100566579"/>
    <n v="306.07122733711054"/>
  </r>
  <r>
    <s v="16/06/2026"/>
    <s v="M"/>
    <s v="[1062] RAMGADH"/>
    <s v="[8402] RAMPUR"/>
    <x v="23"/>
    <x v="23"/>
    <x v="23"/>
    <s v="B"/>
    <n v="27"/>
    <n v="5.8"/>
    <n v="8.5"/>
    <n v="1.5659999999999998"/>
    <n v="2.2949999999999999"/>
    <n v="46.9771"/>
    <n v="1268.3816999999999"/>
    <n v="409.68401162790695"/>
    <n v="273.12267441860462"/>
    <n v="22.196679750000001"/>
    <n v="101.25"/>
    <n v="1391.8283797499998"/>
    <n v="51.549199249999994"/>
    <n v="449.55697020348833"/>
    <n v="299.70464680232556"/>
  </r>
  <r>
    <s v="16/06/2026"/>
    <s v="E"/>
    <s v="[1062] RAMGADH"/>
    <s v="[8402] RAMPUR"/>
    <x v="23"/>
    <x v="23"/>
    <x v="23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17/06/2026"/>
    <s v="M"/>
    <s v="[1062] RAMGADH"/>
    <s v="[8402] RAMPUR"/>
    <x v="23"/>
    <x v="23"/>
    <x v="23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17/06/2026"/>
    <s v="E"/>
    <s v="[1062] RAMGADH"/>
    <s v="[8402] RAMPUR"/>
    <x v="23"/>
    <x v="23"/>
    <x v="23"/>
    <s v="C"/>
    <n v="12"/>
    <n v="4.5999999999999996"/>
    <n v="8"/>
    <n v="0.55199999999999994"/>
    <n v="0.96"/>
    <n v="41.423112000000003"/>
    <n v="497.07734400000004"/>
    <n v="417.01119463087252"/>
    <n v="278.00746308724837"/>
    <n v="8.6988535200000019"/>
    <n v="45"/>
    <n v="550.7761975200001"/>
    <n v="45.898016460000008"/>
    <n v="462.06056838926185"/>
    <n v="308.04037892617458"/>
  </r>
  <r>
    <s v="18/06/2026"/>
    <s v="M"/>
    <s v="[1062] RAMGADH"/>
    <s v="[8402] RAMPUR"/>
    <x v="23"/>
    <x v="23"/>
    <x v="23"/>
    <s v="B"/>
    <n v="21"/>
    <n v="5.7"/>
    <n v="8.5"/>
    <n v="1.1970000000000001"/>
    <n v="1.7849999999999999"/>
    <n v="46.167149999999999"/>
    <n v="969.51014999999995"/>
    <n v="406.16260997067451"/>
    <n v="270.77507331378303"/>
    <n v="16.966427625000001"/>
    <n v="78.75"/>
    <n v="1065.2265776249999"/>
    <n v="50.725075124999996"/>
    <n v="446.2616579912023"/>
    <n v="297.50777199413488"/>
  </r>
  <r>
    <s v="18/06/2026"/>
    <s v="E"/>
    <s v="[1062] RAMGADH"/>
    <s v="[8402] RAMPUR"/>
    <x v="23"/>
    <x v="23"/>
    <x v="23"/>
    <s v="C"/>
    <n v="9"/>
    <n v="3.1"/>
    <n v="8"/>
    <n v="0.27900000000000003"/>
    <n v="0.72"/>
    <n v="35.168112000000008"/>
    <n v="316.51300800000007"/>
    <n v="417.01318577075102"/>
    <n v="278.00879051383401"/>
    <n v="5.5389776400000015"/>
    <n v="33.75"/>
    <n v="355.80198564000005"/>
    <n v="39.533553960000006"/>
    <n v="468.77731968379447"/>
    <n v="312.51821312252963"/>
  </r>
  <r>
    <s v="19/06/2026"/>
    <s v="M"/>
    <s v="[1062] RAMGADH"/>
    <s v="[8402] RAMPUR"/>
    <x v="23"/>
    <x v="23"/>
    <x v="23"/>
    <s v="B"/>
    <n v="24"/>
    <n v="6"/>
    <n v="8.4"/>
    <n v="1.44"/>
    <n v="2.016"/>
    <n v="48.597000000000001"/>
    <n v="1166.328"/>
    <n v="418.93965517241384"/>
    <n v="279.29310344827587"/>
    <n v="20.410740000000001"/>
    <n v="90"/>
    <n v="1276.73874"/>
    <n v="53.197447500000003"/>
    <n v="458.59868534482763"/>
    <n v="305.73245689655175"/>
  </r>
  <r>
    <s v="19/06/2026"/>
    <s v="E"/>
    <s v="[1062] RAMGADH"/>
    <s v="[8402] RAMPUR"/>
    <x v="23"/>
    <x v="23"/>
    <x v="23"/>
    <s v="C"/>
    <n v="5"/>
    <n v="4.8"/>
    <n v="8.4"/>
    <n v="0.24"/>
    <n v="0.42"/>
    <n v="43.369167600000011"/>
    <n v="216.84583800000007"/>
    <n v="417.011226923077"/>
    <n v="278.00748461538467"/>
    <n v="3.7948021650000014"/>
    <n v="18.75"/>
    <n v="239.39064016500006"/>
    <n v="47.87812803300001"/>
    <n v="460.36661570192314"/>
    <n v="306.91107713461543"/>
  </r>
  <r>
    <s v="20/06/2026"/>
    <s v="M"/>
    <s v="[1062] RAMGADH"/>
    <s v="[8402] RAMPUR"/>
    <x v="23"/>
    <x v="23"/>
    <x v="23"/>
    <s v="B"/>
    <n v="31"/>
    <n v="5.9"/>
    <n v="8.4"/>
    <n v="1.829"/>
    <n v="2.6040000000000005"/>
    <n v="47.787050000000001"/>
    <n v="1481.3985500000001"/>
    <n v="415.53956521739127"/>
    <n v="277.02637681159416"/>
    <n v="25.924474625000006"/>
    <n v="116.25"/>
    <n v="1623.573024625"/>
    <n v="52.373323374999998"/>
    <n v="455.42020326086953"/>
    <n v="303.61346884057969"/>
  </r>
  <r>
    <s v="21/06/2026"/>
    <s v="M"/>
    <s v="[1062] RAMGADH"/>
    <s v="[8402] RAMPUR"/>
    <x v="23"/>
    <x v="23"/>
    <x v="23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1/06/2026"/>
    <s v="E"/>
    <s v="[1062] RAMGADH"/>
    <s v="[8402] RAMPUR"/>
    <x v="23"/>
    <x v="23"/>
    <x v="23"/>
    <s v="C"/>
    <n v="10"/>
    <n v="4.4000000000000004"/>
    <n v="8.1"/>
    <n v="0.44"/>
    <n v="0.81"/>
    <n v="40.867125900000005"/>
    <n v="408.67125900000008"/>
    <n v="417.01148877551026"/>
    <n v="278.00765918367352"/>
    <n v="7.1517470325000021"/>
    <n v="37.5"/>
    <n v="453.32300603250007"/>
    <n v="45.332300603250005"/>
    <n v="462.57449595153065"/>
    <n v="308.38299730102045"/>
  </r>
  <r>
    <s v="22/06/2026"/>
    <s v="M"/>
    <s v="[1062] RAMGADH"/>
    <s v="[8402] RAMPUR"/>
    <x v="23"/>
    <x v="23"/>
    <x v="23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s v="22/06/2026"/>
    <s v="E"/>
    <s v="[1062] RAMGADH"/>
    <s v="[8402] RAMPUR"/>
    <x v="23"/>
    <x v="23"/>
    <x v="23"/>
    <s v="C"/>
    <n v="10"/>
    <n v="3.3"/>
    <n v="8"/>
    <n v="0.33"/>
    <n v="0.8"/>
    <n v="36.002112000000004"/>
    <n v="360.02112000000005"/>
    <n v="417.01288030888031"/>
    <n v="278.00858687258687"/>
    <n v="6.3003696000000016"/>
    <n v="37.5"/>
    <n v="403.82148960000006"/>
    <n v="40.382148960000009"/>
    <n v="467.74689915057917"/>
    <n v="311.83126610038613"/>
  </r>
  <r>
    <s v="23/06/2026"/>
    <s v="M"/>
    <s v="[1062] RAMGADH"/>
    <s v="[8402] RAMPUR"/>
    <x v="23"/>
    <x v="23"/>
    <x v="23"/>
    <s v="B"/>
    <n v="27"/>
    <n v="5.8"/>
    <n v="8.4"/>
    <n v="1.5659999999999998"/>
    <n v="2.2680000000000002"/>
    <n v="46.9771"/>
    <n v="1268.3816999999999"/>
    <n v="412.07982456140354"/>
    <n v="274.71988304093571"/>
    <n v="22.196679750000001"/>
    <n v="101.25"/>
    <n v="1391.8283797499998"/>
    <n v="51.549199249999994"/>
    <n v="452.1859583333333"/>
    <n v="301.45730555555554"/>
  </r>
  <r>
    <s v="23/06/2026"/>
    <s v="E"/>
    <s v="[1062] RAMGADH"/>
    <s v="[8402] RAMPUR"/>
    <x v="23"/>
    <x v="23"/>
    <x v="23"/>
    <s v="C"/>
    <n v="8"/>
    <n v="3.5"/>
    <n v="8.1"/>
    <n v="0.28000000000000003"/>
    <n v="0.64800000000000002"/>
    <n v="37.114125900000005"/>
    <n v="296.91300720000004"/>
    <n v="417.01265056179784"/>
    <n v="278.00843370786521"/>
    <n v="5.1959776260000012"/>
    <n v="30"/>
    <n v="332.10898482600004"/>
    <n v="41.513623103250005"/>
    <n v="466.44520340730344"/>
    <n v="310.96346893820231"/>
  </r>
  <r>
    <s v="24/06/2026"/>
    <s v="M"/>
    <s v="[1062] RAMGADH"/>
    <s v="[8402] RAMPUR"/>
    <x v="23"/>
    <x v="23"/>
    <x v="23"/>
    <s v="B"/>
    <n v="18"/>
    <n v="5.8"/>
    <n v="8.4"/>
    <n v="1.0439999999999998"/>
    <n v="1.5120000000000002"/>
    <n v="46.9771"/>
    <n v="845.58780000000002"/>
    <n v="412.07982456140354"/>
    <n v="274.71988304093571"/>
    <n v="14.797786500000001"/>
    <n v="67.5"/>
    <n v="927.88558650000004"/>
    <n v="51.549199250000001"/>
    <n v="452.18595833333336"/>
    <n v="301.45730555555559"/>
  </r>
  <r>
    <s v="24/06/2026"/>
    <s v="E"/>
    <s v="[1062] RAMGADH"/>
    <s v="[8402] RAMPUR"/>
    <x v="23"/>
    <x v="23"/>
    <x v="23"/>
    <s v="C"/>
    <n v="9"/>
    <n v="3.8"/>
    <n v="8.1"/>
    <n v="0.34199999999999997"/>
    <n v="0.72899999999999987"/>
    <n v="38.365125900000002"/>
    <n v="345.28613310000003"/>
    <n v="417.01223804347831"/>
    <n v="278.00815869565218"/>
    <n v="6.0425073292500011"/>
    <n v="33.75"/>
    <n v="385.07864042925002"/>
    <n v="42.786515603250002"/>
    <n v="465.07082177445653"/>
    <n v="310.04721451630434"/>
  </r>
  <r>
    <s v="25/06/2026"/>
    <s v="M"/>
    <s v="[1062] RAMGADH"/>
    <s v="[8402] RAMPUR"/>
    <x v="23"/>
    <x v="23"/>
    <x v="23"/>
    <s v="C"/>
    <n v="14"/>
    <n v="5.0999999999999996"/>
    <n v="8.4"/>
    <n v="0.71399999999999997"/>
    <n v="1.1760000000000002"/>
    <n v="44.620167600000002"/>
    <n v="624.68234640000003"/>
    <n v="417.01091214953271"/>
    <n v="278.00727476635512"/>
    <n v="10.931941062000002"/>
    <n v="52.5"/>
    <n v="688.11428746199999"/>
    <n v="49.151020533000001"/>
    <n v="459.35533208411215"/>
    <n v="306.23688805607475"/>
  </r>
  <r>
    <s v="26/06/2026"/>
    <s v="M"/>
    <s v="[1062] RAMGADH"/>
    <s v="[8402] RAMPUR"/>
    <x v="23"/>
    <x v="23"/>
    <x v="23"/>
    <s v="B"/>
    <n v="15"/>
    <n v="6"/>
    <n v="8.4"/>
    <n v="0.9"/>
    <n v="1.26"/>
    <n v="48.597000000000001"/>
    <n v="728.95500000000004"/>
    <n v="418.93965517241384"/>
    <n v="279.29310344827587"/>
    <n v="12.756712500000003"/>
    <n v="56.25"/>
    <n v="797.96171250000009"/>
    <n v="53.197447500000003"/>
    <n v="458.59868534482763"/>
    <n v="305.73245689655175"/>
  </r>
  <r>
    <s v="26/06/2026"/>
    <s v="E"/>
    <s v="[1062] RAMGADH"/>
    <s v="[8402] RAMPUR"/>
    <x v="23"/>
    <x v="23"/>
    <x v="23"/>
    <s v="C"/>
    <n v="12"/>
    <n v="4.0999999999999996"/>
    <n v="8.1"/>
    <n v="0.49199999999999994"/>
    <n v="0.97199999999999986"/>
    <n v="39.6161259"/>
    <n v="475.3935108"/>
    <n v="417.01185157894736"/>
    <n v="278.00790105263155"/>
    <n v="8.3193864390000005"/>
    <n v="45"/>
    <n v="528.71289723899997"/>
    <n v="44.05940810325"/>
    <n v="463.78324319210526"/>
    <n v="309.18882879473682"/>
  </r>
  <r>
    <s v="27/06/2026"/>
    <s v="M"/>
    <s v="[1062] RAMGADH"/>
    <s v="[8402] RAMPUR"/>
    <x v="23"/>
    <x v="23"/>
    <x v="23"/>
    <s v="C"/>
    <n v="17"/>
    <n v="4.8"/>
    <n v="8"/>
    <n v="0.81599999999999995"/>
    <n v="1.36"/>
    <n v="42.257112000000006"/>
    <n v="718.37090400000011"/>
    <n v="417.01097368421063"/>
    <n v="278.00731578947375"/>
    <n v="12.571490820000003"/>
    <n v="63.75"/>
    <n v="794.69239482000012"/>
    <n v="46.746611460000004"/>
    <n v="461.31524467105271"/>
    <n v="307.54349644736845"/>
  </r>
  <r>
    <s v="27/06/2026"/>
    <s v="E"/>
    <s v="[1062] RAMGADH"/>
    <s v="[8402] RAMPUR"/>
    <x v="23"/>
    <x v="23"/>
    <x v="23"/>
    <s v="C"/>
    <n v="11"/>
    <n v="4.2"/>
    <n v="8.1"/>
    <n v="0.46200000000000002"/>
    <n v="0.8909999999999999"/>
    <n v="40.033125900000002"/>
    <n v="440.3643849"/>
    <n v="417.01172812499999"/>
    <n v="278.00781875000001"/>
    <n v="7.706376735750001"/>
    <n v="41.25"/>
    <n v="489.32076163574999"/>
    <n v="44.483705603250002"/>
    <n v="463.37193336718752"/>
    <n v="308.9146222447917"/>
  </r>
  <r>
    <s v="28/06/2026"/>
    <s v="M"/>
    <s v="[1062] RAMGADH"/>
    <s v="[8402] RAMPUR"/>
    <x v="23"/>
    <x v="23"/>
    <x v="23"/>
    <s v="C"/>
    <n v="20"/>
    <n v="4.5999999999999996"/>
    <n v="8"/>
    <n v="0.92"/>
    <n v="1.6"/>
    <n v="41.423112000000003"/>
    <n v="828.46224000000007"/>
    <n v="417.01119463087252"/>
    <n v="278.00746308724837"/>
    <n v="14.498089200000003"/>
    <n v="75"/>
    <n v="917.96032920000005"/>
    <n v="45.898016460000001"/>
    <n v="462.06056838926179"/>
    <n v="308.04037892617453"/>
  </r>
  <r>
    <s v="28/06/2026"/>
    <s v="E"/>
    <s v="[1062] RAMGADH"/>
    <s v="[8402] RAMPUR"/>
    <x v="23"/>
    <x v="23"/>
    <x v="23"/>
    <s v="C"/>
    <n v="12"/>
    <n v="3.7"/>
    <n v="8"/>
    <n v="0.44400000000000006"/>
    <n v="0.96"/>
    <n v="37.670112000000003"/>
    <n v="452.04134400000004"/>
    <n v="417.0123099630996"/>
    <n v="278.0082066420664"/>
    <n v="7.9107235200000012"/>
    <n v="45"/>
    <n v="504.95206752000001"/>
    <n v="42.079338960000001"/>
    <n v="465.82294051660512"/>
    <n v="310.5486270110701"/>
  </r>
  <r>
    <s v="29/06/2026"/>
    <s v="M"/>
    <s v="[1062] RAMGADH"/>
    <s v="[8402] RAMPUR"/>
    <x v="23"/>
    <x v="23"/>
    <x v="23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9/06/2026"/>
    <s v="E"/>
    <s v="[1062] RAMGADH"/>
    <s v="[8402] RAMPUR"/>
    <x v="23"/>
    <x v="23"/>
    <x v="23"/>
    <s v="C"/>
    <n v="16"/>
    <n v="4.9000000000000004"/>
    <n v="8.1"/>
    <n v="0.78400000000000003"/>
    <n v="1.296"/>
    <n v="42.952125899999999"/>
    <n v="687.23401439999998"/>
    <n v="417.01093106796111"/>
    <n v="278.00728737864074"/>
    <n v="12.026595252"/>
    <n v="60"/>
    <n v="759.26060965199997"/>
    <n v="47.453788103249998"/>
    <n v="460.7163893519417"/>
    <n v="307.14425956796111"/>
  </r>
  <r>
    <s v="30/06/2026"/>
    <s v="M"/>
    <s v="[1062] RAMGADH"/>
    <s v="[8402] RAMPUR"/>
    <x v="23"/>
    <x v="23"/>
    <x v="2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30/06/2026"/>
    <s v="E"/>
    <s v="[1062] RAMGADH"/>
    <s v="[8402] RAMPUR"/>
    <x v="23"/>
    <x v="23"/>
    <x v="23"/>
    <s v="B"/>
    <n v="5"/>
    <n v="6"/>
    <n v="8.5"/>
    <n v="0.3"/>
    <n v="0.42499999999999999"/>
    <n v="48.597000000000001"/>
    <n v="242.98500000000001"/>
    <n v="416.54571428571427"/>
    <n v="277.69714285714286"/>
    <n v="4.2522375000000006"/>
    <n v="18.75"/>
    <n v="265.98723749999999"/>
    <n v="53.197447499999996"/>
    <n v="455.9781214285714"/>
    <n v="303.98541428571428"/>
  </r>
  <r>
    <s v="01/06/2026"/>
    <s v="M"/>
    <s v="[1062] RAMGADH"/>
    <s v="[8402] RAMPUR"/>
    <x v="24"/>
    <x v="24"/>
    <x v="2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2/06/2026"/>
    <s v="M"/>
    <s v="[1062] RAMGADH"/>
    <s v="[8402] RAMPUR"/>
    <x v="24"/>
    <x v="24"/>
    <x v="2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2/06/2026"/>
    <s v="E"/>
    <s v="[1062] RAMGADH"/>
    <s v="[8402] RAMPUR"/>
    <x v="24"/>
    <x v="24"/>
    <x v="24"/>
    <s v="C"/>
    <n v="8"/>
    <n v="4.7"/>
    <n v="8.1"/>
    <n v="0.376"/>
    <n v="0.64800000000000002"/>
    <n v="42.118125900000003"/>
    <n v="336.94500720000002"/>
    <n v="417.01114752475246"/>
    <n v="278.00743168316831"/>
    <n v="5.8965376260000006"/>
    <n v="30"/>
    <n v="372.84154482600002"/>
    <n v="46.605193103250002"/>
    <n v="461.43755547772275"/>
    <n v="307.62503698514848"/>
  </r>
  <r>
    <s v="03/06/2026"/>
    <s v="M"/>
    <s v="[1062] RAMGADH"/>
    <s v="[8402] RAMPUR"/>
    <x v="24"/>
    <x v="24"/>
    <x v="24"/>
    <s v="C"/>
    <n v="7"/>
    <n v="3.7"/>
    <n v="8"/>
    <n v="0.25900000000000001"/>
    <n v="0.56000000000000005"/>
    <n v="37.670112000000003"/>
    <n v="263.69078400000001"/>
    <n v="417.0123099630996"/>
    <n v="278.0082066420664"/>
    <n v="4.6145887200000004"/>
    <n v="26.25"/>
    <n v="294.55537272000004"/>
    <n v="42.079338960000008"/>
    <n v="465.82294051660517"/>
    <n v="310.5486270110701"/>
  </r>
  <r>
    <s v="03/06/2026"/>
    <s v="E"/>
    <s v="[1062] RAMGADH"/>
    <s v="[8402] RAMPUR"/>
    <x v="24"/>
    <x v="24"/>
    <x v="24"/>
    <s v="C"/>
    <n v="4"/>
    <n v="4"/>
    <n v="8"/>
    <n v="0.16"/>
    <n v="0.32"/>
    <n v="38.921112000000008"/>
    <n v="155.68444800000003"/>
    <n v="417.01191428571434"/>
    <n v="278.00794285714289"/>
    <n v="2.7244778400000009"/>
    <n v="15"/>
    <n v="173.40892584000002"/>
    <n v="43.352231460000006"/>
    <n v="464.48819421428578"/>
    <n v="309.65879614285717"/>
  </r>
  <r>
    <s v="04/06/2026"/>
    <s v="M"/>
    <s v="[1062] RAMGADH"/>
    <s v="[8402] RAMPUR"/>
    <x v="24"/>
    <x v="24"/>
    <x v="2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4/06/2026"/>
    <s v="E"/>
    <s v="[1062] RAMGADH"/>
    <s v="[8402] RAMPUR"/>
    <x v="24"/>
    <x v="24"/>
    <x v="24"/>
    <s v="B"/>
    <n v="4"/>
    <n v="7"/>
    <n v="8.8000000000000007"/>
    <n v="0.28000000000000003"/>
    <n v="0.35200000000000004"/>
    <n v="57.865500000000004"/>
    <n v="231.46200000000002"/>
    <n v="449.73186528497411"/>
    <n v="299.82124352331607"/>
    <n v="4.0505850000000008"/>
    <n v="15"/>
    <n v="250.51258500000003"/>
    <n v="62.628146250000007"/>
    <n v="486.74725064766841"/>
    <n v="324.49816709844561"/>
  </r>
  <r>
    <s v="05/06/2026"/>
    <s v="M"/>
    <s v="[1062] RAMGADH"/>
    <s v="[8402] RAMPUR"/>
    <x v="24"/>
    <x v="24"/>
    <x v="24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5/06/2026"/>
    <s v="E"/>
    <s v="[1062] RAMGADH"/>
    <s v="[8402] RAMPUR"/>
    <x v="24"/>
    <x v="24"/>
    <x v="24"/>
    <s v="C"/>
    <n v="4"/>
    <n v="4"/>
    <n v="8"/>
    <n v="0.16"/>
    <n v="0.32"/>
    <n v="38.921112000000008"/>
    <n v="155.68444800000003"/>
    <n v="417.01191428571434"/>
    <n v="278.00794285714289"/>
    <n v="2.7244778400000009"/>
    <n v="15"/>
    <n v="173.40892584000002"/>
    <n v="43.352231460000006"/>
    <n v="464.48819421428578"/>
    <n v="309.65879614285717"/>
  </r>
  <r>
    <s v="06/06/2026"/>
    <s v="M"/>
    <s v="[1062] RAMGADH"/>
    <s v="[8402] RAMPUR"/>
    <x v="24"/>
    <x v="24"/>
    <x v="24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6/06/2026"/>
    <s v="E"/>
    <s v="[1062] RAMGADH"/>
    <s v="[8402] RAMPUR"/>
    <x v="24"/>
    <x v="24"/>
    <x v="24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07/06/2026"/>
    <s v="M"/>
    <s v="[1062] RAMGADH"/>
    <s v="[8402] RAMPUR"/>
    <x v="24"/>
    <x v="24"/>
    <x v="2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7/06/2026"/>
    <s v="E"/>
    <s v="[1062] RAMGADH"/>
    <s v="[8402] RAMPUR"/>
    <x v="24"/>
    <x v="24"/>
    <x v="24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8/06/2026"/>
    <s v="M"/>
    <s v="[1062] RAMGADH"/>
    <s v="[8402] RAMPUR"/>
    <x v="24"/>
    <x v="24"/>
    <x v="24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8/06/2026"/>
    <s v="E"/>
    <s v="[1062] RAMGADH"/>
    <s v="[8402] RAMPUR"/>
    <x v="24"/>
    <x v="24"/>
    <x v="24"/>
    <s v="C"/>
    <n v="5"/>
    <n v="5"/>
    <n v="8.1"/>
    <n v="0.25"/>
    <n v="0.40500000000000003"/>
    <n v="43.3691259"/>
    <n v="216.8456295"/>
    <n v="417.01082596153844"/>
    <n v="278.00721730769231"/>
    <n v="3.7947985162500002"/>
    <n v="18.75"/>
    <n v="239.39042801625001"/>
    <n v="47.87808560325"/>
    <n v="460.36620772355764"/>
    <n v="306.91080514903842"/>
  </r>
  <r>
    <s v="09/06/2026"/>
    <s v="M"/>
    <s v="[1062] RAMGADH"/>
    <s v="[8402] RAMPUR"/>
    <x v="24"/>
    <x v="24"/>
    <x v="2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0/06/2026"/>
    <s v="M"/>
    <s v="[1062] RAMGADH"/>
    <s v="[8402] RAMPUR"/>
    <x v="24"/>
    <x v="24"/>
    <x v="2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0/06/2026"/>
    <s v="E"/>
    <s v="[1062] RAMGADH"/>
    <s v="[8402] RAMPUR"/>
    <x v="24"/>
    <x v="24"/>
    <x v="24"/>
    <s v="C"/>
    <n v="9"/>
    <n v="4.4000000000000004"/>
    <n v="8.1"/>
    <n v="0.39600000000000002"/>
    <n v="0.72899999999999987"/>
    <n v="40.867125900000005"/>
    <n v="367.80413310000006"/>
    <n v="417.01148877551026"/>
    <n v="278.00765918367352"/>
    <n v="6.4365723292500014"/>
    <n v="33.75"/>
    <n v="407.99070542925006"/>
    <n v="45.332300603250005"/>
    <n v="462.57449595153065"/>
    <n v="308.38299730102045"/>
  </r>
  <r>
    <s v="11/06/2026"/>
    <s v="M"/>
    <s v="[1062] RAMGADH"/>
    <s v="[8402] RAMPUR"/>
    <x v="24"/>
    <x v="24"/>
    <x v="24"/>
    <s v="C"/>
    <n v="9"/>
    <n v="3.1"/>
    <n v="8"/>
    <n v="0.27900000000000003"/>
    <n v="0.72"/>
    <n v="35.168112000000008"/>
    <n v="316.51300800000007"/>
    <n v="417.01318577075102"/>
    <n v="278.00879051383401"/>
    <n v="5.5389776400000015"/>
    <n v="33.75"/>
    <n v="355.80198564000005"/>
    <n v="39.533553960000006"/>
    <n v="468.77731968379447"/>
    <n v="312.51821312252963"/>
  </r>
  <r>
    <s v="11/06/2026"/>
    <s v="E"/>
    <s v="[1062] RAMGADH"/>
    <s v="[8402] RAMPUR"/>
    <x v="24"/>
    <x v="24"/>
    <x v="2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2/06/2026"/>
    <s v="M"/>
    <s v="[1062] RAMGADH"/>
    <s v="[8402] RAMPUR"/>
    <x v="24"/>
    <x v="24"/>
    <x v="24"/>
    <s v="C"/>
    <n v="14"/>
    <n v="3.4"/>
    <n v="8"/>
    <n v="0.47600000000000003"/>
    <n v="1.1200000000000001"/>
    <n v="36.419112000000005"/>
    <n v="509.86756800000006"/>
    <n v="417.01273282442747"/>
    <n v="278.00848854961833"/>
    <n v="8.9226824400000027"/>
    <n v="52.5"/>
    <n v="571.29025044000002"/>
    <n v="40.806446460000004"/>
    <n v="467.24938694656487"/>
    <n v="311.49959129770991"/>
  </r>
  <r>
    <s v="12/06/2026"/>
    <s v="E"/>
    <s v="[1062] RAMGADH"/>
    <s v="[8402] RAMPUR"/>
    <x v="24"/>
    <x v="24"/>
    <x v="24"/>
    <s v="C"/>
    <n v="8"/>
    <n v="4.9000000000000004"/>
    <n v="8.1"/>
    <n v="0.39200000000000002"/>
    <n v="0.64800000000000002"/>
    <n v="42.952125899999999"/>
    <n v="343.61700719999999"/>
    <n v="417.01093106796111"/>
    <n v="278.00728737864074"/>
    <n v="6.013297626"/>
    <n v="30"/>
    <n v="379.63030482599999"/>
    <n v="47.453788103249998"/>
    <n v="460.7163893519417"/>
    <n v="307.14425956796111"/>
  </r>
  <r>
    <s v="13/06/2026"/>
    <s v="M"/>
    <s v="[1062] RAMGADH"/>
    <s v="[8402] RAMPUR"/>
    <x v="24"/>
    <x v="24"/>
    <x v="2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3/06/2026"/>
    <s v="E"/>
    <s v="[1062] RAMGADH"/>
    <s v="[8402] RAMPUR"/>
    <x v="24"/>
    <x v="24"/>
    <x v="24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4/06/2026"/>
    <s v="M"/>
    <s v="[1062] RAMGADH"/>
    <s v="[8402] RAMPUR"/>
    <x v="24"/>
    <x v="24"/>
    <x v="2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4/06/2026"/>
    <s v="E"/>
    <s v="[1062] RAMGADH"/>
    <s v="[8402] RAMPUR"/>
    <x v="24"/>
    <x v="24"/>
    <x v="24"/>
    <s v="C"/>
    <n v="6"/>
    <n v="4.7"/>
    <n v="8.1"/>
    <n v="0.28200000000000003"/>
    <n v="0.48599999999999993"/>
    <n v="42.118125900000003"/>
    <n v="252.70875540000003"/>
    <n v="417.01114752475246"/>
    <n v="278.00743168316831"/>
    <n v="4.4224032195000014"/>
    <n v="22.5"/>
    <n v="279.63115861950001"/>
    <n v="46.605193103250002"/>
    <n v="461.43755547772275"/>
    <n v="307.62503698514848"/>
  </r>
  <r>
    <s v="15/06/2026"/>
    <s v="M"/>
    <s v="[1062] RAMGADH"/>
    <s v="[8402] RAMPUR"/>
    <x v="24"/>
    <x v="24"/>
    <x v="24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5/06/2026"/>
    <s v="E"/>
    <s v="[1062] RAMGADH"/>
    <s v="[8402] RAMPUR"/>
    <x v="24"/>
    <x v="24"/>
    <x v="24"/>
    <s v="B"/>
    <n v="5"/>
    <n v="6.8"/>
    <n v="8.8000000000000007"/>
    <n v="0.34"/>
    <n v="0.44"/>
    <n v="56.212200000000003"/>
    <n v="281.06100000000004"/>
    <n v="443.78052631578947"/>
    <n v="295.8536842105263"/>
    <n v="4.9185675000000009"/>
    <n v="18.75"/>
    <n v="304.72956750000003"/>
    <n v="60.945913500000003"/>
    <n v="481.15194868421054"/>
    <n v="320.76796578947369"/>
  </r>
  <r>
    <s v="16/06/2026"/>
    <s v="M"/>
    <s v="[1062] RAMGADH"/>
    <s v="[8402] RAMPUR"/>
    <x v="24"/>
    <x v="24"/>
    <x v="2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6/06/2026"/>
    <s v="E"/>
    <s v="[1062] RAMGADH"/>
    <s v="[8402] RAMPUR"/>
    <x v="24"/>
    <x v="24"/>
    <x v="24"/>
    <s v="C"/>
    <n v="8"/>
    <n v="4.5"/>
    <n v="8"/>
    <n v="0.36"/>
    <n v="0.64"/>
    <n v="41.006112000000002"/>
    <n v="328.04889600000001"/>
    <n v="417.01130847457631"/>
    <n v="278.00753898305089"/>
    <n v="5.740855680000001"/>
    <n v="30"/>
    <n v="363.78975167999999"/>
    <n v="45.473718959999999"/>
    <n v="462.44459959322035"/>
    <n v="308.29639972881358"/>
  </r>
  <r>
    <s v="17/06/2026"/>
    <s v="M"/>
    <s v="[1062] RAMGADH"/>
    <s v="[8402] RAMPUR"/>
    <x v="24"/>
    <x v="24"/>
    <x v="2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7/06/2026"/>
    <s v="E"/>
    <s v="[1062] RAMGADH"/>
    <s v="[8402] RAMPUR"/>
    <x v="24"/>
    <x v="24"/>
    <x v="24"/>
    <s v="C"/>
    <n v="10"/>
    <n v="4.2"/>
    <n v="8"/>
    <n v="0.42"/>
    <n v="0.8"/>
    <n v="39.755112000000004"/>
    <n v="397.55112000000003"/>
    <n v="417.01166433566436"/>
    <n v="278.00777622377626"/>
    <n v="6.9571446000000012"/>
    <n v="37.5"/>
    <n v="442.00826460000002"/>
    <n v="44.200826460000002"/>
    <n v="463.64503279720276"/>
    <n v="309.09668853146849"/>
  </r>
  <r>
    <s v="18/06/2026"/>
    <s v="M"/>
    <s v="[1062] RAMGADH"/>
    <s v="[8402] RAMPUR"/>
    <x v="24"/>
    <x v="24"/>
    <x v="24"/>
    <s v="C"/>
    <n v="16"/>
    <n v="3.7"/>
    <n v="8"/>
    <n v="0.59200000000000008"/>
    <n v="1.28"/>
    <n v="37.670112000000003"/>
    <n v="602.72179200000005"/>
    <n v="417.0123099630996"/>
    <n v="278.0082066420664"/>
    <n v="10.547631360000002"/>
    <n v="60"/>
    <n v="673.26942336000002"/>
    <n v="42.079338960000001"/>
    <n v="465.82294051660512"/>
    <n v="310.5486270110701"/>
  </r>
  <r>
    <s v="18/06/2026"/>
    <s v="E"/>
    <s v="[1062] RAMGADH"/>
    <s v="[8402] RAMPUR"/>
    <x v="24"/>
    <x v="24"/>
    <x v="24"/>
    <s v="C"/>
    <n v="11"/>
    <n v="4.4000000000000004"/>
    <n v="8.1"/>
    <n v="0.48400000000000004"/>
    <n v="0.8909999999999999"/>
    <n v="40.867125900000005"/>
    <n v="449.53838490000004"/>
    <n v="417.01148877551026"/>
    <n v="278.00765918367352"/>
    <n v="7.8669217357500019"/>
    <n v="41.25"/>
    <n v="498.65530663575004"/>
    <n v="45.332300603250005"/>
    <n v="462.57449595153065"/>
    <n v="308.38299730102045"/>
  </r>
  <r>
    <s v="19/06/2026"/>
    <s v="M"/>
    <s v="[1062] RAMGADH"/>
    <s v="[8402] RAMPUR"/>
    <x v="24"/>
    <x v="24"/>
    <x v="24"/>
    <s v="C"/>
    <n v="9"/>
    <n v="3.5"/>
    <n v="8"/>
    <n v="0.315"/>
    <n v="0.72"/>
    <n v="36.836112000000007"/>
    <n v="331.52500800000007"/>
    <n v="417.01258867924531"/>
    <n v="278.00839245283021"/>
    <n v="5.8016876400000017"/>
    <n v="33.75"/>
    <n v="371.07669564000008"/>
    <n v="41.230743960000012"/>
    <n v="466.76313916981138"/>
    <n v="311.17542611320761"/>
  </r>
  <r>
    <s v="19/06/2026"/>
    <s v="E"/>
    <s v="[1062] RAMGADH"/>
    <s v="[8402] RAMPUR"/>
    <x v="24"/>
    <x v="24"/>
    <x v="2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0/06/2026"/>
    <s v="M"/>
    <s v="[1062] RAMGADH"/>
    <s v="[8402] RAMPUR"/>
    <x v="24"/>
    <x v="24"/>
    <x v="24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20/06/2026"/>
    <s v="E"/>
    <s v="[1062] RAMGADH"/>
    <s v="[8402] RAMPUR"/>
    <x v="24"/>
    <x v="24"/>
    <x v="24"/>
    <s v="C"/>
    <n v="8"/>
    <n v="4"/>
    <n v="8"/>
    <n v="0.32"/>
    <n v="0.64"/>
    <n v="38.921112000000008"/>
    <n v="311.36889600000006"/>
    <n v="417.01191428571434"/>
    <n v="278.00794285714289"/>
    <n v="5.4489556800000019"/>
    <n v="30"/>
    <n v="346.81785168000005"/>
    <n v="43.352231460000006"/>
    <n v="464.48819421428578"/>
    <n v="309.65879614285717"/>
  </r>
  <r>
    <s v="21/06/2026"/>
    <s v="M"/>
    <s v="[1062] RAMGADH"/>
    <s v="[8402] RAMPUR"/>
    <x v="24"/>
    <x v="24"/>
    <x v="24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21/06/2026"/>
    <s v="E"/>
    <s v="[1062] RAMGADH"/>
    <s v="[8402] RAMPUR"/>
    <x v="24"/>
    <x v="24"/>
    <x v="24"/>
    <s v="C"/>
    <n v="3"/>
    <n v="4"/>
    <n v="8"/>
    <n v="0.12"/>
    <n v="0.24"/>
    <n v="38.921112000000008"/>
    <n v="116.76333600000002"/>
    <n v="417.01191428571434"/>
    <n v="278.00794285714289"/>
    <n v="2.0433583800000008"/>
    <n v="11.25"/>
    <n v="130.05669438000001"/>
    <n v="43.352231460000006"/>
    <n v="464.48819421428578"/>
    <n v="309.65879614285717"/>
  </r>
  <r>
    <s v="22/06/2026"/>
    <s v="M"/>
    <s v="[1062] RAMGADH"/>
    <s v="[8402] RAMPUR"/>
    <x v="24"/>
    <x v="24"/>
    <x v="24"/>
    <s v="C"/>
    <n v="11"/>
    <n v="3.1"/>
    <n v="8"/>
    <n v="0.34100000000000003"/>
    <n v="0.88"/>
    <n v="35.168112000000008"/>
    <n v="386.84923200000009"/>
    <n v="417.01318577075102"/>
    <n v="278.00879051383401"/>
    <n v="6.7698615600000025"/>
    <n v="41.25"/>
    <n v="434.86909356000007"/>
    <n v="39.533553960000006"/>
    <n v="468.77731968379447"/>
    <n v="312.51821312252963"/>
  </r>
  <r>
    <s v="23/06/2026"/>
    <s v="M"/>
    <s v="[1062] RAMGADH"/>
    <s v="[8402] RAMPUR"/>
    <x v="24"/>
    <x v="24"/>
    <x v="24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3/06/2026"/>
    <s v="E"/>
    <s v="[1062] RAMGADH"/>
    <s v="[8402] RAMPUR"/>
    <x v="24"/>
    <x v="24"/>
    <x v="2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4/06/2026"/>
    <s v="M"/>
    <s v="[1062] RAMGADH"/>
    <s v="[8402] RAMPUR"/>
    <x v="24"/>
    <x v="24"/>
    <x v="24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4/06/2026"/>
    <s v="E"/>
    <s v="[1062] RAMGADH"/>
    <s v="[8402] RAMPUR"/>
    <x v="24"/>
    <x v="24"/>
    <x v="24"/>
    <s v="C"/>
    <n v="9"/>
    <n v="3.8"/>
    <n v="8"/>
    <n v="0.34199999999999997"/>
    <n v="0.72"/>
    <n v="38.087112000000005"/>
    <n v="342.78400800000003"/>
    <n v="417.01217518248177"/>
    <n v="278.00811678832116"/>
    <n v="5.9987201400000014"/>
    <n v="33.75"/>
    <n v="382.53272814000002"/>
    <n v="42.503636460000003"/>
    <n v="465.36828240875911"/>
    <n v="310.24552160583943"/>
  </r>
  <r>
    <s v="25/06/2026"/>
    <s v="M"/>
    <s v="[1062] RAMGADH"/>
    <s v="[8402] RAMPUR"/>
    <x v="24"/>
    <x v="24"/>
    <x v="24"/>
    <s v="C"/>
    <n v="10"/>
    <n v="3.3"/>
    <n v="8"/>
    <n v="0.33"/>
    <n v="0.8"/>
    <n v="36.002112000000004"/>
    <n v="360.02112000000005"/>
    <n v="417.01288030888031"/>
    <n v="278.00858687258687"/>
    <n v="6.3003696000000016"/>
    <n v="37.5"/>
    <n v="403.82148960000006"/>
    <n v="40.382148960000009"/>
    <n v="467.74689915057917"/>
    <n v="311.83126610038613"/>
  </r>
  <r>
    <s v="26/06/2026"/>
    <s v="M"/>
    <s v="[1062] RAMGADH"/>
    <s v="[8402] RAMPUR"/>
    <x v="24"/>
    <x v="24"/>
    <x v="2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6/06/2026"/>
    <s v="E"/>
    <s v="[1062] RAMGADH"/>
    <s v="[8402] RAMPUR"/>
    <x v="24"/>
    <x v="24"/>
    <x v="24"/>
    <s v="C"/>
    <n v="18"/>
    <n v="3.7"/>
    <n v="8.1"/>
    <n v="0.66600000000000004"/>
    <n v="1.4579999999999997"/>
    <n v="37.948125900000008"/>
    <n v="683.0662662000002"/>
    <n v="417.01237252747262"/>
    <n v="278.00824835164843"/>
    <n v="11.953659658500005"/>
    <n v="67.5"/>
    <n v="762.51992585850019"/>
    <n v="42.362218103250008"/>
    <n v="465.51888025549459"/>
    <n v="310.34592017032975"/>
  </r>
  <r>
    <s v="27/06/2026"/>
    <s v="M"/>
    <s v="[1062] RAMGADH"/>
    <s v="[8402] RAMPUR"/>
    <x v="24"/>
    <x v="24"/>
    <x v="24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7/06/2026"/>
    <s v="E"/>
    <s v="[1062] RAMGADH"/>
    <s v="[8402] RAMPUR"/>
    <x v="24"/>
    <x v="24"/>
    <x v="24"/>
    <s v="C"/>
    <n v="12"/>
    <n v="4.9000000000000004"/>
    <n v="8.3000000000000007"/>
    <n v="0.58800000000000008"/>
    <n v="0.99600000000000011"/>
    <n v="43.508153700000008"/>
    <n v="522.0978444000001"/>
    <n v="417.01105782747612"/>
    <n v="278.00737188498408"/>
    <n v="9.1367122770000027"/>
    <n v="45"/>
    <n v="576.23455667700011"/>
    <n v="48.019546389750012"/>
    <n v="460.25124335223654"/>
    <n v="306.83416223482436"/>
  </r>
  <r>
    <s v="28/06/2026"/>
    <s v="M"/>
    <s v="[1062] RAMGADH"/>
    <s v="[8402] RAMPUR"/>
    <x v="24"/>
    <x v="24"/>
    <x v="24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8/06/2026"/>
    <s v="E"/>
    <s v="[1062] RAMGADH"/>
    <s v="[8402] RAMPUR"/>
    <x v="24"/>
    <x v="24"/>
    <x v="24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29/06/2026"/>
    <s v="M"/>
    <s v="[1062] RAMGADH"/>
    <s v="[8402] RAMPUR"/>
    <x v="24"/>
    <x v="24"/>
    <x v="24"/>
    <s v="C"/>
    <n v="9"/>
    <n v="5"/>
    <n v="8"/>
    <n v="0.45"/>
    <n v="0.72"/>
    <n v="43.09111200000001"/>
    <n v="387.82000800000009"/>
    <n v="417.01076129032271"/>
    <n v="278.00717419354845"/>
    <n v="6.7868501400000021"/>
    <n v="33.75"/>
    <n v="428.3568581400001"/>
    <n v="47.595206460000014"/>
    <n v="460.59877219354854"/>
    <n v="307.06584812903236"/>
  </r>
  <r>
    <s v="29/06/2026"/>
    <s v="E"/>
    <s v="[1062] RAMGADH"/>
    <s v="[8402] RAMPUR"/>
    <x v="24"/>
    <x v="24"/>
    <x v="24"/>
    <s v="C"/>
    <n v="9"/>
    <n v="3.3"/>
    <n v="8.1"/>
    <n v="0.29699999999999999"/>
    <n v="0.72899999999999987"/>
    <n v="36.280125900000002"/>
    <n v="326.52113310000004"/>
    <n v="417.0129413793104"/>
    <n v="278.00862758620696"/>
    <n v="5.7141198292500013"/>
    <n v="33.75"/>
    <n v="365.98525292925007"/>
    <n v="40.665028103250009"/>
    <n v="467.41411612931046"/>
    <n v="311.60941075287366"/>
  </r>
  <r>
    <s v="30/06/2026"/>
    <s v="M"/>
    <s v="[1062] RAMGADH"/>
    <s v="[8402] RAMPUR"/>
    <x v="24"/>
    <x v="24"/>
    <x v="24"/>
    <s v="C"/>
    <n v="8"/>
    <n v="3.9"/>
    <n v="8.1999999999999993"/>
    <n v="0.312"/>
    <n v="0.65599999999999992"/>
    <n v="39.060139800000002"/>
    <n v="312.48111840000001"/>
    <n v="417.01216868327407"/>
    <n v="278.00811245551603"/>
    <n v="5.4684195720000011"/>
    <n v="30"/>
    <n v="347.94953797200003"/>
    <n v="43.493692246500004"/>
    <n v="464.34546882384348"/>
    <n v="309.5636458825623"/>
  </r>
  <r>
    <s v="30/06/2026"/>
    <s v="E"/>
    <s v="[1062] RAMGADH"/>
    <s v="[8402] RAMPUR"/>
    <x v="24"/>
    <x v="24"/>
    <x v="24"/>
    <s v="C"/>
    <n v="15"/>
    <n v="4.2"/>
    <n v="8.1"/>
    <n v="0.63"/>
    <n v="1.2150000000000001"/>
    <n v="40.033125900000002"/>
    <n v="600.49688850000007"/>
    <n v="417.01172812499999"/>
    <n v="278.00781875000001"/>
    <n v="10.508695548750001"/>
    <n v="56.25"/>
    <n v="667.25558404875005"/>
    <n v="44.483705603250002"/>
    <n v="463.37193336718752"/>
    <n v="308.9146222447917"/>
  </r>
  <r>
    <s v="08/06/2026"/>
    <s v="E"/>
    <s v="[1062] RAMGADH"/>
    <s v="[8402] RAMPUR"/>
    <x v="25"/>
    <x v="25"/>
    <x v="25"/>
    <s v="C"/>
    <n v="25"/>
    <n v="4.7"/>
    <n v="8.1999999999999993"/>
    <n v="1.175"/>
    <n v="2.0499999999999998"/>
    <n v="42.3961398"/>
    <n v="1059.903495"/>
    <n v="417.01121114754102"/>
    <n v="278.00747409836066"/>
    <n v="18.548311162500003"/>
    <n v="93.75"/>
    <n v="1172.2018061624999"/>
    <n v="46.888072246499995"/>
    <n v="461.19415324426228"/>
    <n v="307.46276882950821"/>
  </r>
  <r>
    <s v="22/06/2026"/>
    <s v="E"/>
    <s v="[1062] RAMGADH"/>
    <s v="[8402] RAMPUR"/>
    <x v="25"/>
    <x v="25"/>
    <x v="25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23/06/2026"/>
    <s v="E"/>
    <s v="[1062] RAMGADH"/>
    <s v="[8402] RAMPUR"/>
    <x v="25"/>
    <x v="25"/>
    <x v="25"/>
    <s v="C"/>
    <n v="24"/>
    <n v="4.7"/>
    <n v="8.3000000000000007"/>
    <n v="1.1280000000000001"/>
    <n v="1.9920000000000002"/>
    <n v="42.674153700000005"/>
    <n v="1024.1796888000001"/>
    <n v="417.01127394136813"/>
    <n v="278.00751596091209"/>
    <n v="17.923144554000004"/>
    <n v="90"/>
    <n v="1132.102833354"/>
    <n v="47.170951389750002"/>
    <n v="460.95392237540722"/>
    <n v="307.30261491693813"/>
  </r>
  <r>
    <s v="01/06/2026"/>
    <s v="M"/>
    <s v="[1062] RAMGADH"/>
    <s v="[8402] RAMPUR"/>
    <x v="26"/>
    <x v="26"/>
    <x v="26"/>
    <s v="C"/>
    <n v="35"/>
    <n v="4.5999999999999996"/>
    <n v="8.1999999999999993"/>
    <n v="1.61"/>
    <n v="2.87"/>
    <n v="41.979139799999999"/>
    <n v="1469.2698929999999"/>
    <n v="417.01132251655633"/>
    <n v="278.00754834437089"/>
    <n v="25.7122231275"/>
    <n v="131.25"/>
    <n v="1626.2321161274999"/>
    <n v="46.4637747465"/>
    <n v="461.56067628973517"/>
    <n v="307.70711752649009"/>
  </r>
  <r>
    <s v="01/06/2026"/>
    <s v="E"/>
    <s v="[1062] RAMGADH"/>
    <s v="[8402] RAMPUR"/>
    <x v="26"/>
    <x v="26"/>
    <x v="26"/>
    <s v="C"/>
    <n v="31"/>
    <n v="4.8"/>
    <n v="8.1"/>
    <n v="1.4879999999999998"/>
    <n v="2.5110000000000001"/>
    <n v="42.535125900000004"/>
    <n v="1318.5889029000002"/>
    <n v="417.01103823529411"/>
    <n v="278.00735882352939"/>
    <n v="23.075305800750005"/>
    <n v="116.25"/>
    <n v="1457.9142087007504"/>
    <n v="47.029490603250011"/>
    <n v="461.07343728676477"/>
    <n v="307.38229152450987"/>
  </r>
  <r>
    <s v="02/06/2026"/>
    <s v="M"/>
    <s v="[1062] RAMGADH"/>
    <s v="[8402] RAMPUR"/>
    <x v="26"/>
    <x v="26"/>
    <x v="26"/>
    <s v="C"/>
    <n v="32"/>
    <n v="4.5999999999999996"/>
    <n v="8.4"/>
    <n v="1.472"/>
    <n v="2.6880000000000002"/>
    <n v="42.535167600000008"/>
    <n v="1361.1253632000003"/>
    <n v="417.01144705882359"/>
    <n v="278.00763137254904"/>
    <n v="23.819693856000008"/>
    <n v="120"/>
    <n v="1504.9450570560002"/>
    <n v="47.029533033000007"/>
    <n v="461.07385326470592"/>
    <n v="307.38256884313728"/>
  </r>
  <r>
    <s v="02/06/2026"/>
    <s v="E"/>
    <s v="[1062] RAMGADH"/>
    <s v="[8402] RAMPUR"/>
    <x v="26"/>
    <x v="26"/>
    <x v="26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03/06/2026"/>
    <s v="M"/>
    <s v="[1062] RAMGADH"/>
    <s v="[8402] RAMPUR"/>
    <x v="26"/>
    <x v="26"/>
    <x v="26"/>
    <s v="C"/>
    <n v="32"/>
    <n v="4.5999999999999996"/>
    <n v="8.1999999999999993"/>
    <n v="1.472"/>
    <n v="2.6239999999999997"/>
    <n v="41.979139799999999"/>
    <n v="1343.3324736"/>
    <n v="417.01132251655633"/>
    <n v="278.00754834437089"/>
    <n v="23.508318288000002"/>
    <n v="120"/>
    <n v="1486.840791888"/>
    <n v="46.4637747465"/>
    <n v="461.56067628973517"/>
    <n v="307.70711752649009"/>
  </r>
  <r>
    <s v="03/06/2026"/>
    <s v="E"/>
    <s v="[1062] RAMGADH"/>
    <s v="[8402] RAMPUR"/>
    <x v="26"/>
    <x v="26"/>
    <x v="26"/>
    <s v="C"/>
    <n v="30"/>
    <n v="4.8"/>
    <n v="8"/>
    <n v="1.44"/>
    <n v="2.4"/>
    <n v="42.257112000000006"/>
    <n v="1267.7133600000002"/>
    <n v="417.01097368421063"/>
    <n v="278.00731578947375"/>
    <n v="22.184983800000005"/>
    <n v="112.5"/>
    <n v="1402.3983438000002"/>
    <n v="46.746611460000011"/>
    <n v="461.31524467105277"/>
    <n v="307.54349644736851"/>
  </r>
  <r>
    <s v="04/06/2026"/>
    <s v="M"/>
    <s v="[1062] RAMGADH"/>
    <s v="[8402] RAMPUR"/>
    <x v="26"/>
    <x v="26"/>
    <x v="26"/>
    <s v="C"/>
    <n v="32"/>
    <n v="4.4000000000000004"/>
    <n v="8.1"/>
    <n v="1.4080000000000001"/>
    <n v="2.5920000000000001"/>
    <n v="40.867125900000005"/>
    <n v="1307.7480288000002"/>
    <n v="417.01148877551026"/>
    <n v="278.00765918367352"/>
    <n v="22.885590504000003"/>
    <n v="120"/>
    <n v="1450.6336193040001"/>
    <n v="45.332300603250005"/>
    <n v="462.57449595153065"/>
    <n v="308.38299730102045"/>
  </r>
  <r>
    <s v="04/06/2026"/>
    <s v="E"/>
    <s v="[1062] RAMGADH"/>
    <s v="[8402] RAMPUR"/>
    <x v="26"/>
    <x v="26"/>
    <x v="26"/>
    <s v="C"/>
    <n v="30"/>
    <n v="4.3"/>
    <n v="8"/>
    <n v="1.29"/>
    <n v="2.4"/>
    <n v="40.172111999999998"/>
    <n v="1205.16336"/>
    <n v="417.01154325259517"/>
    <n v="278.0076955017301"/>
    <n v="21.090358800000001"/>
    <n v="112.5"/>
    <n v="1338.7537188000001"/>
    <n v="44.625123960000003"/>
    <n v="463.23658089965403"/>
    <n v="308.82438726643602"/>
  </r>
  <r>
    <s v="05/06/2026"/>
    <s v="M"/>
    <s v="[1062] RAMGADH"/>
    <s v="[8402] RAMPUR"/>
    <x v="26"/>
    <x v="26"/>
    <x v="26"/>
    <s v="C"/>
    <n v="35"/>
    <n v="4.4000000000000004"/>
    <n v="8.1"/>
    <n v="1.54"/>
    <n v="2.835"/>
    <n v="40.867125900000005"/>
    <n v="1430.3494065000002"/>
    <n v="417.01148877551026"/>
    <n v="278.00765918367352"/>
    <n v="25.031114613750006"/>
    <n v="131.25"/>
    <n v="1586.6305211137501"/>
    <n v="45.332300603250005"/>
    <n v="462.57449595153065"/>
    <n v="308.38299730102045"/>
  </r>
  <r>
    <s v="05/06/2026"/>
    <s v="E"/>
    <s v="[1062] RAMGADH"/>
    <s v="[8402] RAMPUR"/>
    <x v="26"/>
    <x v="26"/>
    <x v="26"/>
    <s v="C"/>
    <n v="23"/>
    <n v="4.8"/>
    <n v="8"/>
    <n v="1.1039999999999999"/>
    <n v="1.84"/>
    <n v="42.257112000000006"/>
    <n v="971.91357600000015"/>
    <n v="417.01097368421063"/>
    <n v="278.00731578947375"/>
    <n v="17.008487580000004"/>
    <n v="86.25"/>
    <n v="1075.1720635800002"/>
    <n v="46.746611460000011"/>
    <n v="461.31524467105277"/>
    <n v="307.54349644736851"/>
  </r>
  <r>
    <s v="06/06/2026"/>
    <s v="M"/>
    <s v="[1062] RAMGADH"/>
    <s v="[8402] RAMPUR"/>
    <x v="26"/>
    <x v="26"/>
    <x v="26"/>
    <s v="C"/>
    <n v="34"/>
    <n v="4.4000000000000004"/>
    <n v="8.1"/>
    <n v="1.4960000000000002"/>
    <n v="2.7539999999999996"/>
    <n v="40.867125900000005"/>
    <n v="1389.4822806000002"/>
    <n v="417.01148877551026"/>
    <n v="278.00765918367352"/>
    <n v="24.315939910500006"/>
    <n v="127.5"/>
    <n v="1541.2982205105002"/>
    <n v="45.332300603250005"/>
    <n v="462.57449595153065"/>
    <n v="308.38299730102045"/>
  </r>
  <r>
    <s v="06/06/2026"/>
    <s v="E"/>
    <s v="[1062] RAMGADH"/>
    <s v="[8402] RAMPUR"/>
    <x v="26"/>
    <x v="26"/>
    <x v="26"/>
    <s v="C"/>
    <n v="31"/>
    <n v="4"/>
    <n v="8"/>
    <n v="1.24"/>
    <n v="2.48"/>
    <n v="38.921112000000008"/>
    <n v="1206.5544720000003"/>
    <n v="417.01191428571434"/>
    <n v="278.00794285714289"/>
    <n v="21.114703260000006"/>
    <n v="116.25"/>
    <n v="1343.9191752600002"/>
    <n v="43.352231460000006"/>
    <n v="464.48819421428578"/>
    <n v="309.65879614285717"/>
  </r>
  <r>
    <s v="07/06/2026"/>
    <s v="M"/>
    <s v="[1062] RAMGADH"/>
    <s v="[8402] RAMPUR"/>
    <x v="26"/>
    <x v="26"/>
    <x v="26"/>
    <s v="C"/>
    <n v="33"/>
    <n v="4.5999999999999996"/>
    <n v="8.1999999999999993"/>
    <n v="1.5179999999999998"/>
    <n v="2.7059999999999995"/>
    <n v="41.979139799999999"/>
    <n v="1385.3116133999999"/>
    <n v="417.01132251655633"/>
    <n v="278.00754834437089"/>
    <n v="24.2429532345"/>
    <n v="123.75"/>
    <n v="1533.3045666344999"/>
    <n v="46.4637747465"/>
    <n v="461.56067628973517"/>
    <n v="307.70711752649009"/>
  </r>
  <r>
    <s v="07/06/2026"/>
    <s v="E"/>
    <s v="[1062] RAMGADH"/>
    <s v="[8402] RAMPUR"/>
    <x v="26"/>
    <x v="26"/>
    <x v="26"/>
    <s v="C"/>
    <n v="23"/>
    <n v="3.4"/>
    <n v="8"/>
    <n v="0.78200000000000003"/>
    <n v="1.84"/>
    <n v="36.419112000000005"/>
    <n v="837.63957600000015"/>
    <n v="417.01273282442747"/>
    <n v="278.00848854961833"/>
    <n v="14.658692580000004"/>
    <n v="86.25"/>
    <n v="938.54826858000013"/>
    <n v="40.806446460000004"/>
    <n v="467.24938694656487"/>
    <n v="311.49959129770991"/>
  </r>
  <r>
    <s v="08/06/2026"/>
    <s v="M"/>
    <s v="[1062] RAMGADH"/>
    <s v="[8402] RAMPUR"/>
    <x v="26"/>
    <x v="26"/>
    <x v="26"/>
    <s v="C"/>
    <n v="30"/>
    <n v="4.2"/>
    <n v="8.1"/>
    <n v="1.26"/>
    <n v="2.4300000000000002"/>
    <n v="40.033125900000002"/>
    <n v="1200.9937770000001"/>
    <n v="417.01172812499999"/>
    <n v="278.00781875000001"/>
    <n v="21.017391097500003"/>
    <n v="112.5"/>
    <n v="1334.5111680975001"/>
    <n v="44.483705603250002"/>
    <n v="463.37193336718752"/>
    <n v="308.9146222447917"/>
  </r>
  <r>
    <s v="08/06/2026"/>
    <s v="E"/>
    <s v="[1062] RAMGADH"/>
    <s v="[8402] RAMPUR"/>
    <x v="26"/>
    <x v="26"/>
    <x v="26"/>
    <s v="C"/>
    <n v="17"/>
    <n v="4.4000000000000004"/>
    <n v="8.1"/>
    <n v="0.74800000000000011"/>
    <n v="1.3769999999999998"/>
    <n v="40.867125900000005"/>
    <n v="694.7411403000001"/>
    <n v="417.01148877551026"/>
    <n v="278.00765918367352"/>
    <n v="12.157969955250003"/>
    <n v="63.75"/>
    <n v="770.64911025525009"/>
    <n v="45.332300603250005"/>
    <n v="462.57449595153065"/>
    <n v="308.38299730102045"/>
  </r>
  <r>
    <s v="09/06/2026"/>
    <s v="M"/>
    <s v="[1062] RAMGADH"/>
    <s v="[8402] RAMPUR"/>
    <x v="26"/>
    <x v="26"/>
    <x v="26"/>
    <s v="C"/>
    <n v="39"/>
    <n v="5.0999999999999996"/>
    <n v="8.5"/>
    <n v="1.9889999999999999"/>
    <n v="3.3149999999999999"/>
    <n v="44.898181500000007"/>
    <n v="1751.0290785000002"/>
    <n v="417.01097368421063"/>
    <n v="278.00731578947375"/>
    <n v="30.643008873750006"/>
    <n v="146.25"/>
    <n v="1927.9220873737502"/>
    <n v="49.433899676250007"/>
    <n v="459.13838708591339"/>
    <n v="306.09225805727561"/>
  </r>
  <r>
    <s v="09/06/2026"/>
    <s v="E"/>
    <s v="[1062] RAMGADH"/>
    <s v="[8402] RAMPUR"/>
    <x v="26"/>
    <x v="26"/>
    <x v="26"/>
    <s v="C"/>
    <n v="24"/>
    <n v="4"/>
    <n v="8"/>
    <n v="0.96"/>
    <n v="1.92"/>
    <n v="38.921112000000008"/>
    <n v="934.10668800000019"/>
    <n v="417.01191428571434"/>
    <n v="278.00794285714289"/>
    <n v="16.346867040000006"/>
    <n v="90"/>
    <n v="1040.4535550400001"/>
    <n v="43.352231460000006"/>
    <n v="464.48819421428578"/>
    <n v="309.65879614285717"/>
  </r>
  <r>
    <s v="10/06/2026"/>
    <s v="M"/>
    <s v="[1062] RAMGADH"/>
    <s v="[8402] RAMPUR"/>
    <x v="26"/>
    <x v="26"/>
    <x v="26"/>
    <s v="C"/>
    <n v="37"/>
    <n v="5"/>
    <n v="8.5"/>
    <n v="1.85"/>
    <n v="3.145"/>
    <n v="44.481181500000005"/>
    <n v="1645.8037155000002"/>
    <n v="417.01107656250002"/>
    <n v="278.00738437500002"/>
    <n v="28.801565021250006"/>
    <n v="138.75"/>
    <n v="1813.3552805212503"/>
    <n v="49.009602176250006"/>
    <n v="459.46502040234378"/>
    <n v="306.3100136015625"/>
  </r>
  <r>
    <s v="10/06/2026"/>
    <s v="E"/>
    <s v="[1062] RAMGADH"/>
    <s v="[8402] RAMPUR"/>
    <x v="26"/>
    <x v="26"/>
    <x v="26"/>
    <s v="C"/>
    <n v="27"/>
    <n v="4.2"/>
    <n v="8.1"/>
    <n v="1.1340000000000001"/>
    <n v="2.1869999999999998"/>
    <n v="40.033125900000002"/>
    <n v="1080.8943993"/>
    <n v="417.01172812499999"/>
    <n v="278.00781875000001"/>
    <n v="18.915651987750003"/>
    <n v="101.25"/>
    <n v="1201.06005128775"/>
    <n v="44.483705603250002"/>
    <n v="463.37193336718752"/>
    <n v="308.9146222447917"/>
  </r>
  <r>
    <s v="11/06/2026"/>
    <s v="M"/>
    <s v="[1062] RAMGADH"/>
    <s v="[8402] RAMPUR"/>
    <x v="26"/>
    <x v="26"/>
    <x v="26"/>
    <s v="C"/>
    <n v="33"/>
    <n v="5.3"/>
    <n v="8.5"/>
    <n v="1.7490000000000001"/>
    <n v="2.8050000000000002"/>
    <n v="45.732181500000003"/>
    <n v="1509.1619895000001"/>
    <n v="417.01077355623107"/>
    <n v="278.00718237082071"/>
    <n v="26.410334816250003"/>
    <n v="123.75"/>
    <n v="1659.3223243162502"/>
    <n v="50.282494676250003"/>
    <n v="458.50299096884504"/>
    <n v="305.66866064589669"/>
  </r>
  <r>
    <s v="11/06/2026"/>
    <s v="E"/>
    <s v="[1062] RAMGADH"/>
    <s v="[8402] RAMPUR"/>
    <x v="26"/>
    <x v="26"/>
    <x v="26"/>
    <s v="C"/>
    <n v="29"/>
    <n v="3.6"/>
    <n v="8"/>
    <n v="1.044"/>
    <n v="2.3199999999999998"/>
    <n v="37.253112000000009"/>
    <n v="1080.3402480000002"/>
    <n v="417.01244776119404"/>
    <n v="278.00829850746271"/>
    <n v="18.905954340000005"/>
    <n v="108.75"/>
    <n v="1207.9962023400003"/>
    <n v="41.655041460000014"/>
    <n v="466.2877775373135"/>
    <n v="310.85851835820898"/>
  </r>
  <r>
    <s v="12/06/2026"/>
    <s v="M"/>
    <s v="[1062] RAMGADH"/>
    <s v="[8402] RAMPUR"/>
    <x v="26"/>
    <x v="26"/>
    <x v="26"/>
    <s v="C"/>
    <n v="31"/>
    <n v="5"/>
    <n v="8.1999999999999993"/>
    <n v="1.55"/>
    <n v="2.5419999999999998"/>
    <n v="43.647139800000005"/>
    <n v="1353.0613338000001"/>
    <n v="417.01088980891728"/>
    <n v="278.00725987261154"/>
    <n v="23.678573341500002"/>
    <n v="116.25"/>
    <n v="1492.9899071415"/>
    <n v="48.160964746499999"/>
    <n v="460.13660585828029"/>
    <n v="306.75773723885351"/>
  </r>
  <r>
    <s v="12/06/2026"/>
    <s v="E"/>
    <s v="[1062] RAMGADH"/>
    <s v="[8402] RAMPUR"/>
    <x v="26"/>
    <x v="26"/>
    <x v="26"/>
    <s v="C"/>
    <n v="28"/>
    <n v="4.9000000000000004"/>
    <n v="8.1999999999999993"/>
    <n v="1.3720000000000001"/>
    <n v="2.2959999999999998"/>
    <n v="43.230139800000003"/>
    <n v="1210.4439144"/>
    <n v="417.01099485530551"/>
    <n v="278.00732990353703"/>
    <n v="21.182768502000002"/>
    <n v="105"/>
    <n v="1336.6266829020001"/>
    <n v="47.736667246500005"/>
    <n v="460.48232070578786"/>
    <n v="306.98821380385857"/>
  </r>
  <r>
    <s v="13/06/2026"/>
    <s v="M"/>
    <s v="[1062] RAMGADH"/>
    <s v="[8402] RAMPUR"/>
    <x v="26"/>
    <x v="26"/>
    <x v="26"/>
    <s v="B"/>
    <n v="33"/>
    <n v="5.6"/>
    <n v="8.6"/>
    <n v="1.8479999999999999"/>
    <n v="2.8380000000000001"/>
    <n v="45.824799999999996"/>
    <n v="1512.2184"/>
    <n v="404.33647058823533"/>
    <n v="269.55764705882353"/>
    <n v="26.463822"/>
    <n v="123.75"/>
    <n v="1662.4322219999999"/>
    <n v="50.376733999999999"/>
    <n v="444.50059411764715"/>
    <n v="296.33372941176475"/>
  </r>
  <r>
    <s v="13/06/2026"/>
    <s v="E"/>
    <s v="[1062] RAMGADH"/>
    <s v="[8402] RAMPUR"/>
    <x v="26"/>
    <x v="26"/>
    <x v="26"/>
    <s v="C"/>
    <n v="24"/>
    <n v="3.8"/>
    <n v="8"/>
    <n v="0.91199999999999992"/>
    <n v="1.92"/>
    <n v="38.087112000000005"/>
    <n v="914.09068800000011"/>
    <n v="417.01217518248177"/>
    <n v="278.00811678832116"/>
    <n v="15.996587040000003"/>
    <n v="90"/>
    <n v="1020.0872750400001"/>
    <n v="42.503636460000003"/>
    <n v="465.36828240875911"/>
    <n v="310.24552160583943"/>
  </r>
  <r>
    <s v="14/06/2026"/>
    <s v="M"/>
    <s v="[1062] RAMGADH"/>
    <s v="[8402] RAMPUR"/>
    <x v="26"/>
    <x v="26"/>
    <x v="26"/>
    <s v="C"/>
    <n v="36"/>
    <n v="5"/>
    <n v="8.5"/>
    <n v="1.8"/>
    <n v="3.06"/>
    <n v="44.481181500000005"/>
    <n v="1601.3225340000001"/>
    <n v="417.01107656250002"/>
    <n v="278.00738437500002"/>
    <n v="28.023144345000006"/>
    <n v="135"/>
    <n v="1764.3456783450001"/>
    <n v="49.009602176250006"/>
    <n v="459.46502040234378"/>
    <n v="306.3100136015625"/>
  </r>
  <r>
    <s v="14/06/2026"/>
    <s v="E"/>
    <s v="[1062] RAMGADH"/>
    <s v="[8402] RAMPUR"/>
    <x v="26"/>
    <x v="26"/>
    <x v="26"/>
    <s v="C"/>
    <n v="26"/>
    <n v="4.7"/>
    <n v="8.1"/>
    <n v="1.222"/>
    <n v="2.1059999999999999"/>
    <n v="42.118125900000003"/>
    <n v="1095.0712734000001"/>
    <n v="417.01114752475246"/>
    <n v="278.00743168316831"/>
    <n v="19.163747284500005"/>
    <n v="97.5"/>
    <n v="1211.7350206845001"/>
    <n v="46.605193103250002"/>
    <n v="461.43755547772275"/>
    <n v="307.62503698514848"/>
  </r>
  <r>
    <s v="15/06/2026"/>
    <s v="M"/>
    <s v="[1062] RAMGADH"/>
    <s v="[8402] RAMPUR"/>
    <x v="26"/>
    <x v="26"/>
    <x v="26"/>
    <s v="B"/>
    <n v="29"/>
    <n v="5.5"/>
    <n v="8.6"/>
    <n v="1.595"/>
    <n v="2.4939999999999998"/>
    <n v="46.566181499999999"/>
    <n v="1350.4192634999999"/>
    <n v="414.53574035608312"/>
    <n v="276.35716023738877"/>
    <n v="23.632337111250003"/>
    <n v="108.75"/>
    <n v="1482.80160061125"/>
    <n v="51.131089676249999"/>
    <n v="455.17290512982197"/>
    <n v="303.44860341988129"/>
  </r>
  <r>
    <s v="15/06/2026"/>
    <s v="E"/>
    <s v="[1062] RAMGADH"/>
    <s v="[8402] RAMPUR"/>
    <x v="26"/>
    <x v="26"/>
    <x v="26"/>
    <s v="C"/>
    <n v="26"/>
    <n v="4.0999999999999996"/>
    <n v="8"/>
    <n v="1.0659999999999998"/>
    <n v="2.08"/>
    <n v="39.338112000000002"/>
    <n v="1022.790912"/>
    <n v="417.01178798586579"/>
    <n v="278.00785865724384"/>
    <n v="17.898840960000001"/>
    <n v="97.5"/>
    <n v="1138.1897529600001"/>
    <n v="43.77652896"/>
    <n v="464.06214445229688"/>
    <n v="309.3747629681979"/>
  </r>
  <r>
    <s v="16/06/2026"/>
    <s v="M"/>
    <s v="[1062] RAMGADH"/>
    <s v="[8402] RAMPUR"/>
    <x v="26"/>
    <x v="26"/>
    <x v="26"/>
    <s v="B"/>
    <n v="35"/>
    <n v="5.6"/>
    <n v="8.6"/>
    <n v="1.96"/>
    <n v="3.01"/>
    <n v="45.824799999999996"/>
    <n v="1603.8679999999999"/>
    <n v="404.33647058823533"/>
    <n v="269.55764705882353"/>
    <n v="28.067690000000002"/>
    <n v="131.25"/>
    <n v="1763.18569"/>
    <n v="50.376733999999999"/>
    <n v="444.50059411764715"/>
    <n v="296.33372941176475"/>
  </r>
  <r>
    <s v="16/06/2026"/>
    <s v="E"/>
    <s v="[1062] RAMGADH"/>
    <s v="[8402] RAMPUR"/>
    <x v="26"/>
    <x v="26"/>
    <x v="26"/>
    <s v="C"/>
    <n v="27"/>
    <n v="4.8"/>
    <n v="8.5"/>
    <n v="1.296"/>
    <n v="2.2949999999999999"/>
    <n v="43.647181500000002"/>
    <n v="1178.4739005000001"/>
    <n v="417.0112882165605"/>
    <n v="278.00752547770702"/>
    <n v="20.623293258750003"/>
    <n v="101.25"/>
    <n v="1300.3471937587501"/>
    <n v="48.161007176250003"/>
    <n v="460.13701123805731"/>
    <n v="306.75800749203819"/>
  </r>
  <r>
    <s v="17/06/2026"/>
    <s v="M"/>
    <s v="[1062] RAMGADH"/>
    <s v="[8402] RAMPUR"/>
    <x v="26"/>
    <x v="26"/>
    <x v="26"/>
    <s v="B"/>
    <n v="36"/>
    <n v="5.6"/>
    <n v="8.5"/>
    <n v="2.016"/>
    <n v="3.06"/>
    <n v="45.357199999999999"/>
    <n v="1632.8591999999999"/>
    <n v="402.57869822485208"/>
    <n v="268.38579881656807"/>
    <n v="28.575036000000001"/>
    <n v="135"/>
    <n v="1796.4342359999998"/>
    <n v="49.900950999999992"/>
    <n v="442.90784911242599"/>
    <n v="295.27189940828401"/>
  </r>
  <r>
    <s v="17/06/2026"/>
    <s v="E"/>
    <s v="[1062] RAMGADH"/>
    <s v="[8402] RAMPUR"/>
    <x v="26"/>
    <x v="26"/>
    <x v="26"/>
    <s v="C"/>
    <n v="29"/>
    <n v="4.5"/>
    <n v="8.1999999999999993"/>
    <n v="1.3049999999999999"/>
    <n v="2.3779999999999997"/>
    <n v="41.562139799999997"/>
    <n v="1205.3020541999999"/>
    <n v="417.01143612040136"/>
    <n v="278.00762408026759"/>
    <n v="21.092785948500001"/>
    <n v="108.75"/>
    <n v="1335.1448401485"/>
    <n v="46.039477246499999"/>
    <n v="461.93455431270905"/>
    <n v="307.95636954180605"/>
  </r>
  <r>
    <s v="18/06/2026"/>
    <s v="M"/>
    <s v="[1062] RAMGADH"/>
    <s v="[8402] RAMPUR"/>
    <x v="26"/>
    <x v="26"/>
    <x v="26"/>
    <s v="B"/>
    <n v="36"/>
    <n v="5.6"/>
    <n v="8.5"/>
    <n v="2.016"/>
    <n v="3.06"/>
    <n v="45.357199999999999"/>
    <n v="1632.8591999999999"/>
    <n v="402.57869822485208"/>
    <n v="268.38579881656807"/>
    <n v="28.575036000000001"/>
    <n v="135"/>
    <n v="1796.4342359999998"/>
    <n v="49.900950999999992"/>
    <n v="442.90784911242599"/>
    <n v="295.27189940828401"/>
  </r>
  <r>
    <s v="18/06/2026"/>
    <s v="E"/>
    <s v="[1062] RAMGADH"/>
    <s v="[8402] RAMPUR"/>
    <x v="26"/>
    <x v="26"/>
    <x v="26"/>
    <s v="C"/>
    <n v="27"/>
    <n v="4.3"/>
    <n v="8.1"/>
    <n v="1.161"/>
    <n v="2.1869999999999998"/>
    <n v="40.450125900000003"/>
    <n v="1092.1533993"/>
    <n v="417.01160721649489"/>
    <n v="278.00773814432995"/>
    <n v="19.112684487750002"/>
    <n v="101.25"/>
    <n v="1212.5160837877499"/>
    <n v="44.908003103249996"/>
    <n v="462.96910415721646"/>
    <n v="308.64606943814431"/>
  </r>
  <r>
    <s v="19/06/2026"/>
    <s v="M"/>
    <s v="[1062] RAMGADH"/>
    <s v="[8402] RAMPUR"/>
    <x v="26"/>
    <x v="26"/>
    <x v="26"/>
    <s v="C"/>
    <n v="28"/>
    <n v="4.5"/>
    <n v="8"/>
    <n v="1.26"/>
    <n v="2.2400000000000002"/>
    <n v="41.006112000000002"/>
    <n v="1148.1711359999999"/>
    <n v="417.01130847457631"/>
    <n v="278.00753898305089"/>
    <n v="20.092994879999999"/>
    <n v="105"/>
    <n v="1273.2641308799998"/>
    <n v="45.473718959999992"/>
    <n v="462.44459959322029"/>
    <n v="308.29639972881353"/>
  </r>
  <r>
    <s v="19/06/2026"/>
    <s v="E"/>
    <s v="[1062] RAMGADH"/>
    <s v="[8402] RAMPUR"/>
    <x v="26"/>
    <x v="26"/>
    <x v="26"/>
    <s v="C"/>
    <n v="29"/>
    <n v="4.3"/>
    <n v="8.1"/>
    <n v="1.2469999999999999"/>
    <n v="2.3489999999999998"/>
    <n v="40.450125900000003"/>
    <n v="1173.0536511"/>
    <n v="417.01160721649489"/>
    <n v="278.00773814432995"/>
    <n v="20.528438894250002"/>
    <n v="108.75"/>
    <n v="1302.3320899942501"/>
    <n v="44.908003103250003"/>
    <n v="462.96910415721652"/>
    <n v="308.64606943814437"/>
  </r>
  <r>
    <s v="20/06/2026"/>
    <s v="M"/>
    <s v="[1062] RAMGADH"/>
    <s v="[8402] RAMPUR"/>
    <x v="26"/>
    <x v="26"/>
    <x v="26"/>
    <s v="C"/>
    <n v="35"/>
    <n v="5"/>
    <n v="8.5"/>
    <n v="1.75"/>
    <n v="2.9750000000000001"/>
    <n v="44.481181500000005"/>
    <n v="1556.8413525000001"/>
    <n v="417.01107656250002"/>
    <n v="278.00738437500002"/>
    <n v="27.244723668750005"/>
    <n v="131.25"/>
    <n v="1715.33607616875"/>
    <n v="49.009602176249999"/>
    <n v="459.46502040234373"/>
    <n v="306.3100136015625"/>
  </r>
  <r>
    <s v="20/06/2026"/>
    <s v="E"/>
    <s v="[1062] RAMGADH"/>
    <s v="[8402] RAMPUR"/>
    <x v="26"/>
    <x v="26"/>
    <x v="26"/>
    <s v="C"/>
    <n v="28"/>
    <n v="4.3"/>
    <n v="8.1"/>
    <n v="1.204"/>
    <n v="2.2679999999999998"/>
    <n v="40.450125900000003"/>
    <n v="1132.6035252000001"/>
    <n v="417.01160721649489"/>
    <n v="278.00773814432995"/>
    <n v="19.820561691000005"/>
    <n v="105"/>
    <n v="1257.4240868910001"/>
    <n v="44.908003103250003"/>
    <n v="462.96910415721652"/>
    <n v="308.64606943814437"/>
  </r>
  <r>
    <s v="21/06/2026"/>
    <s v="M"/>
    <s v="[1062] RAMGADH"/>
    <s v="[8402] RAMPUR"/>
    <x v="26"/>
    <x v="26"/>
    <x v="26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21/06/2026"/>
    <s v="E"/>
    <s v="[1062] RAMGADH"/>
    <s v="[8402] RAMPUR"/>
    <x v="26"/>
    <x v="26"/>
    <x v="26"/>
    <s v="C"/>
    <n v="24"/>
    <n v="4.5"/>
    <n v="8.1"/>
    <n v="1.08"/>
    <n v="1.9439999999999997"/>
    <n v="41.284125900000006"/>
    <n v="990.81902160000016"/>
    <n v="417.01137272727277"/>
    <n v="278.00758181818185"/>
    <n v="17.339332878000004"/>
    <n v="90"/>
    <n v="1098.1583544780001"/>
    <n v="45.756598103250006"/>
    <n v="462.18785962878792"/>
    <n v="308.12523975252526"/>
  </r>
  <r>
    <s v="22/06/2026"/>
    <s v="M"/>
    <s v="[1062] RAMGADH"/>
    <s v="[8402] RAMPUR"/>
    <x v="26"/>
    <x v="26"/>
    <x v="26"/>
    <s v="C"/>
    <n v="32"/>
    <n v="4.5"/>
    <n v="8.1"/>
    <n v="1.44"/>
    <n v="2.5920000000000001"/>
    <n v="41.284125900000006"/>
    <n v="1321.0920288000002"/>
    <n v="417.01137272727277"/>
    <n v="278.00758181818185"/>
    <n v="23.119110504000005"/>
    <n v="120"/>
    <n v="1464.2111393040002"/>
    <n v="45.756598103250006"/>
    <n v="462.18785962878792"/>
    <n v="308.12523975252526"/>
  </r>
  <r>
    <s v="22/06/2026"/>
    <s v="E"/>
    <s v="[1062] RAMGADH"/>
    <s v="[8402] RAMPUR"/>
    <x v="26"/>
    <x v="26"/>
    <x v="26"/>
    <s v="C"/>
    <n v="24"/>
    <n v="4.5"/>
    <n v="8.1"/>
    <n v="1.08"/>
    <n v="1.9439999999999997"/>
    <n v="41.284125900000006"/>
    <n v="990.81902160000016"/>
    <n v="417.01137272727277"/>
    <n v="278.00758181818185"/>
    <n v="17.339332878000004"/>
    <n v="90"/>
    <n v="1098.1583544780001"/>
    <n v="45.756598103250006"/>
    <n v="462.18785962878792"/>
    <n v="308.12523975252526"/>
  </r>
  <r>
    <s v="23/06/2026"/>
    <s v="M"/>
    <s v="[1062] RAMGADH"/>
    <s v="[8402] RAMPUR"/>
    <x v="26"/>
    <x v="26"/>
    <x v="26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23/06/2026"/>
    <s v="E"/>
    <s v="[1062] RAMGADH"/>
    <s v="[8402] RAMPUR"/>
    <x v="26"/>
    <x v="26"/>
    <x v="26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24/06/2026"/>
    <s v="M"/>
    <s v="[1062] RAMGADH"/>
    <s v="[8402] RAMPUR"/>
    <x v="26"/>
    <x v="26"/>
    <x v="26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s v="24/06/2026"/>
    <s v="E"/>
    <s v="[1062] RAMGADH"/>
    <s v="[8402] RAMPUR"/>
    <x v="26"/>
    <x v="26"/>
    <x v="26"/>
    <s v="C"/>
    <n v="19"/>
    <n v="5.0999999999999996"/>
    <n v="8.5"/>
    <n v="0.96899999999999986"/>
    <n v="1.615"/>
    <n v="44.898181500000007"/>
    <n v="853.06544850000012"/>
    <n v="417.01097368421063"/>
    <n v="278.00731578947375"/>
    <n v="14.928645348750003"/>
    <n v="71.25"/>
    <n v="939.24409384875014"/>
    <n v="49.433899676250007"/>
    <n v="459.13838708591339"/>
    <n v="306.09225805727561"/>
  </r>
  <r>
    <s v="25/06/2026"/>
    <s v="M"/>
    <s v="[1062] RAMGADH"/>
    <s v="[8402] RAMPUR"/>
    <x v="26"/>
    <x v="26"/>
    <x v="26"/>
    <s v="C"/>
    <n v="23"/>
    <n v="5"/>
    <n v="8.1"/>
    <n v="1.1499999999999999"/>
    <n v="1.8629999999999998"/>
    <n v="43.3691259"/>
    <n v="997.48989570000003"/>
    <n v="417.01082596153844"/>
    <n v="278.00721730769231"/>
    <n v="17.456073174750003"/>
    <n v="86.25"/>
    <n v="1101.19596887475"/>
    <n v="47.87808560325"/>
    <n v="460.36620772355764"/>
    <n v="306.91080514903842"/>
  </r>
  <r>
    <s v="25/06/2026"/>
    <s v="E"/>
    <s v="[1062] RAMGADH"/>
    <s v="[8402] RAMPUR"/>
    <x v="26"/>
    <x v="26"/>
    <x v="26"/>
    <s v="C"/>
    <n v="22"/>
    <n v="4.7"/>
    <n v="8.1"/>
    <n v="1.034"/>
    <n v="1.7819999999999998"/>
    <n v="42.118125900000003"/>
    <n v="926.59876980000001"/>
    <n v="417.01114752475246"/>
    <n v="278.00743168316831"/>
    <n v="16.215478471500003"/>
    <n v="82.5"/>
    <n v="1025.3142482715"/>
    <n v="46.605193103250002"/>
    <n v="461.43755547772275"/>
    <n v="307.62503698514848"/>
  </r>
  <r>
    <s v="26/06/2026"/>
    <s v="M"/>
    <s v="[1062] RAMGADH"/>
    <s v="[8402] RAMPUR"/>
    <x v="26"/>
    <x v="26"/>
    <x v="26"/>
    <s v="C"/>
    <n v="15"/>
    <n v="4.5"/>
    <n v="8.1"/>
    <n v="0.67500000000000004"/>
    <n v="1.2150000000000001"/>
    <n v="41.284125900000006"/>
    <n v="619.26188850000005"/>
    <n v="417.01137272727277"/>
    <n v="278.00758181818185"/>
    <n v="10.837083048750001"/>
    <n v="56.25"/>
    <n v="686.34897154875011"/>
    <n v="45.756598103250006"/>
    <n v="462.18785962878792"/>
    <n v="308.12523975252526"/>
  </r>
  <r>
    <s v="26/06/2026"/>
    <s v="E"/>
    <s v="[1062] RAMGADH"/>
    <s v="[8402] RAMPUR"/>
    <x v="26"/>
    <x v="26"/>
    <x v="26"/>
    <s v="C"/>
    <n v="22"/>
    <n v="5.0999999999999996"/>
    <n v="8.5"/>
    <n v="1.1219999999999999"/>
    <n v="1.87"/>
    <n v="44.898181500000007"/>
    <n v="987.75999300000012"/>
    <n v="417.01097368421063"/>
    <n v="278.00731578947375"/>
    <n v="17.285799877500004"/>
    <n v="82.5"/>
    <n v="1087.5457928775002"/>
    <n v="49.433899676250007"/>
    <n v="459.13838708591339"/>
    <n v="306.09225805727561"/>
  </r>
  <r>
    <s v="27/06/2026"/>
    <s v="M"/>
    <s v="[1062] RAMGADH"/>
    <s v="[8402] RAMPUR"/>
    <x v="26"/>
    <x v="26"/>
    <x v="26"/>
    <s v="C"/>
    <n v="28"/>
    <n v="5.3"/>
    <n v="8.1999999999999993"/>
    <n v="1.484"/>
    <n v="2.2959999999999998"/>
    <n v="44.898139799999996"/>
    <n v="1257.1479144"/>
    <n v="417.01058637770899"/>
    <n v="278.00705758513931"/>
    <n v="22.000088502000001"/>
    <n v="105"/>
    <n v="1384.1480029019999"/>
    <n v="49.433857246499997"/>
    <n v="459.13799300154801"/>
    <n v="306.09199533436532"/>
  </r>
  <r>
    <s v="27/06/2026"/>
    <s v="E"/>
    <s v="[1062] RAMGADH"/>
    <s v="[8402] RAMPUR"/>
    <x v="26"/>
    <x v="26"/>
    <x v="26"/>
    <s v="C"/>
    <n v="25"/>
    <n v="4.2"/>
    <n v="8.1"/>
    <n v="1.05"/>
    <n v="2.0249999999999999"/>
    <n v="40.033125900000002"/>
    <n v="1000.8281475"/>
    <n v="417.01172812499999"/>
    <n v="278.00781875000001"/>
    <n v="17.514492581250003"/>
    <n v="93.75"/>
    <n v="1112.09264008125"/>
    <n v="44.483705603250002"/>
    <n v="463.37193336718752"/>
    <n v="308.9146222447917"/>
  </r>
  <r>
    <s v="28/06/2026"/>
    <s v="M"/>
    <s v="[1062] RAMGADH"/>
    <s v="[8402] RAMPUR"/>
    <x v="26"/>
    <x v="26"/>
    <x v="26"/>
    <s v="C"/>
    <n v="24"/>
    <n v="4.9000000000000004"/>
    <n v="8.3000000000000007"/>
    <n v="1.1760000000000002"/>
    <n v="1.9920000000000002"/>
    <n v="43.508153700000008"/>
    <n v="1044.1956888000002"/>
    <n v="417.01105782747612"/>
    <n v="278.00737188498408"/>
    <n v="18.273424554000005"/>
    <n v="90"/>
    <n v="1152.4691133540002"/>
    <n v="48.019546389750012"/>
    <n v="460.25124335223654"/>
    <n v="306.83416223482436"/>
  </r>
  <r>
    <s v="28/06/2026"/>
    <s v="E"/>
    <s v="[1062] RAMGADH"/>
    <s v="[8402] RAMPUR"/>
    <x v="26"/>
    <x v="26"/>
    <x v="26"/>
    <s v="C"/>
    <n v="21"/>
    <n v="5.0999999999999996"/>
    <n v="8.5"/>
    <n v="1.071"/>
    <n v="1.7849999999999999"/>
    <n v="44.898181500000007"/>
    <n v="942.86181150000016"/>
    <n v="417.01097368421063"/>
    <n v="278.00731578947375"/>
    <n v="16.500081701250004"/>
    <n v="78.75"/>
    <n v="1038.11189320125"/>
    <n v="49.43389967625"/>
    <n v="459.13838708591334"/>
    <n v="306.09225805727556"/>
  </r>
  <r>
    <s v="29/06/2026"/>
    <s v="M"/>
    <s v="[1062] RAMGADH"/>
    <s v="[8402] RAMPUR"/>
    <x v="26"/>
    <x v="26"/>
    <x v="26"/>
    <s v="C"/>
    <n v="19"/>
    <n v="4.8"/>
    <n v="8.1999999999999993"/>
    <n v="0.91200000000000003"/>
    <n v="1.5579999999999998"/>
    <n v="42.813139800000002"/>
    <n v="813.44965620000005"/>
    <n v="417.01110194805199"/>
    <n v="278.00740129870132"/>
    <n v="14.235368983500003"/>
    <n v="71.25"/>
    <n v="898.9350251835001"/>
    <n v="47.312369746500003"/>
    <n v="460.83477025811698"/>
    <n v="307.223180172078"/>
  </r>
  <r>
    <s v="29/06/2026"/>
    <s v="E"/>
    <s v="[1062] RAMGADH"/>
    <s v="[8402] RAMPUR"/>
    <x v="26"/>
    <x v="26"/>
    <x v="26"/>
    <s v="C"/>
    <n v="23"/>
    <n v="4.9000000000000004"/>
    <n v="8.3000000000000007"/>
    <n v="1.127"/>
    <n v="1.909"/>
    <n v="43.508153700000008"/>
    <n v="1000.6875351000002"/>
    <n v="417.01105782747612"/>
    <n v="278.00737188498408"/>
    <n v="17.512031864250005"/>
    <n v="86.25"/>
    <n v="1104.4495669642502"/>
    <n v="48.019546389750005"/>
    <n v="460.25124335223649"/>
    <n v="306.8341622348243"/>
  </r>
  <r>
    <s v="30/06/2026"/>
    <s v="M"/>
    <s v="[1062] RAMGADH"/>
    <s v="[8402] RAMPUR"/>
    <x v="26"/>
    <x v="26"/>
    <x v="26"/>
    <s v="C"/>
    <n v="24"/>
    <n v="5"/>
    <n v="8.1999999999999993"/>
    <n v="1.2"/>
    <n v="1.9679999999999997"/>
    <n v="43.647139800000005"/>
    <n v="1047.5313552000002"/>
    <n v="417.01088980891728"/>
    <n v="278.00725987261154"/>
    <n v="18.331798716000005"/>
    <n v="90"/>
    <n v="1155.8631539160003"/>
    <n v="48.160964746500014"/>
    <n v="460.1366058582804"/>
    <n v="306.75773723885362"/>
  </r>
  <r>
    <s v="30/06/2026"/>
    <s v="E"/>
    <s v="[1062] RAMGADH"/>
    <s v="[8402] RAMPUR"/>
    <x v="26"/>
    <x v="26"/>
    <x v="26"/>
    <s v="C"/>
    <n v="23"/>
    <n v="4.8"/>
    <n v="8.1"/>
    <n v="1.1039999999999999"/>
    <n v="1.8629999999999998"/>
    <n v="42.535125900000004"/>
    <n v="978.30789570000013"/>
    <n v="417.01103823529411"/>
    <n v="278.00735882352939"/>
    <n v="17.120388174750005"/>
    <n v="86.25"/>
    <n v="1081.6782838747502"/>
    <n v="47.029490603250004"/>
    <n v="461.07343728676472"/>
    <n v="307.38229152450981"/>
  </r>
  <r>
    <s v="01/06/2026"/>
    <s v="M"/>
    <s v="[1062] RAMGADH"/>
    <s v="[8404] CHANDESH"/>
    <x v="27"/>
    <x v="27"/>
    <x v="27"/>
    <s v="B"/>
    <n v="13"/>
    <n v="6.5"/>
    <n v="8.8000000000000007"/>
    <n v="0.84499999999999997"/>
    <n v="1.1440000000000001"/>
    <n v="53.732250000000001"/>
    <n v="698.51925000000006"/>
    <n v="434.49258760107813"/>
    <n v="289.66172506738542"/>
    <n v="12.224086875000003"/>
    <n v="48.75"/>
    <n v="759.49333687500007"/>
    <n v="58.422564375000007"/>
    <n v="472.41965801886795"/>
    <n v="314.94643867924532"/>
  </r>
  <r>
    <s v="01/06/2026"/>
    <s v="E"/>
    <s v="[1062] RAMGADH"/>
    <s v="[8404] CHANDESH"/>
    <x v="27"/>
    <x v="27"/>
    <x v="27"/>
    <s v="B"/>
    <n v="32"/>
    <n v="6.5"/>
    <n v="8.8000000000000007"/>
    <n v="2.08"/>
    <n v="2.8160000000000003"/>
    <n v="53.732250000000001"/>
    <n v="1719.432"/>
    <n v="434.49258760107813"/>
    <n v="289.66172506738542"/>
    <n v="30.090060000000005"/>
    <n v="120"/>
    <n v="1869.52206"/>
    <n v="58.422564375"/>
    <n v="472.41965801886789"/>
    <n v="314.94643867924526"/>
  </r>
  <r>
    <s v="01/06/2026"/>
    <s v="E"/>
    <s v="[1062] RAMGADH"/>
    <s v="[8404] CHANDESH"/>
    <x v="27"/>
    <x v="27"/>
    <x v="27"/>
    <s v="C"/>
    <n v="76"/>
    <n v="3"/>
    <n v="8"/>
    <n v="2.2799999999999998"/>
    <n v="6.08"/>
    <n v="34.751112000000006"/>
    <n v="2641.0845120000004"/>
    <n v="417.01334400000002"/>
    <n v="278.00889599999999"/>
    <n v="46.218978960000008"/>
    <n v="285"/>
    <n v="2972.3034909600005"/>
    <n v="39.109256460000005"/>
    <n v="469.31107752000003"/>
    <n v="312.87405168000004"/>
  </r>
  <r>
    <s v="02/06/2026"/>
    <s v="E"/>
    <s v="[1062] RAMGADH"/>
    <s v="[8404] CHANDESH"/>
    <x v="27"/>
    <x v="27"/>
    <x v="27"/>
    <s v="B"/>
    <n v="25"/>
    <n v="6.1"/>
    <n v="8.4"/>
    <n v="1.5249999999999999"/>
    <n v="2.1"/>
    <n v="49.406950000000002"/>
    <n v="1235.1737500000002"/>
    <n v="422.28162393162398"/>
    <n v="281.52108262108266"/>
    <n v="21.615540625000005"/>
    <n v="93.75"/>
    <n v="1350.5392906250001"/>
    <n v="54.021571625000007"/>
    <n v="461.72283440170946"/>
    <n v="307.81522293447296"/>
  </r>
  <r>
    <s v="02/06/2026"/>
    <s v="E"/>
    <s v="[1062] RAMGADH"/>
    <s v="[8404] CHANDESH"/>
    <x v="27"/>
    <x v="27"/>
    <x v="27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03/06/2026"/>
    <s v="M"/>
    <s v="[1062] RAMGADH"/>
    <s v="[8404] CHANDESH"/>
    <x v="27"/>
    <x v="27"/>
    <x v="27"/>
    <s v="B"/>
    <n v="7"/>
    <n v="6.7"/>
    <n v="8.6"/>
    <n v="0.46899999999999997"/>
    <n v="0.60199999999999998"/>
    <n v="54.826099999999997"/>
    <n v="383.78269999999998"/>
    <n v="440.96058981233244"/>
    <n v="293.97372654155498"/>
    <n v="6.7161972500000005"/>
    <n v="26.25"/>
    <n v="416.74889724999997"/>
    <n v="59.535556749999998"/>
    <n v="478.83825804289546"/>
    <n v="319.22550536193029"/>
  </r>
  <r>
    <s v="03/06/2026"/>
    <s v="M"/>
    <s v="[1062] RAMGADH"/>
    <s v="[8404] CHANDESH"/>
    <x v="27"/>
    <x v="27"/>
    <x v="27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3/06/2026"/>
    <s v="E"/>
    <s v="[1062] RAMGADH"/>
    <s v="[8404] CHANDESH"/>
    <x v="27"/>
    <x v="27"/>
    <x v="27"/>
    <s v="B"/>
    <n v="35"/>
    <n v="6.2"/>
    <n v="8.4"/>
    <n v="2.17"/>
    <n v="2.94"/>
    <n v="50.216900000000003"/>
    <n v="1757.5915"/>
    <n v="425.56694915254241"/>
    <n v="283.71129943502825"/>
    <n v="30.757851250000002"/>
    <n v="131.25"/>
    <n v="1919.5993512499999"/>
    <n v="54.845695749999997"/>
    <n v="464.794031779661"/>
    <n v="309.86268785310733"/>
  </r>
  <r>
    <s v="03/06/2026"/>
    <s v="E"/>
    <s v="[1062] RAMGADH"/>
    <s v="[8404] CHANDESH"/>
    <x v="27"/>
    <x v="27"/>
    <x v="27"/>
    <s v="C"/>
    <n v="81"/>
    <n v="3"/>
    <n v="8"/>
    <n v="2.4300000000000002"/>
    <n v="6.48"/>
    <n v="34.751112000000006"/>
    <n v="2814.8400720000004"/>
    <n v="417.01334400000002"/>
    <n v="278.00889599999999"/>
    <n v="49.259701260000014"/>
    <n v="303.75"/>
    <n v="3167.8497732600003"/>
    <n v="39.109256460000005"/>
    <n v="469.31107752000003"/>
    <n v="312.87405168000004"/>
  </r>
  <r>
    <s v="04/06/2026"/>
    <s v="M"/>
    <s v="[1062] RAMGADH"/>
    <s v="[8404] CHANDESH"/>
    <x v="27"/>
    <x v="27"/>
    <x v="27"/>
    <s v="B"/>
    <n v="65"/>
    <n v="6.8"/>
    <n v="8.8000000000000007"/>
    <n v="4.42"/>
    <n v="5.72"/>
    <n v="56.212200000000003"/>
    <n v="3653.7930000000001"/>
    <n v="443.78052631578947"/>
    <n v="295.8536842105263"/>
    <n v="63.941377500000009"/>
    <n v="243.75"/>
    <n v="3961.4843774999999"/>
    <n v="60.945913499999996"/>
    <n v="481.15194868421048"/>
    <n v="320.76796578947364"/>
  </r>
  <r>
    <s v="04/06/2026"/>
    <s v="E"/>
    <s v="[1062] RAMGADH"/>
    <s v="[8404] CHANDESH"/>
    <x v="27"/>
    <x v="27"/>
    <x v="27"/>
    <s v="B"/>
    <n v="31"/>
    <n v="6.4"/>
    <n v="8.4"/>
    <n v="1.984"/>
    <n v="2.6040000000000005"/>
    <n v="51.836799999999997"/>
    <n v="1606.9407999999999"/>
    <n v="431.9733333333333"/>
    <n v="287.98222222222222"/>
    <n v="28.121464"/>
    <n v="116.25"/>
    <n v="1751.3122639999999"/>
    <n v="56.493943999999999"/>
    <n v="470.78286666666668"/>
    <n v="313.85524444444445"/>
  </r>
  <r>
    <s v="04/06/2026"/>
    <s v="E"/>
    <s v="[1062] RAMGADH"/>
    <s v="[8404] CHANDESH"/>
    <x v="27"/>
    <x v="27"/>
    <x v="27"/>
    <s v="C"/>
    <n v="78"/>
    <n v="3"/>
    <n v="8"/>
    <n v="2.34"/>
    <n v="6.24"/>
    <n v="34.751112000000006"/>
    <n v="2710.5867360000007"/>
    <n v="417.01334400000002"/>
    <n v="278.00889599999999"/>
    <n v="47.435267880000019"/>
    <n v="292.5"/>
    <n v="3050.5220038800007"/>
    <n v="39.109256460000012"/>
    <n v="469.31107752000008"/>
    <n v="312.87405168000004"/>
  </r>
  <r>
    <s v="05/06/2026"/>
    <s v="M"/>
    <s v="[1062] RAMGADH"/>
    <s v="[8404] CHANDESH"/>
    <x v="27"/>
    <x v="27"/>
    <x v="27"/>
    <s v="B"/>
    <n v="63"/>
    <n v="6.8"/>
    <n v="8.8000000000000007"/>
    <n v="4.2839999999999998"/>
    <n v="5.5440000000000005"/>
    <n v="56.212200000000003"/>
    <n v="3541.3686000000002"/>
    <n v="443.78052631578947"/>
    <n v="295.8536842105263"/>
    <n v="61.973950500000008"/>
    <n v="236.25"/>
    <n v="3839.5925505000005"/>
    <n v="60.94591350000001"/>
    <n v="481.15194868421059"/>
    <n v="320.76796578947375"/>
  </r>
  <r>
    <s v="05/06/2026"/>
    <s v="M"/>
    <s v="[1062] RAMGADH"/>
    <s v="[8404] CHANDESH"/>
    <x v="27"/>
    <x v="27"/>
    <x v="27"/>
    <s v="C"/>
    <n v="8"/>
    <n v="3.4"/>
    <n v="8.1999999999999993"/>
    <n v="0.27200000000000002"/>
    <n v="0.65599999999999992"/>
    <n v="36.975139800000001"/>
    <n v="295.80111840000001"/>
    <n v="417.01285488721805"/>
    <n v="278.00856992481204"/>
    <n v="5.176519572000001"/>
    <n v="30"/>
    <n v="330.97763797200003"/>
    <n v="41.372204746500003"/>
    <n v="466.60381293045111"/>
    <n v="311.06920862030074"/>
  </r>
  <r>
    <s v="05/06/2026"/>
    <s v="E"/>
    <s v="[1062] RAMGADH"/>
    <s v="[8404] CHANDESH"/>
    <x v="27"/>
    <x v="27"/>
    <x v="27"/>
    <s v="B"/>
    <n v="28"/>
    <n v="6"/>
    <n v="8.4"/>
    <n v="1.68"/>
    <n v="2.3520000000000003"/>
    <n v="48.597000000000001"/>
    <n v="1360.7160000000001"/>
    <n v="418.93965517241384"/>
    <n v="279.29310344827587"/>
    <n v="23.812530000000006"/>
    <n v="105"/>
    <n v="1489.52853"/>
    <n v="53.197447500000003"/>
    <n v="458.59868534482763"/>
    <n v="305.73245689655175"/>
  </r>
  <r>
    <s v="05/06/2026"/>
    <s v="E"/>
    <s v="[1062] RAMGADH"/>
    <s v="[8404] CHANDESH"/>
    <x v="27"/>
    <x v="27"/>
    <x v="27"/>
    <s v="C"/>
    <n v="73"/>
    <n v="3"/>
    <n v="8"/>
    <n v="2.19"/>
    <n v="5.84"/>
    <n v="34.751112000000006"/>
    <n v="2536.8311760000006"/>
    <n v="417.01334400000002"/>
    <n v="278.00889599999999"/>
    <n v="44.394545580000013"/>
    <n v="273.75"/>
    <n v="2854.9757215800005"/>
    <n v="39.109256460000005"/>
    <n v="469.31107752000003"/>
    <n v="312.87405168000004"/>
  </r>
  <r>
    <s v="06/06/2026"/>
    <s v="M"/>
    <s v="[1062] RAMGADH"/>
    <s v="[8404] CHANDESH"/>
    <x v="27"/>
    <x v="27"/>
    <x v="27"/>
    <s v="B"/>
    <n v="59"/>
    <n v="6.7"/>
    <n v="9"/>
    <n v="3.9530000000000003"/>
    <n v="5.31"/>
    <n v="55.945"/>
    <n v="3300.7550000000001"/>
    <n v="440.51181102362204"/>
    <n v="293.67454068241472"/>
    <n v="57.763212500000009"/>
    <n v="221.25"/>
    <n v="3579.7682125000001"/>
    <n v="60.674037500000004"/>
    <n v="477.74832677165358"/>
    <n v="318.4988845144357"/>
  </r>
  <r>
    <s v="07/06/2026"/>
    <s v="M"/>
    <s v="[1062] RAMGADH"/>
    <s v="[8404] CHANDESH"/>
    <x v="27"/>
    <x v="27"/>
    <x v="27"/>
    <s v="B"/>
    <n v="68"/>
    <n v="6.2"/>
    <n v="9"/>
    <n v="4.2160000000000002"/>
    <n v="6.12"/>
    <n v="51.77"/>
    <n v="3520.36"/>
    <n v="424.34426229508199"/>
    <n v="282.89617486338801"/>
    <n v="61.606300000000012"/>
    <n v="255"/>
    <n v="3836.9663"/>
    <n v="56.425975000000001"/>
    <n v="462.50799180327868"/>
    <n v="308.33866120218579"/>
  </r>
  <r>
    <s v="07/06/2026"/>
    <s v="M"/>
    <s v="[1062] RAMGADH"/>
    <s v="[8404] CHANDESH"/>
    <x v="27"/>
    <x v="27"/>
    <x v="27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7/06/2026"/>
    <s v="E"/>
    <s v="[1062] RAMGADH"/>
    <s v="[8404] CHANDESH"/>
    <x v="27"/>
    <x v="27"/>
    <x v="27"/>
    <s v="B"/>
    <n v="33"/>
    <n v="6.5"/>
    <n v="8.4"/>
    <n v="2.145"/>
    <n v="2.7719999999999998"/>
    <n v="52.646749999999997"/>
    <n v="1737.3427499999998"/>
    <n v="435.09710743801651"/>
    <n v="290.06473829201099"/>
    <n v="30.403498124999999"/>
    <n v="123.75"/>
    <n v="1891.4962481249997"/>
    <n v="57.318068124999989"/>
    <n v="473.70304235537185"/>
    <n v="315.80202823691457"/>
  </r>
  <r>
    <s v="07/06/2026"/>
    <s v="E"/>
    <s v="[1062] RAMGADH"/>
    <s v="[8404] CHANDESH"/>
    <x v="27"/>
    <x v="27"/>
    <x v="27"/>
    <s v="C"/>
    <n v="80"/>
    <n v="3"/>
    <n v="8"/>
    <n v="2.4"/>
    <n v="6.4"/>
    <n v="34.751112000000006"/>
    <n v="2780.0889600000005"/>
    <n v="417.01334400000002"/>
    <n v="278.00889599999999"/>
    <n v="48.651556800000016"/>
    <n v="300"/>
    <n v="3128.7405168000005"/>
    <n v="39.109256460000005"/>
    <n v="469.31107752000003"/>
    <n v="312.87405168000004"/>
  </r>
  <r>
    <s v="08/06/2026"/>
    <s v="M"/>
    <s v="[1062] RAMGADH"/>
    <s v="[8404] CHANDESH"/>
    <x v="27"/>
    <x v="27"/>
    <x v="27"/>
    <s v="B"/>
    <n v="61"/>
    <n v="6.9"/>
    <n v="8.4"/>
    <n v="4.2090000000000005"/>
    <n v="5.1239999999999997"/>
    <n v="55.88655"/>
    <n v="3409.0795499999999"/>
    <n v="447.0924"/>
    <n v="298.0616"/>
    <n v="59.658892125000001"/>
    <n v="228.75"/>
    <n v="3697.4884421249999"/>
    <n v="60.614564625"/>
    <n v="484.916517"/>
    <n v="323.27767799999998"/>
  </r>
  <r>
    <s v="08/06/2026"/>
    <s v="M"/>
    <s v="[1062] RAMGADH"/>
    <s v="[8404] CHANDESH"/>
    <x v="27"/>
    <x v="27"/>
    <x v="27"/>
    <s v="C"/>
    <n v="64"/>
    <n v="3"/>
    <n v="8"/>
    <n v="1.92"/>
    <n v="5.12"/>
    <n v="34.751112000000006"/>
    <n v="2224.0711680000004"/>
    <n v="417.01334400000002"/>
    <n v="278.00889599999999"/>
    <n v="38.921245440000014"/>
    <n v="240"/>
    <n v="2502.9924134400003"/>
    <n v="39.109256460000005"/>
    <n v="469.31107752000003"/>
    <n v="312.87405168000004"/>
  </r>
  <r>
    <s v="08/06/2026"/>
    <s v="E"/>
    <s v="[1062] RAMGADH"/>
    <s v="[8404] CHANDESH"/>
    <x v="27"/>
    <x v="27"/>
    <x v="27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08/06/2026"/>
    <s v="E"/>
    <s v="[1062] RAMGADH"/>
    <s v="[8404] CHANDESH"/>
    <x v="27"/>
    <x v="27"/>
    <x v="27"/>
    <s v="C"/>
    <n v="79"/>
    <n v="3"/>
    <n v="8"/>
    <n v="2.37"/>
    <n v="6.32"/>
    <n v="34.751112000000006"/>
    <n v="2745.3378480000006"/>
    <n v="417.01334400000002"/>
    <n v="278.00889599999999"/>
    <n v="48.043412340000017"/>
    <n v="296.25"/>
    <n v="3089.6312603400006"/>
    <n v="39.109256460000005"/>
    <n v="469.31107752000003"/>
    <n v="312.87405168000004"/>
  </r>
  <r>
    <s v="09/06/2026"/>
    <s v="M"/>
    <s v="[1062] RAMGADH"/>
    <s v="[8404] CHANDESH"/>
    <x v="27"/>
    <x v="27"/>
    <x v="27"/>
    <s v="B"/>
    <n v="40"/>
    <n v="6.9"/>
    <n v="9"/>
    <n v="2.76"/>
    <n v="3.6"/>
    <n v="57.615000000000002"/>
    <n v="2304.6"/>
    <n v="446.62790697674421"/>
    <n v="297.75193798449612"/>
    <n v="40.330500000000001"/>
    <n v="150"/>
    <n v="2494.9304999999999"/>
    <n v="62.373262499999996"/>
    <n v="483.51366279069765"/>
    <n v="322.3424418604651"/>
  </r>
  <r>
    <s v="09/06/2026"/>
    <s v="M"/>
    <s v="[1062] RAMGADH"/>
    <s v="[8404] CHANDESH"/>
    <x v="27"/>
    <x v="27"/>
    <x v="27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09/06/2026"/>
    <s v="E"/>
    <s v="[1062] RAMGADH"/>
    <s v="[8404] CHANDESH"/>
    <x v="27"/>
    <x v="27"/>
    <x v="27"/>
    <s v="B"/>
    <n v="22"/>
    <n v="6.8"/>
    <n v="9"/>
    <n v="1.496"/>
    <n v="1.98"/>
    <n v="56.78"/>
    <n v="1249.1600000000001"/>
    <n v="443.59375"/>
    <n v="295.72916666666669"/>
    <n v="21.860300000000002"/>
    <n v="82.5"/>
    <n v="1353.5203000000001"/>
    <n v="61.523650000000004"/>
    <n v="480.65351562500001"/>
    <n v="320.43567708333336"/>
  </r>
  <r>
    <s v="09/06/2026"/>
    <s v="E"/>
    <s v="[1062] RAMGADH"/>
    <s v="[8404] CHANDESH"/>
    <x v="27"/>
    <x v="27"/>
    <x v="27"/>
    <s v="C"/>
    <n v="72"/>
    <n v="3.3"/>
    <n v="8"/>
    <n v="2.3759999999999999"/>
    <n v="5.76"/>
    <n v="36.002112000000004"/>
    <n v="2592.1520640000003"/>
    <n v="417.01288030888031"/>
    <n v="278.00858687258687"/>
    <n v="45.362661120000013"/>
    <n v="270"/>
    <n v="2907.5147251200005"/>
    <n v="40.382148960000009"/>
    <n v="467.74689915057917"/>
    <n v="311.83126610038613"/>
  </r>
  <r>
    <s v="10/06/2026"/>
    <s v="M"/>
    <s v="[1062] RAMGADH"/>
    <s v="[8404] CHANDESH"/>
    <x v="27"/>
    <x v="27"/>
    <x v="27"/>
    <s v="B"/>
    <n v="58"/>
    <n v="6.9"/>
    <n v="9"/>
    <n v="4.0020000000000007"/>
    <n v="5.22"/>
    <n v="57.615000000000002"/>
    <n v="3341.67"/>
    <n v="446.62790697674421"/>
    <n v="297.75193798449612"/>
    <n v="58.479225000000007"/>
    <n v="217.5"/>
    <n v="3617.6492250000001"/>
    <n v="62.373262500000003"/>
    <n v="483.51366279069771"/>
    <n v="322.34244186046516"/>
  </r>
  <r>
    <s v="10/06/2026"/>
    <s v="M"/>
    <s v="[1062] RAMGADH"/>
    <s v="[8404] CHANDESH"/>
    <x v="27"/>
    <x v="27"/>
    <x v="27"/>
    <s v="C"/>
    <n v="102"/>
    <n v="3.7"/>
    <n v="8"/>
    <n v="3.7740000000000005"/>
    <n v="8.16"/>
    <n v="37.670112000000003"/>
    <n v="3842.3514240000004"/>
    <n v="417.0123099630996"/>
    <n v="278.0082066420664"/>
    <n v="67.241149920000012"/>
    <n v="382.5"/>
    <n v="4292.0925739200002"/>
    <n v="42.079338960000001"/>
    <n v="465.82294051660512"/>
    <n v="310.5486270110701"/>
  </r>
  <r>
    <s v="10/06/2026"/>
    <s v="E"/>
    <s v="[1062] RAMGADH"/>
    <s v="[8404] CHANDESH"/>
    <x v="27"/>
    <x v="27"/>
    <x v="27"/>
    <s v="B"/>
    <n v="29"/>
    <n v="6.8"/>
    <n v="9"/>
    <n v="1.972"/>
    <n v="2.61"/>
    <n v="56.78"/>
    <n v="1646.6200000000001"/>
    <n v="443.59375"/>
    <n v="295.72916666666669"/>
    <n v="28.815850000000005"/>
    <n v="108.75"/>
    <n v="1784.1858500000001"/>
    <n v="61.523650000000004"/>
    <n v="480.65351562500001"/>
    <n v="320.43567708333336"/>
  </r>
  <r>
    <s v="10/06/2026"/>
    <s v="E"/>
    <s v="[1062] RAMGADH"/>
    <s v="[8404] CHANDESH"/>
    <x v="27"/>
    <x v="27"/>
    <x v="27"/>
    <s v="C"/>
    <n v="66"/>
    <n v="3"/>
    <n v="8"/>
    <n v="1.98"/>
    <n v="5.28"/>
    <n v="34.751112000000006"/>
    <n v="2293.5733920000002"/>
    <n v="417.01334400000002"/>
    <n v="278.00889599999999"/>
    <n v="40.137534360000011"/>
    <n v="247.5"/>
    <n v="2581.2109263600005"/>
    <n v="39.109256460000005"/>
    <n v="469.31107752000003"/>
    <n v="312.87405168000004"/>
  </r>
  <r>
    <s v="11/06/2026"/>
    <s v="M"/>
    <s v="[1062] RAMGADH"/>
    <s v="[8404] CHANDESH"/>
    <x v="27"/>
    <x v="27"/>
    <x v="27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11/06/2026"/>
    <s v="M"/>
    <s v="[1062] RAMGADH"/>
    <s v="[8404] CHANDESH"/>
    <x v="27"/>
    <x v="27"/>
    <x v="27"/>
    <s v="C"/>
    <n v="34"/>
    <n v="3.3"/>
    <n v="8"/>
    <n v="1.1219999999999999"/>
    <n v="2.72"/>
    <n v="36.002112000000004"/>
    <n v="1224.0718080000001"/>
    <n v="417.01288030888031"/>
    <n v="278.00858687258687"/>
    <n v="21.421256640000003"/>
    <n v="127.5"/>
    <n v="1372.9930646400001"/>
    <n v="40.382148960000002"/>
    <n v="467.74689915057911"/>
    <n v="311.83126610038607"/>
  </r>
  <r>
    <s v="11/06/2026"/>
    <s v="E"/>
    <s v="[1062] RAMGADH"/>
    <s v="[8404] CHANDESH"/>
    <x v="27"/>
    <x v="27"/>
    <x v="27"/>
    <s v="C"/>
    <n v="50"/>
    <n v="3.1"/>
    <n v="8"/>
    <n v="1.55"/>
    <n v="4"/>
    <n v="35.168112000000008"/>
    <n v="1758.4056000000005"/>
    <n v="417.01318577075102"/>
    <n v="278.00879051383401"/>
    <n v="30.77209800000001"/>
    <n v="187.5"/>
    <n v="1976.6776980000004"/>
    <n v="39.533553960000006"/>
    <n v="468.77731968379447"/>
    <n v="312.51821312252963"/>
  </r>
  <r>
    <s v="12/06/2026"/>
    <s v="M"/>
    <s v="[1062] RAMGADH"/>
    <s v="[8404] CHANDESH"/>
    <x v="27"/>
    <x v="27"/>
    <x v="27"/>
    <s v="B"/>
    <n v="54"/>
    <n v="7.1"/>
    <n v="9"/>
    <n v="3.8339999999999996"/>
    <n v="4.8600000000000003"/>
    <n v="59.284999999999997"/>
    <n v="3201.39"/>
    <n v="452.55725190839689"/>
    <n v="301.70483460559791"/>
    <n v="56.024325000000005"/>
    <n v="202.5"/>
    <n v="3459.9143249999997"/>
    <n v="64.072487499999994"/>
    <n v="489.10295801526712"/>
    <n v="326.06863867684473"/>
  </r>
  <r>
    <s v="12/06/2026"/>
    <s v="M"/>
    <s v="[1062] RAMGADH"/>
    <s v="[8404] CHANDESH"/>
    <x v="27"/>
    <x v="27"/>
    <x v="27"/>
    <s v="C"/>
    <n v="109"/>
    <n v="3.2"/>
    <n v="8"/>
    <n v="3.488"/>
    <n v="8.7200000000000006"/>
    <n v="35.585112000000002"/>
    <n v="3878.7772080000004"/>
    <n v="417.01303124999998"/>
    <n v="278.00868750000001"/>
    <n v="67.878601140000015"/>
    <n v="408.75"/>
    <n v="4355.4058091400002"/>
    <n v="39.957851460000001"/>
    <n v="468.25607179687495"/>
    <n v="312.17071453124998"/>
  </r>
  <r>
    <s v="12/06/2026"/>
    <s v="E"/>
    <s v="[1062] RAMGADH"/>
    <s v="[8404] CHANDESH"/>
    <x v="27"/>
    <x v="27"/>
    <x v="27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12/06/2026"/>
    <s v="E"/>
    <s v="[1062] RAMGADH"/>
    <s v="[8404] CHANDESH"/>
    <x v="27"/>
    <x v="27"/>
    <x v="27"/>
    <s v="C"/>
    <n v="61"/>
    <n v="3.3"/>
    <n v="8.1999999999999993"/>
    <n v="2.0129999999999999"/>
    <n v="5.0019999999999989"/>
    <n v="36.558139799999999"/>
    <n v="2230.0465278000001"/>
    <n v="417.0130015209125"/>
    <n v="278.00866768060831"/>
    <n v="39.025814236500004"/>
    <n v="228.75"/>
    <n v="2497.8223420365002"/>
    <n v="40.947907246500002"/>
    <n v="467.08639444676805"/>
    <n v="311.39092963117872"/>
  </r>
  <r>
    <s v="13/06/2026"/>
    <s v="M"/>
    <s v="[1062] RAMGADH"/>
    <s v="[8404] CHANDESH"/>
    <x v="27"/>
    <x v="27"/>
    <x v="27"/>
    <s v="B"/>
    <n v="53"/>
    <n v="6.9"/>
    <n v="8.8000000000000007"/>
    <n v="3.6570000000000005"/>
    <n v="4.6640000000000006"/>
    <n v="57.038850000000004"/>
    <n v="3023.0590500000003"/>
    <n v="446.77950391644907"/>
    <n v="297.85300261096603"/>
    <n v="52.903533375000009"/>
    <n v="198.75"/>
    <n v="3274.7125833750001"/>
    <n v="61.787029875000002"/>
    <n v="483.97151338120102"/>
    <n v="322.64767558746735"/>
  </r>
  <r>
    <s v="13/06/2026"/>
    <s v="M"/>
    <s v="[1062] RAMGADH"/>
    <s v="[8404] CHANDESH"/>
    <x v="27"/>
    <x v="27"/>
    <x v="27"/>
    <s v="C"/>
    <n v="40"/>
    <n v="3.3"/>
    <n v="8.1999999999999993"/>
    <n v="1.32"/>
    <n v="3.28"/>
    <n v="36.558139799999999"/>
    <n v="1462.3255919999999"/>
    <n v="417.0130015209125"/>
    <n v="278.00866768060831"/>
    <n v="25.590697860000002"/>
    <n v="150"/>
    <n v="1637.91628986"/>
    <n v="40.947907246500002"/>
    <n v="467.08639444676805"/>
    <n v="311.39092963117872"/>
  </r>
  <r>
    <s v="13/06/2026"/>
    <s v="E"/>
    <s v="[1062] RAMGADH"/>
    <s v="[8404] CHANDESH"/>
    <x v="27"/>
    <x v="27"/>
    <x v="27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13/06/2026"/>
    <s v="E"/>
    <s v="[1062] RAMGADH"/>
    <s v="[8404] CHANDESH"/>
    <x v="27"/>
    <x v="27"/>
    <x v="27"/>
    <s v="C"/>
    <n v="66"/>
    <n v="3.5"/>
    <n v="8"/>
    <n v="2.31"/>
    <n v="5.28"/>
    <n v="36.836112000000007"/>
    <n v="2431.1833920000004"/>
    <n v="417.01258867924531"/>
    <n v="278.00839245283021"/>
    <n v="42.545709360000011"/>
    <n v="247.5"/>
    <n v="2721.2291013600002"/>
    <n v="41.230743960000005"/>
    <n v="466.76313916981132"/>
    <n v="311.17542611320755"/>
  </r>
  <r>
    <s v="14/06/2026"/>
    <s v="M"/>
    <s v="[1062] RAMGADH"/>
    <s v="[8404] CHANDESH"/>
    <x v="27"/>
    <x v="27"/>
    <x v="27"/>
    <s v="B"/>
    <n v="64"/>
    <n v="6.8"/>
    <n v="8.8000000000000007"/>
    <n v="4.3520000000000003"/>
    <n v="5.6320000000000006"/>
    <n v="56.212200000000003"/>
    <n v="3597.5808000000002"/>
    <n v="443.78052631578947"/>
    <n v="295.8536842105263"/>
    <n v="62.957664000000008"/>
    <n v="240"/>
    <n v="3900.5384640000002"/>
    <n v="60.945913500000003"/>
    <n v="481.15194868421054"/>
    <n v="320.76796578947369"/>
  </r>
  <r>
    <s v="14/06/2026"/>
    <s v="M"/>
    <s v="[1062] RAMGADH"/>
    <s v="[8404] CHANDESH"/>
    <x v="27"/>
    <x v="27"/>
    <x v="27"/>
    <s v="C"/>
    <n v="100"/>
    <n v="3"/>
    <n v="8"/>
    <n v="3"/>
    <n v="8"/>
    <n v="34.751112000000006"/>
    <n v="3475.1112000000007"/>
    <n v="417.01334400000002"/>
    <n v="278.00889599999999"/>
    <n v="60.814446000000018"/>
    <n v="375"/>
    <n v="3910.9256460000006"/>
    <n v="39.109256460000005"/>
    <n v="469.31107752000003"/>
    <n v="312.87405168000004"/>
  </r>
  <r>
    <s v="14/06/2026"/>
    <s v="E"/>
    <s v="[1062] RAMGADH"/>
    <s v="[8404] CHANDESH"/>
    <x v="27"/>
    <x v="27"/>
    <x v="27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14/06/2026"/>
    <s v="E"/>
    <s v="[1062] RAMGADH"/>
    <s v="[8404] CHANDESH"/>
    <x v="27"/>
    <x v="27"/>
    <x v="27"/>
    <s v="C"/>
    <n v="79"/>
    <n v="3"/>
    <n v="8"/>
    <n v="2.37"/>
    <n v="6.32"/>
    <n v="34.751112000000006"/>
    <n v="2745.3378480000006"/>
    <n v="417.01334400000002"/>
    <n v="278.00889599999999"/>
    <n v="48.043412340000017"/>
    <n v="296.25"/>
    <n v="3089.6312603400006"/>
    <n v="39.109256460000005"/>
    <n v="469.31107752000003"/>
    <n v="312.87405168000004"/>
  </r>
  <r>
    <s v="15/06/2026"/>
    <s v="M"/>
    <s v="[1062] RAMGADH"/>
    <s v="[8404] CHANDESH"/>
    <x v="27"/>
    <x v="27"/>
    <x v="27"/>
    <s v="B"/>
    <n v="53"/>
    <n v="6.9"/>
    <n v="8.8000000000000007"/>
    <n v="3.6570000000000005"/>
    <n v="4.6640000000000006"/>
    <n v="57.038850000000004"/>
    <n v="3023.0590500000003"/>
    <n v="446.77950391644907"/>
    <n v="297.85300261096603"/>
    <n v="52.903533375000009"/>
    <n v="198.75"/>
    <n v="3274.7125833750001"/>
    <n v="61.787029875000002"/>
    <n v="483.97151338120102"/>
    <n v="322.64767558746735"/>
  </r>
  <r>
    <s v="15/06/2026"/>
    <s v="M"/>
    <s v="[1062] RAMGADH"/>
    <s v="[8404] CHANDESH"/>
    <x v="27"/>
    <x v="27"/>
    <x v="27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15/06/2026"/>
    <s v="E"/>
    <s v="[1062] RAMGADH"/>
    <s v="[8404] CHANDESH"/>
    <x v="27"/>
    <x v="27"/>
    <x v="27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15/06/2026"/>
    <s v="E"/>
    <s v="[1062] RAMGADH"/>
    <s v="[8404] CHANDESH"/>
    <x v="27"/>
    <x v="27"/>
    <x v="27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6/06/2026"/>
    <s v="M"/>
    <s v="[1062] RAMGADH"/>
    <s v="[8404] CHANDESH"/>
    <x v="27"/>
    <x v="27"/>
    <x v="27"/>
    <s v="B"/>
    <n v="49"/>
    <n v="7"/>
    <n v="8.8000000000000007"/>
    <n v="3.43"/>
    <n v="4.3120000000000003"/>
    <n v="57.865500000000004"/>
    <n v="2835.4095000000002"/>
    <n v="449.73186528497411"/>
    <n v="299.82124352331607"/>
    <n v="49.619666250000009"/>
    <n v="183.75"/>
    <n v="3068.7791662500003"/>
    <n v="62.628146250000007"/>
    <n v="486.74725064766841"/>
    <n v="324.49816709844561"/>
  </r>
  <r>
    <s v="16/06/2026"/>
    <s v="M"/>
    <s v="[1062] RAMGADH"/>
    <s v="[8404] CHANDESH"/>
    <x v="27"/>
    <x v="27"/>
    <x v="27"/>
    <s v="C"/>
    <n v="108"/>
    <n v="3.4"/>
    <n v="8"/>
    <n v="3.6719999999999997"/>
    <n v="8.64"/>
    <n v="36.419112000000005"/>
    <n v="3933.2640960000008"/>
    <n v="417.01273282442747"/>
    <n v="278.00848854961833"/>
    <n v="68.832121680000014"/>
    <n v="405"/>
    <n v="4407.0962176800003"/>
    <n v="40.806446460000004"/>
    <n v="467.24938694656487"/>
    <n v="311.49959129770991"/>
  </r>
  <r>
    <s v="17/06/2026"/>
    <s v="M"/>
    <s v="[1062] RAMGADH"/>
    <s v="[8404] CHANDESH"/>
    <x v="27"/>
    <x v="27"/>
    <x v="27"/>
    <s v="B"/>
    <n v="63"/>
    <n v="7.1"/>
    <n v="8.8000000000000007"/>
    <n v="4.4729999999999999"/>
    <n v="5.5440000000000005"/>
    <n v="58.692149999999998"/>
    <n v="3697.60545"/>
    <n v="452.63868894601546"/>
    <n v="301.75912596401031"/>
    <n v="64.708095375000013"/>
    <n v="236.25"/>
    <n v="3998.5635453750001"/>
    <n v="63.469262624999999"/>
    <n v="489.48017448586126"/>
    <n v="326.32011632390748"/>
  </r>
  <r>
    <s v="17/06/2026"/>
    <s v="M"/>
    <s v="[1062] RAMGADH"/>
    <s v="[8404] CHANDESH"/>
    <x v="27"/>
    <x v="27"/>
    <x v="27"/>
    <s v="C"/>
    <n v="56"/>
    <n v="3.1"/>
    <n v="8"/>
    <n v="1.736"/>
    <n v="4.4800000000000004"/>
    <n v="35.168112000000008"/>
    <n v="1969.4142720000004"/>
    <n v="417.01318577075102"/>
    <n v="278.00879051383401"/>
    <n v="34.464749760000011"/>
    <n v="210"/>
    <n v="2213.8790217600003"/>
    <n v="39.533553960000006"/>
    <n v="468.77731968379447"/>
    <n v="312.51821312252963"/>
  </r>
  <r>
    <s v="20/06/2026"/>
    <s v="M"/>
    <s v="[1062] RAMGADH"/>
    <s v="[8404] CHANDESH"/>
    <x v="27"/>
    <x v="27"/>
    <x v="27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22/06/2026"/>
    <s v="M"/>
    <s v="[1062] RAMGADH"/>
    <s v="[8404] CHANDESH"/>
    <x v="27"/>
    <x v="27"/>
    <x v="27"/>
    <s v="B"/>
    <n v="54"/>
    <n v="7"/>
    <n v="8.8000000000000007"/>
    <n v="3.78"/>
    <n v="4.7520000000000007"/>
    <n v="57.865500000000004"/>
    <n v="3124.7370000000001"/>
    <n v="449.73186528497411"/>
    <n v="299.82124352331607"/>
    <n v="54.68289750000001"/>
    <n v="202.5"/>
    <n v="3381.9198974999999"/>
    <n v="62.62814625"/>
    <n v="486.74725064766835"/>
    <n v="324.49816709844555"/>
  </r>
  <r>
    <s v="22/06/2026"/>
    <s v="M"/>
    <s v="[1062] RAMGADH"/>
    <s v="[8404] CHANDESH"/>
    <x v="27"/>
    <x v="27"/>
    <x v="27"/>
    <s v="C"/>
    <n v="35"/>
    <n v="3.3"/>
    <n v="8"/>
    <n v="1.155"/>
    <n v="2.8"/>
    <n v="36.002112000000004"/>
    <n v="1260.07392"/>
    <n v="417.01288030888031"/>
    <n v="278.00858687258687"/>
    <n v="22.051293600000005"/>
    <n v="131.25"/>
    <n v="1413.3752136000001"/>
    <n v="40.382148960000002"/>
    <n v="467.74689915057911"/>
    <n v="311.83126610038607"/>
  </r>
  <r>
    <s v="25/06/2026"/>
    <s v="M"/>
    <s v="[1062] RAMGADH"/>
    <s v="[8404] CHANDESH"/>
    <x v="27"/>
    <x v="27"/>
    <x v="27"/>
    <s v="B"/>
    <n v="31"/>
    <n v="6.6"/>
    <n v="8.4"/>
    <n v="2.0459999999999998"/>
    <n v="2.6040000000000005"/>
    <n v="53.456699999999998"/>
    <n v="1657.1577"/>
    <n v="438.16967213114754"/>
    <n v="292.11311475409838"/>
    <n v="29.000259750000001"/>
    <n v="116.25"/>
    <n v="1802.4079597499999"/>
    <n v="58.142192250000001"/>
    <n v="476.57534631147541"/>
    <n v="317.71689754098361"/>
  </r>
  <r>
    <s v="25/06/2026"/>
    <s v="M"/>
    <s v="[1062] RAMGADH"/>
    <s v="[8404] CHANDESH"/>
    <x v="27"/>
    <x v="27"/>
    <x v="27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26/06/2026"/>
    <s v="M"/>
    <s v="[1062] RAMGADH"/>
    <s v="[8404] CHANDESH"/>
    <x v="27"/>
    <x v="27"/>
    <x v="27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6/06/2026"/>
    <s v="M"/>
    <s v="[1062] RAMGADH"/>
    <s v="[8404] CHANDESH"/>
    <x v="27"/>
    <x v="27"/>
    <x v="27"/>
    <s v="C"/>
    <n v="45"/>
    <n v="3.6"/>
    <n v="8.1"/>
    <n v="1.62"/>
    <n v="3.645"/>
    <n v="37.531125900000006"/>
    <n v="1688.9006655000003"/>
    <n v="417.01251000000008"/>
    <n v="278.00834000000003"/>
    <n v="29.555761646250009"/>
    <n v="168.75"/>
    <n v="1887.2064271462502"/>
    <n v="41.937920603250006"/>
    <n v="465.97689559166673"/>
    <n v="310.6512637277778"/>
  </r>
  <r>
    <s v="27/06/2026"/>
    <s v="M"/>
    <s v="[1062] RAMGADH"/>
    <s v="[8404] CHANDESH"/>
    <x v="27"/>
    <x v="27"/>
    <x v="27"/>
    <s v="B"/>
    <n v="66"/>
    <n v="6.1"/>
    <n v="8.8000000000000007"/>
    <n v="4.0259999999999998"/>
    <n v="5.8080000000000007"/>
    <n v="50.425650000000005"/>
    <n v="3328.0929000000001"/>
    <n v="421.38426183844012"/>
    <n v="280.92284122562677"/>
    <n v="58.241625750000004"/>
    <n v="247.5"/>
    <n v="3633.83452575"/>
    <n v="55.058098874999999"/>
    <n v="460.09553377437322"/>
    <n v="306.73035584958217"/>
  </r>
  <r>
    <s v="27/06/2026"/>
    <s v="M"/>
    <s v="[1062] RAMGADH"/>
    <s v="[8404] CHANDESH"/>
    <x v="27"/>
    <x v="27"/>
    <x v="27"/>
    <s v="C"/>
    <n v="82"/>
    <n v="3.1"/>
    <n v="8"/>
    <n v="2.5420000000000003"/>
    <n v="6.56"/>
    <n v="35.168112000000008"/>
    <n v="2883.7851840000008"/>
    <n v="417.01318577075102"/>
    <n v="278.00879051383401"/>
    <n v="50.466240720000016"/>
    <n v="307.5"/>
    <n v="3241.7514247200006"/>
    <n v="39.533553960000006"/>
    <n v="468.77731968379447"/>
    <n v="312.51821312252963"/>
  </r>
  <r>
    <s v="27/06/2026"/>
    <s v="E"/>
    <s v="[1062] RAMGADH"/>
    <s v="[8404] CHANDESH"/>
    <x v="27"/>
    <x v="27"/>
    <x v="27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27/06/2026"/>
    <s v="E"/>
    <s v="[1062] RAMGADH"/>
    <s v="[8404] CHANDESH"/>
    <x v="27"/>
    <x v="27"/>
    <x v="27"/>
    <s v="C"/>
    <n v="67"/>
    <n v="3"/>
    <n v="8"/>
    <n v="2.0099999999999998"/>
    <n v="5.36"/>
    <n v="34.751112000000006"/>
    <n v="2328.3245040000006"/>
    <n v="417.01334400000002"/>
    <n v="278.00889599999999"/>
    <n v="40.745678820000016"/>
    <n v="251.25"/>
    <n v="2620.3201828200008"/>
    <n v="39.109256460000012"/>
    <n v="469.31107752000008"/>
    <n v="312.87405168000004"/>
  </r>
  <r>
    <s v="28/06/2026"/>
    <s v="M"/>
    <s v="[1062] RAMGADH"/>
    <s v="[8404] CHANDESH"/>
    <x v="27"/>
    <x v="27"/>
    <x v="27"/>
    <s v="B"/>
    <n v="54"/>
    <n v="7"/>
    <n v="9"/>
    <n v="3.78"/>
    <n v="4.8600000000000003"/>
    <n v="58.45"/>
    <n v="3156.3"/>
    <n v="449.61538461538464"/>
    <n v="299.74358974358978"/>
    <n v="55.235250000000008"/>
    <n v="202.5"/>
    <n v="3414.0352500000004"/>
    <n v="63.222875000000009"/>
    <n v="486.32980769230772"/>
    <n v="324.21987179487184"/>
  </r>
  <r>
    <s v="28/06/2026"/>
    <s v="M"/>
    <s v="[1062] RAMGADH"/>
    <s v="[8404] CHANDESH"/>
    <x v="27"/>
    <x v="27"/>
    <x v="27"/>
    <s v="C"/>
    <n v="105"/>
    <n v="3.4"/>
    <n v="8"/>
    <n v="3.57"/>
    <n v="8.4"/>
    <n v="36.419112000000005"/>
    <n v="3824.0067600000007"/>
    <n v="417.01273282442747"/>
    <n v="278.00848854961833"/>
    <n v="66.920118300000013"/>
    <n v="393.75"/>
    <n v="4284.6768783000007"/>
    <n v="40.806446460000004"/>
    <n v="467.24938694656487"/>
    <n v="311.49959129770991"/>
  </r>
  <r>
    <s v="29/06/2026"/>
    <s v="M"/>
    <s v="[1062] RAMGADH"/>
    <s v="[8404] CHANDESH"/>
    <x v="27"/>
    <x v="27"/>
    <x v="27"/>
    <s v="B"/>
    <n v="37"/>
    <n v="7.3"/>
    <n v="9"/>
    <n v="2.7009999999999996"/>
    <n v="3.33"/>
    <n v="60.954999999999998"/>
    <n v="2255.335"/>
    <n v="458.30827067669168"/>
    <n v="305.53884711779443"/>
    <n v="39.468362500000005"/>
    <n v="138.75"/>
    <n v="2433.5533624999998"/>
    <n v="65.771712499999992"/>
    <n v="494.52415413533828"/>
    <n v="329.68276942355885"/>
  </r>
  <r>
    <s v="29/06/2026"/>
    <s v="M"/>
    <s v="[1062] RAMGADH"/>
    <s v="[8404] CHANDESH"/>
    <x v="27"/>
    <x v="27"/>
    <x v="27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9/06/2026"/>
    <s v="E"/>
    <s v="[1062] RAMGADH"/>
    <s v="[8404] CHANDESH"/>
    <x v="27"/>
    <x v="27"/>
    <x v="27"/>
    <s v="B"/>
    <n v="26"/>
    <n v="7"/>
    <n v="9"/>
    <n v="1.82"/>
    <n v="2.34"/>
    <n v="58.45"/>
    <n v="1519.7"/>
    <n v="449.61538461538464"/>
    <n v="299.74358974358978"/>
    <n v="26.594750000000005"/>
    <n v="97.5"/>
    <n v="1643.79475"/>
    <n v="63.222875000000002"/>
    <n v="486.32980769230767"/>
    <n v="324.21987179487178"/>
  </r>
  <r>
    <s v="29/06/2026"/>
    <s v="E"/>
    <s v="[1062] RAMGADH"/>
    <s v="[8404] CHANDESH"/>
    <x v="27"/>
    <x v="27"/>
    <x v="27"/>
    <s v="C"/>
    <n v="72"/>
    <n v="3.2"/>
    <n v="8"/>
    <n v="2.3040000000000003"/>
    <n v="5.76"/>
    <n v="35.585112000000002"/>
    <n v="2562.128064"/>
    <n v="417.01303124999998"/>
    <n v="278.00868750000001"/>
    <n v="44.837241120000002"/>
    <n v="270"/>
    <n v="2876.9653051199998"/>
    <n v="39.957851460000001"/>
    <n v="468.25607179687495"/>
    <n v="312.17071453124998"/>
  </r>
  <r>
    <s v="30/06/2026"/>
    <s v="M"/>
    <s v="[1062] RAMGADH"/>
    <s v="[8404] CHANDESH"/>
    <x v="27"/>
    <x v="27"/>
    <x v="27"/>
    <s v="B"/>
    <n v="52"/>
    <n v="6.7"/>
    <n v="8.8000000000000007"/>
    <n v="3.4840000000000004"/>
    <n v="4.5760000000000005"/>
    <n v="55.385550000000002"/>
    <n v="2880.0486000000001"/>
    <n v="440.73381962864721"/>
    <n v="293.82254641909816"/>
    <n v="50.400850500000004"/>
    <n v="195"/>
    <n v="3125.4494505000002"/>
    <n v="60.104797125000005"/>
    <n v="478.28751027851456"/>
    <n v="318.85834018567635"/>
  </r>
  <r>
    <s v="30/06/2026"/>
    <s v="M"/>
    <s v="[1062] RAMGADH"/>
    <s v="[8404] CHANDESH"/>
    <x v="27"/>
    <x v="27"/>
    <x v="27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30/06/2026"/>
    <s v="E"/>
    <s v="[1062] RAMGADH"/>
    <s v="[8404] CHANDESH"/>
    <x v="27"/>
    <x v="27"/>
    <x v="27"/>
    <s v="B"/>
    <n v="33"/>
    <n v="6.7"/>
    <n v="9"/>
    <n v="2.2109999999999999"/>
    <n v="2.97"/>
    <n v="55.945"/>
    <n v="1846.1849999999999"/>
    <n v="440.51181102362204"/>
    <n v="293.67454068241472"/>
    <n v="32.308237500000004"/>
    <n v="123.75"/>
    <n v="2002.2432374999999"/>
    <n v="60.674037499999997"/>
    <n v="477.74832677165352"/>
    <n v="318.4988845144357"/>
  </r>
  <r>
    <s v="30/06/2026"/>
    <s v="E"/>
    <s v="[1062] RAMGADH"/>
    <s v="[8404] CHANDESH"/>
    <x v="27"/>
    <x v="27"/>
    <x v="27"/>
    <s v="C"/>
    <n v="70"/>
    <n v="3.1"/>
    <n v="8"/>
    <n v="2.17"/>
    <n v="5.6"/>
    <n v="35.168112000000008"/>
    <n v="2461.7678400000004"/>
    <n v="417.01318577075102"/>
    <n v="278.00879051383401"/>
    <n v="43.080937200000008"/>
    <n v="262.5"/>
    <n v="2767.3487772000003"/>
    <n v="39.533553960000006"/>
    <n v="468.77731968379447"/>
    <n v="312.51821312252963"/>
  </r>
  <r>
    <s v="01/06/2026"/>
    <s v="M"/>
    <s v="[1062] RAMGADH"/>
    <s v="[8405] RAMGADH"/>
    <x v="28"/>
    <x v="28"/>
    <x v="28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01/06/2026"/>
    <s v="M"/>
    <s v="[1062] RAMGADH"/>
    <s v="[8405] RAMGADH"/>
    <x v="28"/>
    <x v="28"/>
    <x v="28"/>
    <s v="C"/>
    <n v="77"/>
    <n v="3.6"/>
    <n v="8.1"/>
    <n v="2.7719999999999998"/>
    <n v="6.2369999999999992"/>
    <n v="37.531125900000006"/>
    <n v="2889.8966943000005"/>
    <n v="417.01251000000008"/>
    <n v="278.00834000000003"/>
    <n v="50.573192150250016"/>
    <n v="288.75"/>
    <n v="3229.2198864502507"/>
    <n v="41.937920603250006"/>
    <n v="465.97689559166673"/>
    <n v="310.6512637277778"/>
  </r>
  <r>
    <s v="01/06/2026"/>
    <s v="E"/>
    <s v="[1062] RAMGADH"/>
    <s v="[8405] RAMGADH"/>
    <x v="28"/>
    <x v="28"/>
    <x v="28"/>
    <s v="B"/>
    <n v="12"/>
    <n v="6.6"/>
    <n v="8.6"/>
    <n v="0.79199999999999993"/>
    <n v="1.0319999999999998"/>
    <n v="54.007799999999996"/>
    <n v="648.09359999999992"/>
    <n v="437.90108108108109"/>
    <n v="291.93405405405406"/>
    <n v="11.341638"/>
    <n v="45"/>
    <n v="704.43523799999991"/>
    <n v="58.702936499999993"/>
    <n v="475.96975540540541"/>
    <n v="317.31317027027029"/>
  </r>
  <r>
    <s v="01/06/2026"/>
    <s v="E"/>
    <s v="[1062] RAMGADH"/>
    <s v="[8405] RAMGADH"/>
    <x v="28"/>
    <x v="28"/>
    <x v="28"/>
    <s v="C"/>
    <n v="55"/>
    <n v="3.7"/>
    <n v="8.1"/>
    <n v="2.0350000000000001"/>
    <n v="4.4550000000000001"/>
    <n v="37.948125900000008"/>
    <n v="2087.1469245000003"/>
    <n v="417.01237252747262"/>
    <n v="278.00824835164843"/>
    <n v="36.525071178750011"/>
    <n v="206.25"/>
    <n v="2329.9219956787501"/>
    <n v="42.362218103250001"/>
    <n v="465.51888025549454"/>
    <n v="310.34592017032969"/>
  </r>
  <r>
    <s v="02/06/2026"/>
    <s v="M"/>
    <s v="[1062] RAMGADH"/>
    <s v="[8405] RAMGADH"/>
    <x v="28"/>
    <x v="28"/>
    <x v="28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02/06/2026"/>
    <s v="M"/>
    <s v="[1062] RAMGADH"/>
    <s v="[8405] RAMGADH"/>
    <x v="28"/>
    <x v="28"/>
    <x v="28"/>
    <s v="C"/>
    <n v="50"/>
    <n v="3.9"/>
    <n v="8.1"/>
    <n v="1.95"/>
    <n v="4.05"/>
    <n v="38.782125900000004"/>
    <n v="1939.1062950000003"/>
    <n v="417.01210645161296"/>
    <n v="278.00807096774196"/>
    <n v="33.934360162500006"/>
    <n v="187.5"/>
    <n v="2160.5406551625001"/>
    <n v="43.210813103250004"/>
    <n v="464.63239895967746"/>
    <n v="309.75493263978495"/>
  </r>
  <r>
    <s v="02/06/2026"/>
    <s v="E"/>
    <s v="[1062] RAMGADH"/>
    <s v="[8405] RAMGADH"/>
    <x v="28"/>
    <x v="28"/>
    <x v="28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02/06/2026"/>
    <s v="E"/>
    <s v="[1062] RAMGADH"/>
    <s v="[8405] RAMGADH"/>
    <x v="28"/>
    <x v="28"/>
    <x v="28"/>
    <s v="C"/>
    <n v="53"/>
    <n v="3.1"/>
    <n v="8.1"/>
    <n v="1.643"/>
    <n v="4.2929999999999993"/>
    <n v="35.446125899999998"/>
    <n v="1878.6446727"/>
    <n v="417.01324588235298"/>
    <n v="278.0088305882353"/>
    <n v="32.876281772250003"/>
    <n v="198.75"/>
    <n v="2110.2709544722502"/>
    <n v="39.816433103250006"/>
    <n v="468.42862474411777"/>
    <n v="312.28574982941183"/>
  </r>
  <r>
    <s v="03/06/2026"/>
    <s v="M"/>
    <s v="[1062] RAMGADH"/>
    <s v="[8405] RAMGADH"/>
    <x v="28"/>
    <x v="28"/>
    <x v="28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03/06/2026"/>
    <s v="M"/>
    <s v="[1062] RAMGADH"/>
    <s v="[8405] RAMGADH"/>
    <x v="28"/>
    <x v="28"/>
    <x v="28"/>
    <s v="C"/>
    <n v="58"/>
    <n v="3.6"/>
    <n v="8.1"/>
    <n v="2.0880000000000001"/>
    <n v="4.6979999999999995"/>
    <n v="37.531125900000006"/>
    <n v="2176.8053022000004"/>
    <n v="417.01251000000008"/>
    <n v="278.00834000000003"/>
    <n v="38.094092788500014"/>
    <n v="217.5"/>
    <n v="2432.3993949885003"/>
    <n v="41.937920603250006"/>
    <n v="465.97689559166673"/>
    <n v="310.6512637277778"/>
  </r>
  <r>
    <s v="03/06/2026"/>
    <s v="E"/>
    <s v="[1062] RAMGADH"/>
    <s v="[8405] RAMGADH"/>
    <x v="28"/>
    <x v="28"/>
    <x v="28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3/06/2026"/>
    <s v="E"/>
    <s v="[1062] RAMGADH"/>
    <s v="[8405] RAMGADH"/>
    <x v="28"/>
    <x v="28"/>
    <x v="28"/>
    <s v="C"/>
    <n v="58"/>
    <n v="3.5"/>
    <n v="8.1"/>
    <n v="2.0299999999999998"/>
    <n v="4.6979999999999995"/>
    <n v="37.114125900000005"/>
    <n v="2152.6193022000002"/>
    <n v="417.01265056179784"/>
    <n v="278.00843370786521"/>
    <n v="37.670837788500009"/>
    <n v="217.5"/>
    <n v="2407.7901399885004"/>
    <n v="41.513623103250005"/>
    <n v="466.44520340730344"/>
    <n v="310.96346893820231"/>
  </r>
  <r>
    <s v="04/06/2026"/>
    <s v="M"/>
    <s v="[1062] RAMGADH"/>
    <s v="[8405] RAMGADH"/>
    <x v="28"/>
    <x v="28"/>
    <x v="28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04/06/2026"/>
    <s v="M"/>
    <s v="[1062] RAMGADH"/>
    <s v="[8405] RAMGADH"/>
    <x v="28"/>
    <x v="28"/>
    <x v="28"/>
    <s v="C"/>
    <n v="57"/>
    <n v="3.3"/>
    <n v="8"/>
    <n v="1.881"/>
    <n v="4.5599999999999996"/>
    <n v="36.002112000000004"/>
    <n v="2052.1203840000003"/>
    <n v="417.01288030888031"/>
    <n v="278.00858687258687"/>
    <n v="35.912106720000011"/>
    <n v="213.75"/>
    <n v="2301.7824907200002"/>
    <n v="40.382148960000002"/>
    <n v="467.74689915057911"/>
    <n v="311.83126610038607"/>
  </r>
  <r>
    <s v="04/06/2026"/>
    <s v="E"/>
    <s v="[1062] RAMGADH"/>
    <s v="[8405] RAMGADH"/>
    <x v="28"/>
    <x v="28"/>
    <x v="28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04/06/2026"/>
    <s v="E"/>
    <s v="[1062] RAMGADH"/>
    <s v="[8405] RAMGADH"/>
    <x v="28"/>
    <x v="28"/>
    <x v="28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5/06/2026"/>
    <s v="M"/>
    <s v="[1062] RAMGADH"/>
    <s v="[8405] RAMGADH"/>
    <x v="28"/>
    <x v="28"/>
    <x v="28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05/06/2026"/>
    <s v="M"/>
    <s v="[1062] RAMGADH"/>
    <s v="[8405] RAMGADH"/>
    <x v="28"/>
    <x v="28"/>
    <x v="28"/>
    <s v="C"/>
    <n v="59"/>
    <n v="3.7"/>
    <n v="8.1"/>
    <n v="2.1830000000000003"/>
    <n v="4.7789999999999999"/>
    <n v="37.948125900000008"/>
    <n v="2238.9394281000004"/>
    <n v="417.01237252747262"/>
    <n v="278.00824835164843"/>
    <n v="39.181439991750011"/>
    <n v="221.25"/>
    <n v="2499.3708680917507"/>
    <n v="42.362218103250015"/>
    <n v="465.51888025549471"/>
    <n v="310.3459201703298"/>
  </r>
  <r>
    <s v="05/06/2026"/>
    <s v="E"/>
    <s v="[1062] RAMGADH"/>
    <s v="[8405] RAMGADH"/>
    <x v="28"/>
    <x v="28"/>
    <x v="28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05/06/2026"/>
    <s v="E"/>
    <s v="[1062] RAMGADH"/>
    <s v="[8405] RAMGADH"/>
    <x v="28"/>
    <x v="28"/>
    <x v="28"/>
    <s v="C"/>
    <n v="64"/>
    <n v="3"/>
    <n v="8"/>
    <n v="1.92"/>
    <n v="5.12"/>
    <n v="34.751112000000006"/>
    <n v="2224.0711680000004"/>
    <n v="417.01334400000002"/>
    <n v="278.00889599999999"/>
    <n v="38.921245440000014"/>
    <n v="240"/>
    <n v="2502.9924134400003"/>
    <n v="39.109256460000005"/>
    <n v="469.31107752000003"/>
    <n v="312.87405168000004"/>
  </r>
  <r>
    <s v="06/06/2026"/>
    <s v="M"/>
    <s v="[1062] RAMGADH"/>
    <s v="[8405] RAMGADH"/>
    <x v="28"/>
    <x v="28"/>
    <x v="28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06/06/2026"/>
    <s v="M"/>
    <s v="[1062] RAMGADH"/>
    <s v="[8405] RAMGADH"/>
    <x v="28"/>
    <x v="28"/>
    <x v="28"/>
    <s v="C"/>
    <n v="55"/>
    <n v="3.4"/>
    <n v="8.1999999999999993"/>
    <n v="1.87"/>
    <n v="4.51"/>
    <n v="36.975139800000001"/>
    <n v="2033.632689"/>
    <n v="417.01285488721805"/>
    <n v="278.00856992481204"/>
    <n v="35.588572057500002"/>
    <n v="206.25"/>
    <n v="2275.4712610575002"/>
    <n v="41.372204746500003"/>
    <n v="466.60381293045111"/>
    <n v="311.06920862030074"/>
  </r>
  <r>
    <s v="06/06/2026"/>
    <s v="E"/>
    <s v="[1062] RAMGADH"/>
    <s v="[8405] RAMGADH"/>
    <x v="28"/>
    <x v="28"/>
    <x v="28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06/06/2026"/>
    <s v="E"/>
    <s v="[1062] RAMGADH"/>
    <s v="[8405] RAMGADH"/>
    <x v="28"/>
    <x v="28"/>
    <x v="28"/>
    <s v="C"/>
    <n v="63"/>
    <n v="3.1"/>
    <n v="8.1"/>
    <n v="1.9530000000000001"/>
    <n v="5.1029999999999998"/>
    <n v="35.446125899999998"/>
    <n v="2233.1059316999999"/>
    <n v="417.01324588235298"/>
    <n v="278.0088305882353"/>
    <n v="39.079353804749999"/>
    <n v="236.25"/>
    <n v="2508.43528550475"/>
    <n v="39.816433103249999"/>
    <n v="468.42862474411766"/>
    <n v="312.28574982941177"/>
  </r>
  <r>
    <s v="07/06/2026"/>
    <s v="M"/>
    <s v="[1062] RAMGADH"/>
    <s v="[8405] RAMGADH"/>
    <x v="28"/>
    <x v="28"/>
    <x v="28"/>
    <s v="B"/>
    <n v="21"/>
    <n v="7.8"/>
    <n v="9"/>
    <n v="1.6379999999999999"/>
    <n v="1.89"/>
    <n v="65.13"/>
    <n v="1367.73"/>
    <n v="471.95652173913038"/>
    <n v="314.63768115942025"/>
    <n v="23.935275000000004"/>
    <n v="78.75"/>
    <n v="1470.4152750000001"/>
    <n v="70.01977500000001"/>
    <n v="507.38967391304351"/>
    <n v="338.25978260869567"/>
  </r>
  <r>
    <s v="07/06/2026"/>
    <s v="M"/>
    <s v="[1062] RAMGADH"/>
    <s v="[8405] RAMGADH"/>
    <x v="28"/>
    <x v="28"/>
    <x v="28"/>
    <s v="C"/>
    <n v="70"/>
    <n v="3.8"/>
    <n v="8"/>
    <n v="2.66"/>
    <n v="5.6"/>
    <n v="38.087112000000005"/>
    <n v="2666.0978400000004"/>
    <n v="417.01217518248177"/>
    <n v="278.00811678832116"/>
    <n v="46.656712200000008"/>
    <n v="262.5"/>
    <n v="2975.2545522000005"/>
    <n v="42.50363646000001"/>
    <n v="465.36828240875923"/>
    <n v="310.24552160583949"/>
  </r>
  <r>
    <s v="07/06/2026"/>
    <s v="E"/>
    <s v="[1062] RAMGADH"/>
    <s v="[8405] RAMGADH"/>
    <x v="28"/>
    <x v="28"/>
    <x v="28"/>
    <s v="B"/>
    <n v="9"/>
    <n v="7.8"/>
    <n v="9"/>
    <n v="0.70200000000000007"/>
    <n v="0.81"/>
    <n v="65.13"/>
    <n v="586.16999999999996"/>
    <n v="471.95652173913038"/>
    <n v="314.63768115942025"/>
    <n v="10.257975"/>
    <n v="33.75"/>
    <n v="630.17797499999995"/>
    <n v="70.019774999999996"/>
    <n v="507.3896739130434"/>
    <n v="338.25978260869562"/>
  </r>
  <r>
    <s v="07/06/2026"/>
    <s v="E"/>
    <s v="[1062] RAMGADH"/>
    <s v="[8405] RAMGADH"/>
    <x v="28"/>
    <x v="28"/>
    <x v="28"/>
    <s v="C"/>
    <n v="66"/>
    <n v="3.7"/>
    <n v="8.4"/>
    <n v="2.4420000000000002"/>
    <n v="5.5439999999999996"/>
    <n v="38.782167600000008"/>
    <n v="2559.6230616000007"/>
    <n v="417.01255483870978"/>
    <n v="278.00836989247318"/>
    <n v="44.793403578000017"/>
    <n v="247.5"/>
    <n v="2851.9164651780006"/>
    <n v="43.210855533000007"/>
    <n v="464.63285519354849"/>
    <n v="309.75523679569898"/>
  </r>
  <r>
    <s v="08/06/2026"/>
    <s v="M"/>
    <s v="[1062] RAMGADH"/>
    <s v="[8405] RAMGADH"/>
    <x v="28"/>
    <x v="28"/>
    <x v="28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08/06/2026"/>
    <s v="M"/>
    <s v="[1062] RAMGADH"/>
    <s v="[8405] RAMGADH"/>
    <x v="28"/>
    <x v="28"/>
    <x v="28"/>
    <s v="C"/>
    <n v="68"/>
    <n v="3.3"/>
    <n v="8"/>
    <n v="2.2439999999999998"/>
    <n v="5.44"/>
    <n v="36.002112000000004"/>
    <n v="2448.1436160000003"/>
    <n v="417.01288030888031"/>
    <n v="278.00858687258687"/>
    <n v="42.842513280000006"/>
    <n v="255"/>
    <n v="2745.9861292800001"/>
    <n v="40.382148960000002"/>
    <n v="467.74689915057911"/>
    <n v="311.83126610038607"/>
  </r>
  <r>
    <s v="08/06/2026"/>
    <s v="E"/>
    <s v="[1062] RAMGADH"/>
    <s v="[8405] RAMGADH"/>
    <x v="28"/>
    <x v="28"/>
    <x v="28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08/06/2026"/>
    <s v="E"/>
    <s v="[1062] RAMGADH"/>
    <s v="[8405] RAMGADH"/>
    <x v="28"/>
    <x v="28"/>
    <x v="28"/>
    <s v="C"/>
    <n v="57"/>
    <n v="3.3"/>
    <n v="8.1999999999999993"/>
    <n v="1.881"/>
    <n v="4.6739999999999995"/>
    <n v="36.558139799999999"/>
    <n v="2083.8139686"/>
    <n v="417.0130015209125"/>
    <n v="278.00866768060831"/>
    <n v="36.466744450500002"/>
    <n v="213.75"/>
    <n v="2334.0307130504998"/>
    <n v="40.947907246499994"/>
    <n v="467.086394446768"/>
    <n v="311.39092963117866"/>
  </r>
  <r>
    <s v="09/06/2026"/>
    <s v="M"/>
    <s v="[1062] RAMGADH"/>
    <s v="[8405] RAMGADH"/>
    <x v="28"/>
    <x v="28"/>
    <x v="28"/>
    <s v="B"/>
    <n v="16"/>
    <n v="7.5"/>
    <n v="8.8000000000000007"/>
    <n v="1.2"/>
    <n v="1.4080000000000001"/>
    <n v="61.998750000000001"/>
    <n v="991.98"/>
    <n v="463.83104738154617"/>
    <n v="309.22069825436409"/>
    <n v="17.359650000000002"/>
    <n v="60"/>
    <n v="1069.3396500000001"/>
    <n v="66.833728125000007"/>
    <n v="500.00295355361607"/>
    <n v="333.3353023690774"/>
  </r>
  <r>
    <s v="09/06/2026"/>
    <s v="M"/>
    <s v="[1062] RAMGADH"/>
    <s v="[8405] RAMGADH"/>
    <x v="28"/>
    <x v="28"/>
    <x v="28"/>
    <s v="C"/>
    <n v="77"/>
    <n v="3"/>
    <n v="8"/>
    <n v="2.31"/>
    <n v="6.16"/>
    <n v="34.751112000000006"/>
    <n v="2675.8356240000003"/>
    <n v="417.01334400000002"/>
    <n v="278.00889599999999"/>
    <n v="46.827123420000007"/>
    <n v="288.75"/>
    <n v="3011.4127474200004"/>
    <n v="39.109256460000005"/>
    <n v="469.31107752000003"/>
    <n v="312.87405168000004"/>
  </r>
  <r>
    <s v="09/06/2026"/>
    <s v="E"/>
    <s v="[1062] RAMGADH"/>
    <s v="[8405] RAMGADH"/>
    <x v="28"/>
    <x v="28"/>
    <x v="28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09/06/2026"/>
    <s v="E"/>
    <s v="[1062] RAMGADH"/>
    <s v="[8405] RAMGADH"/>
    <x v="28"/>
    <x v="28"/>
    <x v="28"/>
    <s v="C"/>
    <n v="63"/>
    <n v="3.1"/>
    <n v="8"/>
    <n v="1.9530000000000001"/>
    <n v="5.04"/>
    <n v="35.168112000000008"/>
    <n v="2215.5910560000007"/>
    <n v="417.01318577075102"/>
    <n v="278.00879051383401"/>
    <n v="38.772843480000013"/>
    <n v="236.25"/>
    <n v="2490.6138994800008"/>
    <n v="39.533553960000013"/>
    <n v="468.77731968379459"/>
    <n v="312.51821312252974"/>
  </r>
  <r>
    <s v="10/06/2026"/>
    <s v="M"/>
    <s v="[1062] RAMGADH"/>
    <s v="[8405] RAMGADH"/>
    <x v="28"/>
    <x v="28"/>
    <x v="28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10/06/2026"/>
    <s v="M"/>
    <s v="[1062] RAMGADH"/>
    <s v="[8405] RAMGADH"/>
    <x v="28"/>
    <x v="28"/>
    <x v="28"/>
    <s v="C"/>
    <n v="69"/>
    <n v="3"/>
    <n v="8"/>
    <n v="2.0699999999999998"/>
    <n v="5.52"/>
    <n v="34.751112000000006"/>
    <n v="2397.8267280000005"/>
    <n v="417.01334400000002"/>
    <n v="278.00889599999999"/>
    <n v="41.961967740000013"/>
    <n v="258.75"/>
    <n v="2698.5386957400005"/>
    <n v="39.109256460000005"/>
    <n v="469.31107752000003"/>
    <n v="312.87405168000004"/>
  </r>
  <r>
    <s v="10/06/2026"/>
    <s v="E"/>
    <s v="[1062] RAMGADH"/>
    <s v="[8405] RAMGADH"/>
    <x v="28"/>
    <x v="28"/>
    <x v="28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10/06/2026"/>
    <s v="E"/>
    <s v="[1062] RAMGADH"/>
    <s v="[8405] RAMGADH"/>
    <x v="28"/>
    <x v="28"/>
    <x v="28"/>
    <s v="C"/>
    <n v="72"/>
    <n v="3.7"/>
    <n v="8.4"/>
    <n v="2.6640000000000001"/>
    <n v="6.0480000000000009"/>
    <n v="38.782167600000008"/>
    <n v="2792.3160672000004"/>
    <n v="417.01255483870978"/>
    <n v="278.00836989247318"/>
    <n v="48.865531176000012"/>
    <n v="270"/>
    <n v="3111.1815983760002"/>
    <n v="43.210855533"/>
    <n v="464.63285519354838"/>
    <n v="309.75523679569892"/>
  </r>
  <r>
    <s v="11/06/2026"/>
    <s v="M"/>
    <s v="[1062] RAMGADH"/>
    <s v="[8405] RAMGADH"/>
    <x v="28"/>
    <x v="28"/>
    <x v="28"/>
    <s v="B"/>
    <n v="18"/>
    <n v="7.2"/>
    <n v="8.8000000000000007"/>
    <n v="1.296"/>
    <n v="1.5840000000000001"/>
    <n v="59.518800000000006"/>
    <n v="1071.3384000000001"/>
    <n v="455.50102040816324"/>
    <n v="303.66734693877549"/>
    <n v="18.748422000000005"/>
    <n v="67.5"/>
    <n v="1157.5868220000002"/>
    <n v="64.310379000000012"/>
    <n v="492.17126785714288"/>
    <n v="328.11417857142857"/>
  </r>
  <r>
    <s v="11/06/2026"/>
    <s v="M"/>
    <s v="[1062] RAMGADH"/>
    <s v="[8405] RAMGADH"/>
    <x v="28"/>
    <x v="28"/>
    <x v="28"/>
    <s v="C"/>
    <n v="63"/>
    <n v="4"/>
    <n v="8.1"/>
    <n v="2.52"/>
    <n v="5.1029999999999998"/>
    <n v="39.199125899999999"/>
    <n v="2469.5449316999998"/>
    <n v="417.01197765957443"/>
    <n v="278.00798510638293"/>
    <n v="43.217036304750003"/>
    <n v="236.25"/>
    <n v="2749.0119680047496"/>
    <n v="43.635110603249991"/>
    <n v="464.20330428989354"/>
    <n v="309.46886952659571"/>
  </r>
  <r>
    <s v="11/06/2026"/>
    <s v="E"/>
    <s v="[1062] RAMGADH"/>
    <s v="[8405] RAMGADH"/>
    <x v="28"/>
    <x v="28"/>
    <x v="28"/>
    <s v="B"/>
    <n v="12"/>
    <n v="6.9"/>
    <n v="9"/>
    <n v="0.82800000000000007"/>
    <n v="1.08"/>
    <n v="57.615000000000002"/>
    <n v="691.38"/>
    <n v="446.62790697674421"/>
    <n v="297.75193798449612"/>
    <n v="12.099150000000002"/>
    <n v="45"/>
    <n v="748.47915"/>
    <n v="62.373262500000003"/>
    <n v="483.51366279069771"/>
    <n v="322.34244186046516"/>
  </r>
  <r>
    <s v="11/06/2026"/>
    <s v="E"/>
    <s v="[1062] RAMGADH"/>
    <s v="[8405] RAMGADH"/>
    <x v="28"/>
    <x v="28"/>
    <x v="28"/>
    <s v="C"/>
    <n v="66"/>
    <n v="3.2"/>
    <n v="8.1999999999999993"/>
    <n v="2.1120000000000001"/>
    <n v="5.411999999999999"/>
    <n v="36.141139799999998"/>
    <n v="2385.3152267999999"/>
    <n v="417.0131515384615"/>
    <n v="278.00876769230769"/>
    <n v="41.743016469000004"/>
    <n v="247.5"/>
    <n v="2674.5582432689998"/>
    <n v="40.5236097465"/>
    <n v="467.58011245961535"/>
    <n v="311.72007497307692"/>
  </r>
  <r>
    <s v="12/06/2026"/>
    <s v="M"/>
    <s v="[1062] RAMGADH"/>
    <s v="[8405] RAMGADH"/>
    <x v="28"/>
    <x v="28"/>
    <x v="28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12/06/2026"/>
    <s v="M"/>
    <s v="[1062] RAMGADH"/>
    <s v="[8405] RAMGADH"/>
    <x v="28"/>
    <x v="28"/>
    <x v="28"/>
    <s v="C"/>
    <n v="70"/>
    <n v="3"/>
    <n v="8"/>
    <n v="2.1"/>
    <n v="5.6"/>
    <n v="34.751112000000006"/>
    <n v="2432.5778400000004"/>
    <n v="417.01334400000002"/>
    <n v="278.00889599999999"/>
    <n v="42.570112200000011"/>
    <n v="262.5"/>
    <n v="2737.6479522000004"/>
    <n v="39.109256460000005"/>
    <n v="469.31107752000003"/>
    <n v="312.87405168000004"/>
  </r>
  <r>
    <s v="12/06/2026"/>
    <s v="E"/>
    <s v="[1062] RAMGADH"/>
    <s v="[8405] RAMGADH"/>
    <x v="28"/>
    <x v="28"/>
    <x v="28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12/06/2026"/>
    <s v="E"/>
    <s v="[1062] RAMGADH"/>
    <s v="[8405] RAMGADH"/>
    <x v="28"/>
    <x v="28"/>
    <x v="28"/>
    <s v="C"/>
    <n v="55"/>
    <n v="3.4"/>
    <n v="8.1999999999999993"/>
    <n v="1.87"/>
    <n v="4.51"/>
    <n v="36.975139800000001"/>
    <n v="2033.632689"/>
    <n v="417.01285488721805"/>
    <n v="278.00856992481204"/>
    <n v="35.588572057500002"/>
    <n v="206.25"/>
    <n v="2275.4712610575002"/>
    <n v="41.372204746500003"/>
    <n v="466.60381293045111"/>
    <n v="311.06920862030074"/>
  </r>
  <r>
    <s v="13/06/2026"/>
    <s v="M"/>
    <s v="[1062] RAMGADH"/>
    <s v="[8405] RAMGADH"/>
    <x v="28"/>
    <x v="28"/>
    <x v="28"/>
    <s v="B"/>
    <n v="18"/>
    <n v="7.1"/>
    <n v="8.5"/>
    <n v="1.278"/>
    <n v="1.53"/>
    <n v="57.506449999999994"/>
    <n v="1035.1161"/>
    <n v="450.44216710182769"/>
    <n v="300.29477806788515"/>
    <n v="18.114531750000001"/>
    <n v="67.5"/>
    <n v="1120.7306317499999"/>
    <n v="62.262812874999995"/>
    <n v="487.69827317232375"/>
    <n v="325.13218211488248"/>
  </r>
  <r>
    <s v="13/06/2026"/>
    <s v="M"/>
    <s v="[1062] RAMGADH"/>
    <s v="[8405] RAMGADH"/>
    <x v="28"/>
    <x v="28"/>
    <x v="28"/>
    <s v="C"/>
    <n v="59"/>
    <n v="4"/>
    <n v="8.3000000000000007"/>
    <n v="2.36"/>
    <n v="4.8970000000000002"/>
    <n v="39.755153700000008"/>
    <n v="2345.5540683000004"/>
    <n v="417.01210174825178"/>
    <n v="278.00806783216785"/>
    <n v="41.04719619525001"/>
    <n v="221.25"/>
    <n v="2607.8512644952502"/>
    <n v="44.200868889750005"/>
    <n v="463.6454778645105"/>
    <n v="309.096985243007"/>
  </r>
  <r>
    <s v="13/06/2026"/>
    <s v="E"/>
    <s v="[1062] RAMGADH"/>
    <s v="[8405] RAMGADH"/>
    <x v="28"/>
    <x v="28"/>
    <x v="28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13/06/2026"/>
    <s v="E"/>
    <s v="[1062] RAMGADH"/>
    <s v="[8405] RAMGADH"/>
    <x v="28"/>
    <x v="28"/>
    <x v="28"/>
    <s v="C"/>
    <n v="64"/>
    <n v="3.3"/>
    <n v="8.1999999999999993"/>
    <n v="2.1120000000000001"/>
    <n v="5.2479999999999993"/>
    <n v="36.558139799999999"/>
    <n v="2339.7209472"/>
    <n v="417.0130015209125"/>
    <n v="278.00866768060831"/>
    <n v="40.945116576000004"/>
    <n v="240"/>
    <n v="2620.6660637760001"/>
    <n v="40.947907246500002"/>
    <n v="467.08639444676805"/>
    <n v="311.39092963117872"/>
  </r>
  <r>
    <s v="14/06/2026"/>
    <s v="M"/>
    <s v="[1062] RAMGADH"/>
    <s v="[8405] RAMGADH"/>
    <x v="28"/>
    <x v="28"/>
    <x v="28"/>
    <s v="B"/>
    <n v="14"/>
    <n v="7.1"/>
    <n v="8.6"/>
    <n v="0.99399999999999988"/>
    <n v="1.204"/>
    <n v="58.099299999999992"/>
    <n v="813.39019999999994"/>
    <n v="452.72181818181815"/>
    <n v="301.81454545454545"/>
    <n v="14.2343285"/>
    <n v="52.5"/>
    <n v="880.1245285"/>
    <n v="62.866037749999997"/>
    <n v="489.86522922077921"/>
    <n v="326.57681948051948"/>
  </r>
  <r>
    <s v="14/06/2026"/>
    <s v="M"/>
    <s v="[1062] RAMGADH"/>
    <s v="[8405] RAMGADH"/>
    <x v="28"/>
    <x v="28"/>
    <x v="28"/>
    <s v="C"/>
    <n v="68"/>
    <n v="4"/>
    <n v="8.1999999999999993"/>
    <n v="2.72"/>
    <n v="5.5759999999999987"/>
    <n v="39.477139800000003"/>
    <n v="2684.4455064000003"/>
    <n v="417.0120401408451"/>
    <n v="278.00802676056338"/>
    <n v="46.977796362000014"/>
    <n v="255"/>
    <n v="2986.4233027620003"/>
    <n v="43.917989746500005"/>
    <n v="463.92242689964797"/>
    <n v="309.28161793309863"/>
  </r>
  <r>
    <s v="14/06/2026"/>
    <s v="E"/>
    <s v="[1062] RAMGADH"/>
    <s v="[8405] RAMGADH"/>
    <x v="28"/>
    <x v="28"/>
    <x v="28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14/06/2026"/>
    <s v="E"/>
    <s v="[1062] RAMGADH"/>
    <s v="[8405] RAMGADH"/>
    <x v="28"/>
    <x v="28"/>
    <x v="28"/>
    <s v="C"/>
    <n v="66"/>
    <n v="3.5"/>
    <n v="8.3000000000000007"/>
    <n v="2.31"/>
    <n v="5.4780000000000006"/>
    <n v="37.670153700000007"/>
    <n v="2486.2301442000003"/>
    <n v="417.01277158671587"/>
    <n v="278.00851439114393"/>
    <n v="43.509027523500009"/>
    <n v="247.5"/>
    <n v="2777.2391717235005"/>
    <n v="42.079381389750004"/>
    <n v="465.82341021863465"/>
    <n v="310.54894014575643"/>
  </r>
  <r>
    <s v="15/06/2026"/>
    <s v="M"/>
    <s v="[1062] RAMGADH"/>
    <s v="[8405] RAMGADH"/>
    <x v="28"/>
    <x v="28"/>
    <x v="28"/>
    <s v="B"/>
    <n v="8"/>
    <n v="7.4"/>
    <n v="8.8000000000000007"/>
    <n v="0.59200000000000008"/>
    <n v="0.70400000000000007"/>
    <n v="61.172100000000007"/>
    <n v="489.37680000000006"/>
    <n v="461.09623115577887"/>
    <n v="307.39748743718593"/>
    <n v="8.5640940000000025"/>
    <n v="30"/>
    <n v="527.94089400000007"/>
    <n v="65.992611750000009"/>
    <n v="497.43174685929648"/>
    <n v="331.6211645728643"/>
  </r>
  <r>
    <s v="15/06/2026"/>
    <s v="M"/>
    <s v="[1062] RAMGADH"/>
    <s v="[8405] RAMGADH"/>
    <x v="28"/>
    <x v="28"/>
    <x v="28"/>
    <s v="C"/>
    <n v="58"/>
    <n v="3.9"/>
    <n v="8.1999999999999993"/>
    <n v="2.262"/>
    <n v="4.7559999999999993"/>
    <n v="39.060139800000002"/>
    <n v="2265.4881083999999"/>
    <n v="417.01216868327407"/>
    <n v="278.00811245551603"/>
    <n v="39.646041897000003"/>
    <n v="217.5"/>
    <n v="2522.6341502969999"/>
    <n v="43.493692246499997"/>
    <n v="464.34546882384342"/>
    <n v="309.5636458825623"/>
  </r>
  <r>
    <s v="15/06/2026"/>
    <s v="E"/>
    <s v="[1062] RAMGADH"/>
    <s v="[8405] RAMGADH"/>
    <x v="28"/>
    <x v="28"/>
    <x v="28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s v="15/06/2026"/>
    <s v="E"/>
    <s v="[1062] RAMGADH"/>
    <s v="[8405] RAMGADH"/>
    <x v="28"/>
    <x v="28"/>
    <x v="28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16/06/2026"/>
    <s v="M"/>
    <s v="[1062] RAMGADH"/>
    <s v="[8405] RAMGADH"/>
    <x v="28"/>
    <x v="28"/>
    <x v="28"/>
    <s v="B"/>
    <n v="20"/>
    <n v="6.9"/>
    <n v="8.4"/>
    <n v="1.38"/>
    <n v="1.68"/>
    <n v="55.88655"/>
    <n v="1117.731"/>
    <n v="447.0924"/>
    <n v="298.0616"/>
    <n v="19.560292500000003"/>
    <n v="75"/>
    <n v="1212.2912925000001"/>
    <n v="60.614564625"/>
    <n v="484.916517"/>
    <n v="323.27767799999998"/>
  </r>
  <r>
    <s v="16/06/2026"/>
    <s v="M"/>
    <s v="[1062] RAMGADH"/>
    <s v="[8405] RAMGADH"/>
    <x v="28"/>
    <x v="28"/>
    <x v="28"/>
    <s v="C"/>
    <n v="57"/>
    <n v="3.6"/>
    <n v="8"/>
    <n v="2.052"/>
    <n v="4.5599999999999996"/>
    <n v="37.253112000000009"/>
    <n v="2123.4273840000005"/>
    <n v="417.01244776119404"/>
    <n v="278.00829850746271"/>
    <n v="37.159979220000011"/>
    <n v="213.75"/>
    <n v="2374.3373632200005"/>
    <n v="41.655041460000007"/>
    <n v="466.28777753731345"/>
    <n v="310.85851835820898"/>
  </r>
  <r>
    <s v="16/06/2026"/>
    <s v="E"/>
    <s v="[1062] RAMGADH"/>
    <s v="[8405] RAMGADH"/>
    <x v="28"/>
    <x v="28"/>
    <x v="28"/>
    <s v="B"/>
    <n v="6"/>
    <n v="7.5"/>
    <n v="9"/>
    <n v="0.45"/>
    <n v="0.54"/>
    <n v="62.625"/>
    <n v="375.75"/>
    <n v="463.88888888888886"/>
    <n v="309.25925925925924"/>
    <n v="6.5756250000000005"/>
    <n v="22.5"/>
    <n v="404.825625"/>
    <n v="67.470937500000005"/>
    <n v="499.78472222222223"/>
    <n v="333.18981481481484"/>
  </r>
  <r>
    <s v="16/06/2026"/>
    <s v="E"/>
    <s v="[1062] RAMGADH"/>
    <s v="[8405] RAMGADH"/>
    <x v="28"/>
    <x v="28"/>
    <x v="28"/>
    <s v="C"/>
    <n v="59"/>
    <n v="3.4"/>
    <n v="8.1999999999999993"/>
    <n v="2.0059999999999998"/>
    <n v="4.8379999999999992"/>
    <n v="36.975139800000001"/>
    <n v="2181.5332481999999"/>
    <n v="417.01285488721805"/>
    <n v="278.00856992481204"/>
    <n v="38.176831843500004"/>
    <n v="221.25"/>
    <n v="2440.9600800435001"/>
    <n v="41.372204746500003"/>
    <n v="466.60381293045111"/>
    <n v="311.06920862030074"/>
  </r>
  <r>
    <s v="17/06/2026"/>
    <s v="M"/>
    <s v="[1062] RAMGADH"/>
    <s v="[8405] RAMGADH"/>
    <x v="28"/>
    <x v="28"/>
    <x v="28"/>
    <s v="B"/>
    <n v="12"/>
    <n v="7"/>
    <n v="8.6"/>
    <n v="0.84"/>
    <n v="1.0319999999999998"/>
    <n v="57.280999999999999"/>
    <n v="687.37199999999996"/>
    <n v="449.85078534031413"/>
    <n v="299.90052356020942"/>
    <n v="12.02901"/>
    <n v="45"/>
    <n v="744.40100999999993"/>
    <n v="62.033417499999992"/>
    <n v="487.17343586387432"/>
    <n v="324.78229057591619"/>
  </r>
  <r>
    <s v="17/06/2026"/>
    <s v="M"/>
    <s v="[1062] RAMGADH"/>
    <s v="[8405] RAMGADH"/>
    <x v="28"/>
    <x v="28"/>
    <x v="28"/>
    <s v="C"/>
    <n v="59"/>
    <n v="4.3"/>
    <n v="8.3000000000000007"/>
    <n v="2.5369999999999999"/>
    <n v="4.8970000000000002"/>
    <n v="41.006153699999999"/>
    <n v="2419.3630683000001"/>
    <n v="417.0117325423729"/>
    <n v="278.00782169491526"/>
    <n v="42.338853695250009"/>
    <n v="221.25"/>
    <n v="2682.9519219952499"/>
    <n v="45.473761389749995"/>
    <n v="462.44503108220334"/>
    <n v="308.29668738813558"/>
  </r>
  <r>
    <s v="17/06/2026"/>
    <s v="E"/>
    <s v="[1062] RAMGADH"/>
    <s v="[8405] RAMGADH"/>
    <x v="28"/>
    <x v="28"/>
    <x v="28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17/06/2026"/>
    <s v="E"/>
    <s v="[1062] RAMGADH"/>
    <s v="[8405] RAMGADH"/>
    <x v="28"/>
    <x v="28"/>
    <x v="28"/>
    <s v="C"/>
    <n v="61"/>
    <n v="4.0999999999999996"/>
    <n v="8.1999999999999993"/>
    <n v="2.5009999999999994"/>
    <n v="5.0019999999999989"/>
    <n v="39.894139799999998"/>
    <n v="2433.5425277999998"/>
    <n v="417.01191428571434"/>
    <n v="278.00794285714289"/>
    <n v="42.586994236499997"/>
    <n v="228.75"/>
    <n v="2704.8795220365"/>
    <n v="44.3422872465"/>
    <n v="463.50822905749135"/>
    <n v="309.00548603832755"/>
  </r>
  <r>
    <s v="18/06/2026"/>
    <s v="M"/>
    <s v="[1062] RAMGADH"/>
    <s v="[8405] RAMGADH"/>
    <x v="28"/>
    <x v="28"/>
    <x v="28"/>
    <s v="B"/>
    <n v="14"/>
    <n v="7.1"/>
    <n v="8.6999999999999993"/>
    <n v="0.99399999999999988"/>
    <n v="1.2179999999999997"/>
    <n v="58.099299999999992"/>
    <n v="813.39019999999994"/>
    <n v="450.38217054263561"/>
    <n v="300.25478036175707"/>
    <n v="14.2343285"/>
    <n v="52.5"/>
    <n v="880.1245285"/>
    <n v="62.866037749999997"/>
    <n v="487.33362596899224"/>
    <n v="324.88908397932818"/>
  </r>
  <r>
    <s v="18/06/2026"/>
    <s v="M"/>
    <s v="[1062] RAMGADH"/>
    <s v="[8405] RAMGADH"/>
    <x v="28"/>
    <x v="28"/>
    <x v="28"/>
    <s v="C"/>
    <n v="60"/>
    <n v="4.2"/>
    <n v="8.1999999999999993"/>
    <n v="2.52"/>
    <n v="4.919999999999999"/>
    <n v="40.311139799999999"/>
    <n v="2418.668388"/>
    <n v="417.01179103448277"/>
    <n v="278.00786068965516"/>
    <n v="42.326696790000007"/>
    <n v="225"/>
    <n v="2685.99508479"/>
    <n v="44.766584746500001"/>
    <n v="463.10260082586211"/>
    <n v="308.73506721724141"/>
  </r>
  <r>
    <s v="18/06/2026"/>
    <s v="E"/>
    <s v="[1062] RAMGADH"/>
    <s v="[8405] RAMGADH"/>
    <x v="28"/>
    <x v="28"/>
    <x v="28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18/06/2026"/>
    <s v="E"/>
    <s v="[1062] RAMGADH"/>
    <s v="[8405] RAMGADH"/>
    <x v="28"/>
    <x v="28"/>
    <x v="28"/>
    <s v="C"/>
    <n v="56"/>
    <n v="3.2"/>
    <n v="8"/>
    <n v="1.7920000000000003"/>
    <n v="4.4800000000000004"/>
    <n v="35.585112000000002"/>
    <n v="1992.7662720000001"/>
    <n v="417.01303124999998"/>
    <n v="278.00868750000001"/>
    <n v="34.873409760000001"/>
    <n v="210"/>
    <n v="2237.6396817600003"/>
    <n v="39.957851460000008"/>
    <n v="468.25607179687501"/>
    <n v="312.17071453124998"/>
  </r>
  <r>
    <s v="19/06/2026"/>
    <s v="M"/>
    <s v="[1062] RAMGADH"/>
    <s v="[8405] RAMGADH"/>
    <x v="28"/>
    <x v="28"/>
    <x v="28"/>
    <s v="B"/>
    <n v="18"/>
    <n v="6.9"/>
    <n v="8.8000000000000007"/>
    <n v="1.242"/>
    <n v="1.5840000000000001"/>
    <n v="57.038850000000004"/>
    <n v="1026.6993"/>
    <n v="446.77950391644907"/>
    <n v="297.85300261096603"/>
    <n v="17.967237750000002"/>
    <n v="67.5"/>
    <n v="1112.1665377500001"/>
    <n v="61.787029875000002"/>
    <n v="483.97151338120102"/>
    <n v="322.64767558746735"/>
  </r>
  <r>
    <s v="19/06/2026"/>
    <s v="M"/>
    <s v="[1062] RAMGADH"/>
    <s v="[8405] RAMGADH"/>
    <x v="28"/>
    <x v="28"/>
    <x v="28"/>
    <s v="C"/>
    <n v="65"/>
    <n v="3.9"/>
    <n v="8"/>
    <n v="2.5350000000000001"/>
    <n v="5.2"/>
    <n v="38.504112000000006"/>
    <n v="2502.7672800000005"/>
    <n v="417.0120433212997"/>
    <n v="278.00802888086645"/>
    <n v="43.798427400000016"/>
    <n v="243.75"/>
    <n v="2790.3157074000005"/>
    <n v="42.927933960000011"/>
    <n v="464.92347249097486"/>
    <n v="309.94898166064991"/>
  </r>
  <r>
    <s v="19/06/2026"/>
    <s v="E"/>
    <s v="[1062] RAMGADH"/>
    <s v="[8405] RAMGADH"/>
    <x v="28"/>
    <x v="28"/>
    <x v="28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19/06/2026"/>
    <s v="E"/>
    <s v="[1062] RAMGADH"/>
    <s v="[8405] RAMGADH"/>
    <x v="28"/>
    <x v="28"/>
    <x v="28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20/06/2026"/>
    <s v="M"/>
    <s v="[1062] RAMGADH"/>
    <s v="[8405] RAMGADH"/>
    <x v="28"/>
    <x v="28"/>
    <x v="28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20/06/2026"/>
    <s v="M"/>
    <s v="[1062] RAMGADH"/>
    <s v="[8405] RAMGADH"/>
    <x v="28"/>
    <x v="28"/>
    <x v="28"/>
    <s v="C"/>
    <n v="68"/>
    <n v="3.6"/>
    <n v="8"/>
    <n v="2.448"/>
    <n v="5.44"/>
    <n v="37.253112000000009"/>
    <n v="2533.2116160000005"/>
    <n v="417.01244776119404"/>
    <n v="278.00829850746271"/>
    <n v="44.331203280000011"/>
    <n v="255"/>
    <n v="2832.5428192800005"/>
    <n v="41.655041460000007"/>
    <n v="466.28777753731345"/>
    <n v="310.85851835820898"/>
  </r>
  <r>
    <s v="20/06/2026"/>
    <s v="E"/>
    <s v="[1062] RAMGADH"/>
    <s v="[8405] RAMGADH"/>
    <x v="28"/>
    <x v="28"/>
    <x v="28"/>
    <s v="B"/>
    <n v="9"/>
    <n v="7"/>
    <n v="8.6"/>
    <n v="0.63"/>
    <n v="0.77399999999999991"/>
    <n v="57.280999999999999"/>
    <n v="515.529"/>
    <n v="449.85078534031413"/>
    <n v="299.90052356020942"/>
    <n v="9.0217575000000014"/>
    <n v="33.75"/>
    <n v="558.30075750000003"/>
    <n v="62.033417500000006"/>
    <n v="487.17343586387443"/>
    <n v="324.78229057591631"/>
  </r>
  <r>
    <s v="20/06/2026"/>
    <s v="E"/>
    <s v="[1062] RAMGADH"/>
    <s v="[8405] RAMGADH"/>
    <x v="28"/>
    <x v="28"/>
    <x v="28"/>
    <s v="C"/>
    <n v="58"/>
    <n v="3.5"/>
    <n v="8.1999999999999993"/>
    <n v="2.0299999999999998"/>
    <n v="4.7559999999999993"/>
    <n v="37.392139800000002"/>
    <n v="2168.7441084000002"/>
    <n v="417.01271152416359"/>
    <n v="278.00847434944239"/>
    <n v="37.953021897000006"/>
    <n v="217.5"/>
    <n v="2424.1971302970001"/>
    <n v="41.796502246499998"/>
    <n v="466.13199531412636"/>
    <n v="310.7546635427509"/>
  </r>
  <r>
    <s v="21/06/2026"/>
    <s v="M"/>
    <s v="[1062] RAMGADH"/>
    <s v="[8405] RAMGADH"/>
    <x v="28"/>
    <x v="28"/>
    <x v="28"/>
    <s v="B"/>
    <n v="24"/>
    <n v="7.5"/>
    <n v="9"/>
    <n v="1.8"/>
    <n v="2.16"/>
    <n v="62.625"/>
    <n v="1503"/>
    <n v="463.88888888888886"/>
    <n v="309.25925925925924"/>
    <n v="26.302500000000002"/>
    <n v="90"/>
    <n v="1619.3025"/>
    <n v="67.470937500000005"/>
    <n v="499.78472222222223"/>
    <n v="333.18981481481484"/>
  </r>
  <r>
    <s v="21/06/2026"/>
    <s v="M"/>
    <s v="[1062] RAMGADH"/>
    <s v="[8405] RAMGADH"/>
    <x v="28"/>
    <x v="28"/>
    <x v="28"/>
    <s v="C"/>
    <n v="62"/>
    <n v="3.4"/>
    <n v="8"/>
    <n v="2.1079999999999997"/>
    <n v="4.96"/>
    <n v="36.419112000000005"/>
    <n v="2257.9849440000003"/>
    <n v="417.01273282442747"/>
    <n v="278.00848854961833"/>
    <n v="39.514736520000007"/>
    <n v="232.5"/>
    <n v="2529.9996805200003"/>
    <n v="40.806446460000004"/>
    <n v="467.24938694656487"/>
    <n v="311.49959129770991"/>
  </r>
  <r>
    <s v="21/06/2026"/>
    <s v="E"/>
    <s v="[1062] RAMGADH"/>
    <s v="[8405] RAMGADH"/>
    <x v="28"/>
    <x v="28"/>
    <x v="28"/>
    <s v="B"/>
    <n v="11"/>
    <n v="7"/>
    <n v="8.6999999999999993"/>
    <n v="0.77"/>
    <n v="0.95699999999999985"/>
    <n v="57.280999999999999"/>
    <n v="630.09100000000001"/>
    <n v="447.5078125"/>
    <n v="298.33854166666669"/>
    <n v="11.026592500000001"/>
    <n v="41.25"/>
    <n v="682.3675925"/>
    <n v="62.033417499999999"/>
    <n v="484.63607421874997"/>
    <n v="323.09071614583331"/>
  </r>
  <r>
    <s v="21/06/2026"/>
    <s v="E"/>
    <s v="[1062] RAMGADH"/>
    <s v="[8405] RAMGADH"/>
    <x v="28"/>
    <x v="28"/>
    <x v="28"/>
    <s v="C"/>
    <n v="66"/>
    <n v="3.3"/>
    <n v="8.1999999999999993"/>
    <n v="2.1779999999999999"/>
    <n v="5.411999999999999"/>
    <n v="36.558139799999999"/>
    <n v="2412.8372267999998"/>
    <n v="417.0130015209125"/>
    <n v="278.00866768060831"/>
    <n v="42.224651469000001"/>
    <n v="247.5"/>
    <n v="2702.5618782689999"/>
    <n v="40.947907246499994"/>
    <n v="467.086394446768"/>
    <n v="311.39092963117866"/>
  </r>
  <r>
    <s v="22/06/2026"/>
    <s v="M"/>
    <s v="[1062] RAMGADH"/>
    <s v="[8405] RAMGADH"/>
    <x v="28"/>
    <x v="28"/>
    <x v="28"/>
    <s v="B"/>
    <n v="16"/>
    <n v="7.5"/>
    <n v="8.8000000000000007"/>
    <n v="1.2"/>
    <n v="1.4080000000000001"/>
    <n v="61.998750000000001"/>
    <n v="991.98"/>
    <n v="463.83104738154617"/>
    <n v="309.22069825436409"/>
    <n v="17.359650000000002"/>
    <n v="60"/>
    <n v="1069.3396500000001"/>
    <n v="66.833728125000007"/>
    <n v="500.00295355361607"/>
    <n v="333.3353023690774"/>
  </r>
  <r>
    <s v="22/06/2026"/>
    <s v="M"/>
    <s v="[1062] RAMGADH"/>
    <s v="[8405] RAMGADH"/>
    <x v="28"/>
    <x v="28"/>
    <x v="28"/>
    <s v="C"/>
    <n v="72"/>
    <n v="3.6"/>
    <n v="8"/>
    <n v="2.5920000000000001"/>
    <n v="5.76"/>
    <n v="37.253112000000009"/>
    <n v="2682.2240640000005"/>
    <n v="417.01244776119404"/>
    <n v="278.00829850746271"/>
    <n v="46.93892112000001"/>
    <n v="270"/>
    <n v="2999.1629851200005"/>
    <n v="41.655041460000007"/>
    <n v="466.28777753731345"/>
    <n v="310.85851835820898"/>
  </r>
  <r>
    <s v="22/06/2026"/>
    <s v="E"/>
    <s v="[1062] RAMGADH"/>
    <s v="[8405] RAMGADH"/>
    <x v="28"/>
    <x v="28"/>
    <x v="28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22/06/2026"/>
    <s v="E"/>
    <s v="[1062] RAMGADH"/>
    <s v="[8405] RAMGADH"/>
    <x v="28"/>
    <x v="28"/>
    <x v="28"/>
    <s v="C"/>
    <n v="58"/>
    <n v="3.6"/>
    <n v="8.1999999999999993"/>
    <n v="2.0880000000000001"/>
    <n v="4.7559999999999993"/>
    <n v="37.809139800000004"/>
    <n v="2192.9301084000003"/>
    <n v="417.01257132352941"/>
    <n v="278.00838088235292"/>
    <n v="38.376276897000011"/>
    <n v="217.5"/>
    <n v="2448.8063852970004"/>
    <n v="42.220799746500006"/>
    <n v="465.67058543933825"/>
    <n v="310.44705695955884"/>
  </r>
  <r>
    <s v="23/06/2026"/>
    <s v="M"/>
    <s v="[1062] RAMGADH"/>
    <s v="[8405] RAMGADH"/>
    <x v="28"/>
    <x v="28"/>
    <x v="28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23/06/2026"/>
    <s v="M"/>
    <s v="[1062] RAMGADH"/>
    <s v="[8405] RAMGADH"/>
    <x v="28"/>
    <x v="28"/>
    <x v="28"/>
    <s v="C"/>
    <n v="67"/>
    <n v="3.5"/>
    <n v="8"/>
    <n v="2.3450000000000002"/>
    <n v="5.36"/>
    <n v="36.836112000000007"/>
    <n v="2468.0195040000003"/>
    <n v="417.01258867924531"/>
    <n v="278.00839245283021"/>
    <n v="43.190341320000009"/>
    <n v="251.25"/>
    <n v="2762.4598453200006"/>
    <n v="41.230743960000005"/>
    <n v="466.76313916981132"/>
    <n v="311.17542611320755"/>
  </r>
  <r>
    <s v="23/06/2026"/>
    <s v="E"/>
    <s v="[1062] RAMGADH"/>
    <s v="[8405] RAMGADH"/>
    <x v="28"/>
    <x v="28"/>
    <x v="28"/>
    <s v="B"/>
    <n v="12"/>
    <n v="7.6"/>
    <n v="8.8000000000000007"/>
    <n v="0.91199999999999992"/>
    <n v="1.056"/>
    <n v="62.825400000000002"/>
    <n v="753.90480000000002"/>
    <n v="466.5252475247525"/>
    <n v="311.01683168316833"/>
    <n v="13.193334000000002"/>
    <n v="45"/>
    <n v="812.09813400000007"/>
    <n v="67.674844500000006"/>
    <n v="502.53597400990105"/>
    <n v="335.02398267326737"/>
  </r>
  <r>
    <s v="23/06/2026"/>
    <s v="E"/>
    <s v="[1062] RAMGADH"/>
    <s v="[8405] RAMGADH"/>
    <x v="28"/>
    <x v="28"/>
    <x v="28"/>
    <s v="C"/>
    <n v="50"/>
    <n v="3.5"/>
    <n v="8.1999999999999993"/>
    <n v="1.75"/>
    <n v="4.0999999999999996"/>
    <n v="37.392139800000002"/>
    <n v="1869.6069900000002"/>
    <n v="417.01271152416359"/>
    <n v="278.00847434944239"/>
    <n v="32.71812232500001"/>
    <n v="187.5"/>
    <n v="2089.8251123250002"/>
    <n v="41.796502246500005"/>
    <n v="466.13199531412641"/>
    <n v="310.75466354275096"/>
  </r>
  <r>
    <s v="24/06/2026"/>
    <s v="M"/>
    <s v="[1062] RAMGADH"/>
    <s v="[8405] RAMGADH"/>
    <x v="28"/>
    <x v="28"/>
    <x v="28"/>
    <s v="B"/>
    <n v="29"/>
    <n v="6.9"/>
    <n v="8.8000000000000007"/>
    <n v="2.0010000000000003"/>
    <n v="2.552"/>
    <n v="57.038850000000004"/>
    <n v="1654.1266500000002"/>
    <n v="446.77950391644907"/>
    <n v="297.85300261096603"/>
    <n v="28.947216375000007"/>
    <n v="108.75"/>
    <n v="1791.8238663750001"/>
    <n v="61.787029875000002"/>
    <n v="483.97151338120102"/>
    <n v="322.64767558746735"/>
  </r>
  <r>
    <s v="24/06/2026"/>
    <s v="M"/>
    <s v="[1062] RAMGADH"/>
    <s v="[8405] RAMGADH"/>
    <x v="28"/>
    <x v="28"/>
    <x v="28"/>
    <s v="C"/>
    <n v="52"/>
    <n v="3.9"/>
    <n v="8.1999999999999993"/>
    <n v="2.028"/>
    <n v="4.2639999999999993"/>
    <n v="39.060139800000002"/>
    <n v="2031.1272696000001"/>
    <n v="417.01216868327407"/>
    <n v="278.00811245551603"/>
    <n v="35.544727218000006"/>
    <n v="195"/>
    <n v="2261.671996818"/>
    <n v="43.493692246500004"/>
    <n v="464.34546882384348"/>
    <n v="309.5636458825623"/>
  </r>
  <r>
    <s v="24/06/2026"/>
    <s v="E"/>
    <s v="[1062] RAMGADH"/>
    <s v="[8405] RAMGADH"/>
    <x v="28"/>
    <x v="28"/>
    <x v="28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24/06/2026"/>
    <s v="E"/>
    <s v="[1062] RAMGADH"/>
    <s v="[8405] RAMGADH"/>
    <x v="28"/>
    <x v="28"/>
    <x v="28"/>
    <s v="C"/>
    <n v="49"/>
    <n v="3.4"/>
    <n v="8.1999999999999993"/>
    <n v="1.6659999999999999"/>
    <n v="4.0179999999999998"/>
    <n v="36.975139800000001"/>
    <n v="1811.7818502"/>
    <n v="417.01285488721805"/>
    <n v="278.00856992481204"/>
    <n v="31.706182378500003"/>
    <n v="183.75"/>
    <n v="2027.2380325785"/>
    <n v="41.372204746500003"/>
    <n v="466.60381293045111"/>
    <n v="311.06920862030074"/>
  </r>
  <r>
    <s v="25/06/2026"/>
    <s v="M"/>
    <s v="[1062] RAMGADH"/>
    <s v="[8405] RAMGADH"/>
    <x v="28"/>
    <x v="28"/>
    <x v="28"/>
    <s v="B"/>
    <n v="19"/>
    <n v="7.6"/>
    <n v="9"/>
    <n v="1.444"/>
    <n v="1.71"/>
    <n v="63.46"/>
    <n v="1205.74"/>
    <n v="466.61764705882348"/>
    <n v="311.07843137254901"/>
    <n v="21.100450000000002"/>
    <n v="71.25"/>
    <n v="1298.0904499999999"/>
    <n v="68.320549999999997"/>
    <n v="502.35698529411758"/>
    <n v="334.90465686274507"/>
  </r>
  <r>
    <s v="25/06/2026"/>
    <s v="M"/>
    <s v="[1062] RAMGADH"/>
    <s v="[8405] RAMGADH"/>
    <x v="28"/>
    <x v="28"/>
    <x v="28"/>
    <s v="C"/>
    <n v="55"/>
    <n v="4"/>
    <n v="8.1999999999999993"/>
    <n v="2.2000000000000002"/>
    <n v="4.51"/>
    <n v="39.477139800000003"/>
    <n v="2171.2426890000002"/>
    <n v="417.0120401408451"/>
    <n v="278.00802676056338"/>
    <n v="37.996747057500009"/>
    <n v="206.25"/>
    <n v="2415.4894360575004"/>
    <n v="43.917989746500005"/>
    <n v="463.92242689964797"/>
    <n v="309.28161793309863"/>
  </r>
  <r>
    <s v="25/06/2026"/>
    <s v="E"/>
    <s v="[1062] RAMGADH"/>
    <s v="[8405] RAMGADH"/>
    <x v="28"/>
    <x v="28"/>
    <x v="28"/>
    <s v="C"/>
    <n v="43"/>
    <n v="3.2"/>
    <n v="8"/>
    <n v="1.3759999999999999"/>
    <n v="3.44"/>
    <n v="35.585112000000002"/>
    <n v="1530.1598160000001"/>
    <n v="417.01303124999998"/>
    <n v="278.00868750000001"/>
    <n v="26.777796780000003"/>
    <n v="161.25"/>
    <n v="1718.1876127800001"/>
    <n v="39.957851460000001"/>
    <n v="468.25607179687495"/>
    <n v="312.17071453124998"/>
  </r>
  <r>
    <s v="26/06/2026"/>
    <s v="M"/>
    <s v="[1062] RAMGADH"/>
    <s v="[8405] RAMGADH"/>
    <x v="28"/>
    <x v="28"/>
    <x v="28"/>
    <s v="B"/>
    <n v="25"/>
    <n v="7"/>
    <n v="9"/>
    <n v="1.75"/>
    <n v="2.25"/>
    <n v="58.45"/>
    <n v="1461.25"/>
    <n v="449.61538461538464"/>
    <n v="299.74358974358978"/>
    <n v="25.571875000000002"/>
    <n v="93.75"/>
    <n v="1580.5718750000001"/>
    <n v="63.222875000000002"/>
    <n v="486.32980769230767"/>
    <n v="324.21987179487178"/>
  </r>
  <r>
    <s v="26/06/2026"/>
    <s v="M"/>
    <s v="[1062] RAMGADH"/>
    <s v="[8405] RAMGADH"/>
    <x v="28"/>
    <x v="28"/>
    <x v="28"/>
    <s v="C"/>
    <n v="52"/>
    <n v="3.9"/>
    <n v="8.1999999999999993"/>
    <n v="2.028"/>
    <n v="4.2639999999999993"/>
    <n v="39.060139800000002"/>
    <n v="2031.1272696000001"/>
    <n v="417.01216868327407"/>
    <n v="278.00811245551603"/>
    <n v="35.544727218000006"/>
    <n v="195"/>
    <n v="2261.671996818"/>
    <n v="43.493692246500004"/>
    <n v="464.34546882384348"/>
    <n v="309.5636458825623"/>
  </r>
  <r>
    <s v="26/06/2026"/>
    <s v="E"/>
    <s v="[1062] RAMGADH"/>
    <s v="[8405] RAMGADH"/>
    <x v="28"/>
    <x v="28"/>
    <x v="28"/>
    <s v="B"/>
    <n v="7"/>
    <n v="7"/>
    <n v="8.4"/>
    <n v="0.49"/>
    <n v="0.58800000000000008"/>
    <n v="56.6965"/>
    <n v="396.87549999999999"/>
    <n v="449.97222222222223"/>
    <n v="299.98148148148147"/>
    <n v="6.9453212500000001"/>
    <n v="26.25"/>
    <n v="430.07082124999999"/>
    <n v="61.438688749999997"/>
    <n v="487.60864087301587"/>
    <n v="325.07242724867723"/>
  </r>
  <r>
    <s v="26/06/2026"/>
    <s v="E"/>
    <s v="[1062] RAMGADH"/>
    <s v="[8405] RAMGADH"/>
    <x v="28"/>
    <x v="28"/>
    <x v="28"/>
    <s v="C"/>
    <n v="54"/>
    <n v="3.5"/>
    <n v="8.1"/>
    <n v="1.89"/>
    <n v="4.3739999999999997"/>
    <n v="37.114125900000005"/>
    <n v="2004.1627986000003"/>
    <n v="417.01265056179784"/>
    <n v="278.00843370786521"/>
    <n v="35.072848975500008"/>
    <n v="202.5"/>
    <n v="2241.7356475755005"/>
    <n v="41.513623103250012"/>
    <n v="466.44520340730355"/>
    <n v="310.96346893820237"/>
  </r>
  <r>
    <s v="27/06/2026"/>
    <s v="M"/>
    <s v="[1062] RAMGADH"/>
    <s v="[8405] RAMGADH"/>
    <x v="28"/>
    <x v="28"/>
    <x v="28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27/06/2026"/>
    <s v="M"/>
    <s v="[1062] RAMGADH"/>
    <s v="[8405] RAMGADH"/>
    <x v="28"/>
    <x v="28"/>
    <x v="28"/>
    <s v="C"/>
    <n v="56"/>
    <n v="3.8"/>
    <n v="8"/>
    <n v="2.1279999999999997"/>
    <n v="4.4800000000000004"/>
    <n v="38.087112000000005"/>
    <n v="2132.8782720000004"/>
    <n v="417.01217518248177"/>
    <n v="278.00811678832116"/>
    <n v="37.325369760000008"/>
    <n v="210"/>
    <n v="2380.2036417600002"/>
    <n v="42.503636460000003"/>
    <n v="465.36828240875911"/>
    <n v="310.24552160583943"/>
  </r>
  <r>
    <s v="27/06/2026"/>
    <s v="E"/>
    <s v="[1062] RAMGADH"/>
    <s v="[8405] RAMGADH"/>
    <x v="28"/>
    <x v="28"/>
    <x v="28"/>
    <s v="B"/>
    <n v="11"/>
    <n v="7.5"/>
    <n v="8.8000000000000007"/>
    <n v="0.82499999999999996"/>
    <n v="0.96800000000000008"/>
    <n v="61.998750000000001"/>
    <n v="681.98625000000004"/>
    <n v="463.83104738154617"/>
    <n v="309.22069825436409"/>
    <n v="11.934759375000002"/>
    <n v="41.25"/>
    <n v="735.17100937500004"/>
    <n v="66.833728125000007"/>
    <n v="500.00295355361607"/>
    <n v="333.3353023690774"/>
  </r>
  <r>
    <s v="27/06/2026"/>
    <s v="E"/>
    <s v="[1062] RAMGADH"/>
    <s v="[8405] RAMGADH"/>
    <x v="28"/>
    <x v="28"/>
    <x v="28"/>
    <s v="C"/>
    <n v="58"/>
    <n v="3.3"/>
    <n v="8.1999999999999993"/>
    <n v="1.9139999999999997"/>
    <n v="4.7559999999999993"/>
    <n v="36.558139799999999"/>
    <n v="2120.3721083999999"/>
    <n v="417.0130015209125"/>
    <n v="278.00866768060831"/>
    <n v="37.106511897000004"/>
    <n v="217.5"/>
    <n v="2374.9786202969999"/>
    <n v="40.947907246500002"/>
    <n v="467.08639444676805"/>
    <n v="311.39092963117872"/>
  </r>
  <r>
    <s v="28/06/2026"/>
    <s v="M"/>
    <s v="[1062] RAMGADH"/>
    <s v="[8405] RAMGADH"/>
    <x v="28"/>
    <x v="28"/>
    <x v="28"/>
    <s v="B"/>
    <n v="26"/>
    <n v="6.6"/>
    <n v="8.6999999999999993"/>
    <n v="1.716"/>
    <n v="2.262"/>
    <n v="54.007799999999996"/>
    <n v="1404.2027999999998"/>
    <n v="435.54677419354834"/>
    <n v="290.36451612903221"/>
    <n v="24.573549"/>
    <n v="97.5"/>
    <n v="1526.2763489999998"/>
    <n v="58.702936499999993"/>
    <n v="473.41077822580638"/>
    <n v="315.60718548387092"/>
  </r>
  <r>
    <s v="28/06/2026"/>
    <s v="M"/>
    <s v="[1062] RAMGADH"/>
    <s v="[8405] RAMGADH"/>
    <x v="28"/>
    <x v="28"/>
    <x v="28"/>
    <s v="C"/>
    <n v="49"/>
    <n v="3.6"/>
    <n v="8"/>
    <n v="1.764"/>
    <n v="3.92"/>
    <n v="37.253112000000009"/>
    <n v="1825.4024880000004"/>
    <n v="417.01244776119404"/>
    <n v="278.00829850746271"/>
    <n v="31.944543540000009"/>
    <n v="183.75"/>
    <n v="2041.0970315400004"/>
    <n v="41.655041460000007"/>
    <n v="466.28777753731345"/>
    <n v="310.85851835820898"/>
  </r>
  <r>
    <s v="28/06/2026"/>
    <s v="E"/>
    <s v="[1062] RAMGADH"/>
    <s v="[8405] RAMGADH"/>
    <x v="28"/>
    <x v="28"/>
    <x v="28"/>
    <s v="B"/>
    <n v="10"/>
    <n v="7.1"/>
    <n v="8.4"/>
    <n v="0.71"/>
    <n v="0.84"/>
    <n v="57.506449999999994"/>
    <n v="575.06449999999995"/>
    <n v="452.80669291338575"/>
    <n v="301.87112860892381"/>
    <n v="10.063628749999999"/>
    <n v="37.5"/>
    <n v="622.62812874999997"/>
    <n v="62.262812874999995"/>
    <n v="490.25836909448816"/>
    <n v="326.83891272965877"/>
  </r>
  <r>
    <s v="28/06/2026"/>
    <s v="E"/>
    <s v="[1062] RAMGADH"/>
    <s v="[8405] RAMGADH"/>
    <x v="28"/>
    <x v="28"/>
    <x v="28"/>
    <s v="C"/>
    <n v="46"/>
    <n v="3.5"/>
    <n v="8.1"/>
    <n v="1.61"/>
    <n v="3.7259999999999995"/>
    <n v="37.114125900000005"/>
    <n v="1707.2497914000003"/>
    <n v="417.01265056179784"/>
    <n v="278.00843370786521"/>
    <n v="29.876871349500007"/>
    <n v="172.5"/>
    <n v="1909.6266627495002"/>
    <n v="41.513623103250005"/>
    <n v="466.44520340730344"/>
    <n v="310.96346893820231"/>
  </r>
  <r>
    <s v="29/06/2026"/>
    <s v="M"/>
    <s v="[1062] RAMGADH"/>
    <s v="[8405] RAMGADH"/>
    <x v="28"/>
    <x v="28"/>
    <x v="28"/>
    <s v="B"/>
    <n v="25"/>
    <n v="7.1"/>
    <n v="8.8000000000000007"/>
    <n v="1.7749999999999999"/>
    <n v="2.2000000000000002"/>
    <n v="58.692149999999998"/>
    <n v="1467.30375"/>
    <n v="452.63868894601546"/>
    <n v="301.75912596401031"/>
    <n v="25.677815625000004"/>
    <n v="93.75"/>
    <n v="1586.731565625"/>
    <n v="63.469262624999999"/>
    <n v="489.48017448586126"/>
    <n v="326.32011632390748"/>
  </r>
  <r>
    <s v="29/06/2026"/>
    <s v="M"/>
    <s v="[1062] RAMGADH"/>
    <s v="[8405] RAMGADH"/>
    <x v="28"/>
    <x v="28"/>
    <x v="28"/>
    <s v="C"/>
    <n v="20"/>
    <n v="3.8"/>
    <n v="8"/>
    <n v="0.76"/>
    <n v="1.6"/>
    <n v="38.087112000000005"/>
    <n v="761.74224000000004"/>
    <n v="417.01217518248177"/>
    <n v="278.00811678832116"/>
    <n v="13.330489200000002"/>
    <n v="75"/>
    <n v="850.07272920000003"/>
    <n v="42.503636460000003"/>
    <n v="465.36828240875911"/>
    <n v="310.24552160583943"/>
  </r>
  <r>
    <s v="29/06/2026"/>
    <s v="E"/>
    <s v="[1062] RAMGADH"/>
    <s v="[8405] RAMGADH"/>
    <x v="28"/>
    <x v="28"/>
    <x v="28"/>
    <s v="B"/>
    <n v="10"/>
    <n v="7.3"/>
    <n v="8.6"/>
    <n v="0.73"/>
    <n v="0.86"/>
    <n v="59.735899999999994"/>
    <n v="597.35899999999992"/>
    <n v="458.33171355498718"/>
    <n v="305.55447570332478"/>
    <n v="10.453782499999999"/>
    <n v="37.5"/>
    <n v="645.31278249999991"/>
    <n v="64.531278249999986"/>
    <n v="495.12489705882342"/>
    <n v="330.0832647058823"/>
  </r>
  <r>
    <s v="29/06/2026"/>
    <s v="E"/>
    <s v="[1062] RAMGADH"/>
    <s v="[8405] RAMGADH"/>
    <x v="28"/>
    <x v="28"/>
    <x v="28"/>
    <s v="C"/>
    <n v="54"/>
    <n v="3.5"/>
    <n v="8"/>
    <n v="1.89"/>
    <n v="4.32"/>
    <n v="36.836112000000007"/>
    <n v="1989.1500480000004"/>
    <n v="417.01258867924531"/>
    <n v="278.00839245283021"/>
    <n v="34.810125840000012"/>
    <n v="202.5"/>
    <n v="2226.4601738400006"/>
    <n v="41.230743960000012"/>
    <n v="466.76313916981138"/>
    <n v="311.17542611320761"/>
  </r>
  <r>
    <s v="30/06/2026"/>
    <s v="M"/>
    <s v="[1062] RAMGADH"/>
    <s v="[8405] RAMGADH"/>
    <x v="28"/>
    <x v="28"/>
    <x v="28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30/06/2026"/>
    <s v="M"/>
    <s v="[1062] RAMGADH"/>
    <s v="[8405] RAMGADH"/>
    <x v="28"/>
    <x v="28"/>
    <x v="28"/>
    <s v="C"/>
    <n v="71"/>
    <n v="3.7"/>
    <n v="8"/>
    <n v="2.6269999999999998"/>
    <n v="5.68"/>
    <n v="37.670112000000003"/>
    <n v="2674.5779520000001"/>
    <n v="417.0123099630996"/>
    <n v="278.0082066420664"/>
    <n v="46.805114160000009"/>
    <n v="266.25"/>
    <n v="2987.63306616"/>
    <n v="42.079338960000001"/>
    <n v="465.82294051660512"/>
    <n v="310.5486270110701"/>
  </r>
  <r>
    <s v="30/06/2026"/>
    <s v="E"/>
    <s v="[1062] RAMGADH"/>
    <s v="[8405] RAMGADH"/>
    <x v="28"/>
    <x v="28"/>
    <x v="28"/>
    <s v="B"/>
    <n v="14"/>
    <n v="7.1"/>
    <n v="8.4"/>
    <n v="0.99399999999999988"/>
    <n v="1.1760000000000002"/>
    <n v="57.506449999999994"/>
    <n v="805.09029999999996"/>
    <n v="452.80669291338575"/>
    <n v="301.87112860892381"/>
    <n v="14.08908025"/>
    <n v="52.5"/>
    <n v="871.67938024999989"/>
    <n v="62.262812874999995"/>
    <n v="490.25836909448816"/>
    <n v="326.83891272965877"/>
  </r>
  <r>
    <s v="30/06/2026"/>
    <s v="E"/>
    <s v="[1062] RAMGADH"/>
    <s v="[8405] RAMGADH"/>
    <x v="28"/>
    <x v="28"/>
    <x v="28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01/06/2026"/>
    <s v="M"/>
    <s v="[1062] RAMGADH"/>
    <s v="[8405] RAMGADH"/>
    <x v="29"/>
    <x v="29"/>
    <x v="29"/>
    <s v="B"/>
    <n v="54"/>
    <n v="6.8"/>
    <n v="8.8000000000000007"/>
    <n v="3.6719999999999997"/>
    <n v="4.7520000000000007"/>
    <n v="56.212200000000003"/>
    <n v="3035.4588000000003"/>
    <n v="443.78052631578947"/>
    <n v="295.8536842105263"/>
    <n v="53.120529000000012"/>
    <n v="202.5"/>
    <n v="3291.0793290000001"/>
    <n v="60.945913500000003"/>
    <n v="481.15194868421054"/>
    <n v="320.76796578947369"/>
  </r>
  <r>
    <s v="01/06/2026"/>
    <s v="M"/>
    <s v="[1062] RAMGADH"/>
    <s v="[8405] RAMGADH"/>
    <x v="29"/>
    <x v="29"/>
    <x v="29"/>
    <s v="C"/>
    <n v="56"/>
    <n v="3.4"/>
    <n v="8.1"/>
    <n v="1.9040000000000001"/>
    <n v="4.5359999999999996"/>
    <n v="36.697125900000003"/>
    <n v="2055.0390504000002"/>
    <n v="417.01279431818188"/>
    <n v="278.00852954545456"/>
    <n v="35.963183382000004"/>
    <n v="210"/>
    <n v="2301.0022337820001"/>
    <n v="41.089325603250003"/>
    <n v="466.92415458238645"/>
    <n v="311.28276972159097"/>
  </r>
  <r>
    <s v="01/06/2026"/>
    <s v="E"/>
    <s v="[1062] RAMGADH"/>
    <s v="[8405] RAMGADH"/>
    <x v="29"/>
    <x v="29"/>
    <x v="29"/>
    <s v="B"/>
    <n v="55"/>
    <n v="6.6"/>
    <n v="8.8000000000000007"/>
    <n v="3.63"/>
    <n v="4.8400000000000007"/>
    <n v="54.558900000000001"/>
    <n v="3000.7395000000001"/>
    <n v="437.63823529411764"/>
    <n v="291.75882352941176"/>
    <n v="52.512941250000004"/>
    <n v="206.25"/>
    <n v="3259.5024412500002"/>
    <n v="59.263680750000006"/>
    <n v="475.37711831550803"/>
    <n v="316.91807887700537"/>
  </r>
  <r>
    <s v="01/06/2026"/>
    <s v="E"/>
    <s v="[1062] RAMGADH"/>
    <s v="[8405] RAMGADH"/>
    <x v="29"/>
    <x v="29"/>
    <x v="29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02/06/2026"/>
    <s v="M"/>
    <s v="[1062] RAMGADH"/>
    <s v="[8405] RAMGADH"/>
    <x v="29"/>
    <x v="29"/>
    <x v="29"/>
    <s v="B"/>
    <n v="51"/>
    <n v="6.5"/>
    <n v="8.8000000000000007"/>
    <n v="3.3149999999999999"/>
    <n v="4.4880000000000004"/>
    <n v="53.732250000000001"/>
    <n v="2740.3447500000002"/>
    <n v="434.49258760107813"/>
    <n v="289.66172506738542"/>
    <n v="47.956033125000005"/>
    <n v="191.25"/>
    <n v="2979.5507831250002"/>
    <n v="58.422564375"/>
    <n v="472.41965801886789"/>
    <n v="314.94643867924526"/>
  </r>
  <r>
    <s v="02/06/2026"/>
    <s v="M"/>
    <s v="[1062] RAMGADH"/>
    <s v="[8405] RAMGADH"/>
    <x v="29"/>
    <x v="29"/>
    <x v="29"/>
    <s v="C"/>
    <n v="47"/>
    <n v="3.5"/>
    <n v="8.1"/>
    <n v="1.645"/>
    <n v="3.8069999999999999"/>
    <n v="37.114125900000005"/>
    <n v="1744.3639173000001"/>
    <n v="417.01265056179784"/>
    <n v="278.00843370786521"/>
    <n v="30.526368552750004"/>
    <n v="176.25"/>
    <n v="1951.1402858527501"/>
    <n v="41.513623103250005"/>
    <n v="466.44520340730344"/>
    <n v="310.96346893820231"/>
  </r>
  <r>
    <s v="02/06/2026"/>
    <s v="E"/>
    <s v="[1062] RAMGADH"/>
    <s v="[8405] RAMGADH"/>
    <x v="29"/>
    <x v="29"/>
    <x v="29"/>
    <s v="B"/>
    <n v="55"/>
    <n v="5.9"/>
    <n v="8.8000000000000007"/>
    <n v="3.2450000000000001"/>
    <n v="4.8400000000000007"/>
    <n v="48.772350000000003"/>
    <n v="2682.4792500000003"/>
    <n v="414.49589235127479"/>
    <n v="276.33059490084986"/>
    <n v="46.943386875000009"/>
    <n v="206.25"/>
    <n v="2935.6726368750005"/>
    <n v="53.375866125000009"/>
    <n v="453.6192588526913"/>
    <n v="302.41283923512754"/>
  </r>
  <r>
    <s v="02/06/2026"/>
    <s v="E"/>
    <s v="[1062] RAMGADH"/>
    <s v="[8405] RAMGADH"/>
    <x v="29"/>
    <x v="29"/>
    <x v="29"/>
    <s v="C"/>
    <n v="34"/>
    <n v="3.6"/>
    <n v="8.1999999999999993"/>
    <n v="1.224"/>
    <n v="2.7879999999999994"/>
    <n v="37.809139800000004"/>
    <n v="1285.5107532000002"/>
    <n v="417.01257132352941"/>
    <n v="278.00838088235292"/>
    <n v="22.496438181000006"/>
    <n v="127.5"/>
    <n v="1435.5071913810002"/>
    <n v="42.220799746500006"/>
    <n v="465.67058543933825"/>
    <n v="310.44705695955884"/>
  </r>
  <r>
    <s v="03/06/2026"/>
    <s v="M"/>
    <s v="[1062] RAMGADH"/>
    <s v="[8405] RAMGADH"/>
    <x v="29"/>
    <x v="29"/>
    <x v="29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03/06/2026"/>
    <s v="E"/>
    <s v="[1062] RAMGADH"/>
    <s v="[8405] RAMGADH"/>
    <x v="29"/>
    <x v="29"/>
    <x v="29"/>
    <s v="B"/>
    <n v="53"/>
    <n v="6.2"/>
    <n v="8.8000000000000007"/>
    <n v="3.286"/>
    <n v="4.6640000000000006"/>
    <n v="51.252300000000005"/>
    <n v="2716.3719000000001"/>
    <n v="424.74281767955802"/>
    <n v="283.1618784530387"/>
    <n v="47.536508250000004"/>
    <n v="198.75"/>
    <n v="2962.6584082500003"/>
    <n v="55.899215250000005"/>
    <n v="463.25316505524864"/>
    <n v="308.83544337016576"/>
  </r>
  <r>
    <s v="03/06/2026"/>
    <s v="E"/>
    <s v="[1062] RAMGADH"/>
    <s v="[8405] RAMGADH"/>
    <x v="29"/>
    <x v="29"/>
    <x v="29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04/06/2026"/>
    <s v="M"/>
    <s v="[1062] RAMGADH"/>
    <s v="[8405] RAMGADH"/>
    <x v="29"/>
    <x v="29"/>
    <x v="29"/>
    <s v="B"/>
    <n v="64"/>
    <n v="6.2"/>
    <n v="8.8000000000000007"/>
    <n v="3.968"/>
    <n v="5.6320000000000006"/>
    <n v="51.252300000000005"/>
    <n v="3280.1472000000003"/>
    <n v="424.74281767955802"/>
    <n v="283.1618784530387"/>
    <n v="57.40257600000001"/>
    <n v="240"/>
    <n v="3577.5497760000003"/>
    <n v="55.899215250000005"/>
    <n v="463.25316505524864"/>
    <n v="308.83544337016576"/>
  </r>
  <r>
    <s v="04/06/2026"/>
    <s v="M"/>
    <s v="[1062] RAMGADH"/>
    <s v="[8405] RAMGADH"/>
    <x v="29"/>
    <x v="29"/>
    <x v="29"/>
    <s v="C"/>
    <n v="48"/>
    <n v="3.7"/>
    <n v="8.1"/>
    <n v="1.7760000000000002"/>
    <n v="3.8879999999999995"/>
    <n v="37.948125900000008"/>
    <n v="1821.5100432000004"/>
    <n v="417.01237252747262"/>
    <n v="278.00824835164843"/>
    <n v="31.87642575600001"/>
    <n v="180"/>
    <n v="2033.3864689560005"/>
    <n v="42.362218103250008"/>
    <n v="465.51888025549459"/>
    <n v="310.34592017032975"/>
  </r>
  <r>
    <s v="04/06/2026"/>
    <s v="E"/>
    <s v="[1062] RAMGADH"/>
    <s v="[8405] RAMGADH"/>
    <x v="29"/>
    <x v="29"/>
    <x v="29"/>
    <s v="B"/>
    <n v="48"/>
    <n v="5.9"/>
    <n v="8.6"/>
    <n v="2.8320000000000003"/>
    <n v="4.1279999999999992"/>
    <n v="48.279699999999998"/>
    <n v="2317.4256"/>
    <n v="415.01174785100284"/>
    <n v="276.67449856733521"/>
    <n v="40.554948000000003"/>
    <n v="180"/>
    <n v="2537.980548"/>
    <n v="52.87459475"/>
    <n v="454.50941045845275"/>
    <n v="303.00627363896848"/>
  </r>
  <r>
    <s v="04/06/2026"/>
    <s v="E"/>
    <s v="[1062] RAMGADH"/>
    <s v="[8405] RAMGADH"/>
    <x v="29"/>
    <x v="29"/>
    <x v="29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5/06/2026"/>
    <s v="M"/>
    <s v="[1062] RAMGADH"/>
    <s v="[8405] RAMGADH"/>
    <x v="29"/>
    <x v="29"/>
    <x v="29"/>
    <s v="B"/>
    <n v="56"/>
    <n v="6.8"/>
    <n v="9"/>
    <n v="3.8080000000000003"/>
    <n v="5.04"/>
    <n v="56.78"/>
    <n v="3179.6800000000003"/>
    <n v="443.59375"/>
    <n v="295.72916666666669"/>
    <n v="55.644400000000012"/>
    <n v="210"/>
    <n v="3445.3244000000004"/>
    <n v="61.523650000000011"/>
    <n v="480.65351562500007"/>
    <n v="320.43567708333336"/>
  </r>
  <r>
    <s v="05/06/2026"/>
    <s v="M"/>
    <s v="[1062] RAMGADH"/>
    <s v="[8405] RAMGADH"/>
    <x v="29"/>
    <x v="29"/>
    <x v="29"/>
    <s v="C"/>
    <n v="50"/>
    <n v="4.0999999999999996"/>
    <n v="8.3000000000000007"/>
    <n v="2.0499999999999998"/>
    <n v="4.1500000000000004"/>
    <n v="40.172153700000003"/>
    <n v="2008.6076850000002"/>
    <n v="417.01197612456752"/>
    <n v="278.00798408304502"/>
    <n v="35.150634487500007"/>
    <n v="187.5"/>
    <n v="2231.2583194875001"/>
    <n v="44.625166389749999"/>
    <n v="463.23702134688585"/>
    <n v="308.82468089792388"/>
  </r>
  <r>
    <s v="05/06/2026"/>
    <s v="E"/>
    <s v="[1062] RAMGADH"/>
    <s v="[8405] RAMGADH"/>
    <x v="29"/>
    <x v="29"/>
    <x v="29"/>
    <s v="B"/>
    <n v="56"/>
    <n v="6.1"/>
    <n v="8.6"/>
    <n v="3.4159999999999995"/>
    <n v="4.8159999999999998"/>
    <n v="49.9163"/>
    <n v="2795.3128000000002"/>
    <n v="421.82788732394374"/>
    <n v="281.21859154929581"/>
    <n v="48.917974000000008"/>
    <n v="210"/>
    <n v="3054.2307740000001"/>
    <n v="54.539835250000003"/>
    <n v="460.90001619718316"/>
    <n v="307.26667746478876"/>
  </r>
  <r>
    <s v="05/06/2026"/>
    <s v="E"/>
    <s v="[1062] RAMGADH"/>
    <s v="[8405] RAMGADH"/>
    <x v="29"/>
    <x v="29"/>
    <x v="29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6/06/2026"/>
    <s v="M"/>
    <s v="[1062] RAMGADH"/>
    <s v="[8405] RAMGADH"/>
    <x v="29"/>
    <x v="29"/>
    <x v="29"/>
    <s v="B"/>
    <n v="4"/>
    <n v="7.8"/>
    <n v="8.8000000000000007"/>
    <n v="0.312"/>
    <n v="0.35200000000000004"/>
    <n v="64.478699999999989"/>
    <n v="257.91479999999996"/>
    <n v="471.7953658536585"/>
    <n v="314.530243902439"/>
    <n v="4.513509"/>
    <n v="15"/>
    <n v="277.42830899999996"/>
    <n v="69.357077249999989"/>
    <n v="507.49080914634141"/>
    <n v="338.32720609756092"/>
  </r>
  <r>
    <s v="06/06/2026"/>
    <s v="E"/>
    <s v="[1062] RAMGADH"/>
    <s v="[8405] RAMGADH"/>
    <x v="29"/>
    <x v="29"/>
    <x v="29"/>
    <s v="B"/>
    <n v="48"/>
    <n v="6.3"/>
    <n v="8.6"/>
    <n v="3.0239999999999996"/>
    <n v="4.1279999999999992"/>
    <n v="51.552899999999994"/>
    <n v="2474.5391999999997"/>
    <n v="428.41745152354571"/>
    <n v="285.61163434903045"/>
    <n v="43.304435999999995"/>
    <n v="180"/>
    <n v="2697.8436359999996"/>
    <n v="56.205075749999992"/>
    <n v="467.07819182825483"/>
    <n v="311.38546121883655"/>
  </r>
  <r>
    <s v="06/06/2026"/>
    <s v="E"/>
    <s v="[1062] RAMGADH"/>
    <s v="[8405] RAMGADH"/>
    <x v="29"/>
    <x v="29"/>
    <x v="29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07/06/2026"/>
    <s v="M"/>
    <s v="[1062] RAMGADH"/>
    <s v="[8405] RAMGADH"/>
    <x v="29"/>
    <x v="29"/>
    <x v="29"/>
    <s v="B"/>
    <n v="48"/>
    <n v="6.8"/>
    <n v="9"/>
    <n v="3.2639999999999998"/>
    <n v="4.32"/>
    <n v="56.78"/>
    <n v="2725.44"/>
    <n v="443.59375"/>
    <n v="295.72916666666669"/>
    <n v="47.695200000000007"/>
    <n v="180"/>
    <n v="2953.1352000000002"/>
    <n v="61.523650000000004"/>
    <n v="480.65351562500001"/>
    <n v="320.43567708333336"/>
  </r>
  <r>
    <s v="07/06/2026"/>
    <s v="M"/>
    <s v="[1062] RAMGADH"/>
    <s v="[8405] RAMGADH"/>
    <x v="29"/>
    <x v="29"/>
    <x v="29"/>
    <s v="C"/>
    <n v="58"/>
    <n v="4"/>
    <n v="8.4"/>
    <n v="2.3199999999999998"/>
    <n v="4.8720000000000008"/>
    <n v="40.033167600000006"/>
    <n v="2321.9237208000004"/>
    <n v="417.01216250000004"/>
    <n v="278.00810833333338"/>
    <n v="40.63366511400001"/>
    <n v="217.5"/>
    <n v="2580.0573859140004"/>
    <n v="44.483748033000005"/>
    <n v="463.37237534375004"/>
    <n v="308.91491689583336"/>
  </r>
  <r>
    <s v="07/06/2026"/>
    <s v="E"/>
    <s v="[1062] RAMGADH"/>
    <s v="[8405] RAMGADH"/>
    <x v="29"/>
    <x v="29"/>
    <x v="29"/>
    <s v="B"/>
    <n v="39"/>
    <n v="6.4"/>
    <n v="8.8000000000000007"/>
    <n v="2.4960000000000004"/>
    <n v="3.4320000000000004"/>
    <n v="52.9056"/>
    <n v="2063.3184000000001"/>
    <n v="431.29565217391303"/>
    <n v="287.53043478260867"/>
    <n v="36.108072000000007"/>
    <n v="146.25"/>
    <n v="2245.6764720000001"/>
    <n v="57.581448000000002"/>
    <n v="469.41397826086956"/>
    <n v="312.94265217391302"/>
  </r>
  <r>
    <s v="07/06/2026"/>
    <s v="E"/>
    <s v="[1062] RAMGADH"/>
    <s v="[8405] RAMGADH"/>
    <x v="29"/>
    <x v="29"/>
    <x v="29"/>
    <s v="C"/>
    <n v="40"/>
    <n v="3"/>
    <n v="8.1"/>
    <n v="1.2"/>
    <n v="3.24"/>
    <n v="35.029125900000004"/>
    <n v="1401.1650360000001"/>
    <n v="417.01340357142868"/>
    <n v="278.00893571428577"/>
    <n v="24.520388130000004"/>
    <n v="150"/>
    <n v="1575.6854241300002"/>
    <n v="39.392135603250004"/>
    <n v="468.9539952767858"/>
    <n v="312.63599685119055"/>
  </r>
  <r>
    <s v="08/06/2026"/>
    <s v="M"/>
    <s v="[1062] RAMGADH"/>
    <s v="[8405] RAMGADH"/>
    <x v="29"/>
    <x v="29"/>
    <x v="29"/>
    <s v="B"/>
    <n v="44"/>
    <n v="6.8"/>
    <n v="8.8000000000000007"/>
    <n v="2.992"/>
    <n v="3.8720000000000003"/>
    <n v="56.212200000000003"/>
    <n v="2473.3368"/>
    <n v="443.78052631578947"/>
    <n v="295.8536842105263"/>
    <n v="43.283394000000001"/>
    <n v="165"/>
    <n v="2681.6201940000001"/>
    <n v="60.945913500000003"/>
    <n v="481.15194868421054"/>
    <n v="320.76796578947369"/>
  </r>
  <r>
    <s v="08/06/2026"/>
    <s v="M"/>
    <s v="[1062] RAMGADH"/>
    <s v="[8405] RAMGADH"/>
    <x v="29"/>
    <x v="29"/>
    <x v="29"/>
    <s v="C"/>
    <n v="48"/>
    <n v="3.6"/>
    <n v="8.3000000000000007"/>
    <n v="1.7280000000000002"/>
    <n v="3.9840000000000004"/>
    <n v="38.087153700000009"/>
    <n v="1828.1833776000003"/>
    <n v="417.01263175182481"/>
    <n v="278.00842116788323"/>
    <n v="31.993209108000009"/>
    <n v="180"/>
    <n v="2040.1765867080003"/>
    <n v="42.503678889750006"/>
    <n v="465.36874696806569"/>
    <n v="310.24583131204378"/>
  </r>
  <r>
    <s v="08/06/2026"/>
    <s v="E"/>
    <s v="[1062] RAMGADH"/>
    <s v="[8405] RAMGADH"/>
    <x v="29"/>
    <x v="29"/>
    <x v="29"/>
    <s v="B"/>
    <n v="49"/>
    <n v="7.1"/>
    <n v="8.8000000000000007"/>
    <n v="3.4789999999999996"/>
    <n v="4.3120000000000003"/>
    <n v="58.692149999999998"/>
    <n v="2875.9153499999998"/>
    <n v="452.63868894601546"/>
    <n v="301.75912596401031"/>
    <n v="50.328518625000001"/>
    <n v="183.75"/>
    <n v="3109.9938686249998"/>
    <n v="63.469262624999999"/>
    <n v="489.48017448586126"/>
    <n v="326.32011632390748"/>
  </r>
  <r>
    <s v="08/06/2026"/>
    <s v="E"/>
    <s v="[1062] RAMGADH"/>
    <s v="[8405] RAMGADH"/>
    <x v="29"/>
    <x v="29"/>
    <x v="29"/>
    <s v="C"/>
    <n v="27"/>
    <n v="3"/>
    <n v="8.4"/>
    <n v="0.81"/>
    <n v="2.2680000000000002"/>
    <n v="35.863167600000004"/>
    <n v="968.30552520000015"/>
    <n v="417.01357674418614"/>
    <n v="278.00905116279074"/>
    <n v="16.945346691000005"/>
    <n v="101.25"/>
    <n v="1086.5008718910001"/>
    <n v="40.240773033000004"/>
    <n v="467.91596550000008"/>
    <n v="311.94397700000007"/>
  </r>
  <r>
    <s v="09/06/2026"/>
    <s v="M"/>
    <s v="[1062] RAMGADH"/>
    <s v="[8405] RAMGADH"/>
    <x v="29"/>
    <x v="29"/>
    <x v="29"/>
    <s v="B"/>
    <n v="19"/>
    <n v="8.1"/>
    <n v="9"/>
    <n v="1.5390000000000001"/>
    <n v="1.71"/>
    <n v="67.635000000000005"/>
    <n v="1285.0650000000001"/>
    <n v="479.68085106382978"/>
    <n v="319.78723404255317"/>
    <n v="22.488637500000003"/>
    <n v="71.25"/>
    <n v="1378.8036375000001"/>
    <n v="72.568612500000015"/>
    <n v="514.67101063829796"/>
    <n v="343.11400709219862"/>
  </r>
  <r>
    <s v="09/06/2026"/>
    <s v="E"/>
    <s v="[1062] RAMGADH"/>
    <s v="[8405] RAMGADH"/>
    <x v="29"/>
    <x v="29"/>
    <x v="29"/>
    <s v="B"/>
    <n v="44"/>
    <n v="7"/>
    <n v="8.8000000000000007"/>
    <n v="3.08"/>
    <n v="3.8720000000000003"/>
    <n v="57.865500000000004"/>
    <n v="2546.0820000000003"/>
    <n v="449.73186528497411"/>
    <n v="299.82124352331607"/>
    <n v="44.556435000000008"/>
    <n v="165"/>
    <n v="2755.6384350000003"/>
    <n v="62.628146250000007"/>
    <n v="486.74725064766841"/>
    <n v="324.49816709844561"/>
  </r>
  <r>
    <s v="09/06/2026"/>
    <s v="E"/>
    <s v="[1062] RAMGADH"/>
    <s v="[8405] RAMGADH"/>
    <x v="29"/>
    <x v="29"/>
    <x v="29"/>
    <s v="C"/>
    <n v="39"/>
    <n v="3.4"/>
    <n v="8.1"/>
    <n v="1.3259999999999998"/>
    <n v="3.1589999999999998"/>
    <n v="36.697125900000003"/>
    <n v="1431.1879101000002"/>
    <n v="417.01279431818188"/>
    <n v="278.00852954545456"/>
    <n v="25.045788426750004"/>
    <n v="146.25"/>
    <n v="1602.4836985267502"/>
    <n v="41.089325603250003"/>
    <n v="466.92415458238645"/>
    <n v="311.28276972159097"/>
  </r>
  <r>
    <s v="10/06/2026"/>
    <s v="E"/>
    <s v="[1062] RAMGADH"/>
    <s v="[8405] RAMGADH"/>
    <x v="29"/>
    <x v="29"/>
    <x v="29"/>
    <s v="B"/>
    <n v="50"/>
    <n v="6.3"/>
    <n v="8.8000000000000007"/>
    <n v="3.15"/>
    <n v="4.4000000000000004"/>
    <n v="52.078949999999999"/>
    <n v="2603.9474999999998"/>
    <n v="428.04616438356163"/>
    <n v="285.36410958904111"/>
    <n v="45.569081250000004"/>
    <n v="187.5"/>
    <n v="2837.0165812499999"/>
    <n v="56.740331624999996"/>
    <n v="466.35889006849311"/>
    <n v="310.90592671232872"/>
  </r>
  <r>
    <s v="10/06/2026"/>
    <s v="E"/>
    <s v="[1062] RAMGADH"/>
    <s v="[8405] RAMGADH"/>
    <x v="29"/>
    <x v="29"/>
    <x v="29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11/06/2026"/>
    <s v="M"/>
    <s v="[1062] RAMGADH"/>
    <s v="[8405] RAMGADH"/>
    <x v="29"/>
    <x v="29"/>
    <x v="29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11/06/2026"/>
    <s v="E"/>
    <s v="[1062] RAMGADH"/>
    <s v="[8405] RAMGADH"/>
    <x v="29"/>
    <x v="29"/>
    <x v="29"/>
    <s v="B"/>
    <n v="40"/>
    <n v="7"/>
    <n v="8.8000000000000007"/>
    <n v="2.8"/>
    <n v="3.52"/>
    <n v="57.865500000000004"/>
    <n v="2314.6200000000003"/>
    <n v="449.73186528497411"/>
    <n v="299.82124352331607"/>
    <n v="40.505850000000009"/>
    <n v="150"/>
    <n v="2505.1258500000004"/>
    <n v="62.628146250000007"/>
    <n v="486.74725064766841"/>
    <n v="324.49816709844561"/>
  </r>
  <r>
    <s v="11/06/2026"/>
    <s v="E"/>
    <s v="[1062] RAMGADH"/>
    <s v="[8405] RAMGADH"/>
    <x v="29"/>
    <x v="29"/>
    <x v="29"/>
    <s v="C"/>
    <n v="54"/>
    <n v="3.3"/>
    <n v="8.1"/>
    <n v="1.7819999999999998"/>
    <n v="4.3739999999999997"/>
    <n v="36.280125900000002"/>
    <n v="1959.1267986"/>
    <n v="417.0129413793104"/>
    <n v="278.00862758620696"/>
    <n v="34.284718975500006"/>
    <n v="202.5"/>
    <n v="2195.9115175755001"/>
    <n v="40.665028103250002"/>
    <n v="467.4141161293104"/>
    <n v="311.6094107528736"/>
  </r>
  <r>
    <s v="12/06/2026"/>
    <s v="M"/>
    <s v="[1062] RAMGADH"/>
    <s v="[8405] RAMGADH"/>
    <x v="29"/>
    <x v="29"/>
    <x v="29"/>
    <s v="B"/>
    <n v="41"/>
    <n v="6.7"/>
    <n v="9"/>
    <n v="2.7469999999999999"/>
    <n v="3.69"/>
    <n v="55.945"/>
    <n v="2293.7449999999999"/>
    <n v="440.51181102362204"/>
    <n v="293.67454068241472"/>
    <n v="40.140537500000001"/>
    <n v="153.75"/>
    <n v="2487.6355374999998"/>
    <n v="60.674037499999997"/>
    <n v="477.74832677165352"/>
    <n v="318.4988845144357"/>
  </r>
  <r>
    <s v="12/06/2026"/>
    <s v="M"/>
    <s v="[1062] RAMGADH"/>
    <s v="[8405] RAMGADH"/>
    <x v="29"/>
    <x v="29"/>
    <x v="29"/>
    <s v="C"/>
    <n v="65"/>
    <n v="3.5"/>
    <n v="8.1999999999999993"/>
    <n v="2.2749999999999999"/>
    <n v="5.33"/>
    <n v="37.392139800000002"/>
    <n v="2430.4890870000004"/>
    <n v="417.01271152416359"/>
    <n v="278.00847434944239"/>
    <n v="42.533559022500008"/>
    <n v="243.75"/>
    <n v="2716.7726460225003"/>
    <n v="41.796502246500005"/>
    <n v="466.13199531412641"/>
    <n v="310.75466354275096"/>
  </r>
  <r>
    <s v="12/06/2026"/>
    <s v="E"/>
    <s v="[1062] RAMGADH"/>
    <s v="[8405] RAMGADH"/>
    <x v="29"/>
    <x v="29"/>
    <x v="29"/>
    <s v="B"/>
    <n v="61"/>
    <n v="6"/>
    <n v="8.8000000000000007"/>
    <n v="3.66"/>
    <n v="5.3680000000000003"/>
    <n v="49.599000000000004"/>
    <n v="3025.5390000000002"/>
    <n v="417.96910112359552"/>
    <n v="278.64606741573033"/>
    <n v="52.94693250000001"/>
    <n v="228.75"/>
    <n v="3307.2359325000002"/>
    <n v="54.2169825"/>
    <n v="456.88468398876404"/>
    <n v="304.58978932584267"/>
  </r>
  <r>
    <s v="12/06/2026"/>
    <s v="E"/>
    <s v="[1062] RAMGADH"/>
    <s v="[8405] RAMGADH"/>
    <x v="29"/>
    <x v="29"/>
    <x v="29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13/06/2026"/>
    <s v="M"/>
    <s v="[1062] RAMGADH"/>
    <s v="[8405] RAMGADH"/>
    <x v="29"/>
    <x v="29"/>
    <x v="29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3/06/2026"/>
    <s v="M"/>
    <s v="[1062] RAMGADH"/>
    <s v="[8405] RAMGADH"/>
    <x v="29"/>
    <x v="29"/>
    <x v="29"/>
    <s v="C"/>
    <n v="56"/>
    <n v="4.2"/>
    <n v="8.1"/>
    <n v="2.3520000000000003"/>
    <n v="4.5359999999999996"/>
    <n v="40.033125900000002"/>
    <n v="2241.8550504"/>
    <n v="417.01172812499999"/>
    <n v="278.00781875000001"/>
    <n v="39.232463382000006"/>
    <n v="210"/>
    <n v="2491.0875137819999"/>
    <n v="44.483705603249994"/>
    <n v="463.37193336718741"/>
    <n v="308.91462224479159"/>
  </r>
  <r>
    <s v="13/06/2026"/>
    <s v="E"/>
    <s v="[1062] RAMGADH"/>
    <s v="[8405] RAMGADH"/>
    <x v="29"/>
    <x v="29"/>
    <x v="29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13/06/2026"/>
    <s v="E"/>
    <s v="[1062] RAMGADH"/>
    <s v="[8405] RAMGADH"/>
    <x v="29"/>
    <x v="29"/>
    <x v="29"/>
    <s v="C"/>
    <n v="41"/>
    <n v="3.4"/>
    <n v="8.1999999999999993"/>
    <n v="1.3940000000000001"/>
    <n v="3.3620000000000001"/>
    <n v="36.975139800000001"/>
    <n v="1515.9807318000001"/>
    <n v="417.01285488721805"/>
    <n v="278.00856992481204"/>
    <n v="26.529662806500003"/>
    <n v="153.75"/>
    <n v="1696.2603946065001"/>
    <n v="41.372204746500003"/>
    <n v="466.60381293045111"/>
    <n v="311.06920862030074"/>
  </r>
  <r>
    <s v="14/06/2026"/>
    <s v="M"/>
    <s v="[1062] RAMGADH"/>
    <s v="[8405] RAMGADH"/>
    <x v="29"/>
    <x v="29"/>
    <x v="29"/>
    <s v="B"/>
    <n v="39"/>
    <n v="6.9"/>
    <n v="8.8000000000000007"/>
    <n v="2.6910000000000003"/>
    <n v="3.4320000000000004"/>
    <n v="57.038850000000004"/>
    <n v="2224.5151500000002"/>
    <n v="446.77950391644907"/>
    <n v="297.85300261096603"/>
    <n v="38.929015125000006"/>
    <n v="146.25"/>
    <n v="2409.6941651250004"/>
    <n v="61.787029875000009"/>
    <n v="483.97151338120108"/>
    <n v="322.6476755874674"/>
  </r>
  <r>
    <s v="14/06/2026"/>
    <s v="M"/>
    <s v="[1062] RAMGADH"/>
    <s v="[8405] RAMGADH"/>
    <x v="29"/>
    <x v="29"/>
    <x v="29"/>
    <s v="C"/>
    <n v="26"/>
    <n v="4.4000000000000004"/>
    <n v="8.1999999999999993"/>
    <n v="1.1440000000000001"/>
    <n v="2.1319999999999997"/>
    <n v="41.145139800000003"/>
    <n v="1069.7736348000001"/>
    <n v="417.01155202702705"/>
    <n v="278.00770135135139"/>
    <n v="18.721038609000004"/>
    <n v="97.5"/>
    <n v="1185.9946734090001"/>
    <n v="45.615179746500004"/>
    <n v="462.31601094425679"/>
    <n v="308.21067396283786"/>
  </r>
  <r>
    <s v="14/06/2026"/>
    <s v="E"/>
    <s v="[1062] RAMGADH"/>
    <s v="[8405] RAMGADH"/>
    <x v="29"/>
    <x v="29"/>
    <x v="29"/>
    <s v="B"/>
    <n v="42"/>
    <n v="6.7"/>
    <n v="8.8000000000000007"/>
    <n v="2.8140000000000005"/>
    <n v="3.6960000000000002"/>
    <n v="55.385550000000002"/>
    <n v="2326.1931"/>
    <n v="440.73381962864721"/>
    <n v="293.82254641909816"/>
    <n v="40.70837925"/>
    <n v="157.5"/>
    <n v="2524.4014792500002"/>
    <n v="60.104797125000005"/>
    <n v="478.28751027851456"/>
    <n v="318.85834018567635"/>
  </r>
  <r>
    <s v="14/06/2026"/>
    <s v="E"/>
    <s v="[1062] RAMGADH"/>
    <s v="[8405] RAMGADH"/>
    <x v="29"/>
    <x v="29"/>
    <x v="29"/>
    <s v="C"/>
    <n v="41"/>
    <n v="3.7"/>
    <n v="8.5"/>
    <n v="1.5170000000000001"/>
    <n v="3.4849999999999999"/>
    <n v="39.060181500000006"/>
    <n v="1601.4674415000002"/>
    <n v="417.0126138790036"/>
    <n v="278.00840925266908"/>
    <n v="28.025680226250007"/>
    <n v="153.75"/>
    <n v="1783.2431217262501"/>
    <n v="43.49373467625"/>
    <n v="464.34592181049817"/>
    <n v="309.56394787366543"/>
  </r>
  <r>
    <s v="15/06/2026"/>
    <s v="M"/>
    <s v="[1062] RAMGADH"/>
    <s v="[8405] RAMGADH"/>
    <x v="29"/>
    <x v="29"/>
    <x v="29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15/06/2026"/>
    <s v="M"/>
    <s v="[1062] RAMGADH"/>
    <s v="[8405] RAMGADH"/>
    <x v="29"/>
    <x v="29"/>
    <x v="29"/>
    <s v="C"/>
    <n v="53"/>
    <n v="3.8"/>
    <n v="8.4"/>
    <n v="2.0139999999999998"/>
    <n v="4.4520000000000008"/>
    <n v="39.19916760000001"/>
    <n v="2077.5558828000003"/>
    <n v="417.01242127659583"/>
    <n v="278.00828085106389"/>
    <n v="36.357227949000006"/>
    <n v="198.75"/>
    <n v="2312.6631107490002"/>
    <n v="43.635153033000002"/>
    <n v="464.20375567021279"/>
    <n v="309.4691704468085"/>
  </r>
  <r>
    <s v="15/06/2026"/>
    <s v="E"/>
    <s v="[1062] RAMGADH"/>
    <s v="[8405] RAMGADH"/>
    <x v="29"/>
    <x v="29"/>
    <x v="29"/>
    <s v="B"/>
    <n v="54"/>
    <n v="6.4"/>
    <n v="8.8000000000000007"/>
    <n v="3.4560000000000004"/>
    <n v="4.7520000000000007"/>
    <n v="52.9056"/>
    <n v="2856.9023999999999"/>
    <n v="431.29565217391303"/>
    <n v="287.53043478260867"/>
    <n v="49.995792000000002"/>
    <n v="202.5"/>
    <n v="3109.3981920000001"/>
    <n v="57.581448000000002"/>
    <n v="469.41397826086956"/>
    <n v="312.94265217391302"/>
  </r>
  <r>
    <s v="15/06/2026"/>
    <s v="E"/>
    <s v="[1062] RAMGADH"/>
    <s v="[8405] RAMGADH"/>
    <x v="29"/>
    <x v="29"/>
    <x v="29"/>
    <s v="C"/>
    <n v="37"/>
    <n v="3.3"/>
    <n v="8.1999999999999993"/>
    <n v="1.2209999999999999"/>
    <n v="3.0339999999999998"/>
    <n v="36.558139799999999"/>
    <n v="1352.6511725999999"/>
    <n v="417.0130015209125"/>
    <n v="278.00866768060831"/>
    <n v="23.671395520499999"/>
    <n v="138.75"/>
    <n v="1515.0725681204999"/>
    <n v="40.947907246499994"/>
    <n v="467.086394446768"/>
    <n v="311.39092963117866"/>
  </r>
  <r>
    <s v="16/06/2026"/>
    <s v="M"/>
    <s v="[1062] RAMGADH"/>
    <s v="[8405] RAMGADH"/>
    <x v="29"/>
    <x v="29"/>
    <x v="29"/>
    <s v="B"/>
    <n v="49"/>
    <n v="7"/>
    <n v="8.8000000000000007"/>
    <n v="3.43"/>
    <n v="4.3120000000000003"/>
    <n v="57.865500000000004"/>
    <n v="2835.4095000000002"/>
    <n v="449.73186528497411"/>
    <n v="299.82124352331607"/>
    <n v="49.619666250000009"/>
    <n v="183.75"/>
    <n v="3068.7791662500003"/>
    <n v="62.628146250000007"/>
    <n v="486.74725064766841"/>
    <n v="324.49816709844561"/>
  </r>
  <r>
    <s v="16/06/2026"/>
    <s v="M"/>
    <s v="[1062] RAMGADH"/>
    <s v="[8405] RAMGADH"/>
    <x v="29"/>
    <x v="29"/>
    <x v="29"/>
    <s v="C"/>
    <n v="7"/>
    <n v="3.6"/>
    <n v="8.1"/>
    <n v="0.252"/>
    <n v="0.56699999999999995"/>
    <n v="37.531125900000006"/>
    <n v="262.71788130000004"/>
    <n v="417.01251000000008"/>
    <n v="278.00834000000003"/>
    <n v="4.5975629227500008"/>
    <n v="26.25"/>
    <n v="293.56544422275005"/>
    <n v="41.937920603250006"/>
    <n v="465.97689559166673"/>
    <n v="310.6512637277778"/>
  </r>
  <r>
    <s v="16/06/2026"/>
    <s v="E"/>
    <s v="[1062] RAMGADH"/>
    <s v="[8405] RAMGADH"/>
    <x v="29"/>
    <x v="29"/>
    <x v="29"/>
    <s v="B"/>
    <n v="53"/>
    <n v="6.6"/>
    <n v="8.8000000000000007"/>
    <n v="3.4979999999999993"/>
    <n v="4.6640000000000006"/>
    <n v="54.558900000000001"/>
    <n v="2891.6217000000001"/>
    <n v="437.63823529411764"/>
    <n v="291.75882352941176"/>
    <n v="50.603379750000009"/>
    <n v="198.75"/>
    <n v="3140.9750797500001"/>
    <n v="59.263680749999999"/>
    <n v="475.37711831550797"/>
    <n v="316.91807887700531"/>
  </r>
  <r>
    <s v="16/06/2026"/>
    <s v="E"/>
    <s v="[1062] RAMGADH"/>
    <s v="[8405] RAMGADH"/>
    <x v="29"/>
    <x v="29"/>
    <x v="29"/>
    <s v="C"/>
    <n v="40"/>
    <n v="3.6"/>
    <n v="8.4"/>
    <n v="1.44"/>
    <n v="3.36"/>
    <n v="38.365167600000007"/>
    <n v="1534.6067040000003"/>
    <n v="417.01269130434792"/>
    <n v="278.00846086956528"/>
    <n v="26.855617320000007"/>
    <n v="150"/>
    <n v="1711.4623213200002"/>
    <n v="42.786558033000006"/>
    <n v="465.07128296739137"/>
    <n v="310.04752197826093"/>
  </r>
  <r>
    <s v="17/06/2026"/>
    <s v="M"/>
    <s v="[1062] RAMGADH"/>
    <s v="[8405] RAMGADH"/>
    <x v="29"/>
    <x v="29"/>
    <x v="29"/>
    <s v="B"/>
    <n v="52"/>
    <n v="7"/>
    <n v="8.8000000000000007"/>
    <n v="3.64"/>
    <n v="4.5760000000000005"/>
    <n v="57.865500000000004"/>
    <n v="3009.0060000000003"/>
    <n v="449.73186528497411"/>
    <n v="299.82124352331607"/>
    <n v="52.657605000000011"/>
    <n v="195"/>
    <n v="3256.6636050000002"/>
    <n v="62.62814625"/>
    <n v="486.74725064766835"/>
    <n v="324.49816709844555"/>
  </r>
  <r>
    <s v="17/06/2026"/>
    <s v="M"/>
    <s v="[1062] RAMGADH"/>
    <s v="[8405] RAMGADH"/>
    <x v="29"/>
    <x v="29"/>
    <x v="29"/>
    <s v="C"/>
    <n v="51"/>
    <n v="4.3"/>
    <n v="8.1"/>
    <n v="2.1929999999999996"/>
    <n v="4.1309999999999993"/>
    <n v="40.450125900000003"/>
    <n v="2062.9564209"/>
    <n v="417.01160721649489"/>
    <n v="278.00773814432995"/>
    <n v="36.101737365750004"/>
    <n v="191.25"/>
    <n v="2290.3081582657501"/>
    <n v="44.908003103250003"/>
    <n v="462.96910415721652"/>
    <n v="308.64606943814437"/>
  </r>
  <r>
    <s v="17/06/2026"/>
    <s v="E"/>
    <s v="[1062] RAMGADH"/>
    <s v="[8405] RAMGADH"/>
    <x v="29"/>
    <x v="29"/>
    <x v="29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17/06/2026"/>
    <s v="E"/>
    <s v="[1062] RAMGADH"/>
    <s v="[8405] RAMGADH"/>
    <x v="29"/>
    <x v="29"/>
    <x v="29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18/06/2026"/>
    <s v="M"/>
    <s v="[1062] RAMGADH"/>
    <s v="[8405] RAMGADH"/>
    <x v="29"/>
    <x v="29"/>
    <x v="29"/>
    <s v="B"/>
    <n v="73"/>
    <n v="6.7"/>
    <n v="8.8000000000000007"/>
    <n v="4.891"/>
    <n v="6.4240000000000013"/>
    <n v="55.385550000000002"/>
    <n v="4043.1451500000003"/>
    <n v="440.73381962864721"/>
    <n v="293.82254641909816"/>
    <n v="70.755040125000008"/>
    <n v="273.75"/>
    <n v="4387.6501901250003"/>
    <n v="60.104797125000005"/>
    <n v="478.28751027851456"/>
    <n v="318.85834018567635"/>
  </r>
  <r>
    <s v="18/06/2026"/>
    <s v="M"/>
    <s v="[1062] RAMGADH"/>
    <s v="[8405] RAMGADH"/>
    <x v="29"/>
    <x v="29"/>
    <x v="29"/>
    <s v="C"/>
    <n v="48"/>
    <n v="4"/>
    <n v="8.4"/>
    <n v="1.92"/>
    <n v="4.032"/>
    <n v="40.033167600000006"/>
    <n v="1921.5920448000002"/>
    <n v="417.01216250000004"/>
    <n v="278.00810833333338"/>
    <n v="33.627860784000006"/>
    <n v="180"/>
    <n v="2135.2199055840001"/>
    <n v="44.483748033000005"/>
    <n v="463.37237534375004"/>
    <n v="308.91491689583336"/>
  </r>
  <r>
    <s v="18/06/2026"/>
    <s v="E"/>
    <s v="[1062] RAMGADH"/>
    <s v="[8405] RAMGADH"/>
    <x v="29"/>
    <x v="29"/>
    <x v="29"/>
    <s v="B"/>
    <n v="64"/>
    <n v="6.8"/>
    <n v="8.8000000000000007"/>
    <n v="4.3520000000000003"/>
    <n v="5.6320000000000006"/>
    <n v="56.212200000000003"/>
    <n v="3597.5808000000002"/>
    <n v="443.78052631578947"/>
    <n v="295.8536842105263"/>
    <n v="62.957664000000008"/>
    <n v="240"/>
    <n v="3900.5384640000002"/>
    <n v="60.945913500000003"/>
    <n v="481.15194868421054"/>
    <n v="320.76796578947369"/>
  </r>
  <r>
    <s v="18/06/2026"/>
    <s v="E"/>
    <s v="[1062] RAMGADH"/>
    <s v="[8405] RAMGADH"/>
    <x v="29"/>
    <x v="29"/>
    <x v="29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19/06/2026"/>
    <s v="M"/>
    <s v="[1062] RAMGADH"/>
    <s v="[8405] RAMGADH"/>
    <x v="29"/>
    <x v="29"/>
    <x v="29"/>
    <s v="B"/>
    <n v="64"/>
    <n v="6.8"/>
    <n v="8.8000000000000007"/>
    <n v="4.3520000000000003"/>
    <n v="5.6320000000000006"/>
    <n v="56.212200000000003"/>
    <n v="3597.5808000000002"/>
    <n v="443.78052631578947"/>
    <n v="295.8536842105263"/>
    <n v="62.957664000000008"/>
    <n v="240"/>
    <n v="3900.5384640000002"/>
    <n v="60.945913500000003"/>
    <n v="481.15194868421054"/>
    <n v="320.76796578947369"/>
  </r>
  <r>
    <s v="19/06/2026"/>
    <s v="M"/>
    <s v="[1062] RAMGADH"/>
    <s v="[8405] RAMGADH"/>
    <x v="29"/>
    <x v="29"/>
    <x v="29"/>
    <s v="C"/>
    <n v="53"/>
    <n v="3.7"/>
    <n v="8.1999999999999993"/>
    <n v="1.9610000000000003"/>
    <n v="4.3460000000000001"/>
    <n v="38.226139799999999"/>
    <n v="2025.9854094"/>
    <n v="417.01243418181815"/>
    <n v="278.00828945454543"/>
    <n v="35.454744664500005"/>
    <n v="198.75"/>
    <n v="2260.1901540644999"/>
    <n v="42.645097246500001"/>
    <n v="465.21924268909089"/>
    <n v="310.14616179272724"/>
  </r>
  <r>
    <s v="19/06/2026"/>
    <s v="E"/>
    <s v="[1062] RAMGADH"/>
    <s v="[8405] RAMGADH"/>
    <x v="29"/>
    <x v="29"/>
    <x v="29"/>
    <s v="B"/>
    <n v="71"/>
    <n v="6.2"/>
    <n v="8.8000000000000007"/>
    <n v="4.4020000000000001"/>
    <n v="6.2480000000000011"/>
    <n v="51.252300000000005"/>
    <n v="3638.9133000000002"/>
    <n v="424.74281767955802"/>
    <n v="283.1618784530387"/>
    <n v="63.680982750000005"/>
    <n v="266.25"/>
    <n v="3968.8442827500003"/>
    <n v="55.899215250000005"/>
    <n v="463.25316505524864"/>
    <n v="308.83544337016576"/>
  </r>
  <r>
    <s v="19/06/2026"/>
    <s v="E"/>
    <s v="[1062] RAMGADH"/>
    <s v="[8405] RAMGADH"/>
    <x v="29"/>
    <x v="29"/>
    <x v="29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20/06/2026"/>
    <s v="M"/>
    <s v="[1062] RAMGADH"/>
    <s v="[8405] RAMGADH"/>
    <x v="29"/>
    <x v="29"/>
    <x v="29"/>
    <s v="B"/>
    <n v="26"/>
    <n v="7.6"/>
    <n v="8.8000000000000007"/>
    <n v="1.976"/>
    <n v="2.2880000000000003"/>
    <n v="62.825400000000002"/>
    <n v="1633.4603999999999"/>
    <n v="466.5252475247525"/>
    <n v="311.01683168316833"/>
    <n v="28.585557000000001"/>
    <n v="97.5"/>
    <n v="1759.5459569999998"/>
    <n v="67.674844499999992"/>
    <n v="502.53597400990094"/>
    <n v="335.02398267326731"/>
  </r>
  <r>
    <s v="20/06/2026"/>
    <s v="E"/>
    <s v="[1062] RAMGADH"/>
    <s v="[8405] RAMGADH"/>
    <x v="29"/>
    <x v="29"/>
    <x v="29"/>
    <s v="B"/>
    <n v="60"/>
    <n v="6.3"/>
    <n v="8.8000000000000007"/>
    <n v="3.78"/>
    <n v="5.28"/>
    <n v="52.078949999999999"/>
    <n v="3124.7370000000001"/>
    <n v="428.04616438356163"/>
    <n v="285.36410958904111"/>
    <n v="54.68289750000001"/>
    <n v="225"/>
    <n v="3404.4198974999999"/>
    <n v="56.740331624999996"/>
    <n v="466.35889006849311"/>
    <n v="310.90592671232872"/>
  </r>
  <r>
    <s v="20/06/2026"/>
    <s v="E"/>
    <s v="[1062] RAMGADH"/>
    <s v="[8405] RAMGADH"/>
    <x v="29"/>
    <x v="29"/>
    <x v="29"/>
    <s v="C"/>
    <n v="20"/>
    <n v="3.3"/>
    <n v="8.1"/>
    <n v="0.66"/>
    <n v="1.62"/>
    <n v="36.280125900000002"/>
    <n v="725.60251800000003"/>
    <n v="417.0129413793104"/>
    <n v="278.00862758620696"/>
    <n v="12.698044065000001"/>
    <n v="75"/>
    <n v="813.30056206500001"/>
    <n v="40.665028103250002"/>
    <n v="467.4141161293104"/>
    <n v="311.6094107528736"/>
  </r>
  <r>
    <s v="21/06/2026"/>
    <s v="M"/>
    <s v="[1062] RAMGADH"/>
    <s v="[8405] RAMGADH"/>
    <x v="29"/>
    <x v="29"/>
    <x v="29"/>
    <s v="B"/>
    <n v="57"/>
    <n v="6.8"/>
    <n v="8.8000000000000007"/>
    <n v="3.8759999999999994"/>
    <n v="5.016"/>
    <n v="56.212200000000003"/>
    <n v="3204.0954000000002"/>
    <n v="443.78052631578947"/>
    <n v="295.8536842105263"/>
    <n v="56.071669500000006"/>
    <n v="213.75"/>
    <n v="3473.9170695000003"/>
    <n v="60.945913500000003"/>
    <n v="481.15194868421054"/>
    <n v="320.76796578947369"/>
  </r>
  <r>
    <s v="21/06/2026"/>
    <s v="M"/>
    <s v="[1062] RAMGADH"/>
    <s v="[8405] RAMGADH"/>
    <x v="29"/>
    <x v="29"/>
    <x v="29"/>
    <s v="C"/>
    <n v="40"/>
    <n v="3.8"/>
    <n v="8.1"/>
    <n v="1.52"/>
    <n v="3.24"/>
    <n v="38.365125900000002"/>
    <n v="1534.6050360000002"/>
    <n v="417.01223804347831"/>
    <n v="278.00815869565218"/>
    <n v="26.855588130000005"/>
    <n v="150"/>
    <n v="1711.4606241300003"/>
    <n v="42.78651560325001"/>
    <n v="465.07082177445665"/>
    <n v="310.04721451630445"/>
  </r>
  <r>
    <s v="21/06/2026"/>
    <s v="E"/>
    <s v="[1062] RAMGADH"/>
    <s v="[8405] RAMGADH"/>
    <x v="29"/>
    <x v="29"/>
    <x v="29"/>
    <s v="B"/>
    <n v="53"/>
    <n v="6.3"/>
    <n v="8.8000000000000007"/>
    <n v="3.339"/>
    <n v="4.6640000000000006"/>
    <n v="52.078949999999999"/>
    <n v="2760.18435"/>
    <n v="428.04616438356163"/>
    <n v="285.36410958904111"/>
    <n v="48.303226125000002"/>
    <n v="198.75"/>
    <n v="3007.237576125"/>
    <n v="56.740331625000003"/>
    <n v="466.35889006849317"/>
    <n v="310.90592671232878"/>
  </r>
  <r>
    <s v="21/06/2026"/>
    <s v="E"/>
    <s v="[1062] RAMGADH"/>
    <s v="[8405] RAMGADH"/>
    <x v="29"/>
    <x v="29"/>
    <x v="29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22/06/2026"/>
    <s v="M"/>
    <s v="[1062] RAMGADH"/>
    <s v="[8405] RAMGADH"/>
    <x v="29"/>
    <x v="29"/>
    <x v="29"/>
    <s v="B"/>
    <n v="72"/>
    <n v="6.5"/>
    <n v="8.8000000000000007"/>
    <n v="4.68"/>
    <n v="6.3360000000000003"/>
    <n v="53.732250000000001"/>
    <n v="3868.7220000000002"/>
    <n v="434.49258760107813"/>
    <n v="289.66172506738542"/>
    <n v="67.702635000000015"/>
    <n v="270"/>
    <n v="4206.4246350000003"/>
    <n v="58.422564375000007"/>
    <n v="472.41965801886795"/>
    <n v="314.94643867924532"/>
  </r>
  <r>
    <s v="22/06/2026"/>
    <s v="M"/>
    <s v="[1062] RAMGADH"/>
    <s v="[8405] RAMGADH"/>
    <x v="29"/>
    <x v="29"/>
    <x v="29"/>
    <s v="C"/>
    <n v="33"/>
    <n v="4.0999999999999996"/>
    <n v="8.1"/>
    <n v="1.3529999999999998"/>
    <n v="2.673"/>
    <n v="39.6161259"/>
    <n v="1307.3321547"/>
    <n v="417.01185157894736"/>
    <n v="278.00790105263155"/>
    <n v="22.878312707250004"/>
    <n v="123.75"/>
    <n v="1453.96046740725"/>
    <n v="44.05940810325"/>
    <n v="463.78324319210526"/>
    <n v="309.18882879473682"/>
  </r>
  <r>
    <s v="22/06/2026"/>
    <s v="E"/>
    <s v="[1062] RAMGADH"/>
    <s v="[8405] RAMGADH"/>
    <x v="29"/>
    <x v="29"/>
    <x v="29"/>
    <s v="B"/>
    <n v="50"/>
    <n v="6.4"/>
    <n v="8.8000000000000007"/>
    <n v="3.2"/>
    <n v="4.4000000000000004"/>
    <n v="52.9056"/>
    <n v="2645.28"/>
    <n v="431.29565217391303"/>
    <n v="287.53043478260867"/>
    <n v="46.292400000000008"/>
    <n v="187.5"/>
    <n v="2879.0724"/>
    <n v="57.581448000000002"/>
    <n v="469.41397826086956"/>
    <n v="312.94265217391302"/>
  </r>
  <r>
    <s v="22/06/2026"/>
    <s v="E"/>
    <s v="[1062] RAMGADH"/>
    <s v="[8405] RAMGADH"/>
    <x v="29"/>
    <x v="29"/>
    <x v="29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23/06/2026"/>
    <s v="M"/>
    <s v="[1062] RAMGADH"/>
    <s v="[8405] RAMGADH"/>
    <x v="29"/>
    <x v="29"/>
    <x v="29"/>
    <s v="B"/>
    <n v="5"/>
    <n v="8"/>
    <n v="8.8000000000000007"/>
    <n v="0.4"/>
    <n v="0.44"/>
    <n v="66.131999999999991"/>
    <n v="330.65999999999997"/>
    <n v="476.91346153846149"/>
    <n v="317.94230769230768"/>
    <n v="5.7865500000000001"/>
    <n v="18.75"/>
    <n v="355.19654999999995"/>
    <n v="71.039309999999986"/>
    <n v="512.30271634615372"/>
    <n v="341.53514423076916"/>
  </r>
  <r>
    <s v="23/06/2026"/>
    <s v="E"/>
    <s v="[1062] RAMGADH"/>
    <s v="[8405] RAMGADH"/>
    <x v="29"/>
    <x v="29"/>
    <x v="29"/>
    <s v="B"/>
    <n v="51"/>
    <n v="6.4"/>
    <n v="8.8000000000000007"/>
    <n v="3.2640000000000002"/>
    <n v="4.4880000000000004"/>
    <n v="52.9056"/>
    <n v="2698.1855999999998"/>
    <n v="431.29565217391303"/>
    <n v="287.53043478260867"/>
    <n v="47.218248000000003"/>
    <n v="191.25"/>
    <n v="2936.6538479999999"/>
    <n v="57.581448000000002"/>
    <n v="469.41397826086956"/>
    <n v="312.94265217391302"/>
  </r>
  <r>
    <s v="23/06/2026"/>
    <s v="E"/>
    <s v="[1062] RAMGADH"/>
    <s v="[8405] RAMGADH"/>
    <x v="29"/>
    <x v="29"/>
    <x v="29"/>
    <s v="C"/>
    <n v="31"/>
    <n v="3.6"/>
    <n v="8.1"/>
    <n v="1.1160000000000001"/>
    <n v="2.5110000000000001"/>
    <n v="37.531125900000006"/>
    <n v="1163.4649029000002"/>
    <n v="417.01251000000008"/>
    <n v="278.00834000000003"/>
    <n v="20.360635800750007"/>
    <n v="116.25"/>
    <n v="1300.0755387007503"/>
    <n v="41.937920603250006"/>
    <n v="465.97689559166673"/>
    <n v="310.6512637277778"/>
  </r>
  <r>
    <s v="24/06/2026"/>
    <s v="M"/>
    <s v="[1062] RAMGADH"/>
    <s v="[8405] RAMGADH"/>
    <x v="29"/>
    <x v="29"/>
    <x v="29"/>
    <s v="B"/>
    <n v="5"/>
    <n v="8"/>
    <n v="8.8000000000000007"/>
    <n v="0.4"/>
    <n v="0.44"/>
    <n v="66.131999999999991"/>
    <n v="330.65999999999997"/>
    <n v="476.91346153846149"/>
    <n v="317.94230769230768"/>
    <n v="5.7865500000000001"/>
    <n v="18.75"/>
    <n v="355.19654999999995"/>
    <n v="71.039309999999986"/>
    <n v="512.30271634615372"/>
    <n v="341.53514423076916"/>
  </r>
  <r>
    <s v="24/06/2026"/>
    <s v="E"/>
    <s v="[1062] RAMGADH"/>
    <s v="[8405] RAMGADH"/>
    <x v="29"/>
    <x v="29"/>
    <x v="29"/>
    <s v="B"/>
    <n v="34"/>
    <n v="7.3"/>
    <n v="8.8000000000000007"/>
    <n v="2.4819999999999998"/>
    <n v="2.9920000000000004"/>
    <n v="60.34545"/>
    <n v="2051.7453"/>
    <n v="458.31987341772157"/>
    <n v="305.54658227848103"/>
    <n v="35.905542750000002"/>
    <n v="127.5"/>
    <n v="2215.1508427500003"/>
    <n v="65.15149537500001"/>
    <n v="494.8214838607596"/>
    <n v="329.88098924050638"/>
  </r>
  <r>
    <s v="24/06/2026"/>
    <s v="E"/>
    <s v="[1062] RAMGADH"/>
    <s v="[8405] RAMGADH"/>
    <x v="29"/>
    <x v="29"/>
    <x v="29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25/06/2026"/>
    <s v="M"/>
    <s v="[1062] RAMGADH"/>
    <s v="[8405] RAMGADH"/>
    <x v="29"/>
    <x v="29"/>
    <x v="29"/>
    <s v="B"/>
    <n v="64"/>
    <n v="6.4"/>
    <n v="8.6"/>
    <n v="4.0960000000000001"/>
    <n v="5.5039999999999996"/>
    <n v="52.371199999999995"/>
    <n v="3351.7567999999997"/>
    <n v="431.6307692307692"/>
    <n v="287.75384615384615"/>
    <n v="58.655743999999999"/>
    <n v="240"/>
    <n v="3650.4125439999998"/>
    <n v="57.037695999999997"/>
    <n v="470.0909010989011"/>
    <n v="313.39393406593405"/>
  </r>
  <r>
    <s v="25/06/2026"/>
    <s v="M"/>
    <s v="[1062] RAMGADH"/>
    <s v="[8405] RAMGADH"/>
    <x v="29"/>
    <x v="29"/>
    <x v="29"/>
    <s v="C"/>
    <n v="40"/>
    <n v="3.6"/>
    <n v="8.1999999999999993"/>
    <n v="1.44"/>
    <n v="3.28"/>
    <n v="37.809139800000004"/>
    <n v="1512.3655920000001"/>
    <n v="417.01257132352941"/>
    <n v="278.00838088235292"/>
    <n v="26.466397860000004"/>
    <n v="150"/>
    <n v="1688.83198986"/>
    <n v="42.220799746499999"/>
    <n v="465.6705854393382"/>
    <n v="310.44705695955878"/>
  </r>
  <r>
    <s v="25/06/2026"/>
    <s v="E"/>
    <s v="[1062] RAMGADH"/>
    <s v="[8405] RAMGADH"/>
    <x v="29"/>
    <x v="29"/>
    <x v="29"/>
    <s v="B"/>
    <n v="30"/>
    <n v="6.9"/>
    <n v="8.8000000000000007"/>
    <n v="2.0699999999999998"/>
    <n v="2.64"/>
    <n v="57.038850000000004"/>
    <n v="1711.1655000000001"/>
    <n v="446.77950391644907"/>
    <n v="297.85300261096603"/>
    <n v="29.945396250000005"/>
    <n v="112.5"/>
    <n v="1853.61089625"/>
    <n v="61.787029875000002"/>
    <n v="483.97151338120102"/>
    <n v="322.64767558746735"/>
  </r>
  <r>
    <s v="25/06/2026"/>
    <s v="E"/>
    <s v="[1062] RAMGADH"/>
    <s v="[8405] RAMGADH"/>
    <x v="29"/>
    <x v="29"/>
    <x v="29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26/06/2026"/>
    <s v="M"/>
    <s v="[1062] RAMGADH"/>
    <s v="[8405] RAMGADH"/>
    <x v="29"/>
    <x v="29"/>
    <x v="29"/>
    <s v="B"/>
    <n v="11"/>
    <n v="7.6"/>
    <n v="8.8000000000000007"/>
    <n v="0.83599999999999997"/>
    <n v="0.96800000000000008"/>
    <n v="62.825400000000002"/>
    <n v="691.07940000000008"/>
    <n v="466.5252475247525"/>
    <n v="311.01683168316833"/>
    <n v="12.093889500000003"/>
    <n v="41.25"/>
    <n v="744.42328950000012"/>
    <n v="67.674844500000006"/>
    <n v="502.53597400990105"/>
    <n v="335.02398267326737"/>
  </r>
  <r>
    <s v="26/06/2026"/>
    <s v="E"/>
    <s v="[1062] RAMGADH"/>
    <s v="[8405] RAMGADH"/>
    <x v="29"/>
    <x v="29"/>
    <x v="29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26/06/2026"/>
    <s v="E"/>
    <s v="[1062] RAMGADH"/>
    <s v="[8405] RAMGADH"/>
    <x v="29"/>
    <x v="29"/>
    <x v="29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7/06/2026"/>
    <s v="M"/>
    <s v="[1062] RAMGADH"/>
    <s v="[8405] RAMGADH"/>
    <x v="29"/>
    <x v="29"/>
    <x v="29"/>
    <s v="B"/>
    <n v="6"/>
    <n v="8.6"/>
    <n v="9"/>
    <n v="0.5159999999999999"/>
    <n v="0.54"/>
    <n v="71.809999999999988"/>
    <n v="430.8599999999999"/>
    <n v="491.84931506849313"/>
    <n v="327.89954337899542"/>
    <n v="7.540049999999999"/>
    <n v="22.5"/>
    <n v="460.90004999999991"/>
    <n v="76.816674999999989"/>
    <n v="526.14160958904108"/>
    <n v="350.76107305936074"/>
  </r>
  <r>
    <s v="27/06/2026"/>
    <s v="E"/>
    <s v="[1062] RAMGADH"/>
    <s v="[8405] RAMGADH"/>
    <x v="29"/>
    <x v="29"/>
    <x v="29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27/06/2026"/>
    <s v="E"/>
    <s v="[1062] RAMGADH"/>
    <s v="[8405] RAMGADH"/>
    <x v="29"/>
    <x v="29"/>
    <x v="29"/>
    <s v="C"/>
    <n v="33"/>
    <n v="3.1"/>
    <n v="8.1999999999999993"/>
    <n v="1.0229999999999999"/>
    <n v="2.7059999999999995"/>
    <n v="35.724139800000003"/>
    <n v="1178.8966134000002"/>
    <n v="417.0133050583658"/>
    <n v="278.00887003891052"/>
    <n v="20.630690734500007"/>
    <n v="123.75"/>
    <n v="1323.2773041345001"/>
    <n v="40.099312246500006"/>
    <n v="468.08535696303505"/>
    <n v="312.05690464202337"/>
  </r>
  <r>
    <s v="28/06/2026"/>
    <s v="M"/>
    <s v="[1062] RAMGADH"/>
    <s v="[8405] RAMGADH"/>
    <x v="29"/>
    <x v="29"/>
    <x v="29"/>
    <s v="B"/>
    <n v="64"/>
    <n v="6.5"/>
    <n v="8.8000000000000007"/>
    <n v="4.16"/>
    <n v="5.6320000000000006"/>
    <n v="53.732250000000001"/>
    <n v="3438.864"/>
    <n v="434.49258760107813"/>
    <n v="289.66172506738542"/>
    <n v="60.180120000000009"/>
    <n v="240"/>
    <n v="3739.04412"/>
    <n v="58.422564375"/>
    <n v="472.41965801886789"/>
    <n v="314.94643867924526"/>
  </r>
  <r>
    <s v="28/06/2026"/>
    <s v="M"/>
    <s v="[1062] RAMGADH"/>
    <s v="[8405] RAMGADH"/>
    <x v="29"/>
    <x v="29"/>
    <x v="29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8/06/2026"/>
    <s v="E"/>
    <s v="[1062] RAMGADH"/>
    <s v="[8405] RAMGADH"/>
    <x v="29"/>
    <x v="29"/>
    <x v="29"/>
    <s v="B"/>
    <n v="38"/>
    <n v="6.5"/>
    <n v="8.8000000000000007"/>
    <n v="2.4700000000000002"/>
    <n v="3.3440000000000003"/>
    <n v="53.732250000000001"/>
    <n v="2041.8254999999999"/>
    <n v="434.49258760107813"/>
    <n v="289.66172506738542"/>
    <n v="35.73194625"/>
    <n v="142.5"/>
    <n v="2220.0574462499999"/>
    <n v="58.422564375"/>
    <n v="472.41965801886789"/>
    <n v="314.94643867924526"/>
  </r>
  <r>
    <s v="28/06/2026"/>
    <s v="E"/>
    <s v="[1062] RAMGADH"/>
    <s v="[8405] RAMGADH"/>
    <x v="29"/>
    <x v="29"/>
    <x v="29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29/06/2026"/>
    <s v="M"/>
    <s v="[1062] RAMGADH"/>
    <s v="[8405] RAMGADH"/>
    <x v="29"/>
    <x v="29"/>
    <x v="29"/>
    <s v="B"/>
    <n v="62"/>
    <n v="6.5"/>
    <n v="8.8000000000000007"/>
    <n v="4.03"/>
    <n v="5.4560000000000004"/>
    <n v="53.732250000000001"/>
    <n v="3331.3995"/>
    <n v="434.49258760107813"/>
    <n v="289.66172506738542"/>
    <n v="58.299491250000003"/>
    <n v="232.5"/>
    <n v="3622.1989912499998"/>
    <n v="58.422564375"/>
    <n v="472.41965801886789"/>
    <n v="314.94643867924526"/>
  </r>
  <r>
    <s v="29/06/2026"/>
    <s v="M"/>
    <s v="[1062] RAMGADH"/>
    <s v="[8405] RAMGADH"/>
    <x v="29"/>
    <x v="29"/>
    <x v="29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29/06/2026"/>
    <s v="E"/>
    <s v="[1062] RAMGADH"/>
    <s v="[8405] RAMGADH"/>
    <x v="29"/>
    <x v="29"/>
    <x v="29"/>
    <s v="B"/>
    <n v="45"/>
    <n v="6.6"/>
    <n v="8.8000000000000007"/>
    <n v="2.97"/>
    <n v="3.9600000000000004"/>
    <n v="54.558900000000001"/>
    <n v="2455.1505000000002"/>
    <n v="437.63823529411764"/>
    <n v="291.75882352941176"/>
    <n v="42.965133750000007"/>
    <n v="168.75"/>
    <n v="2666.8656337500001"/>
    <n v="59.263680750000006"/>
    <n v="475.37711831550803"/>
    <n v="316.91807887700537"/>
  </r>
  <r>
    <s v="29/06/2026"/>
    <s v="E"/>
    <s v="[1062] RAMGADH"/>
    <s v="[8405] RAMGADH"/>
    <x v="29"/>
    <x v="29"/>
    <x v="29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30/06/2026"/>
    <s v="M"/>
    <s v="[1062] RAMGADH"/>
    <s v="[8405] RAMGADH"/>
    <x v="29"/>
    <x v="29"/>
    <x v="29"/>
    <s v="B"/>
    <n v="65"/>
    <n v="6.2"/>
    <n v="8.6"/>
    <n v="4.03"/>
    <n v="5.59"/>
    <n v="50.7346"/>
    <n v="3297.7489999999998"/>
    <n v="425.15027932960902"/>
    <n v="283.4335195530727"/>
    <n v="57.710607500000002"/>
    <n v="243.75"/>
    <n v="3599.2096074999999"/>
    <n v="55.372455500000001"/>
    <n v="464.01499022346377"/>
    <n v="309.34332681564251"/>
  </r>
  <r>
    <s v="30/06/2026"/>
    <s v="M"/>
    <s v="[1062] RAMGADH"/>
    <s v="[8405] RAMGADH"/>
    <x v="29"/>
    <x v="29"/>
    <x v="29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30/06/2026"/>
    <s v="E"/>
    <s v="[1062] RAMGADH"/>
    <s v="[8405] RAMGADH"/>
    <x v="29"/>
    <x v="29"/>
    <x v="29"/>
    <s v="B"/>
    <n v="39"/>
    <n v="7.1"/>
    <n v="8.8000000000000007"/>
    <n v="2.7689999999999997"/>
    <n v="3.4320000000000004"/>
    <n v="58.692149999999998"/>
    <n v="2288.9938499999998"/>
    <n v="452.63868894601546"/>
    <n v="301.75912596401031"/>
    <n v="40.057392374999999"/>
    <n v="146.25"/>
    <n v="2475.3012423749997"/>
    <n v="63.469262624999992"/>
    <n v="489.4801744858612"/>
    <n v="326.32011632390748"/>
  </r>
  <r>
    <s v="30/06/2026"/>
    <s v="E"/>
    <s v="[1062] RAMGADH"/>
    <s v="[8405] RAMGADH"/>
    <x v="29"/>
    <x v="29"/>
    <x v="29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01/06/2026"/>
    <s v="M"/>
    <s v="[1062] RAMGADH"/>
    <s v="[8405] RAMGADH"/>
    <x v="30"/>
    <x v="30"/>
    <x v="30"/>
    <s v="B"/>
    <n v="58"/>
    <n v="6.1"/>
    <n v="8.8000000000000007"/>
    <n v="3.5379999999999994"/>
    <n v="5.1040000000000001"/>
    <n v="50.425650000000005"/>
    <n v="2924.6877000000004"/>
    <n v="421.38426183844012"/>
    <n v="280.92284122562677"/>
    <n v="51.182034750000014"/>
    <n v="217.5"/>
    <n v="3193.3697347500006"/>
    <n v="55.058098875000013"/>
    <n v="460.09553377437334"/>
    <n v="306.73035584958222"/>
  </r>
  <r>
    <s v="01/06/2026"/>
    <s v="M"/>
    <s v="[1062] RAMGADH"/>
    <s v="[8405] RAMGADH"/>
    <x v="30"/>
    <x v="30"/>
    <x v="30"/>
    <s v="C"/>
    <n v="24"/>
    <n v="3.5"/>
    <n v="8.1"/>
    <n v="0.84"/>
    <n v="1.9439999999999997"/>
    <n v="37.114125900000005"/>
    <n v="890.73902160000011"/>
    <n v="417.01265056179784"/>
    <n v="278.00843370786521"/>
    <n v="15.587932878000004"/>
    <n v="90"/>
    <n v="996.32695447800006"/>
    <n v="41.513623103250005"/>
    <n v="466.44520340730344"/>
    <n v="310.96346893820231"/>
  </r>
  <r>
    <s v="01/06/2026"/>
    <s v="E"/>
    <s v="[1062] RAMGADH"/>
    <s v="[8405] RAMGADH"/>
    <x v="30"/>
    <x v="30"/>
    <x v="30"/>
    <s v="C"/>
    <n v="7"/>
    <n v="3.4"/>
    <n v="8.1"/>
    <n v="0.23800000000000002"/>
    <n v="0.56699999999999995"/>
    <n v="36.697125900000003"/>
    <n v="256.87988130000002"/>
    <n v="417.01279431818188"/>
    <n v="278.00852954545456"/>
    <n v="4.4953979227500005"/>
    <n v="26.25"/>
    <n v="287.62527922275001"/>
    <n v="41.089325603250003"/>
    <n v="466.92415458238645"/>
    <n v="311.28276972159097"/>
  </r>
  <r>
    <s v="02/06/2026"/>
    <s v="M"/>
    <s v="[1062] RAMGADH"/>
    <s v="[8405] RAMGADH"/>
    <x v="30"/>
    <x v="30"/>
    <x v="30"/>
    <s v="B"/>
    <n v="30"/>
    <n v="6.5"/>
    <n v="8.8000000000000007"/>
    <n v="1.95"/>
    <n v="2.64"/>
    <n v="53.732250000000001"/>
    <n v="1611.9675"/>
    <n v="434.49258760107813"/>
    <n v="289.66172506738542"/>
    <n v="28.209431250000002"/>
    <n v="112.5"/>
    <n v="1752.6769312500001"/>
    <n v="58.422564375"/>
    <n v="472.41965801886789"/>
    <n v="314.94643867924526"/>
  </r>
  <r>
    <s v="02/06/2026"/>
    <s v="M"/>
    <s v="[1062] RAMGADH"/>
    <s v="[8405] RAMGADH"/>
    <x v="30"/>
    <x v="30"/>
    <x v="30"/>
    <s v="C"/>
    <n v="23"/>
    <n v="3.7"/>
    <n v="8.1"/>
    <n v="0.85100000000000009"/>
    <n v="1.8629999999999998"/>
    <n v="37.948125900000008"/>
    <n v="872.80689570000015"/>
    <n v="417.01237252747262"/>
    <n v="278.00824835164843"/>
    <n v="15.274120674750003"/>
    <n v="86.25"/>
    <n v="974.33101637475011"/>
    <n v="42.362218103250008"/>
    <n v="465.51888025549459"/>
    <n v="310.34592017032975"/>
  </r>
  <r>
    <s v="02/06/2026"/>
    <s v="E"/>
    <s v="[1062] RAMGADH"/>
    <s v="[8405] RAMGADH"/>
    <x v="30"/>
    <x v="30"/>
    <x v="30"/>
    <s v="C"/>
    <n v="5"/>
    <n v="3.3"/>
    <n v="8.1"/>
    <n v="0.16500000000000001"/>
    <n v="0.40500000000000003"/>
    <n v="36.280125900000002"/>
    <n v="181.40062950000001"/>
    <n v="417.0129413793104"/>
    <n v="278.00862758620696"/>
    <n v="3.1745110162500003"/>
    <n v="18.75"/>
    <n v="203.32514051625"/>
    <n v="40.665028103250002"/>
    <n v="467.4141161293104"/>
    <n v="311.6094107528736"/>
  </r>
  <r>
    <s v="03/06/2026"/>
    <s v="M"/>
    <s v="[1062] RAMGADH"/>
    <s v="[8405] RAMGADH"/>
    <x v="30"/>
    <x v="30"/>
    <x v="30"/>
    <s v="B"/>
    <n v="29"/>
    <n v="6.7"/>
    <n v="8.6"/>
    <n v="1.9430000000000001"/>
    <n v="2.4939999999999998"/>
    <n v="54.826099999999997"/>
    <n v="1589.9568999999999"/>
    <n v="440.96058981233244"/>
    <n v="293.97372654155498"/>
    <n v="27.824245749999999"/>
    <n v="108.75"/>
    <n v="1726.53114575"/>
    <n v="59.535556749999998"/>
    <n v="478.83825804289546"/>
    <n v="319.22550536193029"/>
  </r>
  <r>
    <s v="03/06/2026"/>
    <s v="E"/>
    <s v="[1062] RAMGADH"/>
    <s v="[8405] RAMGADH"/>
    <x v="30"/>
    <x v="30"/>
    <x v="30"/>
    <s v="C"/>
    <n v="8"/>
    <n v="3.3"/>
    <n v="8.1"/>
    <n v="0.26400000000000001"/>
    <n v="0.64800000000000002"/>
    <n v="36.280125900000002"/>
    <n v="290.24100720000001"/>
    <n v="417.0129413793104"/>
    <n v="278.00862758620696"/>
    <n v="5.079217626000001"/>
    <n v="30"/>
    <n v="325.32022482600001"/>
    <n v="40.665028103250002"/>
    <n v="467.4141161293104"/>
    <n v="311.6094107528736"/>
  </r>
  <r>
    <s v="04/06/2026"/>
    <s v="M"/>
    <s v="[1062] RAMGADH"/>
    <s v="[8405] RAMGADH"/>
    <x v="30"/>
    <x v="30"/>
    <x v="30"/>
    <s v="B"/>
    <n v="21"/>
    <n v="6.6"/>
    <n v="8.8000000000000007"/>
    <n v="1.3859999999999999"/>
    <n v="1.8480000000000001"/>
    <n v="54.558900000000001"/>
    <n v="1145.7369000000001"/>
    <n v="437.63823529411764"/>
    <n v="291.75882352941176"/>
    <n v="20.050395750000003"/>
    <n v="78.75"/>
    <n v="1244.5372957500001"/>
    <n v="59.263680750000006"/>
    <n v="475.37711831550803"/>
    <n v="316.91807887700537"/>
  </r>
  <r>
    <s v="04/06/2026"/>
    <s v="M"/>
    <s v="[1062] RAMGADH"/>
    <s v="[8405] RAMGADH"/>
    <x v="30"/>
    <x v="30"/>
    <x v="30"/>
    <s v="C"/>
    <n v="14"/>
    <n v="3.3"/>
    <n v="8"/>
    <n v="0.46199999999999997"/>
    <n v="1.1200000000000001"/>
    <n v="36.002112000000004"/>
    <n v="504.02956800000004"/>
    <n v="417.01288030888031"/>
    <n v="278.00858687258687"/>
    <n v="8.8205174400000015"/>
    <n v="52.5"/>
    <n v="565.35008544000004"/>
    <n v="40.382148960000002"/>
    <n v="467.74689915057911"/>
    <n v="311.83126610038607"/>
  </r>
  <r>
    <s v="04/06/2026"/>
    <s v="E"/>
    <s v="[1062] RAMGADH"/>
    <s v="[8405] RAMGADH"/>
    <x v="30"/>
    <x v="30"/>
    <x v="30"/>
    <s v="C"/>
    <n v="16"/>
    <n v="3.1"/>
    <n v="8"/>
    <n v="0.496"/>
    <n v="1.28"/>
    <n v="35.168112000000008"/>
    <n v="562.68979200000012"/>
    <n v="417.01318577075102"/>
    <n v="278.00879051383401"/>
    <n v="9.8470713600000028"/>
    <n v="60"/>
    <n v="632.5368633600001"/>
    <n v="39.533553960000006"/>
    <n v="468.77731968379447"/>
    <n v="312.51821312252963"/>
  </r>
  <r>
    <s v="05/06/2026"/>
    <s v="M"/>
    <s v="[1062] RAMGADH"/>
    <s v="[8405] RAMGADH"/>
    <x v="30"/>
    <x v="30"/>
    <x v="30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5/06/2026"/>
    <s v="E"/>
    <s v="[1062] RAMGADH"/>
    <s v="[8405] RAMGADH"/>
    <x v="30"/>
    <x v="30"/>
    <x v="30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6/06/2026"/>
    <s v="M"/>
    <s v="[1062] RAMGADH"/>
    <s v="[8405] RAMGADH"/>
    <x v="30"/>
    <x v="30"/>
    <x v="30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s v="06/06/2026"/>
    <s v="M"/>
    <s v="[1062] RAMGADH"/>
    <s v="[8405] RAMGADH"/>
    <x v="30"/>
    <x v="30"/>
    <x v="30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7/06/2026"/>
    <s v="E"/>
    <s v="[1062] RAMGADH"/>
    <s v="[8405] RAMGADH"/>
    <x v="30"/>
    <x v="30"/>
    <x v="30"/>
    <s v="C"/>
    <n v="6"/>
    <n v="3.1"/>
    <n v="8.1"/>
    <n v="0.18600000000000003"/>
    <n v="0.48599999999999993"/>
    <n v="35.446125899999998"/>
    <n v="212.67675539999999"/>
    <n v="417.01324588235298"/>
    <n v="278.0088305882353"/>
    <n v="3.7218432195000002"/>
    <n v="22.5"/>
    <n v="238.89859861949998"/>
    <n v="39.816433103249999"/>
    <n v="468.42862474411766"/>
    <n v="312.28574982941177"/>
  </r>
  <r>
    <s v="08/06/2026"/>
    <s v="M"/>
    <s v="[1062] RAMGADH"/>
    <s v="[8405] RAMGADH"/>
    <x v="30"/>
    <x v="30"/>
    <x v="30"/>
    <s v="B"/>
    <n v="23"/>
    <n v="6.4"/>
    <n v="8.8000000000000007"/>
    <n v="1.4720000000000002"/>
    <n v="2.024"/>
    <n v="52.9056"/>
    <n v="1216.8288"/>
    <n v="431.29565217391303"/>
    <n v="287.53043478260867"/>
    <n v="21.294504000000003"/>
    <n v="86.25"/>
    <n v="1324.373304"/>
    <n v="57.581448000000002"/>
    <n v="469.41397826086956"/>
    <n v="312.94265217391302"/>
  </r>
  <r>
    <s v="08/06/2026"/>
    <s v="M"/>
    <s v="[1062] RAMGADH"/>
    <s v="[8405] RAMGADH"/>
    <x v="30"/>
    <x v="30"/>
    <x v="30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08/06/2026"/>
    <s v="E"/>
    <s v="[1062] RAMGADH"/>
    <s v="[8405] RAMGADH"/>
    <x v="30"/>
    <x v="30"/>
    <x v="30"/>
    <s v="C"/>
    <n v="17"/>
    <n v="3"/>
    <n v="8.1"/>
    <n v="0.51"/>
    <n v="1.3769999999999998"/>
    <n v="35.029125900000004"/>
    <n v="595.49514030000012"/>
    <n v="417.01340357142868"/>
    <n v="278.00893571428577"/>
    <n v="10.421164955250003"/>
    <n v="63.75"/>
    <n v="669.66630525525011"/>
    <n v="39.392135603250004"/>
    <n v="468.9539952767858"/>
    <n v="312.63599685119055"/>
  </r>
  <r>
    <s v="09/06/2026"/>
    <s v="E"/>
    <s v="[1062] RAMGADH"/>
    <s v="[8405] RAMGADH"/>
    <x v="30"/>
    <x v="30"/>
    <x v="30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10/06/2026"/>
    <s v="M"/>
    <s v="[1062] RAMGADH"/>
    <s v="[8405] RAMGADH"/>
    <x v="30"/>
    <x v="30"/>
    <x v="30"/>
    <s v="B"/>
    <n v="5"/>
    <n v="7.1"/>
    <n v="8.8000000000000007"/>
    <n v="0.35499999999999998"/>
    <n v="0.44"/>
    <n v="58.692149999999998"/>
    <n v="293.46074999999996"/>
    <n v="452.63868894601546"/>
    <n v="301.75912596401031"/>
    <n v="5.135563125"/>
    <n v="18.75"/>
    <n v="317.34631312499994"/>
    <n v="63.469262624999985"/>
    <n v="489.48017448586114"/>
    <n v="326.32011632390743"/>
  </r>
  <r>
    <s v="10/06/2026"/>
    <s v="E"/>
    <s v="[1062] RAMGADH"/>
    <s v="[8405] RAMGADH"/>
    <x v="30"/>
    <x v="30"/>
    <x v="30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11/06/2026"/>
    <s v="M"/>
    <s v="[1062] RAMGADH"/>
    <s v="[8405] RAMGADH"/>
    <x v="30"/>
    <x v="30"/>
    <x v="30"/>
    <s v="B"/>
    <n v="32"/>
    <n v="6.5"/>
    <n v="8.8000000000000007"/>
    <n v="2.08"/>
    <n v="2.8160000000000003"/>
    <n v="53.732250000000001"/>
    <n v="1719.432"/>
    <n v="434.49258760107813"/>
    <n v="289.66172506738542"/>
    <n v="30.090060000000005"/>
    <n v="120"/>
    <n v="1869.52206"/>
    <n v="58.422564375"/>
    <n v="472.41965801886789"/>
    <n v="314.94643867924526"/>
  </r>
  <r>
    <s v="11/06/2026"/>
    <s v="M"/>
    <s v="[1062] RAMGADH"/>
    <s v="[8405] RAMGADH"/>
    <x v="30"/>
    <x v="30"/>
    <x v="30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1/06/2026"/>
    <s v="E"/>
    <s v="[1062] RAMGADH"/>
    <s v="[8405] RAMGADH"/>
    <x v="30"/>
    <x v="30"/>
    <x v="30"/>
    <s v="C"/>
    <n v="8"/>
    <n v="3.1"/>
    <n v="8"/>
    <n v="0.248"/>
    <n v="0.64"/>
    <n v="35.168112000000008"/>
    <n v="281.34489600000006"/>
    <n v="417.01318577075102"/>
    <n v="278.00879051383401"/>
    <n v="4.9235356800000014"/>
    <n v="30"/>
    <n v="316.26843168000005"/>
    <n v="39.533553960000006"/>
    <n v="468.77731968379447"/>
    <n v="312.51821312252963"/>
  </r>
  <r>
    <s v="12/06/2026"/>
    <s v="M"/>
    <s v="[1062] RAMGADH"/>
    <s v="[8405] RAMGADH"/>
    <x v="30"/>
    <x v="30"/>
    <x v="30"/>
    <s v="B"/>
    <n v="35"/>
    <n v="7"/>
    <n v="9"/>
    <n v="2.4500000000000002"/>
    <n v="3.15"/>
    <n v="58.45"/>
    <n v="2045.75"/>
    <n v="449.61538461538464"/>
    <n v="299.74358974358978"/>
    <n v="35.800625000000004"/>
    <n v="131.25"/>
    <n v="2212.8006249999999"/>
    <n v="63.222874999999995"/>
    <n v="486.32980769230761"/>
    <n v="324.21987179487172"/>
  </r>
  <r>
    <s v="12/06/2026"/>
    <s v="M"/>
    <s v="[1062] RAMGADH"/>
    <s v="[8405] RAMGADH"/>
    <x v="30"/>
    <x v="30"/>
    <x v="30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2/06/2026"/>
    <s v="E"/>
    <s v="[1062] RAMGADH"/>
    <s v="[8405] RAMGADH"/>
    <x v="30"/>
    <x v="30"/>
    <x v="30"/>
    <s v="C"/>
    <n v="21"/>
    <n v="3.8"/>
    <n v="8.1"/>
    <n v="0.79799999999999993"/>
    <n v="1.7009999999999998"/>
    <n v="38.365125900000002"/>
    <n v="805.66764390000003"/>
    <n v="417.01223804347831"/>
    <n v="278.00815869565218"/>
    <n v="14.099183768250002"/>
    <n v="78.75"/>
    <n v="898.51682766825002"/>
    <n v="42.786515603250002"/>
    <n v="465.07082177445653"/>
    <n v="310.04721451630434"/>
  </r>
  <r>
    <s v="13/06/2026"/>
    <s v="M"/>
    <s v="[1062] RAMGADH"/>
    <s v="[8405] RAMGADH"/>
    <x v="30"/>
    <x v="30"/>
    <x v="30"/>
    <s v="B"/>
    <n v="36"/>
    <n v="6.4"/>
    <n v="8.8000000000000007"/>
    <n v="2.3040000000000003"/>
    <n v="3.1680000000000001"/>
    <n v="52.9056"/>
    <n v="1904.6016"/>
    <n v="431.29565217391303"/>
    <n v="287.53043478260867"/>
    <n v="33.330528000000001"/>
    <n v="135"/>
    <n v="2072.9321279999999"/>
    <n v="57.581447999999995"/>
    <n v="469.4139782608695"/>
    <n v="312.94265217391302"/>
  </r>
  <r>
    <s v="13/06/2026"/>
    <s v="M"/>
    <s v="[1062] RAMGADH"/>
    <s v="[8405] RAMGADH"/>
    <x v="30"/>
    <x v="30"/>
    <x v="3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3/06/2026"/>
    <s v="E"/>
    <s v="[1062] RAMGADH"/>
    <s v="[8405] RAMGADH"/>
    <x v="30"/>
    <x v="30"/>
    <x v="30"/>
    <s v="C"/>
    <n v="10"/>
    <n v="3.6"/>
    <n v="8.4"/>
    <n v="0.36"/>
    <n v="0.84"/>
    <n v="38.365167600000007"/>
    <n v="383.65167600000007"/>
    <n v="417.01269130434792"/>
    <n v="278.00846086956528"/>
    <n v="6.7139043300000019"/>
    <n v="37.5"/>
    <n v="427.86558033000006"/>
    <n v="42.786558033000006"/>
    <n v="465.07128296739137"/>
    <n v="310.04752197826093"/>
  </r>
  <r>
    <s v="14/06/2026"/>
    <s v="M"/>
    <s v="[1062] RAMGADH"/>
    <s v="[8405] RAMGADH"/>
    <x v="30"/>
    <x v="30"/>
    <x v="30"/>
    <s v="B"/>
    <n v="36"/>
    <n v="6.6"/>
    <n v="8.8000000000000007"/>
    <n v="2.3759999999999999"/>
    <n v="3.1680000000000001"/>
    <n v="54.558900000000001"/>
    <n v="1964.1204"/>
    <n v="437.63823529411764"/>
    <n v="291.75882352941176"/>
    <n v="34.372107000000007"/>
    <n v="135"/>
    <n v="2133.4925069999999"/>
    <n v="59.263680749999999"/>
    <n v="475.37711831550797"/>
    <n v="316.91807887700531"/>
  </r>
  <r>
    <s v="14/06/2026"/>
    <s v="M"/>
    <s v="[1062] RAMGADH"/>
    <s v="[8405] RAMGADH"/>
    <x v="30"/>
    <x v="30"/>
    <x v="30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14/06/2026"/>
    <s v="E"/>
    <s v="[1062] RAMGADH"/>
    <s v="[8405] RAMGADH"/>
    <x v="30"/>
    <x v="30"/>
    <x v="30"/>
    <s v="C"/>
    <n v="12"/>
    <n v="3.6"/>
    <n v="8.1"/>
    <n v="0.43200000000000005"/>
    <n v="0.97199999999999986"/>
    <n v="37.531125900000006"/>
    <n v="450.37351080000008"/>
    <n v="417.01251000000008"/>
    <n v="278.00834000000003"/>
    <n v="7.8815364390000022"/>
    <n v="45"/>
    <n v="503.25504723900008"/>
    <n v="41.937920603250006"/>
    <n v="465.97689559166673"/>
    <n v="310.6512637277778"/>
  </r>
  <r>
    <s v="15/06/2026"/>
    <s v="M"/>
    <s v="[1062] RAMGADH"/>
    <s v="[8405] RAMGADH"/>
    <x v="30"/>
    <x v="30"/>
    <x v="30"/>
    <s v="B"/>
    <n v="27"/>
    <n v="6.5"/>
    <n v="8.8000000000000007"/>
    <n v="1.7549999999999999"/>
    <n v="2.3760000000000003"/>
    <n v="53.732250000000001"/>
    <n v="1450.7707499999999"/>
    <n v="434.49258760107813"/>
    <n v="289.66172506738542"/>
    <n v="25.388488125000002"/>
    <n v="101.25"/>
    <n v="1577.409238125"/>
    <n v="58.422564375"/>
    <n v="472.41965801886789"/>
    <n v="314.94643867924526"/>
  </r>
  <r>
    <s v="15/06/2026"/>
    <s v="M"/>
    <s v="[1062] RAMGADH"/>
    <s v="[8405] RAMGADH"/>
    <x v="30"/>
    <x v="30"/>
    <x v="30"/>
    <s v="C"/>
    <n v="19"/>
    <n v="3.4"/>
    <n v="8"/>
    <n v="0.64599999999999991"/>
    <n v="1.52"/>
    <n v="36.419112000000005"/>
    <n v="691.9631280000001"/>
    <n v="417.01273282442747"/>
    <n v="278.00848854961833"/>
    <n v="12.109354740000002"/>
    <n v="71.25"/>
    <n v="775.32248274000005"/>
    <n v="40.806446460000004"/>
    <n v="467.24938694656487"/>
    <n v="311.49959129770991"/>
  </r>
  <r>
    <s v="15/06/2026"/>
    <s v="E"/>
    <s v="[1062] RAMGADH"/>
    <s v="[8405] RAMGADH"/>
    <x v="30"/>
    <x v="30"/>
    <x v="30"/>
    <s v="C"/>
    <n v="7"/>
    <n v="3.4"/>
    <n v="8"/>
    <n v="0.23800000000000002"/>
    <n v="0.56000000000000005"/>
    <n v="36.419112000000005"/>
    <n v="254.93378400000003"/>
    <n v="417.01273282442747"/>
    <n v="278.00848854961833"/>
    <n v="4.4613412200000013"/>
    <n v="26.25"/>
    <n v="285.64512522000001"/>
    <n v="40.806446460000004"/>
    <n v="467.24938694656487"/>
    <n v="311.49959129770991"/>
  </r>
  <r>
    <s v="16/06/2026"/>
    <s v="M"/>
    <s v="[1062] RAMGADH"/>
    <s v="[8405] RAMGADH"/>
    <x v="30"/>
    <x v="30"/>
    <x v="30"/>
    <s v="B"/>
    <n v="30"/>
    <n v="6.7"/>
    <n v="8.8000000000000007"/>
    <n v="2.0099999999999998"/>
    <n v="2.64"/>
    <n v="55.385550000000002"/>
    <n v="1661.5665000000001"/>
    <n v="440.73381962864721"/>
    <n v="293.82254641909816"/>
    <n v="29.077413750000005"/>
    <n v="112.5"/>
    <n v="1803.1439137500001"/>
    <n v="60.104797125000005"/>
    <n v="478.28751027851456"/>
    <n v="318.85834018567635"/>
  </r>
  <r>
    <s v="16/06/2026"/>
    <s v="M"/>
    <s v="[1062] RAMGADH"/>
    <s v="[8405] RAMGADH"/>
    <x v="30"/>
    <x v="30"/>
    <x v="3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6/06/2026"/>
    <s v="E"/>
    <s v="[1062] RAMGADH"/>
    <s v="[8405] RAMGADH"/>
    <x v="30"/>
    <x v="30"/>
    <x v="30"/>
    <s v="C"/>
    <n v="16"/>
    <n v="3.1"/>
    <n v="8.1"/>
    <n v="0.496"/>
    <n v="1.296"/>
    <n v="35.446125899999998"/>
    <n v="567.13801439999997"/>
    <n v="417.01324588235298"/>
    <n v="278.0088305882353"/>
    <n v="9.9249152519999999"/>
    <n v="60"/>
    <n v="637.06292965199998"/>
    <n v="39.816433103249999"/>
    <n v="468.42862474411766"/>
    <n v="312.28574982941177"/>
  </r>
  <r>
    <s v="17/06/2026"/>
    <s v="M"/>
    <s v="[1062] RAMGADH"/>
    <s v="[8405] RAMGADH"/>
    <x v="30"/>
    <x v="30"/>
    <x v="30"/>
    <s v="B"/>
    <n v="40"/>
    <n v="7"/>
    <n v="8.8000000000000007"/>
    <n v="2.8"/>
    <n v="3.52"/>
    <n v="57.865500000000004"/>
    <n v="2314.6200000000003"/>
    <n v="449.73186528497411"/>
    <n v="299.82124352331607"/>
    <n v="40.505850000000009"/>
    <n v="150"/>
    <n v="2505.1258500000004"/>
    <n v="62.628146250000007"/>
    <n v="486.74725064766841"/>
    <n v="324.49816709844561"/>
  </r>
  <r>
    <s v="17/06/2026"/>
    <s v="M"/>
    <s v="[1062] RAMGADH"/>
    <s v="[8405] RAMGADH"/>
    <x v="30"/>
    <x v="30"/>
    <x v="30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7/06/2026"/>
    <s v="E"/>
    <s v="[1062] RAMGADH"/>
    <s v="[8405] RAMGADH"/>
    <x v="30"/>
    <x v="30"/>
    <x v="30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8/06/2026"/>
    <s v="M"/>
    <s v="[1062] RAMGADH"/>
    <s v="[8405] RAMGADH"/>
    <x v="30"/>
    <x v="30"/>
    <x v="30"/>
    <s v="B"/>
    <n v="32"/>
    <n v="6.4"/>
    <n v="8.6"/>
    <n v="2.048"/>
    <n v="2.7519999999999998"/>
    <n v="52.371199999999995"/>
    <n v="1675.8783999999998"/>
    <n v="431.6307692307692"/>
    <n v="287.75384615384615"/>
    <n v="29.327871999999999"/>
    <n v="120"/>
    <n v="1825.2062719999999"/>
    <n v="57.037695999999997"/>
    <n v="470.0909010989011"/>
    <n v="313.39393406593405"/>
  </r>
  <r>
    <s v="18/06/2026"/>
    <s v="M"/>
    <s v="[1062] RAMGADH"/>
    <s v="[8405] RAMGADH"/>
    <x v="30"/>
    <x v="30"/>
    <x v="30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8/06/2026"/>
    <s v="E"/>
    <s v="[1062] RAMGADH"/>
    <s v="[8405] RAMGADH"/>
    <x v="30"/>
    <x v="30"/>
    <x v="30"/>
    <s v="C"/>
    <n v="11"/>
    <n v="3.2"/>
    <n v="8"/>
    <n v="0.35200000000000004"/>
    <n v="0.88"/>
    <n v="35.585112000000002"/>
    <n v="391.43623200000002"/>
    <n v="417.01303124999998"/>
    <n v="278.00868750000001"/>
    <n v="6.8501340600000011"/>
    <n v="41.25"/>
    <n v="439.53636606000003"/>
    <n v="39.957851460000001"/>
    <n v="468.25607179687495"/>
    <n v="312.17071453124998"/>
  </r>
  <r>
    <s v="19/06/2026"/>
    <s v="M"/>
    <s v="[1062] RAMGADH"/>
    <s v="[8405] RAMGADH"/>
    <x v="30"/>
    <x v="30"/>
    <x v="30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19/06/2026"/>
    <s v="E"/>
    <s v="[1062] RAMGADH"/>
    <s v="[8405] RAMGADH"/>
    <x v="30"/>
    <x v="30"/>
    <x v="30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0/06/2026"/>
    <s v="M"/>
    <s v="[1062] RAMGADH"/>
    <s v="[8405] RAMGADH"/>
    <x v="30"/>
    <x v="30"/>
    <x v="30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20/06/2026"/>
    <s v="E"/>
    <s v="[1062] RAMGADH"/>
    <s v="[8405] RAMGADH"/>
    <x v="30"/>
    <x v="30"/>
    <x v="30"/>
    <s v="C"/>
    <n v="10"/>
    <n v="3.3"/>
    <n v="8.1"/>
    <n v="0.33"/>
    <n v="0.81"/>
    <n v="36.280125900000002"/>
    <n v="362.80125900000002"/>
    <n v="417.0129413793104"/>
    <n v="278.00862758620696"/>
    <n v="6.3490220325000006"/>
    <n v="37.5"/>
    <n v="406.6502810325"/>
    <n v="40.665028103250002"/>
    <n v="467.4141161293104"/>
    <n v="311.6094107528736"/>
  </r>
  <r>
    <s v="21/06/2026"/>
    <s v="M"/>
    <s v="[1062] RAMGADH"/>
    <s v="[8405] RAMGADH"/>
    <x v="30"/>
    <x v="30"/>
    <x v="30"/>
    <s v="B"/>
    <n v="34"/>
    <n v="6.8"/>
    <n v="8.8000000000000007"/>
    <n v="2.3119999999999998"/>
    <n v="2.9920000000000004"/>
    <n v="56.212200000000003"/>
    <n v="1911.2148000000002"/>
    <n v="443.78052631578947"/>
    <n v="295.8536842105263"/>
    <n v="33.446259000000005"/>
    <n v="127.5"/>
    <n v="2072.161059"/>
    <n v="60.945913500000003"/>
    <n v="481.15194868421054"/>
    <n v="320.76796578947369"/>
  </r>
  <r>
    <s v="21/06/2026"/>
    <s v="M"/>
    <s v="[1062] RAMGADH"/>
    <s v="[8405] RAMGADH"/>
    <x v="30"/>
    <x v="30"/>
    <x v="30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1/06/2026"/>
    <s v="E"/>
    <s v="[1062] RAMGADH"/>
    <s v="[8405] RAMGADH"/>
    <x v="30"/>
    <x v="30"/>
    <x v="30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2/06/2026"/>
    <s v="M"/>
    <s v="[1062] RAMGADH"/>
    <s v="[8405] RAMGADH"/>
    <x v="30"/>
    <x v="30"/>
    <x v="30"/>
    <s v="B"/>
    <n v="32"/>
    <n v="6.5"/>
    <n v="8.8000000000000007"/>
    <n v="2.08"/>
    <n v="2.8160000000000003"/>
    <n v="53.732250000000001"/>
    <n v="1719.432"/>
    <n v="434.49258760107813"/>
    <n v="289.66172506738542"/>
    <n v="30.090060000000005"/>
    <n v="120"/>
    <n v="1869.52206"/>
    <n v="58.422564375"/>
    <n v="472.41965801886789"/>
    <n v="314.94643867924526"/>
  </r>
  <r>
    <s v="22/06/2026"/>
    <s v="M"/>
    <s v="[1062] RAMGADH"/>
    <s v="[8405] RAMGADH"/>
    <x v="30"/>
    <x v="30"/>
    <x v="30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3/06/2026"/>
    <s v="M"/>
    <s v="[1062] RAMGADH"/>
    <s v="[8405] RAMGADH"/>
    <x v="30"/>
    <x v="30"/>
    <x v="30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23/06/2026"/>
    <s v="E"/>
    <s v="[1062] RAMGADH"/>
    <s v="[8405] RAMGADH"/>
    <x v="30"/>
    <x v="30"/>
    <x v="30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4/06/2026"/>
    <s v="M"/>
    <s v="[1062] RAMGADH"/>
    <s v="[8405] RAMGADH"/>
    <x v="30"/>
    <x v="30"/>
    <x v="30"/>
    <s v="B"/>
    <n v="31"/>
    <n v="6.7"/>
    <n v="8.6"/>
    <n v="2.077"/>
    <n v="2.6659999999999995"/>
    <n v="54.826099999999997"/>
    <n v="1699.6090999999999"/>
    <n v="440.96058981233244"/>
    <n v="293.97372654155498"/>
    <n v="29.743159250000001"/>
    <n v="116.25"/>
    <n v="1845.6022592499999"/>
    <n v="59.535556749999998"/>
    <n v="478.83825804289546"/>
    <n v="319.22550536193029"/>
  </r>
  <r>
    <s v="24/06/2026"/>
    <s v="M"/>
    <s v="[1062] RAMGADH"/>
    <s v="[8405] RAMGADH"/>
    <x v="30"/>
    <x v="30"/>
    <x v="30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4/06/2026"/>
    <s v="E"/>
    <s v="[1062] RAMGADH"/>
    <s v="[8405] RAMGADH"/>
    <x v="30"/>
    <x v="30"/>
    <x v="30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5/06/2026"/>
    <s v="M"/>
    <s v="[1062] RAMGADH"/>
    <s v="[8405] RAMGADH"/>
    <x v="30"/>
    <x v="30"/>
    <x v="30"/>
    <s v="B"/>
    <n v="33"/>
    <n v="6.4"/>
    <n v="8.6"/>
    <n v="2.1120000000000001"/>
    <n v="2.8380000000000001"/>
    <n v="52.371199999999995"/>
    <n v="1728.2495999999999"/>
    <n v="431.6307692307692"/>
    <n v="287.75384615384615"/>
    <n v="30.244368000000001"/>
    <n v="123.75"/>
    <n v="1882.2439679999998"/>
    <n v="57.03769599999999"/>
    <n v="470.09090109890104"/>
    <n v="313.39393406593405"/>
  </r>
  <r>
    <s v="25/06/2026"/>
    <s v="M"/>
    <s v="[1062] RAMGADH"/>
    <s v="[8405] RAMGADH"/>
    <x v="30"/>
    <x v="30"/>
    <x v="30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25/06/2026"/>
    <s v="E"/>
    <s v="[1062] RAMGADH"/>
    <s v="[8405] RAMGADH"/>
    <x v="30"/>
    <x v="30"/>
    <x v="3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6/06/2026"/>
    <s v="M"/>
    <s v="[1062] RAMGADH"/>
    <s v="[8405] RAMGADH"/>
    <x v="30"/>
    <x v="30"/>
    <x v="30"/>
    <s v="B"/>
    <n v="16"/>
    <n v="6.7"/>
    <n v="8.6"/>
    <n v="1.0720000000000001"/>
    <n v="1.3759999999999999"/>
    <n v="54.826099999999997"/>
    <n v="877.21759999999995"/>
    <n v="440.96058981233244"/>
    <n v="293.97372654155498"/>
    <n v="15.351308000000001"/>
    <n v="60"/>
    <n v="952.56890799999996"/>
    <n v="59.535556749999998"/>
    <n v="478.83825804289546"/>
    <n v="319.22550536193029"/>
  </r>
  <r>
    <s v="26/06/2026"/>
    <s v="E"/>
    <s v="[1062] RAMGADH"/>
    <s v="[8405] RAMGADH"/>
    <x v="30"/>
    <x v="30"/>
    <x v="30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7/06/2026"/>
    <s v="M"/>
    <s v="[1062] RAMGADH"/>
    <s v="[8405] RAMGADH"/>
    <x v="30"/>
    <x v="30"/>
    <x v="30"/>
    <s v="B"/>
    <n v="48"/>
    <n v="6.3"/>
    <n v="8.5"/>
    <n v="3.0239999999999996"/>
    <n v="4.08"/>
    <n v="51.026849999999996"/>
    <n v="2449.2887999999998"/>
    <n v="426.40821727019494"/>
    <n v="284.27214484679661"/>
    <n v="42.862554000000003"/>
    <n v="180"/>
    <n v="2672.1513539999996"/>
    <n v="55.669819874999995"/>
    <n v="465.2074084261838"/>
    <n v="310.13827228412254"/>
  </r>
  <r>
    <s v="27/06/2026"/>
    <s v="E"/>
    <s v="[1062] RAMGADH"/>
    <s v="[8405] RAMGADH"/>
    <x v="30"/>
    <x v="30"/>
    <x v="30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8/06/2026"/>
    <s v="M"/>
    <s v="[1062] RAMGADH"/>
    <s v="[8405] RAMGADH"/>
    <x v="30"/>
    <x v="30"/>
    <x v="30"/>
    <s v="B"/>
    <n v="25"/>
    <n v="5.9"/>
    <n v="8.6"/>
    <n v="1.4750000000000001"/>
    <n v="2.15"/>
    <n v="48.279699999999998"/>
    <n v="1206.9925000000001"/>
    <n v="415.01174785100284"/>
    <n v="276.67449856733521"/>
    <n v="21.122368750000003"/>
    <n v="93.75"/>
    <n v="1321.8648687500001"/>
    <n v="52.874594750000007"/>
    <n v="454.50941045845281"/>
    <n v="303.00627363896854"/>
  </r>
  <r>
    <s v="28/06/2026"/>
    <s v="M"/>
    <s v="[1062] RAMGADH"/>
    <s v="[8405] RAMGADH"/>
    <x v="30"/>
    <x v="30"/>
    <x v="30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8/06/2026"/>
    <s v="E"/>
    <s v="[1062] RAMGADH"/>
    <s v="[8405] RAMGADH"/>
    <x v="30"/>
    <x v="30"/>
    <x v="30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9/06/2026"/>
    <s v="M"/>
    <s v="[1062] RAMGADH"/>
    <s v="[8405] RAMGADH"/>
    <x v="30"/>
    <x v="30"/>
    <x v="30"/>
    <s v="B"/>
    <n v="29"/>
    <n v="6.1"/>
    <n v="8.6"/>
    <n v="1.7689999999999997"/>
    <n v="2.4939999999999998"/>
    <n v="49.9163"/>
    <n v="1447.5726999999999"/>
    <n v="421.82788732394374"/>
    <n v="281.21859154929581"/>
    <n v="25.33252225"/>
    <n v="108.75"/>
    <n v="1581.65522225"/>
    <n v="54.539835249999996"/>
    <n v="460.90001619718311"/>
    <n v="307.26667746478876"/>
  </r>
  <r>
    <s v="29/06/2026"/>
    <s v="M"/>
    <s v="[1062] RAMGADH"/>
    <s v="[8405] RAMGADH"/>
    <x v="30"/>
    <x v="30"/>
    <x v="30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9/06/2026"/>
    <s v="E"/>
    <s v="[1062] RAMGADH"/>
    <s v="[8405] RAMGADH"/>
    <x v="30"/>
    <x v="30"/>
    <x v="30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30/06/2026"/>
    <s v="M"/>
    <s v="[1062] RAMGADH"/>
    <s v="[8405] RAMGADH"/>
    <x v="30"/>
    <x v="30"/>
    <x v="30"/>
    <s v="B"/>
    <n v="33"/>
    <n v="6.5"/>
    <n v="8.8000000000000007"/>
    <n v="2.145"/>
    <n v="2.9040000000000004"/>
    <n v="53.732250000000001"/>
    <n v="1773.16425"/>
    <n v="434.49258760107813"/>
    <n v="289.66172506738542"/>
    <n v="31.030374375000005"/>
    <n v="123.75"/>
    <n v="1927.9446243750001"/>
    <n v="58.422564375"/>
    <n v="472.41965801886789"/>
    <n v="314.94643867924526"/>
  </r>
  <r>
    <s v="30/06/2026"/>
    <s v="M"/>
    <s v="[1062] RAMGADH"/>
    <s v="[8405] RAMGADH"/>
    <x v="30"/>
    <x v="30"/>
    <x v="30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1/06/2026"/>
    <s v="M"/>
    <s v="[1062] RAMGADH"/>
    <s v="[8405] RAMGADH"/>
    <x v="31"/>
    <x v="31"/>
    <x v="31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01/06/2026"/>
    <s v="M"/>
    <s v="[1062] RAMGADH"/>
    <s v="[8405] RAMGADH"/>
    <x v="31"/>
    <x v="31"/>
    <x v="31"/>
    <s v="C"/>
    <n v="18"/>
    <n v="4.4000000000000004"/>
    <n v="8.1"/>
    <n v="0.79200000000000004"/>
    <n v="1.4579999999999997"/>
    <n v="40.867125900000005"/>
    <n v="735.60826620000012"/>
    <n v="417.01148877551026"/>
    <n v="278.00765918367352"/>
    <n v="12.873144658500003"/>
    <n v="67.5"/>
    <n v="815.98141085850011"/>
    <n v="45.332300603250005"/>
    <n v="462.57449595153065"/>
    <n v="308.38299730102045"/>
  </r>
  <r>
    <s v="01/06/2026"/>
    <s v="E"/>
    <s v="[1062] RAMGADH"/>
    <s v="[8405] RAMGADH"/>
    <x v="31"/>
    <x v="31"/>
    <x v="31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01/06/2026"/>
    <s v="E"/>
    <s v="[1062] RAMGADH"/>
    <s v="[8405] RAMGADH"/>
    <x v="31"/>
    <x v="31"/>
    <x v="31"/>
    <s v="C"/>
    <n v="15"/>
    <n v="3.9"/>
    <n v="8.1"/>
    <n v="0.58499999999999996"/>
    <n v="1.2150000000000001"/>
    <n v="38.782125900000004"/>
    <n v="581.73188850000008"/>
    <n v="417.01210645161296"/>
    <n v="278.00807096774196"/>
    <n v="10.180308048750003"/>
    <n v="56.25"/>
    <n v="648.1621965487501"/>
    <n v="43.210813103250004"/>
    <n v="464.63239895967746"/>
    <n v="309.75493263978495"/>
  </r>
  <r>
    <s v="02/06/2026"/>
    <s v="M"/>
    <s v="[1062] RAMGADH"/>
    <s v="[8405] RAMGADH"/>
    <x v="31"/>
    <x v="31"/>
    <x v="31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02/06/2026"/>
    <s v="M"/>
    <s v="[1062] RAMGADH"/>
    <s v="[8405] RAMGADH"/>
    <x v="31"/>
    <x v="31"/>
    <x v="31"/>
    <s v="C"/>
    <n v="18"/>
    <n v="4.5"/>
    <n v="8.1999999999999993"/>
    <n v="0.81"/>
    <n v="1.476"/>
    <n v="41.562139799999997"/>
    <n v="748.11851639999998"/>
    <n v="417.01143612040136"/>
    <n v="278.00762408026759"/>
    <n v="13.092074037000001"/>
    <n v="67.5"/>
    <n v="828.71059043699995"/>
    <n v="46.039477246499999"/>
    <n v="461.93455431270905"/>
    <n v="307.95636954180605"/>
  </r>
  <r>
    <s v="02/06/2026"/>
    <s v="E"/>
    <s v="[1062] RAMGADH"/>
    <s v="[8405] RAMGADH"/>
    <x v="31"/>
    <x v="31"/>
    <x v="31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02/06/2026"/>
    <s v="E"/>
    <s v="[1062] RAMGADH"/>
    <s v="[8405] RAMGADH"/>
    <x v="31"/>
    <x v="31"/>
    <x v="31"/>
    <s v="C"/>
    <n v="12"/>
    <n v="3.9"/>
    <n v="8.1"/>
    <n v="0.46799999999999997"/>
    <n v="0.97199999999999986"/>
    <n v="38.782125900000004"/>
    <n v="465.38551080000002"/>
    <n v="417.01210645161296"/>
    <n v="278.00807096774196"/>
    <n v="8.1442464390000016"/>
    <n v="45"/>
    <n v="518.52975723899999"/>
    <n v="43.210813103249997"/>
    <n v="464.6323989596774"/>
    <n v="309.75493263978495"/>
  </r>
  <r>
    <s v="03/06/2026"/>
    <s v="M"/>
    <s v="[1062] RAMGADH"/>
    <s v="[8405] RAMGADH"/>
    <x v="31"/>
    <x v="31"/>
    <x v="31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3/06/2026"/>
    <s v="M"/>
    <s v="[1062] RAMGADH"/>
    <s v="[8405] RAMGADH"/>
    <x v="31"/>
    <x v="31"/>
    <x v="31"/>
    <s v="C"/>
    <n v="17"/>
    <n v="4.5"/>
    <n v="8.1999999999999993"/>
    <n v="0.76500000000000001"/>
    <n v="1.3939999999999997"/>
    <n v="41.562139799999997"/>
    <n v="706.55637659999991"/>
    <n v="417.01143612040136"/>
    <n v="278.00762408026759"/>
    <n v="12.3647365905"/>
    <n v="63.75"/>
    <n v="782.67111319049991"/>
    <n v="46.039477246499992"/>
    <n v="461.934554312709"/>
    <n v="307.956369541806"/>
  </r>
  <r>
    <s v="03/06/2026"/>
    <s v="E"/>
    <s v="[1062] RAMGADH"/>
    <s v="[8405] RAMGADH"/>
    <x v="31"/>
    <x v="31"/>
    <x v="31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03/06/2026"/>
    <s v="E"/>
    <s v="[1062] RAMGADH"/>
    <s v="[8405] RAMGADH"/>
    <x v="31"/>
    <x v="31"/>
    <x v="31"/>
    <s v="C"/>
    <n v="19"/>
    <n v="4.4000000000000004"/>
    <n v="8.1"/>
    <n v="0.83600000000000008"/>
    <n v="1.5390000000000001"/>
    <n v="40.867125900000005"/>
    <n v="776.47539210000014"/>
    <n v="417.01148877551026"/>
    <n v="278.00765918367352"/>
    <n v="13.588319361750004"/>
    <n v="71.25"/>
    <n v="861.31371146175013"/>
    <n v="45.332300603250005"/>
    <n v="462.57449595153065"/>
    <n v="308.38299730102045"/>
  </r>
  <r>
    <s v="04/06/2026"/>
    <s v="M"/>
    <s v="[1062] RAMGADH"/>
    <s v="[8405] RAMGADH"/>
    <x v="31"/>
    <x v="31"/>
    <x v="31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04/06/2026"/>
    <s v="M"/>
    <s v="[1062] RAMGADH"/>
    <s v="[8405] RAMGADH"/>
    <x v="31"/>
    <x v="31"/>
    <x v="31"/>
    <s v="C"/>
    <n v="18"/>
    <n v="4.5"/>
    <n v="8.1999999999999993"/>
    <n v="0.81"/>
    <n v="1.476"/>
    <n v="41.562139799999997"/>
    <n v="748.11851639999998"/>
    <n v="417.01143612040136"/>
    <n v="278.00762408026759"/>
    <n v="13.092074037000001"/>
    <n v="67.5"/>
    <n v="828.71059043699995"/>
    <n v="46.039477246499999"/>
    <n v="461.93455431270905"/>
    <n v="307.95636954180605"/>
  </r>
  <r>
    <s v="04/06/2026"/>
    <s v="E"/>
    <s v="[1062] RAMGADH"/>
    <s v="[8405] RAMGADH"/>
    <x v="31"/>
    <x v="31"/>
    <x v="31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04/06/2026"/>
    <s v="E"/>
    <s v="[1062] RAMGADH"/>
    <s v="[8405] RAMGADH"/>
    <x v="31"/>
    <x v="31"/>
    <x v="31"/>
    <s v="C"/>
    <n v="13"/>
    <n v="3.9"/>
    <n v="8.1"/>
    <n v="0.50700000000000001"/>
    <n v="1.0529999999999999"/>
    <n v="38.782125900000004"/>
    <n v="504.16763670000006"/>
    <n v="417.01210645161296"/>
    <n v="278.00807096774196"/>
    <n v="8.8229336422500015"/>
    <n v="48.75"/>
    <n v="561.74057034225007"/>
    <n v="43.210813103250004"/>
    <n v="464.63239895967746"/>
    <n v="309.75493263978495"/>
  </r>
  <r>
    <s v="05/06/2026"/>
    <s v="M"/>
    <s v="[1062] RAMGADH"/>
    <s v="[8405] RAMGADH"/>
    <x v="31"/>
    <x v="31"/>
    <x v="31"/>
    <s v="B"/>
    <n v="15"/>
    <n v="6.7"/>
    <n v="8.6"/>
    <n v="1.0049999999999999"/>
    <n v="1.29"/>
    <n v="54.826099999999997"/>
    <n v="822.39149999999995"/>
    <n v="440.96058981233244"/>
    <n v="293.97372654155498"/>
    <n v="14.39185125"/>
    <n v="56.25"/>
    <n v="893.0333512499999"/>
    <n v="59.535556749999991"/>
    <n v="478.8382580428954"/>
    <n v="319.22550536193029"/>
  </r>
  <r>
    <s v="05/06/2026"/>
    <s v="M"/>
    <s v="[1062] RAMGADH"/>
    <s v="[8405] RAMGADH"/>
    <x v="31"/>
    <x v="31"/>
    <x v="31"/>
    <s v="C"/>
    <n v="18"/>
    <n v="4.4000000000000004"/>
    <n v="8.1"/>
    <n v="0.79200000000000004"/>
    <n v="1.4579999999999997"/>
    <n v="40.867125900000005"/>
    <n v="735.60826620000012"/>
    <n v="417.01148877551026"/>
    <n v="278.00765918367352"/>
    <n v="12.873144658500003"/>
    <n v="67.5"/>
    <n v="815.98141085850011"/>
    <n v="45.332300603250005"/>
    <n v="462.57449595153065"/>
    <n v="308.38299730102045"/>
  </r>
  <r>
    <s v="05/06/2026"/>
    <s v="E"/>
    <s v="[1062] RAMGADH"/>
    <s v="[8405] RAMGADH"/>
    <x v="31"/>
    <x v="31"/>
    <x v="31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05/06/2026"/>
    <s v="E"/>
    <s v="[1062] RAMGADH"/>
    <s v="[8405] RAMGADH"/>
    <x v="31"/>
    <x v="31"/>
    <x v="31"/>
    <s v="C"/>
    <n v="10"/>
    <n v="3.8"/>
    <n v="8.1"/>
    <n v="0.38"/>
    <n v="0.81"/>
    <n v="38.365125900000002"/>
    <n v="383.65125900000004"/>
    <n v="417.01223804347831"/>
    <n v="278.00815869565218"/>
    <n v="6.7138970325000011"/>
    <n v="37.5"/>
    <n v="427.86515603250007"/>
    <n v="42.78651560325001"/>
    <n v="465.07082177445665"/>
    <n v="310.04721451630445"/>
  </r>
  <r>
    <s v="06/06/2026"/>
    <s v="M"/>
    <s v="[1062] RAMGADH"/>
    <s v="[8405] RAMGADH"/>
    <x v="31"/>
    <x v="31"/>
    <x v="31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06/06/2026"/>
    <s v="M"/>
    <s v="[1062] RAMGADH"/>
    <s v="[8405] RAMGADH"/>
    <x v="31"/>
    <x v="31"/>
    <x v="31"/>
    <s v="C"/>
    <n v="14"/>
    <n v="3.6"/>
    <n v="8.1"/>
    <n v="0.504"/>
    <n v="1.1339999999999999"/>
    <n v="37.531125900000006"/>
    <n v="525.43576260000009"/>
    <n v="417.01251000000008"/>
    <n v="278.00834000000003"/>
    <n v="9.1951258455000016"/>
    <n v="52.5"/>
    <n v="587.13088844550009"/>
    <n v="41.937920603250006"/>
    <n v="465.97689559166673"/>
    <n v="310.6512637277778"/>
  </r>
  <r>
    <s v="06/06/2026"/>
    <s v="E"/>
    <s v="[1062] RAMGADH"/>
    <s v="[8405] RAMGADH"/>
    <x v="31"/>
    <x v="31"/>
    <x v="31"/>
    <s v="B"/>
    <n v="5"/>
    <n v="7.2"/>
    <n v="8.8000000000000007"/>
    <n v="0.36"/>
    <n v="0.44"/>
    <n v="59.518800000000006"/>
    <n v="297.59400000000005"/>
    <n v="455.50102040816324"/>
    <n v="303.66734693877549"/>
    <n v="5.2078950000000015"/>
    <n v="18.75"/>
    <n v="321.55189500000006"/>
    <n v="64.310379000000012"/>
    <n v="492.17126785714288"/>
    <n v="328.11417857142857"/>
  </r>
  <r>
    <s v="06/06/2026"/>
    <s v="E"/>
    <s v="[1062] RAMGADH"/>
    <s v="[8405] RAMGADH"/>
    <x v="31"/>
    <x v="31"/>
    <x v="31"/>
    <s v="C"/>
    <n v="11"/>
    <n v="3.6"/>
    <n v="8.1"/>
    <n v="0.39600000000000002"/>
    <n v="0.8909999999999999"/>
    <n v="37.531125900000006"/>
    <n v="412.84238490000007"/>
    <n v="417.01251000000008"/>
    <n v="278.00834000000003"/>
    <n v="7.2247417357500021"/>
    <n v="41.25"/>
    <n v="461.31712663575007"/>
    <n v="41.937920603250006"/>
    <n v="465.97689559166673"/>
    <n v="310.6512637277778"/>
  </r>
  <r>
    <s v="07/06/2026"/>
    <s v="M"/>
    <s v="[1062] RAMGADH"/>
    <s v="[8405] RAMGADH"/>
    <x v="31"/>
    <x v="31"/>
    <x v="31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07/06/2026"/>
    <s v="M"/>
    <s v="[1062] RAMGADH"/>
    <s v="[8405] RAMGADH"/>
    <x v="31"/>
    <x v="31"/>
    <x v="31"/>
    <s v="C"/>
    <n v="18"/>
    <n v="4.2"/>
    <n v="8.1999999999999993"/>
    <n v="0.75600000000000012"/>
    <n v="1.476"/>
    <n v="40.311139799999999"/>
    <n v="725.60051639999995"/>
    <n v="417.01179103448277"/>
    <n v="278.00786068965516"/>
    <n v="12.698009037"/>
    <n v="67.5"/>
    <n v="805.79852543699997"/>
    <n v="44.766584746500001"/>
    <n v="463.10260082586211"/>
    <n v="308.73506721724141"/>
  </r>
  <r>
    <s v="07/06/2026"/>
    <s v="E"/>
    <s v="[1062] RAMGADH"/>
    <s v="[8405] RAMGADH"/>
    <x v="31"/>
    <x v="31"/>
    <x v="31"/>
    <s v="B"/>
    <n v="5"/>
    <n v="7.1"/>
    <n v="8.8000000000000007"/>
    <n v="0.35499999999999998"/>
    <n v="0.44"/>
    <n v="58.692149999999998"/>
    <n v="293.46074999999996"/>
    <n v="452.63868894601546"/>
    <n v="301.75912596401031"/>
    <n v="5.135563125"/>
    <n v="18.75"/>
    <n v="317.34631312499994"/>
    <n v="63.469262624999985"/>
    <n v="489.48017448586114"/>
    <n v="326.32011632390743"/>
  </r>
  <r>
    <s v="07/06/2026"/>
    <s v="E"/>
    <s v="[1062] RAMGADH"/>
    <s v="[8405] RAMGADH"/>
    <x v="31"/>
    <x v="31"/>
    <x v="31"/>
    <s v="C"/>
    <n v="16"/>
    <n v="3.6"/>
    <n v="8.1"/>
    <n v="0.57600000000000007"/>
    <n v="1.296"/>
    <n v="37.531125900000006"/>
    <n v="600.4980144000001"/>
    <n v="417.01251000000008"/>
    <n v="278.00834000000003"/>
    <n v="10.508715252000004"/>
    <n v="60"/>
    <n v="671.0067296520001"/>
    <n v="41.937920603250006"/>
    <n v="465.97689559166673"/>
    <n v="310.6512637277778"/>
  </r>
  <r>
    <s v="08/06/2026"/>
    <s v="M"/>
    <s v="[1062] RAMGADH"/>
    <s v="[8405] RAMGADH"/>
    <x v="31"/>
    <x v="31"/>
    <x v="31"/>
    <s v="B"/>
    <n v="9"/>
    <n v="6.5"/>
    <n v="8.8000000000000007"/>
    <n v="0.58499999999999996"/>
    <n v="0.79200000000000004"/>
    <n v="53.732250000000001"/>
    <n v="483.59025000000003"/>
    <n v="434.49258760107813"/>
    <n v="289.66172506738542"/>
    <n v="8.4628293750000019"/>
    <n v="33.75"/>
    <n v="525.80307937500004"/>
    <n v="58.422564375000007"/>
    <n v="472.41965801886795"/>
    <n v="314.94643867924532"/>
  </r>
  <r>
    <s v="08/06/2026"/>
    <s v="M"/>
    <s v="[1062] RAMGADH"/>
    <s v="[8405] RAMGADH"/>
    <x v="31"/>
    <x v="31"/>
    <x v="31"/>
    <s v="C"/>
    <n v="18"/>
    <n v="4.0999999999999996"/>
    <n v="8.1999999999999993"/>
    <n v="0.73799999999999999"/>
    <n v="1.476"/>
    <n v="39.894139799999998"/>
    <n v="718.09451639999997"/>
    <n v="417.01191428571434"/>
    <n v="278.00794285714289"/>
    <n v="12.566654037000001"/>
    <n v="67.5"/>
    <n v="798.16117043700001"/>
    <n v="44.3422872465"/>
    <n v="463.50822905749135"/>
    <n v="309.00548603832755"/>
  </r>
  <r>
    <s v="08/06/2026"/>
    <s v="E"/>
    <s v="[1062] RAMGADH"/>
    <s v="[8405] RAMGADH"/>
    <x v="31"/>
    <x v="31"/>
    <x v="31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08/06/2026"/>
    <s v="E"/>
    <s v="[1062] RAMGADH"/>
    <s v="[8405] RAMGADH"/>
    <x v="31"/>
    <x v="31"/>
    <x v="31"/>
    <s v="C"/>
    <n v="12"/>
    <n v="3.8"/>
    <n v="8.1"/>
    <n v="0.45599999999999996"/>
    <n v="0.97199999999999986"/>
    <n v="38.365125900000002"/>
    <n v="460.3815108"/>
    <n v="417.01223804347831"/>
    <n v="278.00815869565218"/>
    <n v="8.0566764390000003"/>
    <n v="45"/>
    <n v="513.43818723899994"/>
    <n v="42.786515603249995"/>
    <n v="465.07082177445648"/>
    <n v="310.04721451630434"/>
  </r>
  <r>
    <s v="09/06/2026"/>
    <s v="M"/>
    <s v="[1062] RAMGADH"/>
    <s v="[8405] RAMGADH"/>
    <x v="31"/>
    <x v="31"/>
    <x v="31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09/06/2026"/>
    <s v="M"/>
    <s v="[1062] RAMGADH"/>
    <s v="[8405] RAMGADH"/>
    <x v="31"/>
    <x v="31"/>
    <x v="31"/>
    <s v="C"/>
    <n v="16"/>
    <n v="3.7"/>
    <n v="8.1"/>
    <n v="0.59200000000000008"/>
    <n v="1.296"/>
    <n v="37.948125900000008"/>
    <n v="607.17001440000013"/>
    <n v="417.01237252747262"/>
    <n v="278.00824835164843"/>
    <n v="10.625475252000003"/>
    <n v="60"/>
    <n v="677.79548965200013"/>
    <n v="42.362218103250008"/>
    <n v="465.51888025549459"/>
    <n v="310.34592017032975"/>
  </r>
  <r>
    <s v="09/06/2026"/>
    <s v="E"/>
    <s v="[1062] RAMGADH"/>
    <s v="[8405] RAMGADH"/>
    <x v="31"/>
    <x v="31"/>
    <x v="31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09/06/2026"/>
    <s v="E"/>
    <s v="[1062] RAMGADH"/>
    <s v="[8405] RAMGADH"/>
    <x v="31"/>
    <x v="31"/>
    <x v="31"/>
    <s v="C"/>
    <n v="12"/>
    <n v="3.5"/>
    <n v="8.1"/>
    <n v="0.42"/>
    <n v="0.97199999999999986"/>
    <n v="37.114125900000005"/>
    <n v="445.36951080000006"/>
    <n v="417.01265056179784"/>
    <n v="278.00843370786521"/>
    <n v="7.7939664390000019"/>
    <n v="45"/>
    <n v="498.16347723900003"/>
    <n v="41.513623103250005"/>
    <n v="466.44520340730344"/>
    <n v="310.96346893820231"/>
  </r>
  <r>
    <s v="10/06/2026"/>
    <s v="M"/>
    <s v="[1062] RAMGADH"/>
    <s v="[8405] RAMGADH"/>
    <x v="31"/>
    <x v="31"/>
    <x v="31"/>
    <s v="B"/>
    <n v="6"/>
    <n v="6.7"/>
    <n v="8.8000000000000007"/>
    <n v="0.40200000000000002"/>
    <n v="0.52800000000000002"/>
    <n v="55.385550000000002"/>
    <n v="332.31330000000003"/>
    <n v="440.73381962864721"/>
    <n v="293.82254641909816"/>
    <n v="5.815482750000001"/>
    <n v="22.5"/>
    <n v="360.62878275000003"/>
    <n v="60.104797125000005"/>
    <n v="478.28751027851456"/>
    <n v="318.85834018567635"/>
  </r>
  <r>
    <s v="10/06/2026"/>
    <s v="M"/>
    <s v="[1062] RAMGADH"/>
    <s v="[8405] RAMGADH"/>
    <x v="31"/>
    <x v="31"/>
    <x v="31"/>
    <s v="C"/>
    <n v="16"/>
    <n v="3.8"/>
    <n v="8.1"/>
    <n v="0.60799999999999998"/>
    <n v="1.296"/>
    <n v="38.365125900000002"/>
    <n v="613.84201440000004"/>
    <n v="417.01223804347831"/>
    <n v="278.00815869565218"/>
    <n v="10.742235252000002"/>
    <n v="60"/>
    <n v="684.58424965200004"/>
    <n v="42.786515603250002"/>
    <n v="465.07082177445653"/>
    <n v="310.04721451630434"/>
  </r>
  <r>
    <s v="10/06/2026"/>
    <s v="E"/>
    <s v="[1062] RAMGADH"/>
    <s v="[8405] RAMGADH"/>
    <x v="31"/>
    <x v="31"/>
    <x v="31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10/06/2026"/>
    <s v="E"/>
    <s v="[1062] RAMGADH"/>
    <s v="[8405] RAMGADH"/>
    <x v="31"/>
    <x v="31"/>
    <x v="31"/>
    <s v="C"/>
    <n v="16"/>
    <n v="3.7"/>
    <n v="8.1"/>
    <n v="0.59200000000000008"/>
    <n v="1.296"/>
    <n v="37.948125900000008"/>
    <n v="607.17001440000013"/>
    <n v="417.01237252747262"/>
    <n v="278.00824835164843"/>
    <n v="10.625475252000003"/>
    <n v="60"/>
    <n v="677.79548965200013"/>
    <n v="42.362218103250008"/>
    <n v="465.51888025549459"/>
    <n v="310.34592017032975"/>
  </r>
  <r>
    <s v="11/06/2026"/>
    <s v="M"/>
    <s v="[1062] RAMGADH"/>
    <s v="[8405] RAMGADH"/>
    <x v="31"/>
    <x v="31"/>
    <x v="31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11/06/2026"/>
    <s v="M"/>
    <s v="[1062] RAMGADH"/>
    <s v="[8405] RAMGADH"/>
    <x v="31"/>
    <x v="31"/>
    <x v="31"/>
    <s v="C"/>
    <n v="17"/>
    <n v="3.6"/>
    <n v="8"/>
    <n v="0.61199999999999999"/>
    <n v="1.36"/>
    <n v="37.253112000000009"/>
    <n v="633.30290400000013"/>
    <n v="417.01244776119404"/>
    <n v="278.00829850746271"/>
    <n v="11.082800820000003"/>
    <n v="63.75"/>
    <n v="708.13570482000011"/>
    <n v="41.655041460000007"/>
    <n v="466.28777753731345"/>
    <n v="310.85851835820898"/>
  </r>
  <r>
    <s v="11/06/2026"/>
    <s v="E"/>
    <s v="[1062] RAMGADH"/>
    <s v="[8405] RAMGADH"/>
    <x v="31"/>
    <x v="31"/>
    <x v="31"/>
    <s v="B"/>
    <n v="4"/>
    <n v="6.5"/>
    <n v="8.8000000000000007"/>
    <n v="0.26"/>
    <n v="0.35200000000000004"/>
    <n v="53.732250000000001"/>
    <n v="214.929"/>
    <n v="434.49258760107813"/>
    <n v="289.66172506738542"/>
    <n v="3.7612575000000006"/>
    <n v="15"/>
    <n v="233.6902575"/>
    <n v="58.422564375"/>
    <n v="472.41965801886789"/>
    <n v="314.94643867924526"/>
  </r>
  <r>
    <s v="11/06/2026"/>
    <s v="E"/>
    <s v="[1062] RAMGADH"/>
    <s v="[8405] RAMGADH"/>
    <x v="31"/>
    <x v="31"/>
    <x v="31"/>
    <s v="C"/>
    <n v="13"/>
    <n v="4.5"/>
    <n v="8.1"/>
    <n v="0.58499999999999996"/>
    <n v="1.0529999999999999"/>
    <n v="41.284125900000006"/>
    <n v="536.69363670000007"/>
    <n v="417.01137272727277"/>
    <n v="278.00758181818185"/>
    <n v="9.3921386422500017"/>
    <n v="48.75"/>
    <n v="594.83577534225003"/>
    <n v="45.756598103249999"/>
    <n v="462.18785962878786"/>
    <n v="308.12523975252526"/>
  </r>
  <r>
    <s v="12/06/2026"/>
    <s v="M"/>
    <s v="[1062] RAMGADH"/>
    <s v="[8405] RAMGADH"/>
    <x v="31"/>
    <x v="31"/>
    <x v="31"/>
    <s v="B"/>
    <n v="7"/>
    <n v="6.4"/>
    <n v="8.6"/>
    <n v="0.44800000000000006"/>
    <n v="0.60199999999999998"/>
    <n v="52.371199999999995"/>
    <n v="366.59839999999997"/>
    <n v="431.6307692307692"/>
    <n v="287.75384615384615"/>
    <n v="6.4154720000000003"/>
    <n v="26.25"/>
    <n v="399.26387199999999"/>
    <n v="57.037695999999997"/>
    <n v="470.0909010989011"/>
    <n v="313.39393406593405"/>
  </r>
  <r>
    <s v="12/06/2026"/>
    <s v="M"/>
    <s v="[1062] RAMGADH"/>
    <s v="[8405] RAMGADH"/>
    <x v="31"/>
    <x v="31"/>
    <x v="31"/>
    <s v="C"/>
    <n v="12"/>
    <n v="5"/>
    <n v="8.1"/>
    <n v="0.6"/>
    <n v="0.97199999999999986"/>
    <n v="43.3691259"/>
    <n v="520.4295108"/>
    <n v="417.01082596153844"/>
    <n v="278.00721730769231"/>
    <n v="9.1075164390000012"/>
    <n v="45"/>
    <n v="574.53702723900005"/>
    <n v="47.878085603250007"/>
    <n v="460.36620772355769"/>
    <n v="306.91080514903848"/>
  </r>
  <r>
    <s v="12/06/2026"/>
    <s v="E"/>
    <s v="[1062] RAMGADH"/>
    <s v="[8405] RAMGADH"/>
    <x v="31"/>
    <x v="31"/>
    <x v="31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12/06/2026"/>
    <s v="E"/>
    <s v="[1062] RAMGADH"/>
    <s v="[8405] RAMGADH"/>
    <x v="31"/>
    <x v="31"/>
    <x v="31"/>
    <s v="C"/>
    <n v="11"/>
    <n v="3.8"/>
    <n v="8.1999999999999993"/>
    <n v="0.41799999999999998"/>
    <n v="0.90199999999999991"/>
    <n v="38.6431398"/>
    <n v="425.07453780000003"/>
    <n v="417.01230000000004"/>
    <n v="278.00820000000004"/>
    <n v="7.4388044115000014"/>
    <n v="41.25"/>
    <n v="473.7633422115"/>
    <n v="43.069394746500002"/>
    <n v="464.77764114928061"/>
    <n v="309.85176076618706"/>
  </r>
  <r>
    <s v="13/06/2026"/>
    <s v="M"/>
    <s v="[1062] RAMGADH"/>
    <s v="[8405] RAMGADH"/>
    <x v="31"/>
    <x v="31"/>
    <x v="31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13/06/2026"/>
    <s v="M"/>
    <s v="[1062] RAMGADH"/>
    <s v="[8405] RAMGADH"/>
    <x v="31"/>
    <x v="31"/>
    <x v="31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13/06/2026"/>
    <s v="E"/>
    <s v="[1062] RAMGADH"/>
    <s v="[8405] RAMGADH"/>
    <x v="31"/>
    <x v="31"/>
    <x v="31"/>
    <s v="B"/>
    <n v="9"/>
    <n v="8.1999999999999993"/>
    <n v="9"/>
    <n v="0.73799999999999999"/>
    <n v="0.81"/>
    <n v="68.469999999999985"/>
    <n v="616.2299999999999"/>
    <n v="482.18309859154925"/>
    <n v="321.45539906103284"/>
    <n v="10.784025"/>
    <n v="33.75"/>
    <n v="660.76402499999995"/>
    <n v="73.418224999999993"/>
    <n v="517.02975352112674"/>
    <n v="344.68650234741784"/>
  </r>
  <r>
    <s v="13/06/2026"/>
    <s v="E"/>
    <s v="[1062] RAMGADH"/>
    <s v="[8405] RAMGADH"/>
    <x v="31"/>
    <x v="31"/>
    <x v="31"/>
    <s v="C"/>
    <n v="10"/>
    <n v="3.3"/>
    <n v="8"/>
    <n v="0.33"/>
    <n v="0.8"/>
    <n v="36.002112000000004"/>
    <n v="360.02112000000005"/>
    <n v="417.01288030888031"/>
    <n v="278.00858687258687"/>
    <n v="6.3003696000000016"/>
    <n v="37.5"/>
    <n v="403.82148960000006"/>
    <n v="40.382148960000009"/>
    <n v="467.74689915057917"/>
    <n v="311.83126610038613"/>
  </r>
  <r>
    <s v="14/06/2026"/>
    <s v="M"/>
    <s v="[1062] RAMGADH"/>
    <s v="[8405] RAMGADH"/>
    <x v="31"/>
    <x v="31"/>
    <x v="31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14/06/2026"/>
    <s v="M"/>
    <s v="[1062] RAMGADH"/>
    <s v="[8405] RAMGADH"/>
    <x v="31"/>
    <x v="31"/>
    <x v="31"/>
    <s v="C"/>
    <n v="18"/>
    <n v="4.2"/>
    <n v="8.4"/>
    <n v="0.75600000000000012"/>
    <n v="1.5120000000000002"/>
    <n v="40.867167600000002"/>
    <n v="735.60901680000006"/>
    <n v="417.01191428571428"/>
    <n v="278.00794285714284"/>
    <n v="12.873157794000003"/>
    <n v="67.5"/>
    <n v="815.98217459400007"/>
    <n v="45.332343033000001"/>
    <n v="462.57492890816326"/>
    <n v="308.38328593877549"/>
  </r>
  <r>
    <s v="14/06/2026"/>
    <s v="E"/>
    <s v="[1062] RAMGADH"/>
    <s v="[8405] RAMGADH"/>
    <x v="31"/>
    <x v="31"/>
    <x v="31"/>
    <s v="B"/>
    <n v="5"/>
    <n v="7"/>
    <n v="9"/>
    <n v="0.35"/>
    <n v="0.45"/>
    <n v="58.45"/>
    <n v="292.25"/>
    <n v="449.61538461538464"/>
    <n v="299.74358974358978"/>
    <n v="5.1143750000000008"/>
    <n v="18.75"/>
    <n v="316.114375"/>
    <n v="63.222875000000002"/>
    <n v="486.32980769230767"/>
    <n v="324.21987179487178"/>
  </r>
  <r>
    <s v="14/06/2026"/>
    <s v="E"/>
    <s v="[1062] RAMGADH"/>
    <s v="[8405] RAMGADH"/>
    <x v="31"/>
    <x v="31"/>
    <x v="31"/>
    <s v="C"/>
    <n v="15"/>
    <n v="4.3"/>
    <n v="8.1999999999999993"/>
    <n v="0.64500000000000002"/>
    <n v="1.2299999999999998"/>
    <n v="40.728139799999994"/>
    <n v="610.92209699999989"/>
    <n v="417.01167030716726"/>
    <n v="278.00778020477816"/>
    <n v="10.691136697499999"/>
    <n v="56.25"/>
    <n v="677.86323369749994"/>
    <n v="45.190882246499996"/>
    <n v="462.70527897440275"/>
    <n v="308.47018598293516"/>
  </r>
  <r>
    <s v="15/06/2026"/>
    <s v="M"/>
    <s v="[1062] RAMGADH"/>
    <s v="[8405] RAMGADH"/>
    <x v="31"/>
    <x v="31"/>
    <x v="31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15/06/2026"/>
    <s v="M"/>
    <s v="[1062] RAMGADH"/>
    <s v="[8405] RAMGADH"/>
    <x v="31"/>
    <x v="31"/>
    <x v="31"/>
    <s v="C"/>
    <n v="17"/>
    <n v="4.4000000000000004"/>
    <n v="8.1999999999999993"/>
    <n v="0.74800000000000011"/>
    <n v="1.3939999999999997"/>
    <n v="41.145139800000003"/>
    <n v="699.46737660000008"/>
    <n v="417.01155202702705"/>
    <n v="278.00770135135139"/>
    <n v="12.240679090500002"/>
    <n v="63.75"/>
    <n v="775.45805569050003"/>
    <n v="45.615179746500004"/>
    <n v="462.31601094425679"/>
    <n v="308.21067396283786"/>
  </r>
  <r>
    <s v="15/06/2026"/>
    <s v="E"/>
    <s v="[1062] RAMGADH"/>
    <s v="[8405] RAMGADH"/>
    <x v="31"/>
    <x v="31"/>
    <x v="31"/>
    <s v="B"/>
    <n v="4"/>
    <n v="7.2"/>
    <n v="8.8000000000000007"/>
    <n v="0.28800000000000003"/>
    <n v="0.35200000000000004"/>
    <n v="59.518800000000006"/>
    <n v="238.07520000000002"/>
    <n v="455.50102040816324"/>
    <n v="303.66734693877549"/>
    <n v="4.166316000000001"/>
    <n v="15"/>
    <n v="257.24151600000005"/>
    <n v="64.310379000000012"/>
    <n v="492.17126785714288"/>
    <n v="328.11417857142857"/>
  </r>
  <r>
    <s v="15/06/2026"/>
    <s v="E"/>
    <s v="[1062] RAMGADH"/>
    <s v="[8405] RAMGADH"/>
    <x v="31"/>
    <x v="31"/>
    <x v="31"/>
    <s v="C"/>
    <n v="11"/>
    <n v="3.8"/>
    <n v="8.1999999999999993"/>
    <n v="0.41799999999999998"/>
    <n v="0.90199999999999991"/>
    <n v="38.6431398"/>
    <n v="425.07453780000003"/>
    <n v="417.01230000000004"/>
    <n v="278.00820000000004"/>
    <n v="7.4388044115000014"/>
    <n v="41.25"/>
    <n v="473.7633422115"/>
    <n v="43.069394746500002"/>
    <n v="464.77764114928061"/>
    <n v="309.85176076618706"/>
  </r>
  <r>
    <s v="16/06/2026"/>
    <s v="M"/>
    <s v="[1062] RAMGADH"/>
    <s v="[8405] RAMGADH"/>
    <x v="31"/>
    <x v="31"/>
    <x v="31"/>
    <s v="B"/>
    <n v="13"/>
    <n v="6.9"/>
    <n v="8.6"/>
    <n v="0.89700000000000002"/>
    <n v="1.1179999999999999"/>
    <n v="56.462699999999998"/>
    <n v="734.01509999999996"/>
    <n v="446.93430079155672"/>
    <n v="297.95620052770448"/>
    <n v="12.845264250000001"/>
    <n v="48.75"/>
    <n v="795.61036424999998"/>
    <n v="61.200797250000001"/>
    <n v="484.43902836411615"/>
    <n v="322.9593522427441"/>
  </r>
  <r>
    <s v="16/06/2026"/>
    <s v="M"/>
    <s v="[1062] RAMGADH"/>
    <s v="[8405] RAMGADH"/>
    <x v="31"/>
    <x v="31"/>
    <x v="31"/>
    <s v="C"/>
    <n v="15"/>
    <n v="4.4000000000000004"/>
    <n v="8.1"/>
    <n v="0.66"/>
    <n v="1.2150000000000001"/>
    <n v="40.867125900000005"/>
    <n v="613.00688850000006"/>
    <n v="417.01148877551026"/>
    <n v="278.00765918367352"/>
    <n v="10.727620548750002"/>
    <n v="56.25"/>
    <n v="679.98450904875006"/>
    <n v="45.332300603250005"/>
    <n v="462.57449595153065"/>
    <n v="308.38299730102045"/>
  </r>
  <r>
    <s v="16/06/2026"/>
    <s v="E"/>
    <s v="[1062] RAMGADH"/>
    <s v="[8405] RAMGADH"/>
    <x v="31"/>
    <x v="31"/>
    <x v="31"/>
    <s v="B"/>
    <n v="11"/>
    <n v="5.9"/>
    <n v="8.6"/>
    <n v="0.64900000000000002"/>
    <n v="0.94599999999999995"/>
    <n v="48.279699999999998"/>
    <n v="531.07669999999996"/>
    <n v="415.01174785100284"/>
    <n v="276.67449856733521"/>
    <n v="9.2938422500000009"/>
    <n v="41.25"/>
    <n v="581.62054224999997"/>
    <n v="52.87459475"/>
    <n v="454.50941045845275"/>
    <n v="303.00627363896848"/>
  </r>
  <r>
    <s v="16/06/2026"/>
    <s v="E"/>
    <s v="[1062] RAMGADH"/>
    <s v="[8405] RAMGADH"/>
    <x v="31"/>
    <x v="31"/>
    <x v="31"/>
    <s v="C"/>
    <n v="12"/>
    <n v="4.2"/>
    <n v="8.1999999999999993"/>
    <n v="0.504"/>
    <n v="0.98399999999999987"/>
    <n v="40.311139799999999"/>
    <n v="483.73367759999996"/>
    <n v="417.01179103448277"/>
    <n v="278.00786068965516"/>
    <n v="8.4653393579999996"/>
    <n v="45"/>
    <n v="537.19901695800002"/>
    <n v="44.766584746500001"/>
    <n v="463.10260082586211"/>
    <n v="308.73506721724141"/>
  </r>
  <r>
    <s v="17/06/2026"/>
    <s v="M"/>
    <s v="[1062] RAMGADH"/>
    <s v="[8405] RAMGADH"/>
    <x v="31"/>
    <x v="31"/>
    <x v="31"/>
    <s v="B"/>
    <n v="8"/>
    <n v="7.2"/>
    <n v="8.8000000000000007"/>
    <n v="0.57600000000000007"/>
    <n v="0.70400000000000007"/>
    <n v="59.518800000000006"/>
    <n v="476.15040000000005"/>
    <n v="455.50102040816324"/>
    <n v="303.66734693877549"/>
    <n v="8.332632000000002"/>
    <n v="30"/>
    <n v="514.48303200000009"/>
    <n v="64.310379000000012"/>
    <n v="492.17126785714288"/>
    <n v="328.11417857142857"/>
  </r>
  <r>
    <s v="17/06/2026"/>
    <s v="M"/>
    <s v="[1062] RAMGADH"/>
    <s v="[8405] RAMGADH"/>
    <x v="31"/>
    <x v="31"/>
    <x v="31"/>
    <s v="C"/>
    <n v="14"/>
    <n v="4.5999999999999996"/>
    <n v="8"/>
    <n v="0.64399999999999991"/>
    <n v="1.1200000000000001"/>
    <n v="41.423112000000003"/>
    <n v="579.92356800000005"/>
    <n v="417.01119463087252"/>
    <n v="278.00746308724837"/>
    <n v="10.148662440000003"/>
    <n v="52.5"/>
    <n v="642.57223044"/>
    <n v="45.898016460000001"/>
    <n v="462.06056838926179"/>
    <n v="308.04037892617453"/>
  </r>
  <r>
    <s v="17/06/2026"/>
    <s v="E"/>
    <s v="[1062] RAMGADH"/>
    <s v="[8405] RAMGADH"/>
    <x v="31"/>
    <x v="31"/>
    <x v="31"/>
    <s v="B"/>
    <n v="16"/>
    <n v="7.4"/>
    <n v="8.8000000000000007"/>
    <n v="1.1840000000000002"/>
    <n v="1.4080000000000001"/>
    <n v="61.172100000000007"/>
    <n v="978.75360000000012"/>
    <n v="461.09623115577887"/>
    <n v="307.39748743718593"/>
    <n v="17.128188000000005"/>
    <n v="60"/>
    <n v="1055.8817880000001"/>
    <n v="65.992611750000009"/>
    <n v="497.43174685929648"/>
    <n v="331.6211645728643"/>
  </r>
  <r>
    <s v="17/06/2026"/>
    <s v="E"/>
    <s v="[1062] RAMGADH"/>
    <s v="[8405] RAMGADH"/>
    <x v="31"/>
    <x v="31"/>
    <x v="31"/>
    <s v="C"/>
    <n v="10"/>
    <n v="3.7"/>
    <n v="8"/>
    <n v="0.37"/>
    <n v="0.8"/>
    <n v="37.670112000000003"/>
    <n v="376.70112000000006"/>
    <n v="417.0123099630996"/>
    <n v="278.0082066420664"/>
    <n v="6.5922696000000016"/>
    <n v="37.5"/>
    <n v="420.79338960000007"/>
    <n v="42.079338960000008"/>
    <n v="465.82294051660517"/>
    <n v="310.5486270110701"/>
  </r>
  <r>
    <s v="18/06/2026"/>
    <s v="M"/>
    <s v="[1062] RAMGADH"/>
    <s v="[8405] RAMGADH"/>
    <x v="31"/>
    <x v="31"/>
    <x v="31"/>
    <s v="B"/>
    <n v="16"/>
    <n v="6.9"/>
    <n v="8.6"/>
    <n v="1.1040000000000001"/>
    <n v="1.3759999999999999"/>
    <n v="56.462699999999998"/>
    <n v="903.40319999999997"/>
    <n v="446.93430079155672"/>
    <n v="297.95620052770448"/>
    <n v="15.809556000000001"/>
    <n v="60"/>
    <n v="979.21275600000001"/>
    <n v="61.200797250000001"/>
    <n v="484.43902836411615"/>
    <n v="322.9593522427441"/>
  </r>
  <r>
    <s v="18/06/2026"/>
    <s v="M"/>
    <s v="[1062] RAMGADH"/>
    <s v="[8405] RAMGADH"/>
    <x v="31"/>
    <x v="31"/>
    <x v="31"/>
    <s v="C"/>
    <n v="21"/>
    <n v="4.4000000000000004"/>
    <n v="8.4"/>
    <n v="0.92400000000000004"/>
    <n v="1.764"/>
    <n v="41.701167600000005"/>
    <n v="875.72451960000012"/>
    <n v="417.01167600000002"/>
    <n v="278.00778400000002"/>
    <n v="15.325179093000004"/>
    <n v="78.75"/>
    <n v="969.7996986930001"/>
    <n v="46.180938033000004"/>
    <n v="461.80938033000001"/>
    <n v="307.87292022000003"/>
  </r>
  <r>
    <s v="18/06/2026"/>
    <s v="E"/>
    <s v="[1062] RAMGADH"/>
    <s v="[8405] RAMGADH"/>
    <x v="31"/>
    <x v="31"/>
    <x v="31"/>
    <s v="B"/>
    <n v="5"/>
    <n v="7.5"/>
    <n v="9"/>
    <n v="0.375"/>
    <n v="0.45"/>
    <n v="62.625"/>
    <n v="313.125"/>
    <n v="463.88888888888886"/>
    <n v="309.25925925925924"/>
    <n v="5.4796875000000007"/>
    <n v="18.75"/>
    <n v="337.35468750000001"/>
    <n v="67.470937500000005"/>
    <n v="499.78472222222223"/>
    <n v="333.18981481481484"/>
  </r>
  <r>
    <s v="18/06/2026"/>
    <s v="E"/>
    <s v="[1062] RAMGADH"/>
    <s v="[8405] RAMGADH"/>
    <x v="31"/>
    <x v="31"/>
    <x v="31"/>
    <s v="C"/>
    <n v="13"/>
    <n v="4.5"/>
    <n v="8.1"/>
    <n v="0.58499999999999996"/>
    <n v="1.0529999999999999"/>
    <n v="41.284125900000006"/>
    <n v="536.69363670000007"/>
    <n v="417.01137272727277"/>
    <n v="278.00758181818185"/>
    <n v="9.3921386422500017"/>
    <n v="48.75"/>
    <n v="594.83577534225003"/>
    <n v="45.756598103249999"/>
    <n v="462.18785962878786"/>
    <n v="308.12523975252526"/>
  </r>
  <r>
    <s v="19/06/2026"/>
    <s v="M"/>
    <s v="[1062] RAMGADH"/>
    <s v="[8405] RAMGADH"/>
    <x v="31"/>
    <x v="31"/>
    <x v="31"/>
    <s v="B"/>
    <n v="10"/>
    <n v="7.6"/>
    <n v="8.8000000000000007"/>
    <n v="0.76"/>
    <n v="0.88"/>
    <n v="62.825400000000002"/>
    <n v="628.25400000000002"/>
    <n v="466.5252475247525"/>
    <n v="311.01683168316833"/>
    <n v="10.994445000000001"/>
    <n v="37.5"/>
    <n v="676.74844500000006"/>
    <n v="67.674844500000006"/>
    <n v="502.53597400990105"/>
    <n v="335.02398267326737"/>
  </r>
  <r>
    <s v="19/06/2026"/>
    <s v="M"/>
    <s v="[1062] RAMGADH"/>
    <s v="[8405] RAMGADH"/>
    <x v="31"/>
    <x v="31"/>
    <x v="31"/>
    <s v="C"/>
    <n v="22"/>
    <n v="4.8"/>
    <n v="8.1999999999999993"/>
    <n v="1.056"/>
    <n v="1.8039999999999998"/>
    <n v="42.813139800000002"/>
    <n v="941.88907560000007"/>
    <n v="417.01110194805199"/>
    <n v="278.00740129870132"/>
    <n v="16.483058823000004"/>
    <n v="82.5"/>
    <n v="1040.872134423"/>
    <n v="47.312369746500003"/>
    <n v="460.83477025811698"/>
    <n v="307.223180172078"/>
  </r>
  <r>
    <s v="19/06/2026"/>
    <s v="E"/>
    <s v="[1062] RAMGADH"/>
    <s v="[8405] RAMGADH"/>
    <x v="31"/>
    <x v="31"/>
    <x v="31"/>
    <s v="B"/>
    <n v="4"/>
    <n v="7.2"/>
    <n v="8.8000000000000007"/>
    <n v="0.28800000000000003"/>
    <n v="0.35200000000000004"/>
    <n v="59.518800000000006"/>
    <n v="238.07520000000002"/>
    <n v="455.50102040816324"/>
    <n v="303.66734693877549"/>
    <n v="4.166316000000001"/>
    <n v="15"/>
    <n v="257.24151600000005"/>
    <n v="64.310379000000012"/>
    <n v="492.17126785714288"/>
    <n v="328.11417857142857"/>
  </r>
  <r>
    <s v="19/06/2026"/>
    <s v="E"/>
    <s v="[1062] RAMGADH"/>
    <s v="[8405] RAMGADH"/>
    <x v="31"/>
    <x v="31"/>
    <x v="31"/>
    <s v="C"/>
    <n v="15"/>
    <n v="3.4"/>
    <n v="8.1"/>
    <n v="0.51"/>
    <n v="1.2150000000000001"/>
    <n v="36.697125900000003"/>
    <n v="550.4568885000001"/>
    <n v="417.01279431818188"/>
    <n v="278.00852954545456"/>
    <n v="9.632995548750003"/>
    <n v="56.25"/>
    <n v="616.33988404875015"/>
    <n v="41.08932560325001"/>
    <n v="466.92415458238651"/>
    <n v="311.28276972159102"/>
  </r>
  <r>
    <s v="20/06/2026"/>
    <s v="M"/>
    <s v="[1062] RAMGADH"/>
    <s v="[8405] RAMGADH"/>
    <x v="31"/>
    <x v="31"/>
    <x v="31"/>
    <s v="B"/>
    <n v="4"/>
    <n v="6.7"/>
    <n v="8.8000000000000007"/>
    <n v="0.26800000000000002"/>
    <n v="0.35200000000000004"/>
    <n v="55.385550000000002"/>
    <n v="221.54220000000001"/>
    <n v="440.73381962864721"/>
    <n v="293.82254641909816"/>
    <n v="3.8769885000000004"/>
    <n v="15"/>
    <n v="240.41918850000002"/>
    <n v="60.104797125000005"/>
    <n v="478.28751027851456"/>
    <n v="318.85834018567635"/>
  </r>
  <r>
    <s v="20/06/2026"/>
    <s v="M"/>
    <s v="[1062] RAMGADH"/>
    <s v="[8405] RAMGADH"/>
    <x v="31"/>
    <x v="31"/>
    <x v="31"/>
    <s v="C"/>
    <n v="22"/>
    <n v="4.8"/>
    <n v="8.5"/>
    <n v="1.056"/>
    <n v="1.87"/>
    <n v="43.647181500000002"/>
    <n v="960.23799300000007"/>
    <n v="417.0112882165605"/>
    <n v="278.00752547770702"/>
    <n v="16.804164877500003"/>
    <n v="82.5"/>
    <n v="1059.5421578775001"/>
    <n v="48.161007176250003"/>
    <n v="460.13701123805731"/>
    <n v="306.75800749203819"/>
  </r>
  <r>
    <s v="20/06/2026"/>
    <s v="E"/>
    <s v="[1062] RAMGADH"/>
    <s v="[8405] RAMGADH"/>
    <x v="31"/>
    <x v="31"/>
    <x v="31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20/06/2026"/>
    <s v="E"/>
    <s v="[1062] RAMGADH"/>
    <s v="[8405] RAMGADH"/>
    <x v="31"/>
    <x v="31"/>
    <x v="31"/>
    <s v="C"/>
    <n v="13"/>
    <n v="3.6"/>
    <n v="8.1"/>
    <n v="0.46800000000000003"/>
    <n v="1.0529999999999999"/>
    <n v="37.531125900000006"/>
    <n v="487.90463670000008"/>
    <n v="417.01251000000008"/>
    <n v="278.00834000000003"/>
    <n v="8.5383311422500014"/>
    <n v="48.75"/>
    <n v="545.19296784225003"/>
    <n v="41.937920603249999"/>
    <n v="465.97689559166668"/>
    <n v="310.6512637277778"/>
  </r>
  <r>
    <s v="21/06/2026"/>
    <s v="M"/>
    <s v="[1062] RAMGADH"/>
    <s v="[8405] RAMGADH"/>
    <x v="31"/>
    <x v="31"/>
    <x v="31"/>
    <s v="B"/>
    <n v="8"/>
    <n v="6.9"/>
    <n v="8.8000000000000007"/>
    <n v="0.55200000000000005"/>
    <n v="0.70400000000000007"/>
    <n v="57.038850000000004"/>
    <n v="456.31080000000003"/>
    <n v="446.77950391644907"/>
    <n v="297.85300261096603"/>
    <n v="7.9854390000000013"/>
    <n v="30"/>
    <n v="494.29623900000001"/>
    <n v="61.787029875000002"/>
    <n v="483.97151338120102"/>
    <n v="322.64767558746735"/>
  </r>
  <r>
    <s v="21/06/2026"/>
    <s v="M"/>
    <s v="[1062] RAMGADH"/>
    <s v="[8405] RAMGADH"/>
    <x v="31"/>
    <x v="31"/>
    <x v="31"/>
    <s v="C"/>
    <n v="22"/>
    <n v="4"/>
    <n v="8"/>
    <n v="0.88"/>
    <n v="1.76"/>
    <n v="38.921112000000008"/>
    <n v="856.2644640000002"/>
    <n v="417.01191428571434"/>
    <n v="278.00794285714289"/>
    <n v="14.984628120000005"/>
    <n v="82.5"/>
    <n v="953.74909212000023"/>
    <n v="43.352231460000013"/>
    <n v="464.48819421428584"/>
    <n v="309.65879614285723"/>
  </r>
  <r>
    <s v="21/06/2026"/>
    <s v="E"/>
    <s v="[1062] RAMGADH"/>
    <s v="[8405] RAMGADH"/>
    <x v="31"/>
    <x v="31"/>
    <x v="31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21/06/2026"/>
    <s v="E"/>
    <s v="[1062] RAMGADH"/>
    <s v="[8405] RAMGADH"/>
    <x v="31"/>
    <x v="31"/>
    <x v="31"/>
    <s v="C"/>
    <n v="17"/>
    <n v="3.4"/>
    <n v="8.1"/>
    <n v="0.57799999999999996"/>
    <n v="1.3769999999999998"/>
    <n v="36.697125900000003"/>
    <n v="623.8511403"/>
    <n v="417.01279431818188"/>
    <n v="278.00852954545456"/>
    <n v="10.917394955250002"/>
    <n v="63.75"/>
    <n v="698.51853525524996"/>
    <n v="41.089325603249996"/>
    <n v="466.92415458238634"/>
    <n v="311.28276972159091"/>
  </r>
  <r>
    <s v="22/06/2026"/>
    <s v="M"/>
    <s v="[1062] RAMGADH"/>
    <s v="[8405] RAMGADH"/>
    <x v="31"/>
    <x v="31"/>
    <x v="31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22/06/2026"/>
    <s v="M"/>
    <s v="[1062] RAMGADH"/>
    <s v="[8405] RAMGADH"/>
    <x v="31"/>
    <x v="31"/>
    <x v="31"/>
    <s v="C"/>
    <n v="23"/>
    <n v="4.5999999999999996"/>
    <n v="8.1"/>
    <n v="1.0580000000000001"/>
    <n v="1.8629999999999998"/>
    <n v="41.701125900000001"/>
    <n v="959.1258957"/>
    <n v="417.011259"/>
    <n v="278.00750599999998"/>
    <n v="16.784703174750003"/>
    <n v="86.25"/>
    <n v="1062.1605988747501"/>
    <n v="46.180895603250008"/>
    <n v="461.80895603250008"/>
    <n v="307.87263735500005"/>
  </r>
  <r>
    <s v="22/06/2026"/>
    <s v="E"/>
    <s v="[1062] RAMGADH"/>
    <s v="[8405] RAMGADH"/>
    <x v="31"/>
    <x v="31"/>
    <x v="31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22/06/2026"/>
    <s v="E"/>
    <s v="[1062] RAMGADH"/>
    <s v="[8405] RAMGADH"/>
    <x v="31"/>
    <x v="31"/>
    <x v="31"/>
    <s v="C"/>
    <n v="15"/>
    <n v="3.7"/>
    <n v="8.1"/>
    <n v="0.55500000000000005"/>
    <n v="1.2150000000000001"/>
    <n v="37.948125900000008"/>
    <n v="569.22188850000009"/>
    <n v="417.01237252747262"/>
    <n v="278.00824835164843"/>
    <n v="9.9613830487500028"/>
    <n v="56.25"/>
    <n v="635.4332715487501"/>
    <n v="42.362218103250008"/>
    <n v="465.51888025549459"/>
    <n v="310.34592017032975"/>
  </r>
  <r>
    <s v="23/06/2026"/>
    <s v="M"/>
    <s v="[1062] RAMGADH"/>
    <s v="[8405] RAMGADH"/>
    <x v="31"/>
    <x v="31"/>
    <x v="31"/>
    <s v="B"/>
    <n v="4"/>
    <n v="6.9"/>
    <n v="8.8000000000000007"/>
    <n v="0.27600000000000002"/>
    <n v="0.35200000000000004"/>
    <n v="57.038850000000004"/>
    <n v="228.15540000000001"/>
    <n v="446.77950391644907"/>
    <n v="297.85300261096603"/>
    <n v="3.9927195000000006"/>
    <n v="15"/>
    <n v="247.14811950000001"/>
    <n v="61.787029875000002"/>
    <n v="483.97151338120102"/>
    <n v="322.64767558746735"/>
  </r>
  <r>
    <s v="23/06/2026"/>
    <s v="M"/>
    <s v="[1062] RAMGADH"/>
    <s v="[8405] RAMGADH"/>
    <x v="31"/>
    <x v="31"/>
    <x v="31"/>
    <s v="C"/>
    <n v="19"/>
    <n v="4.5"/>
    <n v="8.1"/>
    <n v="0.85499999999999998"/>
    <n v="1.5390000000000001"/>
    <n v="41.284125900000006"/>
    <n v="784.39839210000014"/>
    <n v="417.01137272727277"/>
    <n v="278.00758181818185"/>
    <n v="13.726971861750004"/>
    <n v="71.25"/>
    <n v="869.37536396175017"/>
    <n v="45.756598103250006"/>
    <n v="462.18785962878792"/>
    <n v="308.12523975252526"/>
  </r>
  <r>
    <s v="23/06/2026"/>
    <s v="E"/>
    <s v="[1062] RAMGADH"/>
    <s v="[8405] RAMGADH"/>
    <x v="31"/>
    <x v="31"/>
    <x v="31"/>
    <s v="B"/>
    <n v="16"/>
    <n v="5.8"/>
    <n v="8.4"/>
    <n v="0.92799999999999994"/>
    <n v="1.3440000000000001"/>
    <n v="46.9771"/>
    <n v="751.6336"/>
    <n v="412.07982456140354"/>
    <n v="274.71988304093571"/>
    <n v="13.153588000000001"/>
    <n v="60"/>
    <n v="824.78718800000001"/>
    <n v="51.549199250000001"/>
    <n v="452.18595833333336"/>
    <n v="301.45730555555559"/>
  </r>
  <r>
    <s v="23/06/2026"/>
    <s v="E"/>
    <s v="[1062] RAMGADH"/>
    <s v="[8405] RAMGADH"/>
    <x v="31"/>
    <x v="31"/>
    <x v="31"/>
    <s v="C"/>
    <n v="10"/>
    <n v="3.7"/>
    <n v="8.1"/>
    <n v="0.37"/>
    <n v="0.81"/>
    <n v="37.948125900000008"/>
    <n v="379.48125900000008"/>
    <n v="417.01237252747262"/>
    <n v="278.00824835164843"/>
    <n v="6.6409220325000025"/>
    <n v="37.5"/>
    <n v="423.62218103250007"/>
    <n v="42.362218103250008"/>
    <n v="465.51888025549459"/>
    <n v="310.34592017032975"/>
  </r>
  <r>
    <s v="24/06/2026"/>
    <s v="M"/>
    <s v="[1062] RAMGADH"/>
    <s v="[8405] RAMGADH"/>
    <x v="31"/>
    <x v="31"/>
    <x v="31"/>
    <s v="B"/>
    <n v="6"/>
    <n v="6.6"/>
    <n v="8.6"/>
    <n v="0.39599999999999996"/>
    <n v="0.5159999999999999"/>
    <n v="54.007799999999996"/>
    <n v="324.04679999999996"/>
    <n v="437.90108108108109"/>
    <n v="291.93405405405406"/>
    <n v="5.6708189999999998"/>
    <n v="22.5"/>
    <n v="352.21761899999996"/>
    <n v="58.702936499999993"/>
    <n v="475.96975540540541"/>
    <n v="317.31317027027029"/>
  </r>
  <r>
    <s v="24/06/2026"/>
    <s v="M"/>
    <s v="[1062] RAMGADH"/>
    <s v="[8405] RAMGADH"/>
    <x v="31"/>
    <x v="31"/>
    <x v="31"/>
    <s v="C"/>
    <n v="27"/>
    <n v="4.5"/>
    <n v="8.1"/>
    <n v="1.2150000000000001"/>
    <n v="2.1869999999999998"/>
    <n v="41.284125900000006"/>
    <n v="1114.6713993000001"/>
    <n v="417.01137272727277"/>
    <n v="278.00758181818185"/>
    <n v="19.506749487750003"/>
    <n v="101.25"/>
    <n v="1235.4281487877502"/>
    <n v="45.756598103250006"/>
    <n v="462.18785962878792"/>
    <n v="308.12523975252526"/>
  </r>
  <r>
    <s v="24/06/2026"/>
    <s v="E"/>
    <s v="[1062] RAMGADH"/>
    <s v="[8405] RAMGADH"/>
    <x v="31"/>
    <x v="31"/>
    <x v="31"/>
    <s v="B"/>
    <n v="4"/>
    <n v="6.9"/>
    <n v="8.8000000000000007"/>
    <n v="0.27600000000000002"/>
    <n v="0.35200000000000004"/>
    <n v="57.038850000000004"/>
    <n v="228.15540000000001"/>
    <n v="446.77950391644907"/>
    <n v="297.85300261096603"/>
    <n v="3.9927195000000006"/>
    <n v="15"/>
    <n v="247.14811950000001"/>
    <n v="61.787029875000002"/>
    <n v="483.97151338120102"/>
    <n v="322.64767558746735"/>
  </r>
  <r>
    <s v="24/06/2026"/>
    <s v="E"/>
    <s v="[1062] RAMGADH"/>
    <s v="[8405] RAMGADH"/>
    <x v="31"/>
    <x v="31"/>
    <x v="31"/>
    <s v="C"/>
    <n v="12"/>
    <n v="4.0999999999999996"/>
    <n v="8.1"/>
    <n v="0.49199999999999994"/>
    <n v="0.97199999999999986"/>
    <n v="39.6161259"/>
    <n v="475.3935108"/>
    <n v="417.01185157894736"/>
    <n v="278.00790105263155"/>
    <n v="8.3193864390000005"/>
    <n v="45"/>
    <n v="528.71289723899997"/>
    <n v="44.05940810325"/>
    <n v="463.78324319210526"/>
    <n v="309.18882879473682"/>
  </r>
  <r>
    <s v="25/06/2026"/>
    <s v="M"/>
    <s v="[1062] RAMGADH"/>
    <s v="[8405] RAMGADH"/>
    <x v="31"/>
    <x v="31"/>
    <x v="31"/>
    <s v="B"/>
    <n v="13"/>
    <n v="7.2"/>
    <n v="8.6"/>
    <n v="0.93600000000000005"/>
    <n v="1.1179999999999999"/>
    <n v="58.9176"/>
    <n v="765.92880000000002"/>
    <n v="455.54845360824743"/>
    <n v="303.69896907216497"/>
    <n v="13.403754000000001"/>
    <n v="48.75"/>
    <n v="828.08255400000007"/>
    <n v="63.698658000000009"/>
    <n v="492.5153969072166"/>
    <n v="328.3435979381444"/>
  </r>
  <r>
    <s v="25/06/2026"/>
    <s v="M"/>
    <s v="[1062] RAMGADH"/>
    <s v="[8405] RAMGADH"/>
    <x v="31"/>
    <x v="31"/>
    <x v="31"/>
    <s v="C"/>
    <n v="16"/>
    <n v="4.2"/>
    <n v="8.1"/>
    <n v="0.67200000000000004"/>
    <n v="1.296"/>
    <n v="40.033125900000002"/>
    <n v="640.53001440000003"/>
    <n v="417.01172812499999"/>
    <n v="278.00781875000001"/>
    <n v="11.209275252000001"/>
    <n v="60"/>
    <n v="711.73928965200002"/>
    <n v="44.483705603250002"/>
    <n v="463.37193336718752"/>
    <n v="308.9146222447917"/>
  </r>
  <r>
    <s v="25/06/2026"/>
    <s v="E"/>
    <s v="[1062] RAMGADH"/>
    <s v="[8405] RAMGADH"/>
    <x v="31"/>
    <x v="31"/>
    <x v="31"/>
    <s v="B"/>
    <n v="4"/>
    <n v="6.7"/>
    <n v="8.8000000000000007"/>
    <n v="0.26800000000000002"/>
    <n v="0.35200000000000004"/>
    <n v="55.385550000000002"/>
    <n v="221.54220000000001"/>
    <n v="440.73381962864721"/>
    <n v="293.82254641909816"/>
    <n v="3.8769885000000004"/>
    <n v="15"/>
    <n v="240.41918850000002"/>
    <n v="60.104797125000005"/>
    <n v="478.28751027851456"/>
    <n v="318.85834018567635"/>
  </r>
  <r>
    <s v="25/06/2026"/>
    <s v="E"/>
    <s v="[1062] RAMGADH"/>
    <s v="[8405] RAMGADH"/>
    <x v="31"/>
    <x v="31"/>
    <x v="31"/>
    <s v="C"/>
    <n v="9"/>
    <n v="4"/>
    <n v="8.1"/>
    <n v="0.36"/>
    <n v="0.72899999999999987"/>
    <n v="39.199125899999999"/>
    <n v="352.7921331"/>
    <n v="417.01197765957443"/>
    <n v="278.00798510638293"/>
    <n v="6.1738623292500003"/>
    <n v="33.75"/>
    <n v="392.71599542925003"/>
    <n v="43.635110603250006"/>
    <n v="464.20330428989365"/>
    <n v="309.46886952659577"/>
  </r>
  <r>
    <s v="26/06/2026"/>
    <s v="M"/>
    <s v="[1062] RAMGADH"/>
    <s v="[8405] RAMGADH"/>
    <x v="31"/>
    <x v="31"/>
    <x v="31"/>
    <s v="B"/>
    <n v="11"/>
    <n v="6.4"/>
    <n v="8.6"/>
    <n v="0.70400000000000007"/>
    <n v="0.94599999999999995"/>
    <n v="52.371199999999995"/>
    <n v="576.08319999999992"/>
    <n v="431.6307692307692"/>
    <n v="287.75384615384615"/>
    <n v="10.081455999999999"/>
    <n v="41.25"/>
    <n v="627.41465599999992"/>
    <n v="57.03769599999999"/>
    <n v="470.09090109890104"/>
    <n v="313.39393406593405"/>
  </r>
  <r>
    <s v="26/06/2026"/>
    <s v="M"/>
    <s v="[1062] RAMGADH"/>
    <s v="[8405] RAMGADH"/>
    <x v="31"/>
    <x v="31"/>
    <x v="31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26/06/2026"/>
    <s v="E"/>
    <s v="[1062] RAMGADH"/>
    <s v="[8405] RAMGADH"/>
    <x v="31"/>
    <x v="31"/>
    <x v="31"/>
    <s v="B"/>
    <n v="6"/>
    <n v="7.6"/>
    <n v="8.8000000000000007"/>
    <n v="0.45599999999999996"/>
    <n v="0.52800000000000002"/>
    <n v="62.825400000000002"/>
    <n v="376.95240000000001"/>
    <n v="466.5252475247525"/>
    <n v="311.01683168316833"/>
    <n v="6.5966670000000009"/>
    <n v="22.5"/>
    <n v="406.04906700000004"/>
    <n v="67.674844500000006"/>
    <n v="502.53597400990105"/>
    <n v="335.02398267326737"/>
  </r>
  <r>
    <s v="26/06/2026"/>
    <s v="E"/>
    <s v="[1062] RAMGADH"/>
    <s v="[8405] RAMGADH"/>
    <x v="31"/>
    <x v="31"/>
    <x v="31"/>
    <s v="C"/>
    <n v="9"/>
    <n v="4.0999999999999996"/>
    <n v="8.1"/>
    <n v="0.36899999999999999"/>
    <n v="0.72899999999999987"/>
    <n v="39.6161259"/>
    <n v="356.54513309999999"/>
    <n v="417.01185157894736"/>
    <n v="278.00790105263155"/>
    <n v="6.2395398292499999"/>
    <n v="33.75"/>
    <n v="396.53467292925001"/>
    <n v="44.05940810325"/>
    <n v="463.78324319210526"/>
    <n v="309.18882879473682"/>
  </r>
  <r>
    <s v="27/06/2026"/>
    <s v="M"/>
    <s v="[1062] RAMGADH"/>
    <s v="[8405] RAMGADH"/>
    <x v="31"/>
    <x v="31"/>
    <x v="31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27/06/2026"/>
    <s v="M"/>
    <s v="[1062] RAMGADH"/>
    <s v="[8405] RAMGADH"/>
    <x v="31"/>
    <x v="31"/>
    <x v="31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27/06/2026"/>
    <s v="E"/>
    <s v="[1062] RAMGADH"/>
    <s v="[8405] RAMGADH"/>
    <x v="31"/>
    <x v="31"/>
    <x v="31"/>
    <s v="B"/>
    <n v="4"/>
    <n v="6.5"/>
    <n v="8.8000000000000007"/>
    <n v="0.26"/>
    <n v="0.35200000000000004"/>
    <n v="53.732250000000001"/>
    <n v="214.929"/>
    <n v="434.49258760107813"/>
    <n v="289.66172506738542"/>
    <n v="3.7612575000000006"/>
    <n v="15"/>
    <n v="233.6902575"/>
    <n v="58.422564375"/>
    <n v="472.41965801886789"/>
    <n v="314.94643867924526"/>
  </r>
  <r>
    <s v="27/06/2026"/>
    <s v="E"/>
    <s v="[1062] RAMGADH"/>
    <s v="[8405] RAMGADH"/>
    <x v="31"/>
    <x v="31"/>
    <x v="31"/>
    <s v="C"/>
    <n v="10"/>
    <n v="3.9"/>
    <n v="8.1"/>
    <n v="0.39"/>
    <n v="0.81"/>
    <n v="38.782125900000004"/>
    <n v="387.82125900000005"/>
    <n v="417.01210645161296"/>
    <n v="278.00807096774196"/>
    <n v="6.7868720325000016"/>
    <n v="37.5"/>
    <n v="432.10813103250007"/>
    <n v="43.210813103250004"/>
    <n v="464.63239895967746"/>
    <n v="309.75493263978495"/>
  </r>
  <r>
    <s v="28/06/2026"/>
    <s v="M"/>
    <s v="[1062] RAMGADH"/>
    <s v="[8405] RAMGADH"/>
    <x v="31"/>
    <x v="31"/>
    <x v="31"/>
    <s v="B"/>
    <n v="35"/>
    <n v="5.8"/>
    <n v="8.4"/>
    <n v="2.0299999999999998"/>
    <n v="2.94"/>
    <n v="46.9771"/>
    <n v="1644.1985"/>
    <n v="412.07982456140354"/>
    <n v="274.71988304093571"/>
    <n v="28.773473750000001"/>
    <n v="131.25"/>
    <n v="1804.22197375"/>
    <n v="51.549199250000001"/>
    <n v="452.18595833333336"/>
    <n v="301.45730555555559"/>
  </r>
  <r>
    <s v="29/06/2026"/>
    <s v="M"/>
    <s v="[1062] RAMGADH"/>
    <s v="[8405] RAMGADH"/>
    <x v="31"/>
    <x v="31"/>
    <x v="31"/>
    <s v="C"/>
    <n v="35"/>
    <n v="5.0999999999999996"/>
    <n v="8.4"/>
    <n v="1.7849999999999999"/>
    <n v="2.94"/>
    <n v="44.620167600000002"/>
    <n v="1561.705866"/>
    <n v="417.01091214953271"/>
    <n v="278.00727476635512"/>
    <n v="27.329852655000003"/>
    <n v="131.25"/>
    <n v="1720.285718655"/>
    <n v="49.151020533000001"/>
    <n v="459.35533208411215"/>
    <n v="306.23688805607475"/>
  </r>
  <r>
    <s v="30/06/2026"/>
    <s v="M"/>
    <s v="[1062] RAMGADH"/>
    <s v="[8405] RAMGADH"/>
    <x v="31"/>
    <x v="31"/>
    <x v="31"/>
    <s v="C"/>
    <n v="38"/>
    <n v="4.5"/>
    <n v="8.1"/>
    <n v="1.71"/>
    <n v="3.0780000000000003"/>
    <n v="41.284125900000006"/>
    <n v="1568.7967842000003"/>
    <n v="417.01137272727277"/>
    <n v="278.00758181818185"/>
    <n v="27.453943723500007"/>
    <n v="142.5"/>
    <n v="1738.7507279235003"/>
    <n v="45.756598103250006"/>
    <n v="462.18785962878792"/>
    <n v="308.12523975252526"/>
  </r>
  <r>
    <s v="30/06/2026"/>
    <s v="E"/>
    <s v="[1062] RAMGADH"/>
    <s v="[8405] RAMGADH"/>
    <x v="31"/>
    <x v="31"/>
    <x v="31"/>
    <s v="C"/>
    <n v="19"/>
    <n v="4.2"/>
    <n v="8.1"/>
    <n v="0.79799999999999993"/>
    <n v="1.5390000000000001"/>
    <n v="40.033125900000002"/>
    <n v="760.62939210000002"/>
    <n v="417.01172812499999"/>
    <n v="278.00781875000001"/>
    <n v="13.311014361750001"/>
    <n v="71.25"/>
    <n v="845.19040646175006"/>
    <n v="44.483705603250002"/>
    <n v="463.37193336718752"/>
    <n v="308.9146222447917"/>
  </r>
  <r>
    <s v="01/06/2026"/>
    <s v="M"/>
    <s v="[1062] RAMGADH"/>
    <s v="[8407] HEAD LOAD"/>
    <x v="32"/>
    <x v="32"/>
    <x v="3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1/06/2026"/>
    <s v="E"/>
    <s v="[1062] RAMGADH"/>
    <s v="[8407] HEAD LOAD"/>
    <x v="32"/>
    <x v="32"/>
    <x v="3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2/06/2026"/>
    <s v="M"/>
    <s v="[1062] RAMGADH"/>
    <s v="[8407] HEAD LOAD"/>
    <x v="32"/>
    <x v="32"/>
    <x v="3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2/06/2026"/>
    <s v="E"/>
    <s v="[1062] RAMGADH"/>
    <s v="[8407] HEAD LOAD"/>
    <x v="32"/>
    <x v="32"/>
    <x v="3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3/06/2026"/>
    <s v="M"/>
    <s v="[1062] RAMGADH"/>
    <s v="[8407] HEAD LOAD"/>
    <x v="32"/>
    <x v="32"/>
    <x v="32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03/06/2026"/>
    <s v="E"/>
    <s v="[1062] RAMGADH"/>
    <s v="[8407] HEAD LOAD"/>
    <x v="32"/>
    <x v="32"/>
    <x v="3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4/06/2026"/>
    <s v="M"/>
    <s v="[1062] RAMGADH"/>
    <s v="[8407] HEAD LOAD"/>
    <x v="32"/>
    <x v="32"/>
    <x v="3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4/06/2026"/>
    <s v="E"/>
    <s v="[1062] RAMGADH"/>
    <s v="[8407] HEAD LOAD"/>
    <x v="32"/>
    <x v="32"/>
    <x v="32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04/06/2026"/>
    <s v="E"/>
    <s v="[1062] RAMGADH"/>
    <s v="[8407] HEAD LOAD"/>
    <x v="32"/>
    <x v="32"/>
    <x v="32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05/06/2026"/>
    <s v="M"/>
    <s v="[1062] RAMGADH"/>
    <s v="[8407] HEAD LOAD"/>
    <x v="32"/>
    <x v="32"/>
    <x v="32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05/06/2026"/>
    <s v="E"/>
    <s v="[1062] RAMGADH"/>
    <s v="[8407] HEAD LOAD"/>
    <x v="32"/>
    <x v="32"/>
    <x v="32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06/06/2026"/>
    <s v="M"/>
    <s v="[1062] RAMGADH"/>
    <s v="[8407] HEAD LOAD"/>
    <x v="32"/>
    <x v="32"/>
    <x v="32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6/06/2026"/>
    <s v="E"/>
    <s v="[1062] RAMGADH"/>
    <s v="[8407] HEAD LOAD"/>
    <x v="32"/>
    <x v="32"/>
    <x v="32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07/06/2026"/>
    <s v="M"/>
    <s v="[1062] RAMGADH"/>
    <s v="[8407] HEAD LOAD"/>
    <x v="32"/>
    <x v="32"/>
    <x v="32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07/06/2026"/>
    <s v="E"/>
    <s v="[1062] RAMGADH"/>
    <s v="[8407] HEAD LOAD"/>
    <x v="32"/>
    <x v="32"/>
    <x v="32"/>
    <s v="B"/>
    <n v="80"/>
    <n v="6.2"/>
    <n v="8.8000000000000007"/>
    <n v="4.96"/>
    <n v="7.04"/>
    <n v="51.252300000000005"/>
    <n v="4100.1840000000002"/>
    <n v="424.74281767955802"/>
    <n v="283.1618784530387"/>
    <n v="71.753220000000013"/>
    <n v="300"/>
    <n v="4471.9372199999998"/>
    <n v="55.899215249999997"/>
    <n v="463.25316505524859"/>
    <n v="308.83544337016571"/>
  </r>
  <r>
    <s v="08/06/2026"/>
    <s v="M"/>
    <s v="[1062] RAMGADH"/>
    <s v="[8407] HEAD LOAD"/>
    <x v="32"/>
    <x v="32"/>
    <x v="32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08/06/2026"/>
    <s v="E"/>
    <s v="[1062] RAMGADH"/>
    <s v="[8407] HEAD LOAD"/>
    <x v="32"/>
    <x v="32"/>
    <x v="32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9/06/2026"/>
    <s v="M"/>
    <s v="[1062] RAMGADH"/>
    <s v="[8407] HEAD LOAD"/>
    <x v="32"/>
    <x v="32"/>
    <x v="32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09/06/2026"/>
    <s v="E"/>
    <s v="[1062] RAMGADH"/>
    <s v="[8407] HEAD LOAD"/>
    <x v="32"/>
    <x v="32"/>
    <x v="32"/>
    <s v="B"/>
    <n v="62"/>
    <n v="6.5"/>
    <n v="9"/>
    <n v="4.03"/>
    <n v="5.58"/>
    <n v="54.274999999999999"/>
    <n v="3365.0499999999997"/>
    <n v="434.2"/>
    <n v="289.46666666666664"/>
    <n v="58.888375000000003"/>
    <n v="232.5"/>
    <n v="3656.4383749999997"/>
    <n v="58.974812499999999"/>
    <n v="471.79849999999999"/>
    <n v="314.53233333333333"/>
  </r>
  <r>
    <s v="10/06/2026"/>
    <s v="M"/>
    <s v="[1062] RAMGADH"/>
    <s v="[8407] HEAD LOAD"/>
    <x v="32"/>
    <x v="32"/>
    <x v="32"/>
    <s v="B"/>
    <n v="66"/>
    <n v="6.6"/>
    <n v="9"/>
    <n v="4.3559999999999999"/>
    <n v="5.94"/>
    <n v="55.11"/>
    <n v="3637.2599999999998"/>
    <n v="437.38095238095235"/>
    <n v="291.58730158730157"/>
    <n v="63.652050000000003"/>
    <n v="247.5"/>
    <n v="3948.4120499999999"/>
    <n v="59.824424999999998"/>
    <n v="474.79702380952381"/>
    <n v="316.5313492063492"/>
  </r>
  <r>
    <s v="10/06/2026"/>
    <s v="E"/>
    <s v="[1062] RAMGADH"/>
    <s v="[8407] HEAD LOAD"/>
    <x v="32"/>
    <x v="32"/>
    <x v="32"/>
    <s v="B"/>
    <n v="62"/>
    <n v="6.6"/>
    <n v="9"/>
    <n v="4.0919999999999996"/>
    <n v="5.58"/>
    <n v="55.11"/>
    <n v="3416.82"/>
    <n v="437.38095238095235"/>
    <n v="291.58730158730157"/>
    <n v="59.794350000000009"/>
    <n v="232.5"/>
    <n v="3709.1143500000003"/>
    <n v="59.824425000000005"/>
    <n v="474.79702380952386"/>
    <n v="316.53134920634926"/>
  </r>
  <r>
    <s v="11/06/2026"/>
    <s v="M"/>
    <s v="[1062] RAMGADH"/>
    <s v="[8407] HEAD LOAD"/>
    <x v="32"/>
    <x v="32"/>
    <x v="32"/>
    <s v="B"/>
    <n v="65"/>
    <n v="6.7"/>
    <n v="8.8000000000000007"/>
    <n v="4.3550000000000004"/>
    <n v="5.72"/>
    <n v="55.385550000000002"/>
    <n v="3600.0607500000001"/>
    <n v="440.73381962864721"/>
    <n v="293.82254641909816"/>
    <n v="63.001063125000009"/>
    <n v="243.75"/>
    <n v="3906.8118131250003"/>
    <n v="60.104797125000005"/>
    <n v="478.28751027851456"/>
    <n v="318.85834018567635"/>
  </r>
  <r>
    <s v="11/06/2026"/>
    <s v="E"/>
    <s v="[1062] RAMGADH"/>
    <s v="[8407] HEAD LOAD"/>
    <x v="32"/>
    <x v="32"/>
    <x v="32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12/06/2026"/>
    <s v="M"/>
    <s v="[1062] RAMGADH"/>
    <s v="[8407] HEAD LOAD"/>
    <x v="32"/>
    <x v="32"/>
    <x v="32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2/06/2026"/>
    <s v="E"/>
    <s v="[1062] RAMGADH"/>
    <s v="[8407] HEAD LOAD"/>
    <x v="32"/>
    <x v="32"/>
    <x v="32"/>
    <s v="B"/>
    <n v="64"/>
    <n v="7"/>
    <n v="9"/>
    <n v="4.4800000000000004"/>
    <n v="5.76"/>
    <n v="58.45"/>
    <n v="3740.8"/>
    <n v="449.61538461538464"/>
    <n v="299.74358974358978"/>
    <n v="65.464000000000013"/>
    <n v="240"/>
    <n v="4046.2640000000001"/>
    <n v="63.222875000000002"/>
    <n v="486.32980769230767"/>
    <n v="324.21987179487178"/>
  </r>
  <r>
    <s v="13/06/2026"/>
    <s v="M"/>
    <s v="[1062] RAMGADH"/>
    <s v="[8407] HEAD LOAD"/>
    <x v="32"/>
    <x v="32"/>
    <x v="32"/>
    <s v="B"/>
    <n v="68"/>
    <n v="7"/>
    <n v="9"/>
    <n v="4.76"/>
    <n v="6.12"/>
    <n v="58.45"/>
    <n v="3974.6000000000004"/>
    <n v="449.61538461538464"/>
    <n v="299.74358974358978"/>
    <n v="69.555500000000009"/>
    <n v="255"/>
    <n v="4299.1555000000008"/>
    <n v="63.222875000000009"/>
    <n v="486.32980769230772"/>
    <n v="324.21987179487184"/>
  </r>
  <r>
    <s v="13/06/2026"/>
    <s v="E"/>
    <s v="[1062] RAMGADH"/>
    <s v="[8407] HEAD LOAD"/>
    <x v="32"/>
    <x v="32"/>
    <x v="32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14/06/2026"/>
    <s v="M"/>
    <s v="[1062] RAMGADH"/>
    <s v="[8407] HEAD LOAD"/>
    <x v="32"/>
    <x v="32"/>
    <x v="32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4/06/2026"/>
    <s v="E"/>
    <s v="[1062] RAMGADH"/>
    <s v="[8407] HEAD LOAD"/>
    <x v="32"/>
    <x v="32"/>
    <x v="32"/>
    <s v="B"/>
    <n v="68"/>
    <n v="7"/>
    <n v="9"/>
    <n v="4.76"/>
    <n v="6.12"/>
    <n v="58.45"/>
    <n v="3974.6000000000004"/>
    <n v="449.61538461538464"/>
    <n v="299.74358974358978"/>
    <n v="69.555500000000009"/>
    <n v="255"/>
    <n v="4299.1555000000008"/>
    <n v="63.222875000000009"/>
    <n v="486.32980769230772"/>
    <n v="324.21987179487184"/>
  </r>
  <r>
    <s v="15/06/2026"/>
    <s v="M"/>
    <s v="[1062] RAMGADH"/>
    <s v="[8407] HEAD LOAD"/>
    <x v="32"/>
    <x v="32"/>
    <x v="32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15/06/2026"/>
    <s v="E"/>
    <s v="[1062] RAMGADH"/>
    <s v="[8407] HEAD LOAD"/>
    <x v="32"/>
    <x v="32"/>
    <x v="32"/>
    <s v="B"/>
    <n v="69"/>
    <n v="7"/>
    <n v="9"/>
    <n v="4.83"/>
    <n v="6.21"/>
    <n v="58.45"/>
    <n v="4033.05"/>
    <n v="449.61538461538464"/>
    <n v="299.74358974358978"/>
    <n v="70.578375000000008"/>
    <n v="258.75"/>
    <n v="4362.3783750000002"/>
    <n v="63.222875000000002"/>
    <n v="486.32980769230767"/>
    <n v="324.21987179487178"/>
  </r>
  <r>
    <s v="16/06/2026"/>
    <s v="M"/>
    <s v="[1062] RAMGADH"/>
    <s v="[8407] HEAD LOAD"/>
    <x v="32"/>
    <x v="32"/>
    <x v="32"/>
    <s v="B"/>
    <n v="69"/>
    <n v="6.7"/>
    <n v="8.8000000000000007"/>
    <n v="4.6230000000000002"/>
    <n v="6.0720000000000001"/>
    <n v="55.385550000000002"/>
    <n v="3821.60295"/>
    <n v="440.73381962864721"/>
    <n v="293.82254641909816"/>
    <n v="66.878051625000012"/>
    <n v="258.75"/>
    <n v="4147.2310016250003"/>
    <n v="60.104797125000005"/>
    <n v="478.28751027851456"/>
    <n v="318.85834018567635"/>
  </r>
  <r>
    <s v="16/06/2026"/>
    <s v="E"/>
    <s v="[1062] RAMGADH"/>
    <s v="[8407] HEAD LOAD"/>
    <x v="32"/>
    <x v="32"/>
    <x v="32"/>
    <s v="B"/>
    <n v="69"/>
    <n v="6.9"/>
    <n v="8.8000000000000007"/>
    <n v="4.7610000000000001"/>
    <n v="6.0720000000000001"/>
    <n v="57.038850000000004"/>
    <n v="3935.6806500000002"/>
    <n v="446.77950391644907"/>
    <n v="297.85300261096603"/>
    <n v="68.874411375000008"/>
    <n v="258.75"/>
    <n v="4263.3050613750002"/>
    <n v="61.787029875000002"/>
    <n v="483.97151338120102"/>
    <n v="322.64767558746735"/>
  </r>
  <r>
    <s v="17/06/2026"/>
    <s v="M"/>
    <s v="[1062] RAMGADH"/>
    <s v="[8407] HEAD LOAD"/>
    <x v="32"/>
    <x v="32"/>
    <x v="32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7/06/2026"/>
    <s v="E"/>
    <s v="[1062] RAMGADH"/>
    <s v="[8407] HEAD LOAD"/>
    <x v="32"/>
    <x v="32"/>
    <x v="32"/>
    <s v="B"/>
    <n v="67"/>
    <n v="7"/>
    <n v="9"/>
    <n v="4.6900000000000004"/>
    <n v="6.03"/>
    <n v="58.45"/>
    <n v="3916.15"/>
    <n v="449.61538461538464"/>
    <n v="299.74358974358978"/>
    <n v="68.53262500000001"/>
    <n v="251.25"/>
    <n v="4235.9326250000004"/>
    <n v="63.222875000000009"/>
    <n v="486.32980769230772"/>
    <n v="324.21987179487184"/>
  </r>
  <r>
    <s v="18/06/2026"/>
    <s v="M"/>
    <s v="[1062] RAMGADH"/>
    <s v="[8407] HEAD LOAD"/>
    <x v="32"/>
    <x v="32"/>
    <x v="32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9/06/2026"/>
    <s v="M"/>
    <s v="[1062] RAMGADH"/>
    <s v="[8407] HEAD LOAD"/>
    <x v="32"/>
    <x v="32"/>
    <x v="32"/>
    <s v="B"/>
    <n v="69"/>
    <n v="6.8"/>
    <n v="8.8000000000000007"/>
    <n v="4.6920000000000002"/>
    <n v="6.0720000000000001"/>
    <n v="56.212200000000003"/>
    <n v="3878.6418000000003"/>
    <n v="443.78052631578947"/>
    <n v="295.8536842105263"/>
    <n v="67.876231500000017"/>
    <n v="258.75"/>
    <n v="4205.2680315000007"/>
    <n v="60.94591350000001"/>
    <n v="481.15194868421059"/>
    <n v="320.76796578947375"/>
  </r>
  <r>
    <s v="19/06/2026"/>
    <s v="E"/>
    <s v="[1062] RAMGADH"/>
    <s v="[8407] HEAD LOAD"/>
    <x v="32"/>
    <x v="32"/>
    <x v="32"/>
    <s v="B"/>
    <n v="50"/>
    <n v="6.5"/>
    <n v="9"/>
    <n v="3.25"/>
    <n v="4.5"/>
    <n v="54.274999999999999"/>
    <n v="2713.75"/>
    <n v="434.2"/>
    <n v="289.46666666666664"/>
    <n v="47.490625000000001"/>
    <n v="187.5"/>
    <n v="2948.7406249999999"/>
    <n v="58.974812499999999"/>
    <n v="471.79849999999999"/>
    <n v="314.53233333333333"/>
  </r>
  <r>
    <s v="20/06/2026"/>
    <s v="M"/>
    <s v="[1062] RAMGADH"/>
    <s v="[8407] HEAD LOAD"/>
    <x v="32"/>
    <x v="32"/>
    <x v="32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0/06/2026"/>
    <s v="M"/>
    <s v="[1062] RAMGADH"/>
    <s v="[8407] HEAD LOAD"/>
    <x v="32"/>
    <x v="32"/>
    <x v="32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0/06/2026"/>
    <s v="E"/>
    <s v="[1062] RAMGADH"/>
    <s v="[8407] HEAD LOAD"/>
    <x v="32"/>
    <x v="32"/>
    <x v="32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0/06/2026"/>
    <s v="E"/>
    <s v="[1062] RAMGADH"/>
    <s v="[8407] HEAD LOAD"/>
    <x v="32"/>
    <x v="32"/>
    <x v="32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1/06/2026"/>
    <s v="M"/>
    <s v="[1062] RAMGADH"/>
    <s v="[8407] HEAD LOAD"/>
    <x v="32"/>
    <x v="32"/>
    <x v="32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21/06/2026"/>
    <s v="E"/>
    <s v="[1062] RAMGADH"/>
    <s v="[8407] HEAD LOAD"/>
    <x v="32"/>
    <x v="32"/>
    <x v="32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2/06/2026"/>
    <s v="M"/>
    <s v="[1062] RAMGADH"/>
    <s v="[8407] HEAD LOAD"/>
    <x v="32"/>
    <x v="32"/>
    <x v="32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2/06/2026"/>
    <s v="E"/>
    <s v="[1062] RAMGADH"/>
    <s v="[8407] HEAD LOAD"/>
    <x v="32"/>
    <x v="32"/>
    <x v="32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23/06/2026"/>
    <s v="M"/>
    <s v="[1062] RAMGADH"/>
    <s v="[8407] HEAD LOAD"/>
    <x v="32"/>
    <x v="32"/>
    <x v="32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3/06/2026"/>
    <s v="E"/>
    <s v="[1062] RAMGADH"/>
    <s v="[8407] HEAD LOAD"/>
    <x v="32"/>
    <x v="32"/>
    <x v="3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3/06/2026"/>
    <s v="E"/>
    <s v="[1062] RAMGADH"/>
    <s v="[8407] HEAD LOAD"/>
    <x v="32"/>
    <x v="32"/>
    <x v="32"/>
    <s v="C"/>
    <n v="53"/>
    <n v="4.9000000000000004"/>
    <n v="8.5"/>
    <n v="2.5970000000000004"/>
    <n v="4.5049999999999999"/>
    <n v="44.064181500000004"/>
    <n v="2335.4016195000004"/>
    <n v="417.01118138801263"/>
    <n v="278.00745425867507"/>
    <n v="40.86952834125001"/>
    <n v="198.75"/>
    <n v="2575.0211478412502"/>
    <n v="48.585304676250004"/>
    <n v="459.79783605283916"/>
    <n v="306.53189070189279"/>
  </r>
  <r>
    <s v="24/06/2026"/>
    <s v="M"/>
    <s v="[1062] RAMGADH"/>
    <s v="[8407] HEAD LOAD"/>
    <x v="32"/>
    <x v="32"/>
    <x v="3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4/06/2026"/>
    <s v="E"/>
    <s v="[1062] RAMGADH"/>
    <s v="[8407] HEAD LOAD"/>
    <x v="32"/>
    <x v="32"/>
    <x v="32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24/06/2026"/>
    <s v="E"/>
    <s v="[1062] RAMGADH"/>
    <s v="[8407] HEAD LOAD"/>
    <x v="32"/>
    <x v="32"/>
    <x v="32"/>
    <s v="C"/>
    <n v="30"/>
    <n v="4"/>
    <n v="8.1"/>
    <n v="1.2"/>
    <n v="2.4300000000000002"/>
    <n v="39.199125899999999"/>
    <n v="1175.9737769999999"/>
    <n v="417.01197765957443"/>
    <n v="278.00798510638293"/>
    <n v="20.579541097500002"/>
    <n v="112.5"/>
    <n v="1309.0533180974999"/>
    <n v="43.635110603249998"/>
    <n v="464.20330428989359"/>
    <n v="309.46886952659571"/>
  </r>
  <r>
    <s v="25/06/2026"/>
    <s v="M"/>
    <s v="[1062] RAMGADH"/>
    <s v="[8407] HEAD LOAD"/>
    <x v="32"/>
    <x v="32"/>
    <x v="32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25/06/2026"/>
    <s v="M"/>
    <s v="[1062] RAMGADH"/>
    <s v="[8407] HEAD LOAD"/>
    <x v="32"/>
    <x v="32"/>
    <x v="32"/>
    <s v="C"/>
    <n v="20"/>
    <n v="4"/>
    <n v="8.5"/>
    <n v="0.8"/>
    <n v="1.7"/>
    <n v="40.311181500000004"/>
    <n v="806.22363000000007"/>
    <n v="417.0122224137931"/>
    <n v="278.00814827586208"/>
    <n v="14.108913525000002"/>
    <n v="75"/>
    <n v="895.33254352500012"/>
    <n v="44.766627176250005"/>
    <n v="463.10303975431032"/>
    <n v="308.7353598362069"/>
  </r>
  <r>
    <s v="25/06/2026"/>
    <s v="E"/>
    <s v="[1062] RAMGADH"/>
    <s v="[8407] HEAD LOAD"/>
    <x v="32"/>
    <x v="32"/>
    <x v="32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25/06/2026"/>
    <s v="E"/>
    <s v="[1062] RAMGADH"/>
    <s v="[8407] HEAD LOAD"/>
    <x v="32"/>
    <x v="32"/>
    <x v="32"/>
    <s v="C"/>
    <n v="24"/>
    <n v="4"/>
    <n v="8.5"/>
    <n v="0.96"/>
    <n v="2.04"/>
    <n v="40.311181500000004"/>
    <n v="967.46835600000009"/>
    <n v="417.0122224137931"/>
    <n v="278.00814827586208"/>
    <n v="16.930696230000002"/>
    <n v="90"/>
    <n v="1074.3990522300001"/>
    <n v="44.766627176250005"/>
    <n v="463.10303975431032"/>
    <n v="308.7353598362069"/>
  </r>
  <r>
    <s v="26/06/2026"/>
    <s v="M"/>
    <s v="[1062] RAMGADH"/>
    <s v="[8407] HEAD LOAD"/>
    <x v="32"/>
    <x v="32"/>
    <x v="3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6/06/2026"/>
    <s v="E"/>
    <s v="[1062] RAMGADH"/>
    <s v="[8407] HEAD LOAD"/>
    <x v="32"/>
    <x v="32"/>
    <x v="3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6/06/2026"/>
    <s v="E"/>
    <s v="[1062] RAMGADH"/>
    <s v="[8407] HEAD LOAD"/>
    <x v="32"/>
    <x v="32"/>
    <x v="32"/>
    <s v="C"/>
    <n v="80"/>
    <n v="4"/>
    <n v="8.5"/>
    <n v="3.2"/>
    <n v="6.8"/>
    <n v="40.311181500000004"/>
    <n v="3224.8945200000003"/>
    <n v="417.0122224137931"/>
    <n v="278.00814827586208"/>
    <n v="56.435654100000008"/>
    <n v="300"/>
    <n v="3581.3301741000005"/>
    <n v="44.766627176250005"/>
    <n v="463.10303975431032"/>
    <n v="308.7353598362069"/>
  </r>
  <r>
    <s v="27/06/2026"/>
    <s v="M"/>
    <s v="[1062] RAMGADH"/>
    <s v="[8407] HEAD LOAD"/>
    <x v="32"/>
    <x v="32"/>
    <x v="32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27/06/2026"/>
    <s v="M"/>
    <s v="[1062] RAMGADH"/>
    <s v="[8407] HEAD LOAD"/>
    <x v="32"/>
    <x v="32"/>
    <x v="32"/>
    <s v="C"/>
    <n v="25"/>
    <n v="4"/>
    <n v="8.5"/>
    <n v="1"/>
    <n v="2.125"/>
    <n v="40.311181500000004"/>
    <n v="1007.7795375000001"/>
    <n v="417.0122224137931"/>
    <n v="278.00814827586208"/>
    <n v="17.636141906250003"/>
    <n v="93.75"/>
    <n v="1119.1656794062501"/>
    <n v="44.766627176250005"/>
    <n v="463.10303975431032"/>
    <n v="308.7353598362069"/>
  </r>
  <r>
    <s v="27/06/2026"/>
    <s v="E"/>
    <s v="[1062] RAMGADH"/>
    <s v="[8407] HEAD LOAD"/>
    <x v="32"/>
    <x v="32"/>
    <x v="32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8/06/2026"/>
    <s v="M"/>
    <s v="[1062] RAMGADH"/>
    <s v="[8407] HEAD LOAD"/>
    <x v="32"/>
    <x v="32"/>
    <x v="32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8/06/2026"/>
    <s v="E"/>
    <s v="[1062] RAMGADH"/>
    <s v="[8407] HEAD LOAD"/>
    <x v="32"/>
    <x v="32"/>
    <x v="32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29/06/2026"/>
    <s v="M"/>
    <s v="[1062] RAMGADH"/>
    <s v="[8407] HEAD LOAD"/>
    <x v="32"/>
    <x v="32"/>
    <x v="32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9/06/2026"/>
    <s v="E"/>
    <s v="[1062] RAMGADH"/>
    <s v="[8407] HEAD LOAD"/>
    <x v="32"/>
    <x v="32"/>
    <x v="32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30/06/2026"/>
    <s v="M"/>
    <s v="[1062] RAMGADH"/>
    <s v="[8407] HEAD LOAD"/>
    <x v="32"/>
    <x v="32"/>
    <x v="32"/>
    <s v="B"/>
    <n v="63"/>
    <n v="6.7"/>
    <n v="9"/>
    <n v="4.2210000000000001"/>
    <n v="5.67"/>
    <n v="55.945"/>
    <n v="3524.5349999999999"/>
    <n v="440.51181102362204"/>
    <n v="293.67454068241472"/>
    <n v="61.679362500000003"/>
    <n v="236.25"/>
    <n v="3822.4643624999999"/>
    <n v="60.674037499999997"/>
    <n v="477.74832677165352"/>
    <n v="318.4988845144357"/>
  </r>
  <r>
    <s v="30/06/2026"/>
    <s v="E"/>
    <s v="[1062] RAMGADH"/>
    <s v="[8407] HEAD LOAD"/>
    <x v="32"/>
    <x v="32"/>
    <x v="32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30/06/2026"/>
    <s v="E"/>
    <s v="[1062] RAMGADH"/>
    <s v="[8407] HEAD LOAD"/>
    <x v="32"/>
    <x v="32"/>
    <x v="32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01/06/2026"/>
    <s v="M"/>
    <s v="[1062] RAMGADH"/>
    <s v="[8405] RAMGADH"/>
    <x v="33"/>
    <x v="33"/>
    <x v="33"/>
    <s v="C"/>
    <n v="20"/>
    <n v="4.0999999999999996"/>
    <n v="8.1999999999999993"/>
    <n v="0.82"/>
    <n v="1.64"/>
    <n v="39.894139799999998"/>
    <n v="797.88279599999998"/>
    <n v="417.01191428571434"/>
    <n v="278.00794285714289"/>
    <n v="13.962948930000001"/>
    <n v="75"/>
    <n v="886.84574493000002"/>
    <n v="44.3422872465"/>
    <n v="463.50822905749135"/>
    <n v="309.00548603832755"/>
  </r>
  <r>
    <s v="01/06/2026"/>
    <s v="E"/>
    <s v="[1062] RAMGADH"/>
    <s v="[8405] RAMGADH"/>
    <x v="33"/>
    <x v="33"/>
    <x v="33"/>
    <s v="C"/>
    <n v="19"/>
    <n v="3.9"/>
    <n v="8.1"/>
    <n v="0.74099999999999999"/>
    <n v="1.5390000000000001"/>
    <n v="38.782125900000004"/>
    <n v="736.86039210000013"/>
    <n v="417.01210645161296"/>
    <n v="278.00807096774196"/>
    <n v="12.895056861750003"/>
    <n v="71.25"/>
    <n v="821.00544896175018"/>
    <n v="43.210813103250011"/>
    <n v="464.63239895967752"/>
    <n v="309.75493263978501"/>
  </r>
  <r>
    <s v="02/06/2026"/>
    <s v="M"/>
    <s v="[1062] RAMGADH"/>
    <s v="[8405] RAMGADH"/>
    <x v="33"/>
    <x v="33"/>
    <x v="33"/>
    <s v="C"/>
    <n v="19"/>
    <n v="4.0999999999999996"/>
    <n v="8.1"/>
    <n v="0.77899999999999991"/>
    <n v="1.5390000000000001"/>
    <n v="39.6161259"/>
    <n v="752.70639210000002"/>
    <n v="417.01185157894736"/>
    <n v="278.00790105263155"/>
    <n v="13.172361861750002"/>
    <n v="71.25"/>
    <n v="837.12875396175002"/>
    <n v="44.05940810325"/>
    <n v="463.78324319210526"/>
    <n v="309.18882879473682"/>
  </r>
  <r>
    <s v="02/06/2026"/>
    <s v="E"/>
    <s v="[1062] RAMGADH"/>
    <s v="[8405] RAMGADH"/>
    <x v="33"/>
    <x v="33"/>
    <x v="33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03/06/2026"/>
    <s v="M"/>
    <s v="[1062] RAMGADH"/>
    <s v="[8405] RAMGADH"/>
    <x v="33"/>
    <x v="33"/>
    <x v="33"/>
    <s v="C"/>
    <n v="22"/>
    <n v="4.0999999999999996"/>
    <n v="8.1"/>
    <n v="0.90199999999999991"/>
    <n v="1.7819999999999998"/>
    <n v="39.6161259"/>
    <n v="871.55476980000003"/>
    <n v="417.01185157894736"/>
    <n v="278.00790105263155"/>
    <n v="15.252208471500001"/>
    <n v="82.5"/>
    <n v="969.30697827150004"/>
    <n v="44.05940810325"/>
    <n v="463.78324319210526"/>
    <n v="309.18882879473682"/>
  </r>
  <r>
    <s v="03/06/2026"/>
    <s v="E"/>
    <s v="[1062] RAMGADH"/>
    <s v="[8405] RAMGADH"/>
    <x v="33"/>
    <x v="33"/>
    <x v="33"/>
    <s v="C"/>
    <n v="18"/>
    <n v="3.4"/>
    <n v="8"/>
    <n v="0.61199999999999999"/>
    <n v="1.44"/>
    <n v="36.419112000000005"/>
    <n v="655.54401600000006"/>
    <n v="417.01273282442747"/>
    <n v="278.00848854961833"/>
    <n v="11.472020280000002"/>
    <n v="67.5"/>
    <n v="734.51603628000009"/>
    <n v="40.806446460000004"/>
    <n v="467.24938694656487"/>
    <n v="311.49959129770991"/>
  </r>
  <r>
    <s v="04/06/2026"/>
    <s v="M"/>
    <s v="[1062] RAMGADH"/>
    <s v="[8405] RAMGADH"/>
    <x v="33"/>
    <x v="33"/>
    <x v="33"/>
    <s v="C"/>
    <n v="24"/>
    <n v="4.3"/>
    <n v="8.1999999999999993"/>
    <n v="1.0319999999999998"/>
    <n v="1.9679999999999997"/>
    <n v="40.728139799999994"/>
    <n v="977.47535519999985"/>
    <n v="417.01167030716726"/>
    <n v="278.00778020477816"/>
    <n v="17.105818715999998"/>
    <n v="90"/>
    <n v="1084.5811739159999"/>
    <n v="45.190882246499996"/>
    <n v="462.70527897440275"/>
    <n v="308.47018598293516"/>
  </r>
  <r>
    <s v="04/06/2026"/>
    <s v="E"/>
    <s v="[1062] RAMGADH"/>
    <s v="[8405] RAMGADH"/>
    <x v="33"/>
    <x v="33"/>
    <x v="33"/>
    <s v="C"/>
    <n v="18"/>
    <n v="3.7"/>
    <n v="8.1"/>
    <n v="0.66600000000000004"/>
    <n v="1.4579999999999997"/>
    <n v="37.948125900000008"/>
    <n v="683.0662662000002"/>
    <n v="417.01237252747262"/>
    <n v="278.00824835164843"/>
    <n v="11.953659658500005"/>
    <n v="67.5"/>
    <n v="762.51992585850019"/>
    <n v="42.362218103250008"/>
    <n v="465.51888025549459"/>
    <n v="310.34592017032975"/>
  </r>
  <r>
    <s v="05/06/2026"/>
    <s v="M"/>
    <s v="[1062] RAMGADH"/>
    <s v="[8405] RAMGADH"/>
    <x v="33"/>
    <x v="33"/>
    <x v="33"/>
    <s v="C"/>
    <n v="22"/>
    <n v="4.3"/>
    <n v="8.1"/>
    <n v="0.94599999999999995"/>
    <n v="1.7819999999999998"/>
    <n v="40.450125900000003"/>
    <n v="889.9027698000001"/>
    <n v="417.01160721649489"/>
    <n v="278.00773814432995"/>
    <n v="15.573298471500003"/>
    <n v="82.5"/>
    <n v="987.97606827150014"/>
    <n v="44.908003103250003"/>
    <n v="462.96910415721652"/>
    <n v="308.64606943814437"/>
  </r>
  <r>
    <s v="05/06/2026"/>
    <s v="E"/>
    <s v="[1062] RAMGADH"/>
    <s v="[8405] RAMGADH"/>
    <x v="33"/>
    <x v="33"/>
    <x v="33"/>
    <s v="C"/>
    <n v="18"/>
    <n v="3.9"/>
    <n v="8.1"/>
    <n v="0.70200000000000007"/>
    <n v="1.4579999999999997"/>
    <n v="38.782125900000004"/>
    <n v="698.07826620000003"/>
    <n v="417.01210645161296"/>
    <n v="278.00807096774196"/>
    <n v="12.216369658500001"/>
    <n v="67.5"/>
    <n v="777.79463585849999"/>
    <n v="43.210813103249997"/>
    <n v="464.6323989596774"/>
    <n v="309.75493263978495"/>
  </r>
  <r>
    <s v="06/06/2026"/>
    <s v="M"/>
    <s v="[1062] RAMGADH"/>
    <s v="[8405] RAMGADH"/>
    <x v="33"/>
    <x v="33"/>
    <x v="33"/>
    <s v="C"/>
    <n v="20"/>
    <n v="4.4000000000000004"/>
    <n v="8.1"/>
    <n v="0.88"/>
    <n v="1.62"/>
    <n v="40.867125900000005"/>
    <n v="817.34251800000015"/>
    <n v="417.01148877551026"/>
    <n v="278.00765918367352"/>
    <n v="14.303494065000004"/>
    <n v="75"/>
    <n v="906.64601206500015"/>
    <n v="45.332300603250005"/>
    <n v="462.57449595153065"/>
    <n v="308.38299730102045"/>
  </r>
  <r>
    <s v="06/06/2026"/>
    <s v="E"/>
    <s v="[1062] RAMGADH"/>
    <s v="[8405] RAMGADH"/>
    <x v="33"/>
    <x v="33"/>
    <x v="33"/>
    <s v="C"/>
    <n v="18"/>
    <n v="3.8"/>
    <n v="8.1"/>
    <n v="0.68399999999999994"/>
    <n v="1.4579999999999997"/>
    <n v="38.365125900000002"/>
    <n v="690.57226620000006"/>
    <n v="417.01223804347831"/>
    <n v="278.00815869565218"/>
    <n v="12.085014658500002"/>
    <n v="67.5"/>
    <n v="770.15728085850003"/>
    <n v="42.786515603250002"/>
    <n v="465.07082177445653"/>
    <n v="310.04721451630434"/>
  </r>
  <r>
    <s v="07/06/2026"/>
    <s v="M"/>
    <s v="[1062] RAMGADH"/>
    <s v="[8405] RAMGADH"/>
    <x v="33"/>
    <x v="33"/>
    <x v="33"/>
    <s v="C"/>
    <n v="20"/>
    <n v="4.2"/>
    <n v="8.1"/>
    <n v="0.84"/>
    <n v="1.62"/>
    <n v="40.033125900000002"/>
    <n v="800.66251800000009"/>
    <n v="417.01172812499999"/>
    <n v="278.00781875000001"/>
    <n v="14.011594065000002"/>
    <n v="75"/>
    <n v="889.67411206500014"/>
    <n v="44.483705603250009"/>
    <n v="463.37193336718758"/>
    <n v="308.9146222447917"/>
  </r>
  <r>
    <s v="07/06/2026"/>
    <s v="E"/>
    <s v="[1062] RAMGADH"/>
    <s v="[8405] RAMGADH"/>
    <x v="33"/>
    <x v="33"/>
    <x v="33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08/06/2026"/>
    <s v="M"/>
    <s v="[1062] RAMGADH"/>
    <s v="[8405] RAMGADH"/>
    <x v="33"/>
    <x v="33"/>
    <x v="33"/>
    <s v="C"/>
    <n v="21"/>
    <n v="4.2"/>
    <n v="8.1"/>
    <n v="0.88200000000000001"/>
    <n v="1.7009999999999998"/>
    <n v="40.033125900000002"/>
    <n v="840.69564390000005"/>
    <n v="417.01172812499999"/>
    <n v="278.00781875000001"/>
    <n v="14.712173768250002"/>
    <n v="78.75"/>
    <n v="934.15781766825"/>
    <n v="44.483705603250002"/>
    <n v="463.37193336718752"/>
    <n v="308.9146222447917"/>
  </r>
  <r>
    <s v="08/06/2026"/>
    <s v="E"/>
    <s v="[1062] RAMGADH"/>
    <s v="[8405] RAMGADH"/>
    <x v="33"/>
    <x v="33"/>
    <x v="33"/>
    <s v="C"/>
    <n v="20"/>
    <n v="3.6"/>
    <n v="8.1"/>
    <n v="0.72"/>
    <n v="1.62"/>
    <n v="37.531125900000006"/>
    <n v="750.62251800000013"/>
    <n v="417.01251000000008"/>
    <n v="278.00834000000003"/>
    <n v="13.135894065000004"/>
    <n v="75"/>
    <n v="838.75841206500013"/>
    <n v="41.937920603250006"/>
    <n v="465.97689559166673"/>
    <n v="310.6512637277778"/>
  </r>
  <r>
    <s v="09/06/2026"/>
    <s v="M"/>
    <s v="[1062] RAMGADH"/>
    <s v="[8405] RAMGADH"/>
    <x v="33"/>
    <x v="33"/>
    <x v="33"/>
    <s v="C"/>
    <n v="21"/>
    <n v="4.2"/>
    <n v="8.1"/>
    <n v="0.88200000000000001"/>
    <n v="1.7009999999999998"/>
    <n v="40.033125900000002"/>
    <n v="840.69564390000005"/>
    <n v="417.01172812499999"/>
    <n v="278.00781875000001"/>
    <n v="14.712173768250002"/>
    <n v="78.75"/>
    <n v="934.15781766825"/>
    <n v="44.483705603250002"/>
    <n v="463.37193336718752"/>
    <n v="308.9146222447917"/>
  </r>
  <r>
    <s v="09/06/2026"/>
    <s v="E"/>
    <s v="[1062] RAMGADH"/>
    <s v="[8405] RAMGADH"/>
    <x v="33"/>
    <x v="33"/>
    <x v="33"/>
    <s v="C"/>
    <n v="19"/>
    <n v="4"/>
    <n v="8.1"/>
    <n v="0.76"/>
    <n v="1.5390000000000001"/>
    <n v="39.199125899999999"/>
    <n v="744.78339210000001"/>
    <n v="417.01197765957443"/>
    <n v="278.00798510638293"/>
    <n v="13.033709361750001"/>
    <n v="71.25"/>
    <n v="829.06710146174998"/>
    <n v="43.635110603249998"/>
    <n v="464.20330428989359"/>
    <n v="309.46886952659571"/>
  </r>
  <r>
    <s v="10/06/2026"/>
    <s v="M"/>
    <s v="[1062] RAMGADH"/>
    <s v="[8405] RAMGADH"/>
    <x v="33"/>
    <x v="33"/>
    <x v="33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10/06/2026"/>
    <s v="E"/>
    <s v="[1062] RAMGADH"/>
    <s v="[8405] RAMGADH"/>
    <x v="33"/>
    <x v="33"/>
    <x v="33"/>
    <s v="C"/>
    <n v="16"/>
    <n v="4"/>
    <n v="8.1"/>
    <n v="0.64"/>
    <n v="1.296"/>
    <n v="39.199125899999999"/>
    <n v="627.18601439999998"/>
    <n v="417.01197765957443"/>
    <n v="278.00798510638293"/>
    <n v="10.975755252000001"/>
    <n v="60"/>
    <n v="698.16176965199998"/>
    <n v="43.635110603249998"/>
    <n v="464.20330428989359"/>
    <n v="309.46886952659571"/>
  </r>
  <r>
    <s v="11/06/2026"/>
    <s v="M"/>
    <s v="[1062] RAMGADH"/>
    <s v="[8405] RAMGADH"/>
    <x v="33"/>
    <x v="33"/>
    <x v="33"/>
    <s v="C"/>
    <n v="19"/>
    <n v="4.7"/>
    <n v="8.1999999999999993"/>
    <n v="0.89300000000000002"/>
    <n v="1.5579999999999998"/>
    <n v="42.3961398"/>
    <n v="805.52665620000005"/>
    <n v="417.01121114754102"/>
    <n v="278.00747409836066"/>
    <n v="14.096716483500002"/>
    <n v="71.25"/>
    <n v="890.87337268350007"/>
    <n v="46.888072246500002"/>
    <n v="461.19415324426234"/>
    <n v="307.46276882950821"/>
  </r>
  <r>
    <s v="11/06/2026"/>
    <s v="E"/>
    <s v="[1062] RAMGADH"/>
    <s v="[8405] RAMGADH"/>
    <x v="33"/>
    <x v="33"/>
    <x v="33"/>
    <s v="C"/>
    <n v="15"/>
    <n v="4.2"/>
    <n v="8.1"/>
    <n v="0.63"/>
    <n v="1.2150000000000001"/>
    <n v="40.033125900000002"/>
    <n v="600.49688850000007"/>
    <n v="417.01172812499999"/>
    <n v="278.00781875000001"/>
    <n v="10.508695548750001"/>
    <n v="56.25"/>
    <n v="667.25558404875005"/>
    <n v="44.483705603250002"/>
    <n v="463.37193336718752"/>
    <n v="308.9146222447917"/>
  </r>
  <r>
    <s v="12/06/2026"/>
    <s v="M"/>
    <s v="[1062] RAMGADH"/>
    <s v="[8405] RAMGADH"/>
    <x v="33"/>
    <x v="33"/>
    <x v="33"/>
    <s v="C"/>
    <n v="21"/>
    <n v="4.4000000000000004"/>
    <n v="8.1999999999999993"/>
    <n v="0.92400000000000004"/>
    <n v="1.722"/>
    <n v="41.145139800000003"/>
    <n v="864.0479358"/>
    <n v="417.01155202702705"/>
    <n v="278.00770135135139"/>
    <n v="15.120838876500002"/>
    <n v="78.75"/>
    <n v="957.91877467649999"/>
    <n v="45.615179746499997"/>
    <n v="462.31601094425673"/>
    <n v="308.2106739628378"/>
  </r>
  <r>
    <s v="12/06/2026"/>
    <s v="E"/>
    <s v="[1062] RAMGADH"/>
    <s v="[8405] RAMGADH"/>
    <x v="33"/>
    <x v="33"/>
    <x v="33"/>
    <s v="C"/>
    <n v="19"/>
    <n v="4.2"/>
    <n v="8.1"/>
    <n v="0.79799999999999993"/>
    <n v="1.5390000000000001"/>
    <n v="40.033125900000002"/>
    <n v="760.62939210000002"/>
    <n v="417.01172812499999"/>
    <n v="278.00781875000001"/>
    <n v="13.311014361750001"/>
    <n v="71.25"/>
    <n v="845.19040646175006"/>
    <n v="44.483705603250002"/>
    <n v="463.37193336718752"/>
    <n v="308.9146222447917"/>
  </r>
  <r>
    <s v="13/06/2026"/>
    <s v="M"/>
    <s v="[1062] RAMGADH"/>
    <s v="[8405] RAMGADH"/>
    <x v="33"/>
    <x v="33"/>
    <x v="33"/>
    <s v="C"/>
    <n v="20"/>
    <n v="4.4000000000000004"/>
    <n v="8.1"/>
    <n v="0.88"/>
    <n v="1.62"/>
    <n v="40.867125900000005"/>
    <n v="817.34251800000015"/>
    <n v="417.01148877551026"/>
    <n v="278.00765918367352"/>
    <n v="14.303494065000004"/>
    <n v="75"/>
    <n v="906.64601206500015"/>
    <n v="45.332300603250005"/>
    <n v="462.57449595153065"/>
    <n v="308.38299730102045"/>
  </r>
  <r>
    <s v="13/06/2026"/>
    <s v="E"/>
    <s v="[1062] RAMGADH"/>
    <s v="[8405] RAMGADH"/>
    <x v="33"/>
    <x v="33"/>
    <x v="33"/>
    <s v="C"/>
    <n v="17"/>
    <n v="4.2"/>
    <n v="8.1"/>
    <n v="0.71400000000000008"/>
    <n v="1.3769999999999998"/>
    <n v="40.033125900000002"/>
    <n v="680.56314029999999"/>
    <n v="417.01172812499999"/>
    <n v="278.00781875000001"/>
    <n v="11.909854955250001"/>
    <n v="63.75"/>
    <n v="756.22299525525"/>
    <n v="44.483705603250002"/>
    <n v="463.37193336718752"/>
    <n v="308.9146222447917"/>
  </r>
  <r>
    <s v="14/06/2026"/>
    <s v="M"/>
    <s v="[1062] RAMGADH"/>
    <s v="[8405] RAMGADH"/>
    <x v="33"/>
    <x v="33"/>
    <x v="33"/>
    <s v="C"/>
    <n v="20"/>
    <n v="4.4000000000000004"/>
    <n v="8.4"/>
    <n v="0.88"/>
    <n v="1.68"/>
    <n v="41.701167600000005"/>
    <n v="834.02335200000016"/>
    <n v="417.01167600000002"/>
    <n v="278.00778400000002"/>
    <n v="14.595408660000004"/>
    <n v="75"/>
    <n v="923.61876066000013"/>
    <n v="46.180938033000004"/>
    <n v="461.80938033000001"/>
    <n v="307.87292022000003"/>
  </r>
  <r>
    <s v="14/06/2026"/>
    <s v="E"/>
    <s v="[1062] RAMGADH"/>
    <s v="[8405] RAMGADH"/>
    <x v="33"/>
    <x v="33"/>
    <x v="33"/>
    <s v="C"/>
    <n v="18"/>
    <n v="4"/>
    <n v="8.1999999999999993"/>
    <n v="0.72"/>
    <n v="1.476"/>
    <n v="39.477139800000003"/>
    <n v="710.58851640000012"/>
    <n v="417.0120401408451"/>
    <n v="278.00802676056338"/>
    <n v="12.435299037000004"/>
    <n v="67.5"/>
    <n v="790.52381543700017"/>
    <n v="43.917989746500012"/>
    <n v="463.92242689964803"/>
    <n v="309.28161793309869"/>
  </r>
  <r>
    <s v="15/06/2026"/>
    <s v="M"/>
    <s v="[1062] RAMGADH"/>
    <s v="[8405] RAMGADH"/>
    <x v="33"/>
    <x v="33"/>
    <x v="33"/>
    <s v="B"/>
    <n v="12"/>
    <n v="5.5"/>
    <n v="8.5"/>
    <n v="0.66"/>
    <n v="1.02"/>
    <n v="46.566181499999999"/>
    <n v="558.79417799999999"/>
    <n v="417.01058059701495"/>
    <n v="278.00705373134332"/>
    <n v="9.7788981150000005"/>
    <n v="45"/>
    <n v="613.57307611500005"/>
    <n v="51.131089676250006"/>
    <n v="457.89035530970153"/>
    <n v="305.26023687313437"/>
  </r>
  <r>
    <s v="15/06/2026"/>
    <s v="E"/>
    <s v="[1062] RAMGADH"/>
    <s v="[8405] RAMGADH"/>
    <x v="33"/>
    <x v="33"/>
    <x v="33"/>
    <s v="C"/>
    <n v="18"/>
    <n v="3.8"/>
    <n v="8"/>
    <n v="0.68399999999999994"/>
    <n v="1.44"/>
    <n v="38.087112000000005"/>
    <n v="685.56801600000006"/>
    <n v="417.01217518248177"/>
    <n v="278.00811678832116"/>
    <n v="11.997440280000003"/>
    <n v="67.5"/>
    <n v="765.06545628000003"/>
    <n v="42.503636460000003"/>
    <n v="465.36828240875911"/>
    <n v="310.24552160583943"/>
  </r>
  <r>
    <s v="16/06/2026"/>
    <s v="M"/>
    <s v="[1062] RAMGADH"/>
    <s v="[8405] RAMGADH"/>
    <x v="33"/>
    <x v="33"/>
    <x v="33"/>
    <s v="C"/>
    <n v="18"/>
    <n v="4.8"/>
    <n v="8.3000000000000007"/>
    <n v="0.86399999999999988"/>
    <n v="1.494"/>
    <n v="43.091153700000007"/>
    <n v="775.64076660000012"/>
    <n v="417.01116483870976"/>
    <n v="278.00744322580653"/>
    <n v="13.573713415500004"/>
    <n v="67.5"/>
    <n v="856.71448001550016"/>
    <n v="47.59524888975001"/>
    <n v="460.59918280403235"/>
    <n v="307.0661218693549"/>
  </r>
  <r>
    <s v="16/06/2026"/>
    <s v="E"/>
    <s v="[1062] RAMGADH"/>
    <s v="[8405] RAMGADH"/>
    <x v="33"/>
    <x v="33"/>
    <x v="33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17/06/2026"/>
    <s v="M"/>
    <s v="[1062] RAMGADH"/>
    <s v="[8405] RAMGADH"/>
    <x v="33"/>
    <x v="33"/>
    <x v="33"/>
    <s v="C"/>
    <n v="18"/>
    <n v="4.5"/>
    <n v="8"/>
    <n v="0.81"/>
    <n v="1.44"/>
    <n v="41.006112000000002"/>
    <n v="738.11001600000009"/>
    <n v="417.01130847457631"/>
    <n v="278.00753898305089"/>
    <n v="12.916925280000003"/>
    <n v="67.5"/>
    <n v="818.52694128000007"/>
    <n v="45.473718960000006"/>
    <n v="462.4445995932204"/>
    <n v="308.29639972881358"/>
  </r>
  <r>
    <s v="17/06/2026"/>
    <s v="E"/>
    <s v="[1062] RAMGADH"/>
    <s v="[8405] RAMGADH"/>
    <x v="33"/>
    <x v="33"/>
    <x v="33"/>
    <s v="C"/>
    <n v="17"/>
    <n v="4.3"/>
    <n v="8.1999999999999993"/>
    <n v="0.73099999999999998"/>
    <n v="1.3939999999999997"/>
    <n v="40.728139799999994"/>
    <n v="692.37837659999991"/>
    <n v="417.01167030716726"/>
    <n v="278.00778020477816"/>
    <n v="12.116621590499999"/>
    <n v="63.75"/>
    <n v="768.24499819049993"/>
    <n v="45.190882246499996"/>
    <n v="462.70527897440275"/>
    <n v="308.47018598293516"/>
  </r>
  <r>
    <s v="18/06/2026"/>
    <s v="M"/>
    <s v="[1062] RAMGADH"/>
    <s v="[8405] RAMGADH"/>
    <x v="33"/>
    <x v="33"/>
    <x v="33"/>
    <s v="B"/>
    <n v="19"/>
    <n v="5.5"/>
    <n v="8.4"/>
    <n v="1.0449999999999999"/>
    <n v="1.5959999999999999"/>
    <n v="46.288167600000008"/>
    <n v="879.47518440000022"/>
    <n v="417.01051891891899"/>
    <n v="278.00701261261264"/>
    <n v="15.390815727000005"/>
    <n v="71.25"/>
    <n v="966.11600012700023"/>
    <n v="50.848210533000014"/>
    <n v="458.09198678378391"/>
    <n v="305.39465785585594"/>
  </r>
  <r>
    <s v="18/06/2026"/>
    <s v="E"/>
    <s v="[1062] RAMGADH"/>
    <s v="[8405] RAMGADH"/>
    <x v="33"/>
    <x v="33"/>
    <x v="33"/>
    <s v="C"/>
    <n v="17"/>
    <n v="4.2"/>
    <n v="8.1"/>
    <n v="0.71400000000000008"/>
    <n v="1.3769999999999998"/>
    <n v="40.033125900000002"/>
    <n v="680.56314029999999"/>
    <n v="417.01172812499999"/>
    <n v="278.00781875000001"/>
    <n v="11.909854955250001"/>
    <n v="63.75"/>
    <n v="756.22299525525"/>
    <n v="44.483705603250002"/>
    <n v="463.37193336718752"/>
    <n v="308.9146222447917"/>
  </r>
  <r>
    <s v="19/06/2026"/>
    <s v="M"/>
    <s v="[1062] RAMGADH"/>
    <s v="[8405] RAMGADH"/>
    <x v="33"/>
    <x v="33"/>
    <x v="33"/>
    <s v="B"/>
    <n v="17"/>
    <n v="5.5"/>
    <n v="8.4"/>
    <n v="0.93500000000000005"/>
    <n v="1.4280000000000002"/>
    <n v="46.288167600000008"/>
    <n v="786.89884920000009"/>
    <n v="417.01051891891899"/>
    <n v="278.00701261261264"/>
    <n v="13.770729861000003"/>
    <n v="63.75"/>
    <n v="864.41957906100015"/>
    <n v="50.848210533000007"/>
    <n v="458.09198678378385"/>
    <n v="305.39465785585588"/>
  </r>
  <r>
    <s v="19/06/2026"/>
    <s v="E"/>
    <s v="[1062] RAMGADH"/>
    <s v="[8405] RAMGADH"/>
    <x v="33"/>
    <x v="33"/>
    <x v="33"/>
    <s v="C"/>
    <n v="16"/>
    <n v="4.4000000000000004"/>
    <n v="8.1"/>
    <n v="0.70400000000000007"/>
    <n v="1.296"/>
    <n v="40.867125900000005"/>
    <n v="653.87401440000008"/>
    <n v="417.01148877551026"/>
    <n v="278.00765918367352"/>
    <n v="11.442795252000002"/>
    <n v="60"/>
    <n v="725.31680965200007"/>
    <n v="45.332300603250005"/>
    <n v="462.57449595153065"/>
    <n v="308.38299730102045"/>
  </r>
  <r>
    <s v="20/06/2026"/>
    <s v="M"/>
    <s v="[1062] RAMGADH"/>
    <s v="[8405] RAMGADH"/>
    <x v="33"/>
    <x v="33"/>
    <x v="33"/>
    <s v="C"/>
    <n v="15"/>
    <n v="4.9000000000000004"/>
    <n v="8.3000000000000007"/>
    <n v="0.73499999999999999"/>
    <n v="1.2450000000000001"/>
    <n v="43.508153700000008"/>
    <n v="652.62230550000015"/>
    <n v="417.01105782747612"/>
    <n v="278.00737188498408"/>
    <n v="11.420890346250003"/>
    <n v="56.25"/>
    <n v="720.29319584625011"/>
    <n v="48.019546389750005"/>
    <n v="460.25124335223649"/>
    <n v="306.8341622348243"/>
  </r>
  <r>
    <s v="20/06/2026"/>
    <s v="E"/>
    <s v="[1062] RAMGADH"/>
    <s v="[8405] RAMGADH"/>
    <x v="33"/>
    <x v="33"/>
    <x v="33"/>
    <s v="C"/>
    <n v="15"/>
    <n v="4.3"/>
    <n v="8.1"/>
    <n v="0.64500000000000002"/>
    <n v="1.2150000000000001"/>
    <n v="40.450125900000003"/>
    <n v="606.75188850000006"/>
    <n v="417.01160721649489"/>
    <n v="278.00773814432995"/>
    <n v="10.618158048750002"/>
    <n v="56.25"/>
    <n v="673.62004654875011"/>
    <n v="44.90800310325001"/>
    <n v="462.96910415721658"/>
    <n v="308.64606943814437"/>
  </r>
  <r>
    <s v="21/06/2026"/>
    <s v="M"/>
    <s v="[1062] RAMGADH"/>
    <s v="[8405] RAMGADH"/>
    <x v="33"/>
    <x v="33"/>
    <x v="33"/>
    <s v="C"/>
    <n v="15"/>
    <n v="4.5"/>
    <n v="8.1"/>
    <n v="0.67500000000000004"/>
    <n v="1.2150000000000001"/>
    <n v="41.284125900000006"/>
    <n v="619.26188850000005"/>
    <n v="417.01137272727277"/>
    <n v="278.00758181818185"/>
    <n v="10.837083048750001"/>
    <n v="56.25"/>
    <n v="686.34897154875011"/>
    <n v="45.756598103250006"/>
    <n v="462.18785962878792"/>
    <n v="308.12523975252526"/>
  </r>
  <r>
    <s v="21/06/2026"/>
    <s v="E"/>
    <s v="[1062] RAMGADH"/>
    <s v="[8405] RAMGADH"/>
    <x v="33"/>
    <x v="33"/>
    <x v="33"/>
    <s v="C"/>
    <n v="16"/>
    <n v="4.4000000000000004"/>
    <n v="8.1"/>
    <n v="0.70400000000000007"/>
    <n v="1.296"/>
    <n v="40.867125900000005"/>
    <n v="653.87401440000008"/>
    <n v="417.01148877551026"/>
    <n v="278.00765918367352"/>
    <n v="11.442795252000002"/>
    <n v="60"/>
    <n v="725.31680965200007"/>
    <n v="45.332300603250005"/>
    <n v="462.57449595153065"/>
    <n v="308.38299730102045"/>
  </r>
  <r>
    <s v="22/06/2026"/>
    <s v="M"/>
    <s v="[1062] RAMGADH"/>
    <s v="[8405] RAMGADH"/>
    <x v="33"/>
    <x v="33"/>
    <x v="33"/>
    <s v="C"/>
    <n v="17"/>
    <n v="4.5"/>
    <n v="8"/>
    <n v="0.76500000000000001"/>
    <n v="1.36"/>
    <n v="41.006112000000002"/>
    <n v="697.10390400000006"/>
    <n v="417.01130847457631"/>
    <n v="278.00753898305089"/>
    <n v="12.199318320000001"/>
    <n v="63.75"/>
    <n v="773.05322232000003"/>
    <n v="45.473718959999999"/>
    <n v="462.44459959322035"/>
    <n v="308.29639972881358"/>
  </r>
  <r>
    <s v="22/06/2026"/>
    <s v="E"/>
    <s v="[1062] RAMGADH"/>
    <s v="[8405] RAMGADH"/>
    <x v="33"/>
    <x v="33"/>
    <x v="33"/>
    <s v="C"/>
    <n v="13"/>
    <n v="4.3"/>
    <n v="8.1"/>
    <n v="0.55899999999999994"/>
    <n v="1.0529999999999999"/>
    <n v="40.450125900000003"/>
    <n v="525.85163670000009"/>
    <n v="417.01160721649489"/>
    <n v="278.00773814432995"/>
    <n v="9.2024036422500028"/>
    <n v="48.75"/>
    <n v="583.80404034225012"/>
    <n v="44.90800310325001"/>
    <n v="462.96910415721658"/>
    <n v="308.64606943814437"/>
  </r>
  <r>
    <s v="23/06/2026"/>
    <s v="M"/>
    <s v="[1062] RAMGADH"/>
    <s v="[8405] RAMGADH"/>
    <x v="33"/>
    <x v="33"/>
    <x v="33"/>
    <s v="C"/>
    <n v="13"/>
    <n v="5.3"/>
    <n v="8.5"/>
    <n v="0.68899999999999995"/>
    <n v="1.105"/>
    <n v="45.732181500000003"/>
    <n v="594.51835950000009"/>
    <n v="417.01077355623107"/>
    <n v="278.00718237082071"/>
    <n v="10.404071291250002"/>
    <n v="48.75"/>
    <n v="653.67243079125012"/>
    <n v="50.28249467625001"/>
    <n v="458.5029909688451"/>
    <n v="305.66866064589675"/>
  </r>
  <r>
    <s v="23/06/2026"/>
    <s v="E"/>
    <s v="[1062] RAMGADH"/>
    <s v="[8405] RAMGADH"/>
    <x v="33"/>
    <x v="33"/>
    <x v="33"/>
    <s v="C"/>
    <n v="15"/>
    <n v="3.9"/>
    <n v="8.1999999999999993"/>
    <n v="0.58499999999999996"/>
    <n v="1.2299999999999998"/>
    <n v="39.060139800000002"/>
    <n v="585.90209700000003"/>
    <n v="417.01216868327407"/>
    <n v="278.00811245551603"/>
    <n v="10.253286697500002"/>
    <n v="56.25"/>
    <n v="652.40538369750004"/>
    <n v="43.493692246500004"/>
    <n v="464.34546882384348"/>
    <n v="309.5636458825623"/>
  </r>
  <r>
    <s v="24/06/2026"/>
    <s v="M"/>
    <s v="[1062] RAMGADH"/>
    <s v="[8405] RAMGADH"/>
    <x v="33"/>
    <x v="33"/>
    <x v="33"/>
    <s v="C"/>
    <n v="18"/>
    <n v="4.4000000000000004"/>
    <n v="8"/>
    <n v="0.79200000000000004"/>
    <n v="1.44"/>
    <n v="40.589112000000007"/>
    <n v="730.60401600000012"/>
    <n v="417.01142465753429"/>
    <n v="278.00761643835619"/>
    <n v="12.785570280000004"/>
    <n v="67.5"/>
    <n v="810.88958628000012"/>
    <n v="45.049421460000005"/>
    <n v="462.83652184931509"/>
    <n v="308.55768123287675"/>
  </r>
  <r>
    <s v="24/06/2026"/>
    <s v="E"/>
    <s v="[1062] RAMGADH"/>
    <s v="[8405] RAMGADH"/>
    <x v="33"/>
    <x v="33"/>
    <x v="33"/>
    <s v="C"/>
    <n v="14"/>
    <n v="4.2"/>
    <n v="8"/>
    <n v="0.58800000000000008"/>
    <n v="1.1200000000000001"/>
    <n v="39.755112000000004"/>
    <n v="556.57156800000007"/>
    <n v="417.01166433566436"/>
    <n v="278.00777622377626"/>
    <n v="9.7400024400000014"/>
    <n v="52.5"/>
    <n v="618.81157044000008"/>
    <n v="44.200826460000009"/>
    <n v="463.64503279720287"/>
    <n v="309.0966885314686"/>
  </r>
  <r>
    <s v="25/06/2026"/>
    <s v="M"/>
    <s v="[1062] RAMGADH"/>
    <s v="[8405] RAMGADH"/>
    <x v="33"/>
    <x v="33"/>
    <x v="33"/>
    <s v="C"/>
    <n v="18"/>
    <n v="4.5999999999999996"/>
    <n v="8.1"/>
    <n v="0.82799999999999996"/>
    <n v="1.4579999999999997"/>
    <n v="41.701125900000001"/>
    <n v="750.62026620000006"/>
    <n v="417.011259"/>
    <n v="278.00750599999998"/>
    <n v="13.135854658500003"/>
    <n v="67.5"/>
    <n v="831.25612085850003"/>
    <n v="46.180895603250001"/>
    <n v="461.80895603249996"/>
    <n v="307.87263735499999"/>
  </r>
  <r>
    <s v="25/06/2026"/>
    <s v="E"/>
    <s v="[1062] RAMGADH"/>
    <s v="[8405] RAMGADH"/>
    <x v="33"/>
    <x v="33"/>
    <x v="33"/>
    <s v="C"/>
    <n v="15"/>
    <n v="3.8"/>
    <n v="8.1"/>
    <n v="0.56999999999999995"/>
    <n v="1.2150000000000001"/>
    <n v="38.365125900000002"/>
    <n v="575.47688850000009"/>
    <n v="417.01223804347831"/>
    <n v="278.00815869565218"/>
    <n v="10.070845548750002"/>
    <n v="56.25"/>
    <n v="641.79773404875004"/>
    <n v="42.786515603250002"/>
    <n v="465.07082177445653"/>
    <n v="310.04721451630434"/>
  </r>
  <r>
    <s v="26/06/2026"/>
    <s v="M"/>
    <s v="[1062] RAMGADH"/>
    <s v="[8405] RAMGADH"/>
    <x v="33"/>
    <x v="33"/>
    <x v="33"/>
    <s v="C"/>
    <n v="17"/>
    <n v="4.5999999999999996"/>
    <n v="8.1999999999999993"/>
    <n v="0.78199999999999992"/>
    <n v="1.3939999999999997"/>
    <n v="41.979139799999999"/>
    <n v="713.64537659999996"/>
    <n v="417.01132251655633"/>
    <n v="278.00754834437089"/>
    <n v="12.488794090500001"/>
    <n v="63.75"/>
    <n v="789.88417069050001"/>
    <n v="46.4637747465"/>
    <n v="461.56067628973517"/>
    <n v="307.70711752649009"/>
  </r>
  <r>
    <s v="26/06/2026"/>
    <s v="E"/>
    <s v="[1062] RAMGADH"/>
    <s v="[8405] RAMGADH"/>
    <x v="33"/>
    <x v="33"/>
    <x v="33"/>
    <s v="C"/>
    <n v="18"/>
    <n v="3.7"/>
    <n v="8.1"/>
    <n v="0.66600000000000004"/>
    <n v="1.4579999999999997"/>
    <n v="37.948125900000008"/>
    <n v="683.0662662000002"/>
    <n v="417.01237252747262"/>
    <n v="278.00824835164843"/>
    <n v="11.953659658500005"/>
    <n v="67.5"/>
    <n v="762.51992585850019"/>
    <n v="42.362218103250008"/>
    <n v="465.51888025549459"/>
    <n v="310.34592017032975"/>
  </r>
  <r>
    <s v="27/06/2026"/>
    <s v="M"/>
    <s v="[1062] RAMGADH"/>
    <s v="[8405] RAMGADH"/>
    <x v="33"/>
    <x v="33"/>
    <x v="33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27/06/2026"/>
    <s v="E"/>
    <s v="[1062] RAMGADH"/>
    <s v="[8405] RAMGADH"/>
    <x v="33"/>
    <x v="33"/>
    <x v="33"/>
    <s v="C"/>
    <n v="20"/>
    <n v="3.9"/>
    <n v="8.1999999999999993"/>
    <n v="0.78"/>
    <n v="1.64"/>
    <n v="39.060139800000002"/>
    <n v="781.20279600000003"/>
    <n v="417.01216868327407"/>
    <n v="278.00811245551603"/>
    <n v="13.671048930000001"/>
    <n v="75"/>
    <n v="869.87384493000002"/>
    <n v="43.493692246500004"/>
    <n v="464.34546882384348"/>
    <n v="309.5636458825623"/>
  </r>
  <r>
    <s v="01/06/2026"/>
    <s v="M"/>
    <s v="[1062] RAMGADH"/>
    <s v="[8405] RAMGADH"/>
    <x v="34"/>
    <x v="34"/>
    <x v="34"/>
    <s v="C"/>
    <n v="60"/>
    <n v="3.3"/>
    <n v="8"/>
    <n v="1.98"/>
    <n v="4.8"/>
    <n v="36.002112000000004"/>
    <n v="2160.1267200000002"/>
    <n v="417.01288030888031"/>
    <n v="278.00858687258687"/>
    <n v="37.802217600000006"/>
    <n v="225"/>
    <n v="2422.9289376000002"/>
    <n v="40.382148960000002"/>
    <n v="467.74689915057911"/>
    <n v="311.83126610038607"/>
  </r>
  <r>
    <s v="01/06/2026"/>
    <s v="E"/>
    <s v="[1062] RAMGADH"/>
    <s v="[8405] RAMGADH"/>
    <x v="34"/>
    <x v="34"/>
    <x v="34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2/06/2026"/>
    <s v="M"/>
    <s v="[1062] RAMGADH"/>
    <s v="[8405] RAMGADH"/>
    <x v="34"/>
    <x v="34"/>
    <x v="34"/>
    <s v="C"/>
    <n v="56"/>
    <n v="3.4"/>
    <n v="8"/>
    <n v="1.9040000000000001"/>
    <n v="4.4800000000000004"/>
    <n v="36.419112000000005"/>
    <n v="2039.4702720000003"/>
    <n v="417.01273282442747"/>
    <n v="278.00848854961833"/>
    <n v="35.690729760000011"/>
    <n v="210"/>
    <n v="2285.1610017600001"/>
    <n v="40.806446460000004"/>
    <n v="467.24938694656487"/>
    <n v="311.49959129770991"/>
  </r>
  <r>
    <s v="02/06/2026"/>
    <s v="E"/>
    <s v="[1062] RAMGADH"/>
    <s v="[8405] RAMGADH"/>
    <x v="34"/>
    <x v="34"/>
    <x v="34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03/06/2026"/>
    <s v="M"/>
    <s v="[1062] RAMGADH"/>
    <s v="[8405] RAMGADH"/>
    <x v="34"/>
    <x v="34"/>
    <x v="34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03/06/2026"/>
    <s v="E"/>
    <s v="[1062] RAMGADH"/>
    <s v="[8405] RAMGADH"/>
    <x v="34"/>
    <x v="34"/>
    <x v="34"/>
    <s v="C"/>
    <n v="46"/>
    <n v="4.0999999999999996"/>
    <n v="8.1"/>
    <n v="1.8859999999999999"/>
    <n v="3.7259999999999995"/>
    <n v="39.6161259"/>
    <n v="1822.3417913999999"/>
    <n v="417.01185157894736"/>
    <n v="278.00790105263155"/>
    <n v="31.890981349500002"/>
    <n v="172.5"/>
    <n v="2026.7327727494999"/>
    <n v="44.05940810325"/>
    <n v="463.78324319210526"/>
    <n v="309.18882879473682"/>
  </r>
  <r>
    <s v="04/06/2026"/>
    <s v="E"/>
    <s v="[1062] RAMGADH"/>
    <s v="[8405] RAMGADH"/>
    <x v="34"/>
    <x v="34"/>
    <x v="34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5/06/2026"/>
    <s v="M"/>
    <s v="[1062] RAMGADH"/>
    <s v="[8405] RAMGADH"/>
    <x v="34"/>
    <x v="34"/>
    <x v="34"/>
    <s v="C"/>
    <n v="66"/>
    <n v="3.5"/>
    <n v="8.1"/>
    <n v="2.31"/>
    <n v="5.3460000000000001"/>
    <n v="37.114125900000005"/>
    <n v="2449.5323094000005"/>
    <n v="417.01265056179784"/>
    <n v="278.00843370786521"/>
    <n v="42.86681541450001"/>
    <n v="247.5"/>
    <n v="2739.8991248145003"/>
    <n v="41.513623103250005"/>
    <n v="466.44520340730344"/>
    <n v="310.96346893820231"/>
  </r>
  <r>
    <s v="05/06/2026"/>
    <s v="E"/>
    <s v="[1062] RAMGADH"/>
    <s v="[8405] RAMGADH"/>
    <x v="34"/>
    <x v="34"/>
    <x v="34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7/06/2026"/>
    <s v="M"/>
    <s v="[1062] RAMGADH"/>
    <s v="[8405] RAMGADH"/>
    <x v="34"/>
    <x v="34"/>
    <x v="34"/>
    <s v="C"/>
    <n v="8"/>
    <n v="3.3"/>
    <n v="8"/>
    <n v="0.26400000000000001"/>
    <n v="0.64"/>
    <n v="36.002112000000004"/>
    <n v="288.01689600000003"/>
    <n v="417.01288030888031"/>
    <n v="278.00858687258687"/>
    <n v="5.0402956800000007"/>
    <n v="30"/>
    <n v="323.05719168000002"/>
    <n v="40.382148960000002"/>
    <n v="467.74689915057911"/>
    <n v="311.83126610038607"/>
  </r>
  <r>
    <s v="07/06/2026"/>
    <s v="E"/>
    <s v="[1062] RAMGADH"/>
    <s v="[8405] RAMGADH"/>
    <x v="34"/>
    <x v="34"/>
    <x v="34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8/06/2026"/>
    <s v="E"/>
    <s v="[1062] RAMGADH"/>
    <s v="[8405] RAMGADH"/>
    <x v="34"/>
    <x v="34"/>
    <x v="34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9/06/2026"/>
    <s v="M"/>
    <s v="[1062] RAMGADH"/>
    <s v="[8405] RAMGADH"/>
    <x v="34"/>
    <x v="34"/>
    <x v="34"/>
    <s v="C"/>
    <n v="34"/>
    <n v="3.1"/>
    <n v="8"/>
    <n v="1.054"/>
    <n v="2.72"/>
    <n v="35.168112000000008"/>
    <n v="1195.7158080000004"/>
    <n v="417.01318577075102"/>
    <n v="278.00879051383401"/>
    <n v="20.925026640000009"/>
    <n v="127.5"/>
    <n v="1344.1408346400003"/>
    <n v="39.533553960000006"/>
    <n v="468.77731968379447"/>
    <n v="312.51821312252963"/>
  </r>
  <r>
    <s v="09/06/2026"/>
    <s v="E"/>
    <s v="[1062] RAMGADH"/>
    <s v="[8405] RAMGADH"/>
    <x v="34"/>
    <x v="34"/>
    <x v="34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10/06/2026"/>
    <s v="M"/>
    <s v="[1062] RAMGADH"/>
    <s v="[8405] RAMGADH"/>
    <x v="34"/>
    <x v="34"/>
    <x v="34"/>
    <s v="C"/>
    <n v="60"/>
    <n v="3.2"/>
    <n v="8"/>
    <n v="1.92"/>
    <n v="4.8"/>
    <n v="35.585112000000002"/>
    <n v="2135.1067200000002"/>
    <n v="417.01303124999998"/>
    <n v="278.00868750000001"/>
    <n v="37.364367600000008"/>
    <n v="225"/>
    <n v="2397.4710876000004"/>
    <n v="39.957851460000008"/>
    <n v="468.25607179687501"/>
    <n v="312.17071453124998"/>
  </r>
  <r>
    <s v="10/06/2026"/>
    <s v="E"/>
    <s v="[1062] RAMGADH"/>
    <s v="[8405] RAMGADH"/>
    <x v="34"/>
    <x v="34"/>
    <x v="34"/>
    <s v="C"/>
    <n v="38"/>
    <n v="3.1"/>
    <n v="8"/>
    <n v="1.1779999999999999"/>
    <n v="3.04"/>
    <n v="35.168112000000008"/>
    <n v="1336.3882560000002"/>
    <n v="417.01318577075102"/>
    <n v="278.00879051383401"/>
    <n v="23.386794480000006"/>
    <n v="142.5"/>
    <n v="1502.2750504800001"/>
    <n v="39.533553960000006"/>
    <n v="468.77731968379447"/>
    <n v="312.51821312252963"/>
  </r>
  <r>
    <s v="11/06/2026"/>
    <s v="M"/>
    <s v="[1062] RAMGADH"/>
    <s v="[8405] RAMGADH"/>
    <x v="34"/>
    <x v="34"/>
    <x v="34"/>
    <s v="C"/>
    <n v="34"/>
    <n v="4"/>
    <n v="8"/>
    <n v="1.36"/>
    <n v="2.72"/>
    <n v="38.921112000000008"/>
    <n v="1323.3178080000002"/>
    <n v="417.01191428571434"/>
    <n v="278.00794285714289"/>
    <n v="23.158061640000007"/>
    <n v="127.5"/>
    <n v="1473.9758696400002"/>
    <n v="43.352231460000006"/>
    <n v="464.48819421428578"/>
    <n v="309.65879614285717"/>
  </r>
  <r>
    <s v="12/06/2026"/>
    <s v="E"/>
    <s v="[1062] RAMGADH"/>
    <s v="[8405] RAMGADH"/>
    <x v="34"/>
    <x v="34"/>
    <x v="34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3/06/2026"/>
    <s v="M"/>
    <s v="[1062] RAMGADH"/>
    <s v="[8405] RAMGADH"/>
    <x v="34"/>
    <x v="34"/>
    <x v="34"/>
    <s v="C"/>
    <n v="49"/>
    <n v="3.4"/>
    <n v="8"/>
    <n v="1.6659999999999999"/>
    <n v="3.92"/>
    <n v="36.419112000000005"/>
    <n v="1784.5364880000002"/>
    <n v="417.01273282442747"/>
    <n v="278.00848854961833"/>
    <n v="31.229388540000006"/>
    <n v="183.75"/>
    <n v="1999.5158765400001"/>
    <n v="40.806446460000004"/>
    <n v="467.24938694656487"/>
    <n v="311.49959129770991"/>
  </r>
  <r>
    <s v="13/06/2026"/>
    <s v="E"/>
    <s v="[1062] RAMGADH"/>
    <s v="[8405] RAMGADH"/>
    <x v="34"/>
    <x v="34"/>
    <x v="34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4/06/2026"/>
    <s v="M"/>
    <s v="[1062] RAMGADH"/>
    <s v="[8405] RAMGADH"/>
    <x v="34"/>
    <x v="34"/>
    <x v="34"/>
    <s v="C"/>
    <n v="64"/>
    <n v="3.6"/>
    <n v="8.1999999999999993"/>
    <n v="2.3040000000000003"/>
    <n v="5.2479999999999993"/>
    <n v="37.809139800000004"/>
    <n v="2419.7849472000003"/>
    <n v="417.01257132352941"/>
    <n v="278.00838088235292"/>
    <n v="42.34623657600001"/>
    <n v="240"/>
    <n v="2702.1311837760004"/>
    <n v="42.220799746500006"/>
    <n v="465.67058543933825"/>
    <n v="310.44705695955884"/>
  </r>
  <r>
    <s v="14/06/2026"/>
    <s v="E"/>
    <s v="[1062] RAMGADH"/>
    <s v="[8405] RAMGADH"/>
    <x v="34"/>
    <x v="34"/>
    <x v="3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5/06/2026"/>
    <s v="M"/>
    <s v="[1062] RAMGADH"/>
    <s v="[8405] RAMGADH"/>
    <x v="34"/>
    <x v="34"/>
    <x v="34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15/06/2026"/>
    <s v="E"/>
    <s v="[1062] RAMGADH"/>
    <s v="[8405] RAMGADH"/>
    <x v="34"/>
    <x v="34"/>
    <x v="34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6/06/2026"/>
    <s v="M"/>
    <s v="[1062] RAMGADH"/>
    <s v="[8405] RAMGADH"/>
    <x v="34"/>
    <x v="34"/>
    <x v="34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16/06/2026"/>
    <s v="E"/>
    <s v="[1062] RAMGADH"/>
    <s v="[8405] RAMGADH"/>
    <x v="34"/>
    <x v="34"/>
    <x v="34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7/06/2026"/>
    <s v="M"/>
    <s v="[1062] RAMGADH"/>
    <s v="[8405] RAMGADH"/>
    <x v="34"/>
    <x v="34"/>
    <x v="34"/>
    <s v="B"/>
    <n v="56"/>
    <n v="7"/>
    <n v="8.8000000000000007"/>
    <n v="3.92"/>
    <n v="4.9280000000000008"/>
    <n v="57.865500000000004"/>
    <n v="3240.4680000000003"/>
    <n v="449.73186528497411"/>
    <n v="299.82124352331607"/>
    <n v="56.708190000000009"/>
    <n v="210"/>
    <n v="3507.1761900000001"/>
    <n v="62.62814625"/>
    <n v="486.74725064766835"/>
    <n v="324.49816709844555"/>
  </r>
  <r>
    <s v="17/06/2026"/>
    <s v="E"/>
    <s v="[1062] RAMGADH"/>
    <s v="[8405] RAMGADH"/>
    <x v="34"/>
    <x v="34"/>
    <x v="3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8/06/2026"/>
    <s v="M"/>
    <s v="[1062] RAMGADH"/>
    <s v="[8405] RAMGADH"/>
    <x v="34"/>
    <x v="34"/>
    <x v="34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18/06/2026"/>
    <s v="E"/>
    <s v="[1062] RAMGADH"/>
    <s v="[8405] RAMGADH"/>
    <x v="34"/>
    <x v="34"/>
    <x v="34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9/06/2026"/>
    <s v="M"/>
    <s v="[1062] RAMGADH"/>
    <s v="[8405] RAMGADH"/>
    <x v="34"/>
    <x v="34"/>
    <x v="34"/>
    <s v="C"/>
    <n v="43"/>
    <n v="3.1"/>
    <n v="8"/>
    <n v="1.3330000000000002"/>
    <n v="3.44"/>
    <n v="35.168112000000008"/>
    <n v="1512.2288160000003"/>
    <n v="417.01318577075102"/>
    <n v="278.00879051383401"/>
    <n v="26.464004280000008"/>
    <n v="161.25"/>
    <n v="1699.9428202800002"/>
    <n v="39.533553960000006"/>
    <n v="468.77731968379447"/>
    <n v="312.51821312252963"/>
  </r>
  <r>
    <s v="19/06/2026"/>
    <s v="E"/>
    <s v="[1062] RAMGADH"/>
    <s v="[8405] RAMGADH"/>
    <x v="34"/>
    <x v="34"/>
    <x v="34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0/06/2026"/>
    <s v="M"/>
    <s v="[1062] RAMGADH"/>
    <s v="[8405] RAMGADH"/>
    <x v="34"/>
    <x v="34"/>
    <x v="34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20/06/2026"/>
    <s v="E"/>
    <s v="[1062] RAMGADH"/>
    <s v="[8405] RAMGADH"/>
    <x v="34"/>
    <x v="34"/>
    <x v="34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1/06/2026"/>
    <s v="E"/>
    <s v="[1062] RAMGADH"/>
    <s v="[8405] RAMGADH"/>
    <x v="34"/>
    <x v="34"/>
    <x v="34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2/06/2026"/>
    <s v="M"/>
    <s v="[1062] RAMGADH"/>
    <s v="[8405] RAMGADH"/>
    <x v="34"/>
    <x v="34"/>
    <x v="34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2/06/2026"/>
    <s v="E"/>
    <s v="[1062] RAMGADH"/>
    <s v="[8405] RAMGADH"/>
    <x v="34"/>
    <x v="34"/>
    <x v="34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3/06/2026"/>
    <s v="M"/>
    <s v="[1062] RAMGADH"/>
    <s v="[8405] RAMGADH"/>
    <x v="34"/>
    <x v="34"/>
    <x v="34"/>
    <s v="C"/>
    <n v="46"/>
    <n v="3.1"/>
    <n v="8"/>
    <n v="1.4259999999999999"/>
    <n v="3.68"/>
    <n v="35.168112000000008"/>
    <n v="1617.7331520000002"/>
    <n v="417.01318577075102"/>
    <n v="278.00879051383401"/>
    <n v="28.310330160000007"/>
    <n v="172.5"/>
    <n v="1818.5434821600002"/>
    <n v="39.533553960000006"/>
    <n v="468.77731968379447"/>
    <n v="312.51821312252963"/>
  </r>
  <r>
    <s v="23/06/2026"/>
    <s v="E"/>
    <s v="[1062] RAMGADH"/>
    <s v="[8405] RAMGADH"/>
    <x v="34"/>
    <x v="34"/>
    <x v="34"/>
    <s v="C"/>
    <n v="44"/>
    <n v="3.1"/>
    <n v="8"/>
    <n v="1.3640000000000001"/>
    <n v="3.52"/>
    <n v="35.168112000000008"/>
    <n v="1547.3969280000003"/>
    <n v="417.01318577075102"/>
    <n v="278.00879051383401"/>
    <n v="27.07944624000001"/>
    <n v="165"/>
    <n v="1739.4763742400003"/>
    <n v="39.533553960000006"/>
    <n v="468.77731968379447"/>
    <n v="312.51821312252963"/>
  </r>
  <r>
    <s v="24/06/2026"/>
    <s v="M"/>
    <s v="[1062] RAMGADH"/>
    <s v="[8405] RAMGADH"/>
    <x v="34"/>
    <x v="34"/>
    <x v="34"/>
    <s v="C"/>
    <n v="50"/>
    <n v="3.1"/>
    <n v="8"/>
    <n v="1.55"/>
    <n v="4"/>
    <n v="35.168112000000008"/>
    <n v="1758.4056000000005"/>
    <n v="417.01318577075102"/>
    <n v="278.00879051383401"/>
    <n v="30.77209800000001"/>
    <n v="187.5"/>
    <n v="1976.6776980000004"/>
    <n v="39.533553960000006"/>
    <n v="468.77731968379447"/>
    <n v="312.51821312252963"/>
  </r>
  <r>
    <s v="24/06/2026"/>
    <s v="E"/>
    <s v="[1062] RAMGADH"/>
    <s v="[8405] RAMGADH"/>
    <x v="34"/>
    <x v="34"/>
    <x v="34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5/06/2026"/>
    <s v="M"/>
    <s v="[1062] RAMGADH"/>
    <s v="[8405] RAMGADH"/>
    <x v="34"/>
    <x v="34"/>
    <x v="34"/>
    <s v="C"/>
    <n v="56"/>
    <n v="3.3"/>
    <n v="8"/>
    <n v="1.8479999999999999"/>
    <n v="4.4800000000000004"/>
    <n v="36.002112000000004"/>
    <n v="2016.1182720000002"/>
    <n v="417.01288030888031"/>
    <n v="278.00858687258687"/>
    <n v="35.282069760000006"/>
    <n v="210"/>
    <n v="2261.4003417600002"/>
    <n v="40.382148960000002"/>
    <n v="467.74689915057911"/>
    <n v="311.83126610038607"/>
  </r>
  <r>
    <s v="25/06/2026"/>
    <s v="E"/>
    <s v="[1062] RAMGADH"/>
    <s v="[8405] RAMGADH"/>
    <x v="34"/>
    <x v="34"/>
    <x v="34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6/06/2026"/>
    <s v="M"/>
    <s v="[1062] RAMGADH"/>
    <s v="[8405] RAMGADH"/>
    <x v="34"/>
    <x v="34"/>
    <x v="34"/>
    <s v="C"/>
    <n v="53"/>
    <n v="3.6"/>
    <n v="8"/>
    <n v="1.9080000000000001"/>
    <n v="4.24"/>
    <n v="37.253112000000009"/>
    <n v="1974.4149360000004"/>
    <n v="417.01244776119404"/>
    <n v="278.00829850746271"/>
    <n v="34.552261380000012"/>
    <n v="198.75"/>
    <n v="2207.7171973800005"/>
    <n v="41.655041460000007"/>
    <n v="466.28777753731345"/>
    <n v="310.85851835820898"/>
  </r>
  <r>
    <s v="26/06/2026"/>
    <s v="E"/>
    <s v="[1062] RAMGADH"/>
    <s v="[8405] RAMGADH"/>
    <x v="34"/>
    <x v="34"/>
    <x v="34"/>
    <s v="C"/>
    <n v="38"/>
    <n v="3.1"/>
    <n v="8"/>
    <n v="1.1779999999999999"/>
    <n v="3.04"/>
    <n v="35.168112000000008"/>
    <n v="1336.3882560000002"/>
    <n v="417.01318577075102"/>
    <n v="278.00879051383401"/>
    <n v="23.386794480000006"/>
    <n v="142.5"/>
    <n v="1502.2750504800001"/>
    <n v="39.533553960000006"/>
    <n v="468.77731968379447"/>
    <n v="312.51821312252963"/>
  </r>
  <r>
    <s v="27/06/2026"/>
    <s v="M"/>
    <s v="[1062] RAMGADH"/>
    <s v="[8405] RAMGADH"/>
    <x v="34"/>
    <x v="34"/>
    <x v="34"/>
    <s v="C"/>
    <n v="48"/>
    <n v="3.1"/>
    <n v="8"/>
    <n v="1.4880000000000002"/>
    <n v="3.84"/>
    <n v="35.168112000000008"/>
    <n v="1688.0693760000004"/>
    <n v="417.01318577075102"/>
    <n v="278.00879051383401"/>
    <n v="29.54121408000001"/>
    <n v="180"/>
    <n v="1897.6105900800003"/>
    <n v="39.533553960000006"/>
    <n v="468.77731968379447"/>
    <n v="312.51821312252963"/>
  </r>
  <r>
    <s v="28/06/2026"/>
    <s v="E"/>
    <s v="[1062] RAMGADH"/>
    <s v="[8405] RAMGADH"/>
    <x v="34"/>
    <x v="34"/>
    <x v="34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9/06/2026"/>
    <s v="M"/>
    <s v="[1062] RAMGADH"/>
    <s v="[8405] RAMGADH"/>
    <x v="34"/>
    <x v="34"/>
    <x v="34"/>
    <s v="C"/>
    <n v="23"/>
    <n v="4.0999999999999996"/>
    <n v="8"/>
    <n v="0.94299999999999995"/>
    <n v="1.84"/>
    <n v="39.338112000000002"/>
    <n v="904.77657600000009"/>
    <n v="417.01178798586579"/>
    <n v="278.00785865724384"/>
    <n v="15.833590080000002"/>
    <n v="86.25"/>
    <n v="1006.8601660800001"/>
    <n v="43.776528960000007"/>
    <n v="464.06214445229693"/>
    <n v="309.37476296819796"/>
  </r>
  <r>
    <s v="29/06/2026"/>
    <s v="E"/>
    <s v="[1062] RAMGADH"/>
    <s v="[8405] RAMGADH"/>
    <x v="34"/>
    <x v="34"/>
    <x v="34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30/06/2026"/>
    <s v="M"/>
    <s v="[1062] RAMGADH"/>
    <s v="[8405] RAMGADH"/>
    <x v="34"/>
    <x v="34"/>
    <x v="34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30/06/2026"/>
    <s v="E"/>
    <s v="[1062] RAMGADH"/>
    <s v="[8405] RAMGADH"/>
    <x v="34"/>
    <x v="34"/>
    <x v="34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1/06/2026"/>
    <s v="M"/>
    <s v="[1062] RAMGADH"/>
    <s v="[8401] DURGAWATI"/>
    <x v="35"/>
    <x v="35"/>
    <x v="35"/>
    <s v="B"/>
    <n v="28"/>
    <n v="8.3000000000000007"/>
    <n v="9"/>
    <n v="2.3240000000000003"/>
    <n v="2.52"/>
    <n v="69.305000000000007"/>
    <n v="1940.5400000000002"/>
    <n v="484.65034965034965"/>
    <n v="323.10023310023308"/>
    <n v="33.959450000000004"/>
    <n v="105"/>
    <n v="2079.4994500000003"/>
    <n v="74.267837500000013"/>
    <n v="519.355506993007"/>
    <n v="346.23700466200467"/>
  </r>
  <r>
    <s v="01/06/2026"/>
    <s v="E"/>
    <s v="[1062] RAMGADH"/>
    <s v="[8401] DURGAWATI"/>
    <x v="35"/>
    <x v="35"/>
    <x v="35"/>
    <s v="B"/>
    <n v="31"/>
    <n v="8.1999999999999993"/>
    <n v="9"/>
    <n v="2.5419999999999998"/>
    <n v="2.79"/>
    <n v="68.469999999999985"/>
    <n v="2122.5699999999997"/>
    <n v="482.18309859154925"/>
    <n v="321.45539906103284"/>
    <n v="37.144974999999995"/>
    <n v="116.25"/>
    <n v="2275.9649749999999"/>
    <n v="73.418224999999993"/>
    <n v="517.02975352112674"/>
    <n v="344.68650234741784"/>
  </r>
  <r>
    <s v="01/06/2026"/>
    <s v="E"/>
    <s v="[1062] RAMGADH"/>
    <s v="[8401] DURGAWATI"/>
    <x v="35"/>
    <x v="35"/>
    <x v="35"/>
    <s v="C"/>
    <n v="41"/>
    <n v="4"/>
    <n v="8.1999999999999993"/>
    <n v="1.64"/>
    <n v="3.3620000000000001"/>
    <n v="39.477139800000003"/>
    <n v="1618.5627318000002"/>
    <n v="417.0120401408451"/>
    <n v="278.00802676056338"/>
    <n v="28.324847806500006"/>
    <n v="153.75"/>
    <n v="1800.6375796065001"/>
    <n v="43.917989746500005"/>
    <n v="463.92242689964797"/>
    <n v="309.28161793309863"/>
  </r>
  <r>
    <s v="02/06/2026"/>
    <s v="M"/>
    <s v="[1062] RAMGADH"/>
    <s v="[8401] DURGAWATI"/>
    <x v="35"/>
    <x v="35"/>
    <x v="35"/>
    <s v="B"/>
    <n v="39"/>
    <n v="8.1"/>
    <n v="9"/>
    <n v="3.1589999999999998"/>
    <n v="3.51"/>
    <n v="67.635000000000005"/>
    <n v="2637.7650000000003"/>
    <n v="479.68085106382978"/>
    <n v="319.78723404255317"/>
    <n v="46.160887500000008"/>
    <n v="146.25"/>
    <n v="2830.1758875000005"/>
    <n v="72.568612500000015"/>
    <n v="514.67101063829796"/>
    <n v="343.11400709219862"/>
  </r>
  <r>
    <s v="02/06/2026"/>
    <s v="E"/>
    <s v="[1062] RAMGADH"/>
    <s v="[8401] DURGAWATI"/>
    <x v="35"/>
    <x v="35"/>
    <x v="35"/>
    <s v="B"/>
    <n v="31"/>
    <n v="8"/>
    <n v="9"/>
    <n v="2.48"/>
    <n v="2.79"/>
    <n v="66.8"/>
    <n v="2070.7999999999997"/>
    <n v="477.14285714285705"/>
    <n v="318.09523809523802"/>
    <n v="36.238999999999997"/>
    <n v="116.25"/>
    <n v="2223.2889999999998"/>
    <n v="71.718999999999994"/>
    <n v="512.27857142857135"/>
    <n v="341.51904761904757"/>
  </r>
  <r>
    <s v="02/06/2026"/>
    <s v="E"/>
    <s v="[1062] RAMGADH"/>
    <s v="[8401] DURGAWATI"/>
    <x v="35"/>
    <x v="35"/>
    <x v="35"/>
    <s v="C"/>
    <n v="47"/>
    <n v="4"/>
    <n v="8.1"/>
    <n v="1.88"/>
    <n v="3.8069999999999999"/>
    <n v="39.199125899999999"/>
    <n v="1842.3589173"/>
    <n v="417.01197765957443"/>
    <n v="278.00798510638293"/>
    <n v="32.241281052750004"/>
    <n v="176.25"/>
    <n v="2050.8501983527499"/>
    <n v="43.635110603249998"/>
    <n v="464.20330428989359"/>
    <n v="309.46886952659571"/>
  </r>
  <r>
    <s v="03/06/2026"/>
    <s v="M"/>
    <s v="[1062] RAMGADH"/>
    <s v="[8401] DURGAWATI"/>
    <x v="35"/>
    <x v="35"/>
    <x v="35"/>
    <s v="B"/>
    <n v="34"/>
    <n v="8.1"/>
    <n v="9"/>
    <n v="2.7539999999999996"/>
    <n v="3.06"/>
    <n v="67.635000000000005"/>
    <n v="2299.59"/>
    <n v="479.68085106382978"/>
    <n v="319.78723404255317"/>
    <n v="40.242825000000003"/>
    <n v="127.5"/>
    <n v="2467.332825"/>
    <n v="72.5686125"/>
    <n v="514.67101063829784"/>
    <n v="343.11400709219856"/>
  </r>
  <r>
    <s v="03/06/2026"/>
    <s v="E"/>
    <s v="[1062] RAMGADH"/>
    <s v="[8401] DURGAWATI"/>
    <x v="35"/>
    <x v="35"/>
    <x v="35"/>
    <s v="B"/>
    <n v="35"/>
    <n v="7.9"/>
    <n v="9"/>
    <n v="2.7650000000000001"/>
    <n v="3.15"/>
    <n v="65.965000000000003"/>
    <n v="2308.7750000000001"/>
    <n v="474.56834532374097"/>
    <n v="316.37889688249396"/>
    <n v="40.403562500000007"/>
    <n v="131.25"/>
    <n v="2480.4285625000002"/>
    <n v="70.869387500000002"/>
    <n v="509.85170863309349"/>
    <n v="339.901139088729"/>
  </r>
  <r>
    <s v="03/06/2026"/>
    <s v="E"/>
    <s v="[1062] RAMGADH"/>
    <s v="[8401] DURGAWATI"/>
    <x v="35"/>
    <x v="35"/>
    <x v="35"/>
    <s v="C"/>
    <n v="35"/>
    <n v="3.8"/>
    <n v="8.3000000000000007"/>
    <n v="1.33"/>
    <n v="2.9049999999999998"/>
    <n v="38.921153700000005"/>
    <n v="1362.2403795000002"/>
    <n v="417.01236107142859"/>
    <n v="278.00824071428571"/>
    <n v="23.839206641250005"/>
    <n v="131.25"/>
    <n v="1517.3295861412503"/>
    <n v="43.352273889750009"/>
    <n v="464.48864881875005"/>
    <n v="309.65909921250005"/>
  </r>
  <r>
    <s v="04/06/2026"/>
    <s v="M"/>
    <s v="[1062] RAMGADH"/>
    <s v="[8401] DURGAWATI"/>
    <x v="35"/>
    <x v="35"/>
    <x v="35"/>
    <s v="B"/>
    <n v="46"/>
    <n v="7.8"/>
    <n v="9"/>
    <n v="3.5880000000000001"/>
    <n v="4.1399999999999997"/>
    <n v="65.13"/>
    <n v="2995.9799999999996"/>
    <n v="471.95652173913038"/>
    <n v="314.63768115942025"/>
    <n v="52.429649999999995"/>
    <n v="172.5"/>
    <n v="3220.9096499999996"/>
    <n v="70.019774999999996"/>
    <n v="507.3896739130434"/>
    <n v="338.25978260869562"/>
  </r>
  <r>
    <s v="04/06/2026"/>
    <s v="E"/>
    <s v="[1062] RAMGADH"/>
    <s v="[8401] DURGAWATI"/>
    <x v="35"/>
    <x v="35"/>
    <x v="35"/>
    <s v="B"/>
    <n v="29"/>
    <n v="7.8"/>
    <n v="9"/>
    <n v="2.262"/>
    <n v="2.61"/>
    <n v="65.13"/>
    <n v="1888.77"/>
    <n v="471.95652173913038"/>
    <n v="314.63768115942025"/>
    <n v="33.053475000000006"/>
    <n v="108.75"/>
    <n v="2030.5734749999999"/>
    <n v="70.019774999999996"/>
    <n v="507.3896739130434"/>
    <n v="338.25978260869562"/>
  </r>
  <r>
    <s v="05/06/2026"/>
    <s v="M"/>
    <s v="[1062] RAMGADH"/>
    <s v="[8401] DURGAWATI"/>
    <x v="35"/>
    <x v="35"/>
    <x v="35"/>
    <s v="B"/>
    <n v="46"/>
    <n v="7.5"/>
    <n v="8.9"/>
    <n v="3.45"/>
    <n v="4.0940000000000003"/>
    <n v="61.998750000000001"/>
    <n v="2851.9425000000001"/>
    <n v="461.52915632754343"/>
    <n v="307.68610421836229"/>
    <n v="49.908993750000008"/>
    <n v="172.5"/>
    <n v="3074.3514937499999"/>
    <n v="66.833728124999993"/>
    <n v="497.52154931761783"/>
    <n v="331.68103287841188"/>
  </r>
  <r>
    <s v="05/06/2026"/>
    <s v="E"/>
    <s v="[1062] RAMGADH"/>
    <s v="[8401] DURGAWATI"/>
    <x v="35"/>
    <x v="35"/>
    <x v="35"/>
    <s v="B"/>
    <n v="31"/>
    <n v="7.8"/>
    <n v="9"/>
    <n v="2.4179999999999997"/>
    <n v="2.79"/>
    <n v="65.13"/>
    <n v="2019.0299999999997"/>
    <n v="471.95652173913038"/>
    <n v="314.63768115942025"/>
    <n v="35.333024999999999"/>
    <n v="116.25"/>
    <n v="2170.6130249999997"/>
    <n v="70.019774999999996"/>
    <n v="507.3896739130434"/>
    <n v="338.25978260869562"/>
  </r>
  <r>
    <s v="06/06/2026"/>
    <s v="M"/>
    <s v="[1062] RAMGADH"/>
    <s v="[8401] DURGAWATI"/>
    <x v="35"/>
    <x v="35"/>
    <x v="35"/>
    <s v="B"/>
    <n v="32"/>
    <n v="8.4"/>
    <n v="9"/>
    <n v="2.6880000000000002"/>
    <n v="2.88"/>
    <n v="70.14"/>
    <n v="2244.48"/>
    <n v="487.08333333333326"/>
    <n v="324.72222222222217"/>
    <n v="39.278400000000005"/>
    <n v="120"/>
    <n v="2403.7584000000002"/>
    <n v="75.117450000000005"/>
    <n v="521.64895833333333"/>
    <n v="347.76597222222222"/>
  </r>
  <r>
    <s v="06/06/2026"/>
    <s v="M"/>
    <s v="[1062] RAMGADH"/>
    <s v="[8401] DURGAWATI"/>
    <x v="35"/>
    <x v="35"/>
    <x v="35"/>
    <s v="C"/>
    <n v="8"/>
    <n v="4.7"/>
    <n v="8.5"/>
    <n v="0.376"/>
    <n v="0.68"/>
    <n v="43.2301815"/>
    <n v="345.841452"/>
    <n v="417.01139710610931"/>
    <n v="278.00759807073956"/>
    <n v="6.052225410000001"/>
    <n v="30"/>
    <n v="381.89367741000001"/>
    <n v="47.736709676250001"/>
    <n v="460.48272999598072"/>
    <n v="306.98848666398715"/>
  </r>
  <r>
    <s v="06/06/2026"/>
    <s v="E"/>
    <s v="[1062] RAMGADH"/>
    <s v="[8401] DURGAWATI"/>
    <x v="35"/>
    <x v="35"/>
    <x v="35"/>
    <s v="B"/>
    <n v="27"/>
    <n v="8"/>
    <n v="9"/>
    <n v="2.16"/>
    <n v="2.4300000000000002"/>
    <n v="66.8"/>
    <n v="1803.6"/>
    <n v="477.14285714285705"/>
    <n v="318.09523809523802"/>
    <n v="31.563000000000002"/>
    <n v="101.25"/>
    <n v="1936.413"/>
    <n v="71.718999999999994"/>
    <n v="512.27857142857135"/>
    <n v="341.51904761904757"/>
  </r>
  <r>
    <s v="06/06/2026"/>
    <s v="E"/>
    <s v="[1062] RAMGADH"/>
    <s v="[8401] DURGAWATI"/>
    <x v="35"/>
    <x v="35"/>
    <x v="35"/>
    <s v="C"/>
    <n v="34"/>
    <n v="3.9"/>
    <n v="8.1999999999999993"/>
    <n v="1.3259999999999998"/>
    <n v="2.7879999999999994"/>
    <n v="39.060139800000002"/>
    <n v="1328.0447532000001"/>
    <n v="417.01216868327407"/>
    <n v="278.00811245551603"/>
    <n v="23.240783181000005"/>
    <n v="127.5"/>
    <n v="1478.7855363810002"/>
    <n v="43.493692246500004"/>
    <n v="464.34546882384348"/>
    <n v="309.5636458825623"/>
  </r>
  <r>
    <s v="07/06/2026"/>
    <s v="M"/>
    <s v="[1062] RAMGADH"/>
    <s v="[8401] DURGAWATI"/>
    <x v="35"/>
    <x v="35"/>
    <x v="35"/>
    <s v="B"/>
    <n v="39"/>
    <n v="7.8"/>
    <n v="9"/>
    <n v="3.0419999999999998"/>
    <n v="3.51"/>
    <n v="65.13"/>
    <n v="2540.0699999999997"/>
    <n v="471.95652173913038"/>
    <n v="314.63768115942025"/>
    <n v="44.451225000000001"/>
    <n v="146.25"/>
    <n v="2730.7712249999995"/>
    <n v="70.019774999999981"/>
    <n v="507.38967391304328"/>
    <n v="338.2597826086955"/>
  </r>
  <r>
    <s v="07/06/2026"/>
    <s v="E"/>
    <s v="[1062] RAMGADH"/>
    <s v="[8401] DURGAWATI"/>
    <x v="35"/>
    <x v="35"/>
    <x v="35"/>
    <s v="B"/>
    <n v="24"/>
    <n v="8"/>
    <n v="9"/>
    <n v="1.92"/>
    <n v="2.16"/>
    <n v="66.8"/>
    <n v="1603.1999999999998"/>
    <n v="477.14285714285705"/>
    <n v="318.09523809523802"/>
    <n v="28.056000000000001"/>
    <n v="90"/>
    <n v="1721.2559999999999"/>
    <n v="71.718999999999994"/>
    <n v="512.27857142857135"/>
    <n v="341.51904761904757"/>
  </r>
  <r>
    <s v="07/06/2026"/>
    <s v="E"/>
    <s v="[1062] RAMGADH"/>
    <s v="[8401] DURGAWATI"/>
    <x v="35"/>
    <x v="35"/>
    <x v="35"/>
    <s v="C"/>
    <n v="34"/>
    <n v="4"/>
    <n v="8.1999999999999993"/>
    <n v="1.36"/>
    <n v="2.7879999999999994"/>
    <n v="39.477139800000003"/>
    <n v="1342.2227532000002"/>
    <n v="417.0120401408451"/>
    <n v="278.00802676056338"/>
    <n v="23.488898181000007"/>
    <n v="127.5"/>
    <n v="1493.2116513810001"/>
    <n v="43.917989746500005"/>
    <n v="463.92242689964797"/>
    <n v="309.28161793309863"/>
  </r>
  <r>
    <s v="08/06/2026"/>
    <s v="M"/>
    <s v="[1062] RAMGADH"/>
    <s v="[8401] DURGAWATI"/>
    <x v="35"/>
    <x v="35"/>
    <x v="35"/>
    <s v="B"/>
    <n v="39"/>
    <n v="8"/>
    <n v="9"/>
    <n v="3.12"/>
    <n v="3.51"/>
    <n v="66.8"/>
    <n v="2605.1999999999998"/>
    <n v="477.14285714285705"/>
    <n v="318.09523809523802"/>
    <n v="45.591000000000001"/>
    <n v="146.25"/>
    <n v="2797.0409999999997"/>
    <n v="71.718999999999994"/>
    <n v="512.27857142857135"/>
    <n v="341.51904761904757"/>
  </r>
  <r>
    <s v="08/06/2026"/>
    <s v="E"/>
    <s v="[1062] RAMGADH"/>
    <s v="[8401] DURGAWATI"/>
    <x v="35"/>
    <x v="35"/>
    <x v="35"/>
    <s v="B"/>
    <n v="36"/>
    <n v="7.9"/>
    <n v="9"/>
    <n v="2.8440000000000003"/>
    <n v="3.24"/>
    <n v="65.965000000000003"/>
    <n v="2374.7400000000002"/>
    <n v="474.56834532374097"/>
    <n v="316.37889688249396"/>
    <n v="41.557950000000005"/>
    <n v="135"/>
    <n v="2551.2979500000001"/>
    <n v="70.869387500000002"/>
    <n v="509.85170863309349"/>
    <n v="339.901139088729"/>
  </r>
  <r>
    <s v="08/06/2026"/>
    <s v="E"/>
    <s v="[1062] RAMGADH"/>
    <s v="[8401] DURGAWATI"/>
    <x v="35"/>
    <x v="35"/>
    <x v="35"/>
    <s v="C"/>
    <n v="26"/>
    <n v="3.2"/>
    <n v="8.1"/>
    <n v="0.83200000000000007"/>
    <n v="2.1059999999999999"/>
    <n v="35.8631259"/>
    <n v="932.4412734"/>
    <n v="417.01309186046512"/>
    <n v="278.00872790697673"/>
    <n v="16.3177222845"/>
    <n v="97.5"/>
    <n v="1046.2589956845"/>
    <n v="40.24073060325"/>
    <n v="467.91547213081401"/>
    <n v="311.94364808720934"/>
  </r>
  <r>
    <s v="09/06/2026"/>
    <s v="M"/>
    <s v="[1062] RAMGADH"/>
    <s v="[8401] DURGAWATI"/>
    <x v="35"/>
    <x v="35"/>
    <x v="35"/>
    <s v="B"/>
    <n v="32"/>
    <n v="8.4"/>
    <n v="9"/>
    <n v="2.6880000000000002"/>
    <n v="2.88"/>
    <n v="70.14"/>
    <n v="2244.48"/>
    <n v="487.08333333333326"/>
    <n v="324.72222222222217"/>
    <n v="39.278400000000005"/>
    <n v="120"/>
    <n v="2403.7584000000002"/>
    <n v="75.117450000000005"/>
    <n v="521.64895833333333"/>
    <n v="347.76597222222222"/>
  </r>
  <r>
    <s v="09/06/2026"/>
    <s v="E"/>
    <s v="[1062] RAMGADH"/>
    <s v="[8401] DURGAWATI"/>
    <x v="35"/>
    <x v="35"/>
    <x v="35"/>
    <s v="B"/>
    <n v="28"/>
    <n v="8"/>
    <n v="9"/>
    <n v="2.2400000000000002"/>
    <n v="2.52"/>
    <n v="66.8"/>
    <n v="1870.3999999999999"/>
    <n v="477.14285714285705"/>
    <n v="318.09523809523802"/>
    <n v="32.731999999999999"/>
    <n v="105"/>
    <n v="2008.1319999999998"/>
    <n v="71.718999999999994"/>
    <n v="512.27857142857135"/>
    <n v="341.51904761904757"/>
  </r>
  <r>
    <s v="09/06/2026"/>
    <s v="E"/>
    <s v="[1062] RAMGADH"/>
    <s v="[8401] DURGAWATI"/>
    <x v="35"/>
    <x v="35"/>
    <x v="35"/>
    <s v="C"/>
    <n v="29"/>
    <n v="4"/>
    <n v="8.1"/>
    <n v="1.1599999999999999"/>
    <n v="2.3489999999999998"/>
    <n v="39.199125899999999"/>
    <n v="1136.7746511"/>
    <n v="417.01197765957443"/>
    <n v="278.00798510638293"/>
    <n v="19.893556394250002"/>
    <n v="108.75"/>
    <n v="1265.4182074942501"/>
    <n v="43.635110603249998"/>
    <n v="464.20330428989359"/>
    <n v="309.46886952659571"/>
  </r>
  <r>
    <s v="10/06/2026"/>
    <s v="M"/>
    <s v="[1062] RAMGADH"/>
    <s v="[8401] DURGAWATI"/>
    <x v="35"/>
    <x v="35"/>
    <x v="35"/>
    <s v="B"/>
    <n v="31"/>
    <n v="8.4"/>
    <n v="9"/>
    <n v="2.6040000000000005"/>
    <n v="2.79"/>
    <n v="70.14"/>
    <n v="2174.34"/>
    <n v="487.08333333333326"/>
    <n v="324.72222222222217"/>
    <n v="38.050950000000007"/>
    <n v="116.25"/>
    <n v="2328.64095"/>
    <n v="75.117450000000005"/>
    <n v="521.64895833333333"/>
    <n v="347.76597222222222"/>
  </r>
  <r>
    <s v="10/06/2026"/>
    <s v="E"/>
    <s v="[1062] RAMGADH"/>
    <s v="[8401] DURGAWATI"/>
    <x v="35"/>
    <x v="35"/>
    <x v="35"/>
    <s v="B"/>
    <n v="38"/>
    <n v="7.7"/>
    <n v="8.8000000000000007"/>
    <n v="2.9260000000000002"/>
    <n v="3.3440000000000003"/>
    <n v="63.652050000000003"/>
    <n v="2418.7779"/>
    <n v="469.17972972972979"/>
    <n v="312.78648648648652"/>
    <n v="42.328613250000004"/>
    <n v="142.5"/>
    <n v="2603.6065132499998"/>
    <n v="68.51596087499999"/>
    <n v="505.03165264127762"/>
    <n v="336.68776842751839"/>
  </r>
  <r>
    <s v="10/06/2026"/>
    <s v="E"/>
    <s v="[1062] RAMGADH"/>
    <s v="[8401] DURGAWATI"/>
    <x v="35"/>
    <x v="35"/>
    <x v="35"/>
    <s v="C"/>
    <n v="31"/>
    <n v="3.6"/>
    <n v="8.1999999999999993"/>
    <n v="1.1160000000000001"/>
    <n v="2.5419999999999998"/>
    <n v="37.809139800000004"/>
    <n v="1172.0833338000002"/>
    <n v="417.01257132352941"/>
    <n v="278.00838088235292"/>
    <n v="20.511458341500006"/>
    <n v="116.25"/>
    <n v="1308.8447921415002"/>
    <n v="42.220799746500006"/>
    <n v="465.67058543933825"/>
    <n v="310.44705695955884"/>
  </r>
  <r>
    <s v="11/06/2026"/>
    <s v="M"/>
    <s v="[1062] RAMGADH"/>
    <s v="[8401] DURGAWATI"/>
    <x v="35"/>
    <x v="35"/>
    <x v="35"/>
    <s v="B"/>
    <n v="31"/>
    <n v="8.4"/>
    <n v="9"/>
    <n v="2.6040000000000005"/>
    <n v="2.79"/>
    <n v="70.14"/>
    <n v="2174.34"/>
    <n v="487.08333333333326"/>
    <n v="324.72222222222217"/>
    <n v="38.050950000000007"/>
    <n v="116.25"/>
    <n v="2328.64095"/>
    <n v="75.117450000000005"/>
    <n v="521.64895833333333"/>
    <n v="347.76597222222222"/>
  </r>
  <r>
    <s v="11/06/2026"/>
    <s v="E"/>
    <s v="[1062] RAMGADH"/>
    <s v="[8401] DURGAWATI"/>
    <x v="35"/>
    <x v="35"/>
    <x v="35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11/06/2026"/>
    <s v="E"/>
    <s v="[1062] RAMGADH"/>
    <s v="[8401] DURGAWATI"/>
    <x v="35"/>
    <x v="35"/>
    <x v="35"/>
    <s v="C"/>
    <n v="31"/>
    <n v="4"/>
    <n v="8.1999999999999993"/>
    <n v="1.24"/>
    <n v="2.5419999999999998"/>
    <n v="39.477139800000003"/>
    <n v="1223.7913338000001"/>
    <n v="417.0120401408451"/>
    <n v="278.00802676056338"/>
    <n v="21.416348341500004"/>
    <n v="116.25"/>
    <n v="1361.4576821415001"/>
    <n v="43.917989746500005"/>
    <n v="463.92242689964797"/>
    <n v="309.28161793309863"/>
  </r>
  <r>
    <s v="12/06/2026"/>
    <s v="M"/>
    <s v="[1062] RAMGADH"/>
    <s v="[8401] DURGAWATI"/>
    <x v="35"/>
    <x v="35"/>
    <x v="35"/>
    <s v="B"/>
    <n v="32"/>
    <n v="8.1999999999999993"/>
    <n v="9"/>
    <n v="2.6239999999999997"/>
    <n v="2.88"/>
    <n v="68.469999999999985"/>
    <n v="2191.0399999999995"/>
    <n v="482.18309859154925"/>
    <n v="321.45539906103284"/>
    <n v="38.343199999999996"/>
    <n v="120"/>
    <n v="2349.3831999999993"/>
    <n v="73.418224999999978"/>
    <n v="517.02975352112662"/>
    <n v="344.68650234741773"/>
  </r>
  <r>
    <s v="12/06/2026"/>
    <s v="E"/>
    <s v="[1062] RAMGADH"/>
    <s v="[8401] DURGAWATI"/>
    <x v="35"/>
    <x v="35"/>
    <x v="35"/>
    <s v="B"/>
    <n v="33"/>
    <n v="7.9"/>
    <n v="9"/>
    <n v="2.6069999999999998"/>
    <n v="2.97"/>
    <n v="65.965000000000003"/>
    <n v="2176.8450000000003"/>
    <n v="474.56834532374097"/>
    <n v="316.37889688249396"/>
    <n v="38.09478750000001"/>
    <n v="123.75"/>
    <n v="2338.6897875000004"/>
    <n v="70.869387500000016"/>
    <n v="509.85170863309361"/>
    <n v="339.90113908872905"/>
  </r>
  <r>
    <s v="12/06/2026"/>
    <s v="E"/>
    <s v="[1062] RAMGADH"/>
    <s v="[8401] DURGAWATI"/>
    <x v="35"/>
    <x v="35"/>
    <x v="35"/>
    <s v="C"/>
    <n v="32"/>
    <n v="4.2"/>
    <n v="8.5"/>
    <n v="1.3440000000000001"/>
    <n v="2.72"/>
    <n v="41.145181500000007"/>
    <n v="1316.6458080000002"/>
    <n v="417.01197466216217"/>
    <n v="278.00798310810814"/>
    <n v="23.041301640000007"/>
    <n v="120"/>
    <n v="1459.6871096400002"/>
    <n v="45.615222176250008"/>
    <n v="462.31644097550679"/>
    <n v="308.21096065033788"/>
  </r>
  <r>
    <s v="13/06/2026"/>
    <s v="M"/>
    <s v="[1062] RAMGADH"/>
    <s v="[8401] DURGAWATI"/>
    <x v="35"/>
    <x v="35"/>
    <x v="35"/>
    <s v="B"/>
    <n v="32"/>
    <n v="8.6"/>
    <n v="9"/>
    <n v="2.7519999999999998"/>
    <n v="2.88"/>
    <n v="71.809999999999988"/>
    <n v="2297.9199999999996"/>
    <n v="491.84931506849313"/>
    <n v="327.89954337899542"/>
    <n v="40.2136"/>
    <n v="120"/>
    <n v="2458.1335999999997"/>
    <n v="76.816674999999989"/>
    <n v="526.14160958904108"/>
    <n v="350.76107305936074"/>
  </r>
  <r>
    <s v="13/06/2026"/>
    <s v="E"/>
    <s v="[1062] RAMGADH"/>
    <s v="[8401] DURGAWATI"/>
    <x v="35"/>
    <x v="35"/>
    <x v="35"/>
    <s v="B"/>
    <n v="23"/>
    <n v="8.6"/>
    <n v="9"/>
    <n v="1.9779999999999998"/>
    <n v="2.0699999999999998"/>
    <n v="71.809999999999988"/>
    <n v="1651.6299999999997"/>
    <n v="491.84931506849313"/>
    <n v="327.89954337899542"/>
    <n v="28.903524999999998"/>
    <n v="86.25"/>
    <n v="1766.7835249999996"/>
    <n v="76.816674999999989"/>
    <n v="526.14160958904108"/>
    <n v="350.76107305936074"/>
  </r>
  <r>
    <s v="13/06/2026"/>
    <s v="E"/>
    <s v="[1062] RAMGADH"/>
    <s v="[8401] DURGAWATI"/>
    <x v="35"/>
    <x v="35"/>
    <x v="35"/>
    <s v="C"/>
    <n v="31"/>
    <n v="4.4000000000000004"/>
    <n v="8.4"/>
    <n v="1.3640000000000001"/>
    <n v="2.6040000000000005"/>
    <n v="41.701167600000005"/>
    <n v="1292.7361956000002"/>
    <n v="417.01167600000002"/>
    <n v="278.00778400000002"/>
    <n v="22.622883423000005"/>
    <n v="116.25"/>
    <n v="1431.6090790230003"/>
    <n v="46.180938033000011"/>
    <n v="461.80938033000007"/>
    <n v="307.87292022000003"/>
  </r>
  <r>
    <s v="14/06/2026"/>
    <s v="M"/>
    <s v="[1062] RAMGADH"/>
    <s v="[8401] DURGAWATI"/>
    <x v="35"/>
    <x v="35"/>
    <x v="35"/>
    <s v="B"/>
    <n v="34"/>
    <n v="8.4"/>
    <n v="9"/>
    <n v="2.8560000000000003"/>
    <n v="3.06"/>
    <n v="70.14"/>
    <n v="2384.7600000000002"/>
    <n v="487.08333333333326"/>
    <n v="324.72222222222217"/>
    <n v="41.733300000000007"/>
    <n v="127.5"/>
    <n v="2553.9933000000001"/>
    <n v="75.117450000000005"/>
    <n v="521.64895833333333"/>
    <n v="347.76597222222222"/>
  </r>
  <r>
    <s v="14/06/2026"/>
    <s v="E"/>
    <s v="[1062] RAMGADH"/>
    <s v="[8401] DURGAWATI"/>
    <x v="35"/>
    <x v="35"/>
    <x v="35"/>
    <s v="B"/>
    <n v="29"/>
    <n v="8.3000000000000007"/>
    <n v="9"/>
    <n v="2.407"/>
    <n v="2.61"/>
    <n v="69.305000000000007"/>
    <n v="2009.8450000000003"/>
    <n v="484.65034965034965"/>
    <n v="323.10023310023308"/>
    <n v="35.17228750000001"/>
    <n v="108.75"/>
    <n v="2153.7672875000003"/>
    <n v="74.267837500000013"/>
    <n v="519.355506993007"/>
    <n v="346.23700466200467"/>
  </r>
  <r>
    <s v="14/06/2026"/>
    <s v="E"/>
    <s v="[1062] RAMGADH"/>
    <s v="[8401] DURGAWATI"/>
    <x v="35"/>
    <x v="35"/>
    <x v="35"/>
    <s v="C"/>
    <n v="42"/>
    <n v="4.3"/>
    <n v="8.4"/>
    <n v="1.806"/>
    <n v="3.528"/>
    <n v="41.284167600000004"/>
    <n v="1733.9350392000001"/>
    <n v="417.01179393939395"/>
    <n v="278.00786262626264"/>
    <n v="30.343863186000004"/>
    <n v="157.5"/>
    <n v="1921.778902386"/>
    <n v="45.756640533000002"/>
    <n v="462.18828821212122"/>
    <n v="308.12552547474746"/>
  </r>
  <r>
    <s v="15/06/2026"/>
    <s v="M"/>
    <s v="[1062] RAMGADH"/>
    <s v="[8401] DURGAWATI"/>
    <x v="35"/>
    <x v="35"/>
    <x v="35"/>
    <s v="B"/>
    <n v="30"/>
    <n v="8.8000000000000007"/>
    <n v="9"/>
    <n v="2.64"/>
    <n v="2.7"/>
    <n v="73.48"/>
    <n v="2204.4"/>
    <n v="496.48648648648646"/>
    <n v="330.99099099099095"/>
    <n v="38.577000000000005"/>
    <n v="112.5"/>
    <n v="2355.4769999999999"/>
    <n v="78.515900000000002"/>
    <n v="530.51283783783776"/>
    <n v="353.67522522522518"/>
  </r>
  <r>
    <s v="15/06/2026"/>
    <s v="E"/>
    <s v="[1062] RAMGADH"/>
    <s v="[8401] DURGAWATI"/>
    <x v="35"/>
    <x v="35"/>
    <x v="35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15/06/2026"/>
    <s v="E"/>
    <s v="[1062] RAMGADH"/>
    <s v="[8401] DURGAWATI"/>
    <x v="35"/>
    <x v="35"/>
    <x v="35"/>
    <s v="C"/>
    <n v="47"/>
    <n v="4.3"/>
    <n v="8.5"/>
    <n v="2.0209999999999999"/>
    <n v="3.9950000000000001"/>
    <n v="41.562181500000001"/>
    <n v="1953.4225305"/>
    <n v="417.01185451505017"/>
    <n v="278.00790301003343"/>
    <n v="34.184894283750005"/>
    <n v="176.25"/>
    <n v="2163.85742478375"/>
    <n v="46.039519676250002"/>
    <n v="461.93498002926424"/>
    <n v="307.95665335284281"/>
  </r>
  <r>
    <s v="16/06/2026"/>
    <s v="M"/>
    <s v="[1062] RAMGADH"/>
    <s v="[8401] DURGAWATI"/>
    <x v="35"/>
    <x v="35"/>
    <x v="35"/>
    <s v="B"/>
    <n v="31"/>
    <n v="8.4"/>
    <n v="9"/>
    <n v="2.6040000000000005"/>
    <n v="2.79"/>
    <n v="70.14"/>
    <n v="2174.34"/>
    <n v="487.08333333333326"/>
    <n v="324.72222222222217"/>
    <n v="38.050950000000007"/>
    <n v="116.25"/>
    <n v="2328.64095"/>
    <n v="75.117450000000005"/>
    <n v="521.64895833333333"/>
    <n v="347.76597222222222"/>
  </r>
  <r>
    <s v="16/06/2026"/>
    <s v="E"/>
    <s v="[1062] RAMGADH"/>
    <s v="[8401] DURGAWATI"/>
    <x v="35"/>
    <x v="35"/>
    <x v="35"/>
    <s v="B"/>
    <n v="20"/>
    <n v="8.4"/>
    <n v="9"/>
    <n v="1.68"/>
    <n v="1.8"/>
    <n v="70.14"/>
    <n v="1402.8"/>
    <n v="487.08333333333326"/>
    <n v="324.72222222222217"/>
    <n v="24.549000000000003"/>
    <n v="75"/>
    <n v="1502.3489999999999"/>
    <n v="75.117449999999991"/>
    <n v="521.64895833333321"/>
    <n v="347.76597222222216"/>
  </r>
  <r>
    <s v="16/06/2026"/>
    <s v="E"/>
    <s v="[1062] RAMGADH"/>
    <s v="[8401] DURGAWATI"/>
    <x v="35"/>
    <x v="35"/>
    <x v="35"/>
    <s v="C"/>
    <n v="39"/>
    <n v="4.4000000000000004"/>
    <n v="8.4"/>
    <n v="1.7160000000000002"/>
    <n v="3.2760000000000002"/>
    <n v="41.701167600000005"/>
    <n v="1626.3455364000001"/>
    <n v="417.01167600000002"/>
    <n v="278.00778400000002"/>
    <n v="28.461046887000006"/>
    <n v="146.25"/>
    <n v="1801.0565832870002"/>
    <n v="46.180938033000004"/>
    <n v="461.80938033000001"/>
    <n v="307.87292022000003"/>
  </r>
  <r>
    <s v="17/06/2026"/>
    <s v="M"/>
    <s v="[1062] RAMGADH"/>
    <s v="[8401] DURGAWATI"/>
    <x v="35"/>
    <x v="35"/>
    <x v="35"/>
    <s v="B"/>
    <n v="28"/>
    <n v="8.5"/>
    <n v="9"/>
    <n v="2.38"/>
    <n v="2.52"/>
    <n v="70.975000000000009"/>
    <n v="1987.3000000000002"/>
    <n v="489.48275862068965"/>
    <n v="326.32183908045977"/>
    <n v="34.777750000000005"/>
    <n v="105"/>
    <n v="2127.0777500000004"/>
    <n v="75.967062500000011"/>
    <n v="523.91077586206893"/>
    <n v="349.27385057471264"/>
  </r>
  <r>
    <s v="17/06/2026"/>
    <s v="E"/>
    <s v="[1062] RAMGADH"/>
    <s v="[8401] DURGAWATI"/>
    <x v="35"/>
    <x v="35"/>
    <x v="35"/>
    <s v="B"/>
    <n v="27"/>
    <n v="8.5"/>
    <n v="9"/>
    <n v="2.2949999999999999"/>
    <n v="2.4300000000000002"/>
    <n v="70.975000000000009"/>
    <n v="1916.3250000000003"/>
    <n v="489.48275862068965"/>
    <n v="326.32183908045977"/>
    <n v="33.535687500000009"/>
    <n v="101.25"/>
    <n v="2051.1106875000005"/>
    <n v="75.967062500000011"/>
    <n v="523.91077586206893"/>
    <n v="349.27385057471264"/>
  </r>
  <r>
    <s v="17/06/2026"/>
    <s v="E"/>
    <s v="[1062] RAMGADH"/>
    <s v="[8401] DURGAWATI"/>
    <x v="35"/>
    <x v="35"/>
    <x v="35"/>
    <s v="C"/>
    <n v="36"/>
    <n v="4.5"/>
    <n v="8.5"/>
    <n v="1.62"/>
    <n v="3.06"/>
    <n v="42.396181500000004"/>
    <n v="1526.2625340000002"/>
    <n v="417.01162131147544"/>
    <n v="278.00774754098364"/>
    <n v="26.709594345000006"/>
    <n v="135"/>
    <n v="1687.9721283450001"/>
    <n v="46.888114676250005"/>
    <n v="461.19457058606559"/>
    <n v="307.46304705737708"/>
  </r>
  <r>
    <s v="18/06/2026"/>
    <s v="M"/>
    <s v="[1062] RAMGADH"/>
    <s v="[8401] DURGAWATI"/>
    <x v="35"/>
    <x v="35"/>
    <x v="35"/>
    <s v="B"/>
    <n v="31"/>
    <n v="8.1"/>
    <n v="9"/>
    <n v="2.5110000000000001"/>
    <n v="2.79"/>
    <n v="67.635000000000005"/>
    <n v="2096.6849999999999"/>
    <n v="479.68085106382978"/>
    <n v="319.78723404255317"/>
    <n v="36.691987500000003"/>
    <n v="116.25"/>
    <n v="2249.6269874999998"/>
    <n v="72.5686125"/>
    <n v="514.67101063829784"/>
    <n v="343.11400709219856"/>
  </r>
  <r>
    <s v="18/06/2026"/>
    <s v="E"/>
    <s v="[1062] RAMGADH"/>
    <s v="[8401] DURGAWATI"/>
    <x v="35"/>
    <x v="35"/>
    <x v="35"/>
    <s v="B"/>
    <n v="18"/>
    <n v="8.4"/>
    <n v="9"/>
    <n v="1.5120000000000002"/>
    <n v="1.62"/>
    <n v="70.14"/>
    <n v="1262.52"/>
    <n v="487.08333333333326"/>
    <n v="324.72222222222217"/>
    <n v="22.094100000000001"/>
    <n v="67.5"/>
    <n v="1352.1141"/>
    <n v="75.117450000000005"/>
    <n v="521.64895833333333"/>
    <n v="347.76597222222222"/>
  </r>
  <r>
    <s v="18/06/2026"/>
    <s v="E"/>
    <s v="[1062] RAMGADH"/>
    <s v="[8401] DURGAWATI"/>
    <x v="35"/>
    <x v="35"/>
    <x v="35"/>
    <s v="C"/>
    <n v="36"/>
    <n v="3.7"/>
    <n v="8.1"/>
    <n v="1.3320000000000001"/>
    <n v="2.9159999999999995"/>
    <n v="37.948125900000008"/>
    <n v="1366.1325324000004"/>
    <n v="417.01237252747262"/>
    <n v="278.00824835164843"/>
    <n v="23.90731931700001"/>
    <n v="135"/>
    <n v="1525.0398517170004"/>
    <n v="42.362218103250008"/>
    <n v="465.51888025549459"/>
    <n v="310.34592017032975"/>
  </r>
  <r>
    <s v="19/06/2026"/>
    <s v="M"/>
    <s v="[1062] RAMGADH"/>
    <s v="[8401] DURGAWATI"/>
    <x v="35"/>
    <x v="35"/>
    <x v="35"/>
    <s v="B"/>
    <n v="31"/>
    <n v="8.6"/>
    <n v="9"/>
    <n v="2.6659999999999995"/>
    <n v="2.79"/>
    <n v="71.809999999999988"/>
    <n v="2226.1099999999997"/>
    <n v="491.84931506849313"/>
    <n v="327.89954337899542"/>
    <n v="38.956924999999998"/>
    <n v="116.25"/>
    <n v="2381.3169249999996"/>
    <n v="76.816674999999989"/>
    <n v="526.14160958904108"/>
    <n v="350.76107305936074"/>
  </r>
  <r>
    <s v="19/06/2026"/>
    <s v="M"/>
    <s v="[1062] RAMGADH"/>
    <s v="[8401] DURGAWATI"/>
    <x v="35"/>
    <x v="35"/>
    <x v="35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19/06/2026"/>
    <s v="E"/>
    <s v="[1062] RAMGADH"/>
    <s v="[8401] DURGAWATI"/>
    <x v="35"/>
    <x v="35"/>
    <x v="35"/>
    <s v="B"/>
    <n v="27"/>
    <n v="7.8"/>
    <n v="8.8000000000000007"/>
    <n v="2.1059999999999999"/>
    <n v="2.3760000000000003"/>
    <n v="64.478699999999989"/>
    <n v="1740.9248999999998"/>
    <n v="471.7953658536585"/>
    <n v="314.530243902439"/>
    <n v="30.466185749999998"/>
    <n v="101.25"/>
    <n v="1872.6410857499998"/>
    <n v="69.357077249999989"/>
    <n v="507.49080914634141"/>
    <n v="338.32720609756092"/>
  </r>
  <r>
    <s v="19/06/2026"/>
    <s v="E"/>
    <s v="[1062] RAMGADH"/>
    <s v="[8401] DURGAWATI"/>
    <x v="35"/>
    <x v="35"/>
    <x v="35"/>
    <s v="C"/>
    <n v="36"/>
    <n v="3.5"/>
    <n v="8"/>
    <n v="1.26"/>
    <n v="2.88"/>
    <n v="36.836112000000007"/>
    <n v="1326.1000320000003"/>
    <n v="417.01258867924531"/>
    <n v="278.00839245283021"/>
    <n v="23.206750560000007"/>
    <n v="135"/>
    <n v="1484.3067825600003"/>
    <n v="41.230743960000012"/>
    <n v="466.76313916981138"/>
    <n v="311.17542611320761"/>
  </r>
  <r>
    <s v="20/06/2026"/>
    <s v="M"/>
    <s v="[1062] RAMGADH"/>
    <s v="[8401] DURGAWATI"/>
    <x v="35"/>
    <x v="35"/>
    <x v="35"/>
    <s v="B"/>
    <n v="32"/>
    <n v="8.1"/>
    <n v="9"/>
    <n v="2.5920000000000001"/>
    <n v="2.88"/>
    <n v="67.635000000000005"/>
    <n v="2164.3200000000002"/>
    <n v="479.68085106382978"/>
    <n v="319.78723404255317"/>
    <n v="37.875600000000006"/>
    <n v="120"/>
    <n v="2322.1956"/>
    <n v="72.5686125"/>
    <n v="514.67101063829784"/>
    <n v="343.11400709219856"/>
  </r>
  <r>
    <s v="20/06/2026"/>
    <s v="M"/>
    <s v="[1062] RAMGADH"/>
    <s v="[8401] DURGAWATI"/>
    <x v="35"/>
    <x v="35"/>
    <x v="35"/>
    <s v="C"/>
    <n v="11"/>
    <n v="4.8"/>
    <n v="8.3000000000000007"/>
    <n v="0.52800000000000002"/>
    <n v="0.91300000000000014"/>
    <n v="43.091153700000007"/>
    <n v="474.00269070000007"/>
    <n v="417.01116483870976"/>
    <n v="278.00744322580653"/>
    <n v="8.2950470872500013"/>
    <n v="41.25"/>
    <n v="523.54773778725007"/>
    <n v="47.595248889750003"/>
    <n v="460.5991828040323"/>
    <n v="307.06612186935484"/>
  </r>
  <r>
    <s v="20/06/2026"/>
    <s v="E"/>
    <s v="[1062] RAMGADH"/>
    <s v="[8401] DURGAWATI"/>
    <x v="35"/>
    <x v="35"/>
    <x v="35"/>
    <s v="B"/>
    <n v="21"/>
    <n v="8.5"/>
    <n v="9"/>
    <n v="1.7849999999999999"/>
    <n v="1.89"/>
    <n v="70.975000000000009"/>
    <n v="1490.4750000000001"/>
    <n v="489.48275862068965"/>
    <n v="326.32183908045977"/>
    <n v="26.083312500000005"/>
    <n v="78.75"/>
    <n v="1595.3083125000001"/>
    <n v="75.967062499999997"/>
    <n v="523.91077586206893"/>
    <n v="349.27385057471264"/>
  </r>
  <r>
    <s v="20/06/2026"/>
    <s v="E"/>
    <s v="[1062] RAMGADH"/>
    <s v="[8401] DURGAWATI"/>
    <x v="35"/>
    <x v="35"/>
    <x v="35"/>
    <s v="C"/>
    <n v="41"/>
    <n v="4.0999999999999996"/>
    <n v="8.1999999999999993"/>
    <n v="1.681"/>
    <n v="3.3620000000000001"/>
    <n v="39.894139799999998"/>
    <n v="1635.6597317999999"/>
    <n v="417.01191428571434"/>
    <n v="278.00794285714289"/>
    <n v="28.624045306500001"/>
    <n v="153.75"/>
    <n v="1818.0337771064999"/>
    <n v="44.3422872465"/>
    <n v="463.50822905749135"/>
    <n v="309.00548603832755"/>
  </r>
  <r>
    <s v="21/06/2026"/>
    <s v="M"/>
    <s v="[1062] RAMGADH"/>
    <s v="[8401] DURGAWATI"/>
    <x v="35"/>
    <x v="35"/>
    <x v="35"/>
    <s v="B"/>
    <n v="32"/>
    <n v="8.1999999999999993"/>
    <n v="8.9"/>
    <n v="2.6239999999999997"/>
    <n v="2.8480000000000003"/>
    <n v="67.785299999999978"/>
    <n v="2169.1295999999993"/>
    <n v="479.61297169811303"/>
    <n v="319.74198113207535"/>
    <n v="37.95976799999999"/>
    <n v="120"/>
    <n v="2327.0893679999995"/>
    <n v="72.721542749999983"/>
    <n v="514.53921757075454"/>
    <n v="343.02614504716968"/>
  </r>
  <r>
    <s v="21/06/2026"/>
    <s v="E"/>
    <s v="[1062] RAMGADH"/>
    <s v="[8401] DURGAWATI"/>
    <x v="35"/>
    <x v="35"/>
    <x v="35"/>
    <s v="B"/>
    <n v="32"/>
    <n v="7.6"/>
    <n v="8.8000000000000007"/>
    <n v="2.4319999999999999"/>
    <n v="2.8160000000000003"/>
    <n v="62.825400000000002"/>
    <n v="2010.4128000000001"/>
    <n v="466.5252475247525"/>
    <n v="311.01683168316833"/>
    <n v="35.182224000000005"/>
    <n v="120"/>
    <n v="2165.5950240000002"/>
    <n v="67.674844500000006"/>
    <n v="502.53597400990105"/>
    <n v="335.02398267326737"/>
  </r>
  <r>
    <s v="21/06/2026"/>
    <s v="E"/>
    <s v="[1062] RAMGADH"/>
    <s v="[8401] DURGAWATI"/>
    <x v="35"/>
    <x v="35"/>
    <x v="35"/>
    <s v="C"/>
    <n v="21"/>
    <n v="3.7"/>
    <n v="8"/>
    <n v="0.77700000000000002"/>
    <n v="1.68"/>
    <n v="37.670112000000003"/>
    <n v="791.07235200000002"/>
    <n v="417.0123099630996"/>
    <n v="278.0082066420664"/>
    <n v="13.843766160000001"/>
    <n v="78.75"/>
    <n v="883.66611816"/>
    <n v="42.079338960000001"/>
    <n v="465.82294051660512"/>
    <n v="310.5486270110701"/>
  </r>
  <r>
    <s v="22/06/2026"/>
    <s v="M"/>
    <s v="[1062] RAMGADH"/>
    <s v="[8401] DURGAWATI"/>
    <x v="35"/>
    <x v="35"/>
    <x v="35"/>
    <s v="B"/>
    <n v="34"/>
    <n v="8.5"/>
    <n v="9"/>
    <n v="2.89"/>
    <n v="3.06"/>
    <n v="70.975000000000009"/>
    <n v="2413.15"/>
    <n v="489.48275862068965"/>
    <n v="326.32183908045977"/>
    <n v="42.230125000000008"/>
    <n v="127.5"/>
    <n v="2582.8801250000001"/>
    <n v="75.967062499999997"/>
    <n v="523.91077586206893"/>
    <n v="349.27385057471264"/>
  </r>
  <r>
    <s v="22/06/2026"/>
    <s v="E"/>
    <s v="[1062] RAMGADH"/>
    <s v="[8401] DURGAWATI"/>
    <x v="35"/>
    <x v="35"/>
    <x v="35"/>
    <s v="B"/>
    <n v="26"/>
    <n v="8.5"/>
    <n v="9"/>
    <n v="2.21"/>
    <n v="2.34"/>
    <n v="70.975000000000009"/>
    <n v="1845.3500000000001"/>
    <n v="489.48275862068965"/>
    <n v="326.32183908045977"/>
    <n v="32.293625000000006"/>
    <n v="97.5"/>
    <n v="1975.1436250000002"/>
    <n v="75.967062500000011"/>
    <n v="523.91077586206893"/>
    <n v="349.27385057471264"/>
  </r>
  <r>
    <s v="22/06/2026"/>
    <s v="E"/>
    <s v="[1062] RAMGADH"/>
    <s v="[8401] DURGAWATI"/>
    <x v="35"/>
    <x v="35"/>
    <x v="35"/>
    <s v="C"/>
    <n v="40"/>
    <n v="3.6"/>
    <n v="8.5"/>
    <n v="1.44"/>
    <n v="3.4"/>
    <n v="38.643181500000004"/>
    <n v="1545.7272600000001"/>
    <n v="417.01274999999998"/>
    <n v="278.00849999999997"/>
    <n v="27.050227050000004"/>
    <n v="150"/>
    <n v="1722.7774870500002"/>
    <n v="43.069437176250005"/>
    <n v="464.77809902428061"/>
    <n v="309.85206601618705"/>
  </r>
  <r>
    <s v="23/06/2026"/>
    <s v="M"/>
    <s v="[1062] RAMGADH"/>
    <s v="[8401] DURGAWATI"/>
    <x v="35"/>
    <x v="35"/>
    <x v="35"/>
    <s v="B"/>
    <n v="28"/>
    <n v="8.5"/>
    <n v="9"/>
    <n v="2.38"/>
    <n v="2.52"/>
    <n v="70.975000000000009"/>
    <n v="1987.3000000000002"/>
    <n v="489.48275862068965"/>
    <n v="326.32183908045977"/>
    <n v="34.777750000000005"/>
    <n v="105"/>
    <n v="2127.0777500000004"/>
    <n v="75.967062500000011"/>
    <n v="523.91077586206893"/>
    <n v="349.27385057471264"/>
  </r>
  <r>
    <s v="23/06/2026"/>
    <s v="E"/>
    <s v="[1062] RAMGADH"/>
    <s v="[8401] DURGAWATI"/>
    <x v="35"/>
    <x v="35"/>
    <x v="35"/>
    <s v="B"/>
    <n v="26"/>
    <n v="8.1"/>
    <n v="9"/>
    <n v="2.1059999999999999"/>
    <n v="2.34"/>
    <n v="67.635000000000005"/>
    <n v="1758.5100000000002"/>
    <n v="479.68085106382978"/>
    <n v="319.78723404255317"/>
    <n v="30.773925000000006"/>
    <n v="97.5"/>
    <n v="1886.7839250000002"/>
    <n v="72.5686125"/>
    <n v="514.67101063829784"/>
    <n v="343.11400709219856"/>
  </r>
  <r>
    <s v="23/06/2026"/>
    <s v="E"/>
    <s v="[1062] RAMGADH"/>
    <s v="[8401] DURGAWATI"/>
    <x v="35"/>
    <x v="35"/>
    <x v="35"/>
    <s v="C"/>
    <n v="42"/>
    <n v="3.5"/>
    <n v="8"/>
    <n v="1.47"/>
    <n v="3.36"/>
    <n v="36.836112000000007"/>
    <n v="1547.1167040000003"/>
    <n v="417.01258867924531"/>
    <n v="278.00839245283021"/>
    <n v="27.074542320000006"/>
    <n v="157.5"/>
    <n v="1731.6912463200003"/>
    <n v="41.230743960000005"/>
    <n v="466.76313916981132"/>
    <n v="311.17542611320755"/>
  </r>
  <r>
    <s v="24/06/2026"/>
    <s v="M"/>
    <s v="[1062] RAMGADH"/>
    <s v="[8401] DURGAWATI"/>
    <x v="35"/>
    <x v="35"/>
    <x v="35"/>
    <s v="B"/>
    <n v="28"/>
    <n v="8.5"/>
    <n v="9"/>
    <n v="2.38"/>
    <n v="2.52"/>
    <n v="70.975000000000009"/>
    <n v="1987.3000000000002"/>
    <n v="489.48275862068965"/>
    <n v="326.32183908045977"/>
    <n v="34.777750000000005"/>
    <n v="105"/>
    <n v="2127.0777500000004"/>
    <n v="75.967062500000011"/>
    <n v="523.91077586206893"/>
    <n v="349.27385057471264"/>
  </r>
  <r>
    <s v="24/06/2026"/>
    <s v="E"/>
    <s v="[1062] RAMGADH"/>
    <s v="[8401] DURGAWATI"/>
    <x v="35"/>
    <x v="35"/>
    <x v="35"/>
    <s v="B"/>
    <n v="31"/>
    <n v="7.7"/>
    <n v="8.8000000000000007"/>
    <n v="2.387"/>
    <n v="2.7280000000000002"/>
    <n v="63.652050000000003"/>
    <n v="1973.2135500000002"/>
    <n v="469.17972972972979"/>
    <n v="312.78648648648652"/>
    <n v="34.531237125000004"/>
    <n v="116.25"/>
    <n v="2123.9947871250001"/>
    <n v="68.515960875000005"/>
    <n v="505.03165264127773"/>
    <n v="336.68776842751851"/>
  </r>
  <r>
    <s v="24/06/2026"/>
    <s v="E"/>
    <s v="[1062] RAMGADH"/>
    <s v="[8401] DURGAWATI"/>
    <x v="35"/>
    <x v="35"/>
    <x v="35"/>
    <s v="C"/>
    <n v="49"/>
    <n v="3.3"/>
    <n v="8"/>
    <n v="1.617"/>
    <n v="3.92"/>
    <n v="36.002112000000004"/>
    <n v="1764.1034880000002"/>
    <n v="417.01288030888031"/>
    <n v="278.00858687258687"/>
    <n v="30.871811040000008"/>
    <n v="183.75"/>
    <n v="1978.7252990400002"/>
    <n v="40.382148960000002"/>
    <n v="467.74689915057911"/>
    <n v="311.83126610038607"/>
  </r>
  <r>
    <s v="25/06/2026"/>
    <s v="M"/>
    <s v="[1062] RAMGADH"/>
    <s v="[8401] DURGAWATI"/>
    <x v="35"/>
    <x v="35"/>
    <x v="35"/>
    <s v="B"/>
    <n v="30"/>
    <n v="8.1999999999999993"/>
    <n v="9"/>
    <n v="2.4599999999999995"/>
    <n v="2.7"/>
    <n v="68.469999999999985"/>
    <n v="2054.0999999999995"/>
    <n v="482.18309859154925"/>
    <n v="321.45539906103284"/>
    <n v="35.946749999999994"/>
    <n v="112.5"/>
    <n v="2202.5467499999995"/>
    <n v="73.418224999999978"/>
    <n v="517.02975352112662"/>
    <n v="344.68650234741773"/>
  </r>
  <r>
    <s v="25/06/2026"/>
    <s v="E"/>
    <s v="[1062] RAMGADH"/>
    <s v="[8401] DURGAWATI"/>
    <x v="35"/>
    <x v="35"/>
    <x v="35"/>
    <s v="B"/>
    <n v="15"/>
    <n v="8.3000000000000007"/>
    <n v="9"/>
    <n v="1.2450000000000001"/>
    <n v="1.35"/>
    <n v="69.305000000000007"/>
    <n v="1039.575"/>
    <n v="484.65034965034965"/>
    <n v="323.10023310023308"/>
    <n v="18.192562500000001"/>
    <n v="56.25"/>
    <n v="1114.0175625000002"/>
    <n v="74.267837500000013"/>
    <n v="519.355506993007"/>
    <n v="346.23700466200467"/>
  </r>
  <r>
    <s v="25/06/2026"/>
    <s v="E"/>
    <s v="[1062] RAMGADH"/>
    <s v="[8401] DURGAWATI"/>
    <x v="35"/>
    <x v="35"/>
    <x v="35"/>
    <s v="C"/>
    <n v="40"/>
    <n v="4"/>
    <n v="8.1999999999999993"/>
    <n v="1.6"/>
    <n v="3.28"/>
    <n v="39.477139800000003"/>
    <n v="1579.0855920000001"/>
    <n v="417.0120401408451"/>
    <n v="278.00802676056338"/>
    <n v="27.633997860000004"/>
    <n v="150"/>
    <n v="1756.71958986"/>
    <n v="43.917989746499998"/>
    <n v="463.92242689964786"/>
    <n v="309.28161793309857"/>
  </r>
  <r>
    <s v="26/06/2026"/>
    <s v="M"/>
    <s v="[1062] RAMGADH"/>
    <s v="[8401] DURGAWATI"/>
    <x v="35"/>
    <x v="35"/>
    <x v="35"/>
    <s v="B"/>
    <n v="26"/>
    <n v="8.4"/>
    <n v="9"/>
    <n v="2.1840000000000002"/>
    <n v="2.34"/>
    <n v="70.14"/>
    <n v="1823.64"/>
    <n v="487.08333333333326"/>
    <n v="324.72222222222217"/>
    <n v="31.913700000000006"/>
    <n v="97.5"/>
    <n v="1953.0537000000002"/>
    <n v="75.117450000000005"/>
    <n v="521.64895833333333"/>
    <n v="347.76597222222222"/>
  </r>
  <r>
    <s v="26/06/2026"/>
    <s v="E"/>
    <s v="[1062] RAMGADH"/>
    <s v="[8401] DURGAWATI"/>
    <x v="35"/>
    <x v="35"/>
    <x v="35"/>
    <s v="B"/>
    <n v="23"/>
    <n v="8.1"/>
    <n v="9"/>
    <n v="1.8629999999999998"/>
    <n v="2.0699999999999998"/>
    <n v="67.635000000000005"/>
    <n v="1555.605"/>
    <n v="479.68085106382978"/>
    <n v="319.78723404255317"/>
    <n v="27.223087500000002"/>
    <n v="86.25"/>
    <n v="1669.0780875"/>
    <n v="72.5686125"/>
    <n v="514.67101063829784"/>
    <n v="343.11400709219856"/>
  </r>
  <r>
    <s v="26/06/2026"/>
    <s v="E"/>
    <s v="[1062] RAMGADH"/>
    <s v="[8401] DURGAWATI"/>
    <x v="35"/>
    <x v="35"/>
    <x v="35"/>
    <s v="C"/>
    <n v="51"/>
    <n v="4"/>
    <n v="8.1"/>
    <n v="2.04"/>
    <n v="4.1309999999999993"/>
    <n v="39.199125899999999"/>
    <n v="1999.1554208999999"/>
    <n v="417.01197765957443"/>
    <n v="278.00798510638293"/>
    <n v="34.985219865750004"/>
    <n v="191.25"/>
    <n v="2225.39064076575"/>
    <n v="43.635110603249998"/>
    <n v="464.20330428989359"/>
    <n v="309.46886952659571"/>
  </r>
  <r>
    <s v="27/06/2026"/>
    <s v="M"/>
    <s v="[1062] RAMGADH"/>
    <s v="[8401] DURGAWATI"/>
    <x v="35"/>
    <x v="35"/>
    <x v="35"/>
    <s v="B"/>
    <n v="41"/>
    <n v="8"/>
    <n v="8.8000000000000007"/>
    <n v="3.28"/>
    <n v="3.6080000000000001"/>
    <n v="66.131999999999991"/>
    <n v="2711.4119999999998"/>
    <n v="476.91346153846149"/>
    <n v="317.94230769230768"/>
    <n v="47.449710000000003"/>
    <n v="153.75"/>
    <n v="2912.6117099999997"/>
    <n v="71.039309999999986"/>
    <n v="512.30271634615372"/>
    <n v="341.53514423076916"/>
  </r>
  <r>
    <s v="27/06/2026"/>
    <s v="E"/>
    <s v="[1062] RAMGADH"/>
    <s v="[8401] DURGAWATI"/>
    <x v="35"/>
    <x v="35"/>
    <x v="35"/>
    <s v="B"/>
    <n v="30"/>
    <n v="8"/>
    <n v="8.8000000000000007"/>
    <n v="2.4"/>
    <n v="2.64"/>
    <n v="66.131999999999991"/>
    <n v="1983.9599999999998"/>
    <n v="476.91346153846149"/>
    <n v="317.94230769230768"/>
    <n v="34.719299999999997"/>
    <n v="112.5"/>
    <n v="2131.1792999999998"/>
    <n v="71.039309999999986"/>
    <n v="512.30271634615372"/>
    <n v="341.53514423076916"/>
  </r>
  <r>
    <s v="27/06/2026"/>
    <s v="E"/>
    <s v="[1062] RAMGADH"/>
    <s v="[8401] DURGAWATI"/>
    <x v="35"/>
    <x v="35"/>
    <x v="35"/>
    <s v="C"/>
    <n v="25"/>
    <n v="3.7"/>
    <n v="8"/>
    <n v="0.92500000000000004"/>
    <n v="2"/>
    <n v="37.670112000000003"/>
    <n v="941.75280000000009"/>
    <n v="417.0123099630996"/>
    <n v="278.0082066420664"/>
    <n v="16.480674000000004"/>
    <n v="93.75"/>
    <n v="1051.9834740000001"/>
    <n v="42.079338960000001"/>
    <n v="465.82294051660512"/>
    <n v="310.5486270110701"/>
  </r>
  <r>
    <s v="28/06/2026"/>
    <s v="M"/>
    <s v="[1062] RAMGADH"/>
    <s v="[8401] DURGAWATI"/>
    <x v="35"/>
    <x v="35"/>
    <x v="35"/>
    <s v="B"/>
    <n v="39"/>
    <n v="8.1"/>
    <n v="8.8000000000000007"/>
    <n v="3.1589999999999998"/>
    <n v="3.4320000000000004"/>
    <n v="66.958650000000006"/>
    <n v="2611.3873500000004"/>
    <n v="479.41754176610982"/>
    <n v="319.61169451073988"/>
    <n v="45.699278625000012"/>
    <n v="146.25"/>
    <n v="2803.3366286250002"/>
    <n v="71.880426374999999"/>
    <n v="514.65699075178998"/>
    <n v="343.10466050119334"/>
  </r>
  <r>
    <s v="28/06/2026"/>
    <s v="E"/>
    <s v="[1062] RAMGADH"/>
    <s v="[8401] DURGAWATI"/>
    <x v="35"/>
    <x v="35"/>
    <x v="35"/>
    <s v="B"/>
    <n v="27"/>
    <n v="8"/>
    <n v="9"/>
    <n v="2.16"/>
    <n v="2.4300000000000002"/>
    <n v="66.8"/>
    <n v="1803.6"/>
    <n v="477.14285714285705"/>
    <n v="318.09523809523802"/>
    <n v="31.563000000000002"/>
    <n v="101.25"/>
    <n v="1936.413"/>
    <n v="71.718999999999994"/>
    <n v="512.27857142857135"/>
    <n v="341.51904761904757"/>
  </r>
  <r>
    <s v="28/06/2026"/>
    <s v="E"/>
    <s v="[1062] RAMGADH"/>
    <s v="[8401] DURGAWATI"/>
    <x v="35"/>
    <x v="35"/>
    <x v="35"/>
    <s v="C"/>
    <n v="32"/>
    <n v="3.6"/>
    <n v="8"/>
    <n v="1.1520000000000001"/>
    <n v="2.56"/>
    <n v="37.253112000000009"/>
    <n v="1192.0995840000003"/>
    <n v="417.01244776119404"/>
    <n v="278.00829850746271"/>
    <n v="20.861742720000006"/>
    <n v="120"/>
    <n v="1332.9613267200002"/>
    <n v="41.655041460000007"/>
    <n v="466.28777753731345"/>
    <n v="310.85851835820898"/>
  </r>
  <r>
    <s v="29/06/2026"/>
    <s v="M"/>
    <s v="[1062] RAMGADH"/>
    <s v="[8401] DURGAWATI"/>
    <x v="35"/>
    <x v="35"/>
    <x v="35"/>
    <s v="B"/>
    <n v="35"/>
    <n v="8.1999999999999993"/>
    <n v="8.8000000000000007"/>
    <n v="2.87"/>
    <n v="3.08"/>
    <n v="67.785299999999978"/>
    <n v="2372.4854999999993"/>
    <n v="481.88601895734581"/>
    <n v="321.25734597156389"/>
    <n v="41.518496249999991"/>
    <n v="131.25"/>
    <n v="2545.2539962499995"/>
    <n v="72.721542749999983"/>
    <n v="516.97779206161124"/>
    <n v="344.65186137440747"/>
  </r>
  <r>
    <s v="29/06/2026"/>
    <s v="E"/>
    <s v="[1062] RAMGADH"/>
    <s v="[8401] DURGAWATI"/>
    <x v="35"/>
    <x v="35"/>
    <x v="35"/>
    <s v="B"/>
    <n v="22"/>
    <n v="8.5"/>
    <n v="8.8000000000000007"/>
    <n v="1.87"/>
    <n v="1.9360000000000002"/>
    <n v="70.265250000000009"/>
    <n v="1545.8355000000001"/>
    <n v="489.08526682134578"/>
    <n v="326.05684454756386"/>
    <n v="27.052121250000006"/>
    <n v="82.5"/>
    <n v="1655.3876212500002"/>
    <n v="75.244891875000008"/>
    <n v="523.74634715777268"/>
    <n v="349.16423143851512"/>
  </r>
  <r>
    <s v="29/06/2026"/>
    <s v="E"/>
    <s v="[1062] RAMGADH"/>
    <s v="[8401] DURGAWATI"/>
    <x v="35"/>
    <x v="35"/>
    <x v="35"/>
    <s v="C"/>
    <n v="34"/>
    <n v="3.2"/>
    <n v="8"/>
    <n v="1.0880000000000001"/>
    <n v="2.72"/>
    <n v="35.585112000000002"/>
    <n v="1209.893808"/>
    <n v="417.01303124999998"/>
    <n v="278.00868750000001"/>
    <n v="21.173141640000004"/>
    <n v="127.5"/>
    <n v="1358.5669496400001"/>
    <n v="39.957851460000001"/>
    <n v="468.25607179687495"/>
    <n v="312.17071453124998"/>
  </r>
  <r>
    <s v="30/06/2026"/>
    <s v="M"/>
    <s v="[1062] RAMGADH"/>
    <s v="[8401] DURGAWATI"/>
    <x v="35"/>
    <x v="35"/>
    <x v="35"/>
    <s v="B"/>
    <n v="32"/>
    <n v="8.1999999999999993"/>
    <n v="9"/>
    <n v="2.6239999999999997"/>
    <n v="2.88"/>
    <n v="68.469999999999985"/>
    <n v="2191.0399999999995"/>
    <n v="482.18309859154925"/>
    <n v="321.45539906103284"/>
    <n v="38.343199999999996"/>
    <n v="120"/>
    <n v="2349.3831999999993"/>
    <n v="73.418224999999978"/>
    <n v="517.02975352112662"/>
    <n v="344.68650234741773"/>
  </r>
  <r>
    <s v="30/06/2026"/>
    <s v="E"/>
    <s v="[1062] RAMGADH"/>
    <s v="[8401] DURGAWATI"/>
    <x v="35"/>
    <x v="35"/>
    <x v="35"/>
    <s v="B"/>
    <n v="24"/>
    <n v="8"/>
    <n v="9"/>
    <n v="1.92"/>
    <n v="2.16"/>
    <n v="66.8"/>
    <n v="1603.1999999999998"/>
    <n v="477.14285714285705"/>
    <n v="318.09523809523802"/>
    <n v="28.056000000000001"/>
    <n v="90"/>
    <n v="1721.2559999999999"/>
    <n v="71.718999999999994"/>
    <n v="512.27857142857135"/>
    <n v="341.51904761904757"/>
  </r>
  <r>
    <s v="30/06/2026"/>
    <s v="E"/>
    <s v="[1062] RAMGADH"/>
    <s v="[8401] DURGAWATI"/>
    <x v="35"/>
    <x v="35"/>
    <x v="35"/>
    <s v="C"/>
    <n v="27"/>
    <n v="3.6"/>
    <n v="8"/>
    <n v="0.97199999999999998"/>
    <n v="2.16"/>
    <n v="37.253112000000009"/>
    <n v="1005.8340240000002"/>
    <n v="417.01244776119404"/>
    <n v="278.00829850746271"/>
    <n v="17.602095420000005"/>
    <n v="101.25"/>
    <n v="1124.6861194200003"/>
    <n v="41.655041460000014"/>
    <n v="466.2877775373135"/>
    <n v="310.85851835820898"/>
  </r>
  <r>
    <s v="01/06/2026"/>
    <s v="M"/>
    <s v="[1062] RAMGADH"/>
    <s v="[8403] MOHANIA"/>
    <x v="36"/>
    <x v="36"/>
    <x v="36"/>
    <s v="B"/>
    <n v="69"/>
    <n v="6.1"/>
    <n v="8.8000000000000007"/>
    <n v="4.2089999999999996"/>
    <n v="6.0720000000000001"/>
    <n v="50.425650000000005"/>
    <n v="3479.3698500000005"/>
    <n v="421.38426183844012"/>
    <n v="280.92284122562677"/>
    <n v="60.888972375000016"/>
    <n v="258.75"/>
    <n v="3799.0088223750004"/>
    <n v="55.058098875000006"/>
    <n v="460.09553377437328"/>
    <n v="306.73035584958217"/>
  </r>
  <r>
    <s v="01/06/2026"/>
    <s v="M"/>
    <s v="[1062] RAMGADH"/>
    <s v="[8403] MOHANIA"/>
    <x v="36"/>
    <x v="36"/>
    <x v="36"/>
    <s v="C"/>
    <n v="60"/>
    <n v="3.3"/>
    <n v="8.1999999999999993"/>
    <n v="1.98"/>
    <n v="4.919999999999999"/>
    <n v="36.558139799999999"/>
    <n v="2193.4883879999998"/>
    <n v="417.0130015209125"/>
    <n v="278.00866768060831"/>
    <n v="38.386046790000002"/>
    <n v="225"/>
    <n v="2456.8744347899997"/>
    <n v="40.947907246499994"/>
    <n v="467.086394446768"/>
    <n v="311.39092963117866"/>
  </r>
  <r>
    <s v="01/06/2026"/>
    <s v="E"/>
    <s v="[1062] RAMGADH"/>
    <s v="[8403] MOHANIA"/>
    <x v="36"/>
    <x v="36"/>
    <x v="36"/>
    <s v="B"/>
    <n v="64"/>
    <n v="5.9"/>
    <n v="8.8000000000000007"/>
    <n v="3.7760000000000002"/>
    <n v="5.6320000000000006"/>
    <n v="48.772350000000003"/>
    <n v="3121.4304000000002"/>
    <n v="414.49589235127479"/>
    <n v="276.33059490084986"/>
    <n v="54.625032000000012"/>
    <n v="240"/>
    <n v="3416.0554320000001"/>
    <n v="53.375866125000002"/>
    <n v="453.61925885269125"/>
    <n v="302.41283923512748"/>
  </r>
  <r>
    <s v="01/06/2026"/>
    <s v="E"/>
    <s v="[1062] RAMGADH"/>
    <s v="[8403] MOHANIA"/>
    <x v="36"/>
    <x v="36"/>
    <x v="36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02/06/2026"/>
    <s v="M"/>
    <s v="[1062] RAMGADH"/>
    <s v="[8403] MOHANIA"/>
    <x v="36"/>
    <x v="36"/>
    <x v="36"/>
    <s v="B"/>
    <n v="64"/>
    <n v="5.9"/>
    <n v="8.8000000000000007"/>
    <n v="3.7760000000000002"/>
    <n v="5.6320000000000006"/>
    <n v="48.772350000000003"/>
    <n v="3121.4304000000002"/>
    <n v="414.49589235127479"/>
    <n v="276.33059490084986"/>
    <n v="54.625032000000012"/>
    <n v="240"/>
    <n v="3416.0554320000001"/>
    <n v="53.375866125000002"/>
    <n v="453.61925885269125"/>
    <n v="302.41283923512748"/>
  </r>
  <r>
    <s v="02/06/2026"/>
    <s v="M"/>
    <s v="[1062] RAMGADH"/>
    <s v="[8403] MOHANIA"/>
    <x v="36"/>
    <x v="36"/>
    <x v="36"/>
    <s v="C"/>
    <n v="61"/>
    <n v="3.3"/>
    <n v="8.1999999999999993"/>
    <n v="2.0129999999999999"/>
    <n v="5.0019999999999989"/>
    <n v="36.558139799999999"/>
    <n v="2230.0465278000001"/>
    <n v="417.0130015209125"/>
    <n v="278.00866768060831"/>
    <n v="39.025814236500004"/>
    <n v="228.75"/>
    <n v="2497.8223420365002"/>
    <n v="40.947907246500002"/>
    <n v="467.08639444676805"/>
    <n v="311.39092963117872"/>
  </r>
  <r>
    <s v="02/06/2026"/>
    <s v="E"/>
    <s v="[1062] RAMGADH"/>
    <s v="[8403] MOHANIA"/>
    <x v="36"/>
    <x v="36"/>
    <x v="36"/>
    <s v="B"/>
    <n v="62"/>
    <n v="5.9"/>
    <n v="9"/>
    <n v="3.6579999999999999"/>
    <n v="5.58"/>
    <n v="49.265000000000001"/>
    <n v="3054.43"/>
    <n v="413.99159663865549"/>
    <n v="275.99439775910366"/>
    <n v="53.452525000000001"/>
    <n v="232.5"/>
    <n v="3340.382525"/>
    <n v="53.877137499999996"/>
    <n v="452.74905462184876"/>
    <n v="301.83270308123252"/>
  </r>
  <r>
    <s v="02/06/2026"/>
    <s v="E"/>
    <s v="[1062] RAMGADH"/>
    <s v="[8403] MOHANIA"/>
    <x v="36"/>
    <x v="36"/>
    <x v="36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03/06/2026"/>
    <s v="M"/>
    <s v="[1062] RAMGADH"/>
    <s v="[8403] MOHANIA"/>
    <x v="36"/>
    <x v="36"/>
    <x v="36"/>
    <s v="B"/>
    <n v="59"/>
    <n v="6"/>
    <n v="8.8000000000000007"/>
    <n v="3.54"/>
    <n v="5.1920000000000002"/>
    <n v="49.599000000000004"/>
    <n v="2926.3410000000003"/>
    <n v="417.96910112359552"/>
    <n v="278.64606741573033"/>
    <n v="51.21096750000001"/>
    <n v="221.25"/>
    <n v="3198.8019675000005"/>
    <n v="54.216982500000007"/>
    <n v="456.8846839887641"/>
    <n v="304.58978932584273"/>
  </r>
  <r>
    <s v="03/06/2026"/>
    <s v="M"/>
    <s v="[1062] RAMGADH"/>
    <s v="[8403] MOHANIA"/>
    <x v="36"/>
    <x v="36"/>
    <x v="36"/>
    <s v="C"/>
    <n v="56"/>
    <n v="3.5"/>
    <n v="8.1"/>
    <n v="1.96"/>
    <n v="4.5359999999999996"/>
    <n v="37.114125900000005"/>
    <n v="2078.3910504000005"/>
    <n v="417.01265056179784"/>
    <n v="278.00843370786521"/>
    <n v="36.371843382000009"/>
    <n v="210"/>
    <n v="2324.7628937820004"/>
    <n v="41.513623103250005"/>
    <n v="466.44520340730344"/>
    <n v="310.96346893820231"/>
  </r>
  <r>
    <s v="03/06/2026"/>
    <s v="E"/>
    <s v="[1062] RAMGADH"/>
    <s v="[8403] MOHANIA"/>
    <x v="36"/>
    <x v="36"/>
    <x v="36"/>
    <s v="B"/>
    <n v="76"/>
    <n v="5.9"/>
    <n v="9"/>
    <n v="4.484"/>
    <n v="6.84"/>
    <n v="49.265000000000001"/>
    <n v="3744.14"/>
    <n v="413.99159663865549"/>
    <n v="275.99439775910366"/>
    <n v="65.522450000000006"/>
    <n v="285"/>
    <n v="4094.6624499999998"/>
    <n v="53.877137499999996"/>
    <n v="452.74905462184876"/>
    <n v="301.83270308123252"/>
  </r>
  <r>
    <s v="03/06/2026"/>
    <s v="E"/>
    <s v="[1062] RAMGADH"/>
    <s v="[8403] MOHANIA"/>
    <x v="36"/>
    <x v="36"/>
    <x v="36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4/06/2026"/>
    <s v="M"/>
    <s v="[1062] RAMGADH"/>
    <s v="[8403] MOHANIA"/>
    <x v="36"/>
    <x v="36"/>
    <x v="36"/>
    <s v="B"/>
    <n v="79"/>
    <n v="5.8"/>
    <n v="9"/>
    <n v="4.5819999999999999"/>
    <n v="7.11"/>
    <n v="48.43"/>
    <n v="3825.97"/>
    <n v="410.42372881355936"/>
    <n v="273.61581920903956"/>
    <n v="66.954475000000002"/>
    <n v="296.25"/>
    <n v="4189.1744749999998"/>
    <n v="53.027524999999997"/>
    <n v="449.38580508474575"/>
    <n v="299.59053672316384"/>
  </r>
  <r>
    <s v="04/06/2026"/>
    <s v="M"/>
    <s v="[1062] RAMGADH"/>
    <s v="[8403] MOHANIA"/>
    <x v="36"/>
    <x v="36"/>
    <x v="36"/>
    <s v="C"/>
    <n v="43"/>
    <n v="3.4"/>
    <n v="8.1"/>
    <n v="1.462"/>
    <n v="3.4830000000000001"/>
    <n v="36.697125900000003"/>
    <n v="1577.9764137000002"/>
    <n v="417.01279431818188"/>
    <n v="278.00852954545456"/>
    <n v="27.614587239750005"/>
    <n v="161.25"/>
    <n v="1766.8410009397503"/>
    <n v="41.08932560325001"/>
    <n v="466.92415458238651"/>
    <n v="311.28276972159102"/>
  </r>
  <r>
    <s v="04/06/2026"/>
    <s v="E"/>
    <s v="[1062] RAMGADH"/>
    <s v="[8403] MOHANIA"/>
    <x v="36"/>
    <x v="36"/>
    <x v="36"/>
    <s v="B"/>
    <n v="71"/>
    <n v="5.6"/>
    <n v="8.8000000000000007"/>
    <n v="3.9759999999999995"/>
    <n v="6.2480000000000011"/>
    <n v="46.292400000000001"/>
    <n v="3286.7604000000001"/>
    <n v="403.71279069767445"/>
    <n v="269.14186046511628"/>
    <n v="57.518307000000007"/>
    <n v="266.25"/>
    <n v="3610.5287069999999"/>
    <n v="50.852516999999999"/>
    <n v="443.48125290697675"/>
    <n v="295.65416860465115"/>
  </r>
  <r>
    <s v="04/06/2026"/>
    <s v="E"/>
    <s v="[1062] RAMGADH"/>
    <s v="[8403] MOHANIA"/>
    <x v="36"/>
    <x v="36"/>
    <x v="36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5/06/2026"/>
    <s v="M"/>
    <s v="[1062] RAMGADH"/>
    <s v="[8403] MOHANIA"/>
    <x v="36"/>
    <x v="36"/>
    <x v="36"/>
    <s v="B"/>
    <n v="60"/>
    <n v="6.2"/>
    <n v="8.8000000000000007"/>
    <n v="3.72"/>
    <n v="5.28"/>
    <n v="51.252300000000005"/>
    <n v="3075.1380000000004"/>
    <n v="424.74281767955802"/>
    <n v="283.1618784530387"/>
    <n v="53.814915000000013"/>
    <n v="225"/>
    <n v="3353.9529150000003"/>
    <n v="55.899215250000005"/>
    <n v="463.25316505524864"/>
    <n v="308.83544337016576"/>
  </r>
  <r>
    <s v="05/06/2026"/>
    <s v="M"/>
    <s v="[1062] RAMGADH"/>
    <s v="[8403] MOHANIA"/>
    <x v="36"/>
    <x v="36"/>
    <x v="36"/>
    <s v="C"/>
    <n v="59"/>
    <n v="3.5"/>
    <n v="8.1999999999999993"/>
    <n v="2.0649999999999999"/>
    <n v="4.8379999999999992"/>
    <n v="37.392139800000002"/>
    <n v="2206.1362482"/>
    <n v="417.01271152416359"/>
    <n v="278.00847434944239"/>
    <n v="38.607384343500001"/>
    <n v="221.25"/>
    <n v="2465.9936325435001"/>
    <n v="41.796502246500005"/>
    <n v="466.13199531412641"/>
    <n v="310.75466354275096"/>
  </r>
  <r>
    <s v="05/06/2026"/>
    <s v="E"/>
    <s v="[1062] RAMGADH"/>
    <s v="[8403] MOHANIA"/>
    <x v="36"/>
    <x v="36"/>
    <x v="36"/>
    <s v="B"/>
    <n v="73"/>
    <n v="5.8"/>
    <n v="8.8000000000000007"/>
    <n v="4.234"/>
    <n v="6.4240000000000013"/>
    <n v="47.945700000000002"/>
    <n v="3500.0361000000003"/>
    <n v="410.96314285714288"/>
    <n v="273.97542857142861"/>
    <n v="61.250631750000011"/>
    <n v="273.75"/>
    <n v="3835.0367317500004"/>
    <n v="52.534749750000003"/>
    <n v="450.29785500000003"/>
    <n v="300.19857000000002"/>
  </r>
  <r>
    <s v="05/06/2026"/>
    <s v="E"/>
    <s v="[1062] RAMGADH"/>
    <s v="[8403] MOHANIA"/>
    <x v="36"/>
    <x v="36"/>
    <x v="36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06/06/2026"/>
    <s v="M"/>
    <s v="[1062] RAMGADH"/>
    <s v="[8403] MOHANIA"/>
    <x v="36"/>
    <x v="36"/>
    <x v="36"/>
    <s v="B"/>
    <n v="72"/>
    <n v="6"/>
    <n v="8.8000000000000007"/>
    <n v="4.32"/>
    <n v="6.3360000000000003"/>
    <n v="49.599000000000004"/>
    <n v="3571.1280000000002"/>
    <n v="417.96910112359552"/>
    <n v="278.64606741573033"/>
    <n v="62.494740000000007"/>
    <n v="270"/>
    <n v="3903.6227400000002"/>
    <n v="54.2169825"/>
    <n v="456.88468398876404"/>
    <n v="304.58978932584267"/>
  </r>
  <r>
    <s v="06/06/2026"/>
    <s v="M"/>
    <s v="[1062] RAMGADH"/>
    <s v="[8403] MOHANIA"/>
    <x v="36"/>
    <x v="36"/>
    <x v="36"/>
    <s v="C"/>
    <n v="48"/>
    <n v="4"/>
    <n v="8.1999999999999993"/>
    <n v="1.92"/>
    <n v="3.9359999999999995"/>
    <n v="39.477139800000003"/>
    <n v="1894.9027104000002"/>
    <n v="417.0120401408451"/>
    <n v="278.00802676056338"/>
    <n v="33.160797432000003"/>
    <n v="180"/>
    <n v="2108.0635078320001"/>
    <n v="43.917989746500005"/>
    <n v="463.92242689964797"/>
    <n v="309.28161793309863"/>
  </r>
  <r>
    <s v="06/06/2026"/>
    <s v="E"/>
    <s v="[1062] RAMGADH"/>
    <s v="[8403] MOHANIA"/>
    <x v="36"/>
    <x v="36"/>
    <x v="36"/>
    <s v="B"/>
    <n v="65"/>
    <n v="6.1"/>
    <n v="9"/>
    <n v="3.9649999999999999"/>
    <n v="5.85"/>
    <n v="50.935000000000002"/>
    <n v="3310.7750000000001"/>
    <n v="420.95041322314052"/>
    <n v="280.63360881542701"/>
    <n v="57.93856250000001"/>
    <n v="243.75"/>
    <n v="3612.4635625000001"/>
    <n v="55.576362500000002"/>
    <n v="459.30878099173555"/>
    <n v="306.20585399449038"/>
  </r>
  <r>
    <s v="06/06/2026"/>
    <s v="E"/>
    <s v="[1062] RAMGADH"/>
    <s v="[8403] MOHANIA"/>
    <x v="36"/>
    <x v="36"/>
    <x v="36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7/06/2026"/>
    <s v="M"/>
    <s v="[1062] RAMGADH"/>
    <s v="[8403] MOHANIA"/>
    <x v="36"/>
    <x v="36"/>
    <x v="36"/>
    <s v="B"/>
    <n v="78"/>
    <n v="5.7"/>
    <n v="8.8000000000000007"/>
    <n v="4.4460000000000006"/>
    <n v="6.8640000000000008"/>
    <n v="47.119050000000001"/>
    <n v="3675.2859000000003"/>
    <n v="407.3693083573487"/>
    <n v="271.57953890489915"/>
    <n v="64.317503250000016"/>
    <n v="292.5"/>
    <n v="4032.1034032500002"/>
    <n v="51.693633375000005"/>
    <n v="446.91902053314124"/>
    <n v="297.94601368876084"/>
  </r>
  <r>
    <s v="07/06/2026"/>
    <s v="M"/>
    <s v="[1062] RAMGADH"/>
    <s v="[8403] MOHANIA"/>
    <x v="36"/>
    <x v="36"/>
    <x v="36"/>
    <s v="C"/>
    <n v="49"/>
    <n v="3.4"/>
    <n v="8.1"/>
    <n v="1.6659999999999999"/>
    <n v="3.9689999999999999"/>
    <n v="36.697125900000003"/>
    <n v="1798.1591691000001"/>
    <n v="417.01279431818188"/>
    <n v="278.00852954545456"/>
    <n v="31.467785459250006"/>
    <n v="183.75"/>
    <n v="2013.3769545592502"/>
    <n v="41.089325603250003"/>
    <n v="466.92415458238645"/>
    <n v="311.28276972159097"/>
  </r>
  <r>
    <s v="07/06/2026"/>
    <s v="E"/>
    <s v="[1062] RAMGADH"/>
    <s v="[8403] MOHANIA"/>
    <x v="36"/>
    <x v="36"/>
    <x v="36"/>
    <s v="B"/>
    <n v="75"/>
    <n v="5.6"/>
    <n v="8.4"/>
    <n v="4.2"/>
    <n v="6.3"/>
    <n v="45.357199999999999"/>
    <n v="3401.79"/>
    <n v="404.97500000000002"/>
    <n v="269.98333333333335"/>
    <n v="59.531325000000002"/>
    <n v="281.25"/>
    <n v="3742.5713249999999"/>
    <n v="49.900950999999999"/>
    <n v="445.54420535714291"/>
    <n v="297.02947023809526"/>
  </r>
  <r>
    <s v="07/06/2026"/>
    <s v="E"/>
    <s v="[1062] RAMGADH"/>
    <s v="[8403] MOHANIA"/>
    <x v="36"/>
    <x v="36"/>
    <x v="36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8/06/2026"/>
    <s v="M"/>
    <s v="[1062] RAMGADH"/>
    <s v="[8403] MOHANIA"/>
    <x v="36"/>
    <x v="36"/>
    <x v="36"/>
    <s v="B"/>
    <n v="72"/>
    <n v="5.9"/>
    <n v="8.8000000000000007"/>
    <n v="4.2480000000000002"/>
    <n v="6.3360000000000003"/>
    <n v="48.772350000000003"/>
    <n v="3511.6092000000003"/>
    <n v="414.49589235127479"/>
    <n v="276.33059490084986"/>
    <n v="61.453161000000009"/>
    <n v="270"/>
    <n v="3843.0623610000002"/>
    <n v="53.375866125000002"/>
    <n v="453.61925885269125"/>
    <n v="302.41283923512748"/>
  </r>
  <r>
    <s v="08/06/2026"/>
    <s v="M"/>
    <s v="[1062] RAMGADH"/>
    <s v="[8403] MOHANIA"/>
    <x v="36"/>
    <x v="36"/>
    <x v="36"/>
    <s v="C"/>
    <n v="51"/>
    <n v="3.4"/>
    <n v="8.1"/>
    <n v="1.734"/>
    <n v="4.1309999999999993"/>
    <n v="36.697125900000003"/>
    <n v="1871.5534209000002"/>
    <n v="417.01279431818188"/>
    <n v="278.00852954545456"/>
    <n v="32.75218486575001"/>
    <n v="191.25"/>
    <n v="2095.5556057657504"/>
    <n v="41.08932560325001"/>
    <n v="466.92415458238651"/>
    <n v="311.28276972159102"/>
  </r>
  <r>
    <s v="08/06/2026"/>
    <s v="E"/>
    <s v="[1062] RAMGADH"/>
    <s v="[8403] MOHANIA"/>
    <x v="36"/>
    <x v="36"/>
    <x v="36"/>
    <s v="B"/>
    <n v="71"/>
    <n v="6"/>
    <n v="9"/>
    <n v="4.26"/>
    <n v="6.39"/>
    <n v="50.1"/>
    <n v="3557.1"/>
    <n v="417.5"/>
    <n v="278.33333333333331"/>
    <n v="62.249250000000004"/>
    <n v="266.25"/>
    <n v="3885.5992499999998"/>
    <n v="54.726749999999996"/>
    <n v="456.05624999999998"/>
    <n v="304.03749999999997"/>
  </r>
  <r>
    <s v="08/06/2026"/>
    <s v="E"/>
    <s v="[1062] RAMGADH"/>
    <s v="[8403] MOHANIA"/>
    <x v="36"/>
    <x v="36"/>
    <x v="36"/>
    <s v="C"/>
    <n v="41"/>
    <n v="3"/>
    <n v="8.1"/>
    <n v="1.23"/>
    <n v="3.3209999999999997"/>
    <n v="35.029125900000004"/>
    <n v="1436.1941619000002"/>
    <n v="417.01340357142868"/>
    <n v="278.00893571428577"/>
    <n v="25.133397833250005"/>
    <n v="153.75"/>
    <n v="1615.0775597332502"/>
    <n v="39.392135603250004"/>
    <n v="468.9539952767858"/>
    <n v="312.63599685119055"/>
  </r>
  <r>
    <s v="09/06/2026"/>
    <s v="M"/>
    <s v="[1062] RAMGADH"/>
    <s v="[8403] MOHANIA"/>
    <x v="36"/>
    <x v="36"/>
    <x v="36"/>
    <s v="B"/>
    <n v="71"/>
    <n v="5.8"/>
    <n v="8.8000000000000007"/>
    <n v="4.1180000000000003"/>
    <n v="6.2480000000000011"/>
    <n v="47.945700000000002"/>
    <n v="3404.1447000000003"/>
    <n v="410.96314285714288"/>
    <n v="273.97542857142861"/>
    <n v="59.572532250000009"/>
    <n v="266.25"/>
    <n v="3729.9672322500001"/>
    <n v="52.534749750000003"/>
    <n v="450.29785500000003"/>
    <n v="300.19857000000002"/>
  </r>
  <r>
    <s v="09/06/2026"/>
    <s v="M"/>
    <s v="[1062] RAMGADH"/>
    <s v="[8403] MOHANIA"/>
    <x v="36"/>
    <x v="36"/>
    <x v="36"/>
    <s v="C"/>
    <n v="46"/>
    <n v="3.4"/>
    <n v="8"/>
    <n v="1.5640000000000001"/>
    <n v="3.68"/>
    <n v="36.419112000000005"/>
    <n v="1675.2791520000003"/>
    <n v="417.01273282442747"/>
    <n v="278.00848854961833"/>
    <n v="29.317385160000008"/>
    <n v="172.5"/>
    <n v="1877.0965371600003"/>
    <n v="40.806446460000004"/>
    <n v="467.24938694656487"/>
    <n v="311.49959129770991"/>
  </r>
  <r>
    <s v="09/06/2026"/>
    <s v="E"/>
    <s v="[1062] RAMGADH"/>
    <s v="[8403] MOHANIA"/>
    <x v="36"/>
    <x v="36"/>
    <x v="3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s v="09/06/2026"/>
    <s v="E"/>
    <s v="[1062] RAMGADH"/>
    <s v="[8403] MOHANIA"/>
    <x v="36"/>
    <x v="36"/>
    <x v="36"/>
    <s v="C"/>
    <n v="41"/>
    <n v="3"/>
    <n v="8.1"/>
    <n v="1.23"/>
    <n v="3.3209999999999997"/>
    <n v="35.029125900000004"/>
    <n v="1436.1941619000002"/>
    <n v="417.01340357142868"/>
    <n v="278.00893571428577"/>
    <n v="25.133397833250005"/>
    <n v="153.75"/>
    <n v="1615.0775597332502"/>
    <n v="39.392135603250004"/>
    <n v="468.9539952767858"/>
    <n v="312.63599685119055"/>
  </r>
  <r>
    <s v="10/06/2026"/>
    <s v="M"/>
    <s v="[1062] RAMGADH"/>
    <s v="[8403] MOHANIA"/>
    <x v="36"/>
    <x v="36"/>
    <x v="36"/>
    <s v="B"/>
    <n v="72"/>
    <n v="6.1"/>
    <n v="9"/>
    <n v="4.3919999999999995"/>
    <n v="6.48"/>
    <n v="50.935000000000002"/>
    <n v="3667.32"/>
    <n v="420.95041322314052"/>
    <n v="280.63360881542701"/>
    <n v="64.178100000000015"/>
    <n v="270"/>
    <n v="4001.4981000000002"/>
    <n v="55.576362500000002"/>
    <n v="459.30878099173555"/>
    <n v="306.20585399449038"/>
  </r>
  <r>
    <s v="10/06/2026"/>
    <s v="M"/>
    <s v="[1062] RAMGADH"/>
    <s v="[8403] MOHANIA"/>
    <x v="36"/>
    <x v="36"/>
    <x v="36"/>
    <s v="C"/>
    <n v="51"/>
    <n v="3.2"/>
    <n v="8.1"/>
    <n v="1.6320000000000001"/>
    <n v="4.1309999999999993"/>
    <n v="35.8631259"/>
    <n v="1829.0194209000001"/>
    <n v="417.01309186046512"/>
    <n v="278.00872790697673"/>
    <n v="32.007839865750007"/>
    <n v="191.25"/>
    <n v="2052.2772607657503"/>
    <n v="40.240730603250007"/>
    <n v="467.91547213081407"/>
    <n v="311.9436480872094"/>
  </r>
  <r>
    <s v="10/06/2026"/>
    <s v="E"/>
    <s v="[1062] RAMGADH"/>
    <s v="[8403] MOHANIA"/>
    <x v="36"/>
    <x v="36"/>
    <x v="36"/>
    <s v="B"/>
    <n v="78"/>
    <n v="5.8"/>
    <n v="9"/>
    <n v="4.524"/>
    <n v="7.02"/>
    <n v="48.43"/>
    <n v="3777.54"/>
    <n v="410.42372881355936"/>
    <n v="273.61581920903956"/>
    <n v="66.106950000000012"/>
    <n v="292.5"/>
    <n v="4136.1469500000003"/>
    <n v="53.027525000000004"/>
    <n v="449.38580508474581"/>
    <n v="299.59053672316389"/>
  </r>
  <r>
    <s v="10/06/2026"/>
    <s v="E"/>
    <s v="[1062] RAMGADH"/>
    <s v="[8403] MOHANIA"/>
    <x v="36"/>
    <x v="36"/>
    <x v="36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11/06/2026"/>
    <s v="M"/>
    <s v="[1062] RAMGADH"/>
    <s v="[8403] MOHANIA"/>
    <x v="36"/>
    <x v="36"/>
    <x v="36"/>
    <s v="B"/>
    <n v="68"/>
    <n v="5.9"/>
    <n v="8.8000000000000007"/>
    <n v="4.0120000000000005"/>
    <n v="5.9840000000000009"/>
    <n v="48.772350000000003"/>
    <n v="3316.5198"/>
    <n v="414.49589235127479"/>
    <n v="276.33059490084986"/>
    <n v="58.039096500000007"/>
    <n v="255"/>
    <n v="3629.5588965000002"/>
    <n v="53.375866125000002"/>
    <n v="453.61925885269125"/>
    <n v="302.41283923512748"/>
  </r>
  <r>
    <s v="11/06/2026"/>
    <s v="M"/>
    <s v="[1062] RAMGADH"/>
    <s v="[8403] MOHANIA"/>
    <x v="36"/>
    <x v="36"/>
    <x v="36"/>
    <s v="C"/>
    <n v="51"/>
    <n v="3.4"/>
    <n v="8.1999999999999993"/>
    <n v="1.734"/>
    <n v="4.1819999999999995"/>
    <n v="36.975139800000001"/>
    <n v="1885.7321297999999"/>
    <n v="417.01285488721805"/>
    <n v="278.00856992481204"/>
    <n v="33.0003122715"/>
    <n v="191.25"/>
    <n v="2109.9824420714999"/>
    <n v="41.372204746499996"/>
    <n v="466.60381293045106"/>
    <n v="311.06920862030069"/>
  </r>
  <r>
    <s v="11/06/2026"/>
    <s v="E"/>
    <s v="[1062] RAMGADH"/>
    <s v="[8403] MOHANIA"/>
    <x v="36"/>
    <x v="36"/>
    <x v="36"/>
    <s v="B"/>
    <n v="57"/>
    <n v="5.7"/>
    <n v="8.8000000000000007"/>
    <n v="3.2490000000000006"/>
    <n v="5.016"/>
    <n v="47.119050000000001"/>
    <n v="2685.7858500000002"/>
    <n v="407.3693083573487"/>
    <n v="271.57953890489915"/>
    <n v="47.001252375000007"/>
    <n v="213.75"/>
    <n v="2946.5371023750004"/>
    <n v="51.693633375000005"/>
    <n v="446.91902053314124"/>
    <n v="297.94601368876084"/>
  </r>
  <r>
    <s v="11/06/2026"/>
    <s v="E"/>
    <s v="[1062] RAMGADH"/>
    <s v="[8403] MOHANIA"/>
    <x v="36"/>
    <x v="36"/>
    <x v="36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12/06/2026"/>
    <s v="M"/>
    <s v="[1062] RAMGADH"/>
    <s v="[8403] MOHANIA"/>
    <x v="36"/>
    <x v="36"/>
    <x v="36"/>
    <s v="B"/>
    <n v="71"/>
    <n v="5.8"/>
    <n v="8.6"/>
    <n v="4.1180000000000003"/>
    <n v="6.1059999999999999"/>
    <n v="47.461399999999998"/>
    <n v="3369.7593999999999"/>
    <n v="411.51502890173413"/>
    <n v="274.34335260115608"/>
    <n v="58.970789500000002"/>
    <n v="266.25"/>
    <n v="3694.9801895000001"/>
    <n v="52.041974500000002"/>
    <n v="451.23099277456657"/>
    <n v="300.82066184971103"/>
  </r>
  <r>
    <s v="12/06/2026"/>
    <s v="M"/>
    <s v="[1062] RAMGADH"/>
    <s v="[8403] MOHANIA"/>
    <x v="36"/>
    <x v="36"/>
    <x v="36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12/06/2026"/>
    <s v="E"/>
    <s v="[1062] RAMGADH"/>
    <s v="[8403] MOHANIA"/>
    <x v="36"/>
    <x v="36"/>
    <x v="36"/>
    <s v="C"/>
    <n v="113"/>
    <n v="4.5999999999999996"/>
    <n v="8.6"/>
    <n v="5.1979999999999995"/>
    <n v="9.718"/>
    <n v="42.813181499999999"/>
    <n v="4837.8895094999998"/>
    <n v="414.32111129032256"/>
    <n v="276.21407419354836"/>
    <n v="84.663066416250004"/>
    <n v="423.75"/>
    <n v="5346.3025759162501"/>
    <n v="47.31241217625"/>
    <n v="457.86205331854836"/>
    <n v="305.24136887903222"/>
  </r>
  <r>
    <s v="13/06/2026"/>
    <s v="M"/>
    <s v="[1062] RAMGADH"/>
    <s v="[8403] MOHANIA"/>
    <x v="36"/>
    <x v="36"/>
    <x v="36"/>
    <s v="B"/>
    <n v="73"/>
    <n v="5.9"/>
    <n v="8.8000000000000007"/>
    <n v="4.3070000000000004"/>
    <n v="6.4240000000000013"/>
    <n v="48.772350000000003"/>
    <n v="3560.3815500000001"/>
    <n v="414.49589235127479"/>
    <n v="276.33059490084986"/>
    <n v="62.306677125000007"/>
    <n v="273.75"/>
    <n v="3896.4382271250001"/>
    <n v="53.375866125000002"/>
    <n v="453.61925885269125"/>
    <n v="302.41283923512748"/>
  </r>
  <r>
    <s v="13/06/2026"/>
    <s v="M"/>
    <s v="[1062] RAMGADH"/>
    <s v="[8403] MOHANIA"/>
    <x v="36"/>
    <x v="36"/>
    <x v="36"/>
    <s v="C"/>
    <n v="41"/>
    <n v="3.8"/>
    <n v="8.4"/>
    <n v="1.5579999999999998"/>
    <n v="3.4440000000000004"/>
    <n v="39.19916760000001"/>
    <n v="1607.1658716000004"/>
    <n v="417.01242127659583"/>
    <n v="278.00828085106389"/>
    <n v="28.12540275300001"/>
    <n v="153.75"/>
    <n v="1789.0412743530005"/>
    <n v="43.635153033000016"/>
    <n v="464.20375567021296"/>
    <n v="309.46917044680862"/>
  </r>
  <r>
    <s v="13/06/2026"/>
    <s v="E"/>
    <s v="[1062] RAMGADH"/>
    <s v="[8403] MOHANIA"/>
    <x v="36"/>
    <x v="36"/>
    <x v="36"/>
    <s v="B"/>
    <n v="69"/>
    <n v="5.6"/>
    <n v="8.8000000000000007"/>
    <n v="3.8639999999999999"/>
    <n v="6.0720000000000001"/>
    <n v="46.292400000000001"/>
    <n v="3194.1756"/>
    <n v="403.71279069767445"/>
    <n v="269.14186046511628"/>
    <n v="55.898073000000004"/>
    <n v="258.75"/>
    <n v="3508.8236729999999"/>
    <n v="50.852516999999999"/>
    <n v="443.48125290697675"/>
    <n v="295.65416860465115"/>
  </r>
  <r>
    <s v="13/06/2026"/>
    <s v="E"/>
    <s v="[1062] RAMGADH"/>
    <s v="[8403] MOHANIA"/>
    <x v="36"/>
    <x v="36"/>
    <x v="36"/>
    <s v="C"/>
    <n v="75"/>
    <n v="3.2"/>
    <n v="8.4"/>
    <n v="2.4"/>
    <n v="6.3"/>
    <n v="36.697167600000007"/>
    <n v="2752.2875700000004"/>
    <n v="417.01326818181826"/>
    <n v="278.00884545454551"/>
    <n v="48.165032475000011"/>
    <n v="281.25"/>
    <n v="3081.7026024750003"/>
    <n v="41.089368033000007"/>
    <n v="466.92463673863648"/>
    <n v="311.28309115909099"/>
  </r>
  <r>
    <s v="14/06/2026"/>
    <s v="M"/>
    <s v="[1062] RAMGADH"/>
    <s v="[8403] MOHANIA"/>
    <x v="36"/>
    <x v="36"/>
    <x v="36"/>
    <s v="B"/>
    <n v="71"/>
    <n v="5.9"/>
    <n v="9"/>
    <n v="4.1890000000000001"/>
    <n v="6.39"/>
    <n v="49.265000000000001"/>
    <n v="3497.8150000000001"/>
    <n v="413.99159663865549"/>
    <n v="275.99439775910366"/>
    <n v="61.211762500000006"/>
    <n v="266.25"/>
    <n v="3825.2767625000001"/>
    <n v="53.877137500000003"/>
    <n v="452.74905462184881"/>
    <n v="301.83270308123252"/>
  </r>
  <r>
    <s v="14/06/2026"/>
    <s v="M"/>
    <s v="[1062] RAMGADH"/>
    <s v="[8403] MOHANIA"/>
    <x v="36"/>
    <x v="36"/>
    <x v="36"/>
    <s v="C"/>
    <n v="56"/>
    <n v="3.3"/>
    <n v="8.1999999999999993"/>
    <n v="1.8479999999999999"/>
    <n v="4.5919999999999996"/>
    <n v="36.558139799999999"/>
    <n v="2047.2558288"/>
    <n v="417.0130015209125"/>
    <n v="278.00866768060831"/>
    <n v="35.826977004000007"/>
    <n v="210"/>
    <n v="2293.0828058040001"/>
    <n v="40.947907246500002"/>
    <n v="467.08639444676805"/>
    <n v="311.39092963117872"/>
  </r>
  <r>
    <s v="14/06/2026"/>
    <s v="E"/>
    <s v="[1062] RAMGADH"/>
    <s v="[8403] MOHANIA"/>
    <x v="36"/>
    <x v="36"/>
    <x v="36"/>
    <s v="B"/>
    <n v="71"/>
    <n v="5.6"/>
    <n v="8.6"/>
    <n v="3.9759999999999995"/>
    <n v="6.1059999999999999"/>
    <n v="45.824799999999996"/>
    <n v="3253.5607999999997"/>
    <n v="404.33647058823533"/>
    <n v="269.55764705882353"/>
    <n v="56.937314000000001"/>
    <n v="266.25"/>
    <n v="3576.748114"/>
    <n v="50.376733999999999"/>
    <n v="444.50059411764715"/>
    <n v="296.33372941176475"/>
  </r>
  <r>
    <s v="14/06/2026"/>
    <s v="E"/>
    <s v="[1062] RAMGADH"/>
    <s v="[8403] MOHANIA"/>
    <x v="36"/>
    <x v="36"/>
    <x v="36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5/06/2026"/>
    <s v="M"/>
    <s v="[1062] RAMGADH"/>
    <s v="[8403] MOHANIA"/>
    <x v="36"/>
    <x v="36"/>
    <x v="36"/>
    <s v="B"/>
    <n v="58"/>
    <n v="6.2"/>
    <n v="9"/>
    <n v="3.5960000000000001"/>
    <n v="5.22"/>
    <n v="51.77"/>
    <n v="3002.6600000000003"/>
    <n v="424.34426229508199"/>
    <n v="282.89617486338801"/>
    <n v="52.546550000000011"/>
    <n v="217.5"/>
    <n v="3272.7065500000003"/>
    <n v="56.425975000000008"/>
    <n v="462.50799180327874"/>
    <n v="308.33866120218585"/>
  </r>
  <r>
    <s v="15/06/2026"/>
    <s v="M"/>
    <s v="[1062] RAMGADH"/>
    <s v="[8403] MOHANIA"/>
    <x v="36"/>
    <x v="36"/>
    <x v="36"/>
    <s v="C"/>
    <n v="55"/>
    <n v="3.4"/>
    <n v="8.1"/>
    <n v="1.87"/>
    <n v="4.4550000000000001"/>
    <n v="36.697125900000003"/>
    <n v="2018.3419245000002"/>
    <n v="417.01279431818188"/>
    <n v="278.00852954545456"/>
    <n v="35.320983678750011"/>
    <n v="206.25"/>
    <n v="2259.9129081787501"/>
    <n v="41.089325603250003"/>
    <n v="466.92415458238645"/>
    <n v="311.28276972159097"/>
  </r>
  <r>
    <s v="15/06/2026"/>
    <s v="E"/>
    <s v="[1062] RAMGADH"/>
    <s v="[8403] MOHANIA"/>
    <x v="36"/>
    <x v="36"/>
    <x v="36"/>
    <s v="B"/>
    <n v="69"/>
    <n v="5.6"/>
    <n v="9"/>
    <n v="3.8639999999999999"/>
    <n v="6.21"/>
    <n v="46.76"/>
    <n v="3226.44"/>
    <n v="403.10344827586209"/>
    <n v="268.73563218390808"/>
    <n v="56.462700000000005"/>
    <n v="258.75"/>
    <n v="3541.6527000000001"/>
    <n v="51.328299999999999"/>
    <n v="442.48534482758623"/>
    <n v="294.99022988505749"/>
  </r>
  <r>
    <s v="15/06/2026"/>
    <s v="E"/>
    <s v="[1062] RAMGADH"/>
    <s v="[8403] MOHANIA"/>
    <x v="36"/>
    <x v="36"/>
    <x v="36"/>
    <s v="C"/>
    <n v="42"/>
    <n v="3"/>
    <n v="8.1999999999999993"/>
    <n v="1.26"/>
    <n v="3.444"/>
    <n v="35.307139800000002"/>
    <n v="1482.8998716000001"/>
    <n v="417.01346220472442"/>
    <n v="278.00897480314961"/>
    <n v="25.950747753000005"/>
    <n v="157.5"/>
    <n v="1666.3506193530002"/>
    <n v="39.675014746500004"/>
    <n v="468.6025363759843"/>
    <n v="312.40169091732287"/>
  </r>
  <r>
    <s v="16/06/2026"/>
    <s v="M"/>
    <s v="[1062] RAMGADH"/>
    <s v="[8403] MOHANIA"/>
    <x v="36"/>
    <x v="36"/>
    <x v="36"/>
    <s v="B"/>
    <n v="64"/>
    <n v="6.1"/>
    <n v="8.8000000000000007"/>
    <n v="3.9039999999999999"/>
    <n v="5.6320000000000006"/>
    <n v="50.425650000000005"/>
    <n v="3227.2416000000003"/>
    <n v="421.38426183844012"/>
    <n v="280.92284122562677"/>
    <n v="56.476728000000008"/>
    <n v="240"/>
    <n v="3523.7183280000004"/>
    <n v="55.058098875000006"/>
    <n v="460.09553377437328"/>
    <n v="306.73035584958217"/>
  </r>
  <r>
    <s v="16/06/2026"/>
    <s v="M"/>
    <s v="[1062] RAMGADH"/>
    <s v="[8403] MOHANIA"/>
    <x v="36"/>
    <x v="36"/>
    <x v="36"/>
    <s v="C"/>
    <n v="58"/>
    <n v="3.3"/>
    <n v="8.1"/>
    <n v="1.9139999999999997"/>
    <n v="4.6979999999999995"/>
    <n v="36.280125900000002"/>
    <n v="2104.2473021999999"/>
    <n v="417.0129413793104"/>
    <n v="278.00862758620696"/>
    <n v="36.8243277885"/>
    <n v="217.5"/>
    <n v="2358.5716299884998"/>
    <n v="40.665028103249995"/>
    <n v="467.41411612931034"/>
    <n v="311.60941075287354"/>
  </r>
  <r>
    <s v="16/06/2026"/>
    <s v="E"/>
    <s v="[1062] RAMGADH"/>
    <s v="[8403] MOHANIA"/>
    <x v="36"/>
    <x v="36"/>
    <x v="36"/>
    <s v="B"/>
    <n v="67"/>
    <n v="5.6"/>
    <n v="9"/>
    <n v="3.7519999999999998"/>
    <n v="6.03"/>
    <n v="46.76"/>
    <n v="3132.92"/>
    <n v="403.10344827586209"/>
    <n v="268.73563218390808"/>
    <n v="54.826100000000004"/>
    <n v="251.25"/>
    <n v="3438.9961000000003"/>
    <n v="51.328300000000006"/>
    <n v="442.48534482758629"/>
    <n v="294.99022988505754"/>
  </r>
  <r>
    <s v="16/06/2026"/>
    <s v="E"/>
    <s v="[1062] RAMGADH"/>
    <s v="[8403] MOHANIA"/>
    <x v="36"/>
    <x v="36"/>
    <x v="36"/>
    <s v="C"/>
    <n v="42"/>
    <n v="3"/>
    <n v="8.1999999999999993"/>
    <n v="1.26"/>
    <n v="3.444"/>
    <n v="35.307139800000002"/>
    <n v="1482.8998716000001"/>
    <n v="417.01346220472442"/>
    <n v="278.00897480314961"/>
    <n v="25.950747753000005"/>
    <n v="157.5"/>
    <n v="1666.3506193530002"/>
    <n v="39.675014746500004"/>
    <n v="468.6025363759843"/>
    <n v="312.40169091732287"/>
  </r>
  <r>
    <s v="17/06/2026"/>
    <s v="M"/>
    <s v="[1062] RAMGADH"/>
    <s v="[8403] MOHANIA"/>
    <x v="36"/>
    <x v="36"/>
    <x v="36"/>
    <s v="B"/>
    <n v="75"/>
    <n v="6"/>
    <n v="8.8000000000000007"/>
    <n v="4.5"/>
    <n v="6.6"/>
    <n v="49.599000000000004"/>
    <n v="3719.9250000000002"/>
    <n v="417.96910112359552"/>
    <n v="278.64606741573033"/>
    <n v="65.098687500000011"/>
    <n v="281.25"/>
    <n v="4066.2736875000001"/>
    <n v="54.2169825"/>
    <n v="456.88468398876404"/>
    <n v="304.58978932584267"/>
  </r>
  <r>
    <s v="17/06/2026"/>
    <s v="M"/>
    <s v="[1062] RAMGADH"/>
    <s v="[8403] MOHANIA"/>
    <x v="36"/>
    <x v="36"/>
    <x v="36"/>
    <s v="C"/>
    <n v="50"/>
    <n v="3.5"/>
    <n v="8"/>
    <n v="1.75"/>
    <n v="4"/>
    <n v="36.836112000000007"/>
    <n v="1841.8056000000004"/>
    <n v="417.01258867924531"/>
    <n v="278.00839245283021"/>
    <n v="32.231598000000012"/>
    <n v="187.5"/>
    <n v="2061.5371980000004"/>
    <n v="41.230743960000012"/>
    <n v="466.76313916981138"/>
    <n v="311.17542611320761"/>
  </r>
  <r>
    <s v="17/06/2026"/>
    <s v="E"/>
    <s v="[1062] RAMGADH"/>
    <s v="[8403] MOHANIA"/>
    <x v="36"/>
    <x v="36"/>
    <x v="36"/>
    <s v="B"/>
    <n v="61"/>
    <n v="5.6"/>
    <n v="8.8000000000000007"/>
    <n v="3.4159999999999995"/>
    <n v="5.3680000000000003"/>
    <n v="46.292400000000001"/>
    <n v="2823.8364000000001"/>
    <n v="403.71279069767445"/>
    <n v="269.14186046511628"/>
    <n v="49.417137000000004"/>
    <n v="228.75"/>
    <n v="3102.0035370000001"/>
    <n v="50.852516999999999"/>
    <n v="443.48125290697675"/>
    <n v="295.65416860465115"/>
  </r>
  <r>
    <s v="17/06/2026"/>
    <s v="E"/>
    <s v="[1062] RAMGADH"/>
    <s v="[8403] MOHANIA"/>
    <x v="36"/>
    <x v="36"/>
    <x v="36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8/06/2026"/>
    <s v="E"/>
    <s v="[1062] RAMGADH"/>
    <s v="[8403] MOHANIA"/>
    <x v="36"/>
    <x v="36"/>
    <x v="36"/>
    <s v="B"/>
    <n v="61"/>
    <n v="6.3"/>
    <n v="9"/>
    <n v="3.843"/>
    <n v="5.49"/>
    <n v="52.604999999999997"/>
    <n v="3208.9049999999997"/>
    <n v="427.6829268292683"/>
    <n v="285.1219512195122"/>
    <n v="56.155837500000004"/>
    <n v="228.75"/>
    <n v="3493.8108374999997"/>
    <n v="57.275587499999993"/>
    <n v="465.65518292682924"/>
    <n v="310.43678861788618"/>
  </r>
  <r>
    <s v="18/06/2026"/>
    <s v="E"/>
    <s v="[1062] RAMGADH"/>
    <s v="[8403] MOHANIA"/>
    <x v="36"/>
    <x v="36"/>
    <x v="36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9/06/2026"/>
    <s v="E"/>
    <s v="[1062] RAMGADH"/>
    <s v="[8403] MOHANIA"/>
    <x v="36"/>
    <x v="36"/>
    <x v="36"/>
    <s v="B"/>
    <n v="74"/>
    <n v="5.8"/>
    <n v="9"/>
    <n v="4.2919999999999998"/>
    <n v="6.66"/>
    <n v="48.43"/>
    <n v="3583.82"/>
    <n v="410.42372881355936"/>
    <n v="273.61581920903956"/>
    <n v="62.716850000000008"/>
    <n v="277.5"/>
    <n v="3924.0368500000004"/>
    <n v="53.027525000000004"/>
    <n v="449.38580508474581"/>
    <n v="299.59053672316389"/>
  </r>
  <r>
    <s v="19/06/2026"/>
    <s v="E"/>
    <s v="[1062] RAMGADH"/>
    <s v="[8403] MOHANIA"/>
    <x v="36"/>
    <x v="36"/>
    <x v="36"/>
    <s v="C"/>
    <n v="41"/>
    <n v="3.1"/>
    <n v="8.1999999999999993"/>
    <n v="1.2710000000000001"/>
    <n v="3.3620000000000001"/>
    <n v="35.724139800000003"/>
    <n v="1464.6897318000001"/>
    <n v="417.0133050583658"/>
    <n v="278.00887003891052"/>
    <n v="25.632070306500005"/>
    <n v="153.75"/>
    <n v="1644.0718021065002"/>
    <n v="40.099312246500006"/>
    <n v="468.08535696303505"/>
    <n v="312.05690464202337"/>
  </r>
  <r>
    <s v="20/06/2026"/>
    <s v="M"/>
    <s v="[1062] RAMGADH"/>
    <s v="[8403] MOHANIA"/>
    <x v="36"/>
    <x v="36"/>
    <x v="36"/>
    <s v="B"/>
    <n v="66"/>
    <n v="5.9"/>
    <n v="8.8000000000000007"/>
    <n v="3.8940000000000001"/>
    <n v="5.8080000000000007"/>
    <n v="48.772350000000003"/>
    <n v="3218.9751000000001"/>
    <n v="414.49589235127479"/>
    <n v="276.33059490084986"/>
    <n v="56.332064250000009"/>
    <n v="247.5"/>
    <n v="3522.8071642499999"/>
    <n v="53.375866125000002"/>
    <n v="453.61925885269125"/>
    <n v="302.41283923512748"/>
  </r>
  <r>
    <s v="20/06/2026"/>
    <s v="M"/>
    <s v="[1062] RAMGADH"/>
    <s v="[8403] MOHANIA"/>
    <x v="36"/>
    <x v="36"/>
    <x v="36"/>
    <s v="C"/>
    <n v="50"/>
    <n v="3.4"/>
    <n v="8"/>
    <n v="1.7"/>
    <n v="4"/>
    <n v="36.419112000000005"/>
    <n v="1820.9556000000002"/>
    <n v="417.01273282442747"/>
    <n v="278.00848854961833"/>
    <n v="31.866723000000007"/>
    <n v="187.5"/>
    <n v="2040.3223230000003"/>
    <n v="40.806446460000004"/>
    <n v="467.24938694656487"/>
    <n v="311.49959129770991"/>
  </r>
  <r>
    <s v="20/06/2026"/>
    <s v="E"/>
    <s v="[1062] RAMGADH"/>
    <s v="[8403] MOHANIA"/>
    <x v="36"/>
    <x v="36"/>
    <x v="36"/>
    <s v="B"/>
    <n v="75"/>
    <n v="5.8"/>
    <n v="8.8000000000000007"/>
    <n v="4.3499999999999996"/>
    <n v="6.6"/>
    <n v="47.945700000000002"/>
    <n v="3595.9275000000002"/>
    <n v="410.96314285714288"/>
    <n v="273.97542857142861"/>
    <n v="62.928731250000013"/>
    <n v="281.25"/>
    <n v="3940.1062312500003"/>
    <n v="52.534749750000003"/>
    <n v="450.29785500000003"/>
    <n v="300.19857000000002"/>
  </r>
  <r>
    <s v="20/06/2026"/>
    <s v="E"/>
    <s v="[1062] RAMGADH"/>
    <s v="[8403] MOHANIA"/>
    <x v="36"/>
    <x v="36"/>
    <x v="36"/>
    <s v="C"/>
    <n v="41"/>
    <n v="3.1"/>
    <n v="8.1999999999999993"/>
    <n v="1.2710000000000001"/>
    <n v="3.3620000000000001"/>
    <n v="35.724139800000003"/>
    <n v="1464.6897318000001"/>
    <n v="417.0133050583658"/>
    <n v="278.00887003891052"/>
    <n v="25.632070306500005"/>
    <n v="153.75"/>
    <n v="1644.0718021065002"/>
    <n v="40.099312246500006"/>
    <n v="468.08535696303505"/>
    <n v="312.05690464202337"/>
  </r>
  <r>
    <s v="21/06/2026"/>
    <s v="M"/>
    <s v="[1062] RAMGADH"/>
    <s v="[8403] MOHANIA"/>
    <x v="36"/>
    <x v="36"/>
    <x v="36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21/06/2026"/>
    <s v="M"/>
    <s v="[1062] RAMGADH"/>
    <s v="[8403] MOHANIA"/>
    <x v="36"/>
    <x v="36"/>
    <x v="36"/>
    <s v="C"/>
    <n v="8"/>
    <n v="3.8"/>
    <n v="8.1"/>
    <n v="0.30399999999999999"/>
    <n v="0.64800000000000002"/>
    <n v="38.365125900000002"/>
    <n v="306.92100720000002"/>
    <n v="417.01223804347831"/>
    <n v="278.00815869565218"/>
    <n v="5.3711176260000011"/>
    <n v="30"/>
    <n v="342.29212482600002"/>
    <n v="42.786515603250002"/>
    <n v="465.07082177445653"/>
    <n v="310.04721451630434"/>
  </r>
  <r>
    <s v="21/06/2026"/>
    <s v="E"/>
    <s v="[1062] RAMGADH"/>
    <s v="[8403] MOHANIA"/>
    <x v="36"/>
    <x v="36"/>
    <x v="36"/>
    <s v="B"/>
    <n v="66"/>
    <n v="5.8"/>
    <n v="8.8000000000000007"/>
    <n v="3.8280000000000003"/>
    <n v="5.8080000000000007"/>
    <n v="47.945700000000002"/>
    <n v="3164.4162000000001"/>
    <n v="410.96314285714288"/>
    <n v="273.97542857142861"/>
    <n v="55.377283500000004"/>
    <n v="247.5"/>
    <n v="3467.2934835000001"/>
    <n v="52.534749750000003"/>
    <n v="450.29785500000003"/>
    <n v="300.19857000000002"/>
  </r>
  <r>
    <s v="21/06/2026"/>
    <s v="E"/>
    <s v="[1062] RAMGADH"/>
    <s v="[8403] MOHANIA"/>
    <x v="36"/>
    <x v="36"/>
    <x v="36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22/06/2026"/>
    <s v="M"/>
    <s v="[1062] RAMGADH"/>
    <s v="[8403] MOHANIA"/>
    <x v="36"/>
    <x v="36"/>
    <x v="36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22/06/2026"/>
    <s v="E"/>
    <s v="[1062] RAMGADH"/>
    <s v="[8403] MOHANIA"/>
    <x v="36"/>
    <x v="36"/>
    <x v="36"/>
    <s v="B"/>
    <n v="60"/>
    <n v="5.7"/>
    <n v="9"/>
    <n v="3.42"/>
    <n v="5.4"/>
    <n v="47.594999999999999"/>
    <n v="2855.7"/>
    <n v="406.79487179487182"/>
    <n v="271.19658119658123"/>
    <n v="49.97475"/>
    <n v="225"/>
    <n v="3130.6747499999997"/>
    <n v="52.177912499999998"/>
    <n v="445.9650641025641"/>
    <n v="297.31004273504271"/>
  </r>
  <r>
    <s v="22/06/2026"/>
    <s v="E"/>
    <s v="[1062] RAMGADH"/>
    <s v="[8403] MOHANIA"/>
    <x v="36"/>
    <x v="36"/>
    <x v="36"/>
    <s v="C"/>
    <n v="54"/>
    <n v="3.3"/>
    <n v="8"/>
    <n v="1.7819999999999998"/>
    <n v="4.32"/>
    <n v="36.002112000000004"/>
    <n v="1944.1140480000001"/>
    <n v="417.01288030888031"/>
    <n v="278.00858687258687"/>
    <n v="34.021995840000002"/>
    <n v="202.5"/>
    <n v="2180.6360438400002"/>
    <n v="40.382148960000002"/>
    <n v="467.74689915057911"/>
    <n v="311.83126610038607"/>
  </r>
  <r>
    <s v="23/06/2026"/>
    <s v="M"/>
    <s v="[1062] RAMGADH"/>
    <s v="[8403] MOHANIA"/>
    <x v="36"/>
    <x v="36"/>
    <x v="36"/>
    <s v="B"/>
    <n v="67"/>
    <n v="6"/>
    <n v="8.8000000000000007"/>
    <n v="4.0199999999999996"/>
    <n v="5.8959999999999999"/>
    <n v="49.599000000000004"/>
    <n v="3323.1330000000003"/>
    <n v="417.96910112359552"/>
    <n v="278.64606741573033"/>
    <n v="58.15482750000001"/>
    <n v="251.25"/>
    <n v="3632.5378275000003"/>
    <n v="54.216982500000007"/>
    <n v="456.8846839887641"/>
    <n v="304.58978932584273"/>
  </r>
  <r>
    <s v="23/06/2026"/>
    <s v="M"/>
    <s v="[1062] RAMGADH"/>
    <s v="[8403] MOHANIA"/>
    <x v="36"/>
    <x v="36"/>
    <x v="36"/>
    <s v="C"/>
    <n v="48"/>
    <n v="3.3"/>
    <n v="8.1"/>
    <n v="1.5839999999999999"/>
    <n v="3.8879999999999995"/>
    <n v="36.280125900000002"/>
    <n v="1741.4460432000001"/>
    <n v="417.0129413793104"/>
    <n v="278.00862758620696"/>
    <n v="30.475305756000004"/>
    <n v="180"/>
    <n v="1951.9213489560002"/>
    <n v="40.665028103250002"/>
    <n v="467.4141161293104"/>
    <n v="311.6094107528736"/>
  </r>
  <r>
    <s v="23/06/2026"/>
    <s v="E"/>
    <s v="[1062] RAMGADH"/>
    <s v="[8403] MOHANIA"/>
    <x v="36"/>
    <x v="36"/>
    <x v="36"/>
    <s v="B"/>
    <n v="71"/>
    <n v="5.9"/>
    <n v="8.8000000000000007"/>
    <n v="4.1890000000000001"/>
    <n v="6.2480000000000011"/>
    <n v="48.772350000000003"/>
    <n v="3462.8368500000001"/>
    <n v="414.49589235127479"/>
    <n v="276.33059490084986"/>
    <n v="60.59964487500001"/>
    <n v="266.25"/>
    <n v="3789.6864948750003"/>
    <n v="53.375866125000002"/>
    <n v="453.61925885269125"/>
    <n v="302.41283923512748"/>
  </r>
  <r>
    <s v="23/06/2026"/>
    <s v="E"/>
    <s v="[1062] RAMGADH"/>
    <s v="[8403] MOHANIA"/>
    <x v="36"/>
    <x v="36"/>
    <x v="36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24/06/2026"/>
    <s v="M"/>
    <s v="[1062] RAMGADH"/>
    <s v="[8403] MOHANIA"/>
    <x v="36"/>
    <x v="36"/>
    <x v="36"/>
    <s v="B"/>
    <n v="69"/>
    <n v="5.8"/>
    <n v="8.8000000000000007"/>
    <n v="4.0019999999999998"/>
    <n v="6.0720000000000001"/>
    <n v="47.945700000000002"/>
    <n v="3308.2533000000003"/>
    <n v="410.96314285714288"/>
    <n v="273.97542857142861"/>
    <n v="57.894432750000014"/>
    <n v="258.75"/>
    <n v="3624.8977327500002"/>
    <n v="52.534749750000003"/>
    <n v="450.29785500000003"/>
    <n v="300.19857000000002"/>
  </r>
  <r>
    <s v="24/06/2026"/>
    <s v="M"/>
    <s v="[1062] RAMGADH"/>
    <s v="[8403] MOHANIA"/>
    <x v="36"/>
    <x v="36"/>
    <x v="36"/>
    <s v="C"/>
    <n v="39"/>
    <n v="3.4"/>
    <n v="8.1999999999999993"/>
    <n v="1.3259999999999998"/>
    <n v="3.1979999999999995"/>
    <n v="36.975139800000001"/>
    <n v="1442.0304522000001"/>
    <n v="417.01285488721805"/>
    <n v="278.00856992481204"/>
    <n v="25.235532913500005"/>
    <n v="146.25"/>
    <n v="1613.5159851135002"/>
    <n v="41.372204746500003"/>
    <n v="466.60381293045111"/>
    <n v="311.06920862030074"/>
  </r>
  <r>
    <s v="24/06/2026"/>
    <s v="E"/>
    <s v="[1062] RAMGADH"/>
    <s v="[8403] MOHANIA"/>
    <x v="36"/>
    <x v="36"/>
    <x v="36"/>
    <s v="B"/>
    <n v="70"/>
    <n v="5.9"/>
    <n v="9"/>
    <n v="4.13"/>
    <n v="6.3"/>
    <n v="49.265000000000001"/>
    <n v="3448.55"/>
    <n v="413.99159663865549"/>
    <n v="275.99439775910366"/>
    <n v="60.34962500000001"/>
    <n v="262.5"/>
    <n v="3771.399625"/>
    <n v="53.877137500000003"/>
    <n v="452.74905462184881"/>
    <n v="301.83270308123252"/>
  </r>
  <r>
    <s v="24/06/2026"/>
    <s v="E"/>
    <s v="[1062] RAMGADH"/>
    <s v="[8403] MOHANIA"/>
    <x v="36"/>
    <x v="36"/>
    <x v="3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5/06/2026"/>
    <s v="M"/>
    <s v="[1062] RAMGADH"/>
    <s v="[8403] MOHANIA"/>
    <x v="36"/>
    <x v="36"/>
    <x v="36"/>
    <s v="B"/>
    <n v="61"/>
    <n v="6.1"/>
    <n v="8.8000000000000007"/>
    <n v="3.7209999999999996"/>
    <n v="5.3680000000000003"/>
    <n v="50.425650000000005"/>
    <n v="3075.9646500000003"/>
    <n v="421.38426183844012"/>
    <n v="280.92284122562677"/>
    <n v="53.829381375000011"/>
    <n v="228.75"/>
    <n v="3358.5440313750005"/>
    <n v="55.058098875000006"/>
    <n v="460.09553377437328"/>
    <n v="306.73035584958217"/>
  </r>
  <r>
    <s v="25/06/2026"/>
    <s v="M"/>
    <s v="[1062] RAMGADH"/>
    <s v="[8403] MOHANIA"/>
    <x v="36"/>
    <x v="36"/>
    <x v="36"/>
    <s v="C"/>
    <n v="48"/>
    <n v="3.2"/>
    <n v="8.1"/>
    <n v="1.5360000000000003"/>
    <n v="3.8879999999999995"/>
    <n v="35.8631259"/>
    <n v="1721.4300432"/>
    <n v="417.01309186046512"/>
    <n v="278.00872790697673"/>
    <n v="30.125025756000003"/>
    <n v="180"/>
    <n v="1931.555068956"/>
    <n v="40.24073060325"/>
    <n v="467.91547213081401"/>
    <n v="311.94364808720934"/>
  </r>
  <r>
    <s v="25/06/2026"/>
    <s v="E"/>
    <s v="[1062] RAMGADH"/>
    <s v="[8403] MOHANIA"/>
    <x v="36"/>
    <x v="36"/>
    <x v="36"/>
    <s v="B"/>
    <n v="73"/>
    <n v="5.9"/>
    <n v="8.8000000000000007"/>
    <n v="4.3070000000000004"/>
    <n v="6.4240000000000013"/>
    <n v="48.772350000000003"/>
    <n v="3560.3815500000001"/>
    <n v="414.49589235127479"/>
    <n v="276.33059490084986"/>
    <n v="62.306677125000007"/>
    <n v="273.75"/>
    <n v="3896.4382271250001"/>
    <n v="53.375866125000002"/>
    <n v="453.61925885269125"/>
    <n v="302.41283923512748"/>
  </r>
  <r>
    <s v="25/06/2026"/>
    <s v="E"/>
    <s v="[1062] RAMGADH"/>
    <s v="[8403] MOHANIA"/>
    <x v="36"/>
    <x v="36"/>
    <x v="36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26/06/2026"/>
    <s v="M"/>
    <s v="[1062] RAMGADH"/>
    <s v="[8403] MOHANIA"/>
    <x v="36"/>
    <x v="36"/>
    <x v="36"/>
    <s v="B"/>
    <n v="68"/>
    <n v="5.8"/>
    <n v="9"/>
    <n v="3.944"/>
    <n v="6.12"/>
    <n v="48.43"/>
    <n v="3293.24"/>
    <n v="410.42372881355936"/>
    <n v="273.61581920903956"/>
    <n v="57.631700000000002"/>
    <n v="255"/>
    <n v="3605.8716999999997"/>
    <n v="53.027524999999997"/>
    <n v="449.38580508474575"/>
    <n v="299.59053672316384"/>
  </r>
  <r>
    <s v="26/06/2026"/>
    <s v="M"/>
    <s v="[1062] RAMGADH"/>
    <s v="[8403] MOHANIA"/>
    <x v="36"/>
    <x v="36"/>
    <x v="36"/>
    <s v="C"/>
    <n v="21"/>
    <n v="3.4"/>
    <n v="8.3000000000000007"/>
    <n v="0.71399999999999997"/>
    <n v="1.7430000000000001"/>
    <n v="37.253153700000006"/>
    <n v="782.31622770000013"/>
    <n v="417.01291455223878"/>
    <n v="278.0086097014925"/>
    <n v="13.690533984750003"/>
    <n v="78.75"/>
    <n v="874.75676168475013"/>
    <n v="41.655083889750003"/>
    <n v="466.28825249720143"/>
    <n v="310.85883499813428"/>
  </r>
  <r>
    <s v="26/06/2026"/>
    <s v="E"/>
    <s v="[1062] RAMGADH"/>
    <s v="[8403] MOHANIA"/>
    <x v="36"/>
    <x v="36"/>
    <x v="36"/>
    <s v="B"/>
    <n v="64"/>
    <n v="6"/>
    <n v="8.8000000000000007"/>
    <n v="3.84"/>
    <n v="5.6320000000000006"/>
    <n v="49.599000000000004"/>
    <n v="3174.3360000000002"/>
    <n v="417.96910112359552"/>
    <n v="278.64606741573033"/>
    <n v="55.550880000000006"/>
    <n v="240"/>
    <n v="3469.88688"/>
    <n v="54.2169825"/>
    <n v="456.88468398876404"/>
    <n v="304.58978932584267"/>
  </r>
  <r>
    <s v="26/06/2026"/>
    <s v="E"/>
    <s v="[1062] RAMGADH"/>
    <s v="[8403] MOHANIA"/>
    <x v="36"/>
    <x v="36"/>
    <x v="36"/>
    <s v="C"/>
    <n v="41"/>
    <n v="3"/>
    <n v="8.1999999999999993"/>
    <n v="1.23"/>
    <n v="3.3620000000000001"/>
    <n v="35.307139800000002"/>
    <n v="1447.5927318000001"/>
    <n v="417.01346220472442"/>
    <n v="278.00897480314961"/>
    <n v="25.332872806500006"/>
    <n v="153.75"/>
    <n v="1626.6756046065002"/>
    <n v="39.675014746500004"/>
    <n v="468.6025363759843"/>
    <n v="312.40169091732287"/>
  </r>
  <r>
    <s v="27/06/2026"/>
    <s v="M"/>
    <s v="[1062] RAMGADH"/>
    <s v="[8403] MOHANIA"/>
    <x v="36"/>
    <x v="36"/>
    <x v="36"/>
    <s v="B"/>
    <n v="71"/>
    <n v="5.7"/>
    <n v="8.8000000000000007"/>
    <n v="4.0469999999999997"/>
    <n v="6.2480000000000011"/>
    <n v="47.119050000000001"/>
    <n v="3345.45255"/>
    <n v="407.3693083573487"/>
    <n v="271.57953890489915"/>
    <n v="58.545419625000008"/>
    <n v="266.25"/>
    <n v="3670.2479696250002"/>
    <n v="51.693633375000005"/>
    <n v="446.91902053314124"/>
    <n v="297.94601368876084"/>
  </r>
  <r>
    <s v="27/06/2026"/>
    <s v="M"/>
    <s v="[1062] RAMGADH"/>
    <s v="[8403] MOHANIA"/>
    <x v="36"/>
    <x v="36"/>
    <x v="36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27/06/2026"/>
    <s v="E"/>
    <s v="[1062] RAMGADH"/>
    <s v="[8403] MOHANIA"/>
    <x v="36"/>
    <x v="36"/>
    <x v="36"/>
    <s v="B"/>
    <n v="64"/>
    <n v="5.7"/>
    <n v="9"/>
    <n v="3.6480000000000001"/>
    <n v="5.76"/>
    <n v="47.594999999999999"/>
    <n v="3046.08"/>
    <n v="406.79487179487182"/>
    <n v="271.19658119658123"/>
    <n v="53.306400000000004"/>
    <n v="240"/>
    <n v="3339.3863999999999"/>
    <n v="52.177912499999998"/>
    <n v="445.9650641025641"/>
    <n v="297.31004273504271"/>
  </r>
  <r>
    <s v="27/06/2026"/>
    <s v="E"/>
    <s v="[1062] RAMGADH"/>
    <s v="[8403] MOHANIA"/>
    <x v="36"/>
    <x v="36"/>
    <x v="36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28/06/2026"/>
    <s v="M"/>
    <s v="[1062] RAMGADH"/>
    <s v="[8403] MOHANIA"/>
    <x v="36"/>
    <x v="36"/>
    <x v="36"/>
    <s v="B"/>
    <n v="72"/>
    <n v="6"/>
    <n v="8.8000000000000007"/>
    <n v="4.32"/>
    <n v="6.3360000000000003"/>
    <n v="49.599000000000004"/>
    <n v="3571.1280000000002"/>
    <n v="417.96910112359552"/>
    <n v="278.64606741573033"/>
    <n v="62.494740000000007"/>
    <n v="270"/>
    <n v="3903.6227400000002"/>
    <n v="54.2169825"/>
    <n v="456.88468398876404"/>
    <n v="304.58978932584267"/>
  </r>
  <r>
    <s v="28/06/2026"/>
    <s v="E"/>
    <s v="[1062] RAMGADH"/>
    <s v="[8403] MOHANIA"/>
    <x v="36"/>
    <x v="36"/>
    <x v="36"/>
    <s v="B"/>
    <n v="65"/>
    <n v="5.9"/>
    <n v="8.8000000000000007"/>
    <n v="3.835"/>
    <n v="5.72"/>
    <n v="48.772350000000003"/>
    <n v="3170.2027500000004"/>
    <n v="414.49589235127479"/>
    <n v="276.33059490084986"/>
    <n v="55.47854812500001"/>
    <n v="243.75"/>
    <n v="3469.4312981250005"/>
    <n v="53.375866125000009"/>
    <n v="453.6192588526913"/>
    <n v="302.41283923512754"/>
  </r>
  <r>
    <s v="28/06/2026"/>
    <s v="E"/>
    <s v="[1062] RAMGADH"/>
    <s v="[8403] MOHANIA"/>
    <x v="36"/>
    <x v="36"/>
    <x v="36"/>
    <s v="C"/>
    <n v="18"/>
    <n v="3.2"/>
    <n v="8"/>
    <n v="0.57600000000000007"/>
    <n v="1.44"/>
    <n v="35.585112000000002"/>
    <n v="640.532016"/>
    <n v="417.01303124999998"/>
    <n v="278.00868750000001"/>
    <n v="11.20931028"/>
    <n v="67.5"/>
    <n v="719.24132627999995"/>
    <n v="39.957851460000001"/>
    <n v="468.25607179687495"/>
    <n v="312.17071453124998"/>
  </r>
  <r>
    <s v="29/06/2026"/>
    <s v="M"/>
    <s v="[1062] RAMGADH"/>
    <s v="[8403] MOHANIA"/>
    <x v="36"/>
    <x v="36"/>
    <x v="36"/>
    <s v="B"/>
    <n v="53"/>
    <n v="6"/>
    <n v="8.8000000000000007"/>
    <n v="3.18"/>
    <n v="4.6640000000000006"/>
    <n v="49.599000000000004"/>
    <n v="2628.7470000000003"/>
    <n v="417.96910112359552"/>
    <n v="278.64606741573033"/>
    <n v="46.003072500000009"/>
    <n v="198.75"/>
    <n v="2873.5000725000004"/>
    <n v="54.216982500000007"/>
    <n v="456.8846839887641"/>
    <n v="304.58978932584273"/>
  </r>
  <r>
    <s v="29/06/2026"/>
    <s v="M"/>
    <s v="[1062] RAMGADH"/>
    <s v="[8403] MOHANIA"/>
    <x v="36"/>
    <x v="36"/>
    <x v="36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9/06/2026"/>
    <s v="E"/>
    <s v="[1062] RAMGADH"/>
    <s v="[8403] MOHANIA"/>
    <x v="36"/>
    <x v="36"/>
    <x v="36"/>
    <s v="B"/>
    <n v="67"/>
    <n v="5.8"/>
    <n v="8.8000000000000007"/>
    <n v="3.8859999999999997"/>
    <n v="5.8959999999999999"/>
    <n v="47.945700000000002"/>
    <n v="3212.3619000000003"/>
    <n v="410.96314285714288"/>
    <n v="273.97542857142861"/>
    <n v="56.216333250000012"/>
    <n v="251.25"/>
    <n v="3519.8282332500003"/>
    <n v="52.534749750000003"/>
    <n v="450.29785500000003"/>
    <n v="300.19857000000002"/>
  </r>
  <r>
    <s v="29/06/2026"/>
    <s v="E"/>
    <s v="[1062] RAMGADH"/>
    <s v="[8403] MOHANIA"/>
    <x v="36"/>
    <x v="36"/>
    <x v="36"/>
    <s v="C"/>
    <n v="42"/>
    <n v="3.1"/>
    <n v="8"/>
    <n v="1.3020000000000003"/>
    <n v="3.36"/>
    <n v="35.168112000000008"/>
    <n v="1477.0607040000004"/>
    <n v="417.01318577075102"/>
    <n v="278.00879051383401"/>
    <n v="25.84856232000001"/>
    <n v="157.5"/>
    <n v="1660.4092663200004"/>
    <n v="39.533553960000006"/>
    <n v="468.77731968379447"/>
    <n v="312.51821312252963"/>
  </r>
  <r>
    <s v="30/06/2026"/>
    <s v="M"/>
    <s v="[1062] RAMGADH"/>
    <s v="[8403] MOHANIA"/>
    <x v="36"/>
    <x v="36"/>
    <x v="36"/>
    <s v="B"/>
    <n v="71"/>
    <n v="5.9"/>
    <n v="8.8000000000000007"/>
    <n v="4.1890000000000001"/>
    <n v="6.2480000000000011"/>
    <n v="48.772350000000003"/>
    <n v="3462.8368500000001"/>
    <n v="414.49589235127479"/>
    <n v="276.33059490084986"/>
    <n v="60.59964487500001"/>
    <n v="266.25"/>
    <n v="3789.6864948750003"/>
    <n v="53.375866125000002"/>
    <n v="453.61925885269125"/>
    <n v="302.41283923512748"/>
  </r>
  <r>
    <s v="30/06/2026"/>
    <s v="M"/>
    <s v="[1062] RAMGADH"/>
    <s v="[8403] MOHANIA"/>
    <x v="36"/>
    <x v="36"/>
    <x v="36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30/06/2026"/>
    <s v="E"/>
    <s v="[1062] RAMGADH"/>
    <s v="[8403] MOHANIA"/>
    <x v="36"/>
    <x v="36"/>
    <x v="36"/>
    <s v="B"/>
    <n v="71"/>
    <n v="5.8"/>
    <n v="8.8000000000000007"/>
    <n v="4.1180000000000003"/>
    <n v="6.2480000000000011"/>
    <n v="47.945700000000002"/>
    <n v="3404.1447000000003"/>
    <n v="410.96314285714288"/>
    <n v="273.97542857142861"/>
    <n v="59.572532250000009"/>
    <n v="266.25"/>
    <n v="3729.9672322500001"/>
    <n v="52.534749750000003"/>
    <n v="450.29785500000003"/>
    <n v="300.19857000000002"/>
  </r>
  <r>
    <s v="30/06/2026"/>
    <s v="E"/>
    <s v="[1062] RAMGADH"/>
    <s v="[8403] MOHANIA"/>
    <x v="36"/>
    <x v="36"/>
    <x v="36"/>
    <s v="C"/>
    <n v="42"/>
    <n v="3"/>
    <n v="8.1"/>
    <n v="1.26"/>
    <n v="3.4019999999999997"/>
    <n v="35.029125900000004"/>
    <n v="1471.2232878000002"/>
    <n v="417.01340357142868"/>
    <n v="278.00893571428577"/>
    <n v="25.746407536500005"/>
    <n v="157.5"/>
    <n v="1654.4696953365003"/>
    <n v="39.392135603250004"/>
    <n v="468.9539952767858"/>
    <n v="312.63599685119055"/>
  </r>
  <r>
    <s v="01/06/2026"/>
    <s v="E"/>
    <s v="[1062] RAMGADH"/>
    <s v="[8401] DURGAWATI"/>
    <x v="37"/>
    <x v="37"/>
    <x v="37"/>
    <s v="B"/>
    <n v="29"/>
    <n v="7.2"/>
    <n v="9"/>
    <n v="2.0880000000000001"/>
    <n v="2.61"/>
    <n v="60.120000000000005"/>
    <n v="1743.48"/>
    <n v="455.4545454545455"/>
    <n v="303.63636363636368"/>
    <n v="30.510900000000003"/>
    <n v="108.75"/>
    <n v="1882.7409"/>
    <n v="64.9221"/>
    <n v="491.83409090909089"/>
    <n v="327.88939393939393"/>
  </r>
  <r>
    <s v="01/06/2026"/>
    <s v="E"/>
    <s v="[1062] RAMGADH"/>
    <s v="[8401] DURGAWATI"/>
    <x v="37"/>
    <x v="37"/>
    <x v="37"/>
    <s v="C"/>
    <n v="11"/>
    <n v="4.2"/>
    <n v="8.5"/>
    <n v="0.46200000000000002"/>
    <n v="0.93500000000000005"/>
    <n v="41.145181500000007"/>
    <n v="452.59699650000005"/>
    <n v="417.01197466216217"/>
    <n v="278.00798310810814"/>
    <n v="7.9204474387500019"/>
    <n v="41.25"/>
    <n v="501.76744393875003"/>
    <n v="45.615222176250001"/>
    <n v="462.31644097550668"/>
    <n v="308.21096065033777"/>
  </r>
  <r>
    <s v="02/06/2026"/>
    <s v="M"/>
    <s v="[1062] RAMGADH"/>
    <s v="[8401] DURGAWATI"/>
    <x v="37"/>
    <x v="37"/>
    <x v="37"/>
    <s v="B"/>
    <n v="32"/>
    <n v="7.1"/>
    <n v="9"/>
    <n v="2.2719999999999998"/>
    <n v="2.88"/>
    <n v="59.284999999999997"/>
    <n v="1897.12"/>
    <n v="452.55725190839689"/>
    <n v="301.70483460559791"/>
    <n v="33.199600000000004"/>
    <n v="120"/>
    <n v="2050.3195999999998"/>
    <n v="64.072487499999994"/>
    <n v="489.10295801526712"/>
    <n v="326.06863867684473"/>
  </r>
  <r>
    <s v="02/06/2026"/>
    <s v="M"/>
    <s v="[1062] RAMGADH"/>
    <s v="[8401] DURGAWATI"/>
    <x v="37"/>
    <x v="37"/>
    <x v="37"/>
    <s v="C"/>
    <n v="27"/>
    <n v="3.9"/>
    <n v="8.4"/>
    <n v="1.0529999999999999"/>
    <n v="2.2680000000000002"/>
    <n v="39.616167600000011"/>
    <n v="1069.6365252000003"/>
    <n v="417.01229052631589"/>
    <n v="278.0081936842106"/>
    <n v="18.718639191000008"/>
    <n v="101.25"/>
    <n v="1189.6051643910002"/>
    <n v="44.05945053300001"/>
    <n v="463.78368982105275"/>
    <n v="309.18912654736852"/>
  </r>
  <r>
    <s v="02/06/2026"/>
    <s v="E"/>
    <s v="[1062] RAMGADH"/>
    <s v="[8401] DURGAWATI"/>
    <x v="37"/>
    <x v="37"/>
    <x v="37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02/06/2026"/>
    <s v="E"/>
    <s v="[1062] RAMGADH"/>
    <s v="[8401] DURGAWATI"/>
    <x v="37"/>
    <x v="37"/>
    <x v="37"/>
    <s v="C"/>
    <n v="18"/>
    <n v="4"/>
    <n v="8.5"/>
    <n v="0.72"/>
    <n v="1.53"/>
    <n v="40.311181500000004"/>
    <n v="725.60126700000001"/>
    <n v="417.0122224137931"/>
    <n v="278.00814827586208"/>
    <n v="12.698022172500002"/>
    <n v="67.5"/>
    <n v="805.79928917250004"/>
    <n v="44.766627176250005"/>
    <n v="463.10303975431032"/>
    <n v="308.7353598362069"/>
  </r>
  <r>
    <s v="03/06/2026"/>
    <s v="M"/>
    <s v="[1062] RAMGADH"/>
    <s v="[8401] DURGAWATI"/>
    <x v="37"/>
    <x v="37"/>
    <x v="37"/>
    <s v="B"/>
    <n v="32"/>
    <n v="7.5"/>
    <n v="9"/>
    <n v="2.4"/>
    <n v="2.88"/>
    <n v="62.625"/>
    <n v="2004"/>
    <n v="463.88888888888886"/>
    <n v="309.25925925925924"/>
    <n v="35.07"/>
    <n v="120"/>
    <n v="2159.0700000000002"/>
    <n v="67.470937500000005"/>
    <n v="499.78472222222223"/>
    <n v="333.18981481481484"/>
  </r>
  <r>
    <s v="03/06/2026"/>
    <s v="M"/>
    <s v="[1062] RAMGADH"/>
    <s v="[8401] DURGAWATI"/>
    <x v="37"/>
    <x v="37"/>
    <x v="37"/>
    <s v="C"/>
    <n v="30"/>
    <n v="3.9"/>
    <n v="8.5"/>
    <n v="1.17"/>
    <n v="2.5499999999999998"/>
    <n v="39.894181500000002"/>
    <n v="1196.8254449999999"/>
    <n v="417.01235017421601"/>
    <n v="278.00823344947736"/>
    <n v="20.944445287500002"/>
    <n v="112.5"/>
    <n v="1330.2698902874999"/>
    <n v="44.342329676249996"/>
    <n v="463.50867257404173"/>
    <n v="309.0057817160278"/>
  </r>
  <r>
    <s v="03/06/2026"/>
    <s v="E"/>
    <s v="[1062] RAMGADH"/>
    <s v="[8401] DURGAWATI"/>
    <x v="37"/>
    <x v="37"/>
    <x v="37"/>
    <s v="B"/>
    <n v="23"/>
    <n v="7.3"/>
    <n v="9"/>
    <n v="1.679"/>
    <n v="2.0699999999999998"/>
    <n v="60.954999999999998"/>
    <n v="1401.9649999999999"/>
    <n v="458.30827067669168"/>
    <n v="305.53884711779443"/>
    <n v="24.534387500000001"/>
    <n v="86.25"/>
    <n v="1512.7493875"/>
    <n v="65.771712500000007"/>
    <n v="494.52415413533839"/>
    <n v="329.68276942355891"/>
  </r>
  <r>
    <s v="03/06/2026"/>
    <s v="E"/>
    <s v="[1062] RAMGADH"/>
    <s v="[8401] DURGAWATI"/>
    <x v="37"/>
    <x v="37"/>
    <x v="37"/>
    <s v="C"/>
    <n v="11"/>
    <n v="3.9"/>
    <n v="8.4"/>
    <n v="0.42899999999999999"/>
    <n v="0.92400000000000004"/>
    <n v="39.616167600000011"/>
    <n v="435.7778436000001"/>
    <n v="417.01229052631589"/>
    <n v="278.0081936842106"/>
    <n v="7.6261122630000022"/>
    <n v="41.25"/>
    <n v="484.65395586300008"/>
    <n v="44.05945053300001"/>
    <n v="463.78368982105275"/>
    <n v="309.18912654736852"/>
  </r>
  <r>
    <s v="04/06/2026"/>
    <s v="M"/>
    <s v="[1062] RAMGADH"/>
    <s v="[8401] DURGAWATI"/>
    <x v="37"/>
    <x v="37"/>
    <x v="37"/>
    <s v="B"/>
    <n v="33"/>
    <n v="7.5"/>
    <n v="9"/>
    <n v="2.4750000000000001"/>
    <n v="2.97"/>
    <n v="62.625"/>
    <n v="2066.625"/>
    <n v="463.88888888888886"/>
    <n v="309.25925925925924"/>
    <n v="36.165937500000005"/>
    <n v="123.75"/>
    <n v="2226.5409374999999"/>
    <n v="67.470937499999991"/>
    <n v="499.78472222222211"/>
    <n v="333.18981481481472"/>
  </r>
  <r>
    <s v="04/06/2026"/>
    <s v="M"/>
    <s v="[1062] RAMGADH"/>
    <s v="[8401] DURGAWATI"/>
    <x v="37"/>
    <x v="37"/>
    <x v="37"/>
    <s v="C"/>
    <n v="30"/>
    <n v="4.2"/>
    <n v="8.5"/>
    <n v="1.26"/>
    <n v="2.5499999999999998"/>
    <n v="41.145181500000007"/>
    <n v="1234.3554450000001"/>
    <n v="417.01197466216217"/>
    <n v="278.00798310810814"/>
    <n v="21.601220287500006"/>
    <n v="112.5"/>
    <n v="1368.4566652875001"/>
    <n v="45.615222176250001"/>
    <n v="462.31644097550668"/>
    <n v="308.21096065033777"/>
  </r>
  <r>
    <s v="04/06/2026"/>
    <s v="E"/>
    <s v="[1062] RAMGADH"/>
    <s v="[8401] DURGAWATI"/>
    <x v="37"/>
    <x v="37"/>
    <x v="37"/>
    <s v="B"/>
    <n v="29"/>
    <n v="7.5"/>
    <n v="9"/>
    <n v="2.1749999999999998"/>
    <n v="2.61"/>
    <n v="62.625"/>
    <n v="1816.125"/>
    <n v="463.88888888888886"/>
    <n v="309.25925925925924"/>
    <n v="31.782187500000003"/>
    <n v="108.75"/>
    <n v="1956.6571875"/>
    <n v="67.470937500000005"/>
    <n v="499.78472222222223"/>
    <n v="333.18981481481484"/>
  </r>
  <r>
    <s v="04/06/2026"/>
    <s v="E"/>
    <s v="[1062] RAMGADH"/>
    <s v="[8401] DURGAWATI"/>
    <x v="37"/>
    <x v="37"/>
    <x v="37"/>
    <s v="C"/>
    <n v="15"/>
    <n v="3.8"/>
    <n v="8.1999999999999993"/>
    <n v="0.56999999999999995"/>
    <n v="1.2299999999999998"/>
    <n v="38.6431398"/>
    <n v="579.64709700000003"/>
    <n v="417.01230000000004"/>
    <n v="278.00820000000004"/>
    <n v="10.143824197500001"/>
    <n v="56.25"/>
    <n v="646.04092119749998"/>
    <n v="43.069394746500002"/>
    <n v="464.77764114928061"/>
    <n v="309.85176076618706"/>
  </r>
  <r>
    <s v="05/06/2026"/>
    <s v="M"/>
    <s v="[1062] RAMGADH"/>
    <s v="[8401] DURGAWATI"/>
    <x v="37"/>
    <x v="37"/>
    <x v="37"/>
    <s v="B"/>
    <n v="28"/>
    <n v="7.7"/>
    <n v="9"/>
    <n v="2.1560000000000001"/>
    <n v="2.52"/>
    <n v="64.295000000000002"/>
    <n v="1800.26"/>
    <n v="469.30656934306569"/>
    <n v="312.87104622871044"/>
    <n v="31.504550000000002"/>
    <n v="105"/>
    <n v="1936.7645499999999"/>
    <n v="69.170162499999989"/>
    <n v="504.89169708029186"/>
    <n v="336.59446472019459"/>
  </r>
  <r>
    <s v="05/06/2026"/>
    <s v="M"/>
    <s v="[1062] RAMGADH"/>
    <s v="[8401] DURGAWATI"/>
    <x v="37"/>
    <x v="37"/>
    <x v="37"/>
    <s v="C"/>
    <n v="29"/>
    <n v="4.0999999999999996"/>
    <n v="8.3000000000000007"/>
    <n v="1.1889999999999998"/>
    <n v="2.407"/>
    <n v="40.172153700000003"/>
    <n v="1164.9924573000001"/>
    <n v="417.01197612456752"/>
    <n v="278.00798408304502"/>
    <n v="20.387368002750001"/>
    <n v="108.75"/>
    <n v="1294.1298253027501"/>
    <n v="44.625166389749999"/>
    <n v="463.23702134688585"/>
    <n v="308.82468089792388"/>
  </r>
  <r>
    <s v="05/06/2026"/>
    <s v="E"/>
    <s v="[1062] RAMGADH"/>
    <s v="[8401] DURGAWATI"/>
    <x v="37"/>
    <x v="37"/>
    <x v="37"/>
    <s v="B"/>
    <n v="22"/>
    <n v="7.4"/>
    <n v="9"/>
    <n v="1.6280000000000001"/>
    <n v="1.98"/>
    <n v="61.790000000000006"/>
    <n v="1359.38"/>
    <n v="461.11940298507466"/>
    <n v="307.41293532338312"/>
    <n v="23.789150000000003"/>
    <n v="82.5"/>
    <n v="1465.6691500000002"/>
    <n v="66.621325000000013"/>
    <n v="497.17406716417918"/>
    <n v="331.44937810945277"/>
  </r>
  <r>
    <s v="06/06/2026"/>
    <s v="M"/>
    <s v="[1062] RAMGADH"/>
    <s v="[8401] DURGAWATI"/>
    <x v="37"/>
    <x v="37"/>
    <x v="37"/>
    <s v="B"/>
    <n v="13"/>
    <n v="7.4"/>
    <n v="9"/>
    <n v="0.96200000000000008"/>
    <n v="1.17"/>
    <n v="61.790000000000006"/>
    <n v="803.2700000000001"/>
    <n v="461.11940298507466"/>
    <n v="307.41293532338312"/>
    <n v="14.057225000000003"/>
    <n v="48.75"/>
    <n v="866.07722500000011"/>
    <n v="66.621325000000013"/>
    <n v="497.17406716417918"/>
    <n v="331.44937810945277"/>
  </r>
  <r>
    <s v="06/06/2026"/>
    <s v="E"/>
    <s v="[1062] RAMGADH"/>
    <s v="[8401] DURGAWATI"/>
    <x v="37"/>
    <x v="37"/>
    <x v="37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06/06/2026"/>
    <s v="E"/>
    <s v="[1062] RAMGADH"/>
    <s v="[8401] DURGAWATI"/>
    <x v="37"/>
    <x v="37"/>
    <x v="37"/>
    <s v="C"/>
    <n v="12"/>
    <n v="3.8"/>
    <n v="8.5"/>
    <n v="0.45599999999999996"/>
    <n v="1.02"/>
    <n v="39.4771815"/>
    <n v="473.726178"/>
    <n v="417.0124806338028"/>
    <n v="278.00832042253518"/>
    <n v="8.2902081150000004"/>
    <n v="45"/>
    <n v="527.01638611500005"/>
    <n v="43.918032176250001"/>
    <n v="463.92287510123236"/>
    <n v="309.28191673415489"/>
  </r>
  <r>
    <s v="07/06/2026"/>
    <s v="M"/>
    <s v="[1062] RAMGADH"/>
    <s v="[8401] DURGAWATI"/>
    <x v="37"/>
    <x v="37"/>
    <x v="37"/>
    <s v="B"/>
    <n v="30"/>
    <n v="7.2"/>
    <n v="9"/>
    <n v="2.16"/>
    <n v="2.7"/>
    <n v="60.120000000000005"/>
    <n v="1803.6000000000001"/>
    <n v="455.4545454545455"/>
    <n v="303.63636363636368"/>
    <n v="31.563000000000006"/>
    <n v="112.5"/>
    <n v="1947.6630000000002"/>
    <n v="64.922100000000015"/>
    <n v="491.834090909091"/>
    <n v="327.88939393939398"/>
  </r>
  <r>
    <s v="07/06/2026"/>
    <s v="M"/>
    <s v="[1062] RAMGADH"/>
    <s v="[8401] DURGAWATI"/>
    <x v="37"/>
    <x v="37"/>
    <x v="37"/>
    <s v="C"/>
    <n v="32"/>
    <n v="3.9"/>
    <n v="8.4"/>
    <n v="1.248"/>
    <n v="2.6880000000000002"/>
    <n v="39.616167600000011"/>
    <n v="1267.7173632000004"/>
    <n v="417.01229052631589"/>
    <n v="278.0081936842106"/>
    <n v="22.185053856000007"/>
    <n v="120"/>
    <n v="1409.9024170560003"/>
    <n v="44.05945053300001"/>
    <n v="463.78368982105275"/>
    <n v="309.18912654736852"/>
  </r>
  <r>
    <s v="07/06/2026"/>
    <s v="E"/>
    <s v="[1062] RAMGADH"/>
    <s v="[8401] DURGAWATI"/>
    <x v="37"/>
    <x v="37"/>
    <x v="37"/>
    <s v="B"/>
    <n v="26"/>
    <n v="7.2"/>
    <n v="9"/>
    <n v="1.8720000000000001"/>
    <n v="2.34"/>
    <n v="60.120000000000005"/>
    <n v="1563.1200000000001"/>
    <n v="455.4545454545455"/>
    <n v="303.63636363636368"/>
    <n v="27.354600000000005"/>
    <n v="97.5"/>
    <n v="1687.9746"/>
    <n v="64.9221"/>
    <n v="491.83409090909089"/>
    <n v="327.88939393939393"/>
  </r>
  <r>
    <s v="07/06/2026"/>
    <s v="E"/>
    <s v="[1062] RAMGADH"/>
    <s v="[8401] DURGAWATI"/>
    <x v="37"/>
    <x v="37"/>
    <x v="37"/>
    <s v="C"/>
    <n v="11"/>
    <n v="3.8"/>
    <n v="8.4"/>
    <n v="0.41799999999999998"/>
    <n v="0.92400000000000004"/>
    <n v="39.19916760000001"/>
    <n v="431.19084360000011"/>
    <n v="417.01242127659583"/>
    <n v="278.00828085106389"/>
    <n v="7.5458397630000027"/>
    <n v="41.25"/>
    <n v="479.98668336300011"/>
    <n v="43.635153033000009"/>
    <n v="464.20375567021284"/>
    <n v="309.46917044680856"/>
  </r>
  <r>
    <s v="08/06/2026"/>
    <s v="M"/>
    <s v="[1062] RAMGADH"/>
    <s v="[8401] DURGAWATI"/>
    <x v="37"/>
    <x v="37"/>
    <x v="37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08/06/2026"/>
    <s v="M"/>
    <s v="[1062] RAMGADH"/>
    <s v="[8401] DURGAWATI"/>
    <x v="37"/>
    <x v="37"/>
    <x v="37"/>
    <s v="C"/>
    <n v="28"/>
    <n v="3.8"/>
    <n v="8.4"/>
    <n v="1.0639999999999998"/>
    <n v="2.3520000000000003"/>
    <n v="39.19916760000001"/>
    <n v="1097.5766928000003"/>
    <n v="417.01242127659583"/>
    <n v="278.00828085106389"/>
    <n v="19.207592124000005"/>
    <n v="105"/>
    <n v="1221.7842849240003"/>
    <n v="43.635153033000009"/>
    <n v="464.20375567021284"/>
    <n v="309.46917044680856"/>
  </r>
  <r>
    <s v="08/06/2026"/>
    <s v="E"/>
    <s v="[1062] RAMGADH"/>
    <s v="[8401] DURGAWATI"/>
    <x v="37"/>
    <x v="37"/>
    <x v="37"/>
    <s v="B"/>
    <n v="20"/>
    <n v="7.6"/>
    <n v="9"/>
    <n v="1.52"/>
    <n v="1.8"/>
    <n v="63.46"/>
    <n v="1269.2"/>
    <n v="466.61764705882348"/>
    <n v="311.07843137254901"/>
    <n v="22.211000000000002"/>
    <n v="75"/>
    <n v="1366.4110000000001"/>
    <n v="68.320549999999997"/>
    <n v="502.35698529411758"/>
    <n v="334.90465686274507"/>
  </r>
  <r>
    <s v="09/06/2026"/>
    <s v="M"/>
    <s v="[1062] RAMGADH"/>
    <s v="[8401] DURGAWATI"/>
    <x v="37"/>
    <x v="37"/>
    <x v="37"/>
    <s v="B"/>
    <n v="34"/>
    <n v="7.3"/>
    <n v="9"/>
    <n v="2.4819999999999998"/>
    <n v="3.06"/>
    <n v="60.954999999999998"/>
    <n v="2072.4699999999998"/>
    <n v="458.30827067669168"/>
    <n v="305.53884711779443"/>
    <n v="36.268225000000001"/>
    <n v="127.5"/>
    <n v="2236.2382249999996"/>
    <n v="65.771712499999992"/>
    <n v="494.52415413533828"/>
    <n v="329.68276942355885"/>
  </r>
  <r>
    <s v="09/06/2026"/>
    <s v="E"/>
    <s v="[1062] RAMGADH"/>
    <s v="[8401] DURGAWATI"/>
    <x v="37"/>
    <x v="37"/>
    <x v="37"/>
    <s v="B"/>
    <n v="22"/>
    <n v="7.4"/>
    <n v="9"/>
    <n v="1.6280000000000001"/>
    <n v="1.98"/>
    <n v="61.790000000000006"/>
    <n v="1359.38"/>
    <n v="461.11940298507466"/>
    <n v="307.41293532338312"/>
    <n v="23.789150000000003"/>
    <n v="82.5"/>
    <n v="1465.6691500000002"/>
    <n v="66.621325000000013"/>
    <n v="497.17406716417918"/>
    <n v="331.44937810945277"/>
  </r>
  <r>
    <s v="10/06/2026"/>
    <s v="M"/>
    <s v="[1062] RAMGADH"/>
    <s v="[8401] DURGAWATI"/>
    <x v="37"/>
    <x v="37"/>
    <x v="37"/>
    <s v="B"/>
    <n v="31"/>
    <n v="7.4"/>
    <n v="9"/>
    <n v="2.294"/>
    <n v="2.79"/>
    <n v="61.790000000000006"/>
    <n v="1915.4900000000002"/>
    <n v="461.11940298507466"/>
    <n v="307.41293532338312"/>
    <n v="33.52107500000001"/>
    <n v="116.25"/>
    <n v="2065.2610750000003"/>
    <n v="66.621325000000013"/>
    <n v="497.17406716417918"/>
    <n v="331.44937810945277"/>
  </r>
  <r>
    <s v="10/06/2026"/>
    <s v="M"/>
    <s v="[1062] RAMGADH"/>
    <s v="[8401] DURGAWATI"/>
    <x v="37"/>
    <x v="37"/>
    <x v="37"/>
    <s v="C"/>
    <n v="21"/>
    <n v="3.9"/>
    <n v="8.4"/>
    <n v="0.81899999999999995"/>
    <n v="1.764"/>
    <n v="39.616167600000011"/>
    <n v="831.93951960000027"/>
    <n v="417.01229052631589"/>
    <n v="278.0081936842106"/>
    <n v="14.558941593000005"/>
    <n v="78.75"/>
    <n v="925.24846119300025"/>
    <n v="44.05945053300001"/>
    <n v="463.78368982105275"/>
    <n v="309.18912654736852"/>
  </r>
  <r>
    <s v="10/06/2026"/>
    <s v="E"/>
    <s v="[1062] RAMGADH"/>
    <s v="[8401] DURGAWATI"/>
    <x v="37"/>
    <x v="37"/>
    <x v="37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10/06/2026"/>
    <s v="E"/>
    <s v="[1062] RAMGADH"/>
    <s v="[8401] DURGAWATI"/>
    <x v="37"/>
    <x v="37"/>
    <x v="37"/>
    <s v="C"/>
    <n v="8"/>
    <n v="3.4"/>
    <n v="8.4"/>
    <n v="0.27200000000000002"/>
    <n v="0.67200000000000004"/>
    <n v="37.531167600000003"/>
    <n v="300.24934080000003"/>
    <n v="417.01297333333338"/>
    <n v="278.0086488888889"/>
    <n v="5.2543634640000008"/>
    <n v="30"/>
    <n v="335.50370426400002"/>
    <n v="41.937963033000003"/>
    <n v="465.97736703333339"/>
    <n v="310.65157802222228"/>
  </r>
  <r>
    <s v="11/06/2026"/>
    <s v="M"/>
    <s v="[1062] RAMGADH"/>
    <s v="[8401] DURGAWATI"/>
    <x v="37"/>
    <x v="37"/>
    <x v="37"/>
    <s v="B"/>
    <n v="30"/>
    <n v="7.1"/>
    <n v="9"/>
    <n v="2.13"/>
    <n v="2.7"/>
    <n v="59.284999999999997"/>
    <n v="1778.55"/>
    <n v="452.55725190839689"/>
    <n v="301.70483460559791"/>
    <n v="31.124625000000002"/>
    <n v="112.5"/>
    <n v="1922.1746249999999"/>
    <n v="64.072487499999994"/>
    <n v="489.10295801526712"/>
    <n v="326.06863867684473"/>
  </r>
  <r>
    <s v="11/06/2026"/>
    <s v="M"/>
    <s v="[1062] RAMGADH"/>
    <s v="[8401] DURGAWATI"/>
    <x v="37"/>
    <x v="37"/>
    <x v="37"/>
    <s v="C"/>
    <n v="30"/>
    <n v="4"/>
    <n v="8.3000000000000007"/>
    <n v="1.2"/>
    <n v="2.4900000000000002"/>
    <n v="39.755153700000008"/>
    <n v="1192.6546110000002"/>
    <n v="417.01210174825178"/>
    <n v="278.00806783216785"/>
    <n v="20.871455692500003"/>
    <n v="112.5"/>
    <n v="1326.0260666925001"/>
    <n v="44.200868889750005"/>
    <n v="463.6454778645105"/>
    <n v="309.096985243007"/>
  </r>
  <r>
    <s v="11/06/2026"/>
    <s v="E"/>
    <s v="[1062] RAMGADH"/>
    <s v="[8401] DURGAWATI"/>
    <x v="37"/>
    <x v="37"/>
    <x v="37"/>
    <s v="B"/>
    <n v="26"/>
    <n v="7.5"/>
    <n v="9"/>
    <n v="1.95"/>
    <n v="2.34"/>
    <n v="62.625"/>
    <n v="1628.25"/>
    <n v="463.88888888888886"/>
    <n v="309.25925925925924"/>
    <n v="28.494375000000002"/>
    <n v="97.5"/>
    <n v="1754.244375"/>
    <n v="67.470937500000005"/>
    <n v="499.78472222222223"/>
    <n v="333.18981481481484"/>
  </r>
  <r>
    <s v="11/06/2026"/>
    <s v="E"/>
    <s v="[1062] RAMGADH"/>
    <s v="[8401] DURGAWATI"/>
    <x v="37"/>
    <x v="37"/>
    <x v="37"/>
    <s v="C"/>
    <n v="11"/>
    <n v="3.4"/>
    <n v="8.1999999999999993"/>
    <n v="0.374"/>
    <n v="0.90199999999999991"/>
    <n v="36.975139800000001"/>
    <n v="406.72653780000002"/>
    <n v="417.01285488721805"/>
    <n v="278.00856992481204"/>
    <n v="7.1177144115000006"/>
    <n v="41.25"/>
    <n v="455.09425221150002"/>
    <n v="41.372204746500003"/>
    <n v="466.60381293045111"/>
    <n v="311.06920862030074"/>
  </r>
  <r>
    <s v="12/06/2026"/>
    <s v="M"/>
    <s v="[1062] RAMGADH"/>
    <s v="[8401] DURGAWATI"/>
    <x v="37"/>
    <x v="37"/>
    <x v="37"/>
    <s v="B"/>
    <n v="32"/>
    <n v="7.1"/>
    <n v="9"/>
    <n v="2.2719999999999998"/>
    <n v="2.88"/>
    <n v="59.284999999999997"/>
    <n v="1897.12"/>
    <n v="452.55725190839689"/>
    <n v="301.70483460559791"/>
    <n v="33.199600000000004"/>
    <n v="120"/>
    <n v="2050.3195999999998"/>
    <n v="64.072487499999994"/>
    <n v="489.10295801526712"/>
    <n v="326.06863867684473"/>
  </r>
  <r>
    <s v="12/06/2026"/>
    <s v="M"/>
    <s v="[1062] RAMGADH"/>
    <s v="[8401] DURGAWATI"/>
    <x v="37"/>
    <x v="37"/>
    <x v="37"/>
    <s v="C"/>
    <n v="23"/>
    <n v="4.0999999999999996"/>
    <n v="8.5"/>
    <n v="0.94299999999999995"/>
    <n v="1.9550000000000001"/>
    <n v="40.728181500000005"/>
    <n v="936.74817450000012"/>
    <n v="417.01209726962463"/>
    <n v="278.0080648464164"/>
    <n v="16.393093053750004"/>
    <n v="86.25"/>
    <n v="1039.3912675537501"/>
    <n v="45.190924676250006"/>
    <n v="462.70571340870316"/>
    <n v="308.47047560580211"/>
  </r>
  <r>
    <s v="12/06/2026"/>
    <s v="E"/>
    <s v="[1062] RAMGADH"/>
    <s v="[8401] DURGAWATI"/>
    <x v="37"/>
    <x v="37"/>
    <x v="37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12/06/2026"/>
    <s v="E"/>
    <s v="[1062] RAMGADH"/>
    <s v="[8401] DURGAWATI"/>
    <x v="37"/>
    <x v="37"/>
    <x v="37"/>
    <s v="C"/>
    <n v="11"/>
    <n v="3.9"/>
    <n v="8.5"/>
    <n v="0.42899999999999999"/>
    <n v="0.93500000000000005"/>
    <n v="39.894181500000002"/>
    <n v="438.83599650000002"/>
    <n v="417.01235017421601"/>
    <n v="278.00823344947736"/>
    <n v="7.6796299387500015"/>
    <n v="41.25"/>
    <n v="487.76562643875002"/>
    <n v="44.342329676250003"/>
    <n v="463.50867257404178"/>
    <n v="309.00578171602785"/>
  </r>
  <r>
    <s v="13/06/2026"/>
    <s v="M"/>
    <s v="[1062] RAMGADH"/>
    <s v="[8401] DURGAWATI"/>
    <x v="37"/>
    <x v="37"/>
    <x v="37"/>
    <s v="B"/>
    <n v="34"/>
    <n v="7.1"/>
    <n v="9"/>
    <n v="2.4139999999999997"/>
    <n v="3.06"/>
    <n v="59.284999999999997"/>
    <n v="2015.6899999999998"/>
    <n v="452.55725190839689"/>
    <n v="301.70483460559791"/>
    <n v="35.274574999999999"/>
    <n v="127.5"/>
    <n v="2178.464575"/>
    <n v="64.072487499999994"/>
    <n v="489.10295801526712"/>
    <n v="326.06863867684473"/>
  </r>
  <r>
    <s v="13/06/2026"/>
    <s v="M"/>
    <s v="[1062] RAMGADH"/>
    <s v="[8401] DURGAWATI"/>
    <x v="37"/>
    <x v="37"/>
    <x v="37"/>
    <s v="C"/>
    <n v="19"/>
    <n v="4.0999999999999996"/>
    <n v="8.5"/>
    <n v="0.77899999999999991"/>
    <n v="1.615"/>
    <n v="40.728181500000005"/>
    <n v="773.8354485000001"/>
    <n v="417.01209726962463"/>
    <n v="278.0080648464164"/>
    <n v="13.542120348750004"/>
    <n v="71.25"/>
    <n v="858.62756884875012"/>
    <n v="45.190924676250006"/>
    <n v="462.70571340870316"/>
    <n v="308.47047560580211"/>
  </r>
  <r>
    <s v="13/06/2026"/>
    <s v="E"/>
    <s v="[1062] RAMGADH"/>
    <s v="[8401] DURGAWATI"/>
    <x v="37"/>
    <x v="37"/>
    <x v="37"/>
    <s v="B"/>
    <n v="25"/>
    <n v="7.6"/>
    <n v="9"/>
    <n v="1.9"/>
    <n v="2.25"/>
    <n v="63.46"/>
    <n v="1586.5"/>
    <n v="466.61764705882348"/>
    <n v="311.07843137254901"/>
    <n v="27.763750000000002"/>
    <n v="93.75"/>
    <n v="1708.0137500000001"/>
    <n v="68.320549999999997"/>
    <n v="502.35698529411758"/>
    <n v="334.90465686274507"/>
  </r>
  <r>
    <s v="13/06/2026"/>
    <s v="E"/>
    <s v="[1062] RAMGADH"/>
    <s v="[8401] DURGAWATI"/>
    <x v="37"/>
    <x v="37"/>
    <x v="37"/>
    <s v="C"/>
    <n v="9"/>
    <n v="3.2"/>
    <n v="8.1999999999999993"/>
    <n v="0.28800000000000003"/>
    <n v="0.73799999999999999"/>
    <n v="36.141139799999998"/>
    <n v="325.2702582"/>
    <n v="417.0131515384615"/>
    <n v="278.00876769230769"/>
    <n v="5.6922295185000005"/>
    <n v="33.75"/>
    <n v="364.71248771850003"/>
    <n v="40.5236097465"/>
    <n v="467.58011245961535"/>
    <n v="311.72007497307692"/>
  </r>
  <r>
    <s v="14/06/2026"/>
    <s v="M"/>
    <s v="[1062] RAMGADH"/>
    <s v="[8401] DURGAWATI"/>
    <x v="37"/>
    <x v="37"/>
    <x v="37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14/06/2026"/>
    <s v="M"/>
    <s v="[1062] RAMGADH"/>
    <s v="[8401] DURGAWATI"/>
    <x v="37"/>
    <x v="37"/>
    <x v="37"/>
    <s v="C"/>
    <n v="28"/>
    <n v="4"/>
    <n v="8.5"/>
    <n v="1.1200000000000001"/>
    <n v="2.38"/>
    <n v="40.311181500000004"/>
    <n v="1128.7130820000002"/>
    <n v="417.0122224137931"/>
    <n v="278.00814827586208"/>
    <n v="19.752478935000006"/>
    <n v="105"/>
    <n v="1253.4655609350002"/>
    <n v="44.766627176250005"/>
    <n v="463.10303975431032"/>
    <n v="308.7353598362069"/>
  </r>
  <r>
    <s v="14/06/2026"/>
    <s v="E"/>
    <s v="[1062] RAMGADH"/>
    <s v="[8401] DURGAWATI"/>
    <x v="37"/>
    <x v="37"/>
    <x v="37"/>
    <s v="B"/>
    <n v="22"/>
    <n v="7.1"/>
    <n v="9"/>
    <n v="1.5619999999999998"/>
    <n v="1.98"/>
    <n v="59.284999999999997"/>
    <n v="1304.27"/>
    <n v="452.55725190839689"/>
    <n v="301.70483460559791"/>
    <n v="22.824725000000001"/>
    <n v="82.5"/>
    <n v="1409.5947249999999"/>
    <n v="64.072487499999994"/>
    <n v="489.10295801526712"/>
    <n v="326.06863867684473"/>
  </r>
  <r>
    <s v="14/06/2026"/>
    <s v="E"/>
    <s v="[1062] RAMGADH"/>
    <s v="[8401] DURGAWATI"/>
    <x v="37"/>
    <x v="37"/>
    <x v="37"/>
    <s v="C"/>
    <n v="13"/>
    <n v="3.4"/>
    <n v="8.5"/>
    <n v="0.44199999999999995"/>
    <n v="1.105"/>
    <n v="37.809181500000008"/>
    <n v="491.51935950000012"/>
    <n v="417.01303125000004"/>
    <n v="278.00868750000001"/>
    <n v="8.6015887912500038"/>
    <n v="48.75"/>
    <n v="548.8709482912501"/>
    <n v="42.220842176250009"/>
    <n v="465.67105341452213"/>
    <n v="310.44736894301474"/>
  </r>
  <r>
    <s v="15/06/2026"/>
    <s v="M"/>
    <s v="[1062] RAMGADH"/>
    <s v="[8401] DURGAWATI"/>
    <x v="37"/>
    <x v="37"/>
    <x v="37"/>
    <s v="B"/>
    <n v="36"/>
    <n v="7.5"/>
    <n v="9"/>
    <n v="2.7"/>
    <n v="3.24"/>
    <n v="62.625"/>
    <n v="2254.5"/>
    <n v="463.88888888888886"/>
    <n v="309.25925925925924"/>
    <n v="39.453750000000007"/>
    <n v="135"/>
    <n v="2428.9537500000001"/>
    <n v="67.470937500000005"/>
    <n v="499.78472222222223"/>
    <n v="333.18981481481484"/>
  </r>
  <r>
    <s v="15/06/2026"/>
    <s v="E"/>
    <s v="[1062] RAMGADH"/>
    <s v="[8401] DURGAWATI"/>
    <x v="37"/>
    <x v="37"/>
    <x v="37"/>
    <s v="B"/>
    <n v="21"/>
    <n v="7.1"/>
    <n v="9"/>
    <n v="1.4909999999999999"/>
    <n v="1.89"/>
    <n v="59.284999999999997"/>
    <n v="1244.9849999999999"/>
    <n v="452.55725190839689"/>
    <n v="301.70483460559791"/>
    <n v="21.7872375"/>
    <n v="78.75"/>
    <n v="1345.5222374999998"/>
    <n v="64.072487499999994"/>
    <n v="489.10295801526712"/>
    <n v="326.06863867684473"/>
  </r>
  <r>
    <s v="15/06/2026"/>
    <s v="E"/>
    <s v="[1062] RAMGADH"/>
    <s v="[8401] DURGAWATI"/>
    <x v="37"/>
    <x v="37"/>
    <x v="37"/>
    <s v="C"/>
    <n v="8"/>
    <n v="3.5"/>
    <n v="8.4"/>
    <n v="0.28000000000000003"/>
    <n v="0.67200000000000004"/>
    <n v="37.948167600000005"/>
    <n v="303.58534080000004"/>
    <n v="417.01283076923085"/>
    <n v="278.00855384615392"/>
    <n v="5.3127434640000013"/>
    <n v="30"/>
    <n v="338.89808426400003"/>
    <n v="42.362260533000004"/>
    <n v="465.51934651648355"/>
    <n v="310.34623101098902"/>
  </r>
  <r>
    <s v="16/06/2026"/>
    <s v="E"/>
    <s v="[1062] RAMGADH"/>
    <s v="[8401] DURGAWATI"/>
    <x v="37"/>
    <x v="37"/>
    <x v="37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16/06/2026"/>
    <s v="E"/>
    <s v="[1062] RAMGADH"/>
    <s v="[8401] DURGAWATI"/>
    <x v="37"/>
    <x v="37"/>
    <x v="37"/>
    <s v="C"/>
    <n v="12"/>
    <n v="3.4"/>
    <n v="8.3000000000000007"/>
    <n v="0.40799999999999997"/>
    <n v="0.99600000000000011"/>
    <n v="37.253153700000006"/>
    <n v="447.03784440000004"/>
    <n v="417.01291455223878"/>
    <n v="278.0086097014925"/>
    <n v="7.8231622770000016"/>
    <n v="45"/>
    <n v="499.86100667700003"/>
    <n v="41.655083889750003"/>
    <n v="466.28825249720143"/>
    <n v="310.85883499813428"/>
  </r>
  <r>
    <s v="17/06/2026"/>
    <s v="M"/>
    <s v="[1062] RAMGADH"/>
    <s v="[8401] DURGAWATI"/>
    <x v="37"/>
    <x v="37"/>
    <x v="37"/>
    <s v="B"/>
    <n v="31"/>
    <n v="7.4"/>
    <n v="9"/>
    <n v="2.294"/>
    <n v="2.79"/>
    <n v="61.790000000000006"/>
    <n v="1915.4900000000002"/>
    <n v="461.11940298507466"/>
    <n v="307.41293532338312"/>
    <n v="33.52107500000001"/>
    <n v="116.25"/>
    <n v="2065.2610750000003"/>
    <n v="66.621325000000013"/>
    <n v="497.17406716417918"/>
    <n v="331.44937810945277"/>
  </r>
  <r>
    <s v="17/06/2026"/>
    <s v="M"/>
    <s v="[1062] RAMGADH"/>
    <s v="[8401] DURGAWATI"/>
    <x v="37"/>
    <x v="37"/>
    <x v="37"/>
    <s v="C"/>
    <n v="27"/>
    <n v="4.0999999999999996"/>
    <n v="8.5"/>
    <n v="1.107"/>
    <n v="2.2949999999999999"/>
    <n v="40.728181500000005"/>
    <n v="1099.6609005"/>
    <n v="417.01209726962463"/>
    <n v="278.0080648464164"/>
    <n v="19.244065758750001"/>
    <n v="101.25"/>
    <n v="1220.1549662587499"/>
    <n v="45.190924676249999"/>
    <n v="462.70571340870305"/>
    <n v="308.47047560580205"/>
  </r>
  <r>
    <s v="17/06/2026"/>
    <s v="E"/>
    <s v="[1062] RAMGADH"/>
    <s v="[8401] DURGAWATI"/>
    <x v="37"/>
    <x v="37"/>
    <x v="37"/>
    <s v="B"/>
    <n v="22"/>
    <n v="7.4"/>
    <n v="9"/>
    <n v="1.6280000000000001"/>
    <n v="1.98"/>
    <n v="61.790000000000006"/>
    <n v="1359.38"/>
    <n v="461.11940298507466"/>
    <n v="307.41293532338312"/>
    <n v="23.789150000000003"/>
    <n v="82.5"/>
    <n v="1465.6691500000002"/>
    <n v="66.621325000000013"/>
    <n v="497.17406716417918"/>
    <n v="331.44937810945277"/>
  </r>
  <r>
    <s v="18/06/2026"/>
    <s v="E"/>
    <s v="[1062] RAMGADH"/>
    <s v="[8401] DURGAWATI"/>
    <x v="37"/>
    <x v="37"/>
    <x v="37"/>
    <s v="B"/>
    <n v="23"/>
    <n v="7.3"/>
    <n v="9"/>
    <n v="1.679"/>
    <n v="2.0699999999999998"/>
    <n v="60.954999999999998"/>
    <n v="1401.9649999999999"/>
    <n v="458.30827067669168"/>
    <n v="305.53884711779443"/>
    <n v="24.534387500000001"/>
    <n v="86.25"/>
    <n v="1512.7493875"/>
    <n v="65.771712500000007"/>
    <n v="494.52415413533839"/>
    <n v="329.68276942355891"/>
  </r>
  <r>
    <s v="19/06/2026"/>
    <s v="E"/>
    <s v="[1062] RAMGADH"/>
    <s v="[8401] DURGAWATI"/>
    <x v="37"/>
    <x v="37"/>
    <x v="37"/>
    <s v="B"/>
    <n v="24"/>
    <n v="7.4"/>
    <n v="8.8000000000000007"/>
    <n v="1.7760000000000002"/>
    <n v="2.1120000000000001"/>
    <n v="61.172100000000007"/>
    <n v="1468.1304000000002"/>
    <n v="461.09623115577887"/>
    <n v="307.39748743718593"/>
    <n v="25.692282000000006"/>
    <n v="90"/>
    <n v="1583.8226820000002"/>
    <n v="65.992611750000009"/>
    <n v="497.43174685929648"/>
    <n v="331.6211645728643"/>
  </r>
  <r>
    <s v="19/06/2026"/>
    <s v="E"/>
    <s v="[1062] RAMGADH"/>
    <s v="[8401] DURGAWATI"/>
    <x v="37"/>
    <x v="37"/>
    <x v="37"/>
    <s v="C"/>
    <n v="11"/>
    <n v="3.7"/>
    <n v="8.5"/>
    <n v="0.40700000000000003"/>
    <n v="0.93500000000000005"/>
    <n v="39.060181500000006"/>
    <n v="429.66199650000004"/>
    <n v="417.0126138790036"/>
    <n v="278.00840925266908"/>
    <n v="7.5190849387500016"/>
    <n v="41.25"/>
    <n v="478.43108143875003"/>
    <n v="43.49373467625"/>
    <n v="464.34592181049817"/>
    <n v="309.56394787366543"/>
  </r>
  <r>
    <s v="20/06/2026"/>
    <s v="M"/>
    <s v="[1062] RAMGADH"/>
    <s v="[8401] DURGAWATI"/>
    <x v="37"/>
    <x v="37"/>
    <x v="37"/>
    <s v="B"/>
    <n v="24"/>
    <n v="7.2"/>
    <n v="9"/>
    <n v="1.7280000000000002"/>
    <n v="2.16"/>
    <n v="60.120000000000005"/>
    <n v="1442.88"/>
    <n v="455.4545454545455"/>
    <n v="303.63636363636368"/>
    <n v="25.250400000000003"/>
    <n v="90"/>
    <n v="1558.1304"/>
    <n v="64.9221"/>
    <n v="491.83409090909089"/>
    <n v="327.88939393939393"/>
  </r>
  <r>
    <s v="20/06/2026"/>
    <s v="M"/>
    <s v="[1062] RAMGADH"/>
    <s v="[8401] DURGAWATI"/>
    <x v="37"/>
    <x v="37"/>
    <x v="37"/>
    <s v="C"/>
    <n v="33"/>
    <n v="3.8"/>
    <n v="8.3000000000000007"/>
    <n v="1.254"/>
    <n v="2.7390000000000003"/>
    <n v="38.921153700000005"/>
    <n v="1284.3980721000003"/>
    <n v="417.01236107142859"/>
    <n v="278.00824071428571"/>
    <n v="22.476966261750007"/>
    <n v="123.75"/>
    <n v="1430.6250383617503"/>
    <n v="43.352273889750009"/>
    <n v="464.48864881875005"/>
    <n v="309.65909921250005"/>
  </r>
  <r>
    <s v="20/06/2026"/>
    <s v="E"/>
    <s v="[1062] RAMGADH"/>
    <s v="[8401] DURGAWATI"/>
    <x v="37"/>
    <x v="37"/>
    <x v="37"/>
    <s v="B"/>
    <n v="24"/>
    <n v="7.6"/>
    <n v="9"/>
    <n v="1.8239999999999998"/>
    <n v="2.16"/>
    <n v="63.46"/>
    <n v="1523.04"/>
    <n v="466.61764705882348"/>
    <n v="311.07843137254901"/>
    <n v="26.653200000000002"/>
    <n v="90"/>
    <n v="1639.6931999999999"/>
    <n v="68.320549999999997"/>
    <n v="502.35698529411758"/>
    <n v="334.90465686274507"/>
  </r>
  <r>
    <s v="20/06/2026"/>
    <s v="E"/>
    <s v="[1062] RAMGADH"/>
    <s v="[8401] DURGAWATI"/>
    <x v="37"/>
    <x v="37"/>
    <x v="37"/>
    <s v="C"/>
    <n v="17"/>
    <n v="3.5"/>
    <n v="8.3000000000000007"/>
    <n v="0.59499999999999997"/>
    <n v="1.4110000000000003"/>
    <n v="37.670153700000007"/>
    <n v="640.39261290000013"/>
    <n v="417.01277158671587"/>
    <n v="278.00851439114393"/>
    <n v="11.206870725750003"/>
    <n v="63.75"/>
    <n v="715.34948362575017"/>
    <n v="42.079381389750012"/>
    <n v="465.82341021863471"/>
    <n v="310.54894014575649"/>
  </r>
  <r>
    <s v="21/06/2026"/>
    <s v="M"/>
    <s v="[1062] RAMGADH"/>
    <s v="[8401] DURGAWATI"/>
    <x v="37"/>
    <x v="37"/>
    <x v="37"/>
    <s v="B"/>
    <n v="36"/>
    <n v="7.7"/>
    <n v="9"/>
    <n v="2.7719999999999998"/>
    <n v="3.24"/>
    <n v="64.295000000000002"/>
    <n v="2314.62"/>
    <n v="469.30656934306569"/>
    <n v="312.87104622871044"/>
    <n v="40.505850000000002"/>
    <n v="135"/>
    <n v="2490.1258499999999"/>
    <n v="69.170162500000004"/>
    <n v="504.89169708029198"/>
    <n v="336.59446472019465"/>
  </r>
  <r>
    <s v="21/06/2026"/>
    <s v="M"/>
    <s v="[1062] RAMGADH"/>
    <s v="[8401] DURGAWATI"/>
    <x v="37"/>
    <x v="37"/>
    <x v="37"/>
    <s v="C"/>
    <n v="24"/>
    <n v="3.9"/>
    <n v="8.4"/>
    <n v="0.93599999999999994"/>
    <n v="2.016"/>
    <n v="39.616167600000011"/>
    <n v="950.78802240000027"/>
    <n v="417.01229052631589"/>
    <n v="278.0081936842106"/>
    <n v="16.638790392000008"/>
    <n v="90"/>
    <n v="1057.4268127920002"/>
    <n v="44.05945053300001"/>
    <n v="463.78368982105275"/>
    <n v="309.18912654736852"/>
  </r>
  <r>
    <s v="21/06/2026"/>
    <s v="E"/>
    <s v="[1062] RAMGADH"/>
    <s v="[8401] DURGAWATI"/>
    <x v="37"/>
    <x v="37"/>
    <x v="37"/>
    <s v="B"/>
    <n v="18"/>
    <n v="7.1"/>
    <n v="8.8000000000000007"/>
    <n v="1.278"/>
    <n v="1.5840000000000001"/>
    <n v="58.692149999999998"/>
    <n v="1056.4586999999999"/>
    <n v="452.63868894601546"/>
    <n v="301.75912596401031"/>
    <n v="18.488027250000002"/>
    <n v="67.5"/>
    <n v="1142.4467272499999"/>
    <n v="63.469262624999992"/>
    <n v="489.4801744858612"/>
    <n v="326.32011632390748"/>
  </r>
  <r>
    <s v="21/06/2026"/>
    <s v="E"/>
    <s v="[1062] RAMGADH"/>
    <s v="[8401] DURGAWATI"/>
    <x v="37"/>
    <x v="37"/>
    <x v="37"/>
    <s v="C"/>
    <n v="13"/>
    <n v="3.6"/>
    <n v="8.5"/>
    <n v="0.46800000000000003"/>
    <n v="1.105"/>
    <n v="38.643181500000004"/>
    <n v="502.36135950000005"/>
    <n v="417.01274999999998"/>
    <n v="278.00849999999997"/>
    <n v="8.7913237912500009"/>
    <n v="48.75"/>
    <n v="559.90268329125001"/>
    <n v="43.069437176249998"/>
    <n v="464.77809902428049"/>
    <n v="309.852066016187"/>
  </r>
  <r>
    <s v="22/06/2026"/>
    <s v="E"/>
    <s v="[1062] RAMGADH"/>
    <s v="[8401] DURGAWATI"/>
    <x v="37"/>
    <x v="37"/>
    <x v="37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22/06/2026"/>
    <s v="E"/>
    <s v="[1062] RAMGADH"/>
    <s v="[8401] DURGAWATI"/>
    <x v="37"/>
    <x v="37"/>
    <x v="37"/>
    <s v="C"/>
    <n v="14"/>
    <n v="3.4"/>
    <n v="8.1999999999999993"/>
    <n v="0.47600000000000003"/>
    <n v="1.1479999999999999"/>
    <n v="36.975139800000001"/>
    <n v="517.65195719999997"/>
    <n v="417.01285488721805"/>
    <n v="278.00856992481204"/>
    <n v="9.0589092510000011"/>
    <n v="52.5"/>
    <n v="579.21086645100002"/>
    <n v="41.372204746500003"/>
    <n v="466.60381293045111"/>
    <n v="311.06920862030074"/>
  </r>
  <r>
    <s v="23/06/2026"/>
    <s v="E"/>
    <s v="[1062] RAMGADH"/>
    <s v="[8401] DURGAWATI"/>
    <x v="37"/>
    <x v="37"/>
    <x v="37"/>
    <s v="B"/>
    <n v="24"/>
    <n v="7.3"/>
    <n v="9"/>
    <n v="1.7519999999999998"/>
    <n v="2.16"/>
    <n v="60.954999999999998"/>
    <n v="1462.92"/>
    <n v="458.30827067669168"/>
    <n v="305.53884711779443"/>
    <n v="25.601100000000002"/>
    <n v="90"/>
    <n v="1578.5211000000002"/>
    <n v="65.771712500000007"/>
    <n v="494.52415413533839"/>
    <n v="329.68276942355891"/>
  </r>
  <r>
    <s v="23/06/2026"/>
    <s v="E"/>
    <s v="[1062] RAMGADH"/>
    <s v="[8401] DURGAWATI"/>
    <x v="37"/>
    <x v="37"/>
    <x v="37"/>
    <s v="C"/>
    <n v="17"/>
    <n v="3.7"/>
    <n v="8.3000000000000007"/>
    <n v="0.629"/>
    <n v="1.4110000000000003"/>
    <n v="38.504153700000003"/>
    <n v="654.57061290000001"/>
    <n v="417.01249494584835"/>
    <n v="278.00832996389892"/>
    <n v="11.454985725750001"/>
    <n v="63.75"/>
    <n v="729.77559862575004"/>
    <n v="42.92797638975"/>
    <n v="464.923932018953"/>
    <n v="309.94928801263535"/>
  </r>
  <r>
    <s v="24/06/2026"/>
    <s v="M"/>
    <s v="[1062] RAMGADH"/>
    <s v="[8401] DURGAWATI"/>
    <x v="37"/>
    <x v="37"/>
    <x v="37"/>
    <s v="B"/>
    <n v="27"/>
    <n v="7.2"/>
    <n v="9"/>
    <n v="1.944"/>
    <n v="2.4300000000000002"/>
    <n v="60.120000000000005"/>
    <n v="1623.2400000000002"/>
    <n v="455.4545454545455"/>
    <n v="303.63636363636368"/>
    <n v="28.406700000000008"/>
    <n v="101.25"/>
    <n v="1752.8967000000002"/>
    <n v="64.922100000000015"/>
    <n v="491.834090909091"/>
    <n v="327.88939393939398"/>
  </r>
  <r>
    <s v="24/06/2026"/>
    <s v="M"/>
    <s v="[1062] RAMGADH"/>
    <s v="[8401] DURGAWATI"/>
    <x v="37"/>
    <x v="37"/>
    <x v="37"/>
    <s v="C"/>
    <n v="28"/>
    <n v="4"/>
    <n v="8.3000000000000007"/>
    <n v="1.1200000000000001"/>
    <n v="2.3240000000000003"/>
    <n v="39.755153700000008"/>
    <n v="1113.1443036000003"/>
    <n v="417.01210174825178"/>
    <n v="278.00806783216785"/>
    <n v="19.480025313000006"/>
    <n v="105"/>
    <n v="1237.6243289130002"/>
    <n v="44.200868889750005"/>
    <n v="463.6454778645105"/>
    <n v="309.096985243007"/>
  </r>
  <r>
    <s v="24/06/2026"/>
    <s v="E"/>
    <s v="[1062] RAMGADH"/>
    <s v="[8401] DURGAWATI"/>
    <x v="37"/>
    <x v="37"/>
    <x v="37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24/06/2026"/>
    <s v="E"/>
    <s v="[1062] RAMGADH"/>
    <s v="[8401] DURGAWATI"/>
    <x v="37"/>
    <x v="37"/>
    <x v="37"/>
    <s v="C"/>
    <n v="12"/>
    <n v="3.6"/>
    <n v="8.3000000000000007"/>
    <n v="0.43200000000000005"/>
    <n v="0.99600000000000011"/>
    <n v="38.087153700000009"/>
    <n v="457.04584440000008"/>
    <n v="417.01263175182481"/>
    <n v="278.00842116788323"/>
    <n v="7.9983022770000023"/>
    <n v="45"/>
    <n v="510.04414667700007"/>
    <n v="42.503678889750006"/>
    <n v="465.36874696806569"/>
    <n v="310.24583131204378"/>
  </r>
  <r>
    <s v="25/06/2026"/>
    <s v="M"/>
    <s v="[1062] RAMGADH"/>
    <s v="[8401] DURGAWATI"/>
    <x v="37"/>
    <x v="37"/>
    <x v="37"/>
    <s v="B"/>
    <n v="32"/>
    <n v="7.3"/>
    <n v="9"/>
    <n v="2.3359999999999999"/>
    <n v="2.88"/>
    <n v="60.954999999999998"/>
    <n v="1950.56"/>
    <n v="458.30827067669168"/>
    <n v="305.53884711779443"/>
    <n v="34.134800000000006"/>
    <n v="120"/>
    <n v="2104.6947999999998"/>
    <n v="65.771712499999992"/>
    <n v="494.52415413533828"/>
    <n v="329.68276942355885"/>
  </r>
  <r>
    <s v="25/06/2026"/>
    <s v="M"/>
    <s v="[1062] RAMGADH"/>
    <s v="[8401] DURGAWATI"/>
    <x v="37"/>
    <x v="37"/>
    <x v="37"/>
    <s v="C"/>
    <n v="23"/>
    <n v="4.0999999999999996"/>
    <n v="8.3000000000000007"/>
    <n v="0.94299999999999995"/>
    <n v="1.909"/>
    <n v="40.172153700000003"/>
    <n v="923.95953510000004"/>
    <n v="417.01197612456752"/>
    <n v="278.00798408304502"/>
    <n v="16.169291864250003"/>
    <n v="86.25"/>
    <n v="1026.37882696425"/>
    <n v="44.625166389749999"/>
    <n v="463.23702134688585"/>
    <n v="308.82468089792388"/>
  </r>
  <r>
    <s v="25/06/2026"/>
    <s v="E"/>
    <s v="[1062] RAMGADH"/>
    <s v="[8401] DURGAWATI"/>
    <x v="37"/>
    <x v="37"/>
    <x v="37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25/06/2026"/>
    <s v="E"/>
    <s v="[1062] RAMGADH"/>
    <s v="[8401] DURGAWATI"/>
    <x v="37"/>
    <x v="37"/>
    <x v="37"/>
    <s v="C"/>
    <n v="17"/>
    <n v="3.8"/>
    <n v="8.3000000000000007"/>
    <n v="0.64599999999999991"/>
    <n v="1.4110000000000003"/>
    <n v="38.921153700000005"/>
    <n v="661.65961290000007"/>
    <n v="417.01236107142859"/>
    <n v="278.00824071428571"/>
    <n v="11.579043225750002"/>
    <n v="63.75"/>
    <n v="736.98865612575003"/>
    <n v="43.352273889750002"/>
    <n v="464.48864881874999"/>
    <n v="309.6590992125"/>
  </r>
  <r>
    <s v="26/06/2026"/>
    <s v="M"/>
    <s v="[1062] RAMGADH"/>
    <s v="[8401] DURGAWATI"/>
    <x v="37"/>
    <x v="37"/>
    <x v="37"/>
    <s v="B"/>
    <n v="32"/>
    <n v="7.2"/>
    <n v="9"/>
    <n v="2.3040000000000003"/>
    <n v="2.88"/>
    <n v="60.120000000000005"/>
    <n v="1923.8400000000001"/>
    <n v="455.4545454545455"/>
    <n v="303.63636363636368"/>
    <n v="33.667200000000008"/>
    <n v="120"/>
    <n v="2077.5072"/>
    <n v="64.9221"/>
    <n v="491.83409090909089"/>
    <n v="327.88939393939393"/>
  </r>
  <r>
    <s v="26/06/2026"/>
    <s v="M"/>
    <s v="[1062] RAMGADH"/>
    <s v="[8401] DURGAWATI"/>
    <x v="37"/>
    <x v="37"/>
    <x v="37"/>
    <s v="C"/>
    <n v="27"/>
    <n v="3.8"/>
    <n v="8.3000000000000007"/>
    <n v="1.026"/>
    <n v="2.2410000000000001"/>
    <n v="38.921153700000005"/>
    <n v="1050.8711499000001"/>
    <n v="417.01236107142859"/>
    <n v="278.00824071428571"/>
    <n v="18.390245123250004"/>
    <n v="101.25"/>
    <n v="1170.5113950232501"/>
    <n v="43.352273889750002"/>
    <n v="464.48864881874999"/>
    <n v="309.6590992125"/>
  </r>
  <r>
    <s v="26/06/2026"/>
    <s v="E"/>
    <s v="[1062] RAMGADH"/>
    <s v="[8401] DURGAWATI"/>
    <x v="37"/>
    <x v="37"/>
    <x v="37"/>
    <s v="B"/>
    <n v="21"/>
    <n v="6.8"/>
    <n v="9"/>
    <n v="1.4279999999999999"/>
    <n v="1.89"/>
    <n v="56.78"/>
    <n v="1192.3800000000001"/>
    <n v="443.59375"/>
    <n v="295.72916666666669"/>
    <n v="20.866650000000003"/>
    <n v="78.75"/>
    <n v="1291.99665"/>
    <n v="61.523650000000004"/>
    <n v="480.65351562500001"/>
    <n v="320.43567708333336"/>
  </r>
  <r>
    <s v="26/06/2026"/>
    <s v="E"/>
    <s v="[1062] RAMGADH"/>
    <s v="[8401] DURGAWATI"/>
    <x v="37"/>
    <x v="37"/>
    <x v="37"/>
    <s v="C"/>
    <n v="14"/>
    <n v="3.4"/>
    <n v="8.3000000000000007"/>
    <n v="0.47600000000000003"/>
    <n v="1.1620000000000001"/>
    <n v="37.253153700000006"/>
    <n v="521.54415180000012"/>
    <n v="417.01291455223878"/>
    <n v="278.0086097014925"/>
    <n v="9.127022656500003"/>
    <n v="52.5"/>
    <n v="583.17117445650013"/>
    <n v="41.65508388975001"/>
    <n v="466.28825249720154"/>
    <n v="310.85883499813434"/>
  </r>
  <r>
    <s v="27/06/2026"/>
    <s v="E"/>
    <s v="[1062] RAMGADH"/>
    <s v="[8401] DURGAWATI"/>
    <x v="37"/>
    <x v="37"/>
    <x v="37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27/06/2026"/>
    <s v="E"/>
    <s v="[1062] RAMGADH"/>
    <s v="[8401] DURGAWATI"/>
    <x v="37"/>
    <x v="37"/>
    <x v="37"/>
    <s v="C"/>
    <n v="16"/>
    <n v="3.2"/>
    <n v="8.3000000000000007"/>
    <n v="0.51200000000000001"/>
    <n v="1.3280000000000001"/>
    <n v="36.419153700000003"/>
    <n v="582.70645920000004"/>
    <n v="417.01321030534348"/>
    <n v="278.00880687022897"/>
    <n v="10.197363036000002"/>
    <n v="60"/>
    <n v="652.903822236"/>
    <n v="40.80648888975"/>
    <n v="467.24987278339688"/>
    <n v="311.49991518893125"/>
  </r>
  <r>
    <s v="28/06/2026"/>
    <s v="E"/>
    <s v="[1062] RAMGADH"/>
    <s v="[8401] DURGAWATI"/>
    <x v="37"/>
    <x v="37"/>
    <x v="37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28/06/2026"/>
    <s v="E"/>
    <s v="[1062] RAMGADH"/>
    <s v="[8401] DURGAWATI"/>
    <x v="37"/>
    <x v="37"/>
    <x v="37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29/06/2026"/>
    <s v="M"/>
    <s v="[1062] RAMGADH"/>
    <s v="[8401] DURGAWATI"/>
    <x v="37"/>
    <x v="37"/>
    <x v="37"/>
    <s v="B"/>
    <n v="35"/>
    <n v="7.6"/>
    <n v="9"/>
    <n v="2.66"/>
    <n v="3.15"/>
    <n v="63.46"/>
    <n v="2221.1"/>
    <n v="466.61764705882348"/>
    <n v="311.07843137254901"/>
    <n v="38.869250000000001"/>
    <n v="131.25"/>
    <n v="2391.2192500000001"/>
    <n v="68.320549999999997"/>
    <n v="502.35698529411758"/>
    <n v="334.90465686274507"/>
  </r>
  <r>
    <s v="29/06/2026"/>
    <s v="M"/>
    <s v="[1062] RAMGADH"/>
    <s v="[8401] DURGAWATI"/>
    <x v="37"/>
    <x v="37"/>
    <x v="37"/>
    <s v="C"/>
    <n v="24"/>
    <n v="3.8"/>
    <n v="8.3000000000000007"/>
    <n v="0.91199999999999992"/>
    <n v="1.9920000000000002"/>
    <n v="38.921153700000005"/>
    <n v="934.10768880000012"/>
    <n v="417.01236107142859"/>
    <n v="278.00824071428571"/>
    <n v="16.346884554000003"/>
    <n v="90"/>
    <n v="1040.4545733540001"/>
    <n v="43.352273889750002"/>
    <n v="464.48864881874999"/>
    <n v="309.6590992125"/>
  </r>
  <r>
    <s v="29/06/2026"/>
    <s v="E"/>
    <s v="[1062] RAMGADH"/>
    <s v="[8401] DURGAWATI"/>
    <x v="37"/>
    <x v="37"/>
    <x v="37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29/06/2026"/>
    <s v="E"/>
    <s v="[1062] RAMGADH"/>
    <s v="[8401] DURGAWATI"/>
    <x v="37"/>
    <x v="37"/>
    <x v="37"/>
    <s v="C"/>
    <n v="7"/>
    <n v="3.7"/>
    <n v="8.1999999999999993"/>
    <n v="0.25900000000000001"/>
    <n v="0.57399999999999995"/>
    <n v="38.226139799999999"/>
    <n v="267.58297859999999"/>
    <n v="417.01243418181815"/>
    <n v="278.00828945454543"/>
    <n v="4.6827021255000005"/>
    <n v="26.25"/>
    <n v="298.51568072549998"/>
    <n v="42.645097246499994"/>
    <n v="465.21924268909078"/>
    <n v="310.14616179272718"/>
  </r>
  <r>
    <s v="30/06/2026"/>
    <s v="M"/>
    <s v="[1062] RAMGADH"/>
    <s v="[8401] DURGAWATI"/>
    <x v="37"/>
    <x v="37"/>
    <x v="37"/>
    <s v="B"/>
    <n v="32"/>
    <n v="7.5"/>
    <n v="9"/>
    <n v="2.4"/>
    <n v="2.88"/>
    <n v="62.625"/>
    <n v="2004"/>
    <n v="463.88888888888886"/>
    <n v="309.25925925925924"/>
    <n v="35.07"/>
    <n v="120"/>
    <n v="2159.0700000000002"/>
    <n v="67.470937500000005"/>
    <n v="499.78472222222223"/>
    <n v="333.18981481481484"/>
  </r>
  <r>
    <s v="30/06/2026"/>
    <s v="M"/>
    <s v="[1062] RAMGADH"/>
    <s v="[8401] DURGAWATI"/>
    <x v="37"/>
    <x v="37"/>
    <x v="37"/>
    <s v="C"/>
    <n v="23"/>
    <n v="3.7"/>
    <n v="8.1999999999999993"/>
    <n v="0.85100000000000009"/>
    <n v="1.8859999999999999"/>
    <n v="38.226139799999999"/>
    <n v="879.20121539999991"/>
    <n v="417.01243418181815"/>
    <n v="278.00828945454543"/>
    <n v="15.3860212695"/>
    <n v="86.25"/>
    <n v="980.83723666949993"/>
    <n v="42.645097246499994"/>
    <n v="465.21924268909078"/>
    <n v="310.14616179272718"/>
  </r>
  <r>
    <s v="30/06/2026"/>
    <s v="E"/>
    <s v="[1062] RAMGADH"/>
    <s v="[8401] DURGAWATI"/>
    <x v="37"/>
    <x v="37"/>
    <x v="37"/>
    <s v="B"/>
    <n v="21"/>
    <n v="6.8"/>
    <n v="9"/>
    <n v="1.4279999999999999"/>
    <n v="1.89"/>
    <n v="56.78"/>
    <n v="1192.3800000000001"/>
    <n v="443.59375"/>
    <n v="295.72916666666669"/>
    <n v="20.866650000000003"/>
    <n v="78.75"/>
    <n v="1291.99665"/>
    <n v="61.523650000000004"/>
    <n v="480.65351562500001"/>
    <n v="320.43567708333336"/>
  </r>
  <r>
    <s v="30/06/2026"/>
    <s v="E"/>
    <s v="[1062] RAMGADH"/>
    <s v="[8401] DURGAWATI"/>
    <x v="37"/>
    <x v="37"/>
    <x v="37"/>
    <s v="C"/>
    <n v="12"/>
    <n v="3.2"/>
    <n v="8"/>
    <n v="0.38400000000000006"/>
    <n v="0.96"/>
    <n v="35.585112000000002"/>
    <n v="427.021344"/>
    <n v="417.01303124999998"/>
    <n v="278.00868750000001"/>
    <n v="7.4728735200000003"/>
    <n v="45"/>
    <n v="479.49421752000001"/>
    <n v="39.957851460000001"/>
    <n v="468.25607179687495"/>
    <n v="312.17071453124998"/>
  </r>
  <r>
    <s v="01/06/2026"/>
    <s v="M"/>
    <s v="[1062] RAMGADH"/>
    <s v="[8403] MOHANIA"/>
    <x v="38"/>
    <x v="38"/>
    <x v="38"/>
    <s v="B"/>
    <n v="14"/>
    <n v="6.3"/>
    <n v="9"/>
    <n v="0.88200000000000001"/>
    <n v="1.26"/>
    <n v="52.604999999999997"/>
    <n v="736.46999999999991"/>
    <n v="427.6829268292683"/>
    <n v="285.1219512195122"/>
    <n v="12.888225"/>
    <n v="52.5"/>
    <n v="801.85822499999995"/>
    <n v="57.275587499999993"/>
    <n v="465.65518292682924"/>
    <n v="310.43678861788618"/>
  </r>
  <r>
    <s v="01/06/2026"/>
    <s v="M"/>
    <s v="[1062] RAMGADH"/>
    <s v="[8403] MOHANIA"/>
    <x v="38"/>
    <x v="38"/>
    <x v="3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6/2026"/>
    <s v="E"/>
    <s v="[1062] RAMGADH"/>
    <s v="[8403] MOHANIA"/>
    <x v="38"/>
    <x v="38"/>
    <x v="38"/>
    <s v="B"/>
    <n v="3"/>
    <n v="5.6"/>
    <n v="8.4"/>
    <n v="0.16799999999999998"/>
    <n v="0.252"/>
    <n v="45.357199999999999"/>
    <n v="136.07159999999999"/>
    <n v="404.97500000000002"/>
    <n v="269.98333333333335"/>
    <n v="2.3812530000000001"/>
    <n v="11.25"/>
    <n v="149.702853"/>
    <n v="49.900950999999999"/>
    <n v="445.54420535714291"/>
    <n v="297.02947023809526"/>
  </r>
  <r>
    <s v="01/06/2026"/>
    <s v="E"/>
    <s v="[1062] RAMGADH"/>
    <s v="[8403] MOHANIA"/>
    <x v="38"/>
    <x v="38"/>
    <x v="3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2/06/2026"/>
    <s v="M"/>
    <s v="[1062] RAMGADH"/>
    <s v="[8403] MOHANIA"/>
    <x v="38"/>
    <x v="38"/>
    <x v="38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02/06/2026"/>
    <s v="M"/>
    <s v="[1062] RAMGADH"/>
    <s v="[8403] MOHANIA"/>
    <x v="38"/>
    <x v="38"/>
    <x v="3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2/06/2026"/>
    <s v="E"/>
    <s v="[1062] RAMGADH"/>
    <s v="[8403] MOHANIA"/>
    <x v="38"/>
    <x v="38"/>
    <x v="38"/>
    <s v="C"/>
    <n v="53"/>
    <n v="3.1"/>
    <n v="8"/>
    <n v="1.643"/>
    <n v="4.24"/>
    <n v="35.168112000000008"/>
    <n v="1863.9099360000005"/>
    <n v="417.01318577075102"/>
    <n v="278.00879051383401"/>
    <n v="32.618423880000009"/>
    <n v="198.75"/>
    <n v="2095.2783598800006"/>
    <n v="39.533553960000013"/>
    <n v="468.77731968379459"/>
    <n v="312.51821312252974"/>
  </r>
  <r>
    <s v="03/06/2026"/>
    <s v="M"/>
    <s v="[1062] RAMGADH"/>
    <s v="[8403] MOHANIA"/>
    <x v="38"/>
    <x v="38"/>
    <x v="38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3/06/2026"/>
    <s v="M"/>
    <s v="[1062] RAMGADH"/>
    <s v="[8403] MOHANIA"/>
    <x v="38"/>
    <x v="38"/>
    <x v="38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3/06/2026"/>
    <s v="E"/>
    <s v="[1062] RAMGADH"/>
    <s v="[8403] MOHANIA"/>
    <x v="38"/>
    <x v="38"/>
    <x v="38"/>
    <s v="C"/>
    <n v="45"/>
    <n v="3.3"/>
    <n v="8"/>
    <n v="1.4850000000000001"/>
    <n v="3.6"/>
    <n v="36.002112000000004"/>
    <n v="1620.0950400000002"/>
    <n v="417.01288030888031"/>
    <n v="278.00858687258687"/>
    <n v="28.351663200000004"/>
    <n v="168.75"/>
    <n v="1817.1967032000002"/>
    <n v="40.382148960000002"/>
    <n v="467.74689915057911"/>
    <n v="311.83126610038607"/>
  </r>
  <r>
    <s v="04/06/2026"/>
    <s v="M"/>
    <s v="[1062] RAMGADH"/>
    <s v="[8403] MOHANIA"/>
    <x v="38"/>
    <x v="38"/>
    <x v="38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04/06/2026"/>
    <s v="M"/>
    <s v="[1062] RAMGADH"/>
    <s v="[8403] MOHANIA"/>
    <x v="38"/>
    <x v="38"/>
    <x v="3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4/06/2026"/>
    <s v="E"/>
    <s v="[1062] RAMGADH"/>
    <s v="[8403] MOHANIA"/>
    <x v="38"/>
    <x v="38"/>
    <x v="38"/>
    <s v="B"/>
    <n v="4"/>
    <n v="5.8"/>
    <n v="8.4"/>
    <n v="0.23199999999999998"/>
    <n v="0.33600000000000002"/>
    <n v="46.9771"/>
    <n v="187.9084"/>
    <n v="412.07982456140354"/>
    <n v="274.71988304093571"/>
    <n v="3.2883970000000002"/>
    <n v="15"/>
    <n v="206.196797"/>
    <n v="51.549199250000001"/>
    <n v="452.18595833333336"/>
    <n v="301.45730555555559"/>
  </r>
  <r>
    <s v="04/06/2026"/>
    <s v="E"/>
    <s v="[1062] RAMGADH"/>
    <s v="[8403] MOHANIA"/>
    <x v="38"/>
    <x v="38"/>
    <x v="3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5/06/2026"/>
    <s v="M"/>
    <s v="[1062] RAMGADH"/>
    <s v="[8403] MOHANIA"/>
    <x v="38"/>
    <x v="38"/>
    <x v="38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5/06/2026"/>
    <s v="E"/>
    <s v="[1062] RAMGADH"/>
    <s v="[8403] MOHANIA"/>
    <x v="38"/>
    <x v="38"/>
    <x v="38"/>
    <s v="C"/>
    <n v="44"/>
    <n v="3.3"/>
    <n v="8"/>
    <n v="1.452"/>
    <n v="3.52"/>
    <n v="36.002112000000004"/>
    <n v="1584.0929280000003"/>
    <n v="417.01288030888031"/>
    <n v="278.00858687258687"/>
    <n v="27.721626240000006"/>
    <n v="165"/>
    <n v="1776.8145542400002"/>
    <n v="40.382148960000002"/>
    <n v="467.74689915057911"/>
    <n v="311.83126610038607"/>
  </r>
  <r>
    <s v="06/06/2026"/>
    <s v="M"/>
    <s v="[1062] RAMGADH"/>
    <s v="[8403] MOHANIA"/>
    <x v="38"/>
    <x v="38"/>
    <x v="38"/>
    <s v="B"/>
    <n v="19"/>
    <n v="5.9"/>
    <n v="8.6"/>
    <n v="1.121"/>
    <n v="1.6340000000000001"/>
    <n v="48.279699999999998"/>
    <n v="917.3143"/>
    <n v="415.01174785100284"/>
    <n v="276.67449856733521"/>
    <n v="16.05300025"/>
    <n v="71.25"/>
    <n v="1004.61730025"/>
    <n v="52.87459475"/>
    <n v="454.50941045845275"/>
    <n v="303.00627363896848"/>
  </r>
  <r>
    <s v="06/06/2026"/>
    <s v="M"/>
    <s v="[1062] RAMGADH"/>
    <s v="[8403] MOHANIA"/>
    <x v="38"/>
    <x v="38"/>
    <x v="38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06/06/2026"/>
    <s v="E"/>
    <s v="[1062] RAMGADH"/>
    <s v="[8403] MOHANIA"/>
    <x v="38"/>
    <x v="38"/>
    <x v="38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07/06/2026"/>
    <s v="M"/>
    <s v="[1062] RAMGADH"/>
    <s v="[8403] MOHANIA"/>
    <x v="38"/>
    <x v="38"/>
    <x v="38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s v="07/06/2026"/>
    <s v="M"/>
    <s v="[1062] RAMGADH"/>
    <s v="[8403] MOHANIA"/>
    <x v="38"/>
    <x v="38"/>
    <x v="3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7/06/2026"/>
    <s v="E"/>
    <s v="[1062] RAMGADH"/>
    <s v="[8403] MOHANIA"/>
    <x v="38"/>
    <x v="38"/>
    <x v="38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07/06/2026"/>
    <s v="E"/>
    <s v="[1062] RAMGADH"/>
    <s v="[8403] MOHANIA"/>
    <x v="38"/>
    <x v="38"/>
    <x v="3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8/06/2026"/>
    <s v="M"/>
    <s v="[1062] RAMGADH"/>
    <s v="[8403] MOHANIA"/>
    <x v="38"/>
    <x v="38"/>
    <x v="38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08/06/2026"/>
    <s v="M"/>
    <s v="[1062] RAMGADH"/>
    <s v="[8403] MOHANIA"/>
    <x v="38"/>
    <x v="38"/>
    <x v="3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8/06/2026"/>
    <s v="E"/>
    <s v="[1062] RAMGADH"/>
    <s v="[8403] MOHANIA"/>
    <x v="38"/>
    <x v="38"/>
    <x v="38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09/06/2026"/>
    <s v="M"/>
    <s v="[1062] RAMGADH"/>
    <s v="[8403] MOHANIA"/>
    <x v="38"/>
    <x v="38"/>
    <x v="38"/>
    <s v="B"/>
    <n v="10"/>
    <n v="6.2"/>
    <n v="8.8000000000000007"/>
    <n v="0.62"/>
    <n v="0.88"/>
    <n v="51.252300000000005"/>
    <n v="512.52300000000002"/>
    <n v="424.74281767955802"/>
    <n v="283.1618784530387"/>
    <n v="8.9691525000000016"/>
    <n v="37.5"/>
    <n v="558.99215249999997"/>
    <n v="55.899215249999997"/>
    <n v="463.25316505524859"/>
    <n v="308.83544337016571"/>
  </r>
  <r>
    <s v="09/06/2026"/>
    <s v="M"/>
    <s v="[1062] RAMGADH"/>
    <s v="[8403] MOHANIA"/>
    <x v="38"/>
    <x v="38"/>
    <x v="38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9/06/2026"/>
    <s v="E"/>
    <s v="[1062] RAMGADH"/>
    <s v="[8403] MOHANIA"/>
    <x v="38"/>
    <x v="38"/>
    <x v="3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0/06/2026"/>
    <s v="M"/>
    <s v="[1062] RAMGADH"/>
    <s v="[8403] MOHANIA"/>
    <x v="38"/>
    <x v="38"/>
    <x v="38"/>
    <s v="B"/>
    <n v="6"/>
    <n v="6.3"/>
    <n v="8.8000000000000007"/>
    <n v="0.37799999999999995"/>
    <n v="0.52800000000000002"/>
    <n v="52.078949999999999"/>
    <n v="312.47370000000001"/>
    <n v="428.04616438356163"/>
    <n v="285.36410958904111"/>
    <n v="5.4682897500000003"/>
    <n v="22.5"/>
    <n v="340.44198975"/>
    <n v="56.740331625000003"/>
    <n v="466.35889006849317"/>
    <n v="310.90592671232878"/>
  </r>
  <r>
    <s v="10/06/2026"/>
    <s v="M"/>
    <s v="[1062] RAMGADH"/>
    <s v="[8403] MOHANIA"/>
    <x v="38"/>
    <x v="38"/>
    <x v="38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0/06/2026"/>
    <s v="E"/>
    <s v="[1062] RAMGADH"/>
    <s v="[8403] MOHANIA"/>
    <x v="38"/>
    <x v="38"/>
    <x v="38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1/06/2026"/>
    <s v="M"/>
    <s v="[1062] RAMGADH"/>
    <s v="[8403] MOHANIA"/>
    <x v="38"/>
    <x v="38"/>
    <x v="38"/>
    <s v="B"/>
    <n v="7"/>
    <n v="5.8"/>
    <n v="8.6"/>
    <n v="0.40600000000000003"/>
    <n v="0.60199999999999998"/>
    <n v="47.461399999999998"/>
    <n v="332.22979999999995"/>
    <n v="411.51502890173413"/>
    <n v="274.34335260115608"/>
    <n v="5.8140215"/>
    <n v="26.25"/>
    <n v="364.29382149999998"/>
    <n v="52.041974499999995"/>
    <n v="451.23099277456652"/>
    <n v="300.82066184971103"/>
  </r>
  <r>
    <s v="11/06/2026"/>
    <s v="M"/>
    <s v="[1062] RAMGADH"/>
    <s v="[8403] MOHANIA"/>
    <x v="38"/>
    <x v="38"/>
    <x v="38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1/06/2026"/>
    <s v="E"/>
    <s v="[1062] RAMGADH"/>
    <s v="[8403] MOHANIA"/>
    <x v="38"/>
    <x v="38"/>
    <x v="38"/>
    <s v="C"/>
    <n v="46"/>
    <n v="3.3"/>
    <n v="8"/>
    <n v="1.5179999999999998"/>
    <n v="3.68"/>
    <n v="36.002112000000004"/>
    <n v="1656.0971520000003"/>
    <n v="417.01288030888031"/>
    <n v="278.00858687258687"/>
    <n v="28.981700160000006"/>
    <n v="172.5"/>
    <n v="1857.5788521600002"/>
    <n v="40.382148960000002"/>
    <n v="467.74689915057911"/>
    <n v="311.83126610038607"/>
  </r>
  <r>
    <s v="12/06/2026"/>
    <s v="M"/>
    <s v="[1062] RAMGADH"/>
    <s v="[8403] MOHANIA"/>
    <x v="38"/>
    <x v="38"/>
    <x v="38"/>
    <s v="B"/>
    <n v="12"/>
    <n v="6.3"/>
    <n v="8.6"/>
    <n v="0.75599999999999989"/>
    <n v="1.0319999999999998"/>
    <n v="51.552899999999994"/>
    <n v="618.63479999999993"/>
    <n v="428.41745152354571"/>
    <n v="285.61163434903045"/>
    <n v="10.826108999999999"/>
    <n v="45"/>
    <n v="674.4609089999999"/>
    <n v="56.205075749999992"/>
    <n v="467.07819182825483"/>
    <n v="311.38546121883655"/>
  </r>
  <r>
    <s v="12/06/2026"/>
    <s v="M"/>
    <s v="[1062] RAMGADH"/>
    <s v="[8403] MOHANIA"/>
    <x v="38"/>
    <x v="38"/>
    <x v="38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2/06/2026"/>
    <s v="E"/>
    <s v="[1062] RAMGADH"/>
    <s v="[8403] MOHANIA"/>
    <x v="38"/>
    <x v="38"/>
    <x v="38"/>
    <s v="C"/>
    <n v="44"/>
    <n v="3.2"/>
    <n v="8"/>
    <n v="1.4080000000000001"/>
    <n v="3.52"/>
    <n v="35.585112000000002"/>
    <n v="1565.7449280000001"/>
    <n v="417.01303124999998"/>
    <n v="278.00868750000001"/>
    <n v="27.400536240000005"/>
    <n v="165"/>
    <n v="1758.1454642400001"/>
    <n v="39.957851460000001"/>
    <n v="468.25607179687495"/>
    <n v="312.17071453124998"/>
  </r>
  <r>
    <s v="13/06/2026"/>
    <s v="M"/>
    <s v="[1062] RAMGADH"/>
    <s v="[8403] MOHANIA"/>
    <x v="38"/>
    <x v="38"/>
    <x v="38"/>
    <s v="B"/>
    <n v="16"/>
    <n v="6.5"/>
    <n v="8.6"/>
    <n v="1.04"/>
    <n v="1.3759999999999999"/>
    <n v="53.189499999999995"/>
    <n v="851.03199999999993"/>
    <n v="434.79155313351498"/>
    <n v="289.86103542234332"/>
    <n v="14.89306"/>
    <n v="60"/>
    <n v="925.92505999999992"/>
    <n v="57.870316249999995"/>
    <n v="473.05435626702996"/>
    <n v="315.36957084468662"/>
  </r>
  <r>
    <s v="13/06/2026"/>
    <s v="M"/>
    <s v="[1062] RAMGADH"/>
    <s v="[8403] MOHANIA"/>
    <x v="38"/>
    <x v="38"/>
    <x v="38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13/06/2026"/>
    <s v="E"/>
    <s v="[1062] RAMGADH"/>
    <s v="[8403] MOHANIA"/>
    <x v="38"/>
    <x v="38"/>
    <x v="38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14/06/2026"/>
    <s v="M"/>
    <s v="[1062] RAMGADH"/>
    <s v="[8403] MOHANIA"/>
    <x v="38"/>
    <x v="38"/>
    <x v="38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14/06/2026"/>
    <s v="M"/>
    <s v="[1062] RAMGADH"/>
    <s v="[8403] MOHANIA"/>
    <x v="38"/>
    <x v="38"/>
    <x v="3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4/06/2026"/>
    <s v="E"/>
    <s v="[1062] RAMGADH"/>
    <s v="[8403] MOHANIA"/>
    <x v="38"/>
    <x v="38"/>
    <x v="38"/>
    <s v="C"/>
    <n v="46"/>
    <n v="3.3"/>
    <n v="8.1"/>
    <n v="1.5179999999999998"/>
    <n v="3.7259999999999995"/>
    <n v="36.280125900000002"/>
    <n v="1668.8857914"/>
    <n v="417.0129413793104"/>
    <n v="278.00862758620696"/>
    <n v="29.205501349500004"/>
    <n v="172.5"/>
    <n v="1870.5912927495001"/>
    <n v="40.665028103250002"/>
    <n v="467.4141161293104"/>
    <n v="311.6094107528736"/>
  </r>
  <r>
    <s v="15/06/2026"/>
    <s v="M"/>
    <s v="[1062] RAMGADH"/>
    <s v="[8403] MOHANIA"/>
    <x v="38"/>
    <x v="38"/>
    <x v="3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5/06/2026"/>
    <s v="E"/>
    <s v="[1062] RAMGADH"/>
    <s v="[8403] MOHANIA"/>
    <x v="38"/>
    <x v="38"/>
    <x v="38"/>
    <s v="B"/>
    <n v="5"/>
    <n v="5.6"/>
    <n v="8.6"/>
    <n v="0.28000000000000003"/>
    <n v="0.43"/>
    <n v="45.824799999999996"/>
    <n v="229.12399999999997"/>
    <n v="404.33647058823533"/>
    <n v="269.55764705882353"/>
    <n v="4.0096699999999998"/>
    <n v="18.75"/>
    <n v="251.88366999999997"/>
    <n v="50.376733999999992"/>
    <n v="444.50059411764704"/>
    <n v="296.33372941176469"/>
  </r>
  <r>
    <s v="15/06/2026"/>
    <s v="E"/>
    <s v="[1062] RAMGADH"/>
    <s v="[8403] MOHANIA"/>
    <x v="38"/>
    <x v="38"/>
    <x v="3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6/06/2026"/>
    <s v="M"/>
    <s v="[1062] RAMGADH"/>
    <s v="[8403] MOHANIA"/>
    <x v="38"/>
    <x v="38"/>
    <x v="38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6/06/2026"/>
    <s v="E"/>
    <s v="[1062] RAMGADH"/>
    <s v="[8403] MOHANIA"/>
    <x v="38"/>
    <x v="38"/>
    <x v="38"/>
    <s v="B"/>
    <n v="3"/>
    <n v="5.8"/>
    <n v="8.6"/>
    <n v="0.17399999999999999"/>
    <n v="0.25799999999999995"/>
    <n v="47.461399999999998"/>
    <n v="142.38419999999999"/>
    <n v="411.51502890173413"/>
    <n v="274.34335260115608"/>
    <n v="2.4917235"/>
    <n v="11.25"/>
    <n v="156.1259235"/>
    <n v="52.041974500000002"/>
    <n v="451.23099277456657"/>
    <n v="300.82066184971103"/>
  </r>
  <r>
    <s v="16/06/2026"/>
    <s v="E"/>
    <s v="[1062] RAMGADH"/>
    <s v="[8403] MOHANIA"/>
    <x v="38"/>
    <x v="38"/>
    <x v="38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7/06/2026"/>
    <s v="M"/>
    <s v="[1062] RAMGADH"/>
    <s v="[8403] MOHANIA"/>
    <x v="38"/>
    <x v="38"/>
    <x v="38"/>
    <s v="B"/>
    <n v="16"/>
    <n v="6.2"/>
    <n v="8.6"/>
    <n v="0.99199999999999999"/>
    <n v="1.3759999999999999"/>
    <n v="50.7346"/>
    <n v="811.75360000000001"/>
    <n v="425.15027932960902"/>
    <n v="283.4335195530727"/>
    <n v="14.205688000000002"/>
    <n v="60"/>
    <n v="885.95928800000002"/>
    <n v="55.372455500000001"/>
    <n v="464.01499022346377"/>
    <n v="309.34332681564251"/>
  </r>
  <r>
    <s v="17/06/2026"/>
    <s v="M"/>
    <s v="[1062] RAMGADH"/>
    <s v="[8403] MOHANIA"/>
    <x v="38"/>
    <x v="38"/>
    <x v="38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17/06/2026"/>
    <s v="E"/>
    <s v="[1062] RAMGADH"/>
    <s v="[8403] MOHANIA"/>
    <x v="38"/>
    <x v="38"/>
    <x v="38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18/06/2026"/>
    <s v="M"/>
    <s v="[1062] RAMGADH"/>
    <s v="[8403] MOHANIA"/>
    <x v="38"/>
    <x v="38"/>
    <x v="38"/>
    <s v="B"/>
    <n v="13"/>
    <n v="5.6"/>
    <n v="8.6"/>
    <n v="0.72799999999999998"/>
    <n v="1.1179999999999999"/>
    <n v="45.824799999999996"/>
    <n v="595.72239999999999"/>
    <n v="404.33647058823533"/>
    <n v="269.55764705882353"/>
    <n v="10.425142000000001"/>
    <n v="48.75"/>
    <n v="654.89754200000004"/>
    <n v="50.376734000000006"/>
    <n v="444.50059411764721"/>
    <n v="296.33372941176481"/>
  </r>
  <r>
    <s v="18/06/2026"/>
    <s v="M"/>
    <s v="[1062] RAMGADH"/>
    <s v="[8403] MOHANIA"/>
    <x v="38"/>
    <x v="38"/>
    <x v="3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8/06/2026"/>
    <s v="E"/>
    <s v="[1062] RAMGADH"/>
    <s v="[8403] MOHANIA"/>
    <x v="38"/>
    <x v="38"/>
    <x v="38"/>
    <s v="C"/>
    <n v="36"/>
    <n v="3.1"/>
    <n v="8"/>
    <n v="1.1160000000000001"/>
    <n v="2.88"/>
    <n v="35.168112000000008"/>
    <n v="1266.0520320000003"/>
    <n v="417.01318577075102"/>
    <n v="278.00879051383401"/>
    <n v="22.155910560000006"/>
    <n v="135"/>
    <n v="1423.2079425600002"/>
    <n v="39.533553960000006"/>
    <n v="468.77731968379447"/>
    <n v="312.51821312252963"/>
  </r>
  <r>
    <s v="19/06/2026"/>
    <s v="M"/>
    <s v="[1062] RAMGADH"/>
    <s v="[8403] MOHANIA"/>
    <x v="38"/>
    <x v="38"/>
    <x v="38"/>
    <s v="B"/>
    <n v="7"/>
    <n v="6.6"/>
    <n v="8.6"/>
    <n v="0.46199999999999997"/>
    <n v="0.60199999999999998"/>
    <n v="54.007799999999996"/>
    <n v="378.05459999999999"/>
    <n v="437.90108108108109"/>
    <n v="291.93405405405406"/>
    <n v="6.6159555000000001"/>
    <n v="26.25"/>
    <n v="410.92055549999998"/>
    <n v="58.7029365"/>
    <n v="475.96975540540546"/>
    <n v="317.31317027027029"/>
  </r>
  <r>
    <s v="19/06/2026"/>
    <s v="M"/>
    <s v="[1062] RAMGADH"/>
    <s v="[8403] MOHANIA"/>
    <x v="38"/>
    <x v="38"/>
    <x v="38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9/06/2026"/>
    <s v="E"/>
    <s v="[1062] RAMGADH"/>
    <s v="[8403] MOHANIA"/>
    <x v="38"/>
    <x v="38"/>
    <x v="38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0/06/2026"/>
    <s v="M"/>
    <s v="[1062] RAMGADH"/>
    <s v="[8403] MOHANIA"/>
    <x v="38"/>
    <x v="38"/>
    <x v="38"/>
    <s v="C"/>
    <n v="11"/>
    <n v="3.2"/>
    <n v="8"/>
    <n v="0.35200000000000004"/>
    <n v="0.88"/>
    <n v="35.585112000000002"/>
    <n v="391.43623200000002"/>
    <n v="417.01303124999998"/>
    <n v="278.00868750000001"/>
    <n v="6.8501340600000011"/>
    <n v="41.25"/>
    <n v="439.53636606000003"/>
    <n v="39.957851460000001"/>
    <n v="468.25607179687495"/>
    <n v="312.17071453124998"/>
  </r>
  <r>
    <s v="20/06/2026"/>
    <s v="E"/>
    <s v="[1062] RAMGADH"/>
    <s v="[8403] MOHANIA"/>
    <x v="38"/>
    <x v="38"/>
    <x v="3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1/06/2026"/>
    <s v="E"/>
    <s v="[1062] RAMGADH"/>
    <s v="[8403] MOHANIA"/>
    <x v="38"/>
    <x v="38"/>
    <x v="3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2/06/2026"/>
    <s v="M"/>
    <s v="[1062] RAMGADH"/>
    <s v="[8403] MOHANIA"/>
    <x v="38"/>
    <x v="38"/>
    <x v="38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2/06/2026"/>
    <s v="E"/>
    <s v="[1062] RAMGADH"/>
    <s v="[8403] MOHANIA"/>
    <x v="38"/>
    <x v="38"/>
    <x v="38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23/06/2026"/>
    <s v="M"/>
    <s v="[1062] RAMGADH"/>
    <s v="[8403] MOHANIA"/>
    <x v="38"/>
    <x v="38"/>
    <x v="38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23/06/2026"/>
    <s v="M"/>
    <s v="[1062] RAMGADH"/>
    <s v="[8403] MOHANIA"/>
    <x v="38"/>
    <x v="38"/>
    <x v="38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3/06/2026"/>
    <s v="E"/>
    <s v="[1062] RAMGADH"/>
    <s v="[8403] MOHANIA"/>
    <x v="38"/>
    <x v="38"/>
    <x v="3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4/06/2026"/>
    <s v="M"/>
    <s v="[1062] RAMGADH"/>
    <s v="[8403] MOHANIA"/>
    <x v="38"/>
    <x v="38"/>
    <x v="38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24/06/2026"/>
    <s v="M"/>
    <s v="[1062] RAMGADH"/>
    <s v="[8403] MOHANIA"/>
    <x v="38"/>
    <x v="38"/>
    <x v="3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4/06/2026"/>
    <s v="E"/>
    <s v="[1062] RAMGADH"/>
    <s v="[8403] MOHANIA"/>
    <x v="38"/>
    <x v="38"/>
    <x v="38"/>
    <s v="C"/>
    <n v="44"/>
    <n v="3"/>
    <n v="8"/>
    <n v="1.32"/>
    <n v="3.52"/>
    <n v="34.751112000000006"/>
    <n v="1529.0489280000002"/>
    <n v="417.01334400000002"/>
    <n v="278.00889599999999"/>
    <n v="26.758356240000005"/>
    <n v="165"/>
    <n v="1720.8072842400002"/>
    <n v="39.109256460000005"/>
    <n v="469.31107752000003"/>
    <n v="312.87405168000004"/>
  </r>
  <r>
    <s v="25/06/2026"/>
    <s v="M"/>
    <s v="[1062] RAMGADH"/>
    <s v="[8403] MOHANIA"/>
    <x v="38"/>
    <x v="38"/>
    <x v="38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5/06/2026"/>
    <s v="M"/>
    <s v="[1062] RAMGADH"/>
    <s v="[8403] MOHANIA"/>
    <x v="38"/>
    <x v="38"/>
    <x v="3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5/06/2026"/>
    <s v="E"/>
    <s v="[1062] RAMGADH"/>
    <s v="[8403] MOHANIA"/>
    <x v="38"/>
    <x v="38"/>
    <x v="38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26/06/2026"/>
    <s v="M"/>
    <s v="[1062] RAMGADH"/>
    <s v="[8403] MOHANIA"/>
    <x v="38"/>
    <x v="38"/>
    <x v="38"/>
    <s v="B"/>
    <n v="12"/>
    <n v="5.7"/>
    <n v="8.4"/>
    <n v="0.68400000000000005"/>
    <n v="1.008"/>
    <n v="46.167149999999999"/>
    <n v="554.00580000000002"/>
    <n v="408.55884955752208"/>
    <n v="272.37256637168139"/>
    <n v="9.6951015000000016"/>
    <n v="45"/>
    <n v="608.70090149999999"/>
    <n v="50.725075124999996"/>
    <n v="448.89447013274332"/>
    <n v="299.26298008849557"/>
  </r>
  <r>
    <s v="26/06/2026"/>
    <s v="M"/>
    <s v="[1062] RAMGADH"/>
    <s v="[8403] MOHANIA"/>
    <x v="38"/>
    <x v="38"/>
    <x v="3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6/06/2026"/>
    <s v="E"/>
    <s v="[1062] RAMGADH"/>
    <s v="[8403] MOHANIA"/>
    <x v="38"/>
    <x v="38"/>
    <x v="38"/>
    <s v="C"/>
    <n v="42"/>
    <n v="4.0999999999999996"/>
    <n v="8"/>
    <n v="1.722"/>
    <n v="3.36"/>
    <n v="39.338112000000002"/>
    <n v="1652.2007040000001"/>
    <n v="417.01178798586579"/>
    <n v="278.00785865724384"/>
    <n v="28.913512320000006"/>
    <n v="157.5"/>
    <n v="1838.6142163200002"/>
    <n v="43.776528960000007"/>
    <n v="464.06214445229693"/>
    <n v="309.37476296819796"/>
  </r>
  <r>
    <s v="27/06/2026"/>
    <s v="M"/>
    <s v="[1062] RAMGADH"/>
    <s v="[8403] MOHANIA"/>
    <x v="38"/>
    <x v="38"/>
    <x v="38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27/06/2026"/>
    <s v="M"/>
    <s v="[1062] RAMGADH"/>
    <s v="[8403] MOHANIA"/>
    <x v="38"/>
    <x v="38"/>
    <x v="38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27/06/2026"/>
    <s v="E"/>
    <s v="[1062] RAMGADH"/>
    <s v="[8403] MOHANIA"/>
    <x v="38"/>
    <x v="38"/>
    <x v="38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28/06/2026"/>
    <s v="M"/>
    <s v="[1062] RAMGADH"/>
    <s v="[8403] MOHANIA"/>
    <x v="38"/>
    <x v="38"/>
    <x v="38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8/06/2026"/>
    <s v="E"/>
    <s v="[1062] RAMGADH"/>
    <s v="[8403] MOHANIA"/>
    <x v="38"/>
    <x v="38"/>
    <x v="38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9/06/2026"/>
    <s v="E"/>
    <s v="[1062] RAMGADH"/>
    <s v="[8403] MOHANIA"/>
    <x v="38"/>
    <x v="38"/>
    <x v="38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30/06/2026"/>
    <s v="M"/>
    <s v="[1062] RAMGADH"/>
    <s v="[8403] MOHANIA"/>
    <x v="38"/>
    <x v="38"/>
    <x v="38"/>
    <s v="B"/>
    <n v="12"/>
    <n v="5.8"/>
    <n v="8.4"/>
    <n v="0.69599999999999995"/>
    <n v="1.008"/>
    <n v="46.9771"/>
    <n v="563.72519999999997"/>
    <n v="412.07982456140354"/>
    <n v="274.71988304093571"/>
    <n v="9.8651910000000012"/>
    <n v="45"/>
    <n v="618.59039099999995"/>
    <n v="51.549199249999994"/>
    <n v="452.1859583333333"/>
    <n v="301.45730555555554"/>
  </r>
  <r>
    <s v="30/06/2026"/>
    <s v="M"/>
    <s v="[1062] RAMGADH"/>
    <s v="[8403] MOHANIA"/>
    <x v="38"/>
    <x v="38"/>
    <x v="38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30/06/2026"/>
    <s v="E"/>
    <s v="[1062] RAMGADH"/>
    <s v="[8403] MOHANIA"/>
    <x v="38"/>
    <x v="38"/>
    <x v="3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6/2026"/>
    <s v="E"/>
    <s v="[1062] RAMGADH"/>
    <s v="[8403] MOHANIA"/>
    <x v="39"/>
    <x v="39"/>
    <x v="39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01/06/2026"/>
    <s v="E"/>
    <s v="[1062] RAMGADH"/>
    <s v="[8403] MOHANIA"/>
    <x v="39"/>
    <x v="39"/>
    <x v="39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02/06/2026"/>
    <s v="M"/>
    <s v="[1062] RAMGADH"/>
    <s v="[8403] MOHANIA"/>
    <x v="39"/>
    <x v="39"/>
    <x v="39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02/06/2026"/>
    <s v="M"/>
    <s v="[1062] RAMGADH"/>
    <s v="[8403] MOHANIA"/>
    <x v="39"/>
    <x v="39"/>
    <x v="39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02/06/2026"/>
    <s v="E"/>
    <s v="[1062] RAMGADH"/>
    <s v="[8403] MOHANIA"/>
    <x v="39"/>
    <x v="39"/>
    <x v="39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02/06/2026"/>
    <s v="E"/>
    <s v="[1062] RAMGADH"/>
    <s v="[8403] MOHANIA"/>
    <x v="39"/>
    <x v="39"/>
    <x v="39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03/06/2026"/>
    <s v="M"/>
    <s v="[1062] RAMGADH"/>
    <s v="[8403] MOHANIA"/>
    <x v="39"/>
    <x v="39"/>
    <x v="39"/>
    <s v="B"/>
    <n v="20"/>
    <n v="5.8"/>
    <n v="8.8000000000000007"/>
    <n v="1.1599999999999999"/>
    <n v="1.76"/>
    <n v="47.945700000000002"/>
    <n v="958.91399999999999"/>
    <n v="410.96314285714288"/>
    <n v="273.97542857142861"/>
    <n v="16.780995000000001"/>
    <n v="75"/>
    <n v="1050.6949950000001"/>
    <n v="52.534749750000003"/>
    <n v="450.29785500000003"/>
    <n v="300.19857000000002"/>
  </r>
  <r>
    <s v="03/06/2026"/>
    <s v="M"/>
    <s v="[1062] RAMGADH"/>
    <s v="[8403] MOHANIA"/>
    <x v="39"/>
    <x v="39"/>
    <x v="39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03/06/2026"/>
    <s v="E"/>
    <s v="[1062] RAMGADH"/>
    <s v="[8403] MOHANIA"/>
    <x v="39"/>
    <x v="39"/>
    <x v="39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3/06/2026"/>
    <s v="E"/>
    <s v="[1062] RAMGADH"/>
    <s v="[8403] MOHANIA"/>
    <x v="39"/>
    <x v="39"/>
    <x v="39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4/06/2026"/>
    <s v="M"/>
    <s v="[1062] RAMGADH"/>
    <s v="[8403] MOHANIA"/>
    <x v="39"/>
    <x v="39"/>
    <x v="39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04/06/2026"/>
    <s v="E"/>
    <s v="[1062] RAMGADH"/>
    <s v="[8403] MOHANIA"/>
    <x v="39"/>
    <x v="39"/>
    <x v="39"/>
    <s v="B"/>
    <n v="21"/>
    <n v="5.6"/>
    <n v="8.6"/>
    <n v="1.1759999999999999"/>
    <n v="1.806"/>
    <n v="45.824799999999996"/>
    <n v="962.32079999999996"/>
    <n v="404.33647058823533"/>
    <n v="269.55764705882353"/>
    <n v="16.840614000000002"/>
    <n v="78.75"/>
    <n v="1057.9114139999999"/>
    <n v="50.376733999999999"/>
    <n v="444.50059411764715"/>
    <n v="296.33372941176475"/>
  </r>
  <r>
    <s v="04/06/2026"/>
    <s v="E"/>
    <s v="[1062] RAMGADH"/>
    <s v="[8403] MOHANIA"/>
    <x v="39"/>
    <x v="39"/>
    <x v="39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5/06/2026"/>
    <s v="M"/>
    <s v="[1062] RAMGADH"/>
    <s v="[8403] MOHANIA"/>
    <x v="39"/>
    <x v="39"/>
    <x v="39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05/06/2026"/>
    <s v="E"/>
    <s v="[1062] RAMGADH"/>
    <s v="[8403] MOHANIA"/>
    <x v="39"/>
    <x v="39"/>
    <x v="39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05/06/2026"/>
    <s v="E"/>
    <s v="[1062] RAMGADH"/>
    <s v="[8403] MOHANIA"/>
    <x v="39"/>
    <x v="39"/>
    <x v="39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6/06/2026"/>
    <s v="M"/>
    <s v="[1062] RAMGADH"/>
    <s v="[8403] MOHANIA"/>
    <x v="39"/>
    <x v="39"/>
    <x v="39"/>
    <s v="B"/>
    <n v="16"/>
    <n v="6.7"/>
    <n v="8.8000000000000007"/>
    <n v="1.0720000000000001"/>
    <n v="1.4080000000000001"/>
    <n v="55.385550000000002"/>
    <n v="886.16880000000003"/>
    <n v="440.73381962864721"/>
    <n v="293.82254641909816"/>
    <n v="15.507954000000002"/>
    <n v="60"/>
    <n v="961.67675400000007"/>
    <n v="60.104797125000005"/>
    <n v="478.28751027851456"/>
    <n v="318.85834018567635"/>
  </r>
  <r>
    <s v="06/06/2026"/>
    <s v="M"/>
    <s v="[1062] RAMGADH"/>
    <s v="[8403] MOHANIA"/>
    <x v="39"/>
    <x v="39"/>
    <x v="39"/>
    <s v="C"/>
    <n v="34"/>
    <n v="3.7"/>
    <n v="8.1"/>
    <n v="1.258"/>
    <n v="2.7539999999999996"/>
    <n v="37.948125900000008"/>
    <n v="1290.2362806000003"/>
    <n v="417.01237252747262"/>
    <n v="278.00824835164843"/>
    <n v="22.579134910500009"/>
    <n v="127.5"/>
    <n v="1440.3154155105003"/>
    <n v="42.362218103250008"/>
    <n v="465.51888025549459"/>
    <n v="310.34592017032975"/>
  </r>
  <r>
    <s v="06/06/2026"/>
    <s v="E"/>
    <s v="[1062] RAMGADH"/>
    <s v="[8403] MOHANIA"/>
    <x v="39"/>
    <x v="39"/>
    <x v="39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6/06/2026"/>
    <s v="E"/>
    <s v="[1062] RAMGADH"/>
    <s v="[8403] MOHANIA"/>
    <x v="39"/>
    <x v="39"/>
    <x v="39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7/06/2026"/>
    <s v="M"/>
    <s v="[1062] RAMGADH"/>
    <s v="[8403] MOHANIA"/>
    <x v="39"/>
    <x v="39"/>
    <x v="39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07/06/2026"/>
    <s v="M"/>
    <s v="[1062] RAMGADH"/>
    <s v="[8403] MOHANIA"/>
    <x v="39"/>
    <x v="39"/>
    <x v="39"/>
    <s v="C"/>
    <n v="66"/>
    <n v="3.3"/>
    <n v="8.1"/>
    <n v="2.1779999999999999"/>
    <n v="5.3460000000000001"/>
    <n v="36.280125900000002"/>
    <n v="2394.4883094000002"/>
    <n v="417.0129413793104"/>
    <n v="278.00862758620696"/>
    <n v="41.903545414500009"/>
    <n v="247.5"/>
    <n v="2683.8918548145002"/>
    <n v="40.665028103250002"/>
    <n v="467.4141161293104"/>
    <n v="311.6094107528736"/>
  </r>
  <r>
    <s v="07/06/2026"/>
    <s v="E"/>
    <s v="[1062] RAMGADH"/>
    <s v="[8403] MOHANIA"/>
    <x v="39"/>
    <x v="39"/>
    <x v="39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7/06/2026"/>
    <s v="E"/>
    <s v="[1062] RAMGADH"/>
    <s v="[8403] MOHANIA"/>
    <x v="39"/>
    <x v="39"/>
    <x v="39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08/06/2026"/>
    <s v="M"/>
    <s v="[1062] RAMGADH"/>
    <s v="[8403] MOHANIA"/>
    <x v="39"/>
    <x v="39"/>
    <x v="39"/>
    <s v="B"/>
    <n v="17"/>
    <n v="6.4"/>
    <n v="8.8000000000000007"/>
    <n v="1.0880000000000001"/>
    <n v="1.4960000000000002"/>
    <n v="52.9056"/>
    <n v="899.39520000000005"/>
    <n v="431.29565217391303"/>
    <n v="287.53043478260867"/>
    <n v="15.739416000000002"/>
    <n v="63.75"/>
    <n v="978.88461600000005"/>
    <n v="57.581448000000002"/>
    <n v="469.41397826086956"/>
    <n v="312.94265217391302"/>
  </r>
  <r>
    <s v="08/06/2026"/>
    <s v="M"/>
    <s v="[1062] RAMGADH"/>
    <s v="[8403] MOHANIA"/>
    <x v="39"/>
    <x v="39"/>
    <x v="39"/>
    <s v="C"/>
    <n v="36"/>
    <n v="3.3"/>
    <n v="8"/>
    <n v="1.1879999999999999"/>
    <n v="2.88"/>
    <n v="36.002112000000004"/>
    <n v="1296.0760320000002"/>
    <n v="417.01288030888031"/>
    <n v="278.00858687258687"/>
    <n v="22.681330560000006"/>
    <n v="135"/>
    <n v="1453.7573625600003"/>
    <n v="40.382148960000009"/>
    <n v="467.74689915057917"/>
    <n v="311.83126610038613"/>
  </r>
  <r>
    <s v="08/06/2026"/>
    <s v="E"/>
    <s v="[1062] RAMGADH"/>
    <s v="[8403] MOHANIA"/>
    <x v="39"/>
    <x v="39"/>
    <x v="39"/>
    <s v="B"/>
    <n v="18"/>
    <n v="5.8"/>
    <n v="8.6"/>
    <n v="1.0439999999999998"/>
    <n v="1.5479999999999998"/>
    <n v="47.461399999999998"/>
    <n v="854.30520000000001"/>
    <n v="411.51502890173413"/>
    <n v="274.34335260115608"/>
    <n v="14.950341000000002"/>
    <n v="67.5"/>
    <n v="936.75554099999999"/>
    <n v="52.041974500000002"/>
    <n v="451.23099277456657"/>
    <n v="300.82066184971103"/>
  </r>
  <r>
    <s v="08/06/2026"/>
    <s v="E"/>
    <s v="[1062] RAMGADH"/>
    <s v="[8403] MOHANIA"/>
    <x v="39"/>
    <x v="39"/>
    <x v="39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9/06/2026"/>
    <s v="M"/>
    <s v="[1062] RAMGADH"/>
    <s v="[8403] MOHANIA"/>
    <x v="39"/>
    <x v="39"/>
    <x v="39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09/06/2026"/>
    <s v="M"/>
    <s v="[1062] RAMGADH"/>
    <s v="[8403] MOHANIA"/>
    <x v="39"/>
    <x v="39"/>
    <x v="39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09/06/2026"/>
    <s v="E"/>
    <s v="[1062] RAMGADH"/>
    <s v="[8403] MOHANIA"/>
    <x v="39"/>
    <x v="39"/>
    <x v="39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09/06/2026"/>
    <s v="E"/>
    <s v="[1062] RAMGADH"/>
    <s v="[8403] MOHANIA"/>
    <x v="39"/>
    <x v="39"/>
    <x v="39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10/06/2026"/>
    <s v="M"/>
    <s v="[1062] RAMGADH"/>
    <s v="[8403] MOHANIA"/>
    <x v="39"/>
    <x v="39"/>
    <x v="39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10/06/2026"/>
    <s v="M"/>
    <s v="[1062] RAMGADH"/>
    <s v="[8403] MOHANIA"/>
    <x v="39"/>
    <x v="39"/>
    <x v="39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10/06/2026"/>
    <s v="E"/>
    <s v="[1062] RAMGADH"/>
    <s v="[8403] MOHANIA"/>
    <x v="39"/>
    <x v="39"/>
    <x v="39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0/06/2026"/>
    <s v="E"/>
    <s v="[1062] RAMGADH"/>
    <s v="[8403] MOHANIA"/>
    <x v="39"/>
    <x v="39"/>
    <x v="39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1/06/2026"/>
    <s v="M"/>
    <s v="[1062] RAMGADH"/>
    <s v="[8403] MOHANIA"/>
    <x v="39"/>
    <x v="39"/>
    <x v="39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11/06/2026"/>
    <s v="M"/>
    <s v="[1062] RAMGADH"/>
    <s v="[8403] MOHANIA"/>
    <x v="39"/>
    <x v="39"/>
    <x v="39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11/06/2026"/>
    <s v="E"/>
    <s v="[1062] RAMGADH"/>
    <s v="[8403] MOHANIA"/>
    <x v="39"/>
    <x v="39"/>
    <x v="39"/>
    <s v="B"/>
    <n v="14"/>
    <n v="6.1"/>
    <n v="8.6"/>
    <n v="0.85399999999999987"/>
    <n v="1.204"/>
    <n v="49.9163"/>
    <n v="698.82820000000004"/>
    <n v="421.82788732394374"/>
    <n v="281.21859154929581"/>
    <n v="12.229493500000002"/>
    <n v="52.5"/>
    <n v="763.55769350000003"/>
    <n v="54.539835250000003"/>
    <n v="460.90001619718316"/>
    <n v="307.26667746478876"/>
  </r>
  <r>
    <s v="11/06/2026"/>
    <s v="E"/>
    <s v="[1062] RAMGADH"/>
    <s v="[8403] MOHANIA"/>
    <x v="39"/>
    <x v="39"/>
    <x v="39"/>
    <s v="C"/>
    <n v="39"/>
    <n v="3.3"/>
    <n v="8.1"/>
    <n v="1.2869999999999999"/>
    <n v="3.1589999999999998"/>
    <n v="36.280125900000002"/>
    <n v="1414.9249101"/>
    <n v="417.0129413793104"/>
    <n v="278.00862758620696"/>
    <n v="24.761185926750002"/>
    <n v="146.25"/>
    <n v="1585.93609602675"/>
    <n v="40.665028103250002"/>
    <n v="467.4141161293104"/>
    <n v="311.6094107528736"/>
  </r>
  <r>
    <s v="12/06/2026"/>
    <s v="M"/>
    <s v="[1062] RAMGADH"/>
    <s v="[8403] MOHANIA"/>
    <x v="39"/>
    <x v="39"/>
    <x v="39"/>
    <s v="B"/>
    <n v="18"/>
    <n v="7.1"/>
    <n v="9"/>
    <n v="1.278"/>
    <n v="1.62"/>
    <n v="59.284999999999997"/>
    <n v="1067.1299999999999"/>
    <n v="452.55725190839689"/>
    <n v="301.70483460559791"/>
    <n v="18.674775"/>
    <n v="67.5"/>
    <n v="1153.3047749999998"/>
    <n v="64.072487499999994"/>
    <n v="489.10295801526712"/>
    <n v="326.06863867684473"/>
  </r>
  <r>
    <s v="12/06/2026"/>
    <s v="M"/>
    <s v="[1062] RAMGADH"/>
    <s v="[8403] MOHANIA"/>
    <x v="39"/>
    <x v="39"/>
    <x v="39"/>
    <s v="C"/>
    <n v="39"/>
    <n v="3.7"/>
    <n v="8"/>
    <n v="1.4430000000000001"/>
    <n v="3.12"/>
    <n v="37.670112000000003"/>
    <n v="1469.1343680000002"/>
    <n v="417.0123099630996"/>
    <n v="278.0082066420664"/>
    <n v="25.709851440000005"/>
    <n v="146.25"/>
    <n v="1641.0942194400002"/>
    <n v="42.079338960000008"/>
    <n v="465.82294051660517"/>
    <n v="310.5486270110701"/>
  </r>
  <r>
    <s v="12/06/2026"/>
    <s v="E"/>
    <s v="[1062] RAMGADH"/>
    <s v="[8403] MOHANIA"/>
    <x v="39"/>
    <x v="39"/>
    <x v="39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12/06/2026"/>
    <s v="E"/>
    <s v="[1062] RAMGADH"/>
    <s v="[8403] MOHANIA"/>
    <x v="39"/>
    <x v="39"/>
    <x v="39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13/06/2026"/>
    <s v="M"/>
    <s v="[1062] RAMGADH"/>
    <s v="[8403] MOHANIA"/>
    <x v="39"/>
    <x v="39"/>
    <x v="39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13/06/2026"/>
    <s v="M"/>
    <s v="[1062] RAMGADH"/>
    <s v="[8403] MOHANIA"/>
    <x v="39"/>
    <x v="39"/>
    <x v="39"/>
    <s v="C"/>
    <n v="31"/>
    <n v="3.6"/>
    <n v="8"/>
    <n v="1.1160000000000001"/>
    <n v="2.48"/>
    <n v="37.253112000000009"/>
    <n v="1154.8464720000002"/>
    <n v="417.01244776119404"/>
    <n v="278.00829850746271"/>
    <n v="20.209813260000004"/>
    <n v="116.25"/>
    <n v="1291.3062852600001"/>
    <n v="41.65504146"/>
    <n v="466.28777753731333"/>
    <n v="310.85851835820887"/>
  </r>
  <r>
    <s v="13/06/2026"/>
    <s v="E"/>
    <s v="[1062] RAMGADH"/>
    <s v="[8403] MOHANIA"/>
    <x v="39"/>
    <x v="39"/>
    <x v="39"/>
    <s v="B"/>
    <n v="9"/>
    <n v="5.7"/>
    <n v="9"/>
    <n v="0.51300000000000001"/>
    <n v="0.81"/>
    <n v="47.594999999999999"/>
    <n v="428.35500000000002"/>
    <n v="406.79487179487182"/>
    <n v="271.19658119658123"/>
    <n v="7.4962125000000013"/>
    <n v="33.75"/>
    <n v="469.60121250000003"/>
    <n v="52.177912500000005"/>
    <n v="445.96506410256416"/>
    <n v="297.31004273504277"/>
  </r>
  <r>
    <s v="13/06/2026"/>
    <s v="E"/>
    <s v="[1062] RAMGADH"/>
    <s v="[8403] MOHANIA"/>
    <x v="39"/>
    <x v="39"/>
    <x v="39"/>
    <s v="C"/>
    <n v="39"/>
    <n v="3.6"/>
    <n v="8.3000000000000007"/>
    <n v="1.4040000000000001"/>
    <n v="3.2370000000000005"/>
    <n v="38.087153700000009"/>
    <n v="1485.3989943000004"/>
    <n v="417.01263175182481"/>
    <n v="278.00842116788323"/>
    <n v="25.994482400250011"/>
    <n v="146.25"/>
    <n v="1657.6434767002504"/>
    <n v="42.503678889750013"/>
    <n v="465.36874696806575"/>
    <n v="310.24583131204383"/>
  </r>
  <r>
    <s v="14/06/2026"/>
    <s v="M"/>
    <s v="[1062] RAMGADH"/>
    <s v="[8403] MOHANIA"/>
    <x v="39"/>
    <x v="39"/>
    <x v="39"/>
    <s v="B"/>
    <n v="20"/>
    <n v="6.5"/>
    <n v="8.8000000000000007"/>
    <n v="1.3"/>
    <n v="1.76"/>
    <n v="53.732250000000001"/>
    <n v="1074.645"/>
    <n v="434.49258760107813"/>
    <n v="289.66172506738542"/>
    <n v="18.8062875"/>
    <n v="75"/>
    <n v="1168.4512875"/>
    <n v="58.422564375"/>
    <n v="472.41965801886789"/>
    <n v="314.94643867924526"/>
  </r>
  <r>
    <s v="14/06/2026"/>
    <s v="M"/>
    <s v="[1062] RAMGADH"/>
    <s v="[8403] MOHANIA"/>
    <x v="39"/>
    <x v="39"/>
    <x v="39"/>
    <s v="C"/>
    <n v="40"/>
    <n v="3.6"/>
    <n v="8"/>
    <n v="1.44"/>
    <n v="3.2"/>
    <n v="37.253112000000009"/>
    <n v="1490.1244800000004"/>
    <n v="417.01244776119404"/>
    <n v="278.00829850746271"/>
    <n v="26.077178400000008"/>
    <n v="150"/>
    <n v="1666.2016584000005"/>
    <n v="41.655041460000014"/>
    <n v="466.2877775373135"/>
    <n v="310.85851835820898"/>
  </r>
  <r>
    <s v="14/06/2026"/>
    <s v="E"/>
    <s v="[1062] RAMGADH"/>
    <s v="[8403] MOHANIA"/>
    <x v="39"/>
    <x v="39"/>
    <x v="39"/>
    <s v="C"/>
    <n v="56"/>
    <n v="3.7"/>
    <n v="8.1999999999999993"/>
    <n v="2.0720000000000001"/>
    <n v="4.5919999999999996"/>
    <n v="38.226139799999999"/>
    <n v="2140.6638287999999"/>
    <n v="417.01243418181815"/>
    <n v="278.00828945454543"/>
    <n v="37.461617004000004"/>
    <n v="210"/>
    <n v="2388.1254458039998"/>
    <n v="42.645097246499994"/>
    <n v="465.21924268909078"/>
    <n v="310.14616179272718"/>
  </r>
  <r>
    <s v="15/06/2026"/>
    <s v="M"/>
    <s v="[1062] RAMGADH"/>
    <s v="[8403] MOHANIA"/>
    <x v="39"/>
    <x v="39"/>
    <x v="39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15/06/2026"/>
    <s v="M"/>
    <s v="[1062] RAMGADH"/>
    <s v="[8403] MOHANIA"/>
    <x v="39"/>
    <x v="39"/>
    <x v="39"/>
    <s v="C"/>
    <n v="34"/>
    <n v="3.6"/>
    <n v="8"/>
    <n v="1.224"/>
    <n v="2.72"/>
    <n v="37.253112000000009"/>
    <n v="1266.6058080000003"/>
    <n v="417.01244776119404"/>
    <n v="278.00829850746271"/>
    <n v="22.165601640000006"/>
    <n v="127.5"/>
    <n v="1416.2714096400002"/>
    <n v="41.655041460000007"/>
    <n v="466.28777753731345"/>
    <n v="310.85851835820898"/>
  </r>
  <r>
    <s v="15/06/2026"/>
    <s v="E"/>
    <s v="[1062] RAMGADH"/>
    <s v="[8403] MOHANIA"/>
    <x v="39"/>
    <x v="39"/>
    <x v="39"/>
    <s v="B"/>
    <n v="14"/>
    <n v="5.6"/>
    <n v="8.8000000000000007"/>
    <n v="0.78399999999999992"/>
    <n v="1.2320000000000002"/>
    <n v="46.292400000000001"/>
    <n v="648.09360000000004"/>
    <n v="403.71279069767445"/>
    <n v="269.14186046511628"/>
    <n v="11.341638000000001"/>
    <n v="52.5"/>
    <n v="711.93523800000003"/>
    <n v="50.852516999999999"/>
    <n v="443.48125290697675"/>
    <n v="295.65416860465115"/>
  </r>
  <r>
    <s v="15/06/2026"/>
    <s v="E"/>
    <s v="[1062] RAMGADH"/>
    <s v="[8403] MOHANIA"/>
    <x v="39"/>
    <x v="39"/>
    <x v="39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16/06/2026"/>
    <s v="M"/>
    <s v="[1062] RAMGADH"/>
    <s v="[8403] MOHANIA"/>
    <x v="39"/>
    <x v="39"/>
    <x v="39"/>
    <s v="B"/>
    <n v="18"/>
    <n v="6.9"/>
    <n v="8.6"/>
    <n v="1.242"/>
    <n v="1.5479999999999998"/>
    <n v="56.462699999999998"/>
    <n v="1016.3285999999999"/>
    <n v="446.93430079155672"/>
    <n v="297.95620052770448"/>
    <n v="17.785750499999999"/>
    <n v="67.5"/>
    <n v="1101.6143505"/>
    <n v="61.200797250000001"/>
    <n v="484.43902836411615"/>
    <n v="322.9593522427441"/>
  </r>
  <r>
    <s v="16/06/2026"/>
    <s v="M"/>
    <s v="[1062] RAMGADH"/>
    <s v="[8403] MOHANIA"/>
    <x v="39"/>
    <x v="39"/>
    <x v="39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16/06/2026"/>
    <s v="E"/>
    <s v="[1062] RAMGADH"/>
    <s v="[8403] MOHANIA"/>
    <x v="39"/>
    <x v="39"/>
    <x v="39"/>
    <s v="B"/>
    <n v="18"/>
    <n v="5.5"/>
    <n v="8.5"/>
    <n v="0.99"/>
    <n v="1.53"/>
    <n v="46.566181499999999"/>
    <n v="838.19126699999993"/>
    <n v="417.01058059701495"/>
    <n v="278.00705373134332"/>
    <n v="14.668347172500001"/>
    <n v="67.5"/>
    <n v="920.35961417249996"/>
    <n v="51.131089676249999"/>
    <n v="457.89035530970148"/>
    <n v="305.26023687313432"/>
  </r>
  <r>
    <s v="16/06/2026"/>
    <s v="E"/>
    <s v="[1062] RAMGADH"/>
    <s v="[8403] MOHANIA"/>
    <x v="39"/>
    <x v="39"/>
    <x v="39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17/06/2026"/>
    <s v="M"/>
    <s v="[1062] RAMGADH"/>
    <s v="[8403] MOHANIA"/>
    <x v="39"/>
    <x v="39"/>
    <x v="39"/>
    <s v="B"/>
    <n v="19"/>
    <n v="6.3"/>
    <n v="8.6"/>
    <n v="1.1970000000000001"/>
    <n v="1.6340000000000001"/>
    <n v="51.552899999999994"/>
    <n v="979.50509999999986"/>
    <n v="428.41745152354571"/>
    <n v="285.61163434903045"/>
    <n v="17.141339249999998"/>
    <n v="71.25"/>
    <n v="1067.89643925"/>
    <n v="56.205075749999999"/>
    <n v="467.07819182825489"/>
    <n v="311.38546121883661"/>
  </r>
  <r>
    <s v="17/06/2026"/>
    <s v="M"/>
    <s v="[1062] RAMGADH"/>
    <s v="[8403] MOHANIA"/>
    <x v="39"/>
    <x v="39"/>
    <x v="39"/>
    <s v="C"/>
    <n v="40"/>
    <n v="3.6"/>
    <n v="8"/>
    <n v="1.44"/>
    <n v="3.2"/>
    <n v="37.253112000000009"/>
    <n v="1490.1244800000004"/>
    <n v="417.01244776119404"/>
    <n v="278.00829850746271"/>
    <n v="26.077178400000008"/>
    <n v="150"/>
    <n v="1666.2016584000005"/>
    <n v="41.655041460000014"/>
    <n v="466.2877775373135"/>
    <n v="310.85851835820898"/>
  </r>
  <r>
    <s v="17/06/2026"/>
    <s v="E"/>
    <s v="[1062] RAMGADH"/>
    <s v="[8403] MOHANIA"/>
    <x v="39"/>
    <x v="39"/>
    <x v="39"/>
    <s v="B"/>
    <n v="24"/>
    <n v="5.5"/>
    <n v="8.4"/>
    <n v="1.32"/>
    <n v="2.016"/>
    <n v="46.288167600000008"/>
    <n v="1110.9160224000002"/>
    <n v="417.01051891891899"/>
    <n v="278.00701261261264"/>
    <n v="19.441030392000005"/>
    <n v="90"/>
    <n v="1220.3570527920001"/>
    <n v="50.848210533000007"/>
    <n v="458.09198678378385"/>
    <n v="305.39465785585588"/>
  </r>
  <r>
    <s v="17/06/2026"/>
    <s v="E"/>
    <s v="[1062] RAMGADH"/>
    <s v="[8403] MOHANIA"/>
    <x v="39"/>
    <x v="39"/>
    <x v="39"/>
    <s v="C"/>
    <n v="41"/>
    <n v="3.6"/>
    <n v="8.3000000000000007"/>
    <n v="1.476"/>
    <n v="3.403"/>
    <n v="38.087153700000009"/>
    <n v="1561.5733017000005"/>
    <n v="417.01263175182481"/>
    <n v="278.00842116788323"/>
    <n v="27.327532779750012"/>
    <n v="153.75"/>
    <n v="1742.6508344797505"/>
    <n v="42.503678889750013"/>
    <n v="465.36874696806575"/>
    <n v="310.24583131204383"/>
  </r>
  <r>
    <s v="18/06/2026"/>
    <s v="M"/>
    <s v="[1062] RAMGADH"/>
    <s v="[8403] MOHANIA"/>
    <x v="39"/>
    <x v="39"/>
    <x v="39"/>
    <s v="B"/>
    <n v="18"/>
    <n v="7.1"/>
    <n v="8.8000000000000007"/>
    <n v="1.278"/>
    <n v="1.5840000000000001"/>
    <n v="58.692149999999998"/>
    <n v="1056.4586999999999"/>
    <n v="452.63868894601546"/>
    <n v="301.75912596401031"/>
    <n v="18.488027250000002"/>
    <n v="67.5"/>
    <n v="1142.4467272499999"/>
    <n v="63.469262624999992"/>
    <n v="489.4801744858612"/>
    <n v="326.32011632390748"/>
  </r>
  <r>
    <s v="18/06/2026"/>
    <s v="M"/>
    <s v="[1062] RAMGADH"/>
    <s v="[8403] MOHANIA"/>
    <x v="39"/>
    <x v="39"/>
    <x v="39"/>
    <s v="C"/>
    <n v="39"/>
    <n v="3.5"/>
    <n v="8"/>
    <n v="1.365"/>
    <n v="3.12"/>
    <n v="36.836112000000007"/>
    <n v="1436.6083680000004"/>
    <n v="417.01258867924531"/>
    <n v="278.00839245283021"/>
    <n v="25.140646440000008"/>
    <n v="146.25"/>
    <n v="1607.9990144400003"/>
    <n v="41.230743960000005"/>
    <n v="466.76313916981132"/>
    <n v="311.17542611320755"/>
  </r>
  <r>
    <s v="18/06/2026"/>
    <s v="E"/>
    <s v="[1062] RAMGADH"/>
    <s v="[8403] MOHANIA"/>
    <x v="39"/>
    <x v="39"/>
    <x v="39"/>
    <s v="B"/>
    <n v="9"/>
    <n v="5.7"/>
    <n v="8.8000000000000007"/>
    <n v="0.51300000000000001"/>
    <n v="0.79200000000000004"/>
    <n v="47.119050000000001"/>
    <n v="424.07145000000003"/>
    <n v="407.3693083573487"/>
    <n v="271.57953890489915"/>
    <n v="7.4212503750000014"/>
    <n v="33.75"/>
    <n v="465.24270037500003"/>
    <n v="51.693633375000005"/>
    <n v="446.91902053314124"/>
    <n v="297.94601368876084"/>
  </r>
  <r>
    <s v="18/06/2026"/>
    <s v="E"/>
    <s v="[1062] RAMGADH"/>
    <s v="[8403] MOHANIA"/>
    <x v="39"/>
    <x v="39"/>
    <x v="39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19/06/2026"/>
    <s v="M"/>
    <s v="[1062] RAMGADH"/>
    <s v="[8403] MOHANIA"/>
    <x v="39"/>
    <x v="39"/>
    <x v="39"/>
    <s v="B"/>
    <n v="19"/>
    <n v="6.5"/>
    <n v="8.6"/>
    <n v="1.2350000000000001"/>
    <n v="1.6340000000000001"/>
    <n v="53.189499999999995"/>
    <n v="1010.6004999999999"/>
    <n v="434.79155313351498"/>
    <n v="289.86103542234332"/>
    <n v="17.68550875"/>
    <n v="71.25"/>
    <n v="1099.5360087499998"/>
    <n v="57.870316249999995"/>
    <n v="473.05435626702996"/>
    <n v="315.36957084468662"/>
  </r>
  <r>
    <s v="19/06/2026"/>
    <s v="M"/>
    <s v="[1062] RAMGADH"/>
    <s v="[8403] MOHANIA"/>
    <x v="39"/>
    <x v="39"/>
    <x v="39"/>
    <s v="C"/>
    <n v="40"/>
    <n v="4.3"/>
    <n v="8.1999999999999993"/>
    <n v="1.72"/>
    <n v="3.28"/>
    <n v="40.728139799999994"/>
    <n v="1629.1255919999999"/>
    <n v="417.01167030716726"/>
    <n v="278.00778020477816"/>
    <n v="28.509697859999999"/>
    <n v="150"/>
    <n v="1807.6352898599998"/>
    <n v="45.190882246499996"/>
    <n v="462.70527897440275"/>
    <n v="308.47018598293516"/>
  </r>
  <r>
    <s v="19/06/2026"/>
    <s v="E"/>
    <s v="[1062] RAMGADH"/>
    <s v="[8403] MOHANIA"/>
    <x v="39"/>
    <x v="39"/>
    <x v="39"/>
    <s v="B"/>
    <n v="16"/>
    <n v="5.6"/>
    <n v="8.8000000000000007"/>
    <n v="0.89599999999999991"/>
    <n v="1.4080000000000001"/>
    <n v="46.292400000000001"/>
    <n v="740.67840000000001"/>
    <n v="403.71279069767445"/>
    <n v="269.14186046511628"/>
    <n v="12.961872000000001"/>
    <n v="60"/>
    <n v="813.64027199999998"/>
    <n v="50.852516999999999"/>
    <n v="443.48125290697675"/>
    <n v="295.65416860465115"/>
  </r>
  <r>
    <s v="19/06/2026"/>
    <s v="E"/>
    <s v="[1062] RAMGADH"/>
    <s v="[8403] MOHANIA"/>
    <x v="39"/>
    <x v="39"/>
    <x v="39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20/06/2026"/>
    <s v="M"/>
    <s v="[1062] RAMGADH"/>
    <s v="[8403] MOHANIA"/>
    <x v="39"/>
    <x v="39"/>
    <x v="39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20/06/2026"/>
    <s v="M"/>
    <s v="[1062] RAMGADH"/>
    <s v="[8403] MOHANIA"/>
    <x v="39"/>
    <x v="39"/>
    <x v="39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20/06/2026"/>
    <s v="E"/>
    <s v="[1062] RAMGADH"/>
    <s v="[8403] MOHANIA"/>
    <x v="39"/>
    <x v="39"/>
    <x v="39"/>
    <s v="C"/>
    <n v="14"/>
    <n v="5"/>
    <n v="8.5"/>
    <n v="0.7"/>
    <n v="1.19"/>
    <n v="44.481181500000005"/>
    <n v="622.7365410000001"/>
    <n v="417.01107656250002"/>
    <n v="278.00738437500002"/>
    <n v="10.897889467500002"/>
    <n v="52.5"/>
    <n v="686.13443046750012"/>
    <n v="49.009602176250006"/>
    <n v="459.46502040234378"/>
    <n v="306.3100136015625"/>
  </r>
  <r>
    <s v="21/06/2026"/>
    <s v="M"/>
    <s v="[1062] RAMGADH"/>
    <s v="[8403] MOHANIA"/>
    <x v="39"/>
    <x v="39"/>
    <x v="39"/>
    <s v="B"/>
    <n v="10"/>
    <n v="6.4"/>
    <n v="8.6"/>
    <n v="0.64"/>
    <n v="0.86"/>
    <n v="52.371199999999995"/>
    <n v="523.71199999999999"/>
    <n v="431.6307692307692"/>
    <n v="287.75384615384615"/>
    <n v="9.1649600000000007"/>
    <n v="37.5"/>
    <n v="570.37695999999994"/>
    <n v="57.037695999999997"/>
    <n v="470.0909010989011"/>
    <n v="313.39393406593405"/>
  </r>
  <r>
    <s v="21/06/2026"/>
    <s v="E"/>
    <s v="[1062] RAMGADH"/>
    <s v="[8403] MOHANIA"/>
    <x v="39"/>
    <x v="39"/>
    <x v="39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22/06/2026"/>
    <s v="M"/>
    <s v="[1062] RAMGADH"/>
    <s v="[8403] MOHANIA"/>
    <x v="39"/>
    <x v="39"/>
    <x v="39"/>
    <s v="B"/>
    <n v="5"/>
    <n v="5.7"/>
    <n v="8.4"/>
    <n v="0.28499999999999998"/>
    <n v="0.42"/>
    <n v="46.167149999999999"/>
    <n v="230.83574999999999"/>
    <n v="408.55884955752208"/>
    <n v="272.37256637168139"/>
    <n v="4.0396256250000002"/>
    <n v="18.75"/>
    <n v="253.625375625"/>
    <n v="50.725075125000004"/>
    <n v="448.89447013274338"/>
    <n v="299.26298008849557"/>
  </r>
  <r>
    <s v="22/06/2026"/>
    <s v="E"/>
    <s v="[1062] RAMGADH"/>
    <s v="[8403] MOHANIA"/>
    <x v="39"/>
    <x v="39"/>
    <x v="39"/>
    <s v="C"/>
    <n v="40"/>
    <n v="3.5"/>
    <n v="8.1999999999999993"/>
    <n v="1.4"/>
    <n v="3.28"/>
    <n v="37.392139800000002"/>
    <n v="1495.685592"/>
    <n v="417.01271152416359"/>
    <n v="278.00847434944239"/>
    <n v="26.174497860000002"/>
    <n v="150"/>
    <n v="1671.86008986"/>
    <n v="41.796502246499998"/>
    <n v="466.13199531412636"/>
    <n v="310.7546635427509"/>
  </r>
  <r>
    <s v="23/06/2026"/>
    <s v="M"/>
    <s v="[1062] RAMGADH"/>
    <s v="[8403] MOHANIA"/>
    <x v="39"/>
    <x v="39"/>
    <x v="39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23/06/2026"/>
    <s v="E"/>
    <s v="[1062] RAMGADH"/>
    <s v="[8403] MOHANIA"/>
    <x v="39"/>
    <x v="39"/>
    <x v="39"/>
    <s v="B"/>
    <n v="13"/>
    <n v="6.1"/>
    <n v="8.6"/>
    <n v="0.79299999999999993"/>
    <n v="1.1179999999999999"/>
    <n v="49.9163"/>
    <n v="648.91189999999995"/>
    <n v="421.82788732394374"/>
    <n v="281.21859154929581"/>
    <n v="11.35595825"/>
    <n v="48.75"/>
    <n v="709.0178582499999"/>
    <n v="54.539835249999996"/>
    <n v="460.90001619718311"/>
    <n v="307.26667746478876"/>
  </r>
  <r>
    <s v="23/06/2026"/>
    <s v="E"/>
    <s v="[1062] RAMGADH"/>
    <s v="[8403] MOHANIA"/>
    <x v="39"/>
    <x v="39"/>
    <x v="39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24/06/2026"/>
    <s v="M"/>
    <s v="[1062] RAMGADH"/>
    <s v="[8403] MOHANIA"/>
    <x v="39"/>
    <x v="39"/>
    <x v="39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24/06/2026"/>
    <s v="E"/>
    <s v="[1062] RAMGADH"/>
    <s v="[8403] MOHANIA"/>
    <x v="39"/>
    <x v="39"/>
    <x v="39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24/06/2026"/>
    <s v="E"/>
    <s v="[1062] RAMGADH"/>
    <s v="[8403] MOHANIA"/>
    <x v="39"/>
    <x v="39"/>
    <x v="39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25/06/2026"/>
    <s v="M"/>
    <s v="[1062] RAMGADH"/>
    <s v="[8403] MOHANIA"/>
    <x v="39"/>
    <x v="39"/>
    <x v="39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25/06/2026"/>
    <s v="E"/>
    <s v="[1062] RAMGADH"/>
    <s v="[8403] MOHANIA"/>
    <x v="39"/>
    <x v="39"/>
    <x v="39"/>
    <s v="C"/>
    <n v="51"/>
    <n v="3.4"/>
    <n v="8.1"/>
    <n v="1.734"/>
    <n v="4.1309999999999993"/>
    <n v="36.697125900000003"/>
    <n v="1871.5534209000002"/>
    <n v="417.01279431818188"/>
    <n v="278.00852954545456"/>
    <n v="32.75218486575001"/>
    <n v="191.25"/>
    <n v="2095.5556057657504"/>
    <n v="41.08932560325001"/>
    <n v="466.92415458238651"/>
    <n v="311.28276972159102"/>
  </r>
  <r>
    <s v="26/06/2026"/>
    <s v="M"/>
    <s v="[1062] RAMGADH"/>
    <s v="[8403] MOHANIA"/>
    <x v="39"/>
    <x v="39"/>
    <x v="3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26/06/2026"/>
    <s v="M"/>
    <s v="[1062] RAMGADH"/>
    <s v="[8403] MOHANIA"/>
    <x v="39"/>
    <x v="39"/>
    <x v="39"/>
    <s v="C"/>
    <n v="39"/>
    <n v="3.4"/>
    <n v="8.1"/>
    <n v="1.3259999999999998"/>
    <n v="3.1589999999999998"/>
    <n v="36.697125900000003"/>
    <n v="1431.1879101000002"/>
    <n v="417.01279431818188"/>
    <n v="278.00852954545456"/>
    <n v="25.045788426750004"/>
    <n v="146.25"/>
    <n v="1602.4836985267502"/>
    <n v="41.089325603250003"/>
    <n v="466.92415458238645"/>
    <n v="311.28276972159097"/>
  </r>
  <r>
    <s v="26/06/2026"/>
    <s v="E"/>
    <s v="[1062] RAMGADH"/>
    <s v="[8403] MOHANIA"/>
    <x v="39"/>
    <x v="39"/>
    <x v="39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26/06/2026"/>
    <s v="E"/>
    <s v="[1062] RAMGADH"/>
    <s v="[8403] MOHANIA"/>
    <x v="39"/>
    <x v="39"/>
    <x v="39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27/06/2026"/>
    <s v="M"/>
    <s v="[1062] RAMGADH"/>
    <s v="[8403] MOHANIA"/>
    <x v="39"/>
    <x v="39"/>
    <x v="39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27/06/2026"/>
    <s v="M"/>
    <s v="[1062] RAMGADH"/>
    <s v="[8403] MOHANIA"/>
    <x v="39"/>
    <x v="39"/>
    <x v="39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27/06/2026"/>
    <s v="E"/>
    <s v="[1062] RAMGADH"/>
    <s v="[8403] MOHANIA"/>
    <x v="39"/>
    <x v="39"/>
    <x v="39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27/06/2026"/>
    <s v="E"/>
    <s v="[1062] RAMGADH"/>
    <s v="[8403] MOHANIA"/>
    <x v="39"/>
    <x v="39"/>
    <x v="39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28/06/2026"/>
    <s v="M"/>
    <s v="[1062] RAMGADH"/>
    <s v="[8403] MOHANIA"/>
    <x v="39"/>
    <x v="39"/>
    <x v="39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28/06/2026"/>
    <s v="M"/>
    <s v="[1062] RAMGADH"/>
    <s v="[8403] MOHANIA"/>
    <x v="39"/>
    <x v="39"/>
    <x v="39"/>
    <s v="C"/>
    <n v="40"/>
    <n v="3.6"/>
    <n v="8"/>
    <n v="1.44"/>
    <n v="3.2"/>
    <n v="37.253112000000009"/>
    <n v="1490.1244800000004"/>
    <n v="417.01244776119404"/>
    <n v="278.00829850746271"/>
    <n v="26.077178400000008"/>
    <n v="150"/>
    <n v="1666.2016584000005"/>
    <n v="41.655041460000014"/>
    <n v="466.2877775373135"/>
    <n v="310.85851835820898"/>
  </r>
  <r>
    <s v="28/06/2026"/>
    <s v="E"/>
    <s v="[1062] RAMGADH"/>
    <s v="[8403] MOHANIA"/>
    <x v="39"/>
    <x v="39"/>
    <x v="39"/>
    <s v="B"/>
    <n v="6"/>
    <n v="6.7"/>
    <n v="8.6"/>
    <n v="0.40200000000000002"/>
    <n v="0.5159999999999999"/>
    <n v="54.826099999999997"/>
    <n v="328.95659999999998"/>
    <n v="440.96058981233244"/>
    <n v="293.97372654155498"/>
    <n v="5.7567405000000003"/>
    <n v="22.5"/>
    <n v="357.21334049999996"/>
    <n v="59.535556749999991"/>
    <n v="478.8382580428954"/>
    <n v="319.22550536193029"/>
  </r>
  <r>
    <s v="28/06/2026"/>
    <s v="E"/>
    <s v="[1062] RAMGADH"/>
    <s v="[8403] MOHANIA"/>
    <x v="39"/>
    <x v="39"/>
    <x v="39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29/06/2026"/>
    <s v="M"/>
    <s v="[1062] RAMGADH"/>
    <s v="[8403] MOHANIA"/>
    <x v="39"/>
    <x v="39"/>
    <x v="39"/>
    <s v="B"/>
    <n v="9"/>
    <n v="6"/>
    <n v="8.6"/>
    <n v="0.54"/>
    <n v="0.77399999999999991"/>
    <n v="49.097999999999999"/>
    <n v="441.88200000000001"/>
    <n v="418.44886363636368"/>
    <n v="278.96590909090912"/>
    <n v="7.7329350000000012"/>
    <n v="33.75"/>
    <n v="483.364935"/>
    <n v="53.707214999999998"/>
    <n v="457.7319460227273"/>
    <n v="305.15463068181822"/>
  </r>
  <r>
    <s v="29/06/2026"/>
    <s v="M"/>
    <s v="[1062] RAMGADH"/>
    <s v="[8403] MOHANIA"/>
    <x v="39"/>
    <x v="39"/>
    <x v="39"/>
    <s v="C"/>
    <n v="33"/>
    <n v="3.6"/>
    <n v="8"/>
    <n v="1.1879999999999999"/>
    <n v="2.64"/>
    <n v="37.253112000000009"/>
    <n v="1229.3526960000004"/>
    <n v="417.01244776119404"/>
    <n v="278.00829850746271"/>
    <n v="21.513672180000007"/>
    <n v="123.75"/>
    <n v="1374.6163681800003"/>
    <n v="41.655041460000007"/>
    <n v="466.28777753731345"/>
    <n v="310.85851835820898"/>
  </r>
  <r>
    <s v="29/06/2026"/>
    <s v="E"/>
    <s v="[1062] RAMGADH"/>
    <s v="[8403] MOHANIA"/>
    <x v="39"/>
    <x v="39"/>
    <x v="39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29/06/2026"/>
    <s v="E"/>
    <s v="[1062] RAMGADH"/>
    <s v="[8403] MOHANIA"/>
    <x v="39"/>
    <x v="39"/>
    <x v="39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30/06/2026"/>
    <s v="M"/>
    <s v="[1062] RAMGADH"/>
    <s v="[8403] MOHANIA"/>
    <x v="39"/>
    <x v="39"/>
    <x v="3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30/06/2026"/>
    <s v="M"/>
    <s v="[1062] RAMGADH"/>
    <s v="[8403] MOHANIA"/>
    <x v="39"/>
    <x v="39"/>
    <x v="39"/>
    <s v="C"/>
    <n v="17"/>
    <n v="3.3"/>
    <n v="8"/>
    <n v="0.56099999999999994"/>
    <n v="1.36"/>
    <n v="36.002112000000004"/>
    <n v="612.03590400000007"/>
    <n v="417.01288030888031"/>
    <n v="278.00858687258687"/>
    <n v="10.710628320000001"/>
    <n v="63.75"/>
    <n v="686.49653232000003"/>
    <n v="40.382148960000002"/>
    <n v="467.74689915057911"/>
    <n v="311.83126610038607"/>
  </r>
  <r>
    <s v="30/06/2026"/>
    <s v="E"/>
    <s v="[1062] RAMGADH"/>
    <s v="[8403] MOHANIA"/>
    <x v="39"/>
    <x v="39"/>
    <x v="39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30/06/2026"/>
    <s v="E"/>
    <s v="[1062] RAMGADH"/>
    <s v="[8403] MOHANIA"/>
    <x v="39"/>
    <x v="39"/>
    <x v="39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1/06/2026"/>
    <s v="M"/>
    <s v="[1062] RAMGADH"/>
    <s v="[8404] CHANDESH"/>
    <x v="40"/>
    <x v="40"/>
    <x v="40"/>
    <s v="B"/>
    <n v="29"/>
    <n v="7"/>
    <n v="9"/>
    <n v="2.0299999999999998"/>
    <n v="2.61"/>
    <n v="58.45"/>
    <n v="1695.0500000000002"/>
    <n v="449.61538461538464"/>
    <n v="299.74358974358978"/>
    <n v="29.663375000000006"/>
    <n v="108.75"/>
    <n v="1833.4633750000003"/>
    <n v="63.222875000000009"/>
    <n v="486.32980769230772"/>
    <n v="324.21987179487184"/>
  </r>
  <r>
    <s v="01/06/2026"/>
    <s v="E"/>
    <s v="[1062] RAMGADH"/>
    <s v="[8404] CHANDESH"/>
    <x v="40"/>
    <x v="40"/>
    <x v="40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02/06/2026"/>
    <s v="M"/>
    <s v="[1062] RAMGADH"/>
    <s v="[8404] CHANDESH"/>
    <x v="40"/>
    <x v="40"/>
    <x v="40"/>
    <s v="B"/>
    <n v="23"/>
    <n v="7.1"/>
    <n v="8.8000000000000007"/>
    <n v="1.6329999999999998"/>
    <n v="2.024"/>
    <n v="58.692149999999998"/>
    <n v="1349.9194499999999"/>
    <n v="452.63868894601546"/>
    <n v="301.75912596401031"/>
    <n v="23.623590374999999"/>
    <n v="86.25"/>
    <n v="1459.7930403749999"/>
    <n v="63.469262624999999"/>
    <n v="489.48017448586126"/>
    <n v="326.32011632390748"/>
  </r>
  <r>
    <s v="02/06/2026"/>
    <s v="E"/>
    <s v="[1062] RAMGADH"/>
    <s v="[8404] CHANDESH"/>
    <x v="40"/>
    <x v="40"/>
    <x v="40"/>
    <s v="B"/>
    <n v="22"/>
    <n v="7.6"/>
    <n v="9"/>
    <n v="1.6719999999999999"/>
    <n v="1.98"/>
    <n v="63.46"/>
    <n v="1396.1200000000001"/>
    <n v="466.61764705882348"/>
    <n v="311.07843137254901"/>
    <n v="24.432100000000005"/>
    <n v="82.5"/>
    <n v="1503.0521000000001"/>
    <n v="68.320550000000011"/>
    <n v="502.35698529411769"/>
    <n v="334.90465686274513"/>
  </r>
  <r>
    <s v="03/06/2026"/>
    <s v="M"/>
    <s v="[1062] RAMGADH"/>
    <s v="[8404] CHANDESH"/>
    <x v="40"/>
    <x v="40"/>
    <x v="40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03/06/2026"/>
    <s v="E"/>
    <s v="[1062] RAMGADH"/>
    <s v="[8404] CHANDESH"/>
    <x v="40"/>
    <x v="40"/>
    <x v="40"/>
    <s v="B"/>
    <n v="22"/>
    <n v="7.6"/>
    <n v="9"/>
    <n v="1.6719999999999999"/>
    <n v="1.98"/>
    <n v="63.46"/>
    <n v="1396.1200000000001"/>
    <n v="466.61764705882348"/>
    <n v="311.07843137254901"/>
    <n v="24.432100000000005"/>
    <n v="82.5"/>
    <n v="1503.0521000000001"/>
    <n v="68.320550000000011"/>
    <n v="502.35698529411769"/>
    <n v="334.90465686274513"/>
  </r>
  <r>
    <s v="03/06/2026"/>
    <s v="E"/>
    <s v="[1062] RAMGADH"/>
    <s v="[8404] CHANDESH"/>
    <x v="40"/>
    <x v="40"/>
    <x v="40"/>
    <s v="C"/>
    <n v="30"/>
    <n v="3.8"/>
    <n v="8.5"/>
    <n v="1.1399999999999999"/>
    <n v="2.5499999999999998"/>
    <n v="39.4771815"/>
    <n v="1184.315445"/>
    <n v="417.0124806338028"/>
    <n v="278.00832042253518"/>
    <n v="20.7255202875"/>
    <n v="112.5"/>
    <n v="1317.5409652875001"/>
    <n v="43.918032176250001"/>
    <n v="463.92287510123236"/>
    <n v="309.28191673415489"/>
  </r>
  <r>
    <s v="04/06/2026"/>
    <s v="M"/>
    <s v="[1062] RAMGADH"/>
    <s v="[8404] CHANDESH"/>
    <x v="40"/>
    <x v="40"/>
    <x v="40"/>
    <s v="B"/>
    <n v="27"/>
    <n v="6.9"/>
    <n v="8.8000000000000007"/>
    <n v="1.8630000000000002"/>
    <n v="2.3760000000000003"/>
    <n v="57.038850000000004"/>
    <n v="1540.0489500000001"/>
    <n v="446.77950391644907"/>
    <n v="297.85300261096603"/>
    <n v="26.950856625000004"/>
    <n v="101.25"/>
    <n v="1668.249806625"/>
    <n v="61.787029875000002"/>
    <n v="483.97151338120102"/>
    <n v="322.64767558746735"/>
  </r>
  <r>
    <s v="04/06/2026"/>
    <s v="M"/>
    <s v="[1062] RAMGADH"/>
    <s v="[8404] CHANDESH"/>
    <x v="40"/>
    <x v="40"/>
    <x v="40"/>
    <s v="C"/>
    <n v="20"/>
    <n v="3.8"/>
    <n v="8.1"/>
    <n v="0.76"/>
    <n v="1.62"/>
    <n v="38.365125900000002"/>
    <n v="767.30251800000008"/>
    <n v="417.01223804347831"/>
    <n v="278.00815869565218"/>
    <n v="13.427794065000002"/>
    <n v="75"/>
    <n v="855.73031206500013"/>
    <n v="42.78651560325001"/>
    <n v="465.07082177445665"/>
    <n v="310.04721451630445"/>
  </r>
  <r>
    <s v="04/06/2026"/>
    <s v="E"/>
    <s v="[1062] RAMGADH"/>
    <s v="[8404] CHANDESH"/>
    <x v="40"/>
    <x v="40"/>
    <x v="40"/>
    <s v="B"/>
    <n v="15"/>
    <n v="7.4"/>
    <n v="8.8000000000000007"/>
    <n v="1.1100000000000001"/>
    <n v="1.32"/>
    <n v="61.172100000000007"/>
    <n v="917.58150000000012"/>
    <n v="461.09623115577887"/>
    <n v="307.39748743718593"/>
    <n v="16.057676250000004"/>
    <n v="56.25"/>
    <n v="989.88917625000011"/>
    <n v="65.992611750000009"/>
    <n v="497.43174685929648"/>
    <n v="331.6211645728643"/>
  </r>
  <r>
    <s v="04/06/2026"/>
    <s v="E"/>
    <s v="[1062] RAMGADH"/>
    <s v="[8404] CHANDESH"/>
    <x v="40"/>
    <x v="40"/>
    <x v="40"/>
    <s v="C"/>
    <n v="31"/>
    <n v="3.7"/>
    <n v="8.4"/>
    <n v="1.147"/>
    <n v="2.6040000000000005"/>
    <n v="38.782167600000008"/>
    <n v="1202.2471956000002"/>
    <n v="417.01255483870978"/>
    <n v="278.00836989247318"/>
    <n v="21.039325923000003"/>
    <n v="116.25"/>
    <n v="1339.5365215230001"/>
    <n v="43.210855533000007"/>
    <n v="464.63285519354849"/>
    <n v="309.75523679569898"/>
  </r>
  <r>
    <s v="05/06/2026"/>
    <s v="M"/>
    <s v="[1062] RAMGADH"/>
    <s v="[8404] CHANDESH"/>
    <x v="40"/>
    <x v="40"/>
    <x v="40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05/06/2026"/>
    <s v="M"/>
    <s v="[1062] RAMGADH"/>
    <s v="[8404] CHANDESH"/>
    <x v="40"/>
    <x v="40"/>
    <x v="40"/>
    <s v="C"/>
    <n v="51"/>
    <n v="3.6"/>
    <n v="8.1999999999999993"/>
    <n v="1.8359999999999999"/>
    <n v="4.1819999999999995"/>
    <n v="37.809139800000004"/>
    <n v="1928.2661298000003"/>
    <n v="417.01257132352941"/>
    <n v="278.00838088235292"/>
    <n v="33.74465727150001"/>
    <n v="191.25"/>
    <n v="2153.2607870715001"/>
    <n v="42.220799746499999"/>
    <n v="465.6705854393382"/>
    <n v="310.44705695955878"/>
  </r>
  <r>
    <s v="05/06/2026"/>
    <s v="E"/>
    <s v="[1062] RAMGADH"/>
    <s v="[8404] CHANDESH"/>
    <x v="40"/>
    <x v="40"/>
    <x v="40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05/06/2026"/>
    <s v="E"/>
    <s v="[1062] RAMGADH"/>
    <s v="[8404] CHANDESH"/>
    <x v="40"/>
    <x v="40"/>
    <x v="40"/>
    <s v="C"/>
    <n v="24"/>
    <n v="3.8"/>
    <n v="8.3000000000000007"/>
    <n v="0.91199999999999992"/>
    <n v="1.9920000000000002"/>
    <n v="38.921153700000005"/>
    <n v="934.10768880000012"/>
    <n v="417.01236107142859"/>
    <n v="278.00824071428571"/>
    <n v="16.346884554000003"/>
    <n v="90"/>
    <n v="1040.4545733540001"/>
    <n v="43.352273889750002"/>
    <n v="464.48864881874999"/>
    <n v="309.6590992125"/>
  </r>
  <r>
    <s v="06/06/2026"/>
    <s v="M"/>
    <s v="[1062] RAMGADH"/>
    <s v="[8404] CHANDESH"/>
    <x v="40"/>
    <x v="40"/>
    <x v="40"/>
    <s v="B"/>
    <n v="24"/>
    <n v="7.6"/>
    <n v="9"/>
    <n v="1.8239999999999998"/>
    <n v="2.16"/>
    <n v="63.46"/>
    <n v="1523.04"/>
    <n v="466.61764705882348"/>
    <n v="311.07843137254901"/>
    <n v="26.653200000000002"/>
    <n v="90"/>
    <n v="1639.6931999999999"/>
    <n v="68.320549999999997"/>
    <n v="502.35698529411758"/>
    <n v="334.90465686274507"/>
  </r>
  <r>
    <s v="06/06/2026"/>
    <s v="M"/>
    <s v="[1062] RAMGADH"/>
    <s v="[8404] CHANDESH"/>
    <x v="40"/>
    <x v="40"/>
    <x v="40"/>
    <s v="C"/>
    <n v="41"/>
    <n v="3.7"/>
    <n v="8.1999999999999993"/>
    <n v="1.5170000000000001"/>
    <n v="3.3620000000000001"/>
    <n v="38.226139799999999"/>
    <n v="1567.2717318"/>
    <n v="417.01243418181815"/>
    <n v="278.00828945454543"/>
    <n v="27.427255306500001"/>
    <n v="153.75"/>
    <n v="1748.4489871065"/>
    <n v="42.645097246500001"/>
    <n v="465.21924268909089"/>
    <n v="310.14616179272724"/>
  </r>
  <r>
    <s v="06/06/2026"/>
    <s v="E"/>
    <s v="[1062] RAMGADH"/>
    <s v="[8404] CHANDESH"/>
    <x v="40"/>
    <x v="40"/>
    <x v="40"/>
    <s v="B"/>
    <n v="15"/>
    <n v="7.6"/>
    <n v="9"/>
    <n v="1.1399999999999999"/>
    <n v="1.35"/>
    <n v="63.46"/>
    <n v="951.9"/>
    <n v="466.61764705882348"/>
    <n v="311.07843137254901"/>
    <n v="16.658250000000002"/>
    <n v="56.25"/>
    <n v="1024.80825"/>
    <n v="68.320549999999997"/>
    <n v="502.35698529411758"/>
    <n v="334.90465686274507"/>
  </r>
  <r>
    <s v="06/06/2026"/>
    <s v="E"/>
    <s v="[1062] RAMGADH"/>
    <s v="[8404] CHANDESH"/>
    <x v="40"/>
    <x v="40"/>
    <x v="40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07/06/2026"/>
    <s v="M"/>
    <s v="[1062] RAMGADH"/>
    <s v="[8404] CHANDESH"/>
    <x v="40"/>
    <x v="40"/>
    <x v="40"/>
    <s v="B"/>
    <n v="25"/>
    <n v="7.3"/>
    <n v="9"/>
    <n v="1.825"/>
    <n v="2.25"/>
    <n v="60.954999999999998"/>
    <n v="1523.875"/>
    <n v="458.30827067669168"/>
    <n v="305.53884711779443"/>
    <n v="26.667812500000004"/>
    <n v="93.75"/>
    <n v="1644.2928125000001"/>
    <n v="65.771712500000007"/>
    <n v="494.52415413533839"/>
    <n v="329.68276942355891"/>
  </r>
  <r>
    <s v="07/06/2026"/>
    <s v="M"/>
    <s v="[1062] RAMGADH"/>
    <s v="[8404] CHANDESH"/>
    <x v="40"/>
    <x v="40"/>
    <x v="40"/>
    <s v="C"/>
    <n v="21"/>
    <n v="4.3"/>
    <n v="8.4"/>
    <n v="0.90300000000000002"/>
    <n v="1.764"/>
    <n v="41.284167600000004"/>
    <n v="866.96751960000006"/>
    <n v="417.01179393939395"/>
    <n v="278.00786262626264"/>
    <n v="15.171931593000002"/>
    <n v="78.75"/>
    <n v="960.88945119300001"/>
    <n v="45.756640533000002"/>
    <n v="462.18828821212122"/>
    <n v="308.12552547474746"/>
  </r>
  <r>
    <s v="07/06/2026"/>
    <s v="E"/>
    <s v="[1062] RAMGADH"/>
    <s v="[8404] CHANDESH"/>
    <x v="40"/>
    <x v="40"/>
    <x v="40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07/06/2026"/>
    <s v="E"/>
    <s v="[1062] RAMGADH"/>
    <s v="[8404] CHANDESH"/>
    <x v="40"/>
    <x v="40"/>
    <x v="40"/>
    <s v="C"/>
    <n v="28"/>
    <n v="4"/>
    <n v="8.4"/>
    <n v="1.1200000000000001"/>
    <n v="2.3520000000000003"/>
    <n v="40.033167600000006"/>
    <n v="1120.9286928000001"/>
    <n v="417.01216250000004"/>
    <n v="278.00810833333338"/>
    <n v="19.616252124000003"/>
    <n v="105"/>
    <n v="1245.5449449240002"/>
    <n v="44.483748033000005"/>
    <n v="463.37237534375004"/>
    <n v="308.91491689583336"/>
  </r>
  <r>
    <s v="08/06/2026"/>
    <s v="M"/>
    <s v="[1062] RAMGADH"/>
    <s v="[8404] CHANDESH"/>
    <x v="40"/>
    <x v="40"/>
    <x v="40"/>
    <s v="B"/>
    <n v="28"/>
    <n v="7.6"/>
    <n v="9"/>
    <n v="2.1279999999999997"/>
    <n v="2.52"/>
    <n v="63.46"/>
    <n v="1776.88"/>
    <n v="466.61764705882348"/>
    <n v="311.07843137254901"/>
    <n v="31.095400000000005"/>
    <n v="105"/>
    <n v="1912.9754"/>
    <n v="68.320549999999997"/>
    <n v="502.35698529411758"/>
    <n v="334.90465686274507"/>
  </r>
  <r>
    <s v="08/06/2026"/>
    <s v="M"/>
    <s v="[1062] RAMGADH"/>
    <s v="[8404] CHANDESH"/>
    <x v="40"/>
    <x v="40"/>
    <x v="40"/>
    <s v="C"/>
    <n v="23"/>
    <n v="4.0999999999999996"/>
    <n v="8.4"/>
    <n v="0.94299999999999995"/>
    <n v="1.9320000000000002"/>
    <n v="40.4501676"/>
    <n v="930.35385480000002"/>
    <n v="417.01203711340207"/>
    <n v="278.00802474226805"/>
    <n v="16.281192459000003"/>
    <n v="86.25"/>
    <n v="1032.885047259"/>
    <n v="44.908045532999999"/>
    <n v="462.96954157731955"/>
    <n v="308.64636105154636"/>
  </r>
  <r>
    <s v="08/06/2026"/>
    <s v="E"/>
    <s v="[1062] RAMGADH"/>
    <s v="[8404] CHANDESH"/>
    <x v="40"/>
    <x v="40"/>
    <x v="40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08/06/2026"/>
    <s v="E"/>
    <s v="[1062] RAMGADH"/>
    <s v="[8404] CHANDESH"/>
    <x v="40"/>
    <x v="40"/>
    <x v="40"/>
    <s v="C"/>
    <n v="16"/>
    <n v="4"/>
    <n v="8.4"/>
    <n v="0.64"/>
    <n v="1.3440000000000001"/>
    <n v="40.033167600000006"/>
    <n v="640.53068160000009"/>
    <n v="417.01216250000004"/>
    <n v="278.00810833333338"/>
    <n v="11.209286928000003"/>
    <n v="60"/>
    <n v="711.73996852800008"/>
    <n v="44.483748033000005"/>
    <n v="463.37237534375004"/>
    <n v="308.91491689583336"/>
  </r>
  <r>
    <s v="09/06/2026"/>
    <s v="M"/>
    <s v="[1062] RAMGADH"/>
    <s v="[8404] CHANDESH"/>
    <x v="40"/>
    <x v="40"/>
    <x v="40"/>
    <s v="B"/>
    <n v="21"/>
    <n v="7.7"/>
    <n v="9"/>
    <n v="1.6170000000000002"/>
    <n v="1.89"/>
    <n v="64.295000000000002"/>
    <n v="1350.1949999999999"/>
    <n v="469.30656934306569"/>
    <n v="312.87104622871044"/>
    <n v="23.6284125"/>
    <n v="78.75"/>
    <n v="1452.5734124999999"/>
    <n v="69.170162499999989"/>
    <n v="504.89169708029186"/>
    <n v="336.59446472019459"/>
  </r>
  <r>
    <s v="09/06/2026"/>
    <s v="M"/>
    <s v="[1062] RAMGADH"/>
    <s v="[8404] CHANDESH"/>
    <x v="40"/>
    <x v="40"/>
    <x v="40"/>
    <s v="C"/>
    <n v="16"/>
    <n v="4.2"/>
    <n v="8.1999999999999993"/>
    <n v="0.67200000000000004"/>
    <n v="1.3119999999999998"/>
    <n v="40.311139799999999"/>
    <n v="644.97823679999999"/>
    <n v="417.01179103448277"/>
    <n v="278.00786068965516"/>
    <n v="11.287119144"/>
    <n v="60"/>
    <n v="716.26535594400002"/>
    <n v="44.766584746500001"/>
    <n v="463.10260082586211"/>
    <n v="308.73506721724141"/>
  </r>
  <r>
    <s v="09/06/2026"/>
    <s v="E"/>
    <s v="[1062] RAMGADH"/>
    <s v="[8404] CHANDESH"/>
    <x v="40"/>
    <x v="40"/>
    <x v="40"/>
    <s v="B"/>
    <n v="13"/>
    <n v="7.6"/>
    <n v="9"/>
    <n v="0.98799999999999999"/>
    <n v="1.17"/>
    <n v="63.46"/>
    <n v="824.98"/>
    <n v="466.61764705882348"/>
    <n v="311.07843137254901"/>
    <n v="14.437150000000001"/>
    <n v="48.75"/>
    <n v="888.16714999999999"/>
    <n v="68.320549999999997"/>
    <n v="502.35698529411758"/>
    <n v="334.90465686274507"/>
  </r>
  <r>
    <s v="09/06/2026"/>
    <s v="E"/>
    <s v="[1062] RAMGADH"/>
    <s v="[8404] CHANDESH"/>
    <x v="40"/>
    <x v="40"/>
    <x v="40"/>
    <s v="C"/>
    <n v="19"/>
    <n v="4.2"/>
    <n v="8.4"/>
    <n v="0.79799999999999993"/>
    <n v="1.5959999999999999"/>
    <n v="40.867167600000002"/>
    <n v="776.47618440000008"/>
    <n v="417.01191428571428"/>
    <n v="278.00794285714284"/>
    <n v="13.588333227000003"/>
    <n v="71.25"/>
    <n v="861.3145176270001"/>
    <n v="45.332343033000008"/>
    <n v="462.57492890816332"/>
    <n v="308.38328593877554"/>
  </r>
  <r>
    <s v="10/06/2026"/>
    <s v="M"/>
    <s v="[1062] RAMGADH"/>
    <s v="[8404] CHANDESH"/>
    <x v="40"/>
    <x v="40"/>
    <x v="40"/>
    <s v="B"/>
    <n v="23"/>
    <n v="7.5"/>
    <n v="9"/>
    <n v="1.7250000000000001"/>
    <n v="2.0699999999999998"/>
    <n v="62.625"/>
    <n v="1440.375"/>
    <n v="463.88888888888886"/>
    <n v="309.25925925925924"/>
    <n v="25.206562500000004"/>
    <n v="86.25"/>
    <n v="1551.8315625"/>
    <n v="67.470937500000005"/>
    <n v="499.78472222222223"/>
    <n v="333.18981481481484"/>
  </r>
  <r>
    <s v="10/06/2026"/>
    <s v="M"/>
    <s v="[1062] RAMGADH"/>
    <s v="[8404] CHANDESH"/>
    <x v="40"/>
    <x v="40"/>
    <x v="40"/>
    <s v="C"/>
    <n v="21"/>
    <n v="4.5"/>
    <n v="8.5"/>
    <n v="0.94499999999999995"/>
    <n v="1.7849999999999999"/>
    <n v="42.396181500000004"/>
    <n v="890.31981150000013"/>
    <n v="417.01162131147544"/>
    <n v="278.00774754098364"/>
    <n v="15.580596701250004"/>
    <n v="78.75"/>
    <n v="984.65040820125012"/>
    <n v="46.888114676250005"/>
    <n v="461.19457058606559"/>
    <n v="307.46304705737708"/>
  </r>
  <r>
    <s v="10/06/2026"/>
    <s v="E"/>
    <s v="[1062] RAMGADH"/>
    <s v="[8404] CHANDESH"/>
    <x v="40"/>
    <x v="40"/>
    <x v="40"/>
    <s v="B"/>
    <n v="11"/>
    <n v="7.8"/>
    <n v="9"/>
    <n v="0.85799999999999998"/>
    <n v="0.99"/>
    <n v="65.13"/>
    <n v="716.43"/>
    <n v="471.95652173913038"/>
    <n v="314.63768115942025"/>
    <n v="12.537525"/>
    <n v="41.25"/>
    <n v="770.21752499999991"/>
    <n v="70.019774999999996"/>
    <n v="507.3896739130434"/>
    <n v="338.25978260869562"/>
  </r>
  <r>
    <s v="10/06/2026"/>
    <s v="E"/>
    <s v="[1062] RAMGADH"/>
    <s v="[8404] CHANDESH"/>
    <x v="40"/>
    <x v="40"/>
    <x v="40"/>
    <s v="C"/>
    <n v="30"/>
    <n v="3.7"/>
    <n v="8.4"/>
    <n v="1.1100000000000001"/>
    <n v="2.52"/>
    <n v="38.782167600000008"/>
    <n v="1163.4650280000003"/>
    <n v="417.01255483870978"/>
    <n v="278.00836989247318"/>
    <n v="20.360637990000008"/>
    <n v="112.5"/>
    <n v="1296.3256659900003"/>
    <n v="43.210855533000007"/>
    <n v="464.63285519354849"/>
    <n v="309.75523679569898"/>
  </r>
  <r>
    <s v="11/06/2026"/>
    <s v="M"/>
    <s v="[1062] RAMGADH"/>
    <s v="[8404] CHANDESH"/>
    <x v="40"/>
    <x v="40"/>
    <x v="40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11/06/2026"/>
    <s v="E"/>
    <s v="[1062] RAMGADH"/>
    <s v="[8404] CHANDESH"/>
    <x v="40"/>
    <x v="40"/>
    <x v="40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12/06/2026"/>
    <s v="M"/>
    <s v="[1062] RAMGADH"/>
    <s v="[8404] CHANDESH"/>
    <x v="40"/>
    <x v="40"/>
    <x v="40"/>
    <s v="B"/>
    <n v="29"/>
    <n v="7.2"/>
    <n v="9"/>
    <n v="2.0880000000000001"/>
    <n v="2.61"/>
    <n v="60.120000000000005"/>
    <n v="1743.48"/>
    <n v="455.4545454545455"/>
    <n v="303.63636363636368"/>
    <n v="30.510900000000003"/>
    <n v="108.75"/>
    <n v="1882.7409"/>
    <n v="64.9221"/>
    <n v="491.83409090909089"/>
    <n v="327.88939393939393"/>
  </r>
  <r>
    <s v="12/06/2026"/>
    <s v="M"/>
    <s v="[1062] RAMGADH"/>
    <s v="[8404] CHANDESH"/>
    <x v="40"/>
    <x v="40"/>
    <x v="40"/>
    <s v="C"/>
    <n v="12"/>
    <n v="4.3"/>
    <n v="8.3000000000000007"/>
    <n v="0.5159999999999999"/>
    <n v="0.99600000000000011"/>
    <n v="41.006153699999999"/>
    <n v="492.07384439999998"/>
    <n v="417.0117325423729"/>
    <n v="278.00782169491526"/>
    <n v="8.6112922770000004"/>
    <n v="45"/>
    <n v="545.68513667699995"/>
    <n v="45.473761389749995"/>
    <n v="462.44503108220334"/>
    <n v="308.29668738813558"/>
  </r>
  <r>
    <s v="12/06/2026"/>
    <s v="E"/>
    <s v="[1062] RAMGADH"/>
    <s v="[8404] CHANDESH"/>
    <x v="40"/>
    <x v="40"/>
    <x v="40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13/06/2026"/>
    <s v="M"/>
    <s v="[1062] RAMGADH"/>
    <s v="[8404] CHANDESH"/>
    <x v="40"/>
    <x v="40"/>
    <x v="40"/>
    <s v="B"/>
    <n v="20"/>
    <n v="8.4"/>
    <n v="9"/>
    <n v="1.68"/>
    <n v="1.8"/>
    <n v="70.14"/>
    <n v="1402.8"/>
    <n v="487.08333333333326"/>
    <n v="324.72222222222217"/>
    <n v="24.549000000000003"/>
    <n v="75"/>
    <n v="1502.3489999999999"/>
    <n v="75.117449999999991"/>
    <n v="521.64895833333321"/>
    <n v="347.76597222222216"/>
  </r>
  <r>
    <s v="13/06/2026"/>
    <s v="M"/>
    <s v="[1062] RAMGADH"/>
    <s v="[8404] CHANDESH"/>
    <x v="40"/>
    <x v="40"/>
    <x v="40"/>
    <s v="C"/>
    <n v="24"/>
    <n v="4.0999999999999996"/>
    <n v="8.1999999999999993"/>
    <n v="0.98399999999999987"/>
    <n v="1.9679999999999997"/>
    <n v="39.894139799999998"/>
    <n v="957.45935519999989"/>
    <n v="417.01191428571434"/>
    <n v="278.00794285714289"/>
    <n v="16.755538716"/>
    <n v="90"/>
    <n v="1064.2148939159999"/>
    <n v="44.3422872465"/>
    <n v="463.50822905749135"/>
    <n v="309.00548603832755"/>
  </r>
  <r>
    <s v="13/06/2026"/>
    <s v="E"/>
    <s v="[1062] RAMGADH"/>
    <s v="[8404] CHANDESH"/>
    <x v="40"/>
    <x v="40"/>
    <x v="40"/>
    <s v="B"/>
    <n v="9"/>
    <n v="7.8"/>
    <n v="9"/>
    <n v="0.70200000000000007"/>
    <n v="0.81"/>
    <n v="65.13"/>
    <n v="586.16999999999996"/>
    <n v="471.95652173913038"/>
    <n v="314.63768115942025"/>
    <n v="10.257975"/>
    <n v="33.75"/>
    <n v="630.17797499999995"/>
    <n v="70.019774999999996"/>
    <n v="507.3896739130434"/>
    <n v="338.25978260869562"/>
  </r>
  <r>
    <s v="13/06/2026"/>
    <s v="E"/>
    <s v="[1062] RAMGADH"/>
    <s v="[8404] CHANDESH"/>
    <x v="40"/>
    <x v="40"/>
    <x v="40"/>
    <s v="C"/>
    <n v="30"/>
    <n v="4"/>
    <n v="8.4"/>
    <n v="1.2"/>
    <n v="2.52"/>
    <n v="40.033167600000006"/>
    <n v="1200.9950280000003"/>
    <n v="417.01216250000004"/>
    <n v="278.00810833333338"/>
    <n v="21.017412990000008"/>
    <n v="112.5"/>
    <n v="1334.5124409900002"/>
    <n v="44.483748033000005"/>
    <n v="463.37237534375004"/>
    <n v="308.91491689583336"/>
  </r>
  <r>
    <s v="14/06/2026"/>
    <s v="M"/>
    <s v="[1062] RAMGADH"/>
    <s v="[8404] CHANDESH"/>
    <x v="40"/>
    <x v="40"/>
    <x v="40"/>
    <s v="B"/>
    <n v="32"/>
    <n v="7"/>
    <n v="9"/>
    <n v="2.2400000000000002"/>
    <n v="2.88"/>
    <n v="58.45"/>
    <n v="1870.4"/>
    <n v="449.61538461538464"/>
    <n v="299.74358974358978"/>
    <n v="32.732000000000006"/>
    <n v="120"/>
    <n v="2023.1320000000001"/>
    <n v="63.222875000000002"/>
    <n v="486.32980769230767"/>
    <n v="324.21987179487178"/>
  </r>
  <r>
    <s v="14/06/2026"/>
    <s v="M"/>
    <s v="[1062] RAMGADH"/>
    <s v="[8404] CHANDESH"/>
    <x v="40"/>
    <x v="40"/>
    <x v="40"/>
    <s v="C"/>
    <n v="18"/>
    <n v="4.0999999999999996"/>
    <n v="8.5"/>
    <n v="0.73799999999999999"/>
    <n v="1.53"/>
    <n v="40.728181500000005"/>
    <n v="733.10726700000009"/>
    <n v="417.01209726962463"/>
    <n v="278.0080648464164"/>
    <n v="12.829377172500003"/>
    <n v="67.5"/>
    <n v="813.43664417250011"/>
    <n v="45.190924676250006"/>
    <n v="462.70571340870316"/>
    <n v="308.47047560580211"/>
  </r>
  <r>
    <s v="14/06/2026"/>
    <s v="E"/>
    <s v="[1062] RAMGADH"/>
    <s v="[8404] CHANDESH"/>
    <x v="40"/>
    <x v="40"/>
    <x v="40"/>
    <s v="B"/>
    <n v="11"/>
    <n v="7.7"/>
    <n v="9"/>
    <n v="0.84699999999999998"/>
    <n v="0.99"/>
    <n v="64.295000000000002"/>
    <n v="707.245"/>
    <n v="469.30656934306569"/>
    <n v="312.87104622871044"/>
    <n v="12.376787500000001"/>
    <n v="41.25"/>
    <n v="760.87178749999998"/>
    <n v="69.170162500000004"/>
    <n v="504.89169708029198"/>
    <n v="336.59446472019465"/>
  </r>
  <r>
    <s v="14/06/2026"/>
    <s v="E"/>
    <s v="[1062] RAMGADH"/>
    <s v="[8404] CHANDESH"/>
    <x v="40"/>
    <x v="40"/>
    <x v="40"/>
    <s v="C"/>
    <n v="31"/>
    <n v="3.8"/>
    <n v="8.5"/>
    <n v="1.1779999999999999"/>
    <n v="2.6349999999999998"/>
    <n v="39.4771815"/>
    <n v="1223.7926265000001"/>
    <n v="417.0124806338028"/>
    <n v="278.00832042253518"/>
    <n v="21.416370963750005"/>
    <n v="116.25"/>
    <n v="1361.4589974637502"/>
    <n v="43.918032176250009"/>
    <n v="463.92287510123242"/>
    <n v="309.28191673415495"/>
  </r>
  <r>
    <s v="15/06/2026"/>
    <s v="M"/>
    <s v="[1062] RAMGADH"/>
    <s v="[8404] CHANDESH"/>
    <x v="40"/>
    <x v="40"/>
    <x v="40"/>
    <s v="B"/>
    <n v="29"/>
    <n v="7.5"/>
    <n v="9"/>
    <n v="2.1749999999999998"/>
    <n v="2.61"/>
    <n v="62.625"/>
    <n v="1816.125"/>
    <n v="463.88888888888886"/>
    <n v="309.25925925925924"/>
    <n v="31.782187500000003"/>
    <n v="108.75"/>
    <n v="1956.6571875"/>
    <n v="67.470937500000005"/>
    <n v="499.78472222222223"/>
    <n v="333.18981481481484"/>
  </r>
  <r>
    <s v="15/06/2026"/>
    <s v="M"/>
    <s v="[1062] RAMGADH"/>
    <s v="[8404] CHANDESH"/>
    <x v="40"/>
    <x v="40"/>
    <x v="40"/>
    <s v="C"/>
    <n v="33"/>
    <n v="4.0999999999999996"/>
    <n v="8.5"/>
    <n v="1.3529999999999998"/>
    <n v="2.8050000000000002"/>
    <n v="40.728181500000005"/>
    <n v="1344.0299895000003"/>
    <n v="417.01209726962463"/>
    <n v="278.0080648464164"/>
    <n v="23.520524816250006"/>
    <n v="123.75"/>
    <n v="1491.3005143162502"/>
    <n v="45.190924676250006"/>
    <n v="462.70571340870316"/>
    <n v="308.47047560580211"/>
  </r>
  <r>
    <s v="15/06/2026"/>
    <s v="E"/>
    <s v="[1062] RAMGADH"/>
    <s v="[8404] CHANDESH"/>
    <x v="40"/>
    <x v="40"/>
    <x v="40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15/06/2026"/>
    <s v="E"/>
    <s v="[1062] RAMGADH"/>
    <s v="[8404] CHANDESH"/>
    <x v="40"/>
    <x v="40"/>
    <x v="40"/>
    <s v="C"/>
    <n v="28"/>
    <n v="3.9"/>
    <n v="8.1999999999999993"/>
    <n v="1.0920000000000001"/>
    <n v="2.2959999999999998"/>
    <n v="39.060139800000002"/>
    <n v="1093.6839144"/>
    <n v="417.01216868327407"/>
    <n v="278.00811245551603"/>
    <n v="19.139468502000003"/>
    <n v="105"/>
    <n v="1217.823382902"/>
    <n v="43.493692246500004"/>
    <n v="464.34546882384348"/>
    <n v="309.5636458825623"/>
  </r>
  <r>
    <s v="16/06/2026"/>
    <s v="M"/>
    <s v="[1062] RAMGADH"/>
    <s v="[8404] CHANDESH"/>
    <x v="40"/>
    <x v="40"/>
    <x v="40"/>
    <s v="B"/>
    <n v="21"/>
    <n v="7.4"/>
    <n v="9"/>
    <n v="1.554"/>
    <n v="1.89"/>
    <n v="61.790000000000006"/>
    <n v="1297.5900000000001"/>
    <n v="461.11940298507466"/>
    <n v="307.41293532338312"/>
    <n v="22.707825000000003"/>
    <n v="78.75"/>
    <n v="1399.0478250000001"/>
    <n v="66.621324999999999"/>
    <n v="497.17406716417906"/>
    <n v="331.44937810945271"/>
  </r>
  <r>
    <s v="16/06/2026"/>
    <s v="E"/>
    <s v="[1062] RAMGADH"/>
    <s v="[8404] CHANDESH"/>
    <x v="40"/>
    <x v="40"/>
    <x v="40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16/06/2026"/>
    <s v="E"/>
    <s v="[1062] RAMGADH"/>
    <s v="[8404] CHANDESH"/>
    <x v="40"/>
    <x v="40"/>
    <x v="40"/>
    <s v="C"/>
    <n v="27"/>
    <n v="4.0999999999999996"/>
    <n v="8.3000000000000007"/>
    <n v="1.107"/>
    <n v="2.2410000000000001"/>
    <n v="40.172153700000003"/>
    <n v="1084.6481499000001"/>
    <n v="417.01197612456752"/>
    <n v="278.00798408304502"/>
    <n v="18.981342623250004"/>
    <n v="101.25"/>
    <n v="1204.8794925232501"/>
    <n v="44.625166389749999"/>
    <n v="463.23702134688585"/>
    <n v="308.82468089792388"/>
  </r>
  <r>
    <s v="17/06/2026"/>
    <s v="M"/>
    <s v="[1062] RAMGADH"/>
    <s v="[8404] CHANDESH"/>
    <x v="40"/>
    <x v="40"/>
    <x v="40"/>
    <s v="B"/>
    <n v="21"/>
    <n v="7.8"/>
    <n v="9"/>
    <n v="1.6379999999999999"/>
    <n v="1.89"/>
    <n v="65.13"/>
    <n v="1367.73"/>
    <n v="471.95652173913038"/>
    <n v="314.63768115942025"/>
    <n v="23.935275000000004"/>
    <n v="78.75"/>
    <n v="1470.4152750000001"/>
    <n v="70.01977500000001"/>
    <n v="507.38967391304351"/>
    <n v="338.25978260869567"/>
  </r>
  <r>
    <s v="17/06/2026"/>
    <s v="M"/>
    <s v="[1062] RAMGADH"/>
    <s v="[8404] CHANDESH"/>
    <x v="40"/>
    <x v="40"/>
    <x v="40"/>
    <s v="C"/>
    <n v="19"/>
    <n v="4"/>
    <n v="8.1999999999999993"/>
    <n v="0.76"/>
    <n v="1.5579999999999998"/>
    <n v="39.477139800000003"/>
    <n v="750.06565620000003"/>
    <n v="417.0120401408451"/>
    <n v="278.00802676056338"/>
    <n v="13.126148983500002"/>
    <n v="71.25"/>
    <n v="834.44180518350004"/>
    <n v="43.917989746500005"/>
    <n v="463.92242689964797"/>
    <n v="309.28161793309863"/>
  </r>
  <r>
    <s v="17/06/2026"/>
    <s v="E"/>
    <s v="[1062] RAMGADH"/>
    <s v="[8404] CHANDESH"/>
    <x v="40"/>
    <x v="40"/>
    <x v="40"/>
    <s v="B"/>
    <n v="9"/>
    <n v="8.1999999999999993"/>
    <n v="9"/>
    <n v="0.73799999999999999"/>
    <n v="0.81"/>
    <n v="68.469999999999985"/>
    <n v="616.2299999999999"/>
    <n v="482.18309859154925"/>
    <n v="321.45539906103284"/>
    <n v="10.784025"/>
    <n v="33.75"/>
    <n v="660.76402499999995"/>
    <n v="73.418224999999993"/>
    <n v="517.02975352112674"/>
    <n v="344.68650234741784"/>
  </r>
  <r>
    <s v="17/06/2026"/>
    <s v="E"/>
    <s v="[1062] RAMGADH"/>
    <s v="[8404] CHANDESH"/>
    <x v="40"/>
    <x v="40"/>
    <x v="40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18/06/2026"/>
    <s v="M"/>
    <s v="[1062] RAMGADH"/>
    <s v="[8404] CHANDESH"/>
    <x v="40"/>
    <x v="40"/>
    <x v="40"/>
    <s v="B"/>
    <n v="21"/>
    <n v="6.9"/>
    <n v="8.8000000000000007"/>
    <n v="1.4490000000000001"/>
    <n v="1.8480000000000001"/>
    <n v="57.038850000000004"/>
    <n v="1197.8158500000002"/>
    <n v="446.77950391644907"/>
    <n v="297.85300261096603"/>
    <n v="20.961777375000004"/>
    <n v="78.75"/>
    <n v="1297.5276273750001"/>
    <n v="61.787029875000002"/>
    <n v="483.97151338120102"/>
    <n v="322.64767558746735"/>
  </r>
  <r>
    <s v="18/06/2026"/>
    <s v="E"/>
    <s v="[1062] RAMGADH"/>
    <s v="[8404] CHANDESH"/>
    <x v="40"/>
    <x v="40"/>
    <x v="40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19/06/2026"/>
    <s v="M"/>
    <s v="[1062] RAMGADH"/>
    <s v="[8404] CHANDESH"/>
    <x v="40"/>
    <x v="40"/>
    <x v="40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9/06/2026"/>
    <s v="E"/>
    <s v="[1062] RAMGADH"/>
    <s v="[8404] CHANDESH"/>
    <x v="40"/>
    <x v="40"/>
    <x v="40"/>
    <s v="B"/>
    <n v="8"/>
    <n v="7.6"/>
    <n v="9"/>
    <n v="0.60799999999999998"/>
    <n v="0.72"/>
    <n v="63.46"/>
    <n v="507.68"/>
    <n v="466.61764705882348"/>
    <n v="311.07843137254901"/>
    <n v="8.8844000000000012"/>
    <n v="30"/>
    <n v="546.56439999999998"/>
    <n v="68.320549999999997"/>
    <n v="502.35698529411758"/>
    <n v="334.90465686274507"/>
  </r>
  <r>
    <s v="20/06/2026"/>
    <s v="M"/>
    <s v="[1062] RAMGADH"/>
    <s v="[8404] CHANDESH"/>
    <x v="40"/>
    <x v="40"/>
    <x v="40"/>
    <s v="B"/>
    <n v="15"/>
    <n v="6.3"/>
    <n v="8.4"/>
    <n v="0.94499999999999995"/>
    <n v="1.26"/>
    <n v="51.026849999999996"/>
    <n v="765.40274999999997"/>
    <n v="428.79705882352943"/>
    <n v="285.86470588235295"/>
    <n v="13.394548125"/>
    <n v="56.25"/>
    <n v="835.047298125"/>
    <n v="55.669819875000002"/>
    <n v="467.813612394958"/>
    <n v="311.87574159663865"/>
  </r>
  <r>
    <s v="20/06/2026"/>
    <s v="M"/>
    <s v="[1062] RAMGADH"/>
    <s v="[8404] CHANDESH"/>
    <x v="40"/>
    <x v="40"/>
    <x v="40"/>
    <s v="C"/>
    <n v="20"/>
    <n v="4"/>
    <n v="8.1"/>
    <n v="0.8"/>
    <n v="1.62"/>
    <n v="39.199125899999999"/>
    <n v="783.98251800000003"/>
    <n v="417.01197765957443"/>
    <n v="278.00798510638293"/>
    <n v="13.719694065000002"/>
    <n v="75"/>
    <n v="872.70221206500003"/>
    <n v="43.635110603249998"/>
    <n v="464.20330428989359"/>
    <n v="309.46886952659571"/>
  </r>
  <r>
    <s v="20/06/2026"/>
    <s v="E"/>
    <s v="[1062] RAMGADH"/>
    <s v="[8404] CHANDESH"/>
    <x v="40"/>
    <x v="40"/>
    <x v="40"/>
    <s v="C"/>
    <n v="30"/>
    <n v="3.4"/>
    <n v="8.5"/>
    <n v="1.02"/>
    <n v="2.5499999999999998"/>
    <n v="37.809181500000008"/>
    <n v="1134.2754450000002"/>
    <n v="417.01303125000004"/>
    <n v="278.00868750000001"/>
    <n v="19.849820287500005"/>
    <n v="112.5"/>
    <n v="1266.6252652875003"/>
    <n v="42.220842176250009"/>
    <n v="465.67105341452213"/>
    <n v="310.44736894301474"/>
  </r>
  <r>
    <s v="21/06/2026"/>
    <s v="M"/>
    <s v="[1062] RAMGADH"/>
    <s v="[8404] CHANDESH"/>
    <x v="40"/>
    <x v="40"/>
    <x v="40"/>
    <s v="B"/>
    <n v="17"/>
    <n v="7.8"/>
    <n v="9"/>
    <n v="1.3259999999999998"/>
    <n v="1.53"/>
    <n v="65.13"/>
    <n v="1107.21"/>
    <n v="471.95652173913038"/>
    <n v="314.63768115942025"/>
    <n v="19.376175000000003"/>
    <n v="63.75"/>
    <n v="1190.3361750000001"/>
    <n v="70.01977500000001"/>
    <n v="507.38967391304351"/>
    <n v="338.25978260869567"/>
  </r>
  <r>
    <s v="21/06/2026"/>
    <s v="E"/>
    <s v="[1062] RAMGADH"/>
    <s v="[8404] CHANDESH"/>
    <x v="40"/>
    <x v="40"/>
    <x v="40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s v="21/06/2026"/>
    <s v="E"/>
    <s v="[1062] RAMGADH"/>
    <s v="[8404] CHANDESH"/>
    <x v="40"/>
    <x v="40"/>
    <x v="40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22/06/2026"/>
    <s v="M"/>
    <s v="[1062] RAMGADH"/>
    <s v="[8404] CHANDESH"/>
    <x v="40"/>
    <x v="40"/>
    <x v="40"/>
    <s v="B"/>
    <n v="24"/>
    <n v="7.6"/>
    <n v="8.8000000000000007"/>
    <n v="1.8239999999999998"/>
    <n v="2.1120000000000001"/>
    <n v="62.825400000000002"/>
    <n v="1507.8096"/>
    <n v="466.5252475247525"/>
    <n v="311.01683168316833"/>
    <n v="26.386668000000004"/>
    <n v="90"/>
    <n v="1624.1962680000001"/>
    <n v="67.674844500000006"/>
    <n v="502.53597400990105"/>
    <n v="335.02398267326737"/>
  </r>
  <r>
    <s v="22/06/2026"/>
    <s v="E"/>
    <s v="[1062] RAMGADH"/>
    <s v="[8404] CHANDESH"/>
    <x v="40"/>
    <x v="40"/>
    <x v="40"/>
    <s v="B"/>
    <n v="14"/>
    <n v="7"/>
    <n v="8.8000000000000007"/>
    <n v="0.98"/>
    <n v="1.2320000000000002"/>
    <n v="57.865500000000004"/>
    <n v="810.11700000000008"/>
    <n v="449.73186528497411"/>
    <n v="299.82124352331607"/>
    <n v="14.177047500000002"/>
    <n v="52.5"/>
    <n v="876.79404750000003"/>
    <n v="62.62814625"/>
    <n v="486.74725064766835"/>
    <n v="324.49816709844555"/>
  </r>
  <r>
    <s v="22/06/2026"/>
    <s v="E"/>
    <s v="[1062] RAMGADH"/>
    <s v="[8404] CHANDESH"/>
    <x v="40"/>
    <x v="40"/>
    <x v="40"/>
    <s v="C"/>
    <n v="21"/>
    <n v="4"/>
    <n v="8.1"/>
    <n v="0.84"/>
    <n v="1.7009999999999998"/>
    <n v="39.199125899999999"/>
    <n v="823.18164389999993"/>
    <n v="417.01197765957443"/>
    <n v="278.00798510638293"/>
    <n v="14.40567876825"/>
    <n v="78.75"/>
    <n v="916.33732266824995"/>
    <n v="43.635110603249998"/>
    <n v="464.20330428989359"/>
    <n v="309.46886952659571"/>
  </r>
  <r>
    <s v="23/06/2026"/>
    <s v="M"/>
    <s v="[1062] RAMGADH"/>
    <s v="[8404] CHANDESH"/>
    <x v="40"/>
    <x v="40"/>
    <x v="40"/>
    <s v="B"/>
    <n v="15"/>
    <n v="7.4"/>
    <n v="8.8000000000000007"/>
    <n v="1.1100000000000001"/>
    <n v="1.32"/>
    <n v="61.172100000000007"/>
    <n v="917.58150000000012"/>
    <n v="461.09623115577887"/>
    <n v="307.39748743718593"/>
    <n v="16.057676250000004"/>
    <n v="56.25"/>
    <n v="989.88917625000011"/>
    <n v="65.992611750000009"/>
    <n v="497.43174685929648"/>
    <n v="331.6211645728643"/>
  </r>
  <r>
    <s v="23/06/2026"/>
    <s v="E"/>
    <s v="[1062] RAMGADH"/>
    <s v="[8404] CHANDESH"/>
    <x v="40"/>
    <x v="40"/>
    <x v="40"/>
    <s v="B"/>
    <n v="15"/>
    <n v="7.6"/>
    <n v="8.8000000000000007"/>
    <n v="1.1399999999999999"/>
    <n v="1.32"/>
    <n v="62.825400000000002"/>
    <n v="942.38100000000009"/>
    <n v="466.5252475247525"/>
    <n v="311.01683168316833"/>
    <n v="16.491667500000002"/>
    <n v="56.25"/>
    <n v="1015.1226675"/>
    <n v="67.674844500000006"/>
    <n v="502.53597400990105"/>
    <n v="335.02398267326737"/>
  </r>
  <r>
    <s v="24/06/2026"/>
    <s v="M"/>
    <s v="[1062] RAMGADH"/>
    <s v="[8404] CHANDESH"/>
    <x v="40"/>
    <x v="40"/>
    <x v="40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24/06/2026"/>
    <s v="E"/>
    <s v="[1062] RAMGADH"/>
    <s v="[8404] CHANDESH"/>
    <x v="40"/>
    <x v="40"/>
    <x v="40"/>
    <s v="B"/>
    <n v="8"/>
    <n v="7.6"/>
    <n v="9"/>
    <n v="0.60799999999999998"/>
    <n v="0.72"/>
    <n v="63.46"/>
    <n v="507.68"/>
    <n v="466.61764705882348"/>
    <n v="311.07843137254901"/>
    <n v="8.8844000000000012"/>
    <n v="30"/>
    <n v="546.56439999999998"/>
    <n v="68.320549999999997"/>
    <n v="502.35698529411758"/>
    <n v="334.90465686274507"/>
  </r>
  <r>
    <s v="24/06/2026"/>
    <s v="E"/>
    <s v="[1062] RAMGADH"/>
    <s v="[8404] CHANDESH"/>
    <x v="40"/>
    <x v="40"/>
    <x v="40"/>
    <s v="C"/>
    <n v="21"/>
    <n v="4.4000000000000004"/>
    <n v="8.5"/>
    <n v="0.92400000000000004"/>
    <n v="1.7849999999999999"/>
    <n v="41.97918150000001"/>
    <n v="881.56281150000018"/>
    <n v="417.01173675496693"/>
    <n v="278.00782450331127"/>
    <n v="15.427349201250005"/>
    <n v="78.75"/>
    <n v="975.74016070125015"/>
    <n v="46.463817176250004"/>
    <n v="461.56109777731785"/>
    <n v="307.7073985182119"/>
  </r>
  <r>
    <s v="25/06/2026"/>
    <s v="M"/>
    <s v="[1062] RAMGADH"/>
    <s v="[8404] CHANDESH"/>
    <x v="40"/>
    <x v="40"/>
    <x v="40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25/06/2026"/>
    <s v="M"/>
    <s v="[1062] RAMGADH"/>
    <s v="[8404] CHANDESH"/>
    <x v="40"/>
    <x v="40"/>
    <x v="40"/>
    <s v="C"/>
    <n v="15"/>
    <n v="4.5"/>
    <n v="8.3000000000000007"/>
    <n v="0.67500000000000004"/>
    <n v="1.2450000000000001"/>
    <n v="41.840153700000002"/>
    <n v="627.60230550000006"/>
    <n v="417.01149867109638"/>
    <n v="278.00766578073092"/>
    <n v="10.983040346250002"/>
    <n v="56.25"/>
    <n v="694.83534584625011"/>
    <n v="46.322356389750006"/>
    <n v="461.68461518023264"/>
    <n v="307.78974345348843"/>
  </r>
  <r>
    <s v="25/06/2026"/>
    <s v="E"/>
    <s v="[1062] RAMGADH"/>
    <s v="[8404] CHANDESH"/>
    <x v="40"/>
    <x v="40"/>
    <x v="40"/>
    <s v="B"/>
    <n v="10"/>
    <n v="7.7"/>
    <n v="9"/>
    <n v="0.77"/>
    <n v="0.9"/>
    <n v="64.295000000000002"/>
    <n v="642.95000000000005"/>
    <n v="469.30656934306569"/>
    <n v="312.87104622871044"/>
    <n v="11.251625000000002"/>
    <n v="37.5"/>
    <n v="691.70162500000004"/>
    <n v="69.170162500000004"/>
    <n v="504.89169708029198"/>
    <n v="336.59446472019465"/>
  </r>
  <r>
    <s v="25/06/2026"/>
    <s v="E"/>
    <s v="[1062] RAMGADH"/>
    <s v="[8404] CHANDESH"/>
    <x v="40"/>
    <x v="40"/>
    <x v="40"/>
    <s v="C"/>
    <n v="19"/>
    <n v="4"/>
    <n v="8.5"/>
    <n v="0.76"/>
    <n v="1.615"/>
    <n v="40.311181500000004"/>
    <n v="765.9124485000001"/>
    <n v="417.0122224137931"/>
    <n v="278.00814827586208"/>
    <n v="13.403467848750003"/>
    <n v="71.25"/>
    <n v="850.56591634875008"/>
    <n v="44.766627176250005"/>
    <n v="463.10303975431032"/>
    <n v="308.7353598362069"/>
  </r>
  <r>
    <s v="26/06/2026"/>
    <s v="M"/>
    <s v="[1062] RAMGADH"/>
    <s v="[8404] CHANDESH"/>
    <x v="40"/>
    <x v="40"/>
    <x v="40"/>
    <s v="B"/>
    <n v="17"/>
    <n v="7.1"/>
    <n v="8.8000000000000007"/>
    <n v="1.2069999999999999"/>
    <n v="1.4960000000000002"/>
    <n v="58.692149999999998"/>
    <n v="997.76654999999994"/>
    <n v="452.63868894601546"/>
    <n v="301.75912596401031"/>
    <n v="17.460914625000001"/>
    <n v="63.75"/>
    <n v="1078.977464625"/>
    <n v="63.469262624999999"/>
    <n v="489.48017448586126"/>
    <n v="326.32011632390748"/>
  </r>
  <r>
    <s v="26/06/2026"/>
    <s v="M"/>
    <s v="[1062] RAMGADH"/>
    <s v="[8404] CHANDESH"/>
    <x v="40"/>
    <x v="40"/>
    <x v="40"/>
    <s v="C"/>
    <n v="19"/>
    <n v="3.8"/>
    <n v="8.1"/>
    <n v="0.72199999999999998"/>
    <n v="1.5390000000000001"/>
    <n v="38.365125900000002"/>
    <n v="728.93739210000001"/>
    <n v="417.01223804347831"/>
    <n v="278.00815869565218"/>
    <n v="12.756404361750002"/>
    <n v="71.25"/>
    <n v="812.94379646175003"/>
    <n v="42.786515603250002"/>
    <n v="465.07082177445653"/>
    <n v="310.04721451630434"/>
  </r>
  <r>
    <s v="26/06/2026"/>
    <s v="E"/>
    <s v="[1062] RAMGADH"/>
    <s v="[8404] CHANDESH"/>
    <x v="40"/>
    <x v="40"/>
    <x v="40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26/06/2026"/>
    <s v="E"/>
    <s v="[1062] RAMGADH"/>
    <s v="[8404] CHANDESH"/>
    <x v="40"/>
    <x v="40"/>
    <x v="40"/>
    <s v="C"/>
    <n v="20"/>
    <n v="4"/>
    <n v="8.5"/>
    <n v="0.8"/>
    <n v="1.7"/>
    <n v="40.311181500000004"/>
    <n v="806.22363000000007"/>
    <n v="417.0122224137931"/>
    <n v="278.00814827586208"/>
    <n v="14.108913525000002"/>
    <n v="75"/>
    <n v="895.33254352500012"/>
    <n v="44.766627176250005"/>
    <n v="463.10303975431032"/>
    <n v="308.7353598362069"/>
  </r>
  <r>
    <s v="27/06/2026"/>
    <s v="M"/>
    <s v="[1062] RAMGADH"/>
    <s v="[8404] CHANDESH"/>
    <x v="40"/>
    <x v="40"/>
    <x v="40"/>
    <s v="B"/>
    <n v="19"/>
    <n v="7.9"/>
    <n v="9"/>
    <n v="1.5009999999999999"/>
    <n v="1.71"/>
    <n v="65.965000000000003"/>
    <n v="1253.335"/>
    <n v="474.56834532374097"/>
    <n v="316.37889688249396"/>
    <n v="21.933362500000001"/>
    <n v="71.25"/>
    <n v="1346.5183625"/>
    <n v="70.869387500000002"/>
    <n v="509.85170863309349"/>
    <n v="339.901139088729"/>
  </r>
  <r>
    <s v="27/06/2026"/>
    <s v="M"/>
    <s v="[1062] RAMGADH"/>
    <s v="[8404] CHANDESH"/>
    <x v="40"/>
    <x v="40"/>
    <x v="40"/>
    <s v="C"/>
    <n v="21"/>
    <n v="4.0999999999999996"/>
    <n v="8.3000000000000007"/>
    <n v="0.86099999999999999"/>
    <n v="1.7430000000000001"/>
    <n v="40.172153700000003"/>
    <n v="843.6152277000001"/>
    <n v="417.01197612456752"/>
    <n v="278.00798408304502"/>
    <n v="14.763266484750003"/>
    <n v="78.75"/>
    <n v="937.12849418475014"/>
    <n v="44.625166389750007"/>
    <n v="463.23702134688591"/>
    <n v="308.82468089792394"/>
  </r>
  <r>
    <s v="27/06/2026"/>
    <s v="E"/>
    <s v="[1062] RAMGADH"/>
    <s v="[8404] CHANDESH"/>
    <x v="40"/>
    <x v="40"/>
    <x v="40"/>
    <s v="B"/>
    <n v="12"/>
    <n v="7.5"/>
    <n v="8.8000000000000007"/>
    <n v="0.9"/>
    <n v="1.056"/>
    <n v="61.998750000000001"/>
    <n v="743.98500000000001"/>
    <n v="463.83104738154617"/>
    <n v="309.22069825436409"/>
    <n v="13.019737500000002"/>
    <n v="45"/>
    <n v="802.00473750000003"/>
    <n v="66.833728125000007"/>
    <n v="500.00295355361607"/>
    <n v="333.3353023690774"/>
  </r>
  <r>
    <s v="27/06/2026"/>
    <s v="E"/>
    <s v="[1062] RAMGADH"/>
    <s v="[8404] CHANDESH"/>
    <x v="40"/>
    <x v="40"/>
    <x v="40"/>
    <s v="C"/>
    <n v="21"/>
    <n v="4.0999999999999996"/>
    <n v="8.3000000000000007"/>
    <n v="0.86099999999999999"/>
    <n v="1.7430000000000001"/>
    <n v="40.172153700000003"/>
    <n v="843.6152277000001"/>
    <n v="417.01197612456752"/>
    <n v="278.00798408304502"/>
    <n v="14.763266484750003"/>
    <n v="78.75"/>
    <n v="937.12849418475014"/>
    <n v="44.625166389750007"/>
    <n v="463.23702134688591"/>
    <n v="308.82468089792394"/>
  </r>
  <r>
    <s v="28/06/2026"/>
    <s v="M"/>
    <s v="[1062] RAMGADH"/>
    <s v="[8404] CHANDESH"/>
    <x v="40"/>
    <x v="40"/>
    <x v="40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28/06/2026"/>
    <s v="M"/>
    <s v="[1062] RAMGADH"/>
    <s v="[8404] CHANDESH"/>
    <x v="40"/>
    <x v="40"/>
    <x v="40"/>
    <s v="C"/>
    <n v="19"/>
    <n v="4"/>
    <n v="8.5"/>
    <n v="0.76"/>
    <n v="1.615"/>
    <n v="40.311181500000004"/>
    <n v="765.9124485000001"/>
    <n v="417.0122224137931"/>
    <n v="278.00814827586208"/>
    <n v="13.403467848750003"/>
    <n v="71.25"/>
    <n v="850.56591634875008"/>
    <n v="44.766627176250005"/>
    <n v="463.10303975431032"/>
    <n v="308.7353598362069"/>
  </r>
  <r>
    <s v="28/06/2026"/>
    <s v="E"/>
    <s v="[1062] RAMGADH"/>
    <s v="[8404] CHANDESH"/>
    <x v="40"/>
    <x v="40"/>
    <x v="40"/>
    <s v="B"/>
    <n v="12"/>
    <n v="7.5"/>
    <n v="8.8000000000000007"/>
    <n v="0.9"/>
    <n v="1.056"/>
    <n v="61.998750000000001"/>
    <n v="743.98500000000001"/>
    <n v="463.83104738154617"/>
    <n v="309.22069825436409"/>
    <n v="13.019737500000002"/>
    <n v="45"/>
    <n v="802.00473750000003"/>
    <n v="66.833728125000007"/>
    <n v="500.00295355361607"/>
    <n v="333.3353023690774"/>
  </r>
  <r>
    <s v="28/06/2026"/>
    <s v="E"/>
    <s v="[1062] RAMGADH"/>
    <s v="[8404] CHANDESH"/>
    <x v="40"/>
    <x v="40"/>
    <x v="40"/>
    <s v="C"/>
    <n v="27"/>
    <n v="4"/>
    <n v="8.5"/>
    <n v="1.08"/>
    <n v="2.2949999999999999"/>
    <n v="40.311181500000004"/>
    <n v="1088.4019005"/>
    <n v="417.0122224137931"/>
    <n v="278.00814827586208"/>
    <n v="19.047033258750002"/>
    <n v="101.25"/>
    <n v="1208.6989337587499"/>
    <n v="44.766627176249997"/>
    <n v="463.10303975431026"/>
    <n v="308.73535983620684"/>
  </r>
  <r>
    <s v="29/06/2026"/>
    <s v="M"/>
    <s v="[1062] RAMGADH"/>
    <s v="[8404] CHANDESH"/>
    <x v="40"/>
    <x v="40"/>
    <x v="40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29/06/2026"/>
    <s v="M"/>
    <s v="[1062] RAMGADH"/>
    <s v="[8404] CHANDESH"/>
    <x v="40"/>
    <x v="40"/>
    <x v="40"/>
    <s v="C"/>
    <n v="22"/>
    <n v="4.2"/>
    <n v="8.4"/>
    <n v="0.92400000000000004"/>
    <n v="1.8480000000000001"/>
    <n v="40.867167600000002"/>
    <n v="899.07768720000001"/>
    <n v="417.01191428571428"/>
    <n v="278.00794285714284"/>
    <n v="15.733859526000002"/>
    <n v="82.5"/>
    <n v="997.31154672599996"/>
    <n v="45.332343033000001"/>
    <n v="462.57492890816326"/>
    <n v="308.38328593877549"/>
  </r>
  <r>
    <s v="29/06/2026"/>
    <s v="E"/>
    <s v="[1062] RAMGADH"/>
    <s v="[8404] CHANDESH"/>
    <x v="40"/>
    <x v="40"/>
    <x v="40"/>
    <s v="B"/>
    <n v="14"/>
    <n v="7.6"/>
    <n v="8.8000000000000007"/>
    <n v="1.0639999999999998"/>
    <n v="1.2320000000000002"/>
    <n v="62.825400000000002"/>
    <n v="879.55560000000003"/>
    <n v="466.5252475247525"/>
    <n v="311.01683168316833"/>
    <n v="15.392223000000001"/>
    <n v="52.5"/>
    <n v="947.44782299999997"/>
    <n v="67.674844499999992"/>
    <n v="502.53597400990094"/>
    <n v="335.02398267326731"/>
  </r>
  <r>
    <s v="29/06/2026"/>
    <s v="E"/>
    <s v="[1062] RAMGADH"/>
    <s v="[8404] CHANDESH"/>
    <x v="40"/>
    <x v="40"/>
    <x v="40"/>
    <s v="C"/>
    <n v="24"/>
    <n v="3.8"/>
    <n v="8.3000000000000007"/>
    <n v="0.91199999999999992"/>
    <n v="1.9920000000000002"/>
    <n v="38.921153700000005"/>
    <n v="934.10768880000012"/>
    <n v="417.01236107142859"/>
    <n v="278.00824071428571"/>
    <n v="16.346884554000003"/>
    <n v="90"/>
    <n v="1040.4545733540001"/>
    <n v="43.352273889750002"/>
    <n v="464.48864881874999"/>
    <n v="309.6590992125"/>
  </r>
  <r>
    <s v="30/06/2026"/>
    <s v="M"/>
    <s v="[1062] RAMGADH"/>
    <s v="[8404] CHANDESH"/>
    <x v="40"/>
    <x v="40"/>
    <x v="40"/>
    <s v="B"/>
    <n v="19"/>
    <n v="7.4"/>
    <n v="9"/>
    <n v="1.4059999999999999"/>
    <n v="1.71"/>
    <n v="61.790000000000006"/>
    <n v="1174.0100000000002"/>
    <n v="461.11940298507466"/>
    <n v="307.41293532338312"/>
    <n v="20.545175000000008"/>
    <n v="71.25"/>
    <n v="1265.8051750000002"/>
    <n v="66.621325000000013"/>
    <n v="497.17406716417918"/>
    <n v="331.44937810945277"/>
  </r>
  <r>
    <s v="30/06/2026"/>
    <s v="E"/>
    <s v="[1062] RAMGADH"/>
    <s v="[8404] CHANDESH"/>
    <x v="40"/>
    <x v="40"/>
    <x v="40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30/06/2026"/>
    <s v="E"/>
    <s v="[1062] RAMGADH"/>
    <s v="[8404] CHANDESH"/>
    <x v="40"/>
    <x v="40"/>
    <x v="40"/>
    <s v="C"/>
    <n v="20"/>
    <n v="3.8"/>
    <n v="8.5"/>
    <n v="0.76"/>
    <n v="1.7"/>
    <n v="39.4771815"/>
    <n v="789.54363000000001"/>
    <n v="417.0124806338028"/>
    <n v="278.00832042253518"/>
    <n v="13.817013525000002"/>
    <n v="75"/>
    <n v="878.360643525"/>
    <n v="43.918032176250001"/>
    <n v="463.92287510123236"/>
    <n v="309.28191673415489"/>
  </r>
  <r>
    <s v="01/06/2026"/>
    <s v="M"/>
    <s v="[1062] RAMGADH"/>
    <s v="[8403] MOHANIA"/>
    <x v="41"/>
    <x v="41"/>
    <x v="41"/>
    <s v="B"/>
    <n v="34"/>
    <n v="5.9"/>
    <n v="8.8000000000000007"/>
    <n v="2.0060000000000002"/>
    <n v="2.9920000000000004"/>
    <n v="48.772350000000003"/>
    <n v="1658.2599"/>
    <n v="414.49589235127479"/>
    <n v="276.33059490084986"/>
    <n v="29.019548250000003"/>
    <n v="127.5"/>
    <n v="1814.7794482500001"/>
    <n v="53.375866125000002"/>
    <n v="453.61925885269125"/>
    <n v="302.41283923512748"/>
  </r>
  <r>
    <s v="01/06/2026"/>
    <s v="M"/>
    <s v="[1062] RAMGADH"/>
    <s v="[8403] MOHANIA"/>
    <x v="41"/>
    <x v="41"/>
    <x v="41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01/06/2026"/>
    <s v="E"/>
    <s v="[1062] RAMGADH"/>
    <s v="[8403] MOHANIA"/>
    <x v="41"/>
    <x v="41"/>
    <x v="41"/>
    <s v="B"/>
    <n v="30"/>
    <n v="5.6"/>
    <n v="8.6"/>
    <n v="1.68"/>
    <n v="2.58"/>
    <n v="45.824799999999996"/>
    <n v="1374.7439999999999"/>
    <n v="404.33647058823533"/>
    <n v="269.55764705882353"/>
    <n v="24.058019999999999"/>
    <n v="112.5"/>
    <n v="1511.3020199999999"/>
    <n v="50.376733999999992"/>
    <n v="444.50059411764704"/>
    <n v="296.33372941176469"/>
  </r>
  <r>
    <s v="01/06/2026"/>
    <s v="E"/>
    <s v="[1062] RAMGADH"/>
    <s v="[8403] MOHANIA"/>
    <x v="41"/>
    <x v="41"/>
    <x v="41"/>
    <s v="C"/>
    <n v="32"/>
    <n v="3.2"/>
    <n v="8"/>
    <n v="1.024"/>
    <n v="2.56"/>
    <n v="35.585112000000002"/>
    <n v="1138.7235840000001"/>
    <n v="417.01303124999998"/>
    <n v="278.00868750000001"/>
    <n v="19.927662720000004"/>
    <n v="120"/>
    <n v="1278.65124672"/>
    <n v="39.957851460000001"/>
    <n v="468.25607179687495"/>
    <n v="312.17071453124998"/>
  </r>
  <r>
    <s v="02/06/2026"/>
    <s v="M"/>
    <s v="[1062] RAMGADH"/>
    <s v="[8403] MOHANIA"/>
    <x v="41"/>
    <x v="41"/>
    <x v="41"/>
    <s v="B"/>
    <n v="31"/>
    <n v="5.9"/>
    <n v="8.8000000000000007"/>
    <n v="1.829"/>
    <n v="2.7280000000000002"/>
    <n v="48.772350000000003"/>
    <n v="1511.9428500000001"/>
    <n v="414.49589235127479"/>
    <n v="276.33059490084986"/>
    <n v="26.458999875000003"/>
    <n v="116.25"/>
    <n v="1654.6518498750002"/>
    <n v="53.375866125000002"/>
    <n v="453.61925885269125"/>
    <n v="302.41283923512748"/>
  </r>
  <r>
    <s v="02/06/2026"/>
    <s v="M"/>
    <s v="[1062] RAMGADH"/>
    <s v="[8403] MOHANIA"/>
    <x v="41"/>
    <x v="41"/>
    <x v="41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02/06/2026"/>
    <s v="E"/>
    <s v="[1062] RAMGADH"/>
    <s v="[8403] MOHANIA"/>
    <x v="41"/>
    <x v="41"/>
    <x v="41"/>
    <s v="B"/>
    <n v="31"/>
    <n v="5.8"/>
    <n v="8.8000000000000007"/>
    <n v="1.7979999999999998"/>
    <n v="2.7280000000000002"/>
    <n v="47.945700000000002"/>
    <n v="1486.3167000000001"/>
    <n v="410.96314285714288"/>
    <n v="273.97542857142861"/>
    <n v="26.010542250000004"/>
    <n v="116.25"/>
    <n v="1628.5772422500002"/>
    <n v="52.534749750000003"/>
    <n v="450.29785500000003"/>
    <n v="300.19857000000002"/>
  </r>
  <r>
    <s v="02/06/2026"/>
    <s v="E"/>
    <s v="[1062] RAMGADH"/>
    <s v="[8403] MOHANIA"/>
    <x v="41"/>
    <x v="41"/>
    <x v="41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03/06/2026"/>
    <s v="M"/>
    <s v="[1062] RAMGADH"/>
    <s v="[8403] MOHANIA"/>
    <x v="41"/>
    <x v="41"/>
    <x v="41"/>
    <s v="B"/>
    <n v="31"/>
    <n v="6.4"/>
    <n v="8.8000000000000007"/>
    <n v="1.984"/>
    <n v="2.7280000000000002"/>
    <n v="52.9056"/>
    <n v="1640.0735999999999"/>
    <n v="431.29565217391303"/>
    <n v="287.53043478260867"/>
    <n v="28.701288000000002"/>
    <n v="116.25"/>
    <n v="1785.0248879999999"/>
    <n v="57.581447999999995"/>
    <n v="469.4139782608695"/>
    <n v="312.94265217391302"/>
  </r>
  <r>
    <s v="03/06/2026"/>
    <s v="M"/>
    <s v="[1062] RAMGADH"/>
    <s v="[8403] MOHANIA"/>
    <x v="41"/>
    <x v="41"/>
    <x v="41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03/06/2026"/>
    <s v="E"/>
    <s v="[1062] RAMGADH"/>
    <s v="[8403] MOHANIA"/>
    <x v="41"/>
    <x v="41"/>
    <x v="41"/>
    <s v="B"/>
    <n v="34"/>
    <n v="6"/>
    <n v="8.8000000000000007"/>
    <n v="2.04"/>
    <n v="2.9920000000000004"/>
    <n v="49.599000000000004"/>
    <n v="1686.3660000000002"/>
    <n v="417.96910112359552"/>
    <n v="278.64606741573033"/>
    <n v="29.511405000000007"/>
    <n v="127.5"/>
    <n v="1843.3774050000002"/>
    <n v="54.216982500000007"/>
    <n v="456.8846839887641"/>
    <n v="304.58978932584273"/>
  </r>
  <r>
    <s v="03/06/2026"/>
    <s v="E"/>
    <s v="[1062] RAMGADH"/>
    <s v="[8403] MOHANIA"/>
    <x v="41"/>
    <x v="41"/>
    <x v="41"/>
    <s v="C"/>
    <n v="20"/>
    <n v="3.1"/>
    <n v="8.1"/>
    <n v="0.62"/>
    <n v="1.62"/>
    <n v="35.446125899999998"/>
    <n v="708.92251799999997"/>
    <n v="417.01324588235298"/>
    <n v="278.0088305882353"/>
    <n v="12.406144065000001"/>
    <n v="75"/>
    <n v="796.328662065"/>
    <n v="39.816433103249999"/>
    <n v="468.42862474411766"/>
    <n v="312.28574982941177"/>
  </r>
  <r>
    <s v="04/06/2026"/>
    <s v="M"/>
    <s v="[1062] RAMGADH"/>
    <s v="[8403] MOHANIA"/>
    <x v="41"/>
    <x v="41"/>
    <x v="41"/>
    <s v="B"/>
    <n v="34"/>
    <n v="6.2"/>
    <n v="8.8000000000000007"/>
    <n v="2.1080000000000001"/>
    <n v="2.9920000000000004"/>
    <n v="51.252300000000005"/>
    <n v="1742.5782000000002"/>
    <n v="424.74281767955802"/>
    <n v="283.1618784530387"/>
    <n v="30.495118500000004"/>
    <n v="127.5"/>
    <n v="1900.5733185000001"/>
    <n v="55.899215250000005"/>
    <n v="463.25316505524864"/>
    <n v="308.83544337016576"/>
  </r>
  <r>
    <s v="04/06/2026"/>
    <s v="M"/>
    <s v="[1062] RAMGADH"/>
    <s v="[8403] MOHANIA"/>
    <x v="41"/>
    <x v="41"/>
    <x v="41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04/06/2026"/>
    <s v="E"/>
    <s v="[1062] RAMGADH"/>
    <s v="[8403] MOHANIA"/>
    <x v="41"/>
    <x v="41"/>
    <x v="41"/>
    <s v="B"/>
    <n v="27"/>
    <n v="5.8"/>
    <n v="8.8000000000000007"/>
    <n v="1.5659999999999998"/>
    <n v="2.3760000000000003"/>
    <n v="47.945700000000002"/>
    <n v="1294.5339000000001"/>
    <n v="410.96314285714288"/>
    <n v="273.97542857142861"/>
    <n v="22.654343250000004"/>
    <n v="101.25"/>
    <n v="1418.4382432500001"/>
    <n v="52.534749750000003"/>
    <n v="450.29785500000003"/>
    <n v="300.19857000000002"/>
  </r>
  <r>
    <s v="04/06/2026"/>
    <s v="E"/>
    <s v="[1062] RAMGADH"/>
    <s v="[8403] MOHANIA"/>
    <x v="41"/>
    <x v="41"/>
    <x v="41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05/06/2026"/>
    <s v="M"/>
    <s v="[1062] RAMGADH"/>
    <s v="[8403] MOHANIA"/>
    <x v="41"/>
    <x v="41"/>
    <x v="41"/>
    <s v="B"/>
    <n v="30"/>
    <n v="5.9"/>
    <n v="8.8000000000000007"/>
    <n v="1.77"/>
    <n v="2.64"/>
    <n v="48.772350000000003"/>
    <n v="1463.1705000000002"/>
    <n v="414.49589235127479"/>
    <n v="276.33059490084986"/>
    <n v="25.605483750000005"/>
    <n v="112.5"/>
    <n v="1601.2759837500003"/>
    <n v="53.375866125000009"/>
    <n v="453.6192588526913"/>
    <n v="302.41283923512754"/>
  </r>
  <r>
    <s v="05/06/2026"/>
    <s v="M"/>
    <s v="[1062] RAMGADH"/>
    <s v="[8403] MOHANIA"/>
    <x v="41"/>
    <x v="41"/>
    <x v="41"/>
    <s v="C"/>
    <n v="40"/>
    <n v="3.5"/>
    <n v="8.1"/>
    <n v="1.4"/>
    <n v="3.24"/>
    <n v="37.114125900000005"/>
    <n v="1484.5650360000002"/>
    <n v="417.01265056179784"/>
    <n v="278.00843370786521"/>
    <n v="25.979888130000006"/>
    <n v="150"/>
    <n v="1660.5449241300003"/>
    <n v="41.513623103250005"/>
    <n v="466.44520340730344"/>
    <n v="310.96346893820231"/>
  </r>
  <r>
    <s v="05/06/2026"/>
    <s v="E"/>
    <s v="[1062] RAMGADH"/>
    <s v="[8403] MOHANIA"/>
    <x v="41"/>
    <x v="41"/>
    <x v="41"/>
    <s v="C"/>
    <n v="40"/>
    <n v="4.7"/>
    <n v="8.5"/>
    <n v="1.88"/>
    <n v="3.4"/>
    <n v="43.2301815"/>
    <n v="1729.2072600000001"/>
    <n v="417.01139710610931"/>
    <n v="278.00759807073956"/>
    <n v="30.261127050000006"/>
    <n v="150"/>
    <n v="1909.46838705"/>
    <n v="47.736709676250001"/>
    <n v="460.48272999598072"/>
    <n v="306.98848666398715"/>
  </r>
  <r>
    <s v="06/06/2026"/>
    <s v="M"/>
    <s v="[1062] RAMGADH"/>
    <s v="[8403] MOHANIA"/>
    <x v="41"/>
    <x v="41"/>
    <x v="41"/>
    <s v="B"/>
    <n v="30"/>
    <n v="5.9"/>
    <n v="8.8000000000000007"/>
    <n v="1.77"/>
    <n v="2.64"/>
    <n v="48.772350000000003"/>
    <n v="1463.1705000000002"/>
    <n v="414.49589235127479"/>
    <n v="276.33059490084986"/>
    <n v="25.605483750000005"/>
    <n v="112.5"/>
    <n v="1601.2759837500003"/>
    <n v="53.375866125000009"/>
    <n v="453.6192588526913"/>
    <n v="302.41283923512754"/>
  </r>
  <r>
    <s v="06/06/2026"/>
    <s v="M"/>
    <s v="[1062] RAMGADH"/>
    <s v="[8403] MOHANIA"/>
    <x v="41"/>
    <x v="41"/>
    <x v="41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6/06/2026"/>
    <s v="E"/>
    <s v="[1062] RAMGADH"/>
    <s v="[8403] MOHANIA"/>
    <x v="41"/>
    <x v="41"/>
    <x v="41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06/06/2026"/>
    <s v="E"/>
    <s v="[1062] RAMGADH"/>
    <s v="[8403] MOHANIA"/>
    <x v="41"/>
    <x v="41"/>
    <x v="41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7/06/2026"/>
    <s v="M"/>
    <s v="[1062] RAMGADH"/>
    <s v="[8403] MOHANIA"/>
    <x v="41"/>
    <x v="41"/>
    <x v="41"/>
    <s v="B"/>
    <n v="29"/>
    <n v="6.1"/>
    <n v="8.8000000000000007"/>
    <n v="1.7689999999999997"/>
    <n v="2.552"/>
    <n v="50.425650000000005"/>
    <n v="1462.3438500000002"/>
    <n v="421.38426183844012"/>
    <n v="280.92284122562677"/>
    <n v="25.591017375000007"/>
    <n v="108.75"/>
    <n v="1596.6848673750003"/>
    <n v="55.058098875000013"/>
    <n v="460.09553377437334"/>
    <n v="306.73035584958222"/>
  </r>
  <r>
    <s v="07/06/2026"/>
    <s v="M"/>
    <s v="[1062] RAMGADH"/>
    <s v="[8403] MOHANIA"/>
    <x v="41"/>
    <x v="41"/>
    <x v="41"/>
    <s v="C"/>
    <n v="41"/>
    <n v="3.4"/>
    <n v="8"/>
    <n v="1.3940000000000001"/>
    <n v="3.28"/>
    <n v="36.419112000000005"/>
    <n v="1493.1835920000003"/>
    <n v="417.01273282442747"/>
    <n v="278.00848854961833"/>
    <n v="26.13071286000001"/>
    <n v="153.75"/>
    <n v="1673.0643048600004"/>
    <n v="40.806446460000011"/>
    <n v="467.24938694656493"/>
    <n v="311.49959129770997"/>
  </r>
  <r>
    <s v="07/06/2026"/>
    <s v="E"/>
    <s v="[1062] RAMGADH"/>
    <s v="[8403] MOHANIA"/>
    <x v="41"/>
    <x v="41"/>
    <x v="41"/>
    <s v="B"/>
    <n v="31"/>
    <n v="5.6"/>
    <n v="8.8000000000000007"/>
    <n v="1.736"/>
    <n v="2.7280000000000002"/>
    <n v="46.292400000000001"/>
    <n v="1435.0644"/>
    <n v="403.71279069767445"/>
    <n v="269.14186046511628"/>
    <n v="25.113627000000001"/>
    <n v="116.25"/>
    <n v="1576.4280269999999"/>
    <n v="50.852516999999999"/>
    <n v="443.48125290697675"/>
    <n v="295.65416860465115"/>
  </r>
  <r>
    <s v="07/06/2026"/>
    <s v="E"/>
    <s v="[1062] RAMGADH"/>
    <s v="[8403] MOHANIA"/>
    <x v="41"/>
    <x v="41"/>
    <x v="41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08/06/2026"/>
    <s v="M"/>
    <s v="[1062] RAMGADH"/>
    <s v="[8403] MOHANIA"/>
    <x v="41"/>
    <x v="41"/>
    <x v="41"/>
    <s v="B"/>
    <n v="27"/>
    <n v="6.1"/>
    <n v="9"/>
    <n v="1.6469999999999998"/>
    <n v="2.4300000000000002"/>
    <n v="50.935000000000002"/>
    <n v="1375.2450000000001"/>
    <n v="420.95041322314052"/>
    <n v="280.63360881542701"/>
    <n v="24.066787500000004"/>
    <n v="101.25"/>
    <n v="1500.5617875"/>
    <n v="55.576362500000002"/>
    <n v="459.30878099173555"/>
    <n v="306.20585399449038"/>
  </r>
  <r>
    <s v="08/06/2026"/>
    <s v="M"/>
    <s v="[1062] RAMGADH"/>
    <s v="[8403] MOHANIA"/>
    <x v="41"/>
    <x v="41"/>
    <x v="41"/>
    <s v="C"/>
    <n v="24"/>
    <n v="3.5"/>
    <n v="8"/>
    <n v="0.84"/>
    <n v="1.92"/>
    <n v="36.836112000000007"/>
    <n v="884.06668800000011"/>
    <n v="417.01258867924531"/>
    <n v="278.00839245283021"/>
    <n v="15.471167040000003"/>
    <n v="90"/>
    <n v="989.53785504000007"/>
    <n v="41.230743960000005"/>
    <n v="466.76313916981132"/>
    <n v="311.17542611320755"/>
  </r>
  <r>
    <s v="08/06/2026"/>
    <s v="E"/>
    <s v="[1062] RAMGADH"/>
    <s v="[8403] MOHANIA"/>
    <x v="41"/>
    <x v="41"/>
    <x v="41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08/06/2026"/>
    <s v="E"/>
    <s v="[1062] RAMGADH"/>
    <s v="[8403] MOHANIA"/>
    <x v="41"/>
    <x v="41"/>
    <x v="41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9/06/2026"/>
    <s v="M"/>
    <s v="[1062] RAMGADH"/>
    <s v="[8403] MOHANIA"/>
    <x v="41"/>
    <x v="41"/>
    <x v="41"/>
    <s v="B"/>
    <n v="29"/>
    <n v="5.8"/>
    <n v="8.8000000000000007"/>
    <n v="1.6819999999999999"/>
    <n v="2.552"/>
    <n v="47.945700000000002"/>
    <n v="1390.4253000000001"/>
    <n v="410.96314285714288"/>
    <n v="273.97542857142861"/>
    <n v="24.332442750000006"/>
    <n v="108.75"/>
    <n v="1523.50774275"/>
    <n v="52.534749750000003"/>
    <n v="450.29785500000003"/>
    <n v="300.19857000000002"/>
  </r>
  <r>
    <s v="09/06/2026"/>
    <s v="M"/>
    <s v="[1062] RAMGADH"/>
    <s v="[8403] MOHANIA"/>
    <x v="41"/>
    <x v="41"/>
    <x v="41"/>
    <s v="C"/>
    <n v="41"/>
    <n v="3.4"/>
    <n v="8"/>
    <n v="1.3940000000000001"/>
    <n v="3.28"/>
    <n v="36.419112000000005"/>
    <n v="1493.1835920000003"/>
    <n v="417.01273282442747"/>
    <n v="278.00848854961833"/>
    <n v="26.13071286000001"/>
    <n v="153.75"/>
    <n v="1673.0643048600004"/>
    <n v="40.806446460000011"/>
    <n v="467.24938694656493"/>
    <n v="311.49959129770997"/>
  </r>
  <r>
    <s v="09/06/2026"/>
    <s v="E"/>
    <s v="[1062] RAMGADH"/>
    <s v="[8403] MOHANIA"/>
    <x v="41"/>
    <x v="41"/>
    <x v="41"/>
    <s v="B"/>
    <n v="29"/>
    <n v="6"/>
    <n v="9"/>
    <n v="1.74"/>
    <n v="2.61"/>
    <n v="50.1"/>
    <n v="1452.9"/>
    <n v="417.5"/>
    <n v="278.33333333333331"/>
    <n v="25.425750000000004"/>
    <n v="108.75"/>
    <n v="1587.07575"/>
    <n v="54.726749999999996"/>
    <n v="456.05624999999998"/>
    <n v="304.03749999999997"/>
  </r>
  <r>
    <s v="09/06/2026"/>
    <s v="E"/>
    <s v="[1062] RAMGADH"/>
    <s v="[8403] MOHANIA"/>
    <x v="41"/>
    <x v="41"/>
    <x v="4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0/06/2026"/>
    <s v="M"/>
    <s v="[1062] RAMGADH"/>
    <s v="[8403] MOHANIA"/>
    <x v="41"/>
    <x v="41"/>
    <x v="41"/>
    <s v="B"/>
    <n v="31"/>
    <n v="5.8"/>
    <n v="8.8000000000000007"/>
    <n v="1.7979999999999998"/>
    <n v="2.7280000000000002"/>
    <n v="47.945700000000002"/>
    <n v="1486.3167000000001"/>
    <n v="410.96314285714288"/>
    <n v="273.97542857142861"/>
    <n v="26.010542250000004"/>
    <n v="116.25"/>
    <n v="1628.5772422500002"/>
    <n v="52.534749750000003"/>
    <n v="450.29785500000003"/>
    <n v="300.19857000000002"/>
  </r>
  <r>
    <s v="10/06/2026"/>
    <s v="M"/>
    <s v="[1062] RAMGADH"/>
    <s v="[8403] MOHANIA"/>
    <x v="41"/>
    <x v="41"/>
    <x v="41"/>
    <s v="C"/>
    <n v="40"/>
    <n v="3.4"/>
    <n v="8"/>
    <n v="1.36"/>
    <n v="3.2"/>
    <n v="36.419112000000005"/>
    <n v="1456.7644800000003"/>
    <n v="417.01273282442747"/>
    <n v="278.00848854961833"/>
    <n v="25.493378400000008"/>
    <n v="150"/>
    <n v="1632.2578584000003"/>
    <n v="40.806446460000004"/>
    <n v="467.24938694656487"/>
    <n v="311.49959129770991"/>
  </r>
  <r>
    <s v="10/06/2026"/>
    <s v="E"/>
    <s v="[1062] RAMGADH"/>
    <s v="[8403] MOHANIA"/>
    <x v="41"/>
    <x v="41"/>
    <x v="41"/>
    <s v="B"/>
    <n v="25"/>
    <n v="6.1"/>
    <n v="9"/>
    <n v="1.5249999999999999"/>
    <n v="2.25"/>
    <n v="50.935000000000002"/>
    <n v="1273.375"/>
    <n v="420.95041322314052"/>
    <n v="280.63360881542701"/>
    <n v="22.284062500000001"/>
    <n v="93.75"/>
    <n v="1389.4090624999999"/>
    <n v="55.576362499999995"/>
    <n v="459.30878099173549"/>
    <n v="306.20585399449033"/>
  </r>
  <r>
    <s v="10/06/2026"/>
    <s v="E"/>
    <s v="[1062] RAMGADH"/>
    <s v="[8403] MOHANIA"/>
    <x v="41"/>
    <x v="41"/>
    <x v="4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1/06/2026"/>
    <s v="M"/>
    <s v="[1062] RAMGADH"/>
    <s v="[8403] MOHANIA"/>
    <x v="41"/>
    <x v="41"/>
    <x v="41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11/06/2026"/>
    <s v="M"/>
    <s v="[1062] RAMGADH"/>
    <s v="[8403] MOHANIA"/>
    <x v="41"/>
    <x v="41"/>
    <x v="41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1/06/2026"/>
    <s v="E"/>
    <s v="[1062] RAMGADH"/>
    <s v="[8403] MOHANIA"/>
    <x v="41"/>
    <x v="41"/>
    <x v="41"/>
    <s v="B"/>
    <n v="25"/>
    <n v="6.4"/>
    <n v="9"/>
    <n v="1.6"/>
    <n v="2.25"/>
    <n v="53.44"/>
    <n v="1336"/>
    <n v="430.96774193548384"/>
    <n v="287.31182795698925"/>
    <n v="23.380000000000003"/>
    <n v="93.75"/>
    <n v="1453.13"/>
    <n v="58.125200000000007"/>
    <n v="468.75161290322586"/>
    <n v="312.50107526881726"/>
  </r>
  <r>
    <s v="11/06/2026"/>
    <s v="E"/>
    <s v="[1062] RAMGADH"/>
    <s v="[8403] MOHANIA"/>
    <x v="41"/>
    <x v="41"/>
    <x v="41"/>
    <s v="C"/>
    <n v="29"/>
    <n v="3.1"/>
    <n v="8"/>
    <n v="0.89900000000000002"/>
    <n v="2.3199999999999998"/>
    <n v="35.168112000000008"/>
    <n v="1019.8752480000003"/>
    <n v="417.01318577075102"/>
    <n v="278.00879051383401"/>
    <n v="17.847816840000007"/>
    <n v="108.75"/>
    <n v="1146.4730648400002"/>
    <n v="39.533553960000006"/>
    <n v="468.77731968379447"/>
    <n v="312.51821312252963"/>
  </r>
  <r>
    <s v="12/06/2026"/>
    <s v="M"/>
    <s v="[1062] RAMGADH"/>
    <s v="[8403] MOHANIA"/>
    <x v="41"/>
    <x v="41"/>
    <x v="41"/>
    <s v="C"/>
    <n v="67"/>
    <n v="4.3"/>
    <n v="8.1999999999999993"/>
    <n v="2.8809999999999998"/>
    <n v="5.4939999999999998"/>
    <n v="40.728139799999994"/>
    <n v="2728.7853665999996"/>
    <n v="417.01167030716726"/>
    <n v="278.00778020477816"/>
    <n v="47.753743915499996"/>
    <n v="251.25"/>
    <n v="3027.7891105154995"/>
    <n v="45.190882246499996"/>
    <n v="462.70527897440275"/>
    <n v="308.47018598293516"/>
  </r>
  <r>
    <s v="12/06/2026"/>
    <s v="E"/>
    <s v="[1062] RAMGADH"/>
    <s v="[8403] MOHANIA"/>
    <x v="41"/>
    <x v="41"/>
    <x v="41"/>
    <s v="B"/>
    <n v="25"/>
    <n v="5.9"/>
    <n v="9"/>
    <n v="1.4750000000000001"/>
    <n v="2.25"/>
    <n v="49.265000000000001"/>
    <n v="1231.625"/>
    <n v="413.99159663865549"/>
    <n v="275.99439775910366"/>
    <n v="21.553437500000001"/>
    <n v="93.75"/>
    <n v="1346.9284375"/>
    <n v="53.877137499999996"/>
    <n v="452.74905462184876"/>
    <n v="301.83270308123252"/>
  </r>
  <r>
    <s v="12/06/2026"/>
    <s v="E"/>
    <s v="[1062] RAMGADH"/>
    <s v="[8403] MOHANIA"/>
    <x v="41"/>
    <x v="41"/>
    <x v="4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3/06/2026"/>
    <s v="M"/>
    <s v="[1062] RAMGADH"/>
    <s v="[8403] MOHANIA"/>
    <x v="41"/>
    <x v="41"/>
    <x v="41"/>
    <s v="B"/>
    <n v="34"/>
    <n v="5.8"/>
    <n v="8.8000000000000007"/>
    <n v="1.972"/>
    <n v="2.9920000000000004"/>
    <n v="47.945700000000002"/>
    <n v="1630.1538"/>
    <n v="410.96314285714288"/>
    <n v="273.97542857142861"/>
    <n v="28.527691500000003"/>
    <n v="127.5"/>
    <n v="1786.1814915"/>
    <n v="52.534749750000003"/>
    <n v="450.29785500000003"/>
    <n v="300.19857000000002"/>
  </r>
  <r>
    <s v="13/06/2026"/>
    <s v="M"/>
    <s v="[1062] RAMGADH"/>
    <s v="[8403] MOHANIA"/>
    <x v="41"/>
    <x v="41"/>
    <x v="41"/>
    <s v="C"/>
    <n v="40"/>
    <n v="3.4"/>
    <n v="8"/>
    <n v="1.36"/>
    <n v="3.2"/>
    <n v="36.419112000000005"/>
    <n v="1456.7644800000003"/>
    <n v="417.01273282442747"/>
    <n v="278.00848854961833"/>
    <n v="25.493378400000008"/>
    <n v="150"/>
    <n v="1632.2578584000003"/>
    <n v="40.806446460000004"/>
    <n v="467.24938694656487"/>
    <n v="311.49959129770991"/>
  </r>
  <r>
    <s v="13/06/2026"/>
    <s v="E"/>
    <s v="[1062] RAMGADH"/>
    <s v="[8403] MOHANIA"/>
    <x v="41"/>
    <x v="41"/>
    <x v="41"/>
    <s v="B"/>
    <n v="24"/>
    <n v="5.8"/>
    <n v="9"/>
    <n v="1.3919999999999999"/>
    <n v="2.16"/>
    <n v="48.43"/>
    <n v="1162.32"/>
    <n v="410.42372881355936"/>
    <n v="273.61581920903956"/>
    <n v="20.340600000000002"/>
    <n v="90"/>
    <n v="1272.6605999999999"/>
    <n v="53.027524999999997"/>
    <n v="449.38580508474575"/>
    <n v="299.59053672316384"/>
  </r>
  <r>
    <s v="13/06/2026"/>
    <s v="E"/>
    <s v="[1062] RAMGADH"/>
    <s v="[8403] MOHANIA"/>
    <x v="41"/>
    <x v="41"/>
    <x v="41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14/06/2026"/>
    <s v="M"/>
    <s v="[1062] RAMGADH"/>
    <s v="[8403] MOHANIA"/>
    <x v="41"/>
    <x v="41"/>
    <x v="41"/>
    <s v="B"/>
    <n v="32"/>
    <n v="5.5"/>
    <n v="8.5"/>
    <n v="1.76"/>
    <n v="2.72"/>
    <n v="46.566181499999999"/>
    <n v="1490.117808"/>
    <n v="417.01058059701495"/>
    <n v="278.00705373134332"/>
    <n v="26.07706164"/>
    <n v="120"/>
    <n v="1636.19486964"/>
    <n v="51.131089676249999"/>
    <n v="457.89035530970148"/>
    <n v="305.26023687313432"/>
  </r>
  <r>
    <s v="14/06/2026"/>
    <s v="M"/>
    <s v="[1062] RAMGADH"/>
    <s v="[8403] MOHANIA"/>
    <x v="41"/>
    <x v="41"/>
    <x v="41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14/06/2026"/>
    <s v="E"/>
    <s v="[1062] RAMGADH"/>
    <s v="[8403] MOHANIA"/>
    <x v="41"/>
    <x v="41"/>
    <x v="41"/>
    <s v="B"/>
    <n v="28"/>
    <n v="6.2"/>
    <n v="8.8000000000000007"/>
    <n v="1.736"/>
    <n v="2.4640000000000004"/>
    <n v="51.252300000000005"/>
    <n v="1435.0644000000002"/>
    <n v="424.74281767955802"/>
    <n v="283.1618784530387"/>
    <n v="25.113627000000005"/>
    <n v="105"/>
    <n v="1565.1780270000002"/>
    <n v="55.899215250000005"/>
    <n v="463.25316505524864"/>
    <n v="308.83544337016576"/>
  </r>
  <r>
    <s v="14/06/2026"/>
    <s v="E"/>
    <s v="[1062] RAMGADH"/>
    <s v="[8403] MOHANIA"/>
    <x v="41"/>
    <x v="41"/>
    <x v="41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5/06/2026"/>
    <s v="M"/>
    <s v="[1062] RAMGADH"/>
    <s v="[8403] MOHANIA"/>
    <x v="41"/>
    <x v="41"/>
    <x v="41"/>
    <s v="B"/>
    <n v="29"/>
    <n v="5.5"/>
    <n v="8.6"/>
    <n v="1.595"/>
    <n v="2.4939999999999998"/>
    <n v="46.566181499999999"/>
    <n v="1350.4192634999999"/>
    <n v="414.53574035608312"/>
    <n v="276.35716023738877"/>
    <n v="23.632337111250003"/>
    <n v="108.75"/>
    <n v="1482.80160061125"/>
    <n v="51.131089676249999"/>
    <n v="455.17290512982197"/>
    <n v="303.44860341988129"/>
  </r>
  <r>
    <s v="15/06/2026"/>
    <s v="M"/>
    <s v="[1062] RAMGADH"/>
    <s v="[8403] MOHANIA"/>
    <x v="41"/>
    <x v="41"/>
    <x v="41"/>
    <s v="C"/>
    <n v="41"/>
    <n v="3.4"/>
    <n v="8"/>
    <n v="1.3940000000000001"/>
    <n v="3.28"/>
    <n v="36.419112000000005"/>
    <n v="1493.1835920000003"/>
    <n v="417.01273282442747"/>
    <n v="278.00848854961833"/>
    <n v="26.13071286000001"/>
    <n v="153.75"/>
    <n v="1673.0643048600004"/>
    <n v="40.806446460000011"/>
    <n v="467.24938694656493"/>
    <n v="311.49959129770997"/>
  </r>
  <r>
    <s v="15/06/2026"/>
    <s v="E"/>
    <s v="[1062] RAMGADH"/>
    <s v="[8403] MOHANIA"/>
    <x v="41"/>
    <x v="41"/>
    <x v="41"/>
    <s v="B"/>
    <n v="26"/>
    <n v="5.7"/>
    <n v="9"/>
    <n v="1.4820000000000002"/>
    <n v="2.34"/>
    <n v="47.594999999999999"/>
    <n v="1237.47"/>
    <n v="406.79487179487182"/>
    <n v="271.19658119658123"/>
    <n v="21.655725000000004"/>
    <n v="97.5"/>
    <n v="1356.6257250000001"/>
    <n v="52.177912500000005"/>
    <n v="445.96506410256416"/>
    <n v="297.31004273504277"/>
  </r>
  <r>
    <s v="15/06/2026"/>
    <s v="E"/>
    <s v="[1062] RAMGADH"/>
    <s v="[8403] MOHANIA"/>
    <x v="41"/>
    <x v="41"/>
    <x v="41"/>
    <s v="C"/>
    <n v="31"/>
    <n v="3"/>
    <n v="8.1999999999999993"/>
    <n v="0.93"/>
    <n v="2.5419999999999998"/>
    <n v="35.307139800000002"/>
    <n v="1094.5213338000001"/>
    <n v="417.01346220472442"/>
    <n v="278.00897480314961"/>
    <n v="19.154123341500004"/>
    <n v="116.25"/>
    <n v="1229.9254571415001"/>
    <n v="39.675014746500004"/>
    <n v="468.6025363759843"/>
    <n v="312.40169091732287"/>
  </r>
  <r>
    <s v="16/06/2026"/>
    <s v="M"/>
    <s v="[1062] RAMGADH"/>
    <s v="[8403] MOHANIA"/>
    <x v="41"/>
    <x v="41"/>
    <x v="41"/>
    <s v="B"/>
    <n v="31"/>
    <n v="5.6"/>
    <n v="8.8000000000000007"/>
    <n v="1.736"/>
    <n v="2.7280000000000002"/>
    <n v="46.292400000000001"/>
    <n v="1435.0644"/>
    <n v="403.71279069767445"/>
    <n v="269.14186046511628"/>
    <n v="25.113627000000001"/>
    <n v="116.25"/>
    <n v="1576.4280269999999"/>
    <n v="50.852516999999999"/>
    <n v="443.48125290697675"/>
    <n v="295.65416860465115"/>
  </r>
  <r>
    <s v="16/06/2026"/>
    <s v="M"/>
    <s v="[1062] RAMGADH"/>
    <s v="[8403] MOHANIA"/>
    <x v="41"/>
    <x v="41"/>
    <x v="41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6/06/2026"/>
    <s v="E"/>
    <s v="[1062] RAMGADH"/>
    <s v="[8403] MOHANIA"/>
    <x v="41"/>
    <x v="41"/>
    <x v="41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16/06/2026"/>
    <s v="E"/>
    <s v="[1062] RAMGADH"/>
    <s v="[8403] MOHANIA"/>
    <x v="41"/>
    <x v="41"/>
    <x v="41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17/06/2026"/>
    <s v="M"/>
    <s v="[1062] RAMGADH"/>
    <s v="[8403] MOHANIA"/>
    <x v="41"/>
    <x v="41"/>
    <x v="41"/>
    <s v="B"/>
    <n v="28"/>
    <n v="5.7"/>
    <n v="9"/>
    <n v="1.5959999999999999"/>
    <n v="2.52"/>
    <n v="47.594999999999999"/>
    <n v="1332.6599999999999"/>
    <n v="406.79487179487182"/>
    <n v="271.19658119658123"/>
    <n v="23.321549999999998"/>
    <n v="105"/>
    <n v="1460.98155"/>
    <n v="52.177912499999998"/>
    <n v="445.9650641025641"/>
    <n v="297.31004273504271"/>
  </r>
  <r>
    <s v="17/06/2026"/>
    <s v="M"/>
    <s v="[1062] RAMGADH"/>
    <s v="[8403] MOHANIA"/>
    <x v="41"/>
    <x v="41"/>
    <x v="41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7/06/2026"/>
    <s v="E"/>
    <s v="[1062] RAMGADH"/>
    <s v="[8403] MOHANIA"/>
    <x v="41"/>
    <x v="41"/>
    <x v="41"/>
    <s v="B"/>
    <n v="29"/>
    <n v="5.5"/>
    <n v="8.4"/>
    <n v="1.595"/>
    <n v="2.4360000000000004"/>
    <n v="46.288167600000008"/>
    <n v="1342.3568604000002"/>
    <n v="417.01051891891899"/>
    <n v="278.00701261261264"/>
    <n v="23.491245057000004"/>
    <n v="108.75"/>
    <n v="1474.5981054570002"/>
    <n v="50.848210533000007"/>
    <n v="458.09198678378385"/>
    <n v="305.39465785585588"/>
  </r>
  <r>
    <s v="17/06/2026"/>
    <s v="E"/>
    <s v="[1062] RAMGADH"/>
    <s v="[8403] MOHANIA"/>
    <x v="41"/>
    <x v="41"/>
    <x v="41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8/06/2026"/>
    <s v="M"/>
    <s v="[1062] RAMGADH"/>
    <s v="[8403] MOHANIA"/>
    <x v="41"/>
    <x v="41"/>
    <x v="41"/>
    <s v="B"/>
    <n v="28"/>
    <n v="5.6"/>
    <n v="8.6"/>
    <n v="1.5679999999999998"/>
    <n v="2.4079999999999999"/>
    <n v="45.824799999999996"/>
    <n v="1283.0944"/>
    <n v="404.33647058823533"/>
    <n v="269.55764705882353"/>
    <n v="22.454152000000001"/>
    <n v="105"/>
    <n v="1410.548552"/>
    <n v="50.376733999999999"/>
    <n v="444.50059411764715"/>
    <n v="296.33372941176475"/>
  </r>
  <r>
    <s v="18/06/2026"/>
    <s v="M"/>
    <s v="[1062] RAMGADH"/>
    <s v="[8403] MOHANIA"/>
    <x v="41"/>
    <x v="41"/>
    <x v="41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8/06/2026"/>
    <s v="E"/>
    <s v="[1062] RAMGADH"/>
    <s v="[8403] MOHANIA"/>
    <x v="41"/>
    <x v="41"/>
    <x v="41"/>
    <s v="B"/>
    <n v="24"/>
    <n v="5.5"/>
    <n v="8.4"/>
    <n v="1.32"/>
    <n v="2.016"/>
    <n v="46.288167600000008"/>
    <n v="1110.9160224000002"/>
    <n v="417.01051891891899"/>
    <n v="278.00701261261264"/>
    <n v="19.441030392000005"/>
    <n v="90"/>
    <n v="1220.3570527920001"/>
    <n v="50.848210533000007"/>
    <n v="458.09198678378385"/>
    <n v="305.39465785585588"/>
  </r>
  <r>
    <s v="18/06/2026"/>
    <s v="E"/>
    <s v="[1062] RAMGADH"/>
    <s v="[8403] MOHANIA"/>
    <x v="41"/>
    <x v="41"/>
    <x v="4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9/06/2026"/>
    <s v="M"/>
    <s v="[1062] RAMGADH"/>
    <s v="[8403] MOHANIA"/>
    <x v="41"/>
    <x v="41"/>
    <x v="41"/>
    <s v="B"/>
    <n v="25"/>
    <n v="6"/>
    <n v="8.8000000000000007"/>
    <n v="1.5"/>
    <n v="2.2000000000000002"/>
    <n v="49.599000000000004"/>
    <n v="1239.9750000000001"/>
    <n v="417.96910112359552"/>
    <n v="278.64606741573033"/>
    <n v="21.699562500000006"/>
    <n v="93.75"/>
    <n v="1355.4245625000001"/>
    <n v="54.2169825"/>
    <n v="456.88468398876404"/>
    <n v="304.58978932584267"/>
  </r>
  <r>
    <s v="19/06/2026"/>
    <s v="M"/>
    <s v="[1062] RAMGADH"/>
    <s v="[8403] MOHANIA"/>
    <x v="41"/>
    <x v="41"/>
    <x v="41"/>
    <s v="C"/>
    <n v="34"/>
    <n v="3.8"/>
    <n v="8.1"/>
    <n v="1.2919999999999998"/>
    <n v="2.7539999999999996"/>
    <n v="38.365125900000002"/>
    <n v="1304.4142806"/>
    <n v="417.01223804347831"/>
    <n v="278.00815869565218"/>
    <n v="22.827249910500001"/>
    <n v="127.5"/>
    <n v="1454.7415305105001"/>
    <n v="42.786515603250002"/>
    <n v="465.07082177445653"/>
    <n v="310.04721451630434"/>
  </r>
  <r>
    <s v="19/06/2026"/>
    <s v="E"/>
    <s v="[1062] RAMGADH"/>
    <s v="[8403] MOHANIA"/>
    <x v="41"/>
    <x v="41"/>
    <x v="41"/>
    <s v="C"/>
    <n v="49"/>
    <n v="3.9"/>
    <n v="8.1999999999999993"/>
    <n v="1.911"/>
    <n v="4.0179999999999998"/>
    <n v="39.060139800000002"/>
    <n v="1913.9468502"/>
    <n v="417.01216868327407"/>
    <n v="278.00811245551603"/>
    <n v="33.4940698785"/>
    <n v="183.75"/>
    <n v="2131.1909200784999"/>
    <n v="43.493692246499997"/>
    <n v="464.34546882384342"/>
    <n v="309.5636458825623"/>
  </r>
  <r>
    <s v="20/06/2026"/>
    <s v="M"/>
    <s v="[1062] RAMGADH"/>
    <s v="[8403] MOHANIA"/>
    <x v="41"/>
    <x v="41"/>
    <x v="41"/>
    <s v="B"/>
    <n v="20"/>
    <n v="5.9"/>
    <n v="9"/>
    <n v="1.18"/>
    <n v="1.8"/>
    <n v="49.265000000000001"/>
    <n v="985.3"/>
    <n v="413.99159663865549"/>
    <n v="275.99439775910366"/>
    <n v="17.242750000000001"/>
    <n v="75"/>
    <n v="1077.5427500000001"/>
    <n v="53.877137500000003"/>
    <n v="452.74905462184881"/>
    <n v="301.83270308123252"/>
  </r>
  <r>
    <s v="20/06/2026"/>
    <s v="M"/>
    <s v="[1062] RAMGADH"/>
    <s v="[8403] MOHANIA"/>
    <x v="41"/>
    <x v="41"/>
    <x v="41"/>
    <s v="C"/>
    <n v="29"/>
    <n v="3.2"/>
    <n v="8"/>
    <n v="0.92800000000000016"/>
    <n v="2.3199999999999998"/>
    <n v="35.585112000000002"/>
    <n v="1031.9682480000001"/>
    <n v="417.01303124999998"/>
    <n v="278.00868750000001"/>
    <n v="18.059444340000002"/>
    <n v="108.75"/>
    <n v="1158.7776923400002"/>
    <n v="39.957851460000008"/>
    <n v="468.25607179687501"/>
    <n v="312.17071453124998"/>
  </r>
  <r>
    <s v="20/06/2026"/>
    <s v="E"/>
    <s v="[1062] RAMGADH"/>
    <s v="[8403] MOHANIA"/>
    <x v="41"/>
    <x v="41"/>
    <x v="41"/>
    <s v="B"/>
    <n v="23"/>
    <n v="5.6"/>
    <n v="8.4"/>
    <n v="1.2879999999999998"/>
    <n v="1.9320000000000002"/>
    <n v="45.357199999999999"/>
    <n v="1043.2156"/>
    <n v="404.97500000000002"/>
    <n v="269.98333333333335"/>
    <n v="18.256273"/>
    <n v="86.25"/>
    <n v="1147.721873"/>
    <n v="49.900950999999999"/>
    <n v="445.54420535714291"/>
    <n v="297.02947023809526"/>
  </r>
  <r>
    <s v="20/06/2026"/>
    <s v="E"/>
    <s v="[1062] RAMGADH"/>
    <s v="[8403] MOHANIA"/>
    <x v="41"/>
    <x v="41"/>
    <x v="41"/>
    <s v="C"/>
    <n v="28"/>
    <n v="3.2"/>
    <n v="8.1999999999999993"/>
    <n v="0.89600000000000013"/>
    <n v="2.2959999999999998"/>
    <n v="36.141139799999998"/>
    <n v="1011.9519144"/>
    <n v="417.0131515384615"/>
    <n v="278.00876769230769"/>
    <n v="17.709158502000001"/>
    <n v="105"/>
    <n v="1134.6610729019999"/>
    <n v="40.523609746499993"/>
    <n v="467.58011245961529"/>
    <n v="311.72007497307686"/>
  </r>
  <r>
    <s v="21/06/2026"/>
    <s v="M"/>
    <s v="[1062] RAMGADH"/>
    <s v="[8403] MOHANIA"/>
    <x v="41"/>
    <x v="41"/>
    <x v="41"/>
    <s v="B"/>
    <n v="21"/>
    <n v="6.1"/>
    <n v="8.8000000000000007"/>
    <n v="1.2809999999999999"/>
    <n v="1.8480000000000001"/>
    <n v="50.425650000000005"/>
    <n v="1058.9386500000001"/>
    <n v="421.38426183844012"/>
    <n v="280.92284122562677"/>
    <n v="18.531426375000002"/>
    <n v="78.75"/>
    <n v="1156.220076375"/>
    <n v="55.058098874999999"/>
    <n v="460.09553377437322"/>
    <n v="306.73035584958217"/>
  </r>
  <r>
    <s v="21/06/2026"/>
    <s v="M"/>
    <s v="[1062] RAMGADH"/>
    <s v="[8403] MOHANIA"/>
    <x v="41"/>
    <x v="41"/>
    <x v="41"/>
    <s v="C"/>
    <n v="34"/>
    <n v="3.2"/>
    <n v="8"/>
    <n v="1.0880000000000001"/>
    <n v="2.72"/>
    <n v="35.585112000000002"/>
    <n v="1209.893808"/>
    <n v="417.01303124999998"/>
    <n v="278.00868750000001"/>
    <n v="21.173141640000004"/>
    <n v="127.5"/>
    <n v="1358.5669496400001"/>
    <n v="39.957851460000001"/>
    <n v="468.25607179687495"/>
    <n v="312.17071453124998"/>
  </r>
  <r>
    <s v="21/06/2026"/>
    <s v="E"/>
    <s v="[1062] RAMGADH"/>
    <s v="[8403] MOHANIA"/>
    <x v="41"/>
    <x v="41"/>
    <x v="4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21/06/2026"/>
    <s v="E"/>
    <s v="[1062] RAMGADH"/>
    <s v="[8403] MOHANIA"/>
    <x v="41"/>
    <x v="41"/>
    <x v="41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22/06/2026"/>
    <s v="M"/>
    <s v="[1062] RAMGADH"/>
    <s v="[8403] MOHANIA"/>
    <x v="41"/>
    <x v="41"/>
    <x v="41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22/06/2026"/>
    <s v="M"/>
    <s v="[1062] RAMGADH"/>
    <s v="[8403] MOHANIA"/>
    <x v="41"/>
    <x v="41"/>
    <x v="41"/>
    <s v="C"/>
    <n v="39"/>
    <n v="3.3"/>
    <n v="8"/>
    <n v="1.2869999999999999"/>
    <n v="3.12"/>
    <n v="36.002112000000004"/>
    <n v="1404.0823680000001"/>
    <n v="417.01288030888031"/>
    <n v="278.00858687258687"/>
    <n v="24.571441440000005"/>
    <n v="146.25"/>
    <n v="1574.90380944"/>
    <n v="40.382148960000002"/>
    <n v="467.74689915057911"/>
    <n v="311.83126610038607"/>
  </r>
  <r>
    <s v="22/06/2026"/>
    <s v="E"/>
    <s v="[1062] RAMGADH"/>
    <s v="[8403] MOHANIA"/>
    <x v="41"/>
    <x v="41"/>
    <x v="41"/>
    <s v="B"/>
    <n v="23"/>
    <n v="6"/>
    <n v="8.8000000000000007"/>
    <n v="1.38"/>
    <n v="2.024"/>
    <n v="49.599000000000004"/>
    <n v="1140.777"/>
    <n v="417.96910112359552"/>
    <n v="278.64606741573033"/>
    <n v="19.963597500000002"/>
    <n v="86.25"/>
    <n v="1246.9905975000001"/>
    <n v="54.216982500000007"/>
    <n v="456.8846839887641"/>
    <n v="304.58978932584273"/>
  </r>
  <r>
    <s v="22/06/2026"/>
    <s v="E"/>
    <s v="[1062] RAMGADH"/>
    <s v="[8403] MOHANIA"/>
    <x v="41"/>
    <x v="41"/>
    <x v="41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23/06/2026"/>
    <s v="M"/>
    <s v="[1062] RAMGADH"/>
    <s v="[8403] MOHANIA"/>
    <x v="41"/>
    <x v="41"/>
    <x v="41"/>
    <s v="B"/>
    <n v="18"/>
    <n v="5.7"/>
    <n v="8.4"/>
    <n v="1.026"/>
    <n v="1.5120000000000002"/>
    <n v="46.167149999999999"/>
    <n v="831.00869999999998"/>
    <n v="408.55884955752208"/>
    <n v="272.37256637168139"/>
    <n v="14.542652250000002"/>
    <n v="67.5"/>
    <n v="913.05135225000004"/>
    <n v="50.725075125000004"/>
    <n v="448.89447013274338"/>
    <n v="299.26298008849557"/>
  </r>
  <r>
    <s v="23/06/2026"/>
    <s v="M"/>
    <s v="[1062] RAMGADH"/>
    <s v="[8403] MOHANIA"/>
    <x v="41"/>
    <x v="41"/>
    <x v="4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3/06/2026"/>
    <s v="E"/>
    <s v="[1062] RAMGADH"/>
    <s v="[8403] MOHANIA"/>
    <x v="41"/>
    <x v="41"/>
    <x v="41"/>
    <s v="C"/>
    <n v="63"/>
    <n v="3.8"/>
    <n v="8"/>
    <n v="2.3939999999999997"/>
    <n v="5.04"/>
    <n v="38.087112000000005"/>
    <n v="2399.4880560000001"/>
    <n v="417.01217518248177"/>
    <n v="278.00811678832116"/>
    <n v="41.991040980000008"/>
    <n v="236.25"/>
    <n v="2677.7290969800001"/>
    <n v="42.503636460000003"/>
    <n v="465.36828240875911"/>
    <n v="310.24552160583943"/>
  </r>
  <r>
    <s v="24/06/2026"/>
    <s v="M"/>
    <s v="[1062] RAMGADH"/>
    <s v="[8403] MOHANIA"/>
    <x v="41"/>
    <x v="41"/>
    <x v="41"/>
    <s v="B"/>
    <n v="18"/>
    <n v="6.3"/>
    <n v="9"/>
    <n v="1.1339999999999999"/>
    <n v="1.62"/>
    <n v="52.604999999999997"/>
    <n v="946.89"/>
    <n v="427.6829268292683"/>
    <n v="285.1219512195122"/>
    <n v="16.570575000000002"/>
    <n v="67.5"/>
    <n v="1030.9605750000001"/>
    <n v="57.2755875"/>
    <n v="465.6551829268293"/>
    <n v="310.43678861788618"/>
  </r>
  <r>
    <s v="24/06/2026"/>
    <s v="M"/>
    <s v="[1062] RAMGADH"/>
    <s v="[8403] MOHANIA"/>
    <x v="41"/>
    <x v="41"/>
    <x v="4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4/06/2026"/>
    <s v="E"/>
    <s v="[1062] RAMGADH"/>
    <s v="[8403] MOHANIA"/>
    <x v="41"/>
    <x v="41"/>
    <x v="41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4/06/2026"/>
    <s v="E"/>
    <s v="[1062] RAMGADH"/>
    <s v="[8403] MOHANIA"/>
    <x v="41"/>
    <x v="41"/>
    <x v="4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5/06/2026"/>
    <s v="M"/>
    <s v="[1062] RAMGADH"/>
    <s v="[8403] MOHANIA"/>
    <x v="41"/>
    <x v="41"/>
    <x v="41"/>
    <s v="B"/>
    <n v="19"/>
    <n v="5.7"/>
    <n v="8.8000000000000007"/>
    <n v="1.083"/>
    <n v="1.6720000000000002"/>
    <n v="47.119050000000001"/>
    <n v="895.26195000000007"/>
    <n v="407.3693083573487"/>
    <n v="271.57953890489915"/>
    <n v="15.667084125000002"/>
    <n v="71.25"/>
    <n v="982.17903412500004"/>
    <n v="51.693633375000005"/>
    <n v="446.91902053314124"/>
    <n v="297.94601368876084"/>
  </r>
  <r>
    <s v="25/06/2026"/>
    <s v="M"/>
    <s v="[1062] RAMGADH"/>
    <s v="[8403] MOHANIA"/>
    <x v="41"/>
    <x v="41"/>
    <x v="41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25/06/2026"/>
    <s v="E"/>
    <s v="[1062] RAMGADH"/>
    <s v="[8403] MOHANIA"/>
    <x v="41"/>
    <x v="41"/>
    <x v="41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25/06/2026"/>
    <s v="E"/>
    <s v="[1062] RAMGADH"/>
    <s v="[8403] MOHANIA"/>
    <x v="41"/>
    <x v="41"/>
    <x v="4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6/06/2026"/>
    <s v="M"/>
    <s v="[1062] RAMGADH"/>
    <s v="[8403] MOHANIA"/>
    <x v="41"/>
    <x v="41"/>
    <x v="41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26/06/2026"/>
    <s v="M"/>
    <s v="[1062] RAMGADH"/>
    <s v="[8403] MOHANIA"/>
    <x v="41"/>
    <x v="41"/>
    <x v="41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6/06/2026"/>
    <s v="E"/>
    <s v="[1062] RAMGADH"/>
    <s v="[8403] MOHANIA"/>
    <x v="41"/>
    <x v="41"/>
    <x v="41"/>
    <s v="B"/>
    <n v="22"/>
    <n v="5.8"/>
    <n v="8.4"/>
    <n v="1.276"/>
    <n v="1.8480000000000001"/>
    <n v="46.9771"/>
    <n v="1033.4962"/>
    <n v="412.07982456140354"/>
    <n v="274.71988304093571"/>
    <n v="18.086183500000004"/>
    <n v="82.5"/>
    <n v="1134.0823835000001"/>
    <n v="51.549199250000008"/>
    <n v="452.18595833333342"/>
    <n v="301.45730555555559"/>
  </r>
  <r>
    <s v="26/06/2026"/>
    <s v="E"/>
    <s v="[1062] RAMGADH"/>
    <s v="[8403] MOHANIA"/>
    <x v="41"/>
    <x v="41"/>
    <x v="41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7/06/2026"/>
    <s v="M"/>
    <s v="[1062] RAMGADH"/>
    <s v="[8403] MOHANIA"/>
    <x v="41"/>
    <x v="41"/>
    <x v="41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27/06/2026"/>
    <s v="M"/>
    <s v="[1062] RAMGADH"/>
    <s v="[8403] MOHANIA"/>
    <x v="41"/>
    <x v="41"/>
    <x v="4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7/06/2026"/>
    <s v="E"/>
    <s v="[1062] RAMGADH"/>
    <s v="[8403] MOHANIA"/>
    <x v="41"/>
    <x v="41"/>
    <x v="41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27/06/2026"/>
    <s v="E"/>
    <s v="[1062] RAMGADH"/>
    <s v="[8403] MOHANIA"/>
    <x v="41"/>
    <x v="41"/>
    <x v="4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8/06/2026"/>
    <s v="M"/>
    <s v="[1062] RAMGADH"/>
    <s v="[8403] MOHANIA"/>
    <x v="41"/>
    <x v="41"/>
    <x v="41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28/06/2026"/>
    <s v="M"/>
    <s v="[1062] RAMGADH"/>
    <s v="[8403] MOHANIA"/>
    <x v="41"/>
    <x v="41"/>
    <x v="4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8/06/2026"/>
    <s v="E"/>
    <s v="[1062] RAMGADH"/>
    <s v="[8403] MOHANIA"/>
    <x v="41"/>
    <x v="41"/>
    <x v="41"/>
    <s v="B"/>
    <n v="22"/>
    <n v="5.8"/>
    <n v="8.6"/>
    <n v="1.276"/>
    <n v="1.8919999999999999"/>
    <n v="47.461399999999998"/>
    <n v="1044.1507999999999"/>
    <n v="411.51502890173413"/>
    <n v="274.34335260115608"/>
    <n v="18.272638999999998"/>
    <n v="82.5"/>
    <n v="1144.9234389999999"/>
    <n v="52.041974499999995"/>
    <n v="451.23099277456652"/>
    <n v="300.82066184971103"/>
  </r>
  <r>
    <s v="28/06/2026"/>
    <s v="E"/>
    <s v="[1062] RAMGADH"/>
    <s v="[8403] MOHANIA"/>
    <x v="41"/>
    <x v="41"/>
    <x v="41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9/06/2026"/>
    <s v="M"/>
    <s v="[1062] RAMGADH"/>
    <s v="[8403] MOHANIA"/>
    <x v="41"/>
    <x v="41"/>
    <x v="41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29/06/2026"/>
    <s v="M"/>
    <s v="[1062] RAMGADH"/>
    <s v="[8403] MOHANIA"/>
    <x v="41"/>
    <x v="41"/>
    <x v="4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9/06/2026"/>
    <s v="E"/>
    <s v="[1062] RAMGADH"/>
    <s v="[8403] MOHANIA"/>
    <x v="41"/>
    <x v="41"/>
    <x v="41"/>
    <s v="B"/>
    <n v="26"/>
    <n v="6"/>
    <n v="8.6"/>
    <n v="1.56"/>
    <n v="2.2359999999999998"/>
    <n v="49.097999999999999"/>
    <n v="1276.548"/>
    <n v="418.44886363636368"/>
    <n v="278.96590909090912"/>
    <n v="22.339590000000001"/>
    <n v="97.5"/>
    <n v="1396.38759"/>
    <n v="53.707215000000005"/>
    <n v="457.73194602272736"/>
    <n v="305.15463068181822"/>
  </r>
  <r>
    <s v="29/06/2026"/>
    <s v="E"/>
    <s v="[1062] RAMGADH"/>
    <s v="[8403] MOHANIA"/>
    <x v="41"/>
    <x v="41"/>
    <x v="41"/>
    <s v="C"/>
    <n v="26"/>
    <n v="3.2"/>
    <n v="8"/>
    <n v="0.83200000000000007"/>
    <n v="2.08"/>
    <n v="35.585112000000002"/>
    <n v="925.21291200000007"/>
    <n v="417.01303124999998"/>
    <n v="278.00868750000001"/>
    <n v="16.191225960000004"/>
    <n v="97.5"/>
    <n v="1038.9041379600001"/>
    <n v="39.957851460000001"/>
    <n v="468.25607179687495"/>
    <n v="312.17071453124998"/>
  </r>
  <r>
    <s v="30/06/2026"/>
    <s v="M"/>
    <s v="[1062] RAMGADH"/>
    <s v="[8403] MOHANIA"/>
    <x v="41"/>
    <x v="41"/>
    <x v="41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30/06/2026"/>
    <s v="M"/>
    <s v="[1062] RAMGADH"/>
    <s v="[8403] MOHANIA"/>
    <x v="41"/>
    <x v="41"/>
    <x v="41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30/06/2026"/>
    <s v="E"/>
    <s v="[1062] RAMGADH"/>
    <s v="[8403] MOHANIA"/>
    <x v="41"/>
    <x v="41"/>
    <x v="41"/>
    <s v="B"/>
    <n v="19"/>
    <n v="6.2"/>
    <n v="9"/>
    <n v="1.1779999999999999"/>
    <n v="1.71"/>
    <n v="51.77"/>
    <n v="983.63000000000011"/>
    <n v="424.34426229508199"/>
    <n v="282.89617486338801"/>
    <n v="17.213525000000004"/>
    <n v="71.25"/>
    <n v="1072.0935250000002"/>
    <n v="56.425975000000015"/>
    <n v="462.5079918032788"/>
    <n v="308.33866120218585"/>
  </r>
  <r>
    <s v="30/06/2026"/>
    <s v="E"/>
    <s v="[1062] RAMGADH"/>
    <s v="[8403] MOHANIA"/>
    <x v="41"/>
    <x v="41"/>
    <x v="41"/>
    <s v="C"/>
    <n v="25"/>
    <n v="3"/>
    <n v="8.1"/>
    <n v="0.75"/>
    <n v="2.0249999999999999"/>
    <n v="35.029125900000004"/>
    <n v="875.72814750000009"/>
    <n v="417.01340357142868"/>
    <n v="278.00893571428577"/>
    <n v="15.325242581250004"/>
    <n v="93.75"/>
    <n v="984.80339008125009"/>
    <n v="39.392135603250004"/>
    <n v="468.9539952767858"/>
    <n v="312.63599685119055"/>
  </r>
  <r>
    <s v="01/06/2026"/>
    <s v="E"/>
    <s v="[1062] RAMGADH"/>
    <s v="[8402] RAMPUR"/>
    <x v="42"/>
    <x v="42"/>
    <x v="42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02/06/2026"/>
    <s v="M"/>
    <s v="[1062] RAMGADH"/>
    <s v="[8402] RAMPUR"/>
    <x v="42"/>
    <x v="42"/>
    <x v="42"/>
    <s v="B"/>
    <n v="37"/>
    <n v="6.3"/>
    <n v="8.8000000000000007"/>
    <n v="2.331"/>
    <n v="3.2560000000000002"/>
    <n v="52.078949999999999"/>
    <n v="1926.9211499999999"/>
    <n v="428.04616438356163"/>
    <n v="285.36410958904111"/>
    <n v="33.721120124999999"/>
    <n v="138.75"/>
    <n v="2099.3922701249999"/>
    <n v="56.740331624999996"/>
    <n v="466.35889006849311"/>
    <n v="310.90592671232872"/>
  </r>
  <r>
    <s v="04/06/2026"/>
    <s v="M"/>
    <s v="[1062] RAMGADH"/>
    <s v="[8402] RAMPUR"/>
    <x v="42"/>
    <x v="42"/>
    <x v="42"/>
    <s v="B"/>
    <n v="75"/>
    <n v="6.2"/>
    <n v="8.8000000000000007"/>
    <n v="4.6500000000000004"/>
    <n v="6.6"/>
    <n v="51.252300000000005"/>
    <n v="3843.9225000000006"/>
    <n v="424.74281767955802"/>
    <n v="283.1618784530387"/>
    <n v="67.26864375000001"/>
    <n v="281.25"/>
    <n v="4192.4411437500003"/>
    <n v="55.899215250000005"/>
    <n v="463.25316505524864"/>
    <n v="308.83544337016576"/>
  </r>
  <r>
    <s v="04/06/2026"/>
    <s v="M"/>
    <s v="[1062] RAMGADH"/>
    <s v="[8402] RAMPUR"/>
    <x v="42"/>
    <x v="42"/>
    <x v="42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04/06/2026"/>
    <s v="E"/>
    <s v="[1062] RAMGADH"/>
    <s v="[8402] RAMPUR"/>
    <x v="42"/>
    <x v="42"/>
    <x v="42"/>
    <s v="B"/>
    <n v="48"/>
    <n v="5.6"/>
    <n v="8.4"/>
    <n v="2.6879999999999997"/>
    <n v="4.032"/>
    <n v="45.357199999999999"/>
    <n v="2177.1455999999998"/>
    <n v="404.97500000000002"/>
    <n v="269.98333333333335"/>
    <n v="38.100048000000001"/>
    <n v="180"/>
    <n v="2395.2456480000001"/>
    <n v="49.900950999999999"/>
    <n v="445.54420535714291"/>
    <n v="297.02947023809526"/>
  </r>
  <r>
    <s v="04/06/2026"/>
    <s v="E"/>
    <s v="[1062] RAMGADH"/>
    <s v="[8402] RAMPUR"/>
    <x v="42"/>
    <x v="42"/>
    <x v="42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05/06/2026"/>
    <s v="M"/>
    <s v="[1062] RAMGADH"/>
    <s v="[8402] RAMPUR"/>
    <x v="42"/>
    <x v="42"/>
    <x v="42"/>
    <s v="B"/>
    <n v="82"/>
    <n v="5.8"/>
    <n v="8.6"/>
    <n v="4.7559999999999993"/>
    <n v="7.0519999999999996"/>
    <n v="47.461399999999998"/>
    <n v="3891.8347999999996"/>
    <n v="411.51502890173413"/>
    <n v="274.34335260115608"/>
    <n v="68.107108999999994"/>
    <n v="307.5"/>
    <n v="4267.4419089999992"/>
    <n v="52.041974499999988"/>
    <n v="451.23099277456646"/>
    <n v="300.82066184971097"/>
  </r>
  <r>
    <s v="05/06/2026"/>
    <s v="M"/>
    <s v="[1062] RAMGADH"/>
    <s v="[8402] RAMPUR"/>
    <x v="42"/>
    <x v="42"/>
    <x v="4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5/06/2026"/>
    <s v="E"/>
    <s v="[1062] RAMGADH"/>
    <s v="[8402] RAMPUR"/>
    <x v="42"/>
    <x v="42"/>
    <x v="42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s v="05/06/2026"/>
    <s v="E"/>
    <s v="[1062] RAMGADH"/>
    <s v="[8402] RAMPUR"/>
    <x v="42"/>
    <x v="42"/>
    <x v="42"/>
    <s v="C"/>
    <n v="26"/>
    <n v="3.3"/>
    <n v="8"/>
    <n v="0.85799999999999998"/>
    <n v="2.08"/>
    <n v="36.002112000000004"/>
    <n v="936.05491200000006"/>
    <n v="417.01288030888031"/>
    <n v="278.00858687258687"/>
    <n v="16.380960960000003"/>
    <n v="97.5"/>
    <n v="1049.9358729600001"/>
    <n v="40.382148960000002"/>
    <n v="467.74689915057911"/>
    <n v="311.83126610038607"/>
  </r>
  <r>
    <s v="06/06/2026"/>
    <s v="M"/>
    <s v="[1062] RAMGADH"/>
    <s v="[8402] RAMPUR"/>
    <x v="42"/>
    <x v="42"/>
    <x v="42"/>
    <s v="B"/>
    <n v="26"/>
    <n v="5.9"/>
    <n v="8.6"/>
    <n v="1.534"/>
    <n v="2.2359999999999998"/>
    <n v="48.279699999999998"/>
    <n v="1255.2721999999999"/>
    <n v="415.01174785100284"/>
    <n v="276.67449856733521"/>
    <n v="21.967263500000001"/>
    <n v="97.5"/>
    <n v="1374.7394634999998"/>
    <n v="52.874594749999993"/>
    <n v="454.50941045845269"/>
    <n v="303.00627363896848"/>
  </r>
  <r>
    <s v="06/06/2026"/>
    <s v="E"/>
    <s v="[1062] RAMGADH"/>
    <s v="[8402] RAMPUR"/>
    <x v="42"/>
    <x v="42"/>
    <x v="42"/>
    <s v="C"/>
    <n v="106"/>
    <n v="4.0999999999999996"/>
    <n v="8.1"/>
    <n v="4.3460000000000001"/>
    <n v="8.5859999999999985"/>
    <n v="39.6161259"/>
    <n v="4199.3093454"/>
    <n v="417.01185157894736"/>
    <n v="278.00790105263155"/>
    <n v="73.487913544500003"/>
    <n v="397.5"/>
    <n v="4670.2972589444998"/>
    <n v="44.05940810325"/>
    <n v="463.78324319210526"/>
    <n v="309.18882879473682"/>
  </r>
  <r>
    <s v="07/06/2026"/>
    <s v="M"/>
    <s v="[1062] RAMGADH"/>
    <s v="[8402] RAMPUR"/>
    <x v="42"/>
    <x v="42"/>
    <x v="42"/>
    <s v="B"/>
    <n v="41"/>
    <n v="6.9"/>
    <n v="8.8000000000000007"/>
    <n v="2.8290000000000002"/>
    <n v="3.6080000000000001"/>
    <n v="57.038850000000004"/>
    <n v="2338.59285"/>
    <n v="446.77950391644907"/>
    <n v="297.85300261096603"/>
    <n v="40.925374875000003"/>
    <n v="153.75"/>
    <n v="2533.2682248749998"/>
    <n v="61.787029874999995"/>
    <n v="483.97151338120096"/>
    <n v="322.64767558746729"/>
  </r>
  <r>
    <s v="07/06/2026"/>
    <s v="M"/>
    <s v="[1062] RAMGADH"/>
    <s v="[8402] RAMPUR"/>
    <x v="42"/>
    <x v="42"/>
    <x v="42"/>
    <s v="C"/>
    <n v="25"/>
    <n v="4.2"/>
    <n v="8.1999999999999993"/>
    <n v="1.05"/>
    <n v="2.0499999999999998"/>
    <n v="40.311139799999999"/>
    <n v="1007.778495"/>
    <n v="417.01179103448277"/>
    <n v="278.00786068965516"/>
    <n v="17.636123662500001"/>
    <n v="93.75"/>
    <n v="1119.1646186625001"/>
    <n v="44.766584746500001"/>
    <n v="463.10260082586211"/>
    <n v="308.73506721724141"/>
  </r>
  <r>
    <s v="07/06/2026"/>
    <s v="E"/>
    <s v="[1062] RAMGADH"/>
    <s v="[8402] RAMPUR"/>
    <x v="42"/>
    <x v="42"/>
    <x v="42"/>
    <s v="C"/>
    <n v="91"/>
    <n v="3.7"/>
    <n v="8.1"/>
    <n v="3.367"/>
    <n v="7.3710000000000004"/>
    <n v="37.948125900000008"/>
    <n v="3453.2794569000007"/>
    <n v="417.01237252747262"/>
    <n v="278.00824835164843"/>
    <n v="60.43239049575002"/>
    <n v="341.25"/>
    <n v="3854.9618473957507"/>
    <n v="42.362218103250008"/>
    <n v="465.51888025549459"/>
    <n v="310.34592017032975"/>
  </r>
  <r>
    <s v="08/06/2026"/>
    <s v="M"/>
    <s v="[1062] RAMGADH"/>
    <s v="[8402] RAMPUR"/>
    <x v="42"/>
    <x v="42"/>
    <x v="42"/>
    <s v="B"/>
    <n v="78"/>
    <n v="5.8"/>
    <n v="8.6"/>
    <n v="4.524"/>
    <n v="6.7079999999999993"/>
    <n v="47.461399999999998"/>
    <n v="3701.9892"/>
    <n v="411.51502890173413"/>
    <n v="274.34335260115608"/>
    <n v="64.784811000000005"/>
    <n v="292.5"/>
    <n v="4059.274011"/>
    <n v="52.041974500000002"/>
    <n v="451.23099277456657"/>
    <n v="300.82066184971103"/>
  </r>
  <r>
    <s v="08/06/2026"/>
    <s v="M"/>
    <s v="[1062] RAMGADH"/>
    <s v="[8402] RAMPUR"/>
    <x v="42"/>
    <x v="42"/>
    <x v="42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08/06/2026"/>
    <s v="E"/>
    <s v="[1062] RAMGADH"/>
    <s v="[8402] RAMPUR"/>
    <x v="42"/>
    <x v="42"/>
    <x v="42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08/06/2026"/>
    <s v="E"/>
    <s v="[1062] RAMGADH"/>
    <s v="[8402] RAMPUR"/>
    <x v="42"/>
    <x v="42"/>
    <x v="42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9/06/2026"/>
    <s v="M"/>
    <s v="[1062] RAMGADH"/>
    <s v="[8402] RAMPUR"/>
    <x v="42"/>
    <x v="42"/>
    <x v="42"/>
    <s v="B"/>
    <n v="72"/>
    <n v="6.5"/>
    <n v="8.8000000000000007"/>
    <n v="4.68"/>
    <n v="6.3360000000000003"/>
    <n v="53.732250000000001"/>
    <n v="3868.7220000000002"/>
    <n v="434.49258760107813"/>
    <n v="289.66172506738542"/>
    <n v="67.702635000000015"/>
    <n v="270"/>
    <n v="4206.4246350000003"/>
    <n v="58.422564375000007"/>
    <n v="472.41965801886795"/>
    <n v="314.94643867924532"/>
  </r>
  <r>
    <s v="09/06/2026"/>
    <s v="M"/>
    <s v="[1062] RAMGADH"/>
    <s v="[8402] RAMPUR"/>
    <x v="42"/>
    <x v="42"/>
    <x v="42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09/06/2026"/>
    <s v="E"/>
    <s v="[1062] RAMGADH"/>
    <s v="[8402] RAMPUR"/>
    <x v="42"/>
    <x v="42"/>
    <x v="42"/>
    <s v="B"/>
    <n v="56"/>
    <n v="5.6"/>
    <n v="8.4"/>
    <n v="3.1359999999999997"/>
    <n v="4.7040000000000006"/>
    <n v="45.357199999999999"/>
    <n v="2540.0032000000001"/>
    <n v="404.97500000000002"/>
    <n v="269.98333333333335"/>
    <n v="44.450056000000004"/>
    <n v="210"/>
    <n v="2794.4532560000002"/>
    <n v="49.900951000000006"/>
    <n v="445.54420535714297"/>
    <n v="297.02947023809531"/>
  </r>
  <r>
    <s v="09/06/2026"/>
    <s v="E"/>
    <s v="[1062] RAMGADH"/>
    <s v="[8402] RAMPUR"/>
    <x v="42"/>
    <x v="42"/>
    <x v="42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0/06/2026"/>
    <s v="M"/>
    <s v="[1062] RAMGADH"/>
    <s v="[8402] RAMPUR"/>
    <x v="42"/>
    <x v="42"/>
    <x v="42"/>
    <s v="B"/>
    <n v="61"/>
    <n v="6.2"/>
    <n v="8.8000000000000007"/>
    <n v="3.782"/>
    <n v="5.3680000000000003"/>
    <n v="51.252300000000005"/>
    <n v="3126.3903000000005"/>
    <n v="424.74281767955802"/>
    <n v="283.1618784530387"/>
    <n v="54.711830250000013"/>
    <n v="228.75"/>
    <n v="3409.8521302500003"/>
    <n v="55.899215250000005"/>
    <n v="463.25316505524864"/>
    <n v="308.83544337016576"/>
  </r>
  <r>
    <s v="10/06/2026"/>
    <s v="M"/>
    <s v="[1062] RAMGADH"/>
    <s v="[8402] RAMPUR"/>
    <x v="42"/>
    <x v="42"/>
    <x v="42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10/06/2026"/>
    <s v="E"/>
    <s v="[1062] RAMGADH"/>
    <s v="[8402] RAMPUR"/>
    <x v="42"/>
    <x v="42"/>
    <x v="42"/>
    <s v="C"/>
    <n v="90"/>
    <n v="3.6"/>
    <n v="8.1"/>
    <n v="3.24"/>
    <n v="7.29"/>
    <n v="37.531125900000006"/>
    <n v="3377.8013310000006"/>
    <n v="417.01251000000008"/>
    <n v="278.00834000000003"/>
    <n v="59.111523292500017"/>
    <n v="337.5"/>
    <n v="3774.4128542925005"/>
    <n v="41.937920603250006"/>
    <n v="465.97689559166673"/>
    <n v="310.6512637277778"/>
  </r>
  <r>
    <s v="11/06/2026"/>
    <s v="M"/>
    <s v="[1062] RAMGADH"/>
    <s v="[8402] RAMPUR"/>
    <x v="42"/>
    <x v="42"/>
    <x v="42"/>
    <s v="B"/>
    <n v="70"/>
    <n v="5.8"/>
    <n v="8.4"/>
    <n v="4.0599999999999996"/>
    <n v="5.88"/>
    <n v="46.9771"/>
    <n v="3288.3969999999999"/>
    <n v="412.07982456140354"/>
    <n v="274.71988304093571"/>
    <n v="57.546947500000002"/>
    <n v="262.5"/>
    <n v="3608.4439474999999"/>
    <n v="51.549199250000001"/>
    <n v="452.18595833333336"/>
    <n v="301.45730555555559"/>
  </r>
  <r>
    <s v="11/06/2026"/>
    <s v="M"/>
    <s v="[1062] RAMGADH"/>
    <s v="[8402] RAMPUR"/>
    <x v="42"/>
    <x v="42"/>
    <x v="42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1/06/2026"/>
    <s v="E"/>
    <s v="[1062] RAMGADH"/>
    <s v="[8402] RAMPUR"/>
    <x v="42"/>
    <x v="42"/>
    <x v="42"/>
    <s v="B"/>
    <n v="55"/>
    <n v="5.6"/>
    <n v="8.4"/>
    <n v="3.08"/>
    <n v="4.62"/>
    <n v="45.357199999999999"/>
    <n v="2494.6459999999997"/>
    <n v="404.97500000000002"/>
    <n v="269.98333333333335"/>
    <n v="43.656304999999996"/>
    <n v="206.25"/>
    <n v="2744.5523049999997"/>
    <n v="49.900950999999992"/>
    <n v="445.54420535714286"/>
    <n v="297.02947023809526"/>
  </r>
  <r>
    <s v="11/06/2026"/>
    <s v="E"/>
    <s v="[1062] RAMGADH"/>
    <s v="[8402] RAMPUR"/>
    <x v="42"/>
    <x v="42"/>
    <x v="42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12/06/2026"/>
    <s v="M"/>
    <s v="[1062] RAMGADH"/>
    <s v="[8402] RAMPUR"/>
    <x v="42"/>
    <x v="42"/>
    <x v="42"/>
    <s v="B"/>
    <n v="77"/>
    <n v="6.2"/>
    <n v="8.8000000000000007"/>
    <n v="4.774"/>
    <n v="6.7759999999999998"/>
    <n v="51.252300000000005"/>
    <n v="3946.4271000000003"/>
    <n v="424.74281767955802"/>
    <n v="283.1618784530387"/>
    <n v="69.062474250000008"/>
    <n v="288.75"/>
    <n v="4304.2395742500003"/>
    <n v="55.899215250000005"/>
    <n v="463.25316505524864"/>
    <n v="308.83544337016576"/>
  </r>
  <r>
    <s v="12/06/2026"/>
    <s v="M"/>
    <s v="[1062] RAMGADH"/>
    <s v="[8402] RAMPUR"/>
    <x v="42"/>
    <x v="42"/>
    <x v="42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2/06/2026"/>
    <s v="E"/>
    <s v="[1062] RAMGADH"/>
    <s v="[8402] RAMPUR"/>
    <x v="42"/>
    <x v="42"/>
    <x v="42"/>
    <s v="C"/>
    <n v="101"/>
    <n v="4.5999999999999996"/>
    <n v="8.4"/>
    <n v="4.6459999999999999"/>
    <n v="8.4840000000000018"/>
    <n v="42.535167600000008"/>
    <n v="4296.0519276000005"/>
    <n v="417.01144705882359"/>
    <n v="278.00763137254904"/>
    <n v="75.18090873300001"/>
    <n v="378.75"/>
    <n v="4749.9828363330007"/>
    <n v="47.029533033000007"/>
    <n v="461.07385326470592"/>
    <n v="307.38256884313728"/>
  </r>
  <r>
    <s v="13/06/2026"/>
    <s v="M"/>
    <s v="[1062] RAMGADH"/>
    <s v="[8402] RAMPUR"/>
    <x v="42"/>
    <x v="42"/>
    <x v="42"/>
    <s v="B"/>
    <n v="80"/>
    <n v="6.3"/>
    <n v="8.8000000000000007"/>
    <n v="5.04"/>
    <n v="7.04"/>
    <n v="52.078949999999999"/>
    <n v="4166.3159999999998"/>
    <n v="428.04616438356163"/>
    <n v="285.36410958904111"/>
    <n v="72.910530000000008"/>
    <n v="300"/>
    <n v="4539.2265299999999"/>
    <n v="56.740331624999996"/>
    <n v="466.35889006849311"/>
    <n v="310.90592671232872"/>
  </r>
  <r>
    <s v="13/06/2026"/>
    <s v="M"/>
    <s v="[1062] RAMGADH"/>
    <s v="[8402] RAMPUR"/>
    <x v="42"/>
    <x v="42"/>
    <x v="42"/>
    <s v="C"/>
    <n v="31"/>
    <n v="3"/>
    <n v="8.1"/>
    <n v="0.93"/>
    <n v="2.5110000000000001"/>
    <n v="35.029125900000004"/>
    <n v="1085.9029029000001"/>
    <n v="417.01340357142868"/>
    <n v="278.00893571428577"/>
    <n v="19.003300800750004"/>
    <n v="116.25"/>
    <n v="1221.15620370075"/>
    <n v="39.392135603249997"/>
    <n v="468.95399527678575"/>
    <n v="312.6359968511905"/>
  </r>
  <r>
    <s v="13/06/2026"/>
    <s v="E"/>
    <s v="[1062] RAMGADH"/>
    <s v="[8402] RAMPUR"/>
    <x v="42"/>
    <x v="42"/>
    <x v="42"/>
    <s v="B"/>
    <n v="50"/>
    <n v="5.5"/>
    <n v="8.8000000000000007"/>
    <n v="2.75"/>
    <n v="4.4000000000000004"/>
    <n v="46.566181499999999"/>
    <n v="2328.3090750000001"/>
    <n v="409.67315102639293"/>
    <n v="273.11543401759531"/>
    <n v="40.745408812500003"/>
    <n v="187.5"/>
    <n v="2556.5544838125002"/>
    <n v="51.131089676250006"/>
    <n v="449.83363351539595"/>
    <n v="299.88908901026394"/>
  </r>
  <r>
    <s v="13/06/2026"/>
    <s v="E"/>
    <s v="[1062] RAMGADH"/>
    <s v="[8402] RAMPUR"/>
    <x v="42"/>
    <x v="42"/>
    <x v="42"/>
    <s v="C"/>
    <n v="36"/>
    <n v="3.3"/>
    <n v="8.1999999999999993"/>
    <n v="1.1879999999999999"/>
    <n v="2.952"/>
    <n v="36.558139799999999"/>
    <n v="1316.0930327999999"/>
    <n v="417.0130015209125"/>
    <n v="278.00866768060831"/>
    <n v="23.031628074"/>
    <n v="135"/>
    <n v="1474.124660874"/>
    <n v="40.947907246500002"/>
    <n v="467.08639444676805"/>
    <n v="311.39092963117872"/>
  </r>
  <r>
    <s v="14/06/2026"/>
    <s v="M"/>
    <s v="[1062] RAMGADH"/>
    <s v="[8402] RAMPUR"/>
    <x v="42"/>
    <x v="42"/>
    <x v="42"/>
    <s v="B"/>
    <n v="72"/>
    <n v="6"/>
    <n v="8.6"/>
    <n v="4.32"/>
    <n v="6.1919999999999993"/>
    <n v="49.097999999999999"/>
    <n v="3535.056"/>
    <n v="418.44886363636368"/>
    <n v="278.96590909090912"/>
    <n v="61.86348000000001"/>
    <n v="270"/>
    <n v="3866.91948"/>
    <n v="53.707214999999998"/>
    <n v="457.7319460227273"/>
    <n v="305.15463068181822"/>
  </r>
  <r>
    <s v="14/06/2026"/>
    <s v="M"/>
    <s v="[1062] RAMGADH"/>
    <s v="[8402] RAMPUR"/>
    <x v="42"/>
    <x v="42"/>
    <x v="42"/>
    <s v="C"/>
    <n v="35"/>
    <n v="3.2"/>
    <n v="8.1999999999999993"/>
    <n v="1.1200000000000001"/>
    <n v="2.87"/>
    <n v="36.141139799999998"/>
    <n v="1264.939893"/>
    <n v="417.0131515384615"/>
    <n v="278.00876769230769"/>
    <n v="22.136448127500003"/>
    <n v="131.25"/>
    <n v="1418.3263411275"/>
    <n v="40.5236097465"/>
    <n v="467.58011245961535"/>
    <n v="311.72007497307692"/>
  </r>
  <r>
    <s v="14/06/2026"/>
    <s v="E"/>
    <s v="[1062] RAMGADH"/>
    <s v="[8402] RAMPUR"/>
    <x v="42"/>
    <x v="42"/>
    <x v="42"/>
    <s v="B"/>
    <n v="12"/>
    <n v="5.9"/>
    <n v="8.8000000000000007"/>
    <n v="0.70800000000000007"/>
    <n v="1.056"/>
    <n v="48.772350000000003"/>
    <n v="585.26819999999998"/>
    <n v="414.49589235127479"/>
    <n v="276.33059490084986"/>
    <n v="10.242193500000001"/>
    <n v="45"/>
    <n v="640.51039349999996"/>
    <n v="53.375866124999995"/>
    <n v="453.61925885269119"/>
    <n v="302.41283923512748"/>
  </r>
  <r>
    <s v="15/06/2026"/>
    <s v="M"/>
    <s v="[1062] RAMGADH"/>
    <s v="[8402] RAMPUR"/>
    <x v="42"/>
    <x v="42"/>
    <x v="42"/>
    <s v="B"/>
    <n v="26"/>
    <n v="6.4"/>
    <n v="8.6"/>
    <n v="1.6640000000000001"/>
    <n v="2.2359999999999998"/>
    <n v="52.371199999999995"/>
    <n v="1361.6511999999998"/>
    <n v="431.6307692307692"/>
    <n v="287.75384615384615"/>
    <n v="23.828896"/>
    <n v="97.5"/>
    <n v="1482.9800959999998"/>
    <n v="57.03769599999999"/>
    <n v="470.09090109890104"/>
    <n v="313.39393406593405"/>
  </r>
  <r>
    <s v="15/06/2026"/>
    <s v="E"/>
    <s v="[1062] RAMGADH"/>
    <s v="[8402] RAMPUR"/>
    <x v="42"/>
    <x v="42"/>
    <x v="42"/>
    <s v="B"/>
    <n v="46"/>
    <n v="6.2"/>
    <n v="8.8000000000000007"/>
    <n v="2.8519999999999999"/>
    <n v="4.048"/>
    <n v="51.252300000000005"/>
    <n v="2357.6058000000003"/>
    <n v="424.74281767955802"/>
    <n v="283.1618784530387"/>
    <n v="41.258101500000009"/>
    <n v="172.5"/>
    <n v="2571.3639015000003"/>
    <n v="55.899215250000005"/>
    <n v="463.25316505524864"/>
    <n v="308.83544337016576"/>
  </r>
  <r>
    <s v="15/06/2026"/>
    <s v="E"/>
    <s v="[1062] RAMGADH"/>
    <s v="[8402] RAMPUR"/>
    <x v="42"/>
    <x v="42"/>
    <x v="42"/>
    <s v="C"/>
    <n v="40"/>
    <n v="3.4"/>
    <n v="8.1999999999999993"/>
    <n v="1.36"/>
    <n v="3.28"/>
    <n v="36.975139800000001"/>
    <n v="1479.005592"/>
    <n v="417.01285488721805"/>
    <n v="278.00856992481204"/>
    <n v="25.882597860000001"/>
    <n v="150"/>
    <n v="1654.88818986"/>
    <n v="41.372204746500003"/>
    <n v="466.60381293045111"/>
    <n v="311.06920862030074"/>
  </r>
  <r>
    <s v="16/06/2026"/>
    <s v="M"/>
    <s v="[1062] RAMGADH"/>
    <s v="[8402] RAMPUR"/>
    <x v="42"/>
    <x v="42"/>
    <x v="42"/>
    <s v="B"/>
    <n v="26"/>
    <n v="5.6"/>
    <n v="8.6"/>
    <n v="1.456"/>
    <n v="2.2359999999999998"/>
    <n v="45.824799999999996"/>
    <n v="1191.4448"/>
    <n v="404.33647058823533"/>
    <n v="269.55764705882353"/>
    <n v="20.850284000000002"/>
    <n v="97.5"/>
    <n v="1309.7950840000001"/>
    <n v="50.376734000000006"/>
    <n v="444.50059411764721"/>
    <n v="296.33372941176481"/>
  </r>
  <r>
    <s v="17/06/2026"/>
    <s v="M"/>
    <s v="[1062] RAMGADH"/>
    <s v="[8402] RAMPUR"/>
    <x v="42"/>
    <x v="42"/>
    <x v="42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17/06/2026"/>
    <s v="E"/>
    <s v="[1062] RAMGADH"/>
    <s v="[8402] RAMPUR"/>
    <x v="42"/>
    <x v="42"/>
    <x v="42"/>
    <s v="B"/>
    <n v="50"/>
    <n v="5.5"/>
    <n v="8.6"/>
    <n v="2.75"/>
    <n v="4.3"/>
    <n v="46.566181499999999"/>
    <n v="2328.3090750000001"/>
    <n v="414.53574035608312"/>
    <n v="276.35716023738877"/>
    <n v="40.745408812500003"/>
    <n v="187.5"/>
    <n v="2556.5544838125002"/>
    <n v="51.131089676250006"/>
    <n v="455.17290512982203"/>
    <n v="303.44860341988135"/>
  </r>
  <r>
    <s v="17/06/2026"/>
    <s v="E"/>
    <s v="[1062] RAMGADH"/>
    <s v="[8402] RAMPUR"/>
    <x v="42"/>
    <x v="42"/>
    <x v="42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18/06/2026"/>
    <s v="M"/>
    <s v="[1062] RAMGADH"/>
    <s v="[8402] RAMPUR"/>
    <x v="42"/>
    <x v="42"/>
    <x v="42"/>
    <s v="B"/>
    <n v="17"/>
    <n v="5.6"/>
    <n v="8.5"/>
    <n v="0.95199999999999985"/>
    <n v="1.4450000000000001"/>
    <n v="45.357199999999999"/>
    <n v="771.07240000000002"/>
    <n v="402.57869822485208"/>
    <n v="268.38579881656807"/>
    <n v="13.493767000000002"/>
    <n v="63.75"/>
    <n v="848.31616700000006"/>
    <n v="49.900951000000006"/>
    <n v="442.90784911242611"/>
    <n v="295.27189940828407"/>
  </r>
  <r>
    <s v="19/06/2026"/>
    <s v="E"/>
    <s v="[1062] RAMGADH"/>
    <s v="[8402] RAMPUR"/>
    <x v="42"/>
    <x v="42"/>
    <x v="42"/>
    <s v="B"/>
    <n v="49"/>
    <n v="6.5"/>
    <n v="8.8000000000000007"/>
    <n v="3.1850000000000001"/>
    <n v="4.3120000000000003"/>
    <n v="53.732250000000001"/>
    <n v="2632.8802500000002"/>
    <n v="434.49258760107813"/>
    <n v="289.66172506738542"/>
    <n v="46.075404375000005"/>
    <n v="183.75"/>
    <n v="2862.705654375"/>
    <n v="58.422564375"/>
    <n v="472.41965801886789"/>
    <n v="314.94643867924526"/>
  </r>
  <r>
    <s v="19/06/2026"/>
    <s v="E"/>
    <s v="[1062] RAMGADH"/>
    <s v="[8402] RAMPUR"/>
    <x v="42"/>
    <x v="42"/>
    <x v="4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0/06/2026"/>
    <s v="E"/>
    <s v="[1062] RAMGADH"/>
    <s v="[8402] RAMPUR"/>
    <x v="42"/>
    <x v="42"/>
    <x v="42"/>
    <s v="C"/>
    <n v="5"/>
    <n v="3.1"/>
    <n v="8.1"/>
    <n v="0.155"/>
    <n v="0.40500000000000003"/>
    <n v="35.446125899999998"/>
    <n v="177.23062949999999"/>
    <n v="417.01324588235298"/>
    <n v="278.0088305882353"/>
    <n v="3.1015360162500003"/>
    <n v="18.75"/>
    <n v="199.08216551625"/>
    <n v="39.816433103249999"/>
    <n v="468.42862474411766"/>
    <n v="312.28574982941177"/>
  </r>
  <r>
    <s v="21/06/2026"/>
    <s v="E"/>
    <s v="[1062] RAMGADH"/>
    <s v="[8402] RAMPUR"/>
    <x v="42"/>
    <x v="42"/>
    <x v="42"/>
    <s v="C"/>
    <n v="4"/>
    <n v="3.3"/>
    <n v="8.5"/>
    <n v="0.13200000000000001"/>
    <n v="0.34"/>
    <n v="37.392181500000007"/>
    <n v="149.56872600000003"/>
    <n v="417.0131765799257"/>
    <n v="278.00878438661715"/>
    <n v="2.6174527050000007"/>
    <n v="15"/>
    <n v="167.18617870500003"/>
    <n v="41.796544676250008"/>
    <n v="466.13246850836435"/>
    <n v="310.75497900557622"/>
  </r>
  <r>
    <s v="22/06/2026"/>
    <s v="M"/>
    <s v="[1062] RAMGADH"/>
    <s v="[8402] RAMPUR"/>
    <x v="42"/>
    <x v="42"/>
    <x v="42"/>
    <s v="B"/>
    <n v="11"/>
    <n v="7.4"/>
    <n v="9"/>
    <n v="0.81400000000000006"/>
    <n v="0.99"/>
    <n v="61.790000000000006"/>
    <n v="679.69"/>
    <n v="461.11940298507466"/>
    <n v="307.41293532338312"/>
    <n v="11.894575000000001"/>
    <n v="41.25"/>
    <n v="732.83457500000009"/>
    <n v="66.621325000000013"/>
    <n v="497.17406716417918"/>
    <n v="331.44937810945277"/>
  </r>
  <r>
    <s v="22/06/2026"/>
    <s v="E"/>
    <s v="[1062] RAMGADH"/>
    <s v="[8402] RAMPUR"/>
    <x v="42"/>
    <x v="42"/>
    <x v="42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3/06/2026"/>
    <s v="M"/>
    <s v="[1062] RAMGADH"/>
    <s v="[8402] RAMPUR"/>
    <x v="42"/>
    <x v="42"/>
    <x v="42"/>
    <s v="B"/>
    <n v="38"/>
    <n v="7.3"/>
    <n v="9"/>
    <n v="2.7739999999999996"/>
    <n v="3.42"/>
    <n v="60.954999999999998"/>
    <n v="2316.29"/>
    <n v="458.30827067669168"/>
    <n v="305.53884711779443"/>
    <n v="40.535075000000006"/>
    <n v="142.5"/>
    <n v="2499.3250749999997"/>
    <n v="65.771712499999992"/>
    <n v="494.52415413533828"/>
    <n v="329.68276942355885"/>
  </r>
  <r>
    <s v="23/06/2026"/>
    <s v="E"/>
    <s v="[1062] RAMGADH"/>
    <s v="[8402] RAMPUR"/>
    <x v="42"/>
    <x v="42"/>
    <x v="42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24/06/2026"/>
    <s v="M"/>
    <s v="[1062] RAMGADH"/>
    <s v="[8402] RAMPUR"/>
    <x v="42"/>
    <x v="42"/>
    <x v="42"/>
    <s v="B"/>
    <n v="24"/>
    <n v="8.1999999999999993"/>
    <n v="9"/>
    <n v="1.9679999999999997"/>
    <n v="2.16"/>
    <n v="68.469999999999985"/>
    <n v="1643.2799999999997"/>
    <n v="482.18309859154925"/>
    <n v="321.45539906103284"/>
    <n v="28.757399999999997"/>
    <n v="90"/>
    <n v="1762.0373999999997"/>
    <n v="73.418224999999993"/>
    <n v="517.02975352112674"/>
    <n v="344.68650234741784"/>
  </r>
  <r>
    <s v="24/06/2026"/>
    <s v="E"/>
    <s v="[1062] RAMGADH"/>
    <s v="[8402] RAMPUR"/>
    <x v="42"/>
    <x v="42"/>
    <x v="42"/>
    <s v="B"/>
    <n v="6"/>
    <n v="7.3"/>
    <n v="9"/>
    <n v="0.43799999999999994"/>
    <n v="0.54"/>
    <n v="60.954999999999998"/>
    <n v="365.73"/>
    <n v="458.30827067669168"/>
    <n v="305.53884711779443"/>
    <n v="6.4002750000000006"/>
    <n v="22.5"/>
    <n v="394.63027500000004"/>
    <n v="65.771712500000007"/>
    <n v="494.52415413533839"/>
    <n v="329.68276942355891"/>
  </r>
  <r>
    <s v="25/06/2026"/>
    <s v="M"/>
    <s v="[1062] RAMGADH"/>
    <s v="[8402] RAMPUR"/>
    <x v="42"/>
    <x v="42"/>
    <x v="42"/>
    <s v="B"/>
    <n v="19"/>
    <n v="8.1"/>
    <n v="9"/>
    <n v="1.5390000000000001"/>
    <n v="1.71"/>
    <n v="67.635000000000005"/>
    <n v="1285.0650000000001"/>
    <n v="479.68085106382978"/>
    <n v="319.78723404255317"/>
    <n v="22.488637500000003"/>
    <n v="71.25"/>
    <n v="1378.8036375000001"/>
    <n v="72.568612500000015"/>
    <n v="514.67101063829796"/>
    <n v="343.11400709219862"/>
  </r>
  <r>
    <s v="25/06/2026"/>
    <s v="E"/>
    <s v="[1062] RAMGADH"/>
    <s v="[8402] RAMPUR"/>
    <x v="42"/>
    <x v="42"/>
    <x v="42"/>
    <s v="C"/>
    <n v="4"/>
    <n v="3.4"/>
    <n v="8.1"/>
    <n v="0.13600000000000001"/>
    <n v="0.32400000000000001"/>
    <n v="36.697125900000003"/>
    <n v="146.78850360000001"/>
    <n v="417.01279431818188"/>
    <n v="278.00852954545456"/>
    <n v="2.5687988130000003"/>
    <n v="15"/>
    <n v="164.35730241300001"/>
    <n v="41.089325603250003"/>
    <n v="466.92415458238645"/>
    <n v="311.28276972159097"/>
  </r>
  <r>
    <s v="26/06/2026"/>
    <s v="M"/>
    <s v="[1062] RAMGADH"/>
    <s v="[8402] RAMPUR"/>
    <x v="42"/>
    <x v="42"/>
    <x v="42"/>
    <s v="B"/>
    <n v="5"/>
    <n v="7.6"/>
    <n v="8.8000000000000007"/>
    <n v="0.38"/>
    <n v="0.44"/>
    <n v="62.825400000000002"/>
    <n v="314.12700000000001"/>
    <n v="466.5252475247525"/>
    <n v="311.01683168316833"/>
    <n v="5.4972225000000003"/>
    <n v="18.75"/>
    <n v="338.37422250000003"/>
    <n v="67.674844500000006"/>
    <n v="502.53597400990105"/>
    <n v="335.02398267326737"/>
  </r>
  <r>
    <s v="26/06/2026"/>
    <s v="E"/>
    <s v="[1062] RAMGADH"/>
    <s v="[8402] RAMPUR"/>
    <x v="42"/>
    <x v="42"/>
    <x v="42"/>
    <s v="B"/>
    <n v="7"/>
    <n v="6"/>
    <n v="8.6"/>
    <n v="0.42"/>
    <n v="0.60199999999999998"/>
    <n v="49.097999999999999"/>
    <n v="343.68599999999998"/>
    <n v="418.44886363636368"/>
    <n v="278.96590909090912"/>
    <n v="6.0145049999999998"/>
    <n v="26.25"/>
    <n v="375.95050499999996"/>
    <n v="53.707214999999998"/>
    <n v="457.7319460227273"/>
    <n v="305.15463068181822"/>
  </r>
  <r>
    <s v="28/06/2026"/>
    <s v="M"/>
    <s v="[1062] RAMGADH"/>
    <s v="[8402] RAMPUR"/>
    <x v="42"/>
    <x v="42"/>
    <x v="42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28/06/2026"/>
    <s v="E"/>
    <s v="[1062] RAMGADH"/>
    <s v="[8402] RAMPUR"/>
    <x v="42"/>
    <x v="42"/>
    <x v="42"/>
    <s v="C"/>
    <n v="4"/>
    <n v="4.2"/>
    <n v="8.1999999999999993"/>
    <n v="0.16800000000000001"/>
    <n v="0.32799999999999996"/>
    <n v="40.311139799999999"/>
    <n v="161.2445592"/>
    <n v="417.01179103448277"/>
    <n v="278.00786068965516"/>
    <n v="2.821779786"/>
    <n v="15"/>
    <n v="179.06633898600001"/>
    <n v="44.766584746500001"/>
    <n v="463.10260082586211"/>
    <n v="308.73506721724141"/>
  </r>
  <r>
    <s v="29/06/2026"/>
    <s v="E"/>
    <s v="[1062] RAMGADH"/>
    <s v="[8402] RAMPUR"/>
    <x v="42"/>
    <x v="42"/>
    <x v="42"/>
    <s v="C"/>
    <n v="3"/>
    <n v="4.5"/>
    <n v="8.1999999999999993"/>
    <n v="0.13500000000000001"/>
    <n v="0.24599999999999997"/>
    <n v="41.562139799999997"/>
    <n v="124.68641939999999"/>
    <n v="417.01143612040136"/>
    <n v="278.00762408026759"/>
    <n v="2.1820123395"/>
    <n v="11.25"/>
    <n v="138.11843173949998"/>
    <n v="46.039477246499992"/>
    <n v="461.934554312709"/>
    <n v="307.956369541806"/>
  </r>
  <r>
    <s v="30/06/2026"/>
    <s v="M"/>
    <s v="[1062] RAMGADH"/>
    <s v="[8402] RAMPUR"/>
    <x v="42"/>
    <x v="42"/>
    <x v="42"/>
    <s v="B"/>
    <n v="15"/>
    <n v="7.6"/>
    <n v="8.8000000000000007"/>
    <n v="1.1399999999999999"/>
    <n v="1.32"/>
    <n v="62.825400000000002"/>
    <n v="942.38100000000009"/>
    <n v="466.5252475247525"/>
    <n v="311.01683168316833"/>
    <n v="16.491667500000002"/>
    <n v="56.25"/>
    <n v="1015.1226675"/>
    <n v="67.674844500000006"/>
    <n v="502.53597400990105"/>
    <n v="335.02398267326737"/>
  </r>
  <r>
    <s v="01/06/2026"/>
    <s v="M"/>
    <s v="[1062] RAMGADH"/>
    <s v="[8401] DURGAWATI"/>
    <x v="43"/>
    <x v="43"/>
    <x v="43"/>
    <s v="B"/>
    <n v="55"/>
    <n v="6.6"/>
    <n v="8.8000000000000007"/>
    <n v="3.63"/>
    <n v="4.8400000000000007"/>
    <n v="54.558900000000001"/>
    <n v="3000.7395000000001"/>
    <n v="437.63823529411764"/>
    <n v="291.75882352941176"/>
    <n v="52.512941250000004"/>
    <n v="206.25"/>
    <n v="3259.5024412500002"/>
    <n v="59.263680750000006"/>
    <n v="475.37711831550803"/>
    <n v="316.91807887700537"/>
  </r>
  <r>
    <s v="01/06/2026"/>
    <s v="M"/>
    <s v="[1062] RAMGADH"/>
    <s v="[8401] DURGAWATI"/>
    <x v="43"/>
    <x v="43"/>
    <x v="43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01/06/2026"/>
    <s v="E"/>
    <s v="[1062] RAMGADH"/>
    <s v="[8401] DURGAWATI"/>
    <x v="43"/>
    <x v="43"/>
    <x v="43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01/06/2026"/>
    <s v="E"/>
    <s v="[1062] RAMGADH"/>
    <s v="[8401] DURGAWATI"/>
    <x v="43"/>
    <x v="43"/>
    <x v="43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2/06/2026"/>
    <s v="M"/>
    <s v="[1062] RAMGADH"/>
    <s v="[8401] DURGAWATI"/>
    <x v="43"/>
    <x v="43"/>
    <x v="43"/>
    <s v="B"/>
    <n v="52"/>
    <n v="6"/>
    <n v="8.8000000000000007"/>
    <n v="3.12"/>
    <n v="4.5760000000000005"/>
    <n v="49.599000000000004"/>
    <n v="2579.1480000000001"/>
    <n v="417.96910112359552"/>
    <n v="278.64606741573033"/>
    <n v="45.135090000000005"/>
    <n v="195"/>
    <n v="2819.2830899999999"/>
    <n v="54.2169825"/>
    <n v="456.88468398876404"/>
    <n v="304.58978932584267"/>
  </r>
  <r>
    <s v="02/06/2026"/>
    <s v="M"/>
    <s v="[1062] RAMGADH"/>
    <s v="[8401] DURGAWATI"/>
    <x v="43"/>
    <x v="43"/>
    <x v="43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02/06/2026"/>
    <s v="E"/>
    <s v="[1062] RAMGADH"/>
    <s v="[8401] DURGAWATI"/>
    <x v="43"/>
    <x v="43"/>
    <x v="43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02/06/2026"/>
    <s v="E"/>
    <s v="[1062] RAMGADH"/>
    <s v="[8401] DURGAWATI"/>
    <x v="43"/>
    <x v="43"/>
    <x v="43"/>
    <s v="C"/>
    <n v="15"/>
    <n v="3.3"/>
    <n v="8.1"/>
    <n v="0.495"/>
    <n v="1.2150000000000001"/>
    <n v="36.280125900000002"/>
    <n v="544.2018885"/>
    <n v="417.0129413793104"/>
    <n v="278.00862758620696"/>
    <n v="9.5235330487500001"/>
    <n v="56.25"/>
    <n v="609.97542154874998"/>
    <n v="40.665028103250002"/>
    <n v="467.4141161293104"/>
    <n v="311.6094107528736"/>
  </r>
  <r>
    <s v="03/06/2026"/>
    <s v="M"/>
    <s v="[1062] RAMGADH"/>
    <s v="[8401] DURGAWATI"/>
    <x v="43"/>
    <x v="43"/>
    <x v="43"/>
    <s v="B"/>
    <n v="57"/>
    <n v="7.1"/>
    <n v="8.8000000000000007"/>
    <n v="4.0469999999999997"/>
    <n v="5.016"/>
    <n v="58.692149999999998"/>
    <n v="3345.45255"/>
    <n v="452.63868894601546"/>
    <n v="301.75912596401031"/>
    <n v="58.545419625000008"/>
    <n v="213.75"/>
    <n v="3617.7479696250002"/>
    <n v="63.469262625000006"/>
    <n v="489.48017448586126"/>
    <n v="326.32011632390748"/>
  </r>
  <r>
    <s v="03/06/2026"/>
    <s v="M"/>
    <s v="[1062] RAMGADH"/>
    <s v="[8401] DURGAWATI"/>
    <x v="43"/>
    <x v="43"/>
    <x v="43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03/06/2026"/>
    <s v="E"/>
    <s v="[1062] RAMGADH"/>
    <s v="[8401] DURGAWATI"/>
    <x v="43"/>
    <x v="43"/>
    <x v="43"/>
    <s v="B"/>
    <n v="27"/>
    <n v="6.4"/>
    <n v="8.8000000000000007"/>
    <n v="1.7280000000000002"/>
    <n v="2.3760000000000003"/>
    <n v="52.9056"/>
    <n v="1428.4512"/>
    <n v="431.29565217391303"/>
    <n v="287.53043478260867"/>
    <n v="24.997896000000001"/>
    <n v="101.25"/>
    <n v="1554.6990960000001"/>
    <n v="57.581448000000002"/>
    <n v="469.41397826086956"/>
    <n v="312.94265217391302"/>
  </r>
  <r>
    <s v="03/06/2026"/>
    <s v="E"/>
    <s v="[1062] RAMGADH"/>
    <s v="[8401] DURGAWATI"/>
    <x v="43"/>
    <x v="43"/>
    <x v="43"/>
    <s v="C"/>
    <n v="18"/>
    <n v="3.3"/>
    <n v="8.1"/>
    <n v="0.59399999999999997"/>
    <n v="1.4579999999999997"/>
    <n v="36.280125900000002"/>
    <n v="653.04226620000009"/>
    <n v="417.0129413793104"/>
    <n v="278.00862758620696"/>
    <n v="11.428239658500003"/>
    <n v="67.5"/>
    <n v="731.97050585850013"/>
    <n v="40.665028103250009"/>
    <n v="467.41411612931046"/>
    <n v="311.60941075287366"/>
  </r>
  <r>
    <s v="04/06/2026"/>
    <s v="M"/>
    <s v="[1062] RAMGADH"/>
    <s v="[8401] DURGAWATI"/>
    <x v="43"/>
    <x v="43"/>
    <x v="43"/>
    <s v="B"/>
    <n v="64"/>
    <n v="6.7"/>
    <n v="8.8000000000000007"/>
    <n v="4.2880000000000003"/>
    <n v="5.6320000000000006"/>
    <n v="55.385550000000002"/>
    <n v="3544.6752000000001"/>
    <n v="440.73381962864721"/>
    <n v="293.82254641909816"/>
    <n v="62.031816000000006"/>
    <n v="240"/>
    <n v="3846.7070160000003"/>
    <n v="60.104797125000005"/>
    <n v="478.28751027851456"/>
    <n v="318.85834018567635"/>
  </r>
  <r>
    <s v="04/06/2026"/>
    <s v="M"/>
    <s v="[1062] RAMGADH"/>
    <s v="[8401] DURGAWATI"/>
    <x v="43"/>
    <x v="43"/>
    <x v="43"/>
    <s v="C"/>
    <n v="27"/>
    <n v="3.7"/>
    <n v="8.1"/>
    <n v="0.99900000000000011"/>
    <n v="2.1869999999999998"/>
    <n v="37.948125900000008"/>
    <n v="1024.5993993000002"/>
    <n v="417.01237252747262"/>
    <n v="278.00824835164843"/>
    <n v="17.930489487750005"/>
    <n v="101.25"/>
    <n v="1143.7798887877502"/>
    <n v="42.362218103250008"/>
    <n v="465.51888025549459"/>
    <n v="310.34592017032975"/>
  </r>
  <r>
    <s v="04/06/2026"/>
    <s v="E"/>
    <s v="[1062] RAMGADH"/>
    <s v="[8401] DURGAWATI"/>
    <x v="43"/>
    <x v="43"/>
    <x v="43"/>
    <s v="B"/>
    <n v="31"/>
    <n v="6"/>
    <n v="8.9"/>
    <n v="1.86"/>
    <n v="2.7590000000000003"/>
    <n v="49.599000000000004"/>
    <n v="1537.5690000000002"/>
    <n v="415.63407821229049"/>
    <n v="277.08938547486031"/>
    <n v="26.907457500000007"/>
    <n v="116.25"/>
    <n v="1680.7264575000002"/>
    <n v="54.216982500000007"/>
    <n v="454.33225558659217"/>
    <n v="302.88817039106146"/>
  </r>
  <r>
    <s v="04/06/2026"/>
    <s v="E"/>
    <s v="[1062] RAMGADH"/>
    <s v="[8401] DURGAWATI"/>
    <x v="43"/>
    <x v="43"/>
    <x v="43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05/06/2026"/>
    <s v="M"/>
    <s v="[1062] RAMGADH"/>
    <s v="[8401] DURGAWATI"/>
    <x v="43"/>
    <x v="43"/>
    <x v="43"/>
    <s v="B"/>
    <n v="60"/>
    <n v="6.4"/>
    <n v="8.8000000000000007"/>
    <n v="3.84"/>
    <n v="5.28"/>
    <n v="52.9056"/>
    <n v="3174.3359999999998"/>
    <n v="431.29565217391303"/>
    <n v="287.53043478260867"/>
    <n v="55.550879999999999"/>
    <n v="225"/>
    <n v="3454.88688"/>
    <n v="57.581448000000002"/>
    <n v="469.41397826086956"/>
    <n v="312.94265217391302"/>
  </r>
  <r>
    <s v="05/06/2026"/>
    <s v="M"/>
    <s v="[1062] RAMGADH"/>
    <s v="[8401] DURGAWATI"/>
    <x v="43"/>
    <x v="43"/>
    <x v="43"/>
    <s v="C"/>
    <n v="24"/>
    <n v="3.7"/>
    <n v="8"/>
    <n v="0.88800000000000012"/>
    <n v="1.92"/>
    <n v="37.670112000000003"/>
    <n v="904.08268800000008"/>
    <n v="417.0123099630996"/>
    <n v="278.0082066420664"/>
    <n v="15.821447040000002"/>
    <n v="90"/>
    <n v="1009.90413504"/>
    <n v="42.079338960000001"/>
    <n v="465.82294051660512"/>
    <n v="310.5486270110701"/>
  </r>
  <r>
    <s v="05/06/2026"/>
    <s v="E"/>
    <s v="[1062] RAMGADH"/>
    <s v="[8401] DURGAWATI"/>
    <x v="43"/>
    <x v="43"/>
    <x v="43"/>
    <s v="B"/>
    <n v="33"/>
    <n v="5.9"/>
    <n v="8.6"/>
    <n v="1.9470000000000001"/>
    <n v="2.8380000000000001"/>
    <n v="48.279699999999998"/>
    <n v="1593.2301"/>
    <n v="415.01174785100284"/>
    <n v="276.67449856733521"/>
    <n v="27.881526750000003"/>
    <n v="123.75"/>
    <n v="1744.8616267499999"/>
    <n v="52.87459475"/>
    <n v="454.50941045845275"/>
    <n v="303.00627363896848"/>
  </r>
  <r>
    <s v="05/06/2026"/>
    <s v="E"/>
    <s v="[1062] RAMGADH"/>
    <s v="[8401] DURGAWATI"/>
    <x v="43"/>
    <x v="43"/>
    <x v="43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6/06/2026"/>
    <s v="M"/>
    <s v="[1062] RAMGADH"/>
    <s v="[8401] DURGAWATI"/>
    <x v="43"/>
    <x v="43"/>
    <x v="43"/>
    <s v="B"/>
    <n v="57"/>
    <n v="6.3"/>
    <n v="8.8000000000000007"/>
    <n v="3.5909999999999997"/>
    <n v="5.016"/>
    <n v="52.078949999999999"/>
    <n v="2968.5001499999998"/>
    <n v="428.04616438356163"/>
    <n v="285.36410958904111"/>
    <n v="51.948752625000004"/>
    <n v="213.75"/>
    <n v="3234.1989026249998"/>
    <n v="56.740331624999996"/>
    <n v="466.35889006849311"/>
    <n v="310.90592671232872"/>
  </r>
  <r>
    <s v="06/06/2026"/>
    <s v="M"/>
    <s v="[1062] RAMGADH"/>
    <s v="[8401] DURGAWATI"/>
    <x v="43"/>
    <x v="43"/>
    <x v="43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06/06/2026"/>
    <s v="E"/>
    <s v="[1062] RAMGADH"/>
    <s v="[8401] DURGAWATI"/>
    <x v="43"/>
    <x v="43"/>
    <x v="43"/>
    <s v="B"/>
    <n v="30"/>
    <n v="6"/>
    <n v="8.6"/>
    <n v="1.8"/>
    <n v="2.58"/>
    <n v="49.097999999999999"/>
    <n v="1472.94"/>
    <n v="418.44886363636368"/>
    <n v="278.96590909090912"/>
    <n v="25.776450000000004"/>
    <n v="112.5"/>
    <n v="1611.2164500000001"/>
    <n v="53.707215000000005"/>
    <n v="457.73194602272736"/>
    <n v="305.15463068181822"/>
  </r>
  <r>
    <s v="06/06/2026"/>
    <s v="E"/>
    <s v="[1062] RAMGADH"/>
    <s v="[8401] DURGAWATI"/>
    <x v="43"/>
    <x v="43"/>
    <x v="43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07/06/2026"/>
    <s v="M"/>
    <s v="[1062] RAMGADH"/>
    <s v="[8401] DURGAWATI"/>
    <x v="43"/>
    <x v="43"/>
    <x v="43"/>
    <s v="B"/>
    <n v="62"/>
    <n v="6.7"/>
    <n v="8.8000000000000007"/>
    <n v="4.1539999999999999"/>
    <n v="5.4560000000000004"/>
    <n v="55.385550000000002"/>
    <n v="3433.9041000000002"/>
    <n v="440.73381962864721"/>
    <n v="293.82254641909816"/>
    <n v="60.093321750000008"/>
    <n v="232.5"/>
    <n v="3726.4974217500003"/>
    <n v="60.104797125000005"/>
    <n v="478.28751027851456"/>
    <n v="318.85834018567635"/>
  </r>
  <r>
    <s v="07/06/2026"/>
    <s v="M"/>
    <s v="[1062] RAMGADH"/>
    <s v="[8401] DURGAWATI"/>
    <x v="43"/>
    <x v="43"/>
    <x v="43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07/06/2026"/>
    <s v="E"/>
    <s v="[1062] RAMGADH"/>
    <s v="[8401] DURGAWATI"/>
    <x v="43"/>
    <x v="43"/>
    <x v="43"/>
    <s v="B"/>
    <n v="28"/>
    <n v="6.5"/>
    <n v="8.8000000000000007"/>
    <n v="1.82"/>
    <n v="2.4640000000000004"/>
    <n v="53.732250000000001"/>
    <n v="1504.5029999999999"/>
    <n v="434.49258760107813"/>
    <n v="289.66172506738542"/>
    <n v="26.328802500000002"/>
    <n v="105"/>
    <n v="1635.8318024999999"/>
    <n v="58.422564374999993"/>
    <n v="472.41965801886784"/>
    <n v="314.9464386792452"/>
  </r>
  <r>
    <s v="07/06/2026"/>
    <s v="E"/>
    <s v="[1062] RAMGADH"/>
    <s v="[8401] DURGAWATI"/>
    <x v="43"/>
    <x v="43"/>
    <x v="43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8/06/2026"/>
    <s v="M"/>
    <s v="[1062] RAMGADH"/>
    <s v="[8401] DURGAWATI"/>
    <x v="43"/>
    <x v="43"/>
    <x v="43"/>
    <s v="B"/>
    <n v="62"/>
    <n v="6.6"/>
    <n v="8.8000000000000007"/>
    <n v="4.0919999999999996"/>
    <n v="5.4560000000000004"/>
    <n v="54.558900000000001"/>
    <n v="3382.6518000000001"/>
    <n v="437.63823529411764"/>
    <n v="291.75882352941176"/>
    <n v="59.196406500000009"/>
    <n v="232.5"/>
    <n v="3674.3482065000003"/>
    <n v="59.263680750000006"/>
    <n v="475.37711831550803"/>
    <n v="316.91807887700537"/>
  </r>
  <r>
    <s v="08/06/2026"/>
    <s v="M"/>
    <s v="[1062] RAMGADH"/>
    <s v="[8401] DURGAWATI"/>
    <x v="43"/>
    <x v="43"/>
    <x v="43"/>
    <s v="C"/>
    <n v="35"/>
    <n v="3.9"/>
    <n v="8.1999999999999993"/>
    <n v="1.365"/>
    <n v="2.87"/>
    <n v="39.060139800000002"/>
    <n v="1367.1048930000002"/>
    <n v="417.01216868327407"/>
    <n v="278.00811245551603"/>
    <n v="23.924335627500007"/>
    <n v="131.25"/>
    <n v="1522.2792286275003"/>
    <n v="43.493692246500011"/>
    <n v="464.34546882384353"/>
    <n v="309.56364588256235"/>
  </r>
  <r>
    <s v="08/06/2026"/>
    <s v="E"/>
    <s v="[1062] RAMGADH"/>
    <s v="[8401] DURGAWATI"/>
    <x v="43"/>
    <x v="43"/>
    <x v="43"/>
    <s v="B"/>
    <n v="34"/>
    <n v="6.2"/>
    <n v="8.8000000000000007"/>
    <n v="2.1080000000000001"/>
    <n v="2.9920000000000004"/>
    <n v="51.252300000000005"/>
    <n v="1742.5782000000002"/>
    <n v="424.74281767955802"/>
    <n v="283.1618784530387"/>
    <n v="30.495118500000004"/>
    <n v="127.5"/>
    <n v="1900.5733185000001"/>
    <n v="55.899215250000005"/>
    <n v="463.25316505524864"/>
    <n v="308.83544337016576"/>
  </r>
  <r>
    <s v="08/06/2026"/>
    <s v="E"/>
    <s v="[1062] RAMGADH"/>
    <s v="[8401] DURGAWATI"/>
    <x v="43"/>
    <x v="43"/>
    <x v="43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09/06/2026"/>
    <s v="M"/>
    <s v="[1062] RAMGADH"/>
    <s v="[8401] DURGAWATI"/>
    <x v="43"/>
    <x v="43"/>
    <x v="43"/>
    <s v="B"/>
    <n v="63"/>
    <n v="6.2"/>
    <n v="8.8000000000000007"/>
    <n v="3.9060000000000001"/>
    <n v="5.5440000000000005"/>
    <n v="51.252300000000005"/>
    <n v="3228.8949000000002"/>
    <n v="424.74281767955802"/>
    <n v="283.1618784530387"/>
    <n v="56.505660750000011"/>
    <n v="236.25"/>
    <n v="3521.6505607500003"/>
    <n v="55.899215250000005"/>
    <n v="463.25316505524864"/>
    <n v="308.83544337016576"/>
  </r>
  <r>
    <s v="09/06/2026"/>
    <s v="M"/>
    <s v="[1062] RAMGADH"/>
    <s v="[8401] DURGAWATI"/>
    <x v="43"/>
    <x v="43"/>
    <x v="43"/>
    <s v="C"/>
    <n v="38"/>
    <n v="3.6"/>
    <n v="8.1"/>
    <n v="1.3680000000000001"/>
    <n v="3.0780000000000003"/>
    <n v="37.531125900000006"/>
    <n v="1426.1827842000002"/>
    <n v="417.01251000000008"/>
    <n v="278.00834000000003"/>
    <n v="24.958198723500008"/>
    <n v="142.5"/>
    <n v="1593.6409829235004"/>
    <n v="41.937920603250006"/>
    <n v="465.97689559166673"/>
    <n v="310.6512637277778"/>
  </r>
  <r>
    <s v="09/06/2026"/>
    <s v="E"/>
    <s v="[1062] RAMGADH"/>
    <s v="[8401] DURGAWATI"/>
    <x v="43"/>
    <x v="43"/>
    <x v="43"/>
    <s v="B"/>
    <n v="31"/>
    <n v="6"/>
    <n v="8.8000000000000007"/>
    <n v="1.86"/>
    <n v="2.7280000000000002"/>
    <n v="49.599000000000004"/>
    <n v="1537.5690000000002"/>
    <n v="417.96910112359552"/>
    <n v="278.64606741573033"/>
    <n v="26.907457500000007"/>
    <n v="116.25"/>
    <n v="1680.7264575000002"/>
    <n v="54.216982500000007"/>
    <n v="456.8846839887641"/>
    <n v="304.58978932584273"/>
  </r>
  <r>
    <s v="09/06/2026"/>
    <s v="E"/>
    <s v="[1062] RAMGADH"/>
    <s v="[8401] DURGAWATI"/>
    <x v="43"/>
    <x v="43"/>
    <x v="4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0/06/2026"/>
    <s v="M"/>
    <s v="[1062] RAMGADH"/>
    <s v="[8401] DURGAWATI"/>
    <x v="43"/>
    <x v="43"/>
    <x v="43"/>
    <s v="B"/>
    <n v="60"/>
    <n v="6.9"/>
    <n v="8.8000000000000007"/>
    <n v="4.1399999999999997"/>
    <n v="5.28"/>
    <n v="57.038850000000004"/>
    <n v="3422.3310000000001"/>
    <n v="446.77950391644907"/>
    <n v="297.85300261096603"/>
    <n v="59.890792500000011"/>
    <n v="225"/>
    <n v="3707.2217925"/>
    <n v="61.787029875000002"/>
    <n v="483.97151338120102"/>
    <n v="322.64767558746735"/>
  </r>
  <r>
    <s v="10/06/2026"/>
    <s v="M"/>
    <s v="[1062] RAMGADH"/>
    <s v="[8401] DURGAWATI"/>
    <x v="43"/>
    <x v="43"/>
    <x v="43"/>
    <s v="C"/>
    <n v="41"/>
    <n v="3.6"/>
    <n v="8.1"/>
    <n v="1.476"/>
    <n v="3.3209999999999997"/>
    <n v="37.531125900000006"/>
    <n v="1538.7761619000003"/>
    <n v="417.01251000000008"/>
    <n v="278.00834000000003"/>
    <n v="26.928582833250008"/>
    <n v="153.75"/>
    <n v="1719.4547447332502"/>
    <n v="41.937920603250006"/>
    <n v="465.97689559166673"/>
    <n v="310.6512637277778"/>
  </r>
  <r>
    <s v="10/06/2026"/>
    <s v="E"/>
    <s v="[1062] RAMGADH"/>
    <s v="[8401] DURGAWATI"/>
    <x v="43"/>
    <x v="43"/>
    <x v="43"/>
    <s v="B"/>
    <n v="33"/>
    <n v="6"/>
    <n v="8.6"/>
    <n v="1.98"/>
    <n v="2.8380000000000001"/>
    <n v="49.097999999999999"/>
    <n v="1620.2339999999999"/>
    <n v="418.44886363636368"/>
    <n v="278.96590909090912"/>
    <n v="28.354095000000001"/>
    <n v="123.75"/>
    <n v="1772.3380949999998"/>
    <n v="53.707214999999998"/>
    <n v="457.7319460227273"/>
    <n v="305.15463068181822"/>
  </r>
  <r>
    <s v="10/06/2026"/>
    <s v="E"/>
    <s v="[1062] RAMGADH"/>
    <s v="[8401] DURGAWATI"/>
    <x v="43"/>
    <x v="43"/>
    <x v="43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1/06/2026"/>
    <s v="M"/>
    <s v="[1062] RAMGADH"/>
    <s v="[8401] DURGAWATI"/>
    <x v="43"/>
    <x v="43"/>
    <x v="43"/>
    <s v="B"/>
    <n v="63"/>
    <n v="6.6"/>
    <n v="8.8000000000000007"/>
    <n v="4.1579999999999995"/>
    <n v="5.5440000000000005"/>
    <n v="54.558900000000001"/>
    <n v="3437.2107000000001"/>
    <n v="437.63823529411764"/>
    <n v="291.75882352941176"/>
    <n v="60.151187250000007"/>
    <n v="236.25"/>
    <n v="3733.6118872500001"/>
    <n v="59.263680749999999"/>
    <n v="475.37711831550797"/>
    <n v="316.91807887700531"/>
  </r>
  <r>
    <s v="11/06/2026"/>
    <s v="M"/>
    <s v="[1062] RAMGADH"/>
    <s v="[8401] DURGAWATI"/>
    <x v="43"/>
    <x v="43"/>
    <x v="43"/>
    <s v="C"/>
    <n v="40"/>
    <n v="3.6"/>
    <n v="8.1"/>
    <n v="1.44"/>
    <n v="3.24"/>
    <n v="37.531125900000006"/>
    <n v="1501.2450360000003"/>
    <n v="417.01251000000008"/>
    <n v="278.00834000000003"/>
    <n v="26.271788130000008"/>
    <n v="150"/>
    <n v="1677.5168241300003"/>
    <n v="41.937920603250006"/>
    <n v="465.97689559166673"/>
    <n v="310.6512637277778"/>
  </r>
  <r>
    <s v="11/06/2026"/>
    <s v="E"/>
    <s v="[1062] RAMGADH"/>
    <s v="[8401] DURGAWATI"/>
    <x v="43"/>
    <x v="43"/>
    <x v="43"/>
    <s v="C"/>
    <n v="35"/>
    <n v="4.2"/>
    <n v="8.1"/>
    <n v="1.47"/>
    <n v="2.835"/>
    <n v="40.033125900000002"/>
    <n v="1401.1594065000002"/>
    <n v="417.01172812499999"/>
    <n v="278.00781875000001"/>
    <n v="24.520289613750005"/>
    <n v="131.25"/>
    <n v="1556.9296961137502"/>
    <n v="44.483705603250009"/>
    <n v="463.37193336718758"/>
    <n v="308.9146222447917"/>
  </r>
  <r>
    <s v="12/06/2026"/>
    <s v="M"/>
    <s v="[1062] RAMGADH"/>
    <s v="[8401] DURGAWATI"/>
    <x v="43"/>
    <x v="43"/>
    <x v="43"/>
    <s v="B"/>
    <n v="41"/>
    <n v="6.2"/>
    <n v="8.6"/>
    <n v="2.5420000000000003"/>
    <n v="3.5259999999999998"/>
    <n v="50.7346"/>
    <n v="2080.1185999999998"/>
    <n v="425.15027932960902"/>
    <n v="283.4335195530727"/>
    <n v="36.402075500000002"/>
    <n v="153.75"/>
    <n v="2270.2706754999999"/>
    <n v="55.372455500000001"/>
    <n v="464.01499022346377"/>
    <n v="309.34332681564251"/>
  </r>
  <r>
    <s v="12/06/2026"/>
    <s v="M"/>
    <s v="[1062] RAMGADH"/>
    <s v="[8401] DURGAWATI"/>
    <x v="43"/>
    <x v="43"/>
    <x v="43"/>
    <s v="C"/>
    <n v="22"/>
    <n v="4"/>
    <n v="8.5"/>
    <n v="0.88"/>
    <n v="1.87"/>
    <n v="40.311181500000004"/>
    <n v="886.84599300000013"/>
    <n v="417.0122224137931"/>
    <n v="278.00814827586208"/>
    <n v="15.519804877500004"/>
    <n v="82.5"/>
    <n v="984.8657978775002"/>
    <n v="44.766627176250012"/>
    <n v="463.10303975431043"/>
    <n v="308.73535983620695"/>
  </r>
  <r>
    <s v="12/06/2026"/>
    <s v="E"/>
    <s v="[1062] RAMGADH"/>
    <s v="[8401] DURGAWATI"/>
    <x v="43"/>
    <x v="43"/>
    <x v="43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12/06/2026"/>
    <s v="E"/>
    <s v="[1062] RAMGADH"/>
    <s v="[8401] DURGAWATI"/>
    <x v="43"/>
    <x v="43"/>
    <x v="43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13/06/2026"/>
    <s v="M"/>
    <s v="[1062] RAMGADH"/>
    <s v="[8401] DURGAWATI"/>
    <x v="43"/>
    <x v="43"/>
    <x v="43"/>
    <s v="B"/>
    <n v="61"/>
    <n v="6.3"/>
    <n v="8.6"/>
    <n v="3.843"/>
    <n v="5.2460000000000004"/>
    <n v="51.552899999999994"/>
    <n v="3144.7268999999997"/>
    <n v="428.41745152354571"/>
    <n v="285.61163434903045"/>
    <n v="55.032720749999996"/>
    <n v="228.75"/>
    <n v="3428.5096207499996"/>
    <n v="56.205075749999992"/>
    <n v="467.07819182825483"/>
    <n v="311.38546121883655"/>
  </r>
  <r>
    <s v="13/06/2026"/>
    <s v="M"/>
    <s v="[1062] RAMGADH"/>
    <s v="[8401] DURGAWATI"/>
    <x v="43"/>
    <x v="43"/>
    <x v="43"/>
    <s v="C"/>
    <n v="39"/>
    <n v="3.5"/>
    <n v="8.1"/>
    <n v="1.365"/>
    <n v="3.1589999999999998"/>
    <n v="37.114125900000005"/>
    <n v="1447.4509101000001"/>
    <n v="417.01265056179784"/>
    <n v="278.00843370786521"/>
    <n v="25.330390926750002"/>
    <n v="146.25"/>
    <n v="1619.03130102675"/>
    <n v="41.513623103249998"/>
    <n v="466.44520340730338"/>
    <n v="310.96346893820225"/>
  </r>
  <r>
    <s v="13/06/2026"/>
    <s v="E"/>
    <s v="[1062] RAMGADH"/>
    <s v="[8401] DURGAWATI"/>
    <x v="43"/>
    <x v="43"/>
    <x v="43"/>
    <s v="B"/>
    <n v="34"/>
    <n v="6.3"/>
    <n v="8.8000000000000007"/>
    <n v="2.1419999999999999"/>
    <n v="2.9920000000000004"/>
    <n v="52.078949999999999"/>
    <n v="1770.6842999999999"/>
    <n v="428.04616438356163"/>
    <n v="285.36410958904111"/>
    <n v="30.98697525"/>
    <n v="127.5"/>
    <n v="1929.1712752499998"/>
    <n v="56.740331624999996"/>
    <n v="466.35889006849311"/>
    <n v="310.90592671232872"/>
  </r>
  <r>
    <s v="13/06/2026"/>
    <s v="E"/>
    <s v="[1062] RAMGADH"/>
    <s v="[8401] DURGAWATI"/>
    <x v="43"/>
    <x v="43"/>
    <x v="43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14/06/2026"/>
    <s v="M"/>
    <s v="[1062] RAMGADH"/>
    <s v="[8401] DURGAWATI"/>
    <x v="43"/>
    <x v="43"/>
    <x v="43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s v="14/06/2026"/>
    <s v="M"/>
    <s v="[1062] RAMGADH"/>
    <s v="[8401] DURGAWATI"/>
    <x v="43"/>
    <x v="43"/>
    <x v="43"/>
    <s v="C"/>
    <n v="39"/>
    <n v="7.1"/>
    <n v="9"/>
    <n v="2.7689999999999997"/>
    <n v="3.51"/>
    <n v="59.284999999999997"/>
    <n v="2312.1149999999998"/>
    <n v="452.55725190839689"/>
    <n v="301.70483460559791"/>
    <n v="40.4620125"/>
    <n v="146.25"/>
    <n v="2498.8270124999999"/>
    <n v="64.072487499999994"/>
    <n v="489.10295801526712"/>
    <n v="326.06863867684473"/>
  </r>
  <r>
    <s v="14/06/2026"/>
    <s v="E"/>
    <s v="[1062] RAMGADH"/>
    <s v="[8401] DURGAWATI"/>
    <x v="43"/>
    <x v="43"/>
    <x v="43"/>
    <s v="B"/>
    <n v="32"/>
    <n v="6.3"/>
    <n v="8.8000000000000007"/>
    <n v="2.016"/>
    <n v="2.8160000000000003"/>
    <n v="52.078949999999999"/>
    <n v="1666.5264"/>
    <n v="428.04616438356163"/>
    <n v="285.36410958904111"/>
    <n v="29.164212000000003"/>
    <n v="120"/>
    <n v="1815.6906119999999"/>
    <n v="56.740331624999996"/>
    <n v="466.35889006849311"/>
    <n v="310.90592671232872"/>
  </r>
  <r>
    <s v="14/06/2026"/>
    <s v="E"/>
    <s v="[1062] RAMGADH"/>
    <s v="[8401] DURGAWATI"/>
    <x v="43"/>
    <x v="43"/>
    <x v="4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5/06/2026"/>
    <s v="M"/>
    <s v="[1062] RAMGADH"/>
    <s v="[8401] DURGAWATI"/>
    <x v="43"/>
    <x v="43"/>
    <x v="43"/>
    <s v="B"/>
    <n v="37"/>
    <n v="7.2"/>
    <n v="8.8000000000000007"/>
    <n v="2.6640000000000001"/>
    <n v="3.2560000000000002"/>
    <n v="59.518800000000006"/>
    <n v="2202.1956"/>
    <n v="455.50102040816324"/>
    <n v="303.66734693877549"/>
    <n v="38.538423000000002"/>
    <n v="138.75"/>
    <n v="2379.484023"/>
    <n v="64.310378999999998"/>
    <n v="492.17126785714277"/>
    <n v="328.11417857142851"/>
  </r>
  <r>
    <s v="15/06/2026"/>
    <s v="M"/>
    <s v="[1062] RAMGADH"/>
    <s v="[8401] DURGAWATI"/>
    <x v="43"/>
    <x v="43"/>
    <x v="43"/>
    <s v="C"/>
    <n v="25"/>
    <n v="3.5"/>
    <n v="8.1"/>
    <n v="0.875"/>
    <n v="2.0249999999999999"/>
    <n v="37.114125900000005"/>
    <n v="927.85314750000009"/>
    <n v="417.01265056179784"/>
    <n v="278.00843370786521"/>
    <n v="16.237430081250004"/>
    <n v="93.75"/>
    <n v="1037.84057758125"/>
    <n v="41.513623103250005"/>
    <n v="466.44520340730344"/>
    <n v="310.96346893820231"/>
  </r>
  <r>
    <s v="15/06/2026"/>
    <s v="E"/>
    <s v="[1062] RAMGADH"/>
    <s v="[8401] DURGAWATI"/>
    <x v="43"/>
    <x v="43"/>
    <x v="43"/>
    <s v="B"/>
    <n v="32"/>
    <n v="6"/>
    <n v="8.8000000000000007"/>
    <n v="1.92"/>
    <n v="2.8160000000000003"/>
    <n v="49.599000000000004"/>
    <n v="1587.1680000000001"/>
    <n v="417.96910112359552"/>
    <n v="278.64606741573033"/>
    <n v="27.775440000000003"/>
    <n v="120"/>
    <n v="1734.94344"/>
    <n v="54.2169825"/>
    <n v="456.88468398876404"/>
    <n v="304.58978932584267"/>
  </r>
  <r>
    <s v="15/06/2026"/>
    <s v="E"/>
    <s v="[1062] RAMGADH"/>
    <s v="[8401] DURGAWATI"/>
    <x v="43"/>
    <x v="43"/>
    <x v="43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6/06/2026"/>
    <s v="M"/>
    <s v="[1062] RAMGADH"/>
    <s v="[8401] DURGAWATI"/>
    <x v="43"/>
    <x v="43"/>
    <x v="43"/>
    <s v="B"/>
    <n v="62"/>
    <n v="6"/>
    <n v="8.8000000000000007"/>
    <n v="3.72"/>
    <n v="5.4560000000000004"/>
    <n v="49.599000000000004"/>
    <n v="3075.1380000000004"/>
    <n v="417.96910112359552"/>
    <n v="278.64606741573033"/>
    <n v="53.814915000000013"/>
    <n v="232.5"/>
    <n v="3361.4529150000003"/>
    <n v="54.216982500000007"/>
    <n v="456.8846839887641"/>
    <n v="304.58978932584273"/>
  </r>
  <r>
    <s v="16/06/2026"/>
    <s v="M"/>
    <s v="[1062] RAMGADH"/>
    <s v="[8401] DURGAWATI"/>
    <x v="43"/>
    <x v="43"/>
    <x v="43"/>
    <s v="C"/>
    <n v="34"/>
    <n v="3.5"/>
    <n v="8.1999999999999993"/>
    <n v="1.19"/>
    <n v="2.7879999999999994"/>
    <n v="37.392139800000002"/>
    <n v="1271.3327532000001"/>
    <n v="417.01271152416359"/>
    <n v="278.00847434944239"/>
    <n v="22.248323181000004"/>
    <n v="127.5"/>
    <n v="1421.081076381"/>
    <n v="41.796502246499998"/>
    <n v="466.13199531412636"/>
    <n v="310.7546635427509"/>
  </r>
  <r>
    <s v="16/06/2026"/>
    <s v="E"/>
    <s v="[1062] RAMGADH"/>
    <s v="[8401] DURGAWATI"/>
    <x v="43"/>
    <x v="43"/>
    <x v="43"/>
    <s v="B"/>
    <n v="6"/>
    <n v="6"/>
    <n v="8.6"/>
    <n v="0.36"/>
    <n v="0.5159999999999999"/>
    <n v="49.097999999999999"/>
    <n v="294.58799999999997"/>
    <n v="418.44886363636368"/>
    <n v="278.96590909090912"/>
    <n v="5.1552899999999999"/>
    <n v="22.5"/>
    <n v="322.24328999999994"/>
    <n v="53.707214999999991"/>
    <n v="457.73194602272724"/>
    <n v="305.15463068181816"/>
  </r>
  <r>
    <s v="16/06/2026"/>
    <s v="E"/>
    <s v="[1062] RAMGADH"/>
    <s v="[8401] DURGAWATI"/>
    <x v="43"/>
    <x v="43"/>
    <x v="43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7/06/2026"/>
    <s v="M"/>
    <s v="[1062] RAMGADH"/>
    <s v="[8401] DURGAWATI"/>
    <x v="43"/>
    <x v="43"/>
    <x v="43"/>
    <s v="B"/>
    <n v="51"/>
    <n v="6.2"/>
    <n v="8.8000000000000007"/>
    <n v="3.1619999999999999"/>
    <n v="4.4880000000000004"/>
    <n v="51.252300000000005"/>
    <n v="2613.8673000000003"/>
    <n v="424.74281767955802"/>
    <n v="283.1618784530387"/>
    <n v="45.742677750000013"/>
    <n v="191.25"/>
    <n v="2850.8599777500003"/>
    <n v="55.899215250000005"/>
    <n v="463.25316505524864"/>
    <n v="308.83544337016576"/>
  </r>
  <r>
    <s v="17/06/2026"/>
    <s v="M"/>
    <s v="[1062] RAMGADH"/>
    <s v="[8401] DURGAWATI"/>
    <x v="43"/>
    <x v="43"/>
    <x v="43"/>
    <s v="C"/>
    <n v="41"/>
    <n v="3.8"/>
    <n v="8"/>
    <n v="1.5579999999999998"/>
    <n v="3.28"/>
    <n v="38.087112000000005"/>
    <n v="1561.5715920000002"/>
    <n v="417.01217518248177"/>
    <n v="278.00811678832116"/>
    <n v="27.327502860000006"/>
    <n v="153.75"/>
    <n v="1742.6490948600003"/>
    <n v="42.50363646000001"/>
    <n v="465.36828240875923"/>
    <n v="310.24552160583949"/>
  </r>
  <r>
    <s v="17/06/2026"/>
    <s v="E"/>
    <s v="[1062] RAMGADH"/>
    <s v="[8401] DURGAWATI"/>
    <x v="43"/>
    <x v="43"/>
    <x v="43"/>
    <s v="B"/>
    <n v="34"/>
    <n v="6.2"/>
    <n v="8.6"/>
    <n v="2.1080000000000001"/>
    <n v="2.9239999999999999"/>
    <n v="50.7346"/>
    <n v="1724.9764"/>
    <n v="425.15027932960902"/>
    <n v="283.4335195530727"/>
    <n v="30.187087000000002"/>
    <n v="127.5"/>
    <n v="1882.663487"/>
    <n v="55.372455500000001"/>
    <n v="464.01499022346377"/>
    <n v="309.34332681564251"/>
  </r>
  <r>
    <s v="17/06/2026"/>
    <s v="E"/>
    <s v="[1062] RAMGADH"/>
    <s v="[8401] DURGAWATI"/>
    <x v="43"/>
    <x v="43"/>
    <x v="43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8/06/2026"/>
    <s v="M"/>
    <s v="[1062] RAMGADH"/>
    <s v="[8401] DURGAWATI"/>
    <x v="43"/>
    <x v="43"/>
    <x v="43"/>
    <s v="B"/>
    <n v="55"/>
    <n v="7.1"/>
    <n v="8.8000000000000007"/>
    <n v="3.9049999999999998"/>
    <n v="4.8400000000000007"/>
    <n v="58.692149999999998"/>
    <n v="3228.0682499999998"/>
    <n v="452.63868894601546"/>
    <n v="301.75912596401031"/>
    <n v="56.491194374999999"/>
    <n v="206.25"/>
    <n v="3490.8094443749997"/>
    <n v="63.469262624999992"/>
    <n v="489.4801744858612"/>
    <n v="326.32011632390748"/>
  </r>
  <r>
    <s v="18/06/2026"/>
    <s v="M"/>
    <s v="[1062] RAMGADH"/>
    <s v="[8401] DURGAWATI"/>
    <x v="43"/>
    <x v="43"/>
    <x v="43"/>
    <s v="C"/>
    <n v="37"/>
    <n v="3.8"/>
    <n v="8"/>
    <n v="1.4059999999999999"/>
    <n v="2.96"/>
    <n v="38.087112000000005"/>
    <n v="1409.2231440000003"/>
    <n v="417.01217518248177"/>
    <n v="278.00811678832116"/>
    <n v="24.661405020000007"/>
    <n v="138.75"/>
    <n v="1572.6345490200003"/>
    <n v="42.50363646000001"/>
    <n v="465.36828240875923"/>
    <n v="310.24552160583949"/>
  </r>
  <r>
    <s v="18/06/2026"/>
    <s v="E"/>
    <s v="[1062] RAMGADH"/>
    <s v="[8401] DURGAWATI"/>
    <x v="43"/>
    <x v="43"/>
    <x v="43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18/06/2026"/>
    <s v="E"/>
    <s v="[1062] RAMGADH"/>
    <s v="[8401] DURGAWATI"/>
    <x v="43"/>
    <x v="43"/>
    <x v="43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9/06/2026"/>
    <s v="M"/>
    <s v="[1062] RAMGADH"/>
    <s v="[8401] DURGAWATI"/>
    <x v="43"/>
    <x v="43"/>
    <x v="43"/>
    <s v="B"/>
    <n v="60"/>
    <n v="7.2"/>
    <n v="8.8000000000000007"/>
    <n v="4.32"/>
    <n v="5.28"/>
    <n v="59.518800000000006"/>
    <n v="3571.1280000000002"/>
    <n v="455.50102040816324"/>
    <n v="303.66734693877549"/>
    <n v="62.494740000000007"/>
    <n v="225"/>
    <n v="3858.6227400000002"/>
    <n v="64.310378999999998"/>
    <n v="492.17126785714277"/>
    <n v="328.11417857142851"/>
  </r>
  <r>
    <s v="19/06/2026"/>
    <s v="M"/>
    <s v="[1062] RAMGADH"/>
    <s v="[8401] DURGAWATI"/>
    <x v="43"/>
    <x v="43"/>
    <x v="43"/>
    <s v="C"/>
    <n v="38"/>
    <n v="3.6"/>
    <n v="8"/>
    <n v="1.3680000000000001"/>
    <n v="3.04"/>
    <n v="37.253112000000009"/>
    <n v="1415.6182560000004"/>
    <n v="417.01244776119404"/>
    <n v="278.00829850746271"/>
    <n v="24.773319480000008"/>
    <n v="142.5"/>
    <n v="1582.8915754800005"/>
    <n v="41.655041460000014"/>
    <n v="466.2877775373135"/>
    <n v="310.85851835820898"/>
  </r>
  <r>
    <s v="19/06/2026"/>
    <s v="E"/>
    <s v="[1062] RAMGADH"/>
    <s v="[8401] DURGAWATI"/>
    <x v="43"/>
    <x v="43"/>
    <x v="43"/>
    <s v="B"/>
    <n v="7"/>
    <n v="6.7"/>
    <n v="8.8000000000000007"/>
    <n v="0.46899999999999997"/>
    <n v="0.6160000000000001"/>
    <n v="55.385550000000002"/>
    <n v="387.69884999999999"/>
    <n v="440.73381962864721"/>
    <n v="293.82254641909816"/>
    <n v="6.7847298750000009"/>
    <n v="26.25"/>
    <n v="420.73357987499998"/>
    <n v="60.104797124999997"/>
    <n v="478.2875102785145"/>
    <n v="318.85834018567635"/>
  </r>
  <r>
    <s v="20/06/2026"/>
    <s v="M"/>
    <s v="[1062] RAMGADH"/>
    <s v="[8401] DURGAWATI"/>
    <x v="43"/>
    <x v="43"/>
    <x v="43"/>
    <s v="B"/>
    <n v="48"/>
    <n v="6.7"/>
    <n v="8.8000000000000007"/>
    <n v="3.2160000000000002"/>
    <n v="4.2240000000000002"/>
    <n v="55.385550000000002"/>
    <n v="2658.5064000000002"/>
    <n v="440.73381962864721"/>
    <n v="293.82254641909816"/>
    <n v="46.523862000000008"/>
    <n v="180"/>
    <n v="2885.0302620000002"/>
    <n v="60.104797125000005"/>
    <n v="478.28751027851456"/>
    <n v="318.85834018567635"/>
  </r>
  <r>
    <s v="20/06/2026"/>
    <s v="M"/>
    <s v="[1062] RAMGADH"/>
    <s v="[8401] DURGAWATI"/>
    <x v="43"/>
    <x v="43"/>
    <x v="43"/>
    <s v="C"/>
    <n v="38"/>
    <n v="3.4"/>
    <n v="8.1"/>
    <n v="1.2919999999999998"/>
    <n v="3.0780000000000003"/>
    <n v="36.697125900000003"/>
    <n v="1394.4907842000002"/>
    <n v="417.01279431818188"/>
    <n v="278.00852954545456"/>
    <n v="24.403588723500008"/>
    <n v="142.5"/>
    <n v="1561.3943729235002"/>
    <n v="41.089325603250003"/>
    <n v="466.92415458238645"/>
    <n v="311.28276972159097"/>
  </r>
  <r>
    <s v="20/06/2026"/>
    <s v="E"/>
    <s v="[1062] RAMGADH"/>
    <s v="[8401] DURGAWATI"/>
    <x v="43"/>
    <x v="43"/>
    <x v="43"/>
    <s v="B"/>
    <n v="26"/>
    <n v="6"/>
    <n v="8.6"/>
    <n v="1.56"/>
    <n v="2.2359999999999998"/>
    <n v="49.097999999999999"/>
    <n v="1276.548"/>
    <n v="418.44886363636368"/>
    <n v="278.96590909090912"/>
    <n v="22.339590000000001"/>
    <n v="97.5"/>
    <n v="1396.38759"/>
    <n v="53.707215000000005"/>
    <n v="457.73194602272736"/>
    <n v="305.15463068181822"/>
  </r>
  <r>
    <s v="20/06/2026"/>
    <s v="E"/>
    <s v="[1062] RAMGADH"/>
    <s v="[8401] DURGAWATI"/>
    <x v="43"/>
    <x v="43"/>
    <x v="43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1/06/2026"/>
    <s v="E"/>
    <s v="[1062] RAMGADH"/>
    <s v="[8401] DURGAWATI"/>
    <x v="43"/>
    <x v="43"/>
    <x v="43"/>
    <s v="B"/>
    <n v="27"/>
    <n v="5.8"/>
    <n v="8.6"/>
    <n v="1.5659999999999998"/>
    <n v="2.3220000000000001"/>
    <n v="47.461399999999998"/>
    <n v="1281.4577999999999"/>
    <n v="411.51502890173413"/>
    <n v="274.34335260115608"/>
    <n v="22.425511499999999"/>
    <n v="101.25"/>
    <n v="1405.1333115"/>
    <n v="52.041974500000002"/>
    <n v="451.23099277456657"/>
    <n v="300.82066184971103"/>
  </r>
  <r>
    <s v="21/06/2026"/>
    <s v="E"/>
    <s v="[1062] RAMGADH"/>
    <s v="[8401] DURGAWATI"/>
    <x v="43"/>
    <x v="43"/>
    <x v="43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2/06/2026"/>
    <s v="M"/>
    <s v="[1062] RAMGADH"/>
    <s v="[8401] DURGAWATI"/>
    <x v="43"/>
    <x v="43"/>
    <x v="43"/>
    <s v="B"/>
    <n v="18"/>
    <n v="6.1"/>
    <n v="8.4"/>
    <n v="1.0979999999999999"/>
    <n v="1.5120000000000002"/>
    <n v="49.406950000000002"/>
    <n v="889.32510000000002"/>
    <n v="422.28162393162398"/>
    <n v="281.52108262108266"/>
    <n v="15.563189250000002"/>
    <n v="67.5"/>
    <n v="972.38828925000007"/>
    <n v="54.021571625000007"/>
    <n v="461.72283440170946"/>
    <n v="307.81522293447296"/>
  </r>
  <r>
    <s v="22/06/2026"/>
    <s v="E"/>
    <s v="[1062] RAMGADH"/>
    <s v="[8401] DURGAWATI"/>
    <x v="43"/>
    <x v="43"/>
    <x v="43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23/06/2026"/>
    <s v="M"/>
    <s v="[1062] RAMGADH"/>
    <s v="[8401] DURGAWATI"/>
    <x v="43"/>
    <x v="43"/>
    <x v="43"/>
    <s v="B"/>
    <n v="30"/>
    <n v="6.6"/>
    <n v="8.8000000000000007"/>
    <n v="1.98"/>
    <n v="2.64"/>
    <n v="54.558900000000001"/>
    <n v="1636.7670000000001"/>
    <n v="437.63823529411764"/>
    <n v="291.75882352941176"/>
    <n v="28.643422500000003"/>
    <n v="112.5"/>
    <n v="1777.9104225000001"/>
    <n v="59.263680750000006"/>
    <n v="475.37711831550803"/>
    <n v="316.91807887700537"/>
  </r>
  <r>
    <s v="23/06/2026"/>
    <s v="M"/>
    <s v="[1062] RAMGADH"/>
    <s v="[8401] DURGAWATI"/>
    <x v="43"/>
    <x v="43"/>
    <x v="43"/>
    <s v="C"/>
    <n v="13"/>
    <n v="3.5"/>
    <n v="8"/>
    <n v="0.45500000000000002"/>
    <n v="1.04"/>
    <n v="36.836112000000007"/>
    <n v="478.86945600000007"/>
    <n v="417.01258867924531"/>
    <n v="278.00839245283021"/>
    <n v="8.3802154800000022"/>
    <n v="48.75"/>
    <n v="535.99967148000007"/>
    <n v="41.230743960000005"/>
    <n v="466.76313916981132"/>
    <n v="311.17542611320755"/>
  </r>
  <r>
    <s v="23/06/2026"/>
    <s v="E"/>
    <s v="[1062] RAMGADH"/>
    <s v="[8401] DURGAWATI"/>
    <x v="43"/>
    <x v="43"/>
    <x v="43"/>
    <s v="B"/>
    <n v="25"/>
    <n v="6.4"/>
    <n v="9"/>
    <n v="1.6"/>
    <n v="2.25"/>
    <n v="53.44"/>
    <n v="1336"/>
    <n v="430.96774193548384"/>
    <n v="287.31182795698925"/>
    <n v="23.380000000000003"/>
    <n v="93.75"/>
    <n v="1453.13"/>
    <n v="58.125200000000007"/>
    <n v="468.75161290322586"/>
    <n v="312.50107526881726"/>
  </r>
  <r>
    <s v="23/06/2026"/>
    <s v="E"/>
    <s v="[1062] RAMGADH"/>
    <s v="[8401] DURGAWATI"/>
    <x v="43"/>
    <x v="43"/>
    <x v="43"/>
    <s v="C"/>
    <n v="39"/>
    <n v="3"/>
    <n v="8.1"/>
    <n v="1.17"/>
    <n v="3.1589999999999998"/>
    <n v="35.029125900000004"/>
    <n v="1366.1359101"/>
    <n v="417.01340357142868"/>
    <n v="278.00893571428577"/>
    <n v="23.907378426750004"/>
    <n v="146.25"/>
    <n v="1536.2932885267501"/>
    <n v="39.392135603250004"/>
    <n v="468.9539952767858"/>
    <n v="312.63599685119055"/>
  </r>
  <r>
    <s v="24/06/2026"/>
    <s v="M"/>
    <s v="[1062] RAMGADH"/>
    <s v="[8401] DURGAWATI"/>
    <x v="43"/>
    <x v="43"/>
    <x v="43"/>
    <s v="B"/>
    <n v="54"/>
    <n v="6.8"/>
    <n v="8.8000000000000007"/>
    <n v="3.6719999999999997"/>
    <n v="4.7520000000000007"/>
    <n v="56.212200000000003"/>
    <n v="3035.4588000000003"/>
    <n v="443.78052631578947"/>
    <n v="295.8536842105263"/>
    <n v="53.120529000000012"/>
    <n v="202.5"/>
    <n v="3291.0793290000001"/>
    <n v="60.945913500000003"/>
    <n v="481.15194868421054"/>
    <n v="320.76796578947369"/>
  </r>
  <r>
    <s v="24/06/2026"/>
    <s v="M"/>
    <s v="[1062] RAMGADH"/>
    <s v="[8401] DURGAWATI"/>
    <x v="43"/>
    <x v="43"/>
    <x v="43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24/06/2026"/>
    <s v="E"/>
    <s v="[1062] RAMGADH"/>
    <s v="[8401] DURGAWATI"/>
    <x v="43"/>
    <x v="43"/>
    <x v="43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4/06/2026"/>
    <s v="E"/>
    <s v="[1062] RAMGADH"/>
    <s v="[8401] DURGAWATI"/>
    <x v="43"/>
    <x v="43"/>
    <x v="43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25/06/2026"/>
    <s v="M"/>
    <s v="[1062] RAMGADH"/>
    <s v="[8401] DURGAWATI"/>
    <x v="43"/>
    <x v="43"/>
    <x v="43"/>
    <s v="B"/>
    <n v="31"/>
    <n v="6.7"/>
    <n v="8.6"/>
    <n v="2.077"/>
    <n v="2.6659999999999995"/>
    <n v="54.826099999999997"/>
    <n v="1699.6090999999999"/>
    <n v="440.96058981233244"/>
    <n v="293.97372654155498"/>
    <n v="29.743159250000001"/>
    <n v="116.25"/>
    <n v="1845.6022592499999"/>
    <n v="59.535556749999998"/>
    <n v="478.83825804289546"/>
    <n v="319.22550536193029"/>
  </r>
  <r>
    <s v="25/06/2026"/>
    <s v="M"/>
    <s v="[1062] RAMGADH"/>
    <s v="[8401] DURGAWATI"/>
    <x v="43"/>
    <x v="43"/>
    <x v="43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25/06/2026"/>
    <s v="E"/>
    <s v="[1062] RAMGADH"/>
    <s v="[8401] DURGAWATI"/>
    <x v="43"/>
    <x v="43"/>
    <x v="4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s v="25/06/2026"/>
    <s v="E"/>
    <s v="[1062] RAMGADH"/>
    <s v="[8401] DURGAWATI"/>
    <x v="43"/>
    <x v="43"/>
    <x v="43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6/06/2026"/>
    <s v="M"/>
    <s v="[1062] RAMGADH"/>
    <s v="[8401] DURGAWATI"/>
    <x v="43"/>
    <x v="43"/>
    <x v="43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26/06/2026"/>
    <s v="E"/>
    <s v="[1062] RAMGADH"/>
    <s v="[8401] DURGAWATI"/>
    <x v="43"/>
    <x v="43"/>
    <x v="43"/>
    <s v="B"/>
    <n v="28"/>
    <n v="6.3"/>
    <n v="9"/>
    <n v="1.764"/>
    <n v="2.52"/>
    <n v="52.604999999999997"/>
    <n v="1472.9399999999998"/>
    <n v="427.6829268292683"/>
    <n v="285.1219512195122"/>
    <n v="25.776450000000001"/>
    <n v="105"/>
    <n v="1603.7164499999999"/>
    <n v="57.275587499999993"/>
    <n v="465.65518292682924"/>
    <n v="310.43678861788618"/>
  </r>
  <r>
    <s v="26/06/2026"/>
    <s v="E"/>
    <s v="[1062] RAMGADH"/>
    <s v="[8401] DURGAWATI"/>
    <x v="43"/>
    <x v="43"/>
    <x v="43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27/06/2026"/>
    <s v="M"/>
    <s v="[1062] RAMGADH"/>
    <s v="[8401] DURGAWATI"/>
    <x v="43"/>
    <x v="43"/>
    <x v="43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s v="27/06/2026"/>
    <s v="M"/>
    <s v="[1062] RAMGADH"/>
    <s v="[8401] DURGAWATI"/>
    <x v="43"/>
    <x v="43"/>
    <x v="43"/>
    <s v="C"/>
    <n v="12"/>
    <n v="3.4"/>
    <n v="8.1999999999999993"/>
    <n v="0.40799999999999997"/>
    <n v="0.98399999999999987"/>
    <n v="36.975139800000001"/>
    <n v="443.70167760000004"/>
    <n v="417.01285488721805"/>
    <n v="278.00856992481204"/>
    <n v="7.7647793580000011"/>
    <n v="45"/>
    <n v="496.46645695800004"/>
    <n v="41.372204746500003"/>
    <n v="466.60381293045111"/>
    <n v="311.06920862030074"/>
  </r>
  <r>
    <s v="27/06/2026"/>
    <s v="E"/>
    <s v="[1062] RAMGADH"/>
    <s v="[8401] DURGAWATI"/>
    <x v="43"/>
    <x v="43"/>
    <x v="43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27/06/2026"/>
    <s v="E"/>
    <s v="[1062] RAMGADH"/>
    <s v="[8401] DURGAWATI"/>
    <x v="43"/>
    <x v="43"/>
    <x v="43"/>
    <s v="C"/>
    <n v="61"/>
    <n v="3.1"/>
    <n v="8.1"/>
    <n v="1.891"/>
    <n v="4.9409999999999998"/>
    <n v="35.446125899999998"/>
    <n v="2162.2136799"/>
    <n v="417.01324588235298"/>
    <n v="278.0088305882353"/>
    <n v="37.838739398250006"/>
    <n v="228.75"/>
    <n v="2428.8024192982502"/>
    <n v="39.816433103250006"/>
    <n v="468.42862474411777"/>
    <n v="312.28574982941183"/>
  </r>
  <r>
    <s v="28/06/2026"/>
    <s v="M"/>
    <s v="[1062] RAMGADH"/>
    <s v="[8401] DURGAWATI"/>
    <x v="43"/>
    <x v="43"/>
    <x v="43"/>
    <s v="B"/>
    <n v="25"/>
    <n v="7.3"/>
    <n v="9"/>
    <n v="1.825"/>
    <n v="2.25"/>
    <n v="60.954999999999998"/>
    <n v="1523.875"/>
    <n v="458.30827067669168"/>
    <n v="305.53884711779443"/>
    <n v="26.667812500000004"/>
    <n v="93.75"/>
    <n v="1644.2928125000001"/>
    <n v="65.771712500000007"/>
    <n v="494.52415413533839"/>
    <n v="329.68276942355891"/>
  </r>
  <r>
    <s v="28/06/2026"/>
    <s v="M"/>
    <s v="[1062] RAMGADH"/>
    <s v="[8401] DURGAWATI"/>
    <x v="43"/>
    <x v="43"/>
    <x v="43"/>
    <s v="C"/>
    <n v="19"/>
    <n v="3.6"/>
    <n v="8.1999999999999993"/>
    <n v="0.68400000000000005"/>
    <n v="1.5579999999999998"/>
    <n v="37.809139800000004"/>
    <n v="718.37365620000003"/>
    <n v="417.01257132352941"/>
    <n v="278.00838088235292"/>
    <n v="12.571538983500002"/>
    <n v="71.25"/>
    <n v="802.1951951835"/>
    <n v="42.220799746499999"/>
    <n v="465.6705854393382"/>
    <n v="310.44705695955878"/>
  </r>
  <r>
    <s v="28/06/2026"/>
    <s v="E"/>
    <s v="[1062] RAMGADH"/>
    <s v="[8401] DURGAWATI"/>
    <x v="43"/>
    <x v="43"/>
    <x v="43"/>
    <s v="B"/>
    <n v="23"/>
    <n v="5.8"/>
    <n v="8.6"/>
    <n v="1.3340000000000001"/>
    <n v="1.9779999999999998"/>
    <n v="47.461399999999998"/>
    <n v="1091.6122"/>
    <n v="411.51502890173413"/>
    <n v="274.34335260115608"/>
    <n v="19.103213500000003"/>
    <n v="86.25"/>
    <n v="1196.9654135000001"/>
    <n v="52.041974500000002"/>
    <n v="451.23099277456657"/>
    <n v="300.82066184971103"/>
  </r>
  <r>
    <s v="28/06/2026"/>
    <s v="E"/>
    <s v="[1062] RAMGADH"/>
    <s v="[8401] DURGAWATI"/>
    <x v="43"/>
    <x v="43"/>
    <x v="4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9/06/2026"/>
    <s v="M"/>
    <s v="[1062] RAMGADH"/>
    <s v="[8401] DURGAWATI"/>
    <x v="43"/>
    <x v="43"/>
    <x v="43"/>
    <s v="B"/>
    <n v="50"/>
    <n v="6.2"/>
    <n v="8.8000000000000007"/>
    <n v="3.1"/>
    <n v="4.4000000000000004"/>
    <n v="51.252300000000005"/>
    <n v="2562.6150000000002"/>
    <n v="424.74281767955802"/>
    <n v="283.1618784530387"/>
    <n v="44.845762500000006"/>
    <n v="187.5"/>
    <n v="2794.9607625000003"/>
    <n v="55.899215250000005"/>
    <n v="463.25316505524864"/>
    <n v="308.83544337016576"/>
  </r>
  <r>
    <s v="29/06/2026"/>
    <s v="M"/>
    <s v="[1062] RAMGADH"/>
    <s v="[8401] DURGAWATI"/>
    <x v="43"/>
    <x v="43"/>
    <x v="43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29/06/2026"/>
    <s v="E"/>
    <s v="[1062] RAMGADH"/>
    <s v="[8401] DURGAWATI"/>
    <x v="43"/>
    <x v="43"/>
    <x v="43"/>
    <s v="C"/>
    <n v="18"/>
    <n v="3"/>
    <n v="8.1"/>
    <n v="0.54"/>
    <n v="1.4579999999999997"/>
    <n v="35.029125900000004"/>
    <n v="630.52426620000006"/>
    <n v="417.01340357142868"/>
    <n v="278.00893571428577"/>
    <n v="11.034174658500001"/>
    <n v="67.5"/>
    <n v="709.05844085850003"/>
    <n v="39.392135603250004"/>
    <n v="468.9539952767858"/>
    <n v="312.63599685119055"/>
  </r>
  <r>
    <s v="30/06/2026"/>
    <s v="M"/>
    <s v="[1062] RAMGADH"/>
    <s v="[8401] DURGAWATI"/>
    <x v="43"/>
    <x v="43"/>
    <x v="43"/>
    <s v="B"/>
    <n v="21"/>
    <n v="6.3"/>
    <n v="8.8000000000000007"/>
    <n v="1.3229999999999997"/>
    <n v="1.8480000000000001"/>
    <n v="52.078949999999999"/>
    <n v="1093.65795"/>
    <n v="428.04616438356163"/>
    <n v="285.36410958904111"/>
    <n v="19.139014125000003"/>
    <n v="78.75"/>
    <n v="1191.5469641249999"/>
    <n v="56.740331624999996"/>
    <n v="466.35889006849311"/>
    <n v="310.90592671232872"/>
  </r>
  <r>
    <s v="30/06/2026"/>
    <s v="M"/>
    <s v="[1062] RAMGADH"/>
    <s v="[8401] DURGAWATI"/>
    <x v="43"/>
    <x v="43"/>
    <x v="43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30/06/2026"/>
    <s v="E"/>
    <s v="[1062] RAMGADH"/>
    <s v="[8401] DURGAWATI"/>
    <x v="43"/>
    <x v="43"/>
    <x v="43"/>
    <s v="B"/>
    <n v="26"/>
    <n v="6.3"/>
    <n v="9"/>
    <n v="1.6379999999999999"/>
    <n v="2.34"/>
    <n v="52.604999999999997"/>
    <n v="1367.73"/>
    <n v="427.6829268292683"/>
    <n v="285.1219512195122"/>
    <n v="23.935275000000004"/>
    <n v="97.5"/>
    <n v="1489.1652750000001"/>
    <n v="57.2755875"/>
    <n v="465.6551829268293"/>
    <n v="310.43678861788618"/>
  </r>
  <r>
    <s v="30/06/2026"/>
    <s v="E"/>
    <s v="[1062] RAMGADH"/>
    <s v="[8401] DURGAWATI"/>
    <x v="43"/>
    <x v="43"/>
    <x v="43"/>
    <s v="C"/>
    <n v="36"/>
    <n v="3"/>
    <n v="8.3000000000000007"/>
    <n v="1.08"/>
    <n v="2.988"/>
    <n v="35.585153700000006"/>
    <n v="1281.0655332000001"/>
    <n v="417.013519921875"/>
    <n v="278.00901328125002"/>
    <n v="22.418646831000004"/>
    <n v="135"/>
    <n v="1438.4841800310001"/>
    <n v="39.957893889750004"/>
    <n v="468.25656902050781"/>
    <n v="312.17104601367186"/>
  </r>
  <r>
    <s v="01/06/2026"/>
    <s v="M"/>
    <s v="[1062] RAMGADH"/>
    <s v="[8403] MOHANIA"/>
    <x v="44"/>
    <x v="44"/>
    <x v="44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01/06/2026"/>
    <s v="M"/>
    <s v="[1062] RAMGADH"/>
    <s v="[8403] MOHANIA"/>
    <x v="44"/>
    <x v="44"/>
    <x v="44"/>
    <s v="C"/>
    <n v="28"/>
    <n v="3.6"/>
    <n v="8.1"/>
    <n v="1.008"/>
    <n v="2.2679999999999998"/>
    <n v="37.531125900000006"/>
    <n v="1050.8715252000002"/>
    <n v="417.01251000000008"/>
    <n v="278.00834000000003"/>
    <n v="18.390251691000003"/>
    <n v="105"/>
    <n v="1174.2617768910002"/>
    <n v="41.937920603250006"/>
    <n v="465.97689559166673"/>
    <n v="310.6512637277778"/>
  </r>
  <r>
    <s v="01/06/2026"/>
    <s v="E"/>
    <s v="[1062] RAMGADH"/>
    <s v="[8403] MOHANIA"/>
    <x v="44"/>
    <x v="44"/>
    <x v="44"/>
    <s v="B"/>
    <n v="5"/>
    <n v="5.6"/>
    <n v="8.6"/>
    <n v="0.28000000000000003"/>
    <n v="0.43"/>
    <n v="45.824799999999996"/>
    <n v="229.12399999999997"/>
    <n v="404.33647058823533"/>
    <n v="269.55764705882353"/>
    <n v="4.0096699999999998"/>
    <n v="18.75"/>
    <n v="251.88366999999997"/>
    <n v="50.376733999999992"/>
    <n v="444.50059411764704"/>
    <n v="296.33372941176469"/>
  </r>
  <r>
    <s v="01/06/2026"/>
    <s v="E"/>
    <s v="[1062] RAMGADH"/>
    <s v="[8403] MOHANIA"/>
    <x v="44"/>
    <x v="44"/>
    <x v="44"/>
    <s v="C"/>
    <n v="18"/>
    <n v="3.3"/>
    <n v="8"/>
    <n v="0.59399999999999997"/>
    <n v="1.44"/>
    <n v="36.002112000000004"/>
    <n v="648.03801600000008"/>
    <n v="417.01288030888031"/>
    <n v="278.00858687258687"/>
    <n v="11.340665280000003"/>
    <n v="67.5"/>
    <n v="726.87868128000014"/>
    <n v="40.382148960000009"/>
    <n v="467.74689915057917"/>
    <n v="311.83126610038613"/>
  </r>
  <r>
    <s v="02/06/2026"/>
    <s v="M"/>
    <s v="[1062] RAMGADH"/>
    <s v="[8403] MOHANIA"/>
    <x v="44"/>
    <x v="44"/>
    <x v="44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02/06/2026"/>
    <s v="M"/>
    <s v="[1062] RAMGADH"/>
    <s v="[8403] MOHANIA"/>
    <x v="44"/>
    <x v="44"/>
    <x v="44"/>
    <s v="C"/>
    <n v="30"/>
    <n v="3.5"/>
    <n v="8.1"/>
    <n v="1.05"/>
    <n v="2.4300000000000002"/>
    <n v="37.114125900000005"/>
    <n v="1113.4237770000002"/>
    <n v="417.01265056179784"/>
    <n v="278.00843370786521"/>
    <n v="19.484916097500005"/>
    <n v="112.5"/>
    <n v="1245.4086930975002"/>
    <n v="41.513623103250005"/>
    <n v="466.44520340730344"/>
    <n v="310.96346893820231"/>
  </r>
  <r>
    <s v="02/06/2026"/>
    <s v="E"/>
    <s v="[1062] RAMGADH"/>
    <s v="[8403] MOHANIA"/>
    <x v="44"/>
    <x v="44"/>
    <x v="44"/>
    <s v="C"/>
    <n v="19"/>
    <n v="3.8"/>
    <n v="8.1999999999999993"/>
    <n v="0.72199999999999998"/>
    <n v="1.5579999999999998"/>
    <n v="38.6431398"/>
    <n v="734.21965620000003"/>
    <n v="417.01230000000004"/>
    <n v="278.00820000000004"/>
    <n v="12.848843983500002"/>
    <n v="71.25"/>
    <n v="818.31850018350008"/>
    <n v="43.069394746500002"/>
    <n v="464.77764114928061"/>
    <n v="309.85176076618706"/>
  </r>
  <r>
    <s v="03/06/2026"/>
    <s v="M"/>
    <s v="[1062] RAMGADH"/>
    <s v="[8403] MOHANIA"/>
    <x v="44"/>
    <x v="44"/>
    <x v="44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03/06/2026"/>
    <s v="M"/>
    <s v="[1062] RAMGADH"/>
    <s v="[8403] MOHANIA"/>
    <x v="44"/>
    <x v="44"/>
    <x v="44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03/06/2026"/>
    <s v="E"/>
    <s v="[1062] RAMGADH"/>
    <s v="[8403] MOHANIA"/>
    <x v="44"/>
    <x v="44"/>
    <x v="44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3/06/2026"/>
    <s v="E"/>
    <s v="[1062] RAMGADH"/>
    <s v="[8403] MOHANIA"/>
    <x v="44"/>
    <x v="44"/>
    <x v="44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04/06/2026"/>
    <s v="M"/>
    <s v="[1062] RAMGADH"/>
    <s v="[8403] MOHANIA"/>
    <x v="44"/>
    <x v="44"/>
    <x v="44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04/06/2026"/>
    <s v="M"/>
    <s v="[1062] RAMGADH"/>
    <s v="[8403] MOHANIA"/>
    <x v="44"/>
    <x v="44"/>
    <x v="44"/>
    <s v="C"/>
    <n v="24"/>
    <n v="3.2"/>
    <n v="8.1"/>
    <n v="0.76800000000000013"/>
    <n v="1.9439999999999997"/>
    <n v="35.8631259"/>
    <n v="860.7150216"/>
    <n v="417.01309186046512"/>
    <n v="278.00872790697673"/>
    <n v="15.062512878000001"/>
    <n v="90"/>
    <n v="965.77753447800001"/>
    <n v="40.24073060325"/>
    <n v="467.91547213081401"/>
    <n v="311.94364808720934"/>
  </r>
  <r>
    <s v="04/06/2026"/>
    <s v="E"/>
    <s v="[1062] RAMGADH"/>
    <s v="[8403] MOHANIA"/>
    <x v="44"/>
    <x v="44"/>
    <x v="44"/>
    <s v="C"/>
    <n v="22"/>
    <n v="3.7"/>
    <n v="8.1999999999999993"/>
    <n v="0.81400000000000006"/>
    <n v="1.8039999999999998"/>
    <n v="38.226139799999999"/>
    <n v="840.97507559999997"/>
    <n v="417.01243418181815"/>
    <n v="278.00828945454543"/>
    <n v="14.717063823"/>
    <n v="82.5"/>
    <n v="938.19213942299996"/>
    <n v="42.645097246500001"/>
    <n v="465.21924268909089"/>
    <n v="310.14616179272724"/>
  </r>
  <r>
    <s v="05/06/2026"/>
    <s v="M"/>
    <s v="[1062] RAMGADH"/>
    <s v="[8403] MOHANIA"/>
    <x v="44"/>
    <x v="44"/>
    <x v="4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s v="05/06/2026"/>
    <s v="M"/>
    <s v="[1062] RAMGADH"/>
    <s v="[8403] MOHANIA"/>
    <x v="44"/>
    <x v="44"/>
    <x v="44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05/06/2026"/>
    <s v="E"/>
    <s v="[1062] RAMGADH"/>
    <s v="[8403] MOHANIA"/>
    <x v="44"/>
    <x v="44"/>
    <x v="44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05/06/2026"/>
    <s v="E"/>
    <s v="[1062] RAMGADH"/>
    <s v="[8403] MOHANIA"/>
    <x v="44"/>
    <x v="44"/>
    <x v="4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6/06/2026"/>
    <s v="M"/>
    <s v="[1062] RAMGADH"/>
    <s v="[8403] MOHANIA"/>
    <x v="44"/>
    <x v="44"/>
    <x v="44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06/06/2026"/>
    <s v="M"/>
    <s v="[1062] RAMGADH"/>
    <s v="[8403] MOHANIA"/>
    <x v="44"/>
    <x v="44"/>
    <x v="44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06/06/2026"/>
    <s v="E"/>
    <s v="[1062] RAMGADH"/>
    <s v="[8403] MOHANIA"/>
    <x v="44"/>
    <x v="44"/>
    <x v="44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06/06/2026"/>
    <s v="E"/>
    <s v="[1062] RAMGADH"/>
    <s v="[8403] MOHANIA"/>
    <x v="44"/>
    <x v="44"/>
    <x v="44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07/06/2026"/>
    <s v="M"/>
    <s v="[1062] RAMGADH"/>
    <s v="[8403] MOHANIA"/>
    <x v="44"/>
    <x v="44"/>
    <x v="44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07/06/2026"/>
    <s v="M"/>
    <s v="[1062] RAMGADH"/>
    <s v="[8403] MOHANIA"/>
    <x v="44"/>
    <x v="44"/>
    <x v="44"/>
    <s v="C"/>
    <n v="36"/>
    <n v="3.3"/>
    <n v="8"/>
    <n v="1.1879999999999999"/>
    <n v="2.88"/>
    <n v="36.002112000000004"/>
    <n v="1296.0760320000002"/>
    <n v="417.01288030888031"/>
    <n v="278.00858687258687"/>
    <n v="22.681330560000006"/>
    <n v="135"/>
    <n v="1453.7573625600003"/>
    <n v="40.382148960000009"/>
    <n v="467.74689915057917"/>
    <n v="311.83126610038613"/>
  </r>
  <r>
    <s v="07/06/2026"/>
    <s v="E"/>
    <s v="[1062] RAMGADH"/>
    <s v="[8403] MOHANIA"/>
    <x v="44"/>
    <x v="44"/>
    <x v="44"/>
    <s v="C"/>
    <n v="24"/>
    <n v="4.2"/>
    <n v="8.1999999999999993"/>
    <n v="1.008"/>
    <n v="1.9679999999999997"/>
    <n v="40.311139799999999"/>
    <n v="967.46735519999993"/>
    <n v="417.01179103448277"/>
    <n v="278.00786068965516"/>
    <n v="16.930678715999999"/>
    <n v="90"/>
    <n v="1074.398033916"/>
    <n v="44.766584746500001"/>
    <n v="463.10260082586211"/>
    <n v="308.73506721724141"/>
  </r>
  <r>
    <s v="08/06/2026"/>
    <s v="M"/>
    <s v="[1062] RAMGADH"/>
    <s v="[8403] MOHANIA"/>
    <x v="44"/>
    <x v="44"/>
    <x v="44"/>
    <s v="B"/>
    <n v="13"/>
    <n v="6.6"/>
    <n v="8.8000000000000007"/>
    <n v="0.85799999999999998"/>
    <n v="1.1440000000000001"/>
    <n v="54.558900000000001"/>
    <n v="709.26570000000004"/>
    <n v="437.63823529411764"/>
    <n v="291.75882352941176"/>
    <n v="12.412149750000001"/>
    <n v="48.75"/>
    <n v="770.42784975000006"/>
    <n v="59.263680750000006"/>
    <n v="475.37711831550803"/>
    <n v="316.91807887700537"/>
  </r>
  <r>
    <s v="08/06/2026"/>
    <s v="M"/>
    <s v="[1062] RAMGADH"/>
    <s v="[8403] MOHANIA"/>
    <x v="44"/>
    <x v="44"/>
    <x v="44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08/06/2026"/>
    <s v="E"/>
    <s v="[1062] RAMGADH"/>
    <s v="[8403] MOHANIA"/>
    <x v="44"/>
    <x v="44"/>
    <x v="44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08/06/2026"/>
    <s v="E"/>
    <s v="[1062] RAMGADH"/>
    <s v="[8403] MOHANIA"/>
    <x v="44"/>
    <x v="44"/>
    <x v="44"/>
    <s v="C"/>
    <n v="27"/>
    <n v="3.3"/>
    <n v="8.1"/>
    <n v="0.8909999999999999"/>
    <n v="2.1869999999999998"/>
    <n v="36.280125900000002"/>
    <n v="979.56339930000001"/>
    <n v="417.0129413793104"/>
    <n v="278.00862758620696"/>
    <n v="17.142359487750003"/>
    <n v="101.25"/>
    <n v="1097.95575878775"/>
    <n v="40.665028103250002"/>
    <n v="467.4141161293104"/>
    <n v="311.6094107528736"/>
  </r>
  <r>
    <s v="09/06/2026"/>
    <s v="M"/>
    <s v="[1062] RAMGADH"/>
    <s v="[8403] MOHANIA"/>
    <x v="44"/>
    <x v="44"/>
    <x v="44"/>
    <s v="B"/>
    <n v="16"/>
    <n v="6.7"/>
    <n v="8.8000000000000007"/>
    <n v="1.0720000000000001"/>
    <n v="1.4080000000000001"/>
    <n v="55.385550000000002"/>
    <n v="886.16880000000003"/>
    <n v="440.73381962864721"/>
    <n v="293.82254641909816"/>
    <n v="15.507954000000002"/>
    <n v="60"/>
    <n v="961.67675400000007"/>
    <n v="60.104797125000005"/>
    <n v="478.28751027851456"/>
    <n v="318.85834018567635"/>
  </r>
  <r>
    <s v="09/06/2026"/>
    <s v="M"/>
    <s v="[1062] RAMGADH"/>
    <s v="[8403] MOHANIA"/>
    <x v="44"/>
    <x v="44"/>
    <x v="44"/>
    <s v="C"/>
    <n v="32"/>
    <n v="3.6"/>
    <n v="8.1"/>
    <n v="1.1520000000000001"/>
    <n v="2.5920000000000001"/>
    <n v="37.531125900000006"/>
    <n v="1200.9960288000002"/>
    <n v="417.01251000000008"/>
    <n v="278.00834000000003"/>
    <n v="21.017430504000007"/>
    <n v="120"/>
    <n v="1342.0134593040002"/>
    <n v="41.937920603250006"/>
    <n v="465.97689559166673"/>
    <n v="310.6512637277778"/>
  </r>
  <r>
    <s v="09/06/2026"/>
    <s v="E"/>
    <s v="[1062] RAMGADH"/>
    <s v="[8403] MOHANIA"/>
    <x v="44"/>
    <x v="44"/>
    <x v="44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09/06/2026"/>
    <s v="E"/>
    <s v="[1062] RAMGADH"/>
    <s v="[8403] MOHANIA"/>
    <x v="44"/>
    <x v="44"/>
    <x v="44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10/06/2026"/>
    <s v="M"/>
    <s v="[1062] RAMGADH"/>
    <s v="[8403] MOHANIA"/>
    <x v="44"/>
    <x v="44"/>
    <x v="44"/>
    <s v="B"/>
    <n v="16"/>
    <n v="6.8"/>
    <n v="8.8000000000000007"/>
    <n v="1.0880000000000001"/>
    <n v="1.4080000000000001"/>
    <n v="56.212200000000003"/>
    <n v="899.39520000000005"/>
    <n v="443.78052631578947"/>
    <n v="295.8536842105263"/>
    <n v="15.739416000000002"/>
    <n v="60"/>
    <n v="975.13461600000005"/>
    <n v="60.945913500000003"/>
    <n v="481.15194868421054"/>
    <n v="320.76796578947369"/>
  </r>
  <r>
    <s v="10/06/2026"/>
    <s v="M"/>
    <s v="[1062] RAMGADH"/>
    <s v="[8403] MOHANIA"/>
    <x v="44"/>
    <x v="44"/>
    <x v="44"/>
    <s v="C"/>
    <n v="35"/>
    <n v="3.4"/>
    <n v="8.1"/>
    <n v="1.19"/>
    <n v="2.835"/>
    <n v="36.697125900000003"/>
    <n v="1284.3994065000002"/>
    <n v="417.01279431818188"/>
    <n v="278.00852954545456"/>
    <n v="22.476989613750003"/>
    <n v="131.25"/>
    <n v="1438.1263961137502"/>
    <n v="41.089325603250003"/>
    <n v="466.92415458238645"/>
    <n v="311.28276972159097"/>
  </r>
  <r>
    <s v="10/06/2026"/>
    <s v="E"/>
    <s v="[1062] RAMGADH"/>
    <s v="[8403] MOHANIA"/>
    <x v="44"/>
    <x v="44"/>
    <x v="44"/>
    <s v="C"/>
    <n v="25"/>
    <n v="3.4"/>
    <n v="8.1"/>
    <n v="0.85"/>
    <n v="2.0249999999999999"/>
    <n v="36.697125900000003"/>
    <n v="917.42814750000002"/>
    <n v="417.01279431818188"/>
    <n v="278.00852954545456"/>
    <n v="16.054992581250001"/>
    <n v="93.75"/>
    <n v="1027.23314008125"/>
    <n v="41.089325603249996"/>
    <n v="466.92415458238634"/>
    <n v="311.28276972159091"/>
  </r>
  <r>
    <s v="11/06/2026"/>
    <s v="M"/>
    <s v="[1062] RAMGADH"/>
    <s v="[8403] MOHANIA"/>
    <x v="44"/>
    <x v="44"/>
    <x v="44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11/06/2026"/>
    <s v="M"/>
    <s v="[1062] RAMGADH"/>
    <s v="[8403] MOHANIA"/>
    <x v="44"/>
    <x v="44"/>
    <x v="44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11/06/2026"/>
    <s v="E"/>
    <s v="[1062] RAMGADH"/>
    <s v="[8403] MOHANIA"/>
    <x v="44"/>
    <x v="44"/>
    <x v="44"/>
    <s v="B"/>
    <n v="6"/>
    <n v="6.9"/>
    <n v="8.8000000000000007"/>
    <n v="0.41400000000000003"/>
    <n v="0.52800000000000002"/>
    <n v="57.038850000000004"/>
    <n v="342.23310000000004"/>
    <n v="446.77950391644907"/>
    <n v="297.85300261096603"/>
    <n v="5.9890792500000014"/>
    <n v="22.5"/>
    <n v="370.72217925000007"/>
    <n v="61.787029875000009"/>
    <n v="483.97151338120108"/>
    <n v="322.6476755874674"/>
  </r>
  <r>
    <s v="11/06/2026"/>
    <s v="E"/>
    <s v="[1062] RAMGADH"/>
    <s v="[8403] MOHANIA"/>
    <x v="44"/>
    <x v="44"/>
    <x v="44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2/06/2026"/>
    <s v="M"/>
    <s v="[1062] RAMGADH"/>
    <s v="[8403] MOHANIA"/>
    <x v="44"/>
    <x v="44"/>
    <x v="44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12/06/2026"/>
    <s v="M"/>
    <s v="[1062] RAMGADH"/>
    <s v="[8403] MOHANIA"/>
    <x v="44"/>
    <x v="44"/>
    <x v="44"/>
    <s v="C"/>
    <n v="33"/>
    <n v="3.5"/>
    <n v="8.1999999999999993"/>
    <n v="1.155"/>
    <n v="2.7059999999999995"/>
    <n v="37.392139800000002"/>
    <n v="1233.9406134000001"/>
    <n v="417.01271152416359"/>
    <n v="278.00847434944239"/>
    <n v="21.593960734500005"/>
    <n v="123.75"/>
    <n v="1379.2845741345"/>
    <n v="41.796502246499998"/>
    <n v="466.13199531412636"/>
    <n v="310.7546635427509"/>
  </r>
  <r>
    <s v="12/06/2026"/>
    <s v="E"/>
    <s v="[1062] RAMGADH"/>
    <s v="[8403] MOHANIA"/>
    <x v="44"/>
    <x v="44"/>
    <x v="44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12/06/2026"/>
    <s v="E"/>
    <s v="[1062] RAMGADH"/>
    <s v="[8403] MOHANIA"/>
    <x v="44"/>
    <x v="44"/>
    <x v="44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3/06/2026"/>
    <s v="M"/>
    <s v="[1062] RAMGADH"/>
    <s v="[8403] MOHANIA"/>
    <x v="44"/>
    <x v="44"/>
    <x v="44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13/06/2026"/>
    <s v="M"/>
    <s v="[1062] RAMGADH"/>
    <s v="[8403] MOHANIA"/>
    <x v="44"/>
    <x v="44"/>
    <x v="44"/>
    <s v="C"/>
    <n v="41"/>
    <n v="4.2"/>
    <n v="8.1"/>
    <n v="1.7220000000000002"/>
    <n v="3.3209999999999997"/>
    <n v="40.033125900000002"/>
    <n v="1641.3581619000001"/>
    <n v="417.01172812499999"/>
    <n v="278.00781875000001"/>
    <n v="28.723767833250005"/>
    <n v="153.75"/>
    <n v="1823.83192973325"/>
    <n v="44.483705603250002"/>
    <n v="463.37193336718752"/>
    <n v="308.9146222447917"/>
  </r>
  <r>
    <s v="13/06/2026"/>
    <s v="E"/>
    <s v="[1062] RAMGADH"/>
    <s v="[8403] MOHANIA"/>
    <x v="44"/>
    <x v="44"/>
    <x v="44"/>
    <s v="B"/>
    <n v="7"/>
    <n v="7"/>
    <n v="9"/>
    <n v="0.49"/>
    <n v="0.63"/>
    <n v="58.45"/>
    <n v="409.15000000000003"/>
    <n v="449.61538461538464"/>
    <n v="299.74358974358978"/>
    <n v="7.1601250000000016"/>
    <n v="26.25"/>
    <n v="442.56012500000003"/>
    <n v="63.222875000000002"/>
    <n v="486.32980769230767"/>
    <n v="324.21987179487178"/>
  </r>
  <r>
    <s v="13/06/2026"/>
    <s v="E"/>
    <s v="[1062] RAMGADH"/>
    <s v="[8403] MOHANIA"/>
    <x v="44"/>
    <x v="44"/>
    <x v="44"/>
    <s v="C"/>
    <n v="15"/>
    <n v="3.6"/>
    <n v="8.1999999999999993"/>
    <n v="0.54"/>
    <n v="1.2299999999999998"/>
    <n v="37.809139800000004"/>
    <n v="567.13709700000004"/>
    <n v="417.01257132352941"/>
    <n v="278.00838088235292"/>
    <n v="9.924899197500002"/>
    <n v="56.25"/>
    <n v="633.31199619750009"/>
    <n v="42.220799746500006"/>
    <n v="465.67058543933825"/>
    <n v="310.44705695955884"/>
  </r>
  <r>
    <s v="14/06/2026"/>
    <s v="M"/>
    <s v="[1062] RAMGADH"/>
    <s v="[8403] MOHANIA"/>
    <x v="44"/>
    <x v="44"/>
    <x v="44"/>
    <s v="B"/>
    <n v="14"/>
    <n v="6.9"/>
    <n v="9"/>
    <n v="0.96600000000000008"/>
    <n v="1.26"/>
    <n v="57.615000000000002"/>
    <n v="806.61"/>
    <n v="446.62790697674421"/>
    <n v="297.75193798449612"/>
    <n v="14.115675000000001"/>
    <n v="52.5"/>
    <n v="873.22567500000002"/>
    <n v="62.373262500000003"/>
    <n v="483.51366279069771"/>
    <n v="322.34244186046516"/>
  </r>
  <r>
    <s v="14/06/2026"/>
    <s v="M"/>
    <s v="[1062] RAMGADH"/>
    <s v="[8403] MOHANIA"/>
    <x v="44"/>
    <x v="44"/>
    <x v="44"/>
    <s v="C"/>
    <n v="35"/>
    <n v="3.5"/>
    <n v="8.1999999999999993"/>
    <n v="1.2250000000000001"/>
    <n v="2.87"/>
    <n v="37.392139800000002"/>
    <n v="1308.7248930000001"/>
    <n v="417.01271152416359"/>
    <n v="278.00847434944239"/>
    <n v="22.902685627500002"/>
    <n v="131.25"/>
    <n v="1462.8775786275"/>
    <n v="41.796502246500005"/>
    <n v="466.13199531412641"/>
    <n v="310.75466354275096"/>
  </r>
  <r>
    <s v="14/06/2026"/>
    <s v="E"/>
    <s v="[1062] RAMGADH"/>
    <s v="[8403] MOHANIA"/>
    <x v="44"/>
    <x v="44"/>
    <x v="44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14/06/2026"/>
    <s v="E"/>
    <s v="[1062] RAMGADH"/>
    <s v="[8403] MOHANIA"/>
    <x v="44"/>
    <x v="44"/>
    <x v="44"/>
    <s v="C"/>
    <n v="23"/>
    <n v="3.3"/>
    <n v="8.1999999999999993"/>
    <n v="0.7589999999999999"/>
    <n v="1.8859999999999999"/>
    <n v="36.558139799999999"/>
    <n v="840.83721539999999"/>
    <n v="417.0130015209125"/>
    <n v="278.00866768060831"/>
    <n v="14.714651269500001"/>
    <n v="86.25"/>
    <n v="941.80186666949999"/>
    <n v="40.947907246500002"/>
    <n v="467.08639444676805"/>
    <n v="311.39092963117872"/>
  </r>
  <r>
    <s v="15/06/2026"/>
    <s v="M"/>
    <s v="[1062] RAMGADH"/>
    <s v="[8403] MOHANIA"/>
    <x v="44"/>
    <x v="44"/>
    <x v="44"/>
    <s v="B"/>
    <n v="10"/>
    <n v="7.1"/>
    <n v="8.8000000000000007"/>
    <n v="0.71"/>
    <n v="0.88"/>
    <n v="58.692149999999998"/>
    <n v="586.92149999999992"/>
    <n v="452.63868894601546"/>
    <n v="301.75912596401031"/>
    <n v="10.27112625"/>
    <n v="37.5"/>
    <n v="634.69262624999988"/>
    <n v="63.469262624999985"/>
    <n v="489.48017448586114"/>
    <n v="326.32011632390743"/>
  </r>
  <r>
    <s v="15/06/2026"/>
    <s v="M"/>
    <s v="[1062] RAMGADH"/>
    <s v="[8403] MOHANIA"/>
    <x v="44"/>
    <x v="44"/>
    <x v="44"/>
    <s v="C"/>
    <n v="37"/>
    <n v="3.8"/>
    <n v="8"/>
    <n v="1.4059999999999999"/>
    <n v="2.96"/>
    <n v="38.087112000000005"/>
    <n v="1409.2231440000003"/>
    <n v="417.01217518248177"/>
    <n v="278.00811678832116"/>
    <n v="24.661405020000007"/>
    <n v="138.75"/>
    <n v="1572.6345490200003"/>
    <n v="42.50363646000001"/>
    <n v="465.36828240875923"/>
    <n v="310.24552160583949"/>
  </r>
  <r>
    <s v="15/06/2026"/>
    <s v="E"/>
    <s v="[1062] RAMGADH"/>
    <s v="[8403] MOHANIA"/>
    <x v="44"/>
    <x v="44"/>
    <x v="44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15/06/2026"/>
    <s v="E"/>
    <s v="[1062] RAMGADH"/>
    <s v="[8403] MOHANIA"/>
    <x v="44"/>
    <x v="44"/>
    <x v="44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16/06/2026"/>
    <s v="M"/>
    <s v="[1062] RAMGADH"/>
    <s v="[8403] MOHANIA"/>
    <x v="44"/>
    <x v="44"/>
    <x v="44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s v="16/06/2026"/>
    <s v="M"/>
    <s v="[1062] RAMGADH"/>
    <s v="[8403] MOHANIA"/>
    <x v="44"/>
    <x v="44"/>
    <x v="44"/>
    <s v="C"/>
    <n v="33"/>
    <n v="4"/>
    <n v="8"/>
    <n v="1.32"/>
    <n v="2.64"/>
    <n v="38.921112000000008"/>
    <n v="1284.3966960000002"/>
    <n v="417.01191428571434"/>
    <n v="278.00794285714289"/>
    <n v="22.476942180000005"/>
    <n v="123.75"/>
    <n v="1430.6236381800002"/>
    <n v="43.352231460000006"/>
    <n v="464.48819421428578"/>
    <n v="309.65879614285717"/>
  </r>
  <r>
    <s v="16/06/2026"/>
    <s v="E"/>
    <s v="[1062] RAMGADH"/>
    <s v="[8403] MOHANIA"/>
    <x v="44"/>
    <x v="44"/>
    <x v="44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16/06/2026"/>
    <s v="E"/>
    <s v="[1062] RAMGADH"/>
    <s v="[8403] MOHANIA"/>
    <x v="44"/>
    <x v="44"/>
    <x v="44"/>
    <s v="C"/>
    <n v="24"/>
    <n v="3.2"/>
    <n v="8.1999999999999993"/>
    <n v="0.76800000000000013"/>
    <n v="1.9679999999999997"/>
    <n v="36.141139799999998"/>
    <n v="867.3873552"/>
    <n v="417.0131515384615"/>
    <n v="278.00876769230769"/>
    <n v="15.179278716000001"/>
    <n v="90"/>
    <n v="972.566633916"/>
    <n v="40.5236097465"/>
    <n v="467.58011245961535"/>
    <n v="311.72007497307692"/>
  </r>
  <r>
    <s v="17/06/2026"/>
    <s v="M"/>
    <s v="[1062] RAMGADH"/>
    <s v="[8403] MOHANIA"/>
    <x v="44"/>
    <x v="44"/>
    <x v="44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17/06/2026"/>
    <s v="M"/>
    <s v="[1062] RAMGADH"/>
    <s v="[8403] MOHANIA"/>
    <x v="44"/>
    <x v="44"/>
    <x v="44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17/06/2026"/>
    <s v="E"/>
    <s v="[1062] RAMGADH"/>
    <s v="[8403] MOHANIA"/>
    <x v="44"/>
    <x v="44"/>
    <x v="44"/>
    <s v="B"/>
    <n v="12"/>
    <n v="5.8"/>
    <n v="8.6"/>
    <n v="0.69599999999999995"/>
    <n v="1.0319999999999998"/>
    <n v="47.461399999999998"/>
    <n v="569.53679999999997"/>
    <n v="411.51502890173413"/>
    <n v="274.34335260115608"/>
    <n v="9.9668939999999999"/>
    <n v="45"/>
    <n v="624.503694"/>
    <n v="52.041974500000002"/>
    <n v="451.23099277456657"/>
    <n v="300.82066184971103"/>
  </r>
  <r>
    <s v="17/06/2026"/>
    <s v="E"/>
    <s v="[1062] RAMGADH"/>
    <s v="[8403] MOHANIA"/>
    <x v="44"/>
    <x v="44"/>
    <x v="44"/>
    <s v="C"/>
    <n v="22"/>
    <n v="3.5"/>
    <n v="8.1999999999999993"/>
    <n v="0.77"/>
    <n v="1.8039999999999998"/>
    <n v="37.392139800000002"/>
    <n v="822.62707560000001"/>
    <n v="417.01271152416359"/>
    <n v="278.00847434944239"/>
    <n v="14.395973823000002"/>
    <n v="82.5"/>
    <n v="919.52304942299997"/>
    <n v="41.796502246499998"/>
    <n v="466.13199531412636"/>
    <n v="310.7546635427509"/>
  </r>
  <r>
    <s v="18/06/2026"/>
    <s v="M"/>
    <s v="[1062] RAMGADH"/>
    <s v="[8403] MOHANIA"/>
    <x v="44"/>
    <x v="44"/>
    <x v="44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18/06/2026"/>
    <s v="M"/>
    <s v="[1062] RAMGADH"/>
    <s v="[8403] MOHANIA"/>
    <x v="44"/>
    <x v="44"/>
    <x v="44"/>
    <s v="C"/>
    <n v="35"/>
    <n v="3.7"/>
    <n v="8"/>
    <n v="1.2949999999999999"/>
    <n v="2.8"/>
    <n v="37.670112000000003"/>
    <n v="1318.4539200000002"/>
    <n v="417.0123099630996"/>
    <n v="278.0082066420664"/>
    <n v="23.072943600000006"/>
    <n v="131.25"/>
    <n v="1472.7768636000001"/>
    <n v="42.079338960000001"/>
    <n v="465.82294051660512"/>
    <n v="310.5486270110701"/>
  </r>
  <r>
    <s v="18/06/2026"/>
    <s v="E"/>
    <s v="[1062] RAMGADH"/>
    <s v="[8403] MOHANIA"/>
    <x v="44"/>
    <x v="44"/>
    <x v="44"/>
    <s v="B"/>
    <n v="6"/>
    <n v="6"/>
    <n v="8.8000000000000007"/>
    <n v="0.36"/>
    <n v="0.52800000000000002"/>
    <n v="49.599000000000004"/>
    <n v="297.59400000000005"/>
    <n v="417.96910112359552"/>
    <n v="278.64606741573033"/>
    <n v="5.2078950000000015"/>
    <n v="22.5"/>
    <n v="325.30189500000006"/>
    <n v="54.216982500000007"/>
    <n v="456.8846839887641"/>
    <n v="304.58978932584273"/>
  </r>
  <r>
    <s v="18/06/2026"/>
    <s v="E"/>
    <s v="[1062] RAMGADH"/>
    <s v="[8403] MOHANIA"/>
    <x v="44"/>
    <x v="44"/>
    <x v="44"/>
    <s v="C"/>
    <n v="32"/>
    <n v="3.6"/>
    <n v="8.1999999999999993"/>
    <n v="1.1520000000000001"/>
    <n v="2.6239999999999997"/>
    <n v="37.809139800000004"/>
    <n v="1209.8924736000001"/>
    <n v="417.01257132352941"/>
    <n v="278.00838088235292"/>
    <n v="21.173118288000005"/>
    <n v="120"/>
    <n v="1351.0655918880002"/>
    <n v="42.220799746500006"/>
    <n v="465.67058543933825"/>
    <n v="310.44705695955884"/>
  </r>
  <r>
    <s v="19/06/2026"/>
    <s v="M"/>
    <s v="[1062] RAMGADH"/>
    <s v="[8403] MOHANIA"/>
    <x v="44"/>
    <x v="44"/>
    <x v="44"/>
    <s v="B"/>
    <n v="34"/>
    <n v="6"/>
    <n v="8.6"/>
    <n v="2.04"/>
    <n v="2.9239999999999999"/>
    <n v="49.097999999999999"/>
    <n v="1669.3319999999999"/>
    <n v="418.44886363636368"/>
    <n v="278.96590909090912"/>
    <n v="29.21331"/>
    <n v="127.5"/>
    <n v="1826.04531"/>
    <n v="53.707214999999998"/>
    <n v="457.7319460227273"/>
    <n v="305.15463068181822"/>
  </r>
  <r>
    <s v="19/06/2026"/>
    <s v="M"/>
    <s v="[1062] RAMGADH"/>
    <s v="[8403] MOHANIA"/>
    <x v="44"/>
    <x v="44"/>
    <x v="44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19/06/2026"/>
    <s v="E"/>
    <s v="[1062] RAMGADH"/>
    <s v="[8403] MOHANIA"/>
    <x v="44"/>
    <x v="44"/>
    <x v="44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19/06/2026"/>
    <s v="E"/>
    <s v="[1062] RAMGADH"/>
    <s v="[8403] MOHANIA"/>
    <x v="44"/>
    <x v="44"/>
    <x v="44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0/06/2026"/>
    <s v="M"/>
    <s v="[1062] RAMGADH"/>
    <s v="[8403] MOHANIA"/>
    <x v="44"/>
    <x v="44"/>
    <x v="44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20/06/2026"/>
    <s v="M"/>
    <s v="[1062] RAMGADH"/>
    <s v="[8403] MOHANIA"/>
    <x v="44"/>
    <x v="44"/>
    <x v="44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20/06/2026"/>
    <s v="E"/>
    <s v="[1062] RAMGADH"/>
    <s v="[8403] MOHANIA"/>
    <x v="44"/>
    <x v="44"/>
    <x v="44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20/06/2026"/>
    <s v="E"/>
    <s v="[1062] RAMGADH"/>
    <s v="[8403] MOHANIA"/>
    <x v="44"/>
    <x v="44"/>
    <x v="44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21/06/2026"/>
    <s v="M"/>
    <s v="[1062] RAMGADH"/>
    <s v="[8403] MOHANIA"/>
    <x v="44"/>
    <x v="44"/>
    <x v="44"/>
    <s v="B"/>
    <n v="30"/>
    <n v="6.4"/>
    <n v="8.8000000000000007"/>
    <n v="1.92"/>
    <n v="2.64"/>
    <n v="52.9056"/>
    <n v="1587.1679999999999"/>
    <n v="431.29565217391303"/>
    <n v="287.53043478260867"/>
    <n v="27.77544"/>
    <n v="112.5"/>
    <n v="1727.44344"/>
    <n v="57.581448000000002"/>
    <n v="469.41397826086956"/>
    <n v="312.94265217391302"/>
  </r>
  <r>
    <s v="21/06/2026"/>
    <s v="M"/>
    <s v="[1062] RAMGADH"/>
    <s v="[8403] MOHANIA"/>
    <x v="44"/>
    <x v="44"/>
    <x v="44"/>
    <s v="C"/>
    <n v="36"/>
    <n v="3.2"/>
    <n v="8"/>
    <n v="1.1520000000000001"/>
    <n v="2.88"/>
    <n v="35.585112000000002"/>
    <n v="1281.064032"/>
    <n v="417.01303124999998"/>
    <n v="278.00868750000001"/>
    <n v="22.418620560000001"/>
    <n v="135"/>
    <n v="1438.4826525599999"/>
    <n v="39.957851460000001"/>
    <n v="468.25607179687495"/>
    <n v="312.17071453124998"/>
  </r>
  <r>
    <s v="21/06/2026"/>
    <s v="E"/>
    <s v="[1062] RAMGADH"/>
    <s v="[8403] MOHANIA"/>
    <x v="44"/>
    <x v="44"/>
    <x v="44"/>
    <s v="B"/>
    <n v="7"/>
    <n v="7.4"/>
    <n v="8.8000000000000007"/>
    <n v="0.51800000000000002"/>
    <n v="0.6160000000000001"/>
    <n v="61.172100000000007"/>
    <n v="428.20470000000006"/>
    <n v="461.09623115577887"/>
    <n v="307.39748743718593"/>
    <n v="7.493582250000002"/>
    <n v="26.25"/>
    <n v="461.94828225000003"/>
    <n v="65.992611750000009"/>
    <n v="497.43174685929648"/>
    <n v="331.6211645728643"/>
  </r>
  <r>
    <s v="21/06/2026"/>
    <s v="E"/>
    <s v="[1062] RAMGADH"/>
    <s v="[8403] MOHANIA"/>
    <x v="44"/>
    <x v="44"/>
    <x v="44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2/06/2026"/>
    <s v="M"/>
    <s v="[1062] RAMGADH"/>
    <s v="[8403] MOHANIA"/>
    <x v="44"/>
    <x v="44"/>
    <x v="44"/>
    <s v="B"/>
    <n v="27"/>
    <n v="5.8"/>
    <n v="8.4"/>
    <n v="1.5659999999999998"/>
    <n v="2.2680000000000002"/>
    <n v="46.9771"/>
    <n v="1268.3816999999999"/>
    <n v="412.07982456140354"/>
    <n v="274.71988304093571"/>
    <n v="22.196679750000001"/>
    <n v="101.25"/>
    <n v="1391.8283797499998"/>
    <n v="51.549199249999994"/>
    <n v="452.1859583333333"/>
    <n v="301.45730555555554"/>
  </r>
  <r>
    <s v="22/06/2026"/>
    <s v="M"/>
    <s v="[1062] RAMGADH"/>
    <s v="[8403] MOHANIA"/>
    <x v="44"/>
    <x v="44"/>
    <x v="44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2/06/2026"/>
    <s v="E"/>
    <s v="[1062] RAMGADH"/>
    <s v="[8403] MOHANIA"/>
    <x v="44"/>
    <x v="44"/>
    <x v="44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23/06/2026"/>
    <s v="M"/>
    <s v="[1062] RAMGADH"/>
    <s v="[8403] MOHANIA"/>
    <x v="44"/>
    <x v="44"/>
    <x v="4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4/06/2026"/>
    <s v="M"/>
    <s v="[1062] RAMGADH"/>
    <s v="[8403] MOHANIA"/>
    <x v="44"/>
    <x v="44"/>
    <x v="44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24/06/2026"/>
    <s v="M"/>
    <s v="[1062] RAMGADH"/>
    <s v="[8403] MOHANIA"/>
    <x v="44"/>
    <x v="44"/>
    <x v="44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4/06/2026"/>
    <s v="E"/>
    <s v="[1062] RAMGADH"/>
    <s v="[8403] MOHANIA"/>
    <x v="44"/>
    <x v="44"/>
    <x v="44"/>
    <s v="B"/>
    <n v="13"/>
    <n v="5.8"/>
    <n v="8.6"/>
    <n v="0.75399999999999989"/>
    <n v="1.1179999999999999"/>
    <n v="47.461399999999998"/>
    <n v="616.9982"/>
    <n v="411.51502890173413"/>
    <n v="274.34335260115608"/>
    <n v="10.797468500000001"/>
    <n v="48.75"/>
    <n v="676.54566850000003"/>
    <n v="52.041974500000002"/>
    <n v="451.23099277456657"/>
    <n v="300.82066184971103"/>
  </r>
  <r>
    <s v="24/06/2026"/>
    <s v="E"/>
    <s v="[1062] RAMGADH"/>
    <s v="[8403] MOHANIA"/>
    <x v="44"/>
    <x v="44"/>
    <x v="44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5/06/2026"/>
    <s v="M"/>
    <s v="[1062] RAMGADH"/>
    <s v="[8403] MOHANIA"/>
    <x v="44"/>
    <x v="44"/>
    <x v="44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s v="25/06/2026"/>
    <s v="M"/>
    <s v="[1062] RAMGADH"/>
    <s v="[8403] MOHANIA"/>
    <x v="44"/>
    <x v="44"/>
    <x v="44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5/06/2026"/>
    <s v="E"/>
    <s v="[1062] RAMGADH"/>
    <s v="[8403] MOHANIA"/>
    <x v="44"/>
    <x v="44"/>
    <x v="44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25/06/2026"/>
    <s v="E"/>
    <s v="[1062] RAMGADH"/>
    <s v="[8403] MOHANIA"/>
    <x v="44"/>
    <x v="44"/>
    <x v="4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6/06/2026"/>
    <s v="M"/>
    <s v="[1062] RAMGADH"/>
    <s v="[8403] MOHANIA"/>
    <x v="44"/>
    <x v="44"/>
    <x v="44"/>
    <s v="B"/>
    <n v="26"/>
    <n v="6"/>
    <n v="8.6"/>
    <n v="1.56"/>
    <n v="2.2359999999999998"/>
    <n v="49.097999999999999"/>
    <n v="1276.548"/>
    <n v="418.44886363636368"/>
    <n v="278.96590909090912"/>
    <n v="22.339590000000001"/>
    <n v="97.5"/>
    <n v="1396.38759"/>
    <n v="53.707215000000005"/>
    <n v="457.73194602272736"/>
    <n v="305.15463068181822"/>
  </r>
  <r>
    <s v="26/06/2026"/>
    <s v="M"/>
    <s v="[1062] RAMGADH"/>
    <s v="[8403] MOHANIA"/>
    <x v="44"/>
    <x v="44"/>
    <x v="44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6/06/2026"/>
    <s v="E"/>
    <s v="[1062] RAMGADH"/>
    <s v="[8403] MOHANIA"/>
    <x v="44"/>
    <x v="44"/>
    <x v="44"/>
    <s v="B"/>
    <n v="17"/>
    <n v="6"/>
    <n v="8.6"/>
    <n v="1.02"/>
    <n v="1.462"/>
    <n v="49.097999999999999"/>
    <n v="834.66599999999994"/>
    <n v="418.44886363636368"/>
    <n v="278.96590909090912"/>
    <n v="14.606655"/>
    <n v="63.75"/>
    <n v="913.02265499999999"/>
    <n v="53.707214999999998"/>
    <n v="457.7319460227273"/>
    <n v="305.15463068181822"/>
  </r>
  <r>
    <s v="26/06/2026"/>
    <s v="E"/>
    <s v="[1062] RAMGADH"/>
    <s v="[8403] MOHANIA"/>
    <x v="44"/>
    <x v="44"/>
    <x v="44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7/06/2026"/>
    <s v="M"/>
    <s v="[1062] RAMGADH"/>
    <s v="[8403] MOHANIA"/>
    <x v="44"/>
    <x v="44"/>
    <x v="44"/>
    <s v="B"/>
    <n v="16"/>
    <n v="6"/>
    <n v="8.6"/>
    <n v="0.96"/>
    <n v="1.3759999999999999"/>
    <n v="49.097999999999999"/>
    <n v="785.56799999999998"/>
    <n v="418.44886363636368"/>
    <n v="278.96590909090912"/>
    <n v="13.747440000000001"/>
    <n v="60"/>
    <n v="859.31543999999997"/>
    <n v="53.707214999999998"/>
    <n v="457.7319460227273"/>
    <n v="305.15463068181822"/>
  </r>
  <r>
    <s v="27/06/2026"/>
    <s v="M"/>
    <s v="[1062] RAMGADH"/>
    <s v="[8403] MOHANIA"/>
    <x v="44"/>
    <x v="44"/>
    <x v="44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27/06/2026"/>
    <s v="E"/>
    <s v="[1062] RAMGADH"/>
    <s v="[8403] MOHANIA"/>
    <x v="44"/>
    <x v="44"/>
    <x v="44"/>
    <s v="B"/>
    <n v="5"/>
    <n v="6"/>
    <n v="8.6"/>
    <n v="0.3"/>
    <n v="0.43"/>
    <n v="49.097999999999999"/>
    <n v="245.49"/>
    <n v="418.44886363636368"/>
    <n v="278.96590909090912"/>
    <n v="4.296075000000001"/>
    <n v="18.75"/>
    <n v="268.53607499999998"/>
    <n v="53.707214999999998"/>
    <n v="457.7319460227273"/>
    <n v="305.15463068181822"/>
  </r>
  <r>
    <s v="27/06/2026"/>
    <s v="E"/>
    <s v="[1062] RAMGADH"/>
    <s v="[8403] MOHANIA"/>
    <x v="44"/>
    <x v="44"/>
    <x v="44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28/06/2026"/>
    <s v="M"/>
    <s v="[1062] RAMGADH"/>
    <s v="[8403] MOHANIA"/>
    <x v="44"/>
    <x v="44"/>
    <x v="44"/>
    <s v="B"/>
    <n v="19"/>
    <n v="5.9"/>
    <n v="8.6"/>
    <n v="1.121"/>
    <n v="1.6340000000000001"/>
    <n v="48.279699999999998"/>
    <n v="917.3143"/>
    <n v="415.01174785100284"/>
    <n v="276.67449856733521"/>
    <n v="16.05300025"/>
    <n v="71.25"/>
    <n v="1004.61730025"/>
    <n v="52.87459475"/>
    <n v="454.50941045845275"/>
    <n v="303.00627363896848"/>
  </r>
  <r>
    <s v="28/06/2026"/>
    <s v="M"/>
    <s v="[1062] RAMGADH"/>
    <s v="[8403] MOHANIA"/>
    <x v="44"/>
    <x v="44"/>
    <x v="44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28/06/2026"/>
    <s v="E"/>
    <s v="[1062] RAMGADH"/>
    <s v="[8403] MOHANIA"/>
    <x v="44"/>
    <x v="44"/>
    <x v="44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28/06/2026"/>
    <s v="E"/>
    <s v="[1062] RAMGADH"/>
    <s v="[8403] MOHANIA"/>
    <x v="44"/>
    <x v="44"/>
    <x v="44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9/06/2026"/>
    <s v="M"/>
    <s v="[1062] RAMGADH"/>
    <s v="[8403] MOHANIA"/>
    <x v="44"/>
    <x v="44"/>
    <x v="44"/>
    <s v="B"/>
    <n v="7"/>
    <n v="5.9"/>
    <n v="8.6"/>
    <n v="0.41300000000000003"/>
    <n v="0.60199999999999998"/>
    <n v="48.279699999999998"/>
    <n v="337.9579"/>
    <n v="415.01174785100284"/>
    <n v="276.67449856733521"/>
    <n v="5.9142632500000003"/>
    <n v="26.25"/>
    <n v="370.12216324999997"/>
    <n v="52.874594749999993"/>
    <n v="454.50941045845269"/>
    <n v="303.00627363896848"/>
  </r>
  <r>
    <s v="29/06/2026"/>
    <s v="M"/>
    <s v="[1062] RAMGADH"/>
    <s v="[8403] MOHANIA"/>
    <x v="44"/>
    <x v="44"/>
    <x v="44"/>
    <s v="C"/>
    <n v="26"/>
    <n v="3.2"/>
    <n v="8.1"/>
    <n v="0.83200000000000007"/>
    <n v="2.1059999999999999"/>
    <n v="35.8631259"/>
    <n v="932.4412734"/>
    <n v="417.01309186046512"/>
    <n v="278.00872790697673"/>
    <n v="16.3177222845"/>
    <n v="97.5"/>
    <n v="1046.2589956845"/>
    <n v="40.24073060325"/>
    <n v="467.91547213081401"/>
    <n v="311.94364808720934"/>
  </r>
  <r>
    <s v="29/06/2026"/>
    <s v="E"/>
    <s v="[1062] RAMGADH"/>
    <s v="[8403] MOHANIA"/>
    <x v="44"/>
    <x v="44"/>
    <x v="44"/>
    <s v="B"/>
    <n v="12"/>
    <n v="6.5"/>
    <n v="8.6"/>
    <n v="0.78"/>
    <n v="1.0319999999999998"/>
    <n v="53.189499999999995"/>
    <n v="638.27399999999989"/>
    <n v="434.79155313351498"/>
    <n v="289.86103542234332"/>
    <n v="11.169794999999999"/>
    <n v="45"/>
    <n v="694.44379499999991"/>
    <n v="57.870316249999995"/>
    <n v="473.05435626702996"/>
    <n v="315.36957084468662"/>
  </r>
  <r>
    <s v="29/06/2026"/>
    <s v="E"/>
    <s v="[1062] RAMGADH"/>
    <s v="[8403] MOHANIA"/>
    <x v="44"/>
    <x v="44"/>
    <x v="44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30/06/2026"/>
    <s v="M"/>
    <s v="[1062] RAMGADH"/>
    <s v="[8403] MOHANIA"/>
    <x v="44"/>
    <x v="44"/>
    <x v="44"/>
    <s v="B"/>
    <n v="20"/>
    <n v="5.9"/>
    <n v="8.6"/>
    <n v="1.18"/>
    <n v="1.72"/>
    <n v="48.279699999999998"/>
    <n v="965.59399999999994"/>
    <n v="415.01174785100284"/>
    <n v="276.67449856733521"/>
    <n v="16.897895000000002"/>
    <n v="75"/>
    <n v="1057.4918949999999"/>
    <n v="52.874594749999993"/>
    <n v="454.50941045845269"/>
    <n v="303.00627363896848"/>
  </r>
  <r>
    <s v="30/06/2026"/>
    <s v="M"/>
    <s v="[1062] RAMGADH"/>
    <s v="[8403] MOHANIA"/>
    <x v="44"/>
    <x v="44"/>
    <x v="44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30/06/2026"/>
    <s v="E"/>
    <s v="[1062] RAMGADH"/>
    <s v="[8403] MOHANIA"/>
    <x v="44"/>
    <x v="44"/>
    <x v="44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30/06/2026"/>
    <s v="E"/>
    <s v="[1062] RAMGADH"/>
    <s v="[8403] MOHANIA"/>
    <x v="44"/>
    <x v="44"/>
    <x v="44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1/06/2026"/>
    <s v="M"/>
    <s v="[1062] RAMGADH"/>
    <s v="[8401] DURGAWATI"/>
    <x v="45"/>
    <x v="45"/>
    <x v="45"/>
    <s v="B"/>
    <n v="9"/>
    <n v="7.2"/>
    <n v="8.8000000000000007"/>
    <n v="0.64800000000000002"/>
    <n v="0.79200000000000004"/>
    <n v="59.518800000000006"/>
    <n v="535.66920000000005"/>
    <n v="455.50102040816324"/>
    <n v="303.66734693877549"/>
    <n v="9.3742110000000025"/>
    <n v="33.75"/>
    <n v="578.79341100000011"/>
    <n v="64.310379000000012"/>
    <n v="492.17126785714288"/>
    <n v="328.11417857142857"/>
  </r>
  <r>
    <s v="01/06/2026"/>
    <s v="E"/>
    <s v="[1062] RAMGADH"/>
    <s v="[8401] DURGAWATI"/>
    <x v="45"/>
    <x v="45"/>
    <x v="45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1/06/2026"/>
    <s v="E"/>
    <s v="[1062] RAMGADH"/>
    <s v="[8401] DURGAWATI"/>
    <x v="45"/>
    <x v="45"/>
    <x v="45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02/06/2026"/>
    <s v="E"/>
    <s v="[1062] RAMGADH"/>
    <s v="[8401] DURGAWATI"/>
    <x v="45"/>
    <x v="45"/>
    <x v="45"/>
    <s v="B"/>
    <n v="10"/>
    <n v="6"/>
    <n v="8.8000000000000007"/>
    <n v="0.6"/>
    <n v="0.88"/>
    <n v="49.599000000000004"/>
    <n v="495.99"/>
    <n v="417.96910112359552"/>
    <n v="278.64606741573033"/>
    <n v="8.679825000000001"/>
    <n v="37.5"/>
    <n v="542.16982500000006"/>
    <n v="54.216982500000007"/>
    <n v="456.8846839887641"/>
    <n v="304.58978932584273"/>
  </r>
  <r>
    <s v="02/06/2026"/>
    <s v="E"/>
    <s v="[1062] RAMGADH"/>
    <s v="[8401] DURGAWATI"/>
    <x v="45"/>
    <x v="45"/>
    <x v="45"/>
    <s v="C"/>
    <n v="5"/>
    <n v="3.5"/>
    <n v="8.1"/>
    <n v="0.17499999999999999"/>
    <n v="0.40500000000000003"/>
    <n v="37.114125900000005"/>
    <n v="185.57062950000002"/>
    <n v="417.01265056179784"/>
    <n v="278.00843370786521"/>
    <n v="3.2474860162500008"/>
    <n v="18.75"/>
    <n v="207.56811551625003"/>
    <n v="41.513623103250005"/>
    <n v="466.44520340730344"/>
    <n v="310.96346893820231"/>
  </r>
  <r>
    <s v="03/06/2026"/>
    <s v="M"/>
    <s v="[1062] RAMGADH"/>
    <s v="[8401] DURGAWATI"/>
    <x v="45"/>
    <x v="45"/>
    <x v="45"/>
    <s v="B"/>
    <n v="32"/>
    <n v="6.2"/>
    <n v="8.8000000000000007"/>
    <n v="1.984"/>
    <n v="2.8160000000000003"/>
    <n v="51.252300000000005"/>
    <n v="1640.0736000000002"/>
    <n v="424.74281767955802"/>
    <n v="283.1618784530387"/>
    <n v="28.701288000000005"/>
    <n v="120"/>
    <n v="1788.7748880000001"/>
    <n v="55.899215250000005"/>
    <n v="463.25316505524864"/>
    <n v="308.83544337016576"/>
  </r>
  <r>
    <s v="03/06/2026"/>
    <s v="M"/>
    <s v="[1062] RAMGADH"/>
    <s v="[8401] DURGAWATI"/>
    <x v="45"/>
    <x v="45"/>
    <x v="45"/>
    <s v="C"/>
    <n v="13"/>
    <n v="3.8"/>
    <n v="8.1"/>
    <n v="0.49399999999999999"/>
    <n v="1.0529999999999999"/>
    <n v="38.365125900000002"/>
    <n v="498.74663670000001"/>
    <n v="417.01223804347831"/>
    <n v="278.00815869565218"/>
    <n v="8.7280661422500003"/>
    <n v="48.75"/>
    <n v="556.22470284225005"/>
    <n v="42.786515603250002"/>
    <n v="465.07082177445653"/>
    <n v="310.04721451630434"/>
  </r>
  <r>
    <s v="03/06/2026"/>
    <s v="E"/>
    <s v="[1062] RAMGADH"/>
    <s v="[8401] DURGAWATI"/>
    <x v="45"/>
    <x v="45"/>
    <x v="45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3/06/2026"/>
    <s v="E"/>
    <s v="[1062] RAMGADH"/>
    <s v="[8401] DURGAWATI"/>
    <x v="45"/>
    <x v="45"/>
    <x v="45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04/06/2026"/>
    <s v="M"/>
    <s v="[1062] RAMGADH"/>
    <s v="[8401] DURGAWATI"/>
    <x v="45"/>
    <x v="45"/>
    <x v="45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04/06/2026"/>
    <s v="M"/>
    <s v="[1062] RAMGADH"/>
    <s v="[8401] DURGAWATI"/>
    <x v="45"/>
    <x v="45"/>
    <x v="45"/>
    <s v="C"/>
    <n v="14"/>
    <n v="4"/>
    <n v="8.1"/>
    <n v="0.56000000000000005"/>
    <n v="1.1339999999999999"/>
    <n v="39.199125899999999"/>
    <n v="548.78776259999995"/>
    <n v="417.01197765957443"/>
    <n v="278.00798510638293"/>
    <n v="9.6037858455000009"/>
    <n v="52.5"/>
    <n v="610.89154844549989"/>
    <n v="43.635110603249991"/>
    <n v="464.20330428989354"/>
    <n v="309.46886952659571"/>
  </r>
  <r>
    <s v="04/06/2026"/>
    <s v="E"/>
    <s v="[1062] RAMGADH"/>
    <s v="[8401] DURGAWATI"/>
    <x v="45"/>
    <x v="45"/>
    <x v="45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4/06/2026"/>
    <s v="E"/>
    <s v="[1062] RAMGADH"/>
    <s v="[8401] DURGAWATI"/>
    <x v="45"/>
    <x v="45"/>
    <x v="45"/>
    <s v="C"/>
    <n v="7"/>
    <n v="3.1"/>
    <n v="8"/>
    <n v="0.217"/>
    <n v="0.56000000000000005"/>
    <n v="35.168112000000008"/>
    <n v="246.17678400000005"/>
    <n v="417.01318577075102"/>
    <n v="278.00879051383401"/>
    <n v="4.3080937200000013"/>
    <n v="26.25"/>
    <n v="276.73487772000004"/>
    <n v="39.533553960000006"/>
    <n v="468.77731968379447"/>
    <n v="312.51821312252963"/>
  </r>
  <r>
    <s v="05/06/2026"/>
    <s v="M"/>
    <s v="[1062] RAMGADH"/>
    <s v="[8401] DURGAWATI"/>
    <x v="45"/>
    <x v="45"/>
    <x v="45"/>
    <s v="B"/>
    <n v="32"/>
    <n v="6.3"/>
    <n v="8.8000000000000007"/>
    <n v="2.016"/>
    <n v="2.8160000000000003"/>
    <n v="52.078949999999999"/>
    <n v="1666.5264"/>
    <n v="428.04616438356163"/>
    <n v="285.36410958904111"/>
    <n v="29.164212000000003"/>
    <n v="120"/>
    <n v="1815.6906119999999"/>
    <n v="56.740331624999996"/>
    <n v="466.35889006849311"/>
    <n v="310.90592671232872"/>
  </r>
  <r>
    <s v="05/06/2026"/>
    <s v="M"/>
    <s v="[1062] RAMGADH"/>
    <s v="[8401] DURGAWATI"/>
    <x v="45"/>
    <x v="45"/>
    <x v="45"/>
    <s v="C"/>
    <n v="13"/>
    <n v="3.7"/>
    <n v="8.1"/>
    <n v="0.48100000000000004"/>
    <n v="1.0529999999999999"/>
    <n v="37.948125900000008"/>
    <n v="493.32563670000013"/>
    <n v="417.01237252747262"/>
    <n v="278.00824835164843"/>
    <n v="8.6331986422500027"/>
    <n v="48.75"/>
    <n v="550.70883534225015"/>
    <n v="42.362218103250015"/>
    <n v="465.51888025549471"/>
    <n v="310.3459201703298"/>
  </r>
  <r>
    <s v="05/06/2026"/>
    <s v="E"/>
    <s v="[1062] RAMGADH"/>
    <s v="[8401] DURGAWATI"/>
    <x v="45"/>
    <x v="45"/>
    <x v="45"/>
    <s v="B"/>
    <n v="16"/>
    <n v="5.7"/>
    <n v="8.5"/>
    <n v="0.91200000000000003"/>
    <n v="1.36"/>
    <n v="46.167149999999999"/>
    <n v="738.67439999999999"/>
    <n v="406.16260997067451"/>
    <n v="270.77507331378303"/>
    <n v="12.926802"/>
    <n v="60"/>
    <n v="811.60120199999994"/>
    <n v="50.725075124999996"/>
    <n v="446.2616579912023"/>
    <n v="297.50777199413488"/>
  </r>
  <r>
    <s v="05/06/2026"/>
    <s v="E"/>
    <s v="[1062] RAMGADH"/>
    <s v="[8401] DURGAWATI"/>
    <x v="45"/>
    <x v="45"/>
    <x v="45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6/06/2026"/>
    <s v="M"/>
    <s v="[1062] RAMGADH"/>
    <s v="[8401] DURGAWATI"/>
    <x v="45"/>
    <x v="45"/>
    <x v="45"/>
    <s v="B"/>
    <n v="9"/>
    <n v="7.4"/>
    <n v="8.8000000000000007"/>
    <n v="0.66600000000000004"/>
    <n v="0.79200000000000004"/>
    <n v="61.172100000000007"/>
    <n v="550.54890000000012"/>
    <n v="461.09623115577887"/>
    <n v="307.39748743718593"/>
    <n v="9.6346057500000022"/>
    <n v="33.75"/>
    <n v="593.93350575000011"/>
    <n v="65.992611750000009"/>
    <n v="497.43174685929648"/>
    <n v="331.6211645728643"/>
  </r>
  <r>
    <s v="06/06/2026"/>
    <s v="E"/>
    <s v="[1062] RAMGADH"/>
    <s v="[8401] DURGAWATI"/>
    <x v="45"/>
    <x v="45"/>
    <x v="45"/>
    <s v="B"/>
    <n v="12"/>
    <n v="5.7"/>
    <n v="8.6"/>
    <n v="0.68400000000000005"/>
    <n v="1.0319999999999998"/>
    <n v="46.643099999999997"/>
    <n v="559.71719999999993"/>
    <n v="407.95714285714286"/>
    <n v="271.97142857142859"/>
    <n v="9.7950509999999991"/>
    <n v="45"/>
    <n v="614.51225099999988"/>
    <n v="51.20935424999999"/>
    <n v="447.89522667638477"/>
    <n v="298.59681778425653"/>
  </r>
  <r>
    <s v="06/06/2026"/>
    <s v="E"/>
    <s v="[1062] RAMGADH"/>
    <s v="[8401] DURGAWATI"/>
    <x v="45"/>
    <x v="45"/>
    <x v="45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7/06/2026"/>
    <s v="M"/>
    <s v="[1062] RAMGADH"/>
    <s v="[8401] DURGAWATI"/>
    <x v="45"/>
    <x v="45"/>
    <x v="45"/>
    <s v="B"/>
    <n v="5"/>
    <n v="6.1"/>
    <n v="8.8000000000000007"/>
    <n v="0.30499999999999999"/>
    <n v="0.44"/>
    <n v="50.425650000000005"/>
    <n v="252.12825000000004"/>
    <n v="421.38426183844012"/>
    <n v="280.92284122562677"/>
    <n v="4.4122443750000011"/>
    <n v="18.75"/>
    <n v="275.29049437500004"/>
    <n v="55.058098875000006"/>
    <n v="460.09553377437328"/>
    <n v="306.73035584958217"/>
  </r>
  <r>
    <s v="07/06/2026"/>
    <s v="E"/>
    <s v="[1062] RAMGADH"/>
    <s v="[8401] DURGAWATI"/>
    <x v="45"/>
    <x v="45"/>
    <x v="45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07/06/2026"/>
    <s v="E"/>
    <s v="[1062] RAMGADH"/>
    <s v="[8401] DURGAWATI"/>
    <x v="45"/>
    <x v="45"/>
    <x v="45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8/06/2026"/>
    <s v="M"/>
    <s v="[1062] RAMGADH"/>
    <s v="[8401] DURGAWATI"/>
    <x v="45"/>
    <x v="45"/>
    <x v="45"/>
    <s v="B"/>
    <n v="38"/>
    <n v="6.4"/>
    <n v="8.8000000000000007"/>
    <n v="2.4320000000000004"/>
    <n v="3.3440000000000003"/>
    <n v="52.9056"/>
    <n v="2010.4128000000001"/>
    <n v="431.29565217391303"/>
    <n v="287.53043478260867"/>
    <n v="35.182224000000005"/>
    <n v="142.5"/>
    <n v="2188.0950240000002"/>
    <n v="57.581448000000002"/>
    <n v="469.41397826086956"/>
    <n v="312.94265217391302"/>
  </r>
  <r>
    <s v="08/06/2026"/>
    <s v="M"/>
    <s v="[1062] RAMGADH"/>
    <s v="[8401] DURGAWATI"/>
    <x v="45"/>
    <x v="45"/>
    <x v="45"/>
    <s v="C"/>
    <n v="11"/>
    <n v="4"/>
    <n v="8.1999999999999993"/>
    <n v="0.44"/>
    <n v="0.90199999999999991"/>
    <n v="39.477139800000003"/>
    <n v="434.24853780000001"/>
    <n v="417.0120401408451"/>
    <n v="278.00802676056338"/>
    <n v="7.5993494115000004"/>
    <n v="41.25"/>
    <n v="483.09788721149999"/>
    <n v="43.917989746499998"/>
    <n v="463.92242689964786"/>
    <n v="309.28161793309857"/>
  </r>
  <r>
    <s v="08/06/2026"/>
    <s v="E"/>
    <s v="[1062] RAMGADH"/>
    <s v="[8401] DURGAWATI"/>
    <x v="45"/>
    <x v="45"/>
    <x v="45"/>
    <s v="B"/>
    <n v="18"/>
    <n v="5.8"/>
    <n v="8.8000000000000007"/>
    <n v="1.0439999999999998"/>
    <n v="1.5840000000000001"/>
    <n v="47.945700000000002"/>
    <n v="863.02260000000001"/>
    <n v="410.96314285714288"/>
    <n v="273.97542857142861"/>
    <n v="15.102895500000002"/>
    <n v="67.5"/>
    <n v="945.62549550000006"/>
    <n v="52.534749750000003"/>
    <n v="450.29785500000003"/>
    <n v="300.19857000000002"/>
  </r>
  <r>
    <s v="08/06/2026"/>
    <s v="E"/>
    <s v="[1062] RAMGADH"/>
    <s v="[8401] DURGAWATI"/>
    <x v="45"/>
    <x v="45"/>
    <x v="45"/>
    <s v="C"/>
    <n v="7"/>
    <n v="3.1"/>
    <n v="8.1999999999999993"/>
    <n v="0.217"/>
    <n v="0.57399999999999995"/>
    <n v="35.724139800000003"/>
    <n v="250.06897860000004"/>
    <n v="417.0133050583658"/>
    <n v="278.00887003891052"/>
    <n v="4.3762071255000015"/>
    <n v="26.25"/>
    <n v="280.69518572550004"/>
    <n v="40.099312246500006"/>
    <n v="468.08535696303505"/>
    <n v="312.05690464202337"/>
  </r>
  <r>
    <s v="09/06/2026"/>
    <s v="M"/>
    <s v="[1062] RAMGADH"/>
    <s v="[8401] DURGAWATI"/>
    <x v="45"/>
    <x v="45"/>
    <x v="45"/>
    <s v="B"/>
    <n v="25"/>
    <n v="6.6"/>
    <n v="8.8000000000000007"/>
    <n v="1.65"/>
    <n v="2.2000000000000002"/>
    <n v="54.558900000000001"/>
    <n v="1363.9725000000001"/>
    <n v="437.63823529411764"/>
    <n v="291.75882352941176"/>
    <n v="23.869518750000005"/>
    <n v="93.75"/>
    <n v="1481.5920187500001"/>
    <n v="59.263680750000006"/>
    <n v="475.37711831550803"/>
    <n v="316.91807887700537"/>
  </r>
  <r>
    <s v="09/06/2026"/>
    <s v="M"/>
    <s v="[1062] RAMGADH"/>
    <s v="[8401] DURGAWATI"/>
    <x v="45"/>
    <x v="45"/>
    <x v="45"/>
    <s v="C"/>
    <n v="6"/>
    <n v="4.2"/>
    <n v="8.1999999999999993"/>
    <n v="0.252"/>
    <n v="0.49199999999999994"/>
    <n v="40.311139799999999"/>
    <n v="241.86683879999998"/>
    <n v="417.01179103448277"/>
    <n v="278.00786068965516"/>
    <n v="4.2326696789999998"/>
    <n v="22.5"/>
    <n v="268.59950847900001"/>
    <n v="44.766584746500001"/>
    <n v="463.10260082586211"/>
    <n v="308.73506721724141"/>
  </r>
  <r>
    <s v="09/06/2026"/>
    <s v="E"/>
    <s v="[1062] RAMGADH"/>
    <s v="[8401] DURGAWATI"/>
    <x v="45"/>
    <x v="45"/>
    <x v="45"/>
    <s v="B"/>
    <n v="5"/>
    <n v="6.1"/>
    <n v="8.8000000000000007"/>
    <n v="0.30499999999999999"/>
    <n v="0.44"/>
    <n v="50.425650000000005"/>
    <n v="252.12825000000004"/>
    <n v="421.38426183844012"/>
    <n v="280.92284122562677"/>
    <n v="4.4122443750000011"/>
    <n v="18.75"/>
    <n v="275.29049437500004"/>
    <n v="55.058098875000006"/>
    <n v="460.09553377437328"/>
    <n v="306.73035584958217"/>
  </r>
  <r>
    <s v="09/06/2026"/>
    <s v="E"/>
    <s v="[1062] RAMGADH"/>
    <s v="[8401] DURGAWATI"/>
    <x v="45"/>
    <x v="45"/>
    <x v="45"/>
    <s v="C"/>
    <n v="10"/>
    <n v="4"/>
    <n v="8.1"/>
    <n v="0.4"/>
    <n v="0.81"/>
    <n v="39.199125899999999"/>
    <n v="391.99125900000001"/>
    <n v="417.01197765957443"/>
    <n v="278.00798510638293"/>
    <n v="6.8598470325000012"/>
    <n v="37.5"/>
    <n v="436.35110603250001"/>
    <n v="43.635110603249998"/>
    <n v="464.20330428989359"/>
    <n v="309.46886952659571"/>
  </r>
  <r>
    <s v="10/06/2026"/>
    <s v="M"/>
    <s v="[1062] RAMGADH"/>
    <s v="[8401] DURGAWATI"/>
    <x v="45"/>
    <x v="45"/>
    <x v="45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10/06/2026"/>
    <s v="E"/>
    <s v="[1062] RAMGADH"/>
    <s v="[8401] DURGAWATI"/>
    <x v="45"/>
    <x v="45"/>
    <x v="45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0/06/2026"/>
    <s v="E"/>
    <s v="[1062] RAMGADH"/>
    <s v="[8401] DURGAWATI"/>
    <x v="45"/>
    <x v="45"/>
    <x v="45"/>
    <s v="C"/>
    <n v="4"/>
    <n v="3.7"/>
    <n v="8.1"/>
    <n v="0.14800000000000002"/>
    <n v="0.32400000000000001"/>
    <n v="37.948125900000008"/>
    <n v="151.79250360000003"/>
    <n v="417.01237252747262"/>
    <n v="278.00824835164843"/>
    <n v="2.6563688130000007"/>
    <n v="15"/>
    <n v="169.44887241300003"/>
    <n v="42.362218103250008"/>
    <n v="465.51888025549459"/>
    <n v="310.34592017032975"/>
  </r>
  <r>
    <s v="11/06/2026"/>
    <s v="E"/>
    <s v="[1062] RAMGADH"/>
    <s v="[8401] DURGAWATI"/>
    <x v="45"/>
    <x v="45"/>
    <x v="45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11/06/2026"/>
    <s v="E"/>
    <s v="[1062] RAMGADH"/>
    <s v="[8401] DURGAWATI"/>
    <x v="45"/>
    <x v="45"/>
    <x v="45"/>
    <s v="C"/>
    <n v="5"/>
    <n v="3.2"/>
    <n v="8.1"/>
    <n v="0.16"/>
    <n v="0.40500000000000003"/>
    <n v="35.8631259"/>
    <n v="179.3156295"/>
    <n v="417.01309186046512"/>
    <n v="278.00872790697673"/>
    <n v="3.1380235162500001"/>
    <n v="18.75"/>
    <n v="201.20365301625"/>
    <n v="40.24073060325"/>
    <n v="467.91547213081401"/>
    <n v="311.94364808720934"/>
  </r>
  <r>
    <s v="12/06/2026"/>
    <s v="M"/>
    <s v="[1062] RAMGADH"/>
    <s v="[8401] DURGAWATI"/>
    <x v="45"/>
    <x v="45"/>
    <x v="45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12/06/2026"/>
    <s v="M"/>
    <s v="[1062] RAMGADH"/>
    <s v="[8401] DURGAWATI"/>
    <x v="45"/>
    <x v="45"/>
    <x v="45"/>
    <s v="C"/>
    <n v="5"/>
    <n v="3.1"/>
    <n v="8.1"/>
    <n v="0.155"/>
    <n v="0.40500000000000003"/>
    <n v="35.446125899999998"/>
    <n v="177.23062949999999"/>
    <n v="417.01324588235298"/>
    <n v="278.0088305882353"/>
    <n v="3.1015360162500003"/>
    <n v="18.75"/>
    <n v="199.08216551625"/>
    <n v="39.816433103249999"/>
    <n v="468.42862474411766"/>
    <n v="312.28574982941177"/>
  </r>
  <r>
    <s v="12/06/2026"/>
    <s v="E"/>
    <s v="[1062] RAMGADH"/>
    <s v="[8401] DURGAWATI"/>
    <x v="45"/>
    <x v="45"/>
    <x v="45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13/06/2026"/>
    <s v="M"/>
    <s v="[1062] RAMGADH"/>
    <s v="[8401] DURGAWATI"/>
    <x v="45"/>
    <x v="45"/>
    <x v="45"/>
    <s v="B"/>
    <n v="34"/>
    <n v="7"/>
    <n v="8.8000000000000007"/>
    <n v="2.38"/>
    <n v="2.9920000000000004"/>
    <n v="57.865500000000004"/>
    <n v="1967.4270000000001"/>
    <n v="449.73186528497411"/>
    <n v="299.82124352331607"/>
    <n v="34.429972500000005"/>
    <n v="127.5"/>
    <n v="2129.3569725000002"/>
    <n v="62.628146250000007"/>
    <n v="486.74725064766841"/>
    <n v="324.49816709844561"/>
  </r>
  <r>
    <s v="13/06/2026"/>
    <s v="M"/>
    <s v="[1062] RAMGADH"/>
    <s v="[8401] DURGAWATI"/>
    <x v="45"/>
    <x v="45"/>
    <x v="45"/>
    <s v="C"/>
    <n v="6"/>
    <n v="3.2"/>
    <n v="8.1999999999999993"/>
    <n v="0.19200000000000003"/>
    <n v="0.49199999999999994"/>
    <n v="36.141139799999998"/>
    <n v="216.8468388"/>
    <n v="417.0131515384615"/>
    <n v="278.00876769230769"/>
    <n v="3.7948196790000002"/>
    <n v="22.5"/>
    <n v="243.141658479"/>
    <n v="40.5236097465"/>
    <n v="467.58011245961535"/>
    <n v="311.72007497307692"/>
  </r>
  <r>
    <s v="13/06/2026"/>
    <s v="E"/>
    <s v="[1062] RAMGADH"/>
    <s v="[8401] DURGAWATI"/>
    <x v="45"/>
    <x v="45"/>
    <x v="45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13/06/2026"/>
    <s v="E"/>
    <s v="[1062] RAMGADH"/>
    <s v="[8401] DURGAWATI"/>
    <x v="45"/>
    <x v="45"/>
    <x v="45"/>
    <s v="C"/>
    <n v="4"/>
    <n v="3.3"/>
    <n v="8.1999999999999993"/>
    <n v="0.13200000000000001"/>
    <n v="0.32799999999999996"/>
    <n v="36.558139799999999"/>
    <n v="146.2325592"/>
    <n v="417.0130015209125"/>
    <n v="278.00866768060831"/>
    <n v="2.5590697860000002"/>
    <n v="15"/>
    <n v="163.79162898600001"/>
    <n v="40.947907246500002"/>
    <n v="467.08639444676805"/>
    <n v="311.39092963117872"/>
  </r>
  <r>
    <s v="14/06/2026"/>
    <s v="M"/>
    <s v="[1062] RAMGADH"/>
    <s v="[8401] DURGAWATI"/>
    <x v="45"/>
    <x v="45"/>
    <x v="45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14/06/2026"/>
    <s v="E"/>
    <s v="[1062] RAMGADH"/>
    <s v="[8401] DURGAWATI"/>
    <x v="45"/>
    <x v="45"/>
    <x v="45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14/06/2026"/>
    <s v="E"/>
    <s v="[1062] RAMGADH"/>
    <s v="[8401] DURGAWATI"/>
    <x v="45"/>
    <x v="45"/>
    <x v="45"/>
    <s v="C"/>
    <n v="4"/>
    <n v="3.5"/>
    <n v="8.1999999999999993"/>
    <n v="0.14000000000000001"/>
    <n v="0.32799999999999996"/>
    <n v="37.392139800000002"/>
    <n v="149.56855920000001"/>
    <n v="417.01271152416359"/>
    <n v="278.00847434944239"/>
    <n v="2.6174497860000003"/>
    <n v="15"/>
    <n v="167.18600898600002"/>
    <n v="41.796502246500005"/>
    <n v="466.13199531412641"/>
    <n v="310.75466354275096"/>
  </r>
  <r>
    <s v="15/06/2026"/>
    <s v="M"/>
    <s v="[1062] RAMGADH"/>
    <s v="[8401] DURGAWATI"/>
    <x v="45"/>
    <x v="45"/>
    <x v="45"/>
    <s v="B"/>
    <n v="7"/>
    <n v="7.9"/>
    <n v="9"/>
    <n v="0.55300000000000005"/>
    <n v="0.63"/>
    <n v="65.965000000000003"/>
    <n v="461.755"/>
    <n v="474.56834532374097"/>
    <n v="316.37889688249396"/>
    <n v="8.0807125000000006"/>
    <n v="26.25"/>
    <n v="496.0857125"/>
    <n v="70.869387500000002"/>
    <n v="509.85170863309349"/>
    <n v="339.901139088729"/>
  </r>
  <r>
    <s v="15/06/2026"/>
    <s v="E"/>
    <s v="[1062] RAMGADH"/>
    <s v="[8401] DURGAWATI"/>
    <x v="45"/>
    <x v="45"/>
    <x v="45"/>
    <s v="B"/>
    <n v="13"/>
    <n v="5.5"/>
    <n v="8.4"/>
    <n v="0.71499999999999997"/>
    <n v="1.0920000000000001"/>
    <n v="46.288167600000008"/>
    <n v="601.74617880000005"/>
    <n v="417.01051891891899"/>
    <n v="278.00701261261264"/>
    <n v="10.530558129000003"/>
    <n v="48.75"/>
    <n v="661.02673692900009"/>
    <n v="50.848210533000007"/>
    <n v="458.09198678378385"/>
    <n v="305.39465785585588"/>
  </r>
  <r>
    <s v="16/06/2026"/>
    <s v="M"/>
    <s v="[1062] RAMGADH"/>
    <s v="[8401] DURGAWATI"/>
    <x v="45"/>
    <x v="45"/>
    <x v="45"/>
    <s v="B"/>
    <n v="9"/>
    <n v="8.1999999999999993"/>
    <n v="9"/>
    <n v="0.73799999999999999"/>
    <n v="0.81"/>
    <n v="68.469999999999985"/>
    <n v="616.2299999999999"/>
    <n v="482.18309859154925"/>
    <n v="321.45539906103284"/>
    <n v="10.784025"/>
    <n v="33.75"/>
    <n v="660.76402499999995"/>
    <n v="73.418224999999993"/>
    <n v="517.02975352112674"/>
    <n v="344.68650234741784"/>
  </r>
  <r>
    <s v="16/06/2026"/>
    <s v="E"/>
    <s v="[1062] RAMGADH"/>
    <s v="[8401] DURGAWATI"/>
    <x v="45"/>
    <x v="45"/>
    <x v="45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16/06/2026"/>
    <s v="E"/>
    <s v="[1062] RAMGADH"/>
    <s v="[8401] DURGAWATI"/>
    <x v="45"/>
    <x v="45"/>
    <x v="45"/>
    <s v="C"/>
    <n v="4"/>
    <n v="3.2"/>
    <n v="8"/>
    <n v="0.128"/>
    <n v="0.32"/>
    <n v="35.585112000000002"/>
    <n v="142.34044800000001"/>
    <n v="417.01303124999998"/>
    <n v="278.00868750000001"/>
    <n v="2.4909578400000005"/>
    <n v="15"/>
    <n v="159.83140584"/>
    <n v="39.957851460000001"/>
    <n v="468.25607179687495"/>
    <n v="312.17071453124998"/>
  </r>
  <r>
    <s v="17/06/2026"/>
    <s v="M"/>
    <s v="[1062] RAMGADH"/>
    <s v="[8401] DURGAWATI"/>
    <x v="45"/>
    <x v="45"/>
    <x v="45"/>
    <s v="B"/>
    <n v="12"/>
    <n v="7.5"/>
    <n v="8.8000000000000007"/>
    <n v="0.9"/>
    <n v="1.056"/>
    <n v="61.998750000000001"/>
    <n v="743.98500000000001"/>
    <n v="463.83104738154617"/>
    <n v="309.22069825436409"/>
    <n v="13.019737500000002"/>
    <n v="45"/>
    <n v="802.00473750000003"/>
    <n v="66.833728125000007"/>
    <n v="500.00295355361607"/>
    <n v="333.3353023690774"/>
  </r>
  <r>
    <s v="17/06/2026"/>
    <s v="E"/>
    <s v="[1062] RAMGADH"/>
    <s v="[8401] DURGAWATI"/>
    <x v="45"/>
    <x v="45"/>
    <x v="45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17/06/2026"/>
    <s v="E"/>
    <s v="[1062] RAMGADH"/>
    <s v="[8401] DURGAWATI"/>
    <x v="45"/>
    <x v="45"/>
    <x v="45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18/06/2026"/>
    <s v="M"/>
    <s v="[1062] RAMGADH"/>
    <s v="[8401] DURGAWATI"/>
    <x v="45"/>
    <x v="45"/>
    <x v="45"/>
    <s v="B"/>
    <n v="8"/>
    <n v="9"/>
    <n v="9"/>
    <n v="0.72"/>
    <n v="0.72"/>
    <n v="75.149999999999991"/>
    <n v="601.19999999999993"/>
    <n v="500.99999999999994"/>
    <n v="333.99999999999994"/>
    <n v="10.520999999999999"/>
    <n v="30"/>
    <n v="641.72099999999989"/>
    <n v="80.215124999999986"/>
    <n v="534.76749999999993"/>
    <n v="356.5116666666666"/>
  </r>
  <r>
    <s v="19/06/2026"/>
    <s v="M"/>
    <s v="[1062] RAMGADH"/>
    <s v="[8401] DURGAWATI"/>
    <x v="45"/>
    <x v="45"/>
    <x v="45"/>
    <s v="B"/>
    <n v="9"/>
    <n v="8.6"/>
    <n v="9"/>
    <n v="0.77399999999999991"/>
    <n v="0.81"/>
    <n v="71.809999999999988"/>
    <n v="646.28999999999985"/>
    <n v="491.84931506849313"/>
    <n v="327.89954337899542"/>
    <n v="11.310074999999998"/>
    <n v="33.75"/>
    <n v="691.35007499999983"/>
    <n v="76.816674999999975"/>
    <n v="526.14160958904097"/>
    <n v="350.76107305936063"/>
  </r>
  <r>
    <s v="19/06/2026"/>
    <s v="E"/>
    <s v="[1062] RAMGADH"/>
    <s v="[8401] DURGAWATI"/>
    <x v="45"/>
    <x v="45"/>
    <x v="45"/>
    <s v="B"/>
    <n v="31"/>
    <n v="5.6"/>
    <n v="8.6"/>
    <n v="1.736"/>
    <n v="2.6659999999999995"/>
    <n v="45.824799999999996"/>
    <n v="1420.5687999999998"/>
    <n v="404.33647058823533"/>
    <n v="269.55764705882353"/>
    <n v="24.859953999999998"/>
    <n v="116.25"/>
    <n v="1561.6787539999998"/>
    <n v="50.376733999999992"/>
    <n v="444.50059411764704"/>
    <n v="296.33372941176469"/>
  </r>
  <r>
    <s v="20/06/2026"/>
    <s v="M"/>
    <s v="[1062] RAMGADH"/>
    <s v="[8401] DURGAWATI"/>
    <x v="45"/>
    <x v="45"/>
    <x v="45"/>
    <s v="B"/>
    <n v="6"/>
    <n v="7.8"/>
    <n v="8.8000000000000007"/>
    <n v="0.46799999999999997"/>
    <n v="0.52800000000000002"/>
    <n v="64.478699999999989"/>
    <n v="386.87219999999991"/>
    <n v="471.7953658536585"/>
    <n v="314.530243902439"/>
    <n v="6.7702634999999987"/>
    <n v="22.5"/>
    <n v="416.14246349999991"/>
    <n v="69.357077249999989"/>
    <n v="507.49080914634141"/>
    <n v="338.32720609756092"/>
  </r>
  <r>
    <s v="20/06/2026"/>
    <s v="E"/>
    <s v="[1062] RAMGADH"/>
    <s v="[8401] DURGAWATI"/>
    <x v="45"/>
    <x v="45"/>
    <x v="45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1/06/2026"/>
    <s v="M"/>
    <s v="[1062] RAMGADH"/>
    <s v="[8401] DURGAWATI"/>
    <x v="45"/>
    <x v="45"/>
    <x v="45"/>
    <s v="B"/>
    <n v="38"/>
    <n v="6.8"/>
    <n v="8.8000000000000007"/>
    <n v="2.5839999999999996"/>
    <n v="3.3440000000000003"/>
    <n v="56.212200000000003"/>
    <n v="2136.0636"/>
    <n v="443.78052631578947"/>
    <n v="295.8536842105263"/>
    <n v="37.381113000000006"/>
    <n v="142.5"/>
    <n v="2315.9447129999999"/>
    <n v="60.945913499999996"/>
    <n v="481.15194868421048"/>
    <n v="320.76796578947364"/>
  </r>
  <r>
    <s v="21/06/2026"/>
    <s v="M"/>
    <s v="[1062] RAMGADH"/>
    <s v="[8401] DURGAWATI"/>
    <x v="45"/>
    <x v="45"/>
    <x v="45"/>
    <s v="C"/>
    <n v="15"/>
    <n v="3.8"/>
    <n v="8.1"/>
    <n v="0.56999999999999995"/>
    <n v="1.2150000000000001"/>
    <n v="38.365125900000002"/>
    <n v="575.47688850000009"/>
    <n v="417.01223804347831"/>
    <n v="278.00815869565218"/>
    <n v="10.070845548750002"/>
    <n v="56.25"/>
    <n v="641.79773404875004"/>
    <n v="42.786515603250002"/>
    <n v="465.07082177445653"/>
    <n v="310.04721451630434"/>
  </r>
  <r>
    <s v="21/06/2026"/>
    <s v="E"/>
    <s v="[1062] RAMGADH"/>
    <s v="[8401] DURGAWATI"/>
    <x v="45"/>
    <x v="45"/>
    <x v="45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21/06/2026"/>
    <s v="E"/>
    <s v="[1062] RAMGADH"/>
    <s v="[8401] DURGAWATI"/>
    <x v="45"/>
    <x v="45"/>
    <x v="45"/>
    <s v="C"/>
    <n v="8"/>
    <n v="3.9"/>
    <n v="8.1"/>
    <n v="0.312"/>
    <n v="0.64800000000000002"/>
    <n v="38.782125900000004"/>
    <n v="310.25700720000003"/>
    <n v="417.01210645161296"/>
    <n v="278.00807096774196"/>
    <n v="5.4294976260000007"/>
    <n v="30"/>
    <n v="345.68650482600003"/>
    <n v="43.210813103250004"/>
    <n v="464.63239895967746"/>
    <n v="309.75493263978495"/>
  </r>
  <r>
    <s v="22/06/2026"/>
    <s v="M"/>
    <s v="[1062] RAMGADH"/>
    <s v="[8401] DURGAWATI"/>
    <x v="45"/>
    <x v="45"/>
    <x v="45"/>
    <s v="B"/>
    <n v="6"/>
    <n v="7.8"/>
    <n v="8.8000000000000007"/>
    <n v="0.46799999999999997"/>
    <n v="0.52800000000000002"/>
    <n v="64.478699999999989"/>
    <n v="386.87219999999991"/>
    <n v="471.7953658536585"/>
    <n v="314.530243902439"/>
    <n v="6.7702634999999987"/>
    <n v="22.5"/>
    <n v="416.14246349999991"/>
    <n v="69.357077249999989"/>
    <n v="507.49080914634141"/>
    <n v="338.32720609756092"/>
  </r>
  <r>
    <s v="22/06/2026"/>
    <s v="E"/>
    <s v="[1062] RAMGADH"/>
    <s v="[8401] DURGAWATI"/>
    <x v="45"/>
    <x v="45"/>
    <x v="45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22/06/2026"/>
    <s v="E"/>
    <s v="[1062] RAMGADH"/>
    <s v="[8401] DURGAWATI"/>
    <x v="45"/>
    <x v="45"/>
    <x v="45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23/06/2026"/>
    <s v="M"/>
    <s v="[1062] RAMGADH"/>
    <s v="[8401] DURGAWATI"/>
    <x v="45"/>
    <x v="45"/>
    <x v="45"/>
    <s v="B"/>
    <n v="16"/>
    <n v="7.8"/>
    <n v="8.8000000000000007"/>
    <n v="1.248"/>
    <n v="1.4080000000000001"/>
    <n v="64.478699999999989"/>
    <n v="1031.6591999999998"/>
    <n v="471.7953658536585"/>
    <n v="314.530243902439"/>
    <n v="18.054036"/>
    <n v="60"/>
    <n v="1109.7132359999998"/>
    <n v="69.357077249999989"/>
    <n v="507.49080914634141"/>
    <n v="338.32720609756092"/>
  </r>
  <r>
    <s v="23/06/2026"/>
    <s v="E"/>
    <s v="[1062] RAMGADH"/>
    <s v="[8401] DURGAWATI"/>
    <x v="45"/>
    <x v="45"/>
    <x v="45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23/06/2026"/>
    <s v="E"/>
    <s v="[1062] RAMGADH"/>
    <s v="[8401] DURGAWATI"/>
    <x v="45"/>
    <x v="45"/>
    <x v="45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24/06/2026"/>
    <s v="M"/>
    <s v="[1062] RAMGADH"/>
    <s v="[8401] DURGAWATI"/>
    <x v="45"/>
    <x v="45"/>
    <x v="45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24/06/2026"/>
    <s v="E"/>
    <s v="[1062] RAMGADH"/>
    <s v="[8401] DURGAWATI"/>
    <x v="45"/>
    <x v="45"/>
    <x v="45"/>
    <s v="B"/>
    <n v="9"/>
    <n v="5.7"/>
    <n v="8.8000000000000007"/>
    <n v="0.51300000000000001"/>
    <n v="0.79200000000000004"/>
    <n v="47.119050000000001"/>
    <n v="424.07145000000003"/>
    <n v="407.3693083573487"/>
    <n v="271.57953890489915"/>
    <n v="7.4212503750000014"/>
    <n v="33.75"/>
    <n v="465.24270037500003"/>
    <n v="51.693633375000005"/>
    <n v="446.91902053314124"/>
    <n v="297.94601368876084"/>
  </r>
  <r>
    <s v="24/06/2026"/>
    <s v="E"/>
    <s v="[1062] RAMGADH"/>
    <s v="[8401] DURGAWATI"/>
    <x v="45"/>
    <x v="45"/>
    <x v="45"/>
    <s v="C"/>
    <n v="6"/>
    <n v="3.6"/>
    <n v="8.3000000000000007"/>
    <n v="0.21600000000000003"/>
    <n v="0.49800000000000005"/>
    <n v="38.087153700000009"/>
    <n v="228.52292220000004"/>
    <n v="417.01263175182481"/>
    <n v="278.00842116788323"/>
    <n v="3.9991511385000011"/>
    <n v="22.5"/>
    <n v="255.02207333850004"/>
    <n v="42.503678889750006"/>
    <n v="465.36874696806569"/>
    <n v="310.24583131204378"/>
  </r>
  <r>
    <s v="25/06/2026"/>
    <s v="M"/>
    <s v="[1062] RAMGADH"/>
    <s v="[8401] DURGAWATI"/>
    <x v="45"/>
    <x v="45"/>
    <x v="45"/>
    <s v="B"/>
    <n v="39"/>
    <n v="6.7"/>
    <n v="8.8000000000000007"/>
    <n v="2.613"/>
    <n v="3.4320000000000004"/>
    <n v="55.385550000000002"/>
    <n v="2160.0364500000001"/>
    <n v="440.73381962864721"/>
    <n v="293.82254641909816"/>
    <n v="37.800637875000007"/>
    <n v="146.25"/>
    <n v="2344.0870878750002"/>
    <n v="60.104797125000005"/>
    <n v="478.28751027851456"/>
    <n v="318.85834018567635"/>
  </r>
  <r>
    <s v="25/06/2026"/>
    <s v="M"/>
    <s v="[1062] RAMGADH"/>
    <s v="[8401] DURGAWATI"/>
    <x v="45"/>
    <x v="45"/>
    <x v="45"/>
    <s v="C"/>
    <n v="11"/>
    <n v="3.5"/>
    <n v="8.1"/>
    <n v="0.38500000000000001"/>
    <n v="0.8909999999999999"/>
    <n v="37.114125900000005"/>
    <n v="408.25538490000008"/>
    <n v="417.01265056179784"/>
    <n v="278.00843370786521"/>
    <n v="7.1444692357500017"/>
    <n v="41.25"/>
    <n v="456.6498541357501"/>
    <n v="41.513623103250012"/>
    <n v="466.44520340730355"/>
    <n v="310.96346893820237"/>
  </r>
  <r>
    <s v="25/06/2026"/>
    <s v="E"/>
    <s v="[1062] RAMGADH"/>
    <s v="[8401] DURGAWATI"/>
    <x v="45"/>
    <x v="45"/>
    <x v="45"/>
    <s v="B"/>
    <n v="7"/>
    <n v="7.3"/>
    <n v="8.8000000000000007"/>
    <n v="0.51100000000000001"/>
    <n v="0.6160000000000001"/>
    <n v="60.34545"/>
    <n v="422.41814999999997"/>
    <n v="458.31987341772157"/>
    <n v="305.54658227848103"/>
    <n v="7.3923176250000004"/>
    <n v="26.25"/>
    <n v="456.060467625"/>
    <n v="65.151495374999996"/>
    <n v="494.82148386075949"/>
    <n v="329.88098924050632"/>
  </r>
  <r>
    <s v="25/06/2026"/>
    <s v="E"/>
    <s v="[1062] RAMGADH"/>
    <s v="[8401] DURGAWATI"/>
    <x v="45"/>
    <x v="45"/>
    <x v="45"/>
    <s v="C"/>
    <n v="6"/>
    <n v="3.9"/>
    <n v="8.1"/>
    <n v="0.23399999999999999"/>
    <n v="0.48599999999999993"/>
    <n v="38.782125900000004"/>
    <n v="232.69275540000001"/>
    <n v="417.01210645161296"/>
    <n v="278.00807096774196"/>
    <n v="4.0721232195000008"/>
    <n v="22.5"/>
    <n v="259.2648786195"/>
    <n v="43.210813103249997"/>
    <n v="464.6323989596774"/>
    <n v="309.75493263978495"/>
  </r>
  <r>
    <s v="26/06/2026"/>
    <s v="M"/>
    <s v="[1062] RAMGADH"/>
    <s v="[8401] DURGAWATI"/>
    <x v="45"/>
    <x v="45"/>
    <x v="45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26/06/2026"/>
    <s v="E"/>
    <s v="[1062] RAMGADH"/>
    <s v="[8401] DURGAWATI"/>
    <x v="45"/>
    <x v="45"/>
    <x v="45"/>
    <s v="B"/>
    <n v="9"/>
    <n v="7.3"/>
    <n v="8.8000000000000007"/>
    <n v="0.65700000000000003"/>
    <n v="0.79200000000000004"/>
    <n v="60.34545"/>
    <n v="543.10905000000002"/>
    <n v="458.31987341772157"/>
    <n v="305.54658227848103"/>
    <n v="9.5044083750000006"/>
    <n v="33.75"/>
    <n v="586.36345837500005"/>
    <n v="65.15149537500001"/>
    <n v="494.8214838607596"/>
    <n v="329.88098924050638"/>
  </r>
  <r>
    <s v="26/06/2026"/>
    <s v="E"/>
    <s v="[1062] RAMGADH"/>
    <s v="[8401] DURGAWATI"/>
    <x v="45"/>
    <x v="45"/>
    <x v="45"/>
    <s v="C"/>
    <n v="7"/>
    <n v="3.6"/>
    <n v="8.1"/>
    <n v="0.252"/>
    <n v="0.56699999999999995"/>
    <n v="37.531125900000006"/>
    <n v="262.71788130000004"/>
    <n v="417.01251000000008"/>
    <n v="278.00834000000003"/>
    <n v="4.5975629227500008"/>
    <n v="26.25"/>
    <n v="293.56544422275005"/>
    <n v="41.937920603250006"/>
    <n v="465.97689559166673"/>
    <n v="310.6512637277778"/>
  </r>
  <r>
    <s v="27/06/2026"/>
    <s v="M"/>
    <s v="[1062] RAMGADH"/>
    <s v="[8401] DURGAWATI"/>
    <x v="45"/>
    <x v="45"/>
    <x v="45"/>
    <s v="B"/>
    <n v="11"/>
    <n v="8"/>
    <n v="8.8000000000000007"/>
    <n v="0.88"/>
    <n v="0.96800000000000008"/>
    <n v="66.131999999999991"/>
    <n v="727.45199999999988"/>
    <n v="476.91346153846149"/>
    <n v="317.94230769230768"/>
    <n v="12.730409999999999"/>
    <n v="41.25"/>
    <n v="781.43240999999989"/>
    <n v="71.039309999999986"/>
    <n v="512.30271634615372"/>
    <n v="341.53514423076916"/>
  </r>
  <r>
    <s v="27/06/2026"/>
    <s v="E"/>
    <s v="[1062] RAMGADH"/>
    <s v="[8401] DURGAWATI"/>
    <x v="45"/>
    <x v="45"/>
    <x v="45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27/06/2026"/>
    <s v="E"/>
    <s v="[1062] RAMGADH"/>
    <s v="[8401] DURGAWATI"/>
    <x v="45"/>
    <x v="45"/>
    <x v="45"/>
    <s v="C"/>
    <n v="6"/>
    <n v="3.1"/>
    <n v="8.1"/>
    <n v="0.18600000000000003"/>
    <n v="0.48599999999999993"/>
    <n v="35.446125899999998"/>
    <n v="212.67675539999999"/>
    <n v="417.01324588235298"/>
    <n v="278.0088305882353"/>
    <n v="3.7218432195000002"/>
    <n v="22.5"/>
    <n v="238.89859861949998"/>
    <n v="39.816433103249999"/>
    <n v="468.42862474411766"/>
    <n v="312.28574982941177"/>
  </r>
  <r>
    <s v="28/06/2026"/>
    <s v="M"/>
    <s v="[1062] RAMGADH"/>
    <s v="[8401] DURGAWATI"/>
    <x v="45"/>
    <x v="45"/>
    <x v="45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28/06/2026"/>
    <s v="E"/>
    <s v="[1062] RAMGADH"/>
    <s v="[8401] DURGAWATI"/>
    <x v="45"/>
    <x v="45"/>
    <x v="45"/>
    <s v="B"/>
    <n v="14"/>
    <n v="6.5"/>
    <n v="8.6"/>
    <n v="0.91"/>
    <n v="1.204"/>
    <n v="53.189499999999995"/>
    <n v="744.65299999999991"/>
    <n v="434.79155313351498"/>
    <n v="289.86103542234332"/>
    <n v="13.031427499999999"/>
    <n v="52.5"/>
    <n v="810.18442749999986"/>
    <n v="57.870316249999988"/>
    <n v="473.0543562670299"/>
    <n v="315.36957084468662"/>
  </r>
  <r>
    <s v="28/06/2026"/>
    <s v="E"/>
    <s v="[1062] RAMGADH"/>
    <s v="[8401] DURGAWATI"/>
    <x v="45"/>
    <x v="45"/>
    <x v="45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29/06/2026"/>
    <s v="M"/>
    <s v="[1062] RAMGADH"/>
    <s v="[8401] DURGAWATI"/>
    <x v="45"/>
    <x v="45"/>
    <x v="45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29/06/2026"/>
    <s v="E"/>
    <s v="[1062] RAMGADH"/>
    <s v="[8401] DURGAWATI"/>
    <x v="45"/>
    <x v="45"/>
    <x v="45"/>
    <s v="B"/>
    <n v="17"/>
    <n v="6.1"/>
    <n v="8.6"/>
    <n v="1.0369999999999999"/>
    <n v="1.462"/>
    <n v="49.9163"/>
    <n v="848.57709999999997"/>
    <n v="421.82788732394374"/>
    <n v="281.21859154929581"/>
    <n v="14.850099250000001"/>
    <n v="63.75"/>
    <n v="927.17719924999994"/>
    <n v="54.539835249999996"/>
    <n v="460.90001619718311"/>
    <n v="307.26667746478876"/>
  </r>
  <r>
    <s v="30/06/2026"/>
    <s v="M"/>
    <s v="[1062] RAMGADH"/>
    <s v="[8401] DURGAWATI"/>
    <x v="45"/>
    <x v="45"/>
    <x v="45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30/06/2026"/>
    <s v="M"/>
    <s v="[1062] RAMGADH"/>
    <s v="[8401] DURGAWATI"/>
    <x v="45"/>
    <x v="45"/>
    <x v="45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30/06/2026"/>
    <s v="E"/>
    <s v="[1062] RAMGADH"/>
    <s v="[8401] DURGAWATI"/>
    <x v="45"/>
    <x v="45"/>
    <x v="45"/>
    <s v="B"/>
    <n v="13"/>
    <n v="6.5"/>
    <n v="8.8000000000000007"/>
    <n v="0.84499999999999997"/>
    <n v="1.1440000000000001"/>
    <n v="53.732250000000001"/>
    <n v="698.51925000000006"/>
    <n v="434.49258760107813"/>
    <n v="289.66172506738542"/>
    <n v="12.224086875000003"/>
    <n v="48.75"/>
    <n v="759.49333687500007"/>
    <n v="58.422564375000007"/>
    <n v="472.41965801886795"/>
    <n v="314.94643867924532"/>
  </r>
  <r>
    <s v="01/06/2026"/>
    <s v="M"/>
    <s v="[1062] RAMGADH"/>
    <s v="[8401] DURGAWATI"/>
    <x v="46"/>
    <x v="46"/>
    <x v="46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01/06/2026"/>
    <s v="M"/>
    <s v="[1062] RAMGADH"/>
    <s v="[8401] DURGAWATI"/>
    <x v="46"/>
    <x v="46"/>
    <x v="46"/>
    <s v="C"/>
    <n v="4"/>
    <n v="3.2"/>
    <n v="8.1999999999999993"/>
    <n v="0.128"/>
    <n v="0.32799999999999996"/>
    <n v="36.141139799999998"/>
    <n v="144.56455919999999"/>
    <n v="417.0131515384615"/>
    <n v="278.00876769230769"/>
    <n v="2.529879786"/>
    <n v="15"/>
    <n v="162.094438986"/>
    <n v="40.5236097465"/>
    <n v="467.58011245961535"/>
    <n v="311.72007497307692"/>
  </r>
  <r>
    <s v="01/06/2026"/>
    <s v="E"/>
    <s v="[1062] RAMGADH"/>
    <s v="[8401] DURGAWATI"/>
    <x v="46"/>
    <x v="46"/>
    <x v="46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01/06/2026"/>
    <s v="E"/>
    <s v="[1062] RAMGADH"/>
    <s v="[8401] DURGAWATI"/>
    <x v="46"/>
    <x v="46"/>
    <x v="46"/>
    <s v="C"/>
    <n v="5"/>
    <n v="3.8"/>
    <n v="8.1999999999999993"/>
    <n v="0.19"/>
    <n v="0.41"/>
    <n v="38.6431398"/>
    <n v="193.215699"/>
    <n v="417.01230000000004"/>
    <n v="278.00820000000004"/>
    <n v="3.3812747325000005"/>
    <n v="18.75"/>
    <n v="215.3469737325"/>
    <n v="43.069394746500002"/>
    <n v="464.77764114928061"/>
    <n v="309.85176076618706"/>
  </r>
  <r>
    <s v="02/06/2026"/>
    <s v="M"/>
    <s v="[1062] RAMGADH"/>
    <s v="[8401] DURGAWATI"/>
    <x v="46"/>
    <x v="46"/>
    <x v="46"/>
    <s v="B"/>
    <n v="14"/>
    <n v="8.1999999999999993"/>
    <n v="9"/>
    <n v="1.1479999999999999"/>
    <n v="1.26"/>
    <n v="68.469999999999985"/>
    <n v="958.57999999999981"/>
    <n v="482.18309859154925"/>
    <n v="321.45539906103284"/>
    <n v="16.77515"/>
    <n v="52.5"/>
    <n v="1027.8551499999999"/>
    <n v="73.418224999999993"/>
    <n v="517.02975352112674"/>
    <n v="344.68650234741784"/>
  </r>
  <r>
    <s v="02/06/2026"/>
    <s v="M"/>
    <s v="[1062] RAMGADH"/>
    <s v="[8401] DURGAWATI"/>
    <x v="46"/>
    <x v="46"/>
    <x v="46"/>
    <s v="C"/>
    <n v="12"/>
    <n v="4"/>
    <n v="8.1999999999999993"/>
    <n v="0.48"/>
    <n v="0.98399999999999987"/>
    <n v="39.477139800000003"/>
    <n v="473.72567760000004"/>
    <n v="417.0120401408451"/>
    <n v="278.00802676056338"/>
    <n v="8.2901993580000006"/>
    <n v="45"/>
    <n v="527.01587695800004"/>
    <n v="43.917989746500005"/>
    <n v="463.92242689964797"/>
    <n v="309.28161793309863"/>
  </r>
  <r>
    <s v="02/06/2026"/>
    <s v="E"/>
    <s v="[1062] RAMGADH"/>
    <s v="[8401] DURGAWATI"/>
    <x v="46"/>
    <x v="46"/>
    <x v="46"/>
    <s v="B"/>
    <n v="11"/>
    <n v="7"/>
    <n v="8.8000000000000007"/>
    <n v="0.77"/>
    <n v="0.96800000000000008"/>
    <n v="57.865500000000004"/>
    <n v="636.52050000000008"/>
    <n v="449.73186528497411"/>
    <n v="299.82124352331607"/>
    <n v="11.139108750000002"/>
    <n v="41.25"/>
    <n v="688.90960875000007"/>
    <n v="62.628146250000007"/>
    <n v="486.74725064766841"/>
    <n v="324.49816709844561"/>
  </r>
  <r>
    <s v="03/06/2026"/>
    <s v="M"/>
    <s v="[1062] RAMGADH"/>
    <s v="[8401] DURGAWATI"/>
    <x v="46"/>
    <x v="46"/>
    <x v="46"/>
    <s v="B"/>
    <n v="15"/>
    <n v="7.3"/>
    <n v="8.8000000000000007"/>
    <n v="1.095"/>
    <n v="1.32"/>
    <n v="60.34545"/>
    <n v="905.18174999999997"/>
    <n v="458.31987341772157"/>
    <n v="305.54658227848103"/>
    <n v="15.840680625000001"/>
    <n v="56.25"/>
    <n v="977.27243062499997"/>
    <n v="65.151495374999996"/>
    <n v="494.82148386075949"/>
    <n v="329.88098924050632"/>
  </r>
  <r>
    <s v="03/06/2026"/>
    <s v="M"/>
    <s v="[1062] RAMGADH"/>
    <s v="[8401] DURGAWATI"/>
    <x v="46"/>
    <x v="46"/>
    <x v="46"/>
    <s v="C"/>
    <n v="8"/>
    <n v="3.7"/>
    <n v="8.1"/>
    <n v="0.29600000000000004"/>
    <n v="0.64800000000000002"/>
    <n v="37.948125900000008"/>
    <n v="303.58500720000006"/>
    <n v="417.01237252747262"/>
    <n v="278.00824835164843"/>
    <n v="5.3127376260000014"/>
    <n v="30"/>
    <n v="338.89774482600006"/>
    <n v="42.362218103250008"/>
    <n v="465.51888025549459"/>
    <n v="310.34592017032975"/>
  </r>
  <r>
    <s v="03/06/2026"/>
    <s v="E"/>
    <s v="[1062] RAMGADH"/>
    <s v="[8401] DURGAWATI"/>
    <x v="46"/>
    <x v="46"/>
    <x v="46"/>
    <s v="B"/>
    <n v="14"/>
    <n v="7.3"/>
    <n v="8.8000000000000007"/>
    <n v="1.022"/>
    <n v="1.2320000000000002"/>
    <n v="60.34545"/>
    <n v="844.83629999999994"/>
    <n v="458.31987341772157"/>
    <n v="305.54658227848103"/>
    <n v="14.784635250000001"/>
    <n v="52.5"/>
    <n v="912.12093525"/>
    <n v="65.151495374999996"/>
    <n v="494.82148386075949"/>
    <n v="329.88098924050632"/>
  </r>
  <r>
    <s v="04/06/2026"/>
    <s v="M"/>
    <s v="[1062] RAMGADH"/>
    <s v="[8401] DURGAWATI"/>
    <x v="46"/>
    <x v="46"/>
    <x v="46"/>
    <s v="B"/>
    <n v="15"/>
    <n v="7.7"/>
    <n v="8.8000000000000007"/>
    <n v="1.155"/>
    <n v="1.32"/>
    <n v="63.652050000000003"/>
    <n v="954.78075000000001"/>
    <n v="469.17972972972979"/>
    <n v="312.78648648648652"/>
    <n v="16.708663125000001"/>
    <n v="56.25"/>
    <n v="1027.7394131250001"/>
    <n v="68.515960875000005"/>
    <n v="505.03165264127773"/>
    <n v="336.68776842751851"/>
  </r>
  <r>
    <s v="04/06/2026"/>
    <s v="M"/>
    <s v="[1062] RAMGADH"/>
    <s v="[8401] DURGAWATI"/>
    <x v="46"/>
    <x v="46"/>
    <x v="46"/>
    <s v="C"/>
    <n v="7"/>
    <n v="3.4"/>
    <n v="8.1"/>
    <n v="0.23800000000000002"/>
    <n v="0.56699999999999995"/>
    <n v="36.697125900000003"/>
    <n v="256.87988130000002"/>
    <n v="417.01279431818188"/>
    <n v="278.00852954545456"/>
    <n v="4.4953979227500005"/>
    <n v="26.25"/>
    <n v="287.62527922275001"/>
    <n v="41.089325603250003"/>
    <n v="466.92415458238645"/>
    <n v="311.28276972159097"/>
  </r>
  <r>
    <s v="04/06/2026"/>
    <s v="E"/>
    <s v="[1062] RAMGADH"/>
    <s v="[8401] DURGAWATI"/>
    <x v="46"/>
    <x v="46"/>
    <x v="46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05/06/2026"/>
    <s v="M"/>
    <s v="[1062] RAMGADH"/>
    <s v="[8401] DURGAWATI"/>
    <x v="46"/>
    <x v="46"/>
    <x v="46"/>
    <s v="B"/>
    <n v="17"/>
    <n v="7.7"/>
    <n v="8.8000000000000007"/>
    <n v="1.3090000000000002"/>
    <n v="1.4960000000000002"/>
    <n v="63.652050000000003"/>
    <n v="1082.08485"/>
    <n v="469.17972972972979"/>
    <n v="312.78648648648652"/>
    <n v="18.936484875000001"/>
    <n v="63.75"/>
    <n v="1164.7713348749999"/>
    <n v="68.51596087499999"/>
    <n v="505.03165264127762"/>
    <n v="336.68776842751839"/>
  </r>
  <r>
    <s v="05/06/2026"/>
    <s v="M"/>
    <s v="[1062] RAMGADH"/>
    <s v="[8401] DURGAWATI"/>
    <x v="46"/>
    <x v="46"/>
    <x v="46"/>
    <s v="C"/>
    <n v="4"/>
    <n v="3.7"/>
    <n v="8.1"/>
    <n v="0.14800000000000002"/>
    <n v="0.32400000000000001"/>
    <n v="37.948125900000008"/>
    <n v="151.79250360000003"/>
    <n v="417.01237252747262"/>
    <n v="278.00824835164843"/>
    <n v="2.6563688130000007"/>
    <n v="15"/>
    <n v="169.44887241300003"/>
    <n v="42.362218103250008"/>
    <n v="465.51888025549459"/>
    <n v="310.34592017032975"/>
  </r>
  <r>
    <s v="05/06/2026"/>
    <s v="E"/>
    <s v="[1062] RAMGADH"/>
    <s v="[8401] DURGAWATI"/>
    <x v="46"/>
    <x v="46"/>
    <x v="46"/>
    <s v="B"/>
    <n v="16"/>
    <n v="7.1"/>
    <n v="8.8000000000000007"/>
    <n v="1.1359999999999999"/>
    <n v="1.4080000000000001"/>
    <n v="58.692149999999998"/>
    <n v="939.07439999999997"/>
    <n v="452.63868894601546"/>
    <n v="301.75912596401031"/>
    <n v="16.433802"/>
    <n v="60"/>
    <n v="1015.508202"/>
    <n v="63.469262624999999"/>
    <n v="489.48017448586126"/>
    <n v="326.32011632390748"/>
  </r>
  <r>
    <s v="06/06/2026"/>
    <s v="M"/>
    <s v="[1062] RAMGADH"/>
    <s v="[8401] DURGAWATI"/>
    <x v="46"/>
    <x v="46"/>
    <x v="46"/>
    <s v="B"/>
    <n v="15"/>
    <n v="7.8"/>
    <n v="8.8000000000000007"/>
    <n v="1.17"/>
    <n v="1.32"/>
    <n v="64.478699999999989"/>
    <n v="967.18049999999982"/>
    <n v="471.7953658536585"/>
    <n v="314.530243902439"/>
    <n v="16.92565875"/>
    <n v="56.25"/>
    <n v="1040.3561587499998"/>
    <n v="69.357077249999989"/>
    <n v="507.49080914634141"/>
    <n v="338.32720609756092"/>
  </r>
  <r>
    <s v="06/06/2026"/>
    <s v="M"/>
    <s v="[1062] RAMGADH"/>
    <s v="[8401] DURGAWATI"/>
    <x v="46"/>
    <x v="46"/>
    <x v="46"/>
    <s v="C"/>
    <n v="5"/>
    <n v="3.3"/>
    <n v="8.1"/>
    <n v="0.16500000000000001"/>
    <n v="0.40500000000000003"/>
    <n v="36.280125900000002"/>
    <n v="181.40062950000001"/>
    <n v="417.0129413793104"/>
    <n v="278.00862758620696"/>
    <n v="3.1745110162500003"/>
    <n v="18.75"/>
    <n v="203.32514051625"/>
    <n v="40.665028103250002"/>
    <n v="467.4141161293104"/>
    <n v="311.6094107528736"/>
  </r>
  <r>
    <s v="06/06/2026"/>
    <s v="E"/>
    <s v="[1062] RAMGADH"/>
    <s v="[8401] DURGAWATI"/>
    <x v="46"/>
    <x v="46"/>
    <x v="46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07/06/2026"/>
    <s v="M"/>
    <s v="[1062] RAMGADH"/>
    <s v="[8401] DURGAWATI"/>
    <x v="46"/>
    <x v="46"/>
    <x v="46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07/06/2026"/>
    <s v="M"/>
    <s v="[1062] RAMGADH"/>
    <s v="[8401] DURGAWATI"/>
    <x v="46"/>
    <x v="46"/>
    <x v="46"/>
    <s v="C"/>
    <n v="4"/>
    <n v="3.3"/>
    <n v="8"/>
    <n v="0.13200000000000001"/>
    <n v="0.32"/>
    <n v="36.002112000000004"/>
    <n v="144.00844800000002"/>
    <n v="417.01288030888031"/>
    <n v="278.00858687258687"/>
    <n v="2.5201478400000004"/>
    <n v="15"/>
    <n v="161.52859584000001"/>
    <n v="40.382148960000002"/>
    <n v="467.74689915057911"/>
    <n v="311.83126610038607"/>
  </r>
  <r>
    <s v="07/06/2026"/>
    <s v="E"/>
    <s v="[1062] RAMGADH"/>
    <s v="[8401] DURGAWATI"/>
    <x v="46"/>
    <x v="46"/>
    <x v="46"/>
    <s v="B"/>
    <n v="10"/>
    <n v="8"/>
    <n v="8.8000000000000007"/>
    <n v="0.8"/>
    <n v="0.88"/>
    <n v="66.131999999999991"/>
    <n v="661.31999999999994"/>
    <n v="476.91346153846149"/>
    <n v="317.94230769230768"/>
    <n v="11.5731"/>
    <n v="37.5"/>
    <n v="710.39309999999989"/>
    <n v="71.039309999999986"/>
    <n v="512.30271634615372"/>
    <n v="341.53514423076916"/>
  </r>
  <r>
    <s v="07/06/2026"/>
    <s v="E"/>
    <s v="[1062] RAMGADH"/>
    <s v="[8401] DURGAWATI"/>
    <x v="46"/>
    <x v="46"/>
    <x v="46"/>
    <s v="C"/>
    <n v="8"/>
    <n v="4.2"/>
    <n v="8.1"/>
    <n v="0.33600000000000002"/>
    <n v="0.64800000000000002"/>
    <n v="40.033125900000002"/>
    <n v="320.26500720000001"/>
    <n v="417.01172812499999"/>
    <n v="278.00781875000001"/>
    <n v="5.6046376260000006"/>
    <n v="30"/>
    <n v="355.86964482600001"/>
    <n v="44.483705603250002"/>
    <n v="463.37193336718752"/>
    <n v="308.9146222447917"/>
  </r>
  <r>
    <s v="08/06/2026"/>
    <s v="M"/>
    <s v="[1062] RAMGADH"/>
    <s v="[8401] DURGAWATI"/>
    <x v="46"/>
    <x v="46"/>
    <x v="46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08/06/2026"/>
    <s v="M"/>
    <s v="[1062] RAMGADH"/>
    <s v="[8401] DURGAWATI"/>
    <x v="46"/>
    <x v="46"/>
    <x v="46"/>
    <s v="C"/>
    <n v="12"/>
    <n v="3.6"/>
    <n v="8.1"/>
    <n v="0.43200000000000005"/>
    <n v="0.97199999999999986"/>
    <n v="37.531125900000006"/>
    <n v="450.37351080000008"/>
    <n v="417.01251000000008"/>
    <n v="278.00834000000003"/>
    <n v="7.8815364390000022"/>
    <n v="45"/>
    <n v="503.25504723900008"/>
    <n v="41.937920603250006"/>
    <n v="465.97689559166673"/>
    <n v="310.6512637277778"/>
  </r>
  <r>
    <s v="08/06/2026"/>
    <s v="E"/>
    <s v="[1062] RAMGADH"/>
    <s v="[8401] DURGAWATI"/>
    <x v="46"/>
    <x v="46"/>
    <x v="46"/>
    <s v="B"/>
    <n v="18"/>
    <n v="6.7"/>
    <n v="8.8000000000000007"/>
    <n v="1.2060000000000002"/>
    <n v="1.5840000000000001"/>
    <n v="55.385550000000002"/>
    <n v="996.93990000000008"/>
    <n v="440.73381962864721"/>
    <n v="293.82254641909816"/>
    <n v="17.446448250000003"/>
    <n v="67.5"/>
    <n v="1081.8863482500001"/>
    <n v="60.104797125000005"/>
    <n v="478.28751027851456"/>
    <n v="318.85834018567635"/>
  </r>
  <r>
    <s v="09/06/2026"/>
    <s v="M"/>
    <s v="[1062] RAMGADH"/>
    <s v="[8401] DURGAWATI"/>
    <x v="46"/>
    <x v="46"/>
    <x v="46"/>
    <s v="B"/>
    <n v="15"/>
    <n v="8"/>
    <n v="9"/>
    <n v="1.2"/>
    <n v="1.35"/>
    <n v="66.8"/>
    <n v="1002"/>
    <n v="477.14285714285705"/>
    <n v="318.09523809523802"/>
    <n v="17.535"/>
    <n v="56.25"/>
    <n v="1075.7850000000001"/>
    <n v="71.719000000000008"/>
    <n v="512.27857142857147"/>
    <n v="341.51904761904763"/>
  </r>
  <r>
    <s v="09/06/2026"/>
    <s v="M"/>
    <s v="[1062] RAMGADH"/>
    <s v="[8401] DURGAWATI"/>
    <x v="46"/>
    <x v="46"/>
    <x v="46"/>
    <s v="C"/>
    <n v="8"/>
    <n v="3.9"/>
    <n v="8.1"/>
    <n v="0.312"/>
    <n v="0.64800000000000002"/>
    <n v="38.782125900000004"/>
    <n v="310.25700720000003"/>
    <n v="417.01210645161296"/>
    <n v="278.00807096774196"/>
    <n v="5.4294976260000007"/>
    <n v="30"/>
    <n v="345.68650482600003"/>
    <n v="43.210813103250004"/>
    <n v="464.63239895967746"/>
    <n v="309.75493263978495"/>
  </r>
  <r>
    <s v="09/06/2026"/>
    <s v="E"/>
    <s v="[1062] RAMGADH"/>
    <s v="[8401] DURGAWATI"/>
    <x v="46"/>
    <x v="46"/>
    <x v="46"/>
    <s v="B"/>
    <n v="8"/>
    <n v="6.4"/>
    <n v="8.8000000000000007"/>
    <n v="0.51200000000000001"/>
    <n v="0.70400000000000007"/>
    <n v="52.9056"/>
    <n v="423.2448"/>
    <n v="431.29565217391303"/>
    <n v="287.53043478260867"/>
    <n v="7.4067840000000009"/>
    <n v="30"/>
    <n v="460.65158400000001"/>
    <n v="57.581448000000002"/>
    <n v="469.41397826086956"/>
    <n v="312.94265217391302"/>
  </r>
  <r>
    <s v="10/06/2026"/>
    <s v="M"/>
    <s v="[1062] RAMGADH"/>
    <s v="[8401] DURGAWATI"/>
    <x v="46"/>
    <x v="46"/>
    <x v="46"/>
    <s v="B"/>
    <n v="10"/>
    <n v="8"/>
    <n v="8.8000000000000007"/>
    <n v="0.8"/>
    <n v="0.88"/>
    <n v="66.131999999999991"/>
    <n v="661.31999999999994"/>
    <n v="476.91346153846149"/>
    <n v="317.94230769230768"/>
    <n v="11.5731"/>
    <n v="37.5"/>
    <n v="710.39309999999989"/>
    <n v="71.039309999999986"/>
    <n v="512.30271634615372"/>
    <n v="341.53514423076916"/>
  </r>
  <r>
    <s v="10/06/2026"/>
    <s v="M"/>
    <s v="[1062] RAMGADH"/>
    <s v="[8401] DURGAWATI"/>
    <x v="46"/>
    <x v="46"/>
    <x v="46"/>
    <s v="C"/>
    <n v="8"/>
    <n v="3.6"/>
    <n v="8.1"/>
    <n v="0.28800000000000003"/>
    <n v="0.64800000000000002"/>
    <n v="37.531125900000006"/>
    <n v="300.24900720000005"/>
    <n v="417.01251000000008"/>
    <n v="278.00834000000003"/>
    <n v="5.2543576260000018"/>
    <n v="30"/>
    <n v="335.50336482600005"/>
    <n v="41.937920603250006"/>
    <n v="465.97689559166673"/>
    <n v="310.6512637277778"/>
  </r>
  <r>
    <s v="10/06/2026"/>
    <s v="E"/>
    <s v="[1062] RAMGADH"/>
    <s v="[8401] DURGAWATI"/>
    <x v="46"/>
    <x v="46"/>
    <x v="46"/>
    <s v="B"/>
    <n v="14"/>
    <n v="7.4"/>
    <n v="8.8000000000000007"/>
    <n v="1.036"/>
    <n v="1.2320000000000002"/>
    <n v="61.172100000000007"/>
    <n v="856.40940000000012"/>
    <n v="461.09623115577887"/>
    <n v="307.39748743718593"/>
    <n v="14.987164500000004"/>
    <n v="52.5"/>
    <n v="923.89656450000007"/>
    <n v="65.992611750000009"/>
    <n v="497.43174685929648"/>
    <n v="331.6211645728643"/>
  </r>
  <r>
    <s v="10/06/2026"/>
    <s v="E"/>
    <s v="[1062] RAMGADH"/>
    <s v="[8401] DURGAWATI"/>
    <x v="46"/>
    <x v="46"/>
    <x v="46"/>
    <s v="C"/>
    <n v="2"/>
    <n v="3.8"/>
    <n v="8.1999999999999993"/>
    <n v="7.5999999999999998E-2"/>
    <n v="0.16399999999999998"/>
    <n v="38.6431398"/>
    <n v="77.2862796"/>
    <n v="417.01230000000004"/>
    <n v="278.00820000000004"/>
    <n v="1.3525098930000001"/>
    <n v="7.5"/>
    <n v="86.138789493000004"/>
    <n v="43.069394746500002"/>
    <n v="464.77764114928061"/>
    <n v="309.85176076618706"/>
  </r>
  <r>
    <s v="11/06/2026"/>
    <s v="M"/>
    <s v="[1062] RAMGADH"/>
    <s v="[8401] DURGAWATI"/>
    <x v="46"/>
    <x v="46"/>
    <x v="46"/>
    <s v="B"/>
    <n v="17"/>
    <n v="7.6"/>
    <n v="8.8000000000000007"/>
    <n v="1.2919999999999998"/>
    <n v="1.4960000000000002"/>
    <n v="62.825400000000002"/>
    <n v="1068.0318"/>
    <n v="466.5252475247525"/>
    <n v="311.01683168316833"/>
    <n v="18.690556500000003"/>
    <n v="63.75"/>
    <n v="1150.4723564999999"/>
    <n v="67.674844499999992"/>
    <n v="502.53597400990094"/>
    <n v="335.02398267326731"/>
  </r>
  <r>
    <s v="11/06/2026"/>
    <s v="M"/>
    <s v="[1062] RAMGADH"/>
    <s v="[8401] DURGAWATI"/>
    <x v="46"/>
    <x v="46"/>
    <x v="46"/>
    <s v="C"/>
    <n v="5"/>
    <n v="4.2"/>
    <n v="8.1999999999999993"/>
    <n v="0.21"/>
    <n v="0.41"/>
    <n v="40.311139799999999"/>
    <n v="201.555699"/>
    <n v="417.01179103448277"/>
    <n v="278.00786068965516"/>
    <n v="3.5272247325000006"/>
    <n v="18.75"/>
    <n v="223.83292373250001"/>
    <n v="44.766584746500001"/>
    <n v="463.10260082586211"/>
    <n v="308.73506721724141"/>
  </r>
  <r>
    <s v="11/06/2026"/>
    <s v="E"/>
    <s v="[1062] RAMGADH"/>
    <s v="[8401] DURGAWATI"/>
    <x v="46"/>
    <x v="46"/>
    <x v="46"/>
    <s v="B"/>
    <n v="13"/>
    <n v="6.6"/>
    <n v="8.8000000000000007"/>
    <n v="0.85799999999999998"/>
    <n v="1.1440000000000001"/>
    <n v="54.558900000000001"/>
    <n v="709.26570000000004"/>
    <n v="437.63823529411764"/>
    <n v="291.75882352941176"/>
    <n v="12.412149750000001"/>
    <n v="48.75"/>
    <n v="770.42784975000006"/>
    <n v="59.263680750000006"/>
    <n v="475.37711831550803"/>
    <n v="316.91807887700537"/>
  </r>
  <r>
    <s v="12/06/2026"/>
    <s v="M"/>
    <s v="[1062] RAMGADH"/>
    <s v="[8401] DURGAWATI"/>
    <x v="46"/>
    <x v="46"/>
    <x v="46"/>
    <s v="B"/>
    <n v="15"/>
    <n v="7.6"/>
    <n v="9"/>
    <n v="1.1399999999999999"/>
    <n v="1.35"/>
    <n v="63.46"/>
    <n v="951.9"/>
    <n v="466.61764705882348"/>
    <n v="311.07843137254901"/>
    <n v="16.658250000000002"/>
    <n v="56.25"/>
    <n v="1024.80825"/>
    <n v="68.320549999999997"/>
    <n v="502.35698529411758"/>
    <n v="334.90465686274507"/>
  </r>
  <r>
    <s v="12/06/2026"/>
    <s v="E"/>
    <s v="[1062] RAMGADH"/>
    <s v="[8401] DURGAWATI"/>
    <x v="46"/>
    <x v="46"/>
    <x v="46"/>
    <s v="B"/>
    <n v="16"/>
    <n v="7.3"/>
    <n v="8.8000000000000007"/>
    <n v="1.1679999999999999"/>
    <n v="1.4080000000000001"/>
    <n v="60.34545"/>
    <n v="965.52719999999999"/>
    <n v="458.31987341772157"/>
    <n v="305.54658227848103"/>
    <n v="16.896726000000001"/>
    <n v="60"/>
    <n v="1042.4239259999999"/>
    <n v="65.151495374999996"/>
    <n v="494.82148386075949"/>
    <n v="329.88098924050632"/>
  </r>
  <r>
    <s v="12/06/2026"/>
    <s v="E"/>
    <s v="[1062] RAMGADH"/>
    <s v="[8401] DURGAWATI"/>
    <x v="46"/>
    <x v="46"/>
    <x v="46"/>
    <s v="C"/>
    <n v="5"/>
    <n v="4.3"/>
    <n v="8.4"/>
    <n v="0.215"/>
    <n v="0.42"/>
    <n v="41.284167600000004"/>
    <n v="206.420838"/>
    <n v="417.01179393939395"/>
    <n v="278.00786262626264"/>
    <n v="3.6123646650000003"/>
    <n v="18.75"/>
    <n v="228.783202665"/>
    <n v="45.756640533000002"/>
    <n v="462.18828821212122"/>
    <n v="308.12552547474746"/>
  </r>
  <r>
    <s v="13/06/2026"/>
    <s v="M"/>
    <s v="[1062] RAMGADH"/>
    <s v="[8401] DURGAWATI"/>
    <x v="46"/>
    <x v="46"/>
    <x v="46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13/06/2026"/>
    <s v="M"/>
    <s v="[1062] RAMGADH"/>
    <s v="[8401] DURGAWATI"/>
    <x v="46"/>
    <x v="46"/>
    <x v="46"/>
    <s v="C"/>
    <n v="6"/>
    <n v="3.8"/>
    <n v="8.1"/>
    <n v="0.22799999999999998"/>
    <n v="0.48599999999999993"/>
    <n v="38.365125900000002"/>
    <n v="230.1907554"/>
    <n v="417.01223804347831"/>
    <n v="278.00815869565218"/>
    <n v="4.0283382195000002"/>
    <n v="22.5"/>
    <n v="256.71909361949997"/>
    <n v="42.786515603249995"/>
    <n v="465.07082177445648"/>
    <n v="310.04721451630434"/>
  </r>
  <r>
    <s v="13/06/2026"/>
    <s v="E"/>
    <s v="[1062] RAMGADH"/>
    <s v="[8401] DURGAWATI"/>
    <x v="46"/>
    <x v="46"/>
    <x v="4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14/06/2026"/>
    <s v="M"/>
    <s v="[1062] RAMGADH"/>
    <s v="[8401] DURGAWATI"/>
    <x v="46"/>
    <x v="46"/>
    <x v="46"/>
    <s v="B"/>
    <n v="15"/>
    <n v="7.2"/>
    <n v="8.8000000000000007"/>
    <n v="1.08"/>
    <n v="1.32"/>
    <n v="59.518800000000006"/>
    <n v="892.78200000000004"/>
    <n v="455.50102040816324"/>
    <n v="303.66734693877549"/>
    <n v="15.623685000000002"/>
    <n v="56.25"/>
    <n v="964.65568500000006"/>
    <n v="64.310378999999998"/>
    <n v="492.17126785714277"/>
    <n v="328.11417857142851"/>
  </r>
  <r>
    <s v="14/06/2026"/>
    <s v="M"/>
    <s v="[1062] RAMGADH"/>
    <s v="[8401] DURGAWATI"/>
    <x v="46"/>
    <x v="46"/>
    <x v="46"/>
    <s v="C"/>
    <n v="6"/>
    <n v="3.5"/>
    <n v="8.1"/>
    <n v="0.21"/>
    <n v="0.48599999999999993"/>
    <n v="37.114125900000005"/>
    <n v="222.68475540000003"/>
    <n v="417.01265056179784"/>
    <n v="278.00843370786521"/>
    <n v="3.8969832195000009"/>
    <n v="22.5"/>
    <n v="249.08173861950002"/>
    <n v="41.513623103250005"/>
    <n v="466.44520340730344"/>
    <n v="310.96346893820231"/>
  </r>
  <r>
    <s v="14/06/2026"/>
    <s v="E"/>
    <s v="[1062] RAMGADH"/>
    <s v="[8401] DURGAWATI"/>
    <x v="46"/>
    <x v="46"/>
    <x v="46"/>
    <s v="B"/>
    <n v="17"/>
    <n v="7.2"/>
    <n v="8.8000000000000007"/>
    <n v="1.224"/>
    <n v="1.4960000000000002"/>
    <n v="59.518800000000006"/>
    <n v="1011.8196000000002"/>
    <n v="455.50102040816324"/>
    <n v="303.66734693877549"/>
    <n v="17.706843000000003"/>
    <n v="63.75"/>
    <n v="1093.2764430000002"/>
    <n v="64.310379000000012"/>
    <n v="492.17126785714288"/>
    <n v="328.11417857142857"/>
  </r>
  <r>
    <s v="14/06/2026"/>
    <s v="E"/>
    <s v="[1062] RAMGADH"/>
    <s v="[8401] DURGAWATI"/>
    <x v="46"/>
    <x v="46"/>
    <x v="46"/>
    <s v="C"/>
    <n v="7"/>
    <n v="3"/>
    <n v="8.1999999999999993"/>
    <n v="0.21"/>
    <n v="0.57399999999999995"/>
    <n v="35.307139800000002"/>
    <n v="247.1499786"/>
    <n v="417.01346220472442"/>
    <n v="278.00897480314961"/>
    <n v="4.3251246255"/>
    <n v="26.25"/>
    <n v="277.72510322549999"/>
    <n v="39.675014746499997"/>
    <n v="468.60253637598419"/>
    <n v="312.40169091732281"/>
  </r>
  <r>
    <s v="15/06/2026"/>
    <s v="M"/>
    <s v="[1062] RAMGADH"/>
    <s v="[8401] DURGAWATI"/>
    <x v="46"/>
    <x v="46"/>
    <x v="46"/>
    <s v="B"/>
    <n v="21"/>
    <n v="7.4"/>
    <n v="8.8000000000000007"/>
    <n v="1.554"/>
    <n v="1.8480000000000001"/>
    <n v="61.172100000000007"/>
    <n v="1284.6141000000002"/>
    <n v="461.09623115577887"/>
    <n v="307.39748743718593"/>
    <n v="22.480746750000005"/>
    <n v="78.75"/>
    <n v="1385.8448467500002"/>
    <n v="65.992611750000009"/>
    <n v="497.43174685929648"/>
    <n v="331.6211645728643"/>
  </r>
  <r>
    <s v="15/06/2026"/>
    <s v="M"/>
    <s v="[1062] RAMGADH"/>
    <s v="[8401] DURGAWATI"/>
    <x v="46"/>
    <x v="46"/>
    <x v="46"/>
    <s v="C"/>
    <n v="6"/>
    <n v="3.8"/>
    <n v="8.1999999999999993"/>
    <n v="0.22799999999999998"/>
    <n v="0.49199999999999994"/>
    <n v="38.6431398"/>
    <n v="231.8588388"/>
    <n v="417.01230000000004"/>
    <n v="278.00820000000004"/>
    <n v="4.0575296790000008"/>
    <n v="22.5"/>
    <n v="258.41636847900003"/>
    <n v="43.069394746500002"/>
    <n v="464.77764114928061"/>
    <n v="309.85176076618706"/>
  </r>
  <r>
    <s v="15/06/2026"/>
    <s v="E"/>
    <s v="[1062] RAMGADH"/>
    <s v="[8401] DURGAWATI"/>
    <x v="46"/>
    <x v="46"/>
    <x v="46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15/06/2026"/>
    <s v="E"/>
    <s v="[1062] RAMGADH"/>
    <s v="[8401] DURGAWATI"/>
    <x v="46"/>
    <x v="46"/>
    <x v="46"/>
    <s v="C"/>
    <n v="4"/>
    <n v="4.3"/>
    <n v="8.1999999999999993"/>
    <n v="0.17199999999999999"/>
    <n v="0.32799999999999996"/>
    <n v="40.728139799999994"/>
    <n v="162.91255919999998"/>
    <n v="417.01167030716726"/>
    <n v="278.00778020477816"/>
    <n v="2.8509697859999998"/>
    <n v="15"/>
    <n v="180.76352898599998"/>
    <n v="45.190882246499996"/>
    <n v="462.70527897440275"/>
    <n v="308.47018598293516"/>
  </r>
  <r>
    <s v="16/06/2026"/>
    <s v="M"/>
    <s v="[1062] RAMGADH"/>
    <s v="[8401] DURGAWATI"/>
    <x v="46"/>
    <x v="46"/>
    <x v="46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16/06/2026"/>
    <s v="M"/>
    <s v="[1062] RAMGADH"/>
    <s v="[8401] DURGAWATI"/>
    <x v="46"/>
    <x v="46"/>
    <x v="46"/>
    <s v="C"/>
    <n v="7"/>
    <n v="3.8"/>
    <n v="8.1999999999999993"/>
    <n v="0.26599999999999996"/>
    <n v="0.57399999999999995"/>
    <n v="38.6431398"/>
    <n v="270.50197860000003"/>
    <n v="417.01230000000004"/>
    <n v="278.00820000000004"/>
    <n v="4.7337846255000011"/>
    <n v="26.25"/>
    <n v="301.48576322550002"/>
    <n v="43.069394746500002"/>
    <n v="464.77764114928061"/>
    <n v="309.85176076618706"/>
  </r>
  <r>
    <s v="16/06/2026"/>
    <s v="E"/>
    <s v="[1062] RAMGADH"/>
    <s v="[8401] DURGAWATI"/>
    <x v="46"/>
    <x v="46"/>
    <x v="46"/>
    <s v="B"/>
    <n v="12"/>
    <n v="7.3"/>
    <n v="8.8000000000000007"/>
    <n v="0.87599999999999989"/>
    <n v="1.056"/>
    <n v="60.34545"/>
    <n v="724.1454"/>
    <n v="458.31987341772157"/>
    <n v="305.54658227848103"/>
    <n v="12.672544500000001"/>
    <n v="45"/>
    <n v="781.81794449999995"/>
    <n v="65.151495374999996"/>
    <n v="494.82148386075949"/>
    <n v="329.88098924050632"/>
  </r>
  <r>
    <s v="16/06/2026"/>
    <s v="E"/>
    <s v="[1062] RAMGADH"/>
    <s v="[8401] DURGAWATI"/>
    <x v="46"/>
    <x v="46"/>
    <x v="46"/>
    <s v="C"/>
    <n v="3"/>
    <n v="4"/>
    <n v="8.1999999999999993"/>
    <n v="0.12"/>
    <n v="0.24599999999999997"/>
    <n v="39.477139800000003"/>
    <n v="118.43141940000001"/>
    <n v="417.0120401408451"/>
    <n v="278.00802676056338"/>
    <n v="2.0725498395000002"/>
    <n v="11.25"/>
    <n v="131.75396923950001"/>
    <n v="43.917989746500005"/>
    <n v="463.92242689964797"/>
    <n v="309.28161793309863"/>
  </r>
  <r>
    <s v="17/06/2026"/>
    <s v="M"/>
    <s v="[1062] RAMGADH"/>
    <s v="[8401] DURGAWATI"/>
    <x v="46"/>
    <x v="46"/>
    <x v="46"/>
    <s v="B"/>
    <n v="16"/>
    <n v="8.1999999999999993"/>
    <n v="8.8000000000000007"/>
    <n v="1.3119999999999998"/>
    <n v="1.4080000000000001"/>
    <n v="67.785299999999978"/>
    <n v="1084.5647999999997"/>
    <n v="481.88601895734581"/>
    <n v="321.25734597156389"/>
    <n v="18.979883999999995"/>
    <n v="60"/>
    <n v="1163.5446839999997"/>
    <n v="72.721542749999983"/>
    <n v="516.97779206161124"/>
    <n v="344.65186137440747"/>
  </r>
  <r>
    <s v="17/06/2026"/>
    <s v="M"/>
    <s v="[1062] RAMGADH"/>
    <s v="[8401] DURGAWATI"/>
    <x v="46"/>
    <x v="46"/>
    <x v="46"/>
    <s v="C"/>
    <n v="8"/>
    <n v="4.3"/>
    <n v="8.1"/>
    <n v="0.34399999999999997"/>
    <n v="0.64800000000000002"/>
    <n v="40.450125900000003"/>
    <n v="323.60100720000003"/>
    <n v="417.01160721649489"/>
    <n v="278.00773814432995"/>
    <n v="5.6630176260000011"/>
    <n v="30"/>
    <n v="359.26402482600002"/>
    <n v="44.908003103250003"/>
    <n v="462.96910415721652"/>
    <n v="308.64606943814437"/>
  </r>
  <r>
    <s v="17/06/2026"/>
    <s v="E"/>
    <s v="[1062] RAMGADH"/>
    <s v="[8401] DURGAWATI"/>
    <x v="46"/>
    <x v="46"/>
    <x v="46"/>
    <s v="B"/>
    <n v="13"/>
    <n v="7.3"/>
    <n v="8.8000000000000007"/>
    <n v="0.94899999999999995"/>
    <n v="1.1440000000000001"/>
    <n v="60.34545"/>
    <n v="784.49085000000002"/>
    <n v="458.31987341772157"/>
    <n v="305.54658227848103"/>
    <n v="13.728589875000001"/>
    <n v="48.75"/>
    <n v="846.96943987500003"/>
    <n v="65.151495374999996"/>
    <n v="494.82148386075949"/>
    <n v="329.88098924050632"/>
  </r>
  <r>
    <s v="18/06/2026"/>
    <s v="M"/>
    <s v="[1062] RAMGADH"/>
    <s v="[8401] DURGAWATI"/>
    <x v="46"/>
    <x v="46"/>
    <x v="46"/>
    <s v="B"/>
    <n v="14"/>
    <n v="7.9"/>
    <n v="8.8000000000000007"/>
    <n v="1.1060000000000001"/>
    <n v="1.2320000000000002"/>
    <n v="65.305350000000004"/>
    <n v="914.27490000000012"/>
    <n v="474.37300242130755"/>
    <n v="316.2486682808717"/>
    <n v="15.999810750000004"/>
    <n v="52.5"/>
    <n v="982.77471075000017"/>
    <n v="70.198193625000016"/>
    <n v="509.91423940677981"/>
    <n v="339.94282627118656"/>
  </r>
  <r>
    <s v="18/06/2026"/>
    <s v="M"/>
    <s v="[1062] RAMGADH"/>
    <s v="[8401] DURGAWATI"/>
    <x v="46"/>
    <x v="46"/>
    <x v="46"/>
    <s v="C"/>
    <n v="6"/>
    <n v="3.6"/>
    <n v="8"/>
    <n v="0.21600000000000003"/>
    <n v="0.48"/>
    <n v="37.253112000000009"/>
    <n v="223.51867200000004"/>
    <n v="417.01244776119404"/>
    <n v="278.00829850746271"/>
    <n v="3.9115767600000009"/>
    <n v="22.5"/>
    <n v="249.93024876000004"/>
    <n v="41.655041460000007"/>
    <n v="466.28777753731345"/>
    <n v="310.85851835820898"/>
  </r>
  <r>
    <s v="18/06/2026"/>
    <s v="E"/>
    <s v="[1062] RAMGADH"/>
    <s v="[8401] DURGAWATI"/>
    <x v="46"/>
    <x v="46"/>
    <x v="46"/>
    <s v="B"/>
    <n v="12"/>
    <n v="7.4"/>
    <n v="8.8000000000000007"/>
    <n v="0.88800000000000012"/>
    <n v="1.056"/>
    <n v="61.172100000000007"/>
    <n v="734.06520000000012"/>
    <n v="461.09623115577887"/>
    <n v="307.39748743718593"/>
    <n v="12.846141000000003"/>
    <n v="45"/>
    <n v="791.91134100000011"/>
    <n v="65.992611750000009"/>
    <n v="497.43174685929648"/>
    <n v="331.6211645728643"/>
  </r>
  <r>
    <s v="19/06/2026"/>
    <s v="M"/>
    <s v="[1062] RAMGADH"/>
    <s v="[8401] DURGAWATI"/>
    <x v="46"/>
    <x v="46"/>
    <x v="46"/>
    <s v="B"/>
    <n v="17"/>
    <n v="8"/>
    <n v="9"/>
    <n v="1.36"/>
    <n v="1.53"/>
    <n v="66.8"/>
    <n v="1135.5999999999999"/>
    <n v="477.14285714285705"/>
    <n v="318.09523809523802"/>
    <n v="19.873000000000001"/>
    <n v="63.75"/>
    <n v="1219.223"/>
    <n v="71.718999999999994"/>
    <n v="512.27857142857135"/>
    <n v="341.51904761904757"/>
  </r>
  <r>
    <s v="19/06/2026"/>
    <s v="M"/>
    <s v="[1062] RAMGADH"/>
    <s v="[8401] DURGAWATI"/>
    <x v="46"/>
    <x v="46"/>
    <x v="46"/>
    <s v="C"/>
    <n v="4"/>
    <n v="3.8"/>
    <n v="8.1"/>
    <n v="0.152"/>
    <n v="0.32400000000000001"/>
    <n v="38.365125900000002"/>
    <n v="153.46050360000001"/>
    <n v="417.01223804347831"/>
    <n v="278.00815869565218"/>
    <n v="2.6855588130000005"/>
    <n v="15"/>
    <n v="171.14606241300001"/>
    <n v="42.786515603250002"/>
    <n v="465.07082177445653"/>
    <n v="310.04721451630434"/>
  </r>
  <r>
    <s v="19/06/2026"/>
    <s v="E"/>
    <s v="[1062] RAMGADH"/>
    <s v="[8401] DURGAWATI"/>
    <x v="46"/>
    <x v="46"/>
    <x v="4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20/06/2026"/>
    <s v="M"/>
    <s v="[1062] RAMGADH"/>
    <s v="[8401] DURGAWATI"/>
    <x v="46"/>
    <x v="46"/>
    <x v="46"/>
    <s v="B"/>
    <n v="11"/>
    <n v="8"/>
    <n v="8.8000000000000007"/>
    <n v="0.88"/>
    <n v="0.96800000000000008"/>
    <n v="66.131999999999991"/>
    <n v="727.45199999999988"/>
    <n v="476.91346153846149"/>
    <n v="317.94230769230768"/>
    <n v="12.730409999999999"/>
    <n v="41.25"/>
    <n v="781.43240999999989"/>
    <n v="71.039309999999986"/>
    <n v="512.30271634615372"/>
    <n v="341.53514423076916"/>
  </r>
  <r>
    <s v="20/06/2026"/>
    <s v="M"/>
    <s v="[1062] RAMGADH"/>
    <s v="[8401] DURGAWATI"/>
    <x v="46"/>
    <x v="46"/>
    <x v="46"/>
    <s v="C"/>
    <n v="6"/>
    <n v="4"/>
    <n v="8.1"/>
    <n v="0.24"/>
    <n v="0.48599999999999993"/>
    <n v="39.199125899999999"/>
    <n v="235.19475539999999"/>
    <n v="417.01197765957443"/>
    <n v="278.00798510638293"/>
    <n v="4.1159082195000005"/>
    <n v="22.5"/>
    <n v="261.81066361950002"/>
    <n v="43.635110603250006"/>
    <n v="464.20330428989365"/>
    <n v="309.46886952659577"/>
  </r>
  <r>
    <s v="20/06/2026"/>
    <s v="E"/>
    <s v="[1062] RAMGADH"/>
    <s v="[8401] DURGAWATI"/>
    <x v="46"/>
    <x v="46"/>
    <x v="46"/>
    <s v="B"/>
    <n v="7"/>
    <n v="7.1"/>
    <n v="8.8000000000000007"/>
    <n v="0.49699999999999994"/>
    <n v="0.6160000000000001"/>
    <n v="58.692149999999998"/>
    <n v="410.84505000000001"/>
    <n v="452.63868894601546"/>
    <n v="301.75912596401031"/>
    <n v="7.1897883750000009"/>
    <n v="26.25"/>
    <n v="444.28483837499999"/>
    <n v="63.469262624999999"/>
    <n v="489.48017448586126"/>
    <n v="326.32011632390748"/>
  </r>
  <r>
    <s v="21/06/2026"/>
    <s v="M"/>
    <s v="[1062] RAMGADH"/>
    <s v="[8401] DURGAWATI"/>
    <x v="46"/>
    <x v="46"/>
    <x v="46"/>
    <s v="B"/>
    <n v="14"/>
    <n v="7.6"/>
    <n v="8.8000000000000007"/>
    <n v="1.0639999999999998"/>
    <n v="1.2320000000000002"/>
    <n v="62.825400000000002"/>
    <n v="879.55560000000003"/>
    <n v="466.5252475247525"/>
    <n v="311.01683168316833"/>
    <n v="15.392223000000001"/>
    <n v="52.5"/>
    <n v="947.44782299999997"/>
    <n v="67.674844499999992"/>
    <n v="502.53597400990094"/>
    <n v="335.02398267326731"/>
  </r>
  <r>
    <s v="21/06/2026"/>
    <s v="M"/>
    <s v="[1062] RAMGADH"/>
    <s v="[8401] DURGAWATI"/>
    <x v="46"/>
    <x v="46"/>
    <x v="46"/>
    <s v="C"/>
    <n v="8"/>
    <n v="3.9"/>
    <n v="8.1"/>
    <n v="0.312"/>
    <n v="0.64800000000000002"/>
    <n v="38.782125900000004"/>
    <n v="310.25700720000003"/>
    <n v="417.01210645161296"/>
    <n v="278.00807096774196"/>
    <n v="5.4294976260000007"/>
    <n v="30"/>
    <n v="345.68650482600003"/>
    <n v="43.210813103250004"/>
    <n v="464.63239895967746"/>
    <n v="309.75493263978495"/>
  </r>
  <r>
    <s v="21/06/2026"/>
    <s v="E"/>
    <s v="[1062] RAMGADH"/>
    <s v="[8401] DURGAWATI"/>
    <x v="46"/>
    <x v="46"/>
    <x v="46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22/06/2026"/>
    <s v="M"/>
    <s v="[1062] RAMGADH"/>
    <s v="[8401] DURGAWATI"/>
    <x v="46"/>
    <x v="46"/>
    <x v="46"/>
    <s v="B"/>
    <n v="12"/>
    <n v="7.8"/>
    <n v="8.8000000000000007"/>
    <n v="0.93599999999999994"/>
    <n v="1.056"/>
    <n v="64.478699999999989"/>
    <n v="773.74439999999981"/>
    <n v="471.7953658536585"/>
    <n v="314.530243902439"/>
    <n v="13.540526999999997"/>
    <n v="45"/>
    <n v="832.28492699999981"/>
    <n v="69.357077249999989"/>
    <n v="507.49080914634141"/>
    <n v="338.32720609756092"/>
  </r>
  <r>
    <s v="22/06/2026"/>
    <s v="M"/>
    <s v="[1062] RAMGADH"/>
    <s v="[8401] DURGAWATI"/>
    <x v="46"/>
    <x v="46"/>
    <x v="46"/>
    <s v="C"/>
    <n v="6"/>
    <n v="3.6"/>
    <n v="8.1"/>
    <n v="0.21600000000000003"/>
    <n v="0.48599999999999993"/>
    <n v="37.531125900000006"/>
    <n v="225.18675540000004"/>
    <n v="417.01251000000008"/>
    <n v="278.00834000000003"/>
    <n v="3.9407682195000011"/>
    <n v="22.5"/>
    <n v="251.62752361950004"/>
    <n v="41.937920603250006"/>
    <n v="465.97689559166673"/>
    <n v="310.6512637277778"/>
  </r>
  <r>
    <s v="22/06/2026"/>
    <s v="E"/>
    <s v="[1062] RAMGADH"/>
    <s v="[8401] DURGAWATI"/>
    <x v="46"/>
    <x v="46"/>
    <x v="46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23/06/2026"/>
    <s v="M"/>
    <s v="[1062] RAMGADH"/>
    <s v="[8401] DURGAWATI"/>
    <x v="46"/>
    <x v="46"/>
    <x v="46"/>
    <s v="B"/>
    <n v="15"/>
    <n v="8"/>
    <n v="8.8000000000000007"/>
    <n v="1.2"/>
    <n v="1.32"/>
    <n v="66.131999999999991"/>
    <n v="991.9799999999999"/>
    <n v="476.91346153846149"/>
    <n v="317.94230769230768"/>
    <n v="17.359649999999998"/>
    <n v="56.25"/>
    <n v="1065.5896499999999"/>
    <n v="71.039309999999986"/>
    <n v="512.30271634615372"/>
    <n v="341.53514423076916"/>
  </r>
  <r>
    <s v="23/06/2026"/>
    <s v="M"/>
    <s v="[1062] RAMGADH"/>
    <s v="[8401] DURGAWATI"/>
    <x v="46"/>
    <x v="46"/>
    <x v="46"/>
    <s v="C"/>
    <n v="10"/>
    <n v="3.7"/>
    <n v="8.1"/>
    <n v="0.37"/>
    <n v="0.81"/>
    <n v="37.948125900000008"/>
    <n v="379.48125900000008"/>
    <n v="417.01237252747262"/>
    <n v="278.00824835164843"/>
    <n v="6.6409220325000025"/>
    <n v="37.5"/>
    <n v="423.62218103250007"/>
    <n v="42.362218103250008"/>
    <n v="465.51888025549459"/>
    <n v="310.34592017032975"/>
  </r>
  <r>
    <s v="23/06/2026"/>
    <s v="E"/>
    <s v="[1062] RAMGADH"/>
    <s v="[8401] DURGAWATI"/>
    <x v="46"/>
    <x v="46"/>
    <x v="46"/>
    <s v="B"/>
    <n v="11"/>
    <n v="6.9"/>
    <n v="8.8000000000000007"/>
    <n v="0.75900000000000001"/>
    <n v="0.96800000000000008"/>
    <n v="57.038850000000004"/>
    <n v="627.42735000000005"/>
    <n v="446.77950391644907"/>
    <n v="297.85300261096603"/>
    <n v="10.979978625000001"/>
    <n v="41.25"/>
    <n v="679.65732862499999"/>
    <n v="61.787029875000002"/>
    <n v="483.97151338120102"/>
    <n v="322.64767558746735"/>
  </r>
  <r>
    <s v="24/06/2026"/>
    <s v="M"/>
    <s v="[1062] RAMGADH"/>
    <s v="[8401] DURGAWATI"/>
    <x v="46"/>
    <x v="46"/>
    <x v="46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24/06/2026"/>
    <s v="E"/>
    <s v="[1062] RAMGADH"/>
    <s v="[8401] DURGAWATI"/>
    <x v="46"/>
    <x v="46"/>
    <x v="46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25/06/2026"/>
    <s v="M"/>
    <s v="[1062] RAMGADH"/>
    <s v="[8401] DURGAWATI"/>
    <x v="46"/>
    <x v="46"/>
    <x v="46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25/06/2026"/>
    <s v="M"/>
    <s v="[1062] RAMGADH"/>
    <s v="[8401] DURGAWATI"/>
    <x v="46"/>
    <x v="46"/>
    <x v="46"/>
    <s v="C"/>
    <n v="7"/>
    <n v="3.7"/>
    <n v="8.1"/>
    <n v="0.25900000000000001"/>
    <n v="0.56699999999999995"/>
    <n v="37.948125900000008"/>
    <n v="265.63688130000003"/>
    <n v="417.01237252747262"/>
    <n v="278.00824835164843"/>
    <n v="4.6486454227500005"/>
    <n v="26.25"/>
    <n v="296.53552672275003"/>
    <n v="42.362218103250008"/>
    <n v="465.51888025549459"/>
    <n v="310.34592017032975"/>
  </r>
  <r>
    <s v="25/06/2026"/>
    <s v="E"/>
    <s v="[1062] RAMGADH"/>
    <s v="[8401] DURGAWATI"/>
    <x v="46"/>
    <x v="46"/>
    <x v="46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26/06/2026"/>
    <s v="M"/>
    <s v="[1062] RAMGADH"/>
    <s v="[8401] DURGAWATI"/>
    <x v="46"/>
    <x v="46"/>
    <x v="46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26/06/2026"/>
    <s v="M"/>
    <s v="[1062] RAMGADH"/>
    <s v="[8401] DURGAWATI"/>
    <x v="46"/>
    <x v="46"/>
    <x v="46"/>
    <s v="C"/>
    <n v="5"/>
    <n v="4"/>
    <n v="8.1"/>
    <n v="0.2"/>
    <n v="0.40500000000000003"/>
    <n v="39.199125899999999"/>
    <n v="195.99562950000001"/>
    <n v="417.01197765957443"/>
    <n v="278.00798510638293"/>
    <n v="3.4299235162500006"/>
    <n v="18.75"/>
    <n v="218.17555301625001"/>
    <n v="43.635110603249998"/>
    <n v="464.20330428989359"/>
    <n v="309.46886952659571"/>
  </r>
  <r>
    <s v="26/06/2026"/>
    <s v="E"/>
    <s v="[1062] RAMGADH"/>
    <s v="[8401] DURGAWATI"/>
    <x v="46"/>
    <x v="46"/>
    <x v="46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27/06/2026"/>
    <s v="M"/>
    <s v="[1062] RAMGADH"/>
    <s v="[8401] DURGAWATI"/>
    <x v="46"/>
    <x v="46"/>
    <x v="46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27/06/2026"/>
    <s v="M"/>
    <s v="[1062] RAMGADH"/>
    <s v="[8401] DURGAWATI"/>
    <x v="46"/>
    <x v="46"/>
    <x v="46"/>
    <s v="C"/>
    <n v="5"/>
    <n v="3.5"/>
    <n v="8.1"/>
    <n v="0.17499999999999999"/>
    <n v="0.40500000000000003"/>
    <n v="37.114125900000005"/>
    <n v="185.57062950000002"/>
    <n v="417.01265056179784"/>
    <n v="278.00843370786521"/>
    <n v="3.2474860162500008"/>
    <n v="18.75"/>
    <n v="207.56811551625003"/>
    <n v="41.513623103250005"/>
    <n v="466.44520340730344"/>
    <n v="310.96346893820231"/>
  </r>
  <r>
    <s v="27/06/2026"/>
    <s v="E"/>
    <s v="[1062] RAMGADH"/>
    <s v="[8401] DURGAWATI"/>
    <x v="46"/>
    <x v="46"/>
    <x v="46"/>
    <s v="B"/>
    <n v="8"/>
    <n v="8.1999999999999993"/>
    <n v="8.8000000000000007"/>
    <n v="0.65599999999999992"/>
    <n v="0.70400000000000007"/>
    <n v="67.785299999999978"/>
    <n v="542.28239999999983"/>
    <n v="481.88601895734581"/>
    <n v="321.25734597156389"/>
    <n v="9.4899419999999974"/>
    <n v="30"/>
    <n v="581.77234199999987"/>
    <n v="72.721542749999983"/>
    <n v="516.97779206161124"/>
    <n v="344.65186137440747"/>
  </r>
  <r>
    <s v="28/06/2026"/>
    <s v="M"/>
    <s v="[1062] RAMGADH"/>
    <s v="[8401] DURGAWATI"/>
    <x v="46"/>
    <x v="46"/>
    <x v="46"/>
    <s v="B"/>
    <n v="16"/>
    <n v="7.2"/>
    <n v="8.8000000000000007"/>
    <n v="1.1520000000000001"/>
    <n v="1.4080000000000001"/>
    <n v="59.518800000000006"/>
    <n v="952.30080000000009"/>
    <n v="455.50102040816324"/>
    <n v="303.66734693877549"/>
    <n v="16.665264000000004"/>
    <n v="60"/>
    <n v="1028.9660640000002"/>
    <n v="64.310379000000012"/>
    <n v="492.17126785714288"/>
    <n v="328.11417857142857"/>
  </r>
  <r>
    <s v="28/06/2026"/>
    <s v="M"/>
    <s v="[1062] RAMGADH"/>
    <s v="[8401] DURGAWATI"/>
    <x v="46"/>
    <x v="46"/>
    <x v="46"/>
    <s v="C"/>
    <n v="4"/>
    <n v="3.3"/>
    <n v="8.3000000000000007"/>
    <n v="0.13200000000000001"/>
    <n v="0.33200000000000002"/>
    <n v="36.836153700000004"/>
    <n v="147.34461480000002"/>
    <n v="417.01306075471695"/>
    <n v="278.00870716981132"/>
    <n v="2.5785307590000004"/>
    <n v="15"/>
    <n v="164.92314555900001"/>
    <n v="41.230786389750001"/>
    <n v="466.76361950660373"/>
    <n v="311.1757463377358"/>
  </r>
  <r>
    <s v="28/06/2026"/>
    <s v="E"/>
    <s v="[1062] RAMGADH"/>
    <s v="[8401] DURGAWATI"/>
    <x v="46"/>
    <x v="46"/>
    <x v="46"/>
    <s v="B"/>
    <n v="12"/>
    <n v="6.9"/>
    <n v="8.6999999999999993"/>
    <n v="0.82800000000000007"/>
    <n v="1.0439999999999998"/>
    <n v="56.462699999999998"/>
    <n v="677.55240000000003"/>
    <n v="444.58818897637792"/>
    <n v="296.39212598425195"/>
    <n v="11.857167000000002"/>
    <n v="45"/>
    <n v="734.40956700000004"/>
    <n v="61.200797250000001"/>
    <n v="481.89604133858268"/>
    <n v="321.26402755905514"/>
  </r>
  <r>
    <s v="29/06/2026"/>
    <s v="M"/>
    <s v="[1062] RAMGADH"/>
    <s v="[8401] DURGAWATI"/>
    <x v="46"/>
    <x v="46"/>
    <x v="46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29/06/2026"/>
    <s v="M"/>
    <s v="[1062] RAMGADH"/>
    <s v="[8401] DURGAWATI"/>
    <x v="46"/>
    <x v="46"/>
    <x v="46"/>
    <s v="C"/>
    <n v="3"/>
    <n v="3.2"/>
    <n v="8.1999999999999993"/>
    <n v="9.6000000000000016E-2"/>
    <n v="0.24599999999999997"/>
    <n v="36.141139799999998"/>
    <n v="108.4234194"/>
    <n v="417.0131515384615"/>
    <n v="278.00876769230769"/>
    <n v="1.8974098395000001"/>
    <n v="11.25"/>
    <n v="121.5708292395"/>
    <n v="40.5236097465"/>
    <n v="467.58011245961535"/>
    <n v="311.72007497307692"/>
  </r>
  <r>
    <s v="29/06/2026"/>
    <s v="E"/>
    <s v="[1062] RAMGADH"/>
    <s v="[8401] DURGAWATI"/>
    <x v="46"/>
    <x v="46"/>
    <x v="46"/>
    <s v="B"/>
    <n v="10"/>
    <n v="7.8"/>
    <n v="8.8000000000000007"/>
    <n v="0.78"/>
    <n v="0.88"/>
    <n v="64.478699999999989"/>
    <n v="644.78699999999992"/>
    <n v="471.7953658536585"/>
    <n v="314.530243902439"/>
    <n v="11.2837725"/>
    <n v="37.5"/>
    <n v="693.57077249999998"/>
    <n v="69.357077250000003"/>
    <n v="507.49080914634152"/>
    <n v="338.32720609756103"/>
  </r>
  <r>
    <s v="29/06/2026"/>
    <s v="E"/>
    <s v="[1062] RAMGADH"/>
    <s v="[8401] DURGAWATI"/>
    <x v="46"/>
    <x v="46"/>
    <x v="46"/>
    <s v="C"/>
    <n v="6"/>
    <n v="4"/>
    <n v="8.1999999999999993"/>
    <n v="0.24"/>
    <n v="0.49199999999999994"/>
    <n v="39.477139800000003"/>
    <n v="236.86283880000002"/>
    <n v="417.0120401408451"/>
    <n v="278.00802676056338"/>
    <n v="4.1450996790000003"/>
    <n v="22.5"/>
    <n v="263.50793847900002"/>
    <n v="43.917989746500005"/>
    <n v="463.92242689964797"/>
    <n v="309.28161793309863"/>
  </r>
  <r>
    <s v="30/06/2026"/>
    <s v="M"/>
    <s v="[1062] RAMGADH"/>
    <s v="[8401] DURGAWATI"/>
    <x v="46"/>
    <x v="46"/>
    <x v="46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30/06/2026"/>
    <s v="M"/>
    <s v="[1062] RAMGADH"/>
    <s v="[8401] DURGAWATI"/>
    <x v="46"/>
    <x v="46"/>
    <x v="46"/>
    <s v="C"/>
    <n v="5"/>
    <n v="3.9"/>
    <n v="8.1"/>
    <n v="0.19500000000000001"/>
    <n v="0.40500000000000003"/>
    <n v="38.782125900000004"/>
    <n v="193.91062950000003"/>
    <n v="417.01210645161296"/>
    <n v="278.00807096774196"/>
    <n v="3.3934360162500008"/>
    <n v="18.75"/>
    <n v="216.05406551625003"/>
    <n v="43.210813103250004"/>
    <n v="464.63239895967746"/>
    <n v="309.75493263978495"/>
  </r>
  <r>
    <s v="30/06/2026"/>
    <s v="E"/>
    <s v="[1062] RAMGADH"/>
    <s v="[8401] DURGAWATI"/>
    <x v="46"/>
    <x v="46"/>
    <x v="46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30/06/2026"/>
    <s v="E"/>
    <s v="[1062] RAMGADH"/>
    <s v="[8401] DURGAWATI"/>
    <x v="46"/>
    <x v="46"/>
    <x v="46"/>
    <s v="C"/>
    <n v="3"/>
    <n v="3.9"/>
    <n v="8.1"/>
    <n v="0.11699999999999999"/>
    <n v="0.24299999999999997"/>
    <n v="38.782125900000004"/>
    <n v="116.34637770000001"/>
    <n v="417.01210645161296"/>
    <n v="278.00807096774196"/>
    <n v="2.0360616097500004"/>
    <n v="11.25"/>
    <n v="129.63243930975"/>
    <n v="43.210813103249997"/>
    <n v="464.6323989596774"/>
    <n v="309.75493263978495"/>
  </r>
  <r>
    <s v="01/06/2026"/>
    <s v="M"/>
    <s v="[1062] RAMGADH"/>
    <s v="[8402] RAMPUR"/>
    <x v="47"/>
    <x v="47"/>
    <x v="47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01/06/2026"/>
    <s v="M"/>
    <s v="[1062] RAMGADH"/>
    <s v="[8402] RAMPUR"/>
    <x v="47"/>
    <x v="47"/>
    <x v="47"/>
    <s v="C"/>
    <n v="25"/>
    <n v="4.3"/>
    <n v="8.1999999999999993"/>
    <n v="1.075"/>
    <n v="2.0499999999999998"/>
    <n v="40.728139799999994"/>
    <n v="1018.2034949999999"/>
    <n v="417.01167030716726"/>
    <n v="278.00778020477816"/>
    <n v="17.8185611625"/>
    <n v="93.75"/>
    <n v="1129.7720561624999"/>
    <n v="45.190882246499996"/>
    <n v="462.70527897440275"/>
    <n v="308.47018598293516"/>
  </r>
  <r>
    <s v="01/06/2026"/>
    <s v="E"/>
    <s v="[1062] RAMGADH"/>
    <s v="[8402] RAMPUR"/>
    <x v="47"/>
    <x v="47"/>
    <x v="47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01/06/2026"/>
    <s v="E"/>
    <s v="[1062] RAMGADH"/>
    <s v="[8402] RAMPUR"/>
    <x v="47"/>
    <x v="47"/>
    <x v="47"/>
    <s v="C"/>
    <n v="37"/>
    <n v="3.6"/>
    <n v="8.1"/>
    <n v="1.3320000000000001"/>
    <n v="2.9969999999999999"/>
    <n v="37.531125900000006"/>
    <n v="1388.6516583000002"/>
    <n v="417.01251000000008"/>
    <n v="278.00834000000003"/>
    <n v="24.301404020250008"/>
    <n v="138.75"/>
    <n v="1551.7030623202502"/>
    <n v="41.937920603250006"/>
    <n v="465.97689559166673"/>
    <n v="310.6512637277778"/>
  </r>
  <r>
    <s v="02/06/2026"/>
    <s v="M"/>
    <s v="[1062] RAMGADH"/>
    <s v="[8402] RAMPUR"/>
    <x v="47"/>
    <x v="47"/>
    <x v="47"/>
    <s v="B"/>
    <n v="24"/>
    <n v="7.3"/>
    <n v="8.8000000000000007"/>
    <n v="1.7519999999999998"/>
    <n v="2.1120000000000001"/>
    <n v="60.34545"/>
    <n v="1448.2908"/>
    <n v="458.31987341772157"/>
    <n v="305.54658227848103"/>
    <n v="25.345089000000002"/>
    <n v="90"/>
    <n v="1563.6358889999999"/>
    <n v="65.151495374999996"/>
    <n v="494.82148386075949"/>
    <n v="329.88098924050632"/>
  </r>
  <r>
    <s v="02/06/2026"/>
    <s v="M"/>
    <s v="[1062] RAMGADH"/>
    <s v="[8402] RAMPUR"/>
    <x v="47"/>
    <x v="47"/>
    <x v="47"/>
    <s v="C"/>
    <n v="26"/>
    <n v="4.0999999999999996"/>
    <n v="8.4"/>
    <n v="1.0659999999999998"/>
    <n v="2.1840000000000002"/>
    <n v="40.4501676"/>
    <n v="1051.7043576000001"/>
    <n v="417.01203711340207"/>
    <n v="278.00802474226805"/>
    <n v="18.404826258000003"/>
    <n v="97.5"/>
    <n v="1167.6091838580001"/>
    <n v="44.908045532999999"/>
    <n v="462.96954157731955"/>
    <n v="308.64636105154636"/>
  </r>
  <r>
    <s v="02/06/2026"/>
    <s v="E"/>
    <s v="[1062] RAMGADH"/>
    <s v="[8402] RAMPUR"/>
    <x v="47"/>
    <x v="47"/>
    <x v="47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02/06/2026"/>
    <s v="E"/>
    <s v="[1062] RAMGADH"/>
    <s v="[8402] RAMPUR"/>
    <x v="47"/>
    <x v="47"/>
    <x v="47"/>
    <s v="C"/>
    <n v="31"/>
    <n v="3.3"/>
    <n v="8.1999999999999993"/>
    <n v="1.0229999999999999"/>
    <n v="2.5419999999999998"/>
    <n v="36.558139799999999"/>
    <n v="1133.3023338"/>
    <n v="417.0130015209125"/>
    <n v="278.00866768060831"/>
    <n v="19.832790841500003"/>
    <n v="116.25"/>
    <n v="1269.3851246415002"/>
    <n v="40.947907246500009"/>
    <n v="467.08639444676817"/>
    <n v="311.39092963117878"/>
  </r>
  <r>
    <s v="03/06/2026"/>
    <s v="M"/>
    <s v="[1062] RAMGADH"/>
    <s v="[8402] RAMPUR"/>
    <x v="47"/>
    <x v="47"/>
    <x v="47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03/06/2026"/>
    <s v="M"/>
    <s v="[1062] RAMGADH"/>
    <s v="[8402] RAMPUR"/>
    <x v="47"/>
    <x v="47"/>
    <x v="47"/>
    <s v="C"/>
    <n v="34"/>
    <n v="4.2"/>
    <n v="8.1999999999999993"/>
    <n v="1.4280000000000002"/>
    <n v="2.7879999999999994"/>
    <n v="40.311139799999999"/>
    <n v="1370.5787531999999"/>
    <n v="417.01179103448277"/>
    <n v="278.00786068965516"/>
    <n v="23.985128181"/>
    <n v="127.5"/>
    <n v="1522.0638813809999"/>
    <n v="44.766584746499994"/>
    <n v="463.102600825862"/>
    <n v="308.73506721724135"/>
  </r>
  <r>
    <s v="03/06/2026"/>
    <s v="E"/>
    <s v="[1062] RAMGADH"/>
    <s v="[8402] RAMPUR"/>
    <x v="47"/>
    <x v="47"/>
    <x v="47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03/06/2026"/>
    <s v="E"/>
    <s v="[1062] RAMGADH"/>
    <s v="[8402] RAMPUR"/>
    <x v="47"/>
    <x v="47"/>
    <x v="47"/>
    <s v="C"/>
    <n v="37"/>
    <n v="3.7"/>
    <n v="8.1999999999999993"/>
    <n v="1.369"/>
    <n v="3.0339999999999998"/>
    <n v="38.226139799999999"/>
    <n v="1414.3671726"/>
    <n v="417.01243418181815"/>
    <n v="278.00828945454543"/>
    <n v="24.751425520500003"/>
    <n v="138.75"/>
    <n v="1577.8685981204999"/>
    <n v="42.645097246499994"/>
    <n v="465.21924268909078"/>
    <n v="310.14616179272718"/>
  </r>
  <r>
    <s v="04/06/2026"/>
    <s v="M"/>
    <s v="[1062] RAMGADH"/>
    <s v="[8402] RAMPUR"/>
    <x v="47"/>
    <x v="47"/>
    <x v="47"/>
    <s v="B"/>
    <n v="21"/>
    <n v="7.5"/>
    <n v="8.8000000000000007"/>
    <n v="1.575"/>
    <n v="1.8480000000000001"/>
    <n v="61.998750000000001"/>
    <n v="1301.9737500000001"/>
    <n v="463.83104738154617"/>
    <n v="309.22069825436409"/>
    <n v="22.784540625000005"/>
    <n v="78.75"/>
    <n v="1403.5082906250002"/>
    <n v="66.833728125000007"/>
    <n v="500.00295355361607"/>
    <n v="333.3353023690774"/>
  </r>
  <r>
    <s v="04/06/2026"/>
    <s v="M"/>
    <s v="[1062] RAMGADH"/>
    <s v="[8402] RAMPUR"/>
    <x v="47"/>
    <x v="47"/>
    <x v="47"/>
    <s v="C"/>
    <n v="27"/>
    <n v="4.2"/>
    <n v="8.1"/>
    <n v="1.1340000000000001"/>
    <n v="2.1869999999999998"/>
    <n v="40.033125900000002"/>
    <n v="1080.8943993"/>
    <n v="417.01172812499999"/>
    <n v="278.00781875000001"/>
    <n v="18.915651987750003"/>
    <n v="101.25"/>
    <n v="1201.06005128775"/>
    <n v="44.483705603250002"/>
    <n v="463.37193336718752"/>
    <n v="308.9146222447917"/>
  </r>
  <r>
    <s v="04/06/2026"/>
    <s v="E"/>
    <s v="[1062] RAMGADH"/>
    <s v="[8402] RAMPUR"/>
    <x v="47"/>
    <x v="47"/>
    <x v="47"/>
    <s v="B"/>
    <n v="13"/>
    <n v="6.4"/>
    <n v="8.8000000000000007"/>
    <n v="0.83200000000000007"/>
    <n v="1.1440000000000001"/>
    <n v="52.9056"/>
    <n v="687.77279999999996"/>
    <n v="431.29565217391303"/>
    <n v="287.53043478260867"/>
    <n v="12.036024000000001"/>
    <n v="48.75"/>
    <n v="748.55882399999996"/>
    <n v="57.581447999999995"/>
    <n v="469.4139782608695"/>
    <n v="312.94265217391302"/>
  </r>
  <r>
    <s v="04/06/2026"/>
    <s v="E"/>
    <s v="[1062] RAMGADH"/>
    <s v="[8402] RAMPUR"/>
    <x v="47"/>
    <x v="47"/>
    <x v="47"/>
    <s v="C"/>
    <n v="36"/>
    <n v="3.4"/>
    <n v="8.1"/>
    <n v="1.224"/>
    <n v="2.9159999999999995"/>
    <n v="36.697125900000003"/>
    <n v="1321.0965324000001"/>
    <n v="417.01279431818188"/>
    <n v="278.00852954545456"/>
    <n v="23.119189317000004"/>
    <n v="135"/>
    <n v="1479.2157217170002"/>
    <n v="41.089325603250003"/>
    <n v="466.92415458238645"/>
    <n v="311.28276972159097"/>
  </r>
  <r>
    <s v="05/06/2026"/>
    <s v="M"/>
    <s v="[1062] RAMGADH"/>
    <s v="[8402] RAMPUR"/>
    <x v="47"/>
    <x v="47"/>
    <x v="47"/>
    <s v="B"/>
    <n v="21"/>
    <n v="7.6"/>
    <n v="8.8000000000000007"/>
    <n v="1.5959999999999999"/>
    <n v="1.8480000000000001"/>
    <n v="62.825400000000002"/>
    <n v="1319.3334"/>
    <n v="466.5252475247525"/>
    <n v="311.01683168316833"/>
    <n v="23.088334500000002"/>
    <n v="78.75"/>
    <n v="1421.1717345"/>
    <n v="67.674844499999992"/>
    <n v="502.53597400990094"/>
    <n v="335.02398267326731"/>
  </r>
  <r>
    <s v="05/06/2026"/>
    <s v="M"/>
    <s v="[1062] RAMGADH"/>
    <s v="[8402] RAMPUR"/>
    <x v="47"/>
    <x v="47"/>
    <x v="47"/>
    <s v="C"/>
    <n v="24"/>
    <n v="4"/>
    <n v="8.1999999999999993"/>
    <n v="0.96"/>
    <n v="1.9679999999999997"/>
    <n v="39.477139800000003"/>
    <n v="947.45135520000008"/>
    <n v="417.0120401408451"/>
    <n v="278.00802676056338"/>
    <n v="16.580398716000001"/>
    <n v="90"/>
    <n v="1054.0317539160001"/>
    <n v="43.917989746500005"/>
    <n v="463.92242689964797"/>
    <n v="309.28161793309863"/>
  </r>
  <r>
    <s v="05/06/2026"/>
    <s v="E"/>
    <s v="[1062] RAMGADH"/>
    <s v="[8402] RAMPUR"/>
    <x v="47"/>
    <x v="47"/>
    <x v="47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05/06/2026"/>
    <s v="E"/>
    <s v="[1062] RAMGADH"/>
    <s v="[8402] RAMPUR"/>
    <x v="47"/>
    <x v="47"/>
    <x v="47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06/06/2026"/>
    <s v="M"/>
    <s v="[1062] RAMGADH"/>
    <s v="[8402] RAMPUR"/>
    <x v="47"/>
    <x v="47"/>
    <x v="47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06/06/2026"/>
    <s v="M"/>
    <s v="[1062] RAMGADH"/>
    <s v="[8402] RAMPUR"/>
    <x v="47"/>
    <x v="47"/>
    <x v="47"/>
    <s v="C"/>
    <n v="27"/>
    <n v="4.2"/>
    <n v="8.1"/>
    <n v="1.1340000000000001"/>
    <n v="2.1869999999999998"/>
    <n v="40.033125900000002"/>
    <n v="1080.8943993"/>
    <n v="417.01172812499999"/>
    <n v="278.00781875000001"/>
    <n v="18.915651987750003"/>
    <n v="101.25"/>
    <n v="1201.06005128775"/>
    <n v="44.483705603250002"/>
    <n v="463.37193336718752"/>
    <n v="308.9146222447917"/>
  </r>
  <r>
    <s v="06/06/2026"/>
    <s v="E"/>
    <s v="[1062] RAMGADH"/>
    <s v="[8402] RAMPUR"/>
    <x v="47"/>
    <x v="47"/>
    <x v="47"/>
    <s v="B"/>
    <n v="18"/>
    <n v="6.3"/>
    <n v="8.6"/>
    <n v="1.1339999999999999"/>
    <n v="1.5479999999999998"/>
    <n v="51.552899999999994"/>
    <n v="927.95219999999995"/>
    <n v="428.41745152354571"/>
    <n v="285.61163434903045"/>
    <n v="16.2391635"/>
    <n v="67.5"/>
    <n v="1011.6913635"/>
    <n v="56.205075749999999"/>
    <n v="467.07819182825489"/>
    <n v="311.38546121883661"/>
  </r>
  <r>
    <s v="06/06/2026"/>
    <s v="E"/>
    <s v="[1062] RAMGADH"/>
    <s v="[8402] RAMPUR"/>
    <x v="47"/>
    <x v="47"/>
    <x v="47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07/06/2026"/>
    <s v="M"/>
    <s v="[1062] RAMGADH"/>
    <s v="[8402] RAMPUR"/>
    <x v="47"/>
    <x v="47"/>
    <x v="47"/>
    <s v="B"/>
    <n v="19"/>
    <n v="7.1"/>
    <n v="8.8000000000000007"/>
    <n v="1.349"/>
    <n v="1.6720000000000002"/>
    <n v="58.692149999999998"/>
    <n v="1115.15085"/>
    <n v="452.63868894601546"/>
    <n v="301.75912596401031"/>
    <n v="19.515139875000003"/>
    <n v="71.25"/>
    <n v="1205.9159898749999"/>
    <n v="63.469262624999999"/>
    <n v="489.48017448586126"/>
    <n v="326.32011632390748"/>
  </r>
  <r>
    <s v="07/06/2026"/>
    <s v="M"/>
    <s v="[1062] RAMGADH"/>
    <s v="[8402] RAMPUR"/>
    <x v="47"/>
    <x v="47"/>
    <x v="47"/>
    <s v="C"/>
    <n v="34"/>
    <n v="3.7"/>
    <n v="8.1"/>
    <n v="1.258"/>
    <n v="2.7539999999999996"/>
    <n v="37.948125900000008"/>
    <n v="1290.2362806000003"/>
    <n v="417.01237252747262"/>
    <n v="278.00824835164843"/>
    <n v="22.579134910500009"/>
    <n v="127.5"/>
    <n v="1440.3154155105003"/>
    <n v="42.362218103250008"/>
    <n v="465.51888025549459"/>
    <n v="310.34592017032975"/>
  </r>
  <r>
    <s v="07/06/2026"/>
    <s v="E"/>
    <s v="[1062] RAMGADH"/>
    <s v="[8402] RAMPUR"/>
    <x v="47"/>
    <x v="47"/>
    <x v="47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07/06/2026"/>
    <s v="E"/>
    <s v="[1062] RAMGADH"/>
    <s v="[8402] RAMPUR"/>
    <x v="47"/>
    <x v="47"/>
    <x v="47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08/06/2026"/>
    <s v="M"/>
    <s v="[1062] RAMGADH"/>
    <s v="[8402] RAMPUR"/>
    <x v="47"/>
    <x v="47"/>
    <x v="47"/>
    <s v="B"/>
    <n v="29"/>
    <n v="7.2"/>
    <n v="8.8000000000000007"/>
    <n v="2.0880000000000001"/>
    <n v="2.552"/>
    <n v="59.518800000000006"/>
    <n v="1726.0452000000002"/>
    <n v="455.50102040816324"/>
    <n v="303.66734693877549"/>
    <n v="30.205791000000008"/>
    <n v="108.75"/>
    <n v="1865.0009910000003"/>
    <n v="64.310379000000012"/>
    <n v="492.17126785714288"/>
    <n v="328.11417857142857"/>
  </r>
  <r>
    <s v="08/06/2026"/>
    <s v="M"/>
    <s v="[1062] RAMGADH"/>
    <s v="[8402] RAMPUR"/>
    <x v="47"/>
    <x v="47"/>
    <x v="47"/>
    <s v="C"/>
    <n v="29"/>
    <n v="3.7"/>
    <n v="8.1"/>
    <n v="1.0730000000000002"/>
    <n v="2.3489999999999998"/>
    <n v="37.948125900000008"/>
    <n v="1100.4956511000003"/>
    <n v="417.01237252747262"/>
    <n v="278.00824835164843"/>
    <n v="19.258673894250006"/>
    <n v="108.75"/>
    <n v="1228.5043249942503"/>
    <n v="42.362218103250008"/>
    <n v="465.51888025549459"/>
    <n v="310.34592017032975"/>
  </r>
  <r>
    <s v="08/06/2026"/>
    <s v="E"/>
    <s v="[1062] RAMGADH"/>
    <s v="[8402] RAMPUR"/>
    <x v="47"/>
    <x v="47"/>
    <x v="47"/>
    <s v="B"/>
    <n v="23"/>
    <n v="6.3"/>
    <n v="8.8000000000000007"/>
    <n v="1.4490000000000001"/>
    <n v="2.024"/>
    <n v="52.078949999999999"/>
    <n v="1197.81585"/>
    <n v="428.04616438356163"/>
    <n v="285.36410958904111"/>
    <n v="20.961777375"/>
    <n v="86.25"/>
    <n v="1305.0276273750001"/>
    <n v="56.740331625000003"/>
    <n v="466.35889006849317"/>
    <n v="310.90592671232878"/>
  </r>
  <r>
    <s v="08/06/2026"/>
    <s v="E"/>
    <s v="[1062] RAMGADH"/>
    <s v="[8402] RAMPUR"/>
    <x v="47"/>
    <x v="47"/>
    <x v="47"/>
    <s v="C"/>
    <n v="24"/>
    <n v="3.3"/>
    <n v="8.1"/>
    <n v="0.79199999999999993"/>
    <n v="1.9439999999999997"/>
    <n v="36.280125900000002"/>
    <n v="870.72302160000004"/>
    <n v="417.0129413793104"/>
    <n v="278.00862758620696"/>
    <n v="15.237652878000002"/>
    <n v="90"/>
    <n v="975.9606744780001"/>
    <n v="40.665028103250002"/>
    <n v="467.4141161293104"/>
    <n v="311.6094107528736"/>
  </r>
  <r>
    <s v="09/06/2026"/>
    <s v="M"/>
    <s v="[1062] RAMGADH"/>
    <s v="[8402] RAMPUR"/>
    <x v="47"/>
    <x v="47"/>
    <x v="47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09/06/2026"/>
    <s v="M"/>
    <s v="[1062] RAMGADH"/>
    <s v="[8402] RAMPUR"/>
    <x v="47"/>
    <x v="47"/>
    <x v="47"/>
    <s v="C"/>
    <n v="32"/>
    <n v="4.3"/>
    <n v="8.1999999999999993"/>
    <n v="1.3759999999999999"/>
    <n v="2.6239999999999997"/>
    <n v="40.728139799999994"/>
    <n v="1303.3004735999998"/>
    <n v="417.01167030716726"/>
    <n v="278.00778020477816"/>
    <n v="22.807758287999999"/>
    <n v="120"/>
    <n v="1446.1082318879999"/>
    <n v="45.190882246499996"/>
    <n v="462.70527897440275"/>
    <n v="308.47018598293516"/>
  </r>
  <r>
    <s v="09/06/2026"/>
    <s v="E"/>
    <s v="[1062] RAMGADH"/>
    <s v="[8402] RAMPUR"/>
    <x v="47"/>
    <x v="47"/>
    <x v="47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09/06/2026"/>
    <s v="E"/>
    <s v="[1062] RAMGADH"/>
    <s v="[8402] RAMPUR"/>
    <x v="47"/>
    <x v="47"/>
    <x v="47"/>
    <s v="C"/>
    <n v="33"/>
    <n v="3.6"/>
    <n v="8.1"/>
    <n v="1.1879999999999999"/>
    <n v="2.673"/>
    <n v="37.531125900000006"/>
    <n v="1238.5271547000002"/>
    <n v="417.01251000000008"/>
    <n v="278.00834000000003"/>
    <n v="21.674225207250007"/>
    <n v="123.75"/>
    <n v="1383.9513799072502"/>
    <n v="41.937920603250006"/>
    <n v="465.97689559166673"/>
    <n v="310.6512637277778"/>
  </r>
  <r>
    <s v="10/06/2026"/>
    <s v="M"/>
    <s v="[1062] RAMGADH"/>
    <s v="[8402] RAMPUR"/>
    <x v="47"/>
    <x v="47"/>
    <x v="47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10/06/2026"/>
    <s v="M"/>
    <s v="[1062] RAMGADH"/>
    <s v="[8402] RAMPUR"/>
    <x v="47"/>
    <x v="47"/>
    <x v="47"/>
    <s v="C"/>
    <n v="33"/>
    <n v="3.9"/>
    <n v="8.1"/>
    <n v="1.2869999999999999"/>
    <n v="2.673"/>
    <n v="38.782125900000004"/>
    <n v="1279.8101547000001"/>
    <n v="417.01210645161296"/>
    <n v="278.00807096774196"/>
    <n v="22.396677707250003"/>
    <n v="123.75"/>
    <n v="1425.9568324072502"/>
    <n v="43.210813103250004"/>
    <n v="464.63239895967746"/>
    <n v="309.75493263978495"/>
  </r>
  <r>
    <s v="10/06/2026"/>
    <s v="E"/>
    <s v="[1062] RAMGADH"/>
    <s v="[8402] RAMPUR"/>
    <x v="47"/>
    <x v="47"/>
    <x v="47"/>
    <s v="B"/>
    <n v="18"/>
    <n v="6.9"/>
    <n v="8.8000000000000007"/>
    <n v="1.242"/>
    <n v="1.5840000000000001"/>
    <n v="57.038850000000004"/>
    <n v="1026.6993"/>
    <n v="446.77950391644907"/>
    <n v="297.85300261096603"/>
    <n v="17.967237750000002"/>
    <n v="67.5"/>
    <n v="1112.1665377500001"/>
    <n v="61.787029875000002"/>
    <n v="483.97151338120102"/>
    <n v="322.64767558746735"/>
  </r>
  <r>
    <s v="10/06/2026"/>
    <s v="E"/>
    <s v="[1062] RAMGADH"/>
    <s v="[8402] RAMPUR"/>
    <x v="47"/>
    <x v="47"/>
    <x v="47"/>
    <s v="C"/>
    <n v="23"/>
    <n v="3.3"/>
    <n v="8.1"/>
    <n v="0.7589999999999999"/>
    <n v="1.8629999999999998"/>
    <n v="36.280125900000002"/>
    <n v="834.44289570000001"/>
    <n v="417.0129413793104"/>
    <n v="278.00862758620696"/>
    <n v="14.602750674750002"/>
    <n v="86.25"/>
    <n v="935.29564637475005"/>
    <n v="40.665028103250002"/>
    <n v="467.4141161293104"/>
    <n v="311.6094107528736"/>
  </r>
  <r>
    <s v="11/06/2026"/>
    <s v="M"/>
    <s v="[1062] RAMGADH"/>
    <s v="[8402] RAMPUR"/>
    <x v="47"/>
    <x v="47"/>
    <x v="47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s v="11/06/2026"/>
    <s v="M"/>
    <s v="[1062] RAMGADH"/>
    <s v="[8402] RAMPUR"/>
    <x v="47"/>
    <x v="47"/>
    <x v="47"/>
    <s v="C"/>
    <n v="29"/>
    <n v="4.3"/>
    <n v="8.1"/>
    <n v="1.2469999999999999"/>
    <n v="2.3489999999999998"/>
    <n v="40.450125900000003"/>
    <n v="1173.0536511"/>
    <n v="417.01160721649489"/>
    <n v="278.00773814432995"/>
    <n v="20.528438894250002"/>
    <n v="108.75"/>
    <n v="1302.3320899942501"/>
    <n v="44.908003103250003"/>
    <n v="462.96910415721652"/>
    <n v="308.64606943814437"/>
  </r>
  <r>
    <s v="11/06/2026"/>
    <s v="E"/>
    <s v="[1062] RAMGADH"/>
    <s v="[8402] RAMPUR"/>
    <x v="47"/>
    <x v="47"/>
    <x v="47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11/06/2026"/>
    <s v="E"/>
    <s v="[1062] RAMGADH"/>
    <s v="[8402] RAMPUR"/>
    <x v="47"/>
    <x v="47"/>
    <x v="47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12/06/2026"/>
    <s v="M"/>
    <s v="[1062] RAMGADH"/>
    <s v="[8402] RAMPUR"/>
    <x v="47"/>
    <x v="47"/>
    <x v="47"/>
    <s v="B"/>
    <n v="28"/>
    <n v="7"/>
    <n v="9"/>
    <n v="1.96"/>
    <n v="2.52"/>
    <n v="58.45"/>
    <n v="1636.6000000000001"/>
    <n v="449.61538461538464"/>
    <n v="299.74358974358978"/>
    <n v="28.640500000000007"/>
    <n v="105"/>
    <n v="1770.2405000000001"/>
    <n v="63.222875000000002"/>
    <n v="486.32980769230767"/>
    <n v="324.21987179487178"/>
  </r>
  <r>
    <s v="12/06/2026"/>
    <s v="M"/>
    <s v="[1062] RAMGADH"/>
    <s v="[8402] RAMPUR"/>
    <x v="47"/>
    <x v="47"/>
    <x v="47"/>
    <s v="C"/>
    <n v="30"/>
    <n v="4.3"/>
    <n v="8.5"/>
    <n v="1.29"/>
    <n v="2.5499999999999998"/>
    <n v="41.562181500000001"/>
    <n v="1246.8654450000001"/>
    <n v="417.01185451505017"/>
    <n v="278.00790301003343"/>
    <n v="21.820145287500004"/>
    <n v="112.5"/>
    <n v="1381.1855902875002"/>
    <n v="46.039519676250009"/>
    <n v="461.9349800292643"/>
    <n v="307.95665335284286"/>
  </r>
  <r>
    <s v="12/06/2026"/>
    <s v="E"/>
    <s v="[1062] RAMGADH"/>
    <s v="[8402] RAMPUR"/>
    <x v="47"/>
    <x v="47"/>
    <x v="47"/>
    <s v="B"/>
    <n v="22"/>
    <n v="6.8"/>
    <n v="9"/>
    <n v="1.496"/>
    <n v="1.98"/>
    <n v="56.78"/>
    <n v="1249.1600000000001"/>
    <n v="443.59375"/>
    <n v="295.72916666666669"/>
    <n v="21.860300000000002"/>
    <n v="82.5"/>
    <n v="1353.5203000000001"/>
    <n v="61.523650000000004"/>
    <n v="480.65351562500001"/>
    <n v="320.43567708333336"/>
  </r>
  <r>
    <s v="12/06/2026"/>
    <s v="E"/>
    <s v="[1062] RAMGADH"/>
    <s v="[8402] RAMPUR"/>
    <x v="47"/>
    <x v="47"/>
    <x v="47"/>
    <s v="C"/>
    <n v="36"/>
    <n v="3.8"/>
    <n v="8.1999999999999993"/>
    <n v="1.3679999999999999"/>
    <n v="2.952"/>
    <n v="38.6431398"/>
    <n v="1391.1530327999999"/>
    <n v="417.01230000000004"/>
    <n v="278.00820000000004"/>
    <n v="24.345178074"/>
    <n v="135"/>
    <n v="1550.4982108739998"/>
    <n v="43.069394746499995"/>
    <n v="464.77764114928056"/>
    <n v="309.85176076618706"/>
  </r>
  <r>
    <s v="13/06/2026"/>
    <s v="M"/>
    <s v="[1062] RAMGADH"/>
    <s v="[8402] RAMPUR"/>
    <x v="47"/>
    <x v="47"/>
    <x v="47"/>
    <s v="B"/>
    <n v="19"/>
    <n v="7.5"/>
    <n v="9"/>
    <n v="1.425"/>
    <n v="1.71"/>
    <n v="62.625"/>
    <n v="1189.875"/>
    <n v="463.88888888888886"/>
    <n v="309.25925925925924"/>
    <n v="20.822812500000001"/>
    <n v="71.25"/>
    <n v="1281.9478125000001"/>
    <n v="67.470937500000005"/>
    <n v="499.78472222222223"/>
    <n v="333.18981481481484"/>
  </r>
  <r>
    <s v="13/06/2026"/>
    <s v="M"/>
    <s v="[1062] RAMGADH"/>
    <s v="[8402] RAMPUR"/>
    <x v="47"/>
    <x v="47"/>
    <x v="47"/>
    <s v="C"/>
    <n v="33"/>
    <n v="4.2"/>
    <n v="8.1999999999999993"/>
    <n v="1.3859999999999999"/>
    <n v="2.7059999999999995"/>
    <n v="40.311139799999999"/>
    <n v="1330.2676134000001"/>
    <n v="417.01179103448277"/>
    <n v="278.00786068965516"/>
    <n v="23.279683234500002"/>
    <n v="123.75"/>
    <n v="1477.2972966345001"/>
    <n v="44.766584746500001"/>
    <n v="463.10260082586211"/>
    <n v="308.73506721724141"/>
  </r>
  <r>
    <s v="13/06/2026"/>
    <s v="E"/>
    <s v="[1062] RAMGADH"/>
    <s v="[8402] RAMPUR"/>
    <x v="47"/>
    <x v="47"/>
    <x v="47"/>
    <s v="B"/>
    <n v="13"/>
    <n v="6.8"/>
    <n v="8.8000000000000007"/>
    <n v="0.8839999999999999"/>
    <n v="1.1440000000000001"/>
    <n v="56.212200000000003"/>
    <n v="730.7586"/>
    <n v="443.78052631578947"/>
    <n v="295.8536842105263"/>
    <n v="12.788275500000001"/>
    <n v="48.75"/>
    <n v="792.29687549999994"/>
    <n v="60.945913499999996"/>
    <n v="481.15194868421048"/>
    <n v="320.76796578947364"/>
  </r>
  <r>
    <s v="13/06/2026"/>
    <s v="E"/>
    <s v="[1062] RAMGADH"/>
    <s v="[8402] RAMPUR"/>
    <x v="47"/>
    <x v="47"/>
    <x v="47"/>
    <s v="C"/>
    <n v="31"/>
    <n v="3.6"/>
    <n v="8.1999999999999993"/>
    <n v="1.1160000000000001"/>
    <n v="2.5419999999999998"/>
    <n v="37.809139800000004"/>
    <n v="1172.0833338000002"/>
    <n v="417.01257132352941"/>
    <n v="278.00838088235292"/>
    <n v="20.511458341500006"/>
    <n v="116.25"/>
    <n v="1308.8447921415002"/>
    <n v="42.220799746500006"/>
    <n v="465.67058543933825"/>
    <n v="310.44705695955884"/>
  </r>
  <r>
    <s v="14/06/2026"/>
    <s v="M"/>
    <s v="[1062] RAMGADH"/>
    <s v="[8402] RAMPUR"/>
    <x v="47"/>
    <x v="47"/>
    <x v="47"/>
    <s v="B"/>
    <n v="23"/>
    <n v="7.6"/>
    <n v="8.8000000000000007"/>
    <n v="1.7479999999999998"/>
    <n v="2.024"/>
    <n v="62.825400000000002"/>
    <n v="1444.9842000000001"/>
    <n v="466.5252475247525"/>
    <n v="311.01683168316833"/>
    <n v="25.287223500000003"/>
    <n v="86.25"/>
    <n v="1556.5214235000001"/>
    <n v="67.674844500000006"/>
    <n v="502.53597400990105"/>
    <n v="335.02398267326737"/>
  </r>
  <r>
    <s v="14/06/2026"/>
    <s v="M"/>
    <s v="[1062] RAMGADH"/>
    <s v="[8402] RAMPUR"/>
    <x v="47"/>
    <x v="47"/>
    <x v="47"/>
    <s v="C"/>
    <n v="27"/>
    <n v="4.2"/>
    <n v="8.1999999999999993"/>
    <n v="1.1340000000000001"/>
    <n v="2.214"/>
    <n v="40.311139799999999"/>
    <n v="1088.4007746"/>
    <n v="417.01179103448277"/>
    <n v="278.00786068965516"/>
    <n v="19.047013555500001"/>
    <n v="101.25"/>
    <n v="1208.6977881554999"/>
    <n v="44.766584746499994"/>
    <n v="463.102600825862"/>
    <n v="308.73506721724135"/>
  </r>
  <r>
    <s v="14/06/2026"/>
    <s v="E"/>
    <s v="[1062] RAMGADH"/>
    <s v="[8402] RAMPUR"/>
    <x v="47"/>
    <x v="47"/>
    <x v="47"/>
    <s v="B"/>
    <n v="23"/>
    <n v="6.4"/>
    <n v="8.8000000000000007"/>
    <n v="1.4720000000000002"/>
    <n v="2.024"/>
    <n v="52.9056"/>
    <n v="1216.8288"/>
    <n v="431.29565217391303"/>
    <n v="287.53043478260867"/>
    <n v="21.294504000000003"/>
    <n v="86.25"/>
    <n v="1324.373304"/>
    <n v="57.581448000000002"/>
    <n v="469.41397826086956"/>
    <n v="312.94265217391302"/>
  </r>
  <r>
    <s v="14/06/2026"/>
    <s v="E"/>
    <s v="[1062] RAMGADH"/>
    <s v="[8402] RAMPUR"/>
    <x v="47"/>
    <x v="47"/>
    <x v="47"/>
    <s v="C"/>
    <n v="34"/>
    <n v="3.7"/>
    <n v="8.4"/>
    <n v="1.258"/>
    <n v="2.8560000000000003"/>
    <n v="38.782167600000008"/>
    <n v="1318.5936984000002"/>
    <n v="417.01255483870978"/>
    <n v="278.00836989247318"/>
    <n v="23.075389722000008"/>
    <n v="127.5"/>
    <n v="1469.1690881220002"/>
    <n v="43.210855533000007"/>
    <n v="464.63285519354849"/>
    <n v="309.75523679569898"/>
  </r>
  <r>
    <s v="15/06/2026"/>
    <s v="M"/>
    <s v="[1062] RAMGADH"/>
    <s v="[8402] RAMPUR"/>
    <x v="47"/>
    <x v="47"/>
    <x v="47"/>
    <s v="B"/>
    <n v="20"/>
    <n v="7.5"/>
    <n v="8.8000000000000007"/>
    <n v="1.5"/>
    <n v="1.76"/>
    <n v="61.998750000000001"/>
    <n v="1239.9749999999999"/>
    <n v="463.83104738154617"/>
    <n v="309.22069825436409"/>
    <n v="21.699562499999999"/>
    <n v="75"/>
    <n v="1336.6745624999999"/>
    <n v="66.833728124999993"/>
    <n v="500.00295355361595"/>
    <n v="333.33530236907728"/>
  </r>
  <r>
    <s v="15/06/2026"/>
    <s v="M"/>
    <s v="[1062] RAMGADH"/>
    <s v="[8402] RAMPUR"/>
    <x v="47"/>
    <x v="47"/>
    <x v="47"/>
    <s v="C"/>
    <n v="31"/>
    <n v="4.4000000000000004"/>
    <n v="8.1999999999999993"/>
    <n v="1.3640000000000001"/>
    <n v="2.5419999999999998"/>
    <n v="41.145139800000003"/>
    <n v="1275.4993338000002"/>
    <n v="417.01155202702705"/>
    <n v="278.00770135135139"/>
    <n v="22.321238341500006"/>
    <n v="116.25"/>
    <n v="1414.0705721415002"/>
    <n v="45.615179746500004"/>
    <n v="462.31601094425679"/>
    <n v="308.21067396283786"/>
  </r>
  <r>
    <s v="15/06/2026"/>
    <s v="E"/>
    <s v="[1062] RAMGADH"/>
    <s v="[8402] RAMPUR"/>
    <x v="47"/>
    <x v="47"/>
    <x v="47"/>
    <s v="B"/>
    <n v="16"/>
    <n v="6.8"/>
    <n v="8.8000000000000007"/>
    <n v="1.0880000000000001"/>
    <n v="1.4080000000000001"/>
    <n v="56.212200000000003"/>
    <n v="899.39520000000005"/>
    <n v="443.78052631578947"/>
    <n v="295.8536842105263"/>
    <n v="15.739416000000002"/>
    <n v="60"/>
    <n v="975.13461600000005"/>
    <n v="60.945913500000003"/>
    <n v="481.15194868421054"/>
    <n v="320.76796578947369"/>
  </r>
  <r>
    <s v="15/06/2026"/>
    <s v="E"/>
    <s v="[1062] RAMGADH"/>
    <s v="[8402] RAMPUR"/>
    <x v="47"/>
    <x v="47"/>
    <x v="47"/>
    <s v="C"/>
    <n v="24"/>
    <n v="3.6"/>
    <n v="8.1999999999999993"/>
    <n v="0.8640000000000001"/>
    <n v="1.9679999999999997"/>
    <n v="37.809139800000004"/>
    <n v="907.41935520000015"/>
    <n v="417.01257132352941"/>
    <n v="278.00838088235292"/>
    <n v="15.879838716000004"/>
    <n v="90"/>
    <n v="1013.2991939160001"/>
    <n v="42.220799746500006"/>
    <n v="465.67058543933825"/>
    <n v="310.44705695955884"/>
  </r>
  <r>
    <s v="16/06/2026"/>
    <s v="M"/>
    <s v="[1062] RAMGADH"/>
    <s v="[8402] RAMPUR"/>
    <x v="47"/>
    <x v="47"/>
    <x v="47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16/06/2026"/>
    <s v="M"/>
    <s v="[1062] RAMGADH"/>
    <s v="[8402] RAMPUR"/>
    <x v="47"/>
    <x v="47"/>
    <x v="47"/>
    <s v="C"/>
    <n v="27"/>
    <n v="4.3"/>
    <n v="8.1999999999999993"/>
    <n v="1.161"/>
    <n v="2.214"/>
    <n v="40.728139799999994"/>
    <n v="1099.6597745999998"/>
    <n v="417.01167030716726"/>
    <n v="278.00778020477816"/>
    <n v="19.244046055499997"/>
    <n v="101.25"/>
    <n v="1220.1538206554997"/>
    <n v="45.190882246499989"/>
    <n v="462.70527897440269"/>
    <n v="308.47018598293511"/>
  </r>
  <r>
    <s v="16/06/2026"/>
    <s v="E"/>
    <s v="[1062] RAMGADH"/>
    <s v="[8402] RAMPUR"/>
    <x v="47"/>
    <x v="47"/>
    <x v="47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16/06/2026"/>
    <s v="E"/>
    <s v="[1062] RAMGADH"/>
    <s v="[8402] RAMPUR"/>
    <x v="47"/>
    <x v="47"/>
    <x v="47"/>
    <s v="C"/>
    <n v="30"/>
    <n v="3.6"/>
    <n v="8.1999999999999993"/>
    <n v="1.08"/>
    <n v="2.4599999999999995"/>
    <n v="37.809139800000004"/>
    <n v="1134.2741940000001"/>
    <n v="417.01257132352941"/>
    <n v="278.00838088235292"/>
    <n v="19.849798395000004"/>
    <n v="112.5"/>
    <n v="1266.6239923950002"/>
    <n v="42.220799746500006"/>
    <n v="465.67058543933825"/>
    <n v="310.44705695955884"/>
  </r>
  <r>
    <s v="17/06/2026"/>
    <s v="M"/>
    <s v="[1062] RAMGADH"/>
    <s v="[8402] RAMPUR"/>
    <x v="47"/>
    <x v="47"/>
    <x v="47"/>
    <s v="B"/>
    <n v="23"/>
    <n v="7.9"/>
    <n v="8.8000000000000007"/>
    <n v="1.8170000000000002"/>
    <n v="2.024"/>
    <n v="65.305350000000004"/>
    <n v="1502.02305"/>
    <n v="474.37300242130755"/>
    <n v="316.2486682808717"/>
    <n v="26.285403375000001"/>
    <n v="86.25"/>
    <n v="1614.558453375"/>
    <n v="70.198193625000002"/>
    <n v="509.9142394067797"/>
    <n v="339.94282627118645"/>
  </r>
  <r>
    <s v="17/06/2026"/>
    <s v="M"/>
    <s v="[1062] RAMGADH"/>
    <s v="[8402] RAMPUR"/>
    <x v="47"/>
    <x v="47"/>
    <x v="47"/>
    <s v="C"/>
    <n v="29"/>
    <n v="4.5999999999999996"/>
    <n v="8.1999999999999993"/>
    <n v="1.3339999999999999"/>
    <n v="2.3779999999999997"/>
    <n v="41.979139799999999"/>
    <n v="1217.3950542"/>
    <n v="417.01132251655633"/>
    <n v="278.00754834437089"/>
    <n v="21.304413448500004"/>
    <n v="108.75"/>
    <n v="1347.4494676485001"/>
    <n v="46.4637747465"/>
    <n v="461.56067628973517"/>
    <n v="307.70711752649009"/>
  </r>
  <r>
    <s v="17/06/2026"/>
    <s v="E"/>
    <s v="[1062] RAMGADH"/>
    <s v="[8402] RAMPUR"/>
    <x v="47"/>
    <x v="47"/>
    <x v="47"/>
    <s v="B"/>
    <n v="23"/>
    <n v="6.9"/>
    <n v="8.8000000000000007"/>
    <n v="1.5870000000000002"/>
    <n v="2.024"/>
    <n v="57.038850000000004"/>
    <n v="1311.89355"/>
    <n v="446.77950391644907"/>
    <n v="297.85300261096603"/>
    <n v="22.958137125000004"/>
    <n v="86.25"/>
    <n v="1421.1016871249999"/>
    <n v="61.787029874999995"/>
    <n v="483.97151338120096"/>
    <n v="322.64767558746729"/>
  </r>
  <r>
    <s v="17/06/2026"/>
    <s v="E"/>
    <s v="[1062] RAMGADH"/>
    <s v="[8402] RAMPUR"/>
    <x v="47"/>
    <x v="47"/>
    <x v="47"/>
    <s v="C"/>
    <n v="30"/>
    <n v="3.4"/>
    <n v="8.1999999999999993"/>
    <n v="1.02"/>
    <n v="2.4599999999999995"/>
    <n v="36.975139800000001"/>
    <n v="1109.2541940000001"/>
    <n v="417.01285488721805"/>
    <n v="278.00856992481204"/>
    <n v="19.411948395000003"/>
    <n v="112.5"/>
    <n v="1241.1661423950002"/>
    <n v="41.372204746500003"/>
    <n v="466.60381293045111"/>
    <n v="311.06920862030074"/>
  </r>
  <r>
    <s v="18/06/2026"/>
    <s v="M"/>
    <s v="[1062] RAMGADH"/>
    <s v="[8402] RAMPUR"/>
    <x v="47"/>
    <x v="47"/>
    <x v="47"/>
    <s v="B"/>
    <n v="18"/>
    <n v="7.8"/>
    <n v="8.8000000000000007"/>
    <n v="1.4040000000000001"/>
    <n v="1.5840000000000001"/>
    <n v="64.478699999999989"/>
    <n v="1160.6165999999998"/>
    <n v="471.7953658536585"/>
    <n v="314.530243902439"/>
    <n v="20.3107905"/>
    <n v="67.5"/>
    <n v="1248.4273904999998"/>
    <n v="69.357077249999989"/>
    <n v="507.49080914634141"/>
    <n v="338.32720609756092"/>
  </r>
  <r>
    <s v="18/06/2026"/>
    <s v="M"/>
    <s v="[1062] RAMGADH"/>
    <s v="[8402] RAMPUR"/>
    <x v="47"/>
    <x v="47"/>
    <x v="47"/>
    <s v="C"/>
    <n v="30"/>
    <n v="4.2"/>
    <n v="8.1999999999999993"/>
    <n v="1.26"/>
    <n v="2.4599999999999995"/>
    <n v="40.311139799999999"/>
    <n v="1209.334194"/>
    <n v="417.01179103448277"/>
    <n v="278.00786068965516"/>
    <n v="21.163348395000003"/>
    <n v="112.5"/>
    <n v="1342.997542395"/>
    <n v="44.766584746500001"/>
    <n v="463.10260082586211"/>
    <n v="308.73506721724141"/>
  </r>
  <r>
    <s v="18/06/2026"/>
    <s v="E"/>
    <s v="[1062] RAMGADH"/>
    <s v="[8402] RAMPUR"/>
    <x v="47"/>
    <x v="47"/>
    <x v="47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18/06/2026"/>
    <s v="E"/>
    <s v="[1062] RAMGADH"/>
    <s v="[8402] RAMPUR"/>
    <x v="47"/>
    <x v="47"/>
    <x v="47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19/06/2026"/>
    <s v="M"/>
    <s v="[1062] RAMGADH"/>
    <s v="[8402] RAMPUR"/>
    <x v="47"/>
    <x v="47"/>
    <x v="47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s v="19/06/2026"/>
    <s v="M"/>
    <s v="[1062] RAMGADH"/>
    <s v="[8402] RAMPUR"/>
    <x v="47"/>
    <x v="47"/>
    <x v="47"/>
    <s v="C"/>
    <n v="26"/>
    <n v="4"/>
    <n v="8.3000000000000007"/>
    <n v="1.04"/>
    <n v="2.1579999999999999"/>
    <n v="39.755153700000008"/>
    <n v="1033.6339962000002"/>
    <n v="417.01210174825178"/>
    <n v="278.00806783216785"/>
    <n v="18.088594933500005"/>
    <n v="97.5"/>
    <n v="1149.2225911335001"/>
    <n v="44.200868889750005"/>
    <n v="463.6454778645105"/>
    <n v="309.096985243007"/>
  </r>
  <r>
    <s v="19/06/2026"/>
    <s v="E"/>
    <s v="[1062] RAMGADH"/>
    <s v="[8402] RAMPUR"/>
    <x v="47"/>
    <x v="47"/>
    <x v="47"/>
    <s v="B"/>
    <n v="26"/>
    <n v="6.3"/>
    <n v="8.6"/>
    <n v="1.6379999999999999"/>
    <n v="2.2359999999999998"/>
    <n v="51.552899999999994"/>
    <n v="1340.3753999999999"/>
    <n v="428.41745152354571"/>
    <n v="285.61163434903045"/>
    <n v="23.456569500000001"/>
    <n v="97.5"/>
    <n v="1461.3319695"/>
    <n v="56.205075749999999"/>
    <n v="467.07819182825489"/>
    <n v="311.38546121883661"/>
  </r>
  <r>
    <s v="19/06/2026"/>
    <s v="E"/>
    <s v="[1062] RAMGADH"/>
    <s v="[8402] RAMPUR"/>
    <x v="47"/>
    <x v="47"/>
    <x v="47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20/06/2026"/>
    <s v="M"/>
    <s v="[1062] RAMGADH"/>
    <s v="[8402] RAMPUR"/>
    <x v="47"/>
    <x v="47"/>
    <x v="47"/>
    <s v="B"/>
    <n v="24"/>
    <n v="7.5"/>
    <n v="8.8000000000000007"/>
    <n v="1.8"/>
    <n v="2.1120000000000001"/>
    <n v="61.998750000000001"/>
    <n v="1487.97"/>
    <n v="463.83104738154617"/>
    <n v="309.22069825436409"/>
    <n v="26.039475000000003"/>
    <n v="90"/>
    <n v="1604.0094750000001"/>
    <n v="66.833728125000007"/>
    <n v="500.00295355361607"/>
    <n v="333.3353023690774"/>
  </r>
  <r>
    <s v="20/06/2026"/>
    <s v="M"/>
    <s v="[1062] RAMGADH"/>
    <s v="[8402] RAMPUR"/>
    <x v="47"/>
    <x v="47"/>
    <x v="47"/>
    <s v="C"/>
    <n v="27"/>
    <n v="4.4000000000000004"/>
    <n v="8"/>
    <n v="1.1880000000000002"/>
    <n v="2.16"/>
    <n v="40.589112000000007"/>
    <n v="1095.9060240000001"/>
    <n v="417.01142465753429"/>
    <n v="278.00761643835619"/>
    <n v="19.178355420000003"/>
    <n v="101.25"/>
    <n v="1216.33437942"/>
    <n v="45.049421459999998"/>
    <n v="462.83652184931503"/>
    <n v="308.55768123287669"/>
  </r>
  <r>
    <s v="20/06/2026"/>
    <s v="E"/>
    <s v="[1062] RAMGADH"/>
    <s v="[8402] RAMPUR"/>
    <x v="47"/>
    <x v="47"/>
    <x v="47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20/06/2026"/>
    <s v="E"/>
    <s v="[1062] RAMGADH"/>
    <s v="[8402] RAMPUR"/>
    <x v="47"/>
    <x v="47"/>
    <x v="47"/>
    <s v="C"/>
    <n v="31"/>
    <n v="3.8"/>
    <n v="8.1"/>
    <n v="1.1779999999999999"/>
    <n v="2.5110000000000001"/>
    <n v="38.365125900000002"/>
    <n v="1189.3189029"/>
    <n v="417.01223804347831"/>
    <n v="278.00815869565218"/>
    <n v="20.813080800750001"/>
    <n v="116.25"/>
    <n v="1326.38198370075"/>
    <n v="42.786515603250002"/>
    <n v="465.07082177445653"/>
    <n v="310.04721451630434"/>
  </r>
  <r>
    <s v="21/06/2026"/>
    <s v="M"/>
    <s v="[1062] RAMGADH"/>
    <s v="[8402] RAMPUR"/>
    <x v="47"/>
    <x v="47"/>
    <x v="47"/>
    <s v="B"/>
    <n v="28"/>
    <n v="7"/>
    <n v="8.8000000000000007"/>
    <n v="1.96"/>
    <n v="2.4640000000000004"/>
    <n v="57.865500000000004"/>
    <n v="1620.2340000000002"/>
    <n v="449.73186528497411"/>
    <n v="299.82124352331607"/>
    <n v="28.354095000000004"/>
    <n v="105"/>
    <n v="1753.5880950000001"/>
    <n v="62.62814625"/>
    <n v="486.74725064766835"/>
    <n v="324.49816709844555"/>
  </r>
  <r>
    <s v="21/06/2026"/>
    <s v="M"/>
    <s v="[1062] RAMGADH"/>
    <s v="[8402] RAMPUR"/>
    <x v="47"/>
    <x v="47"/>
    <x v="47"/>
    <s v="C"/>
    <n v="28"/>
    <n v="4"/>
    <n v="8.3000000000000007"/>
    <n v="1.1200000000000001"/>
    <n v="2.3240000000000003"/>
    <n v="39.755153700000008"/>
    <n v="1113.1443036000003"/>
    <n v="417.01210174825178"/>
    <n v="278.00806783216785"/>
    <n v="19.480025313000006"/>
    <n v="105"/>
    <n v="1237.6243289130002"/>
    <n v="44.200868889750005"/>
    <n v="463.6454778645105"/>
    <n v="309.096985243007"/>
  </r>
  <r>
    <s v="21/06/2026"/>
    <s v="E"/>
    <s v="[1062] RAMGADH"/>
    <s v="[8402] RAMPUR"/>
    <x v="47"/>
    <x v="47"/>
    <x v="47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21/06/2026"/>
    <s v="E"/>
    <s v="[1062] RAMGADH"/>
    <s v="[8402] RAMPUR"/>
    <x v="47"/>
    <x v="47"/>
    <x v="47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22/06/2026"/>
    <s v="M"/>
    <s v="[1062] RAMGADH"/>
    <s v="[8402] RAMPUR"/>
    <x v="47"/>
    <x v="47"/>
    <x v="47"/>
    <s v="B"/>
    <n v="20"/>
    <n v="7.6"/>
    <n v="8.8000000000000007"/>
    <n v="1.52"/>
    <n v="1.76"/>
    <n v="62.825400000000002"/>
    <n v="1256.508"/>
    <n v="466.5252475247525"/>
    <n v="311.01683168316833"/>
    <n v="21.988890000000001"/>
    <n v="75"/>
    <n v="1353.4968900000001"/>
    <n v="67.674844500000006"/>
    <n v="502.53597400990105"/>
    <n v="335.02398267326737"/>
  </r>
  <r>
    <s v="22/06/2026"/>
    <s v="M"/>
    <s v="[1062] RAMGADH"/>
    <s v="[8402] RAMPUR"/>
    <x v="47"/>
    <x v="47"/>
    <x v="47"/>
    <s v="C"/>
    <n v="31"/>
    <n v="3.8"/>
    <n v="8.1"/>
    <n v="1.1779999999999999"/>
    <n v="2.5110000000000001"/>
    <n v="38.365125900000002"/>
    <n v="1189.3189029"/>
    <n v="417.01223804347831"/>
    <n v="278.00815869565218"/>
    <n v="20.813080800750001"/>
    <n v="116.25"/>
    <n v="1326.38198370075"/>
    <n v="42.786515603250002"/>
    <n v="465.07082177445653"/>
    <n v="310.04721451630434"/>
  </r>
  <r>
    <s v="22/06/2026"/>
    <s v="E"/>
    <s v="[1062] RAMGADH"/>
    <s v="[8402] RAMPUR"/>
    <x v="47"/>
    <x v="47"/>
    <x v="47"/>
    <s v="B"/>
    <n v="17"/>
    <n v="6.4"/>
    <n v="8.8000000000000007"/>
    <n v="1.0880000000000001"/>
    <n v="1.4960000000000002"/>
    <n v="52.9056"/>
    <n v="899.39520000000005"/>
    <n v="431.29565217391303"/>
    <n v="287.53043478260867"/>
    <n v="15.739416000000002"/>
    <n v="63.75"/>
    <n v="978.88461600000005"/>
    <n v="57.581448000000002"/>
    <n v="469.41397826086956"/>
    <n v="312.94265217391302"/>
  </r>
  <r>
    <s v="22/06/2026"/>
    <s v="E"/>
    <s v="[1062] RAMGADH"/>
    <s v="[8402] RAMPUR"/>
    <x v="47"/>
    <x v="47"/>
    <x v="47"/>
    <s v="C"/>
    <n v="23"/>
    <n v="3.9"/>
    <n v="8.1"/>
    <n v="0.89700000000000002"/>
    <n v="1.8629999999999998"/>
    <n v="38.782125900000004"/>
    <n v="891.98889570000006"/>
    <n v="417.01210645161296"/>
    <n v="278.00807096774196"/>
    <n v="15.609805674750003"/>
    <n v="86.25"/>
    <n v="993.84870137475002"/>
    <n v="43.210813103250004"/>
    <n v="464.63239895967746"/>
    <n v="309.75493263978495"/>
  </r>
  <r>
    <s v="23/06/2026"/>
    <s v="M"/>
    <s v="[1062] RAMGADH"/>
    <s v="[8402] RAMPUR"/>
    <x v="47"/>
    <x v="47"/>
    <x v="47"/>
    <s v="B"/>
    <n v="22"/>
    <n v="7.6"/>
    <n v="8.8000000000000007"/>
    <n v="1.6719999999999999"/>
    <n v="1.9360000000000002"/>
    <n v="62.825400000000002"/>
    <n v="1382.1588000000002"/>
    <n v="466.5252475247525"/>
    <n v="311.01683168316833"/>
    <n v="24.187779000000006"/>
    <n v="82.5"/>
    <n v="1488.8465790000002"/>
    <n v="67.674844500000006"/>
    <n v="502.53597400990105"/>
    <n v="335.02398267326737"/>
  </r>
  <r>
    <s v="23/06/2026"/>
    <s v="M"/>
    <s v="[1062] RAMGADH"/>
    <s v="[8402] RAMPUR"/>
    <x v="47"/>
    <x v="47"/>
    <x v="47"/>
    <s v="C"/>
    <n v="29"/>
    <n v="4.4000000000000004"/>
    <n v="8.1"/>
    <n v="1.276"/>
    <n v="2.3489999999999998"/>
    <n v="40.867125900000005"/>
    <n v="1185.1466511000001"/>
    <n v="417.01148877551026"/>
    <n v="278.00765918367352"/>
    <n v="20.740066394250004"/>
    <n v="108.75"/>
    <n v="1314.6367174942502"/>
    <n v="45.332300603250005"/>
    <n v="462.57449595153065"/>
    <n v="308.38299730102045"/>
  </r>
  <r>
    <s v="23/06/2026"/>
    <s v="E"/>
    <s v="[1062] RAMGADH"/>
    <s v="[8402] RAMPUR"/>
    <x v="47"/>
    <x v="47"/>
    <x v="47"/>
    <s v="B"/>
    <n v="39"/>
    <n v="6.2"/>
    <n v="8.6"/>
    <n v="2.4180000000000001"/>
    <n v="3.3539999999999996"/>
    <n v="50.7346"/>
    <n v="1978.6494"/>
    <n v="425.15027932960902"/>
    <n v="283.4335195530727"/>
    <n v="34.626364500000001"/>
    <n v="146.25"/>
    <n v="2159.5257645000002"/>
    <n v="55.372455500000001"/>
    <n v="464.01499022346377"/>
    <n v="309.34332681564251"/>
  </r>
  <r>
    <s v="24/06/2026"/>
    <s v="M"/>
    <s v="[1062] RAMGADH"/>
    <s v="[8402] RAMPUR"/>
    <x v="47"/>
    <x v="47"/>
    <x v="47"/>
    <s v="B"/>
    <n v="17"/>
    <n v="7.5"/>
    <n v="8.6"/>
    <n v="1.2749999999999999"/>
    <n v="1.462"/>
    <n v="61.372500000000002"/>
    <n v="1043.3325"/>
    <n v="463.77204030226704"/>
    <n v="309.18136020151138"/>
    <n v="18.258318750000001"/>
    <n v="63.75"/>
    <n v="1125.3408187499999"/>
    <n v="66.196518749999996"/>
    <n v="500.22558249370275"/>
    <n v="333.4837216624685"/>
  </r>
  <r>
    <s v="24/06/2026"/>
    <s v="M"/>
    <s v="[1062] RAMGADH"/>
    <s v="[8402] RAMPUR"/>
    <x v="47"/>
    <x v="47"/>
    <x v="47"/>
    <s v="C"/>
    <n v="28"/>
    <n v="3.8"/>
    <n v="8.1"/>
    <n v="1.0639999999999998"/>
    <n v="2.2679999999999998"/>
    <n v="38.365125900000002"/>
    <n v="1074.2235252"/>
    <n v="417.01223804347831"/>
    <n v="278.00815869565218"/>
    <n v="18.798911691000004"/>
    <n v="105"/>
    <n v="1198.0224368910001"/>
    <n v="42.786515603250002"/>
    <n v="465.07082177445653"/>
    <n v="310.04721451630434"/>
  </r>
  <r>
    <s v="24/06/2026"/>
    <s v="E"/>
    <s v="[1062] RAMGADH"/>
    <s v="[8402] RAMPUR"/>
    <x v="47"/>
    <x v="47"/>
    <x v="47"/>
    <s v="B"/>
    <n v="15"/>
    <n v="7.2"/>
    <n v="8.8000000000000007"/>
    <n v="1.08"/>
    <n v="1.32"/>
    <n v="59.518800000000006"/>
    <n v="892.78200000000004"/>
    <n v="455.50102040816324"/>
    <n v="303.66734693877549"/>
    <n v="15.623685000000002"/>
    <n v="56.25"/>
    <n v="964.65568500000006"/>
    <n v="64.310378999999998"/>
    <n v="492.17126785714277"/>
    <n v="328.11417857142851"/>
  </r>
  <r>
    <s v="24/06/2026"/>
    <s v="E"/>
    <s v="[1062] RAMGADH"/>
    <s v="[8402] RAMPUR"/>
    <x v="47"/>
    <x v="47"/>
    <x v="47"/>
    <s v="C"/>
    <n v="13"/>
    <n v="4"/>
    <n v="8.1"/>
    <n v="0.52"/>
    <n v="1.0529999999999999"/>
    <n v="39.199125899999999"/>
    <n v="509.5886367"/>
    <n v="417.01197765957443"/>
    <n v="278.00798510638293"/>
    <n v="8.917801142250001"/>
    <n v="48.75"/>
    <n v="567.25643784224997"/>
    <n v="43.635110603249998"/>
    <n v="464.20330428989359"/>
    <n v="309.46886952659571"/>
  </r>
  <r>
    <s v="25/06/2026"/>
    <s v="M"/>
    <s v="[1062] RAMGADH"/>
    <s v="[8402] RAMPUR"/>
    <x v="47"/>
    <x v="47"/>
    <x v="47"/>
    <s v="B"/>
    <n v="24"/>
    <n v="7.6"/>
    <n v="9"/>
    <n v="1.8239999999999998"/>
    <n v="2.16"/>
    <n v="63.46"/>
    <n v="1523.04"/>
    <n v="466.61764705882348"/>
    <n v="311.07843137254901"/>
    <n v="26.653200000000002"/>
    <n v="90"/>
    <n v="1639.6931999999999"/>
    <n v="68.320549999999997"/>
    <n v="502.35698529411758"/>
    <n v="334.90465686274507"/>
  </r>
  <r>
    <s v="25/06/2026"/>
    <s v="M"/>
    <s v="[1062] RAMGADH"/>
    <s v="[8402] RAMPUR"/>
    <x v="47"/>
    <x v="47"/>
    <x v="47"/>
    <s v="C"/>
    <n v="29"/>
    <n v="4"/>
    <n v="8.3000000000000007"/>
    <n v="1.1599999999999999"/>
    <n v="2.407"/>
    <n v="39.755153700000008"/>
    <n v="1152.8994573000002"/>
    <n v="417.01210174825178"/>
    <n v="278.00806783216785"/>
    <n v="20.175740502750006"/>
    <n v="108.75"/>
    <n v="1281.8251978027502"/>
    <n v="44.200868889750005"/>
    <n v="463.6454778645105"/>
    <n v="309.096985243007"/>
  </r>
  <r>
    <s v="25/06/2026"/>
    <s v="E"/>
    <s v="[1062] RAMGADH"/>
    <s v="[8402] RAMPUR"/>
    <x v="47"/>
    <x v="47"/>
    <x v="47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25/06/2026"/>
    <s v="E"/>
    <s v="[1062] RAMGADH"/>
    <s v="[8402] RAMPUR"/>
    <x v="47"/>
    <x v="47"/>
    <x v="47"/>
    <s v="C"/>
    <n v="25"/>
    <n v="3.4"/>
    <n v="8.1"/>
    <n v="0.85"/>
    <n v="2.0249999999999999"/>
    <n v="36.697125900000003"/>
    <n v="917.42814750000002"/>
    <n v="417.01279431818188"/>
    <n v="278.00852954545456"/>
    <n v="16.054992581250001"/>
    <n v="93.75"/>
    <n v="1027.23314008125"/>
    <n v="41.089325603249996"/>
    <n v="466.92415458238634"/>
    <n v="311.28276972159091"/>
  </r>
  <r>
    <s v="26/06/2026"/>
    <s v="M"/>
    <s v="[1062] RAMGADH"/>
    <s v="[8402] RAMPUR"/>
    <x v="47"/>
    <x v="47"/>
    <x v="47"/>
    <s v="B"/>
    <n v="24"/>
    <n v="6.8"/>
    <n v="8.6"/>
    <n v="1.6319999999999999"/>
    <n v="2.0639999999999996"/>
    <n v="55.644399999999997"/>
    <n v="1335.4656"/>
    <n v="443.97127659574471"/>
    <n v="295.98085106382979"/>
    <n v="23.370648000000003"/>
    <n v="90"/>
    <n v="1448.8362480000001"/>
    <n v="60.368177000000003"/>
    <n v="481.66098670212773"/>
    <n v="321.10732446808515"/>
  </r>
  <r>
    <s v="26/06/2026"/>
    <s v="M"/>
    <s v="[1062] RAMGADH"/>
    <s v="[8402] RAMPUR"/>
    <x v="47"/>
    <x v="47"/>
    <x v="47"/>
    <s v="C"/>
    <n v="27"/>
    <n v="3.8"/>
    <n v="8.1"/>
    <n v="1.026"/>
    <n v="2.1869999999999998"/>
    <n v="38.365125900000002"/>
    <n v="1035.8583993"/>
    <n v="417.01223804347831"/>
    <n v="278.00815869565218"/>
    <n v="18.127521987750001"/>
    <n v="101.25"/>
    <n v="1155.23592128775"/>
    <n v="42.786515603250002"/>
    <n v="465.07082177445653"/>
    <n v="310.04721451630434"/>
  </r>
  <r>
    <s v="26/06/2026"/>
    <s v="E"/>
    <s v="[1062] RAMGADH"/>
    <s v="[8402] RAMPUR"/>
    <x v="47"/>
    <x v="47"/>
    <x v="47"/>
    <s v="B"/>
    <n v="13"/>
    <n v="6.6"/>
    <n v="8.8000000000000007"/>
    <n v="0.85799999999999998"/>
    <n v="1.1440000000000001"/>
    <n v="54.558900000000001"/>
    <n v="709.26570000000004"/>
    <n v="437.63823529411764"/>
    <n v="291.75882352941176"/>
    <n v="12.412149750000001"/>
    <n v="48.75"/>
    <n v="770.42784975000006"/>
    <n v="59.263680750000006"/>
    <n v="475.37711831550803"/>
    <n v="316.91807887700537"/>
  </r>
  <r>
    <s v="26/06/2026"/>
    <s v="E"/>
    <s v="[1062] RAMGADH"/>
    <s v="[8402] RAMPUR"/>
    <x v="47"/>
    <x v="47"/>
    <x v="47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27/06/2026"/>
    <s v="M"/>
    <s v="[1062] RAMGADH"/>
    <s v="[8402] RAMPUR"/>
    <x v="47"/>
    <x v="47"/>
    <x v="47"/>
    <s v="B"/>
    <n v="25"/>
    <n v="6.9"/>
    <n v="8.6"/>
    <n v="1.7250000000000001"/>
    <n v="2.15"/>
    <n v="56.462699999999998"/>
    <n v="1411.5674999999999"/>
    <n v="446.93430079155672"/>
    <n v="297.95620052770448"/>
    <n v="24.70243125"/>
    <n v="93.75"/>
    <n v="1530.0199312499999"/>
    <n v="61.200797249999994"/>
    <n v="484.4390283641161"/>
    <n v="322.95935224274405"/>
  </r>
  <r>
    <s v="27/06/2026"/>
    <s v="M"/>
    <s v="[1062] RAMGADH"/>
    <s v="[8402] RAMPUR"/>
    <x v="47"/>
    <x v="47"/>
    <x v="47"/>
    <s v="C"/>
    <n v="24"/>
    <n v="3.9"/>
    <n v="8.1"/>
    <n v="0.93599999999999994"/>
    <n v="1.9439999999999997"/>
    <n v="38.782125900000004"/>
    <n v="930.77102160000004"/>
    <n v="417.01210645161296"/>
    <n v="278.00807096774196"/>
    <n v="16.288492878000003"/>
    <n v="90"/>
    <n v="1037.059514478"/>
    <n v="43.210813103249997"/>
    <n v="464.6323989596774"/>
    <n v="309.75493263978495"/>
  </r>
  <r>
    <s v="27/06/2026"/>
    <s v="E"/>
    <s v="[1062] RAMGADH"/>
    <s v="[8402] RAMPUR"/>
    <x v="47"/>
    <x v="47"/>
    <x v="47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27/06/2026"/>
    <s v="E"/>
    <s v="[1062] RAMGADH"/>
    <s v="[8402] RAMPUR"/>
    <x v="47"/>
    <x v="47"/>
    <x v="47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28/06/2026"/>
    <s v="M"/>
    <s v="[1062] RAMGADH"/>
    <s v="[8402] RAMPUR"/>
    <x v="47"/>
    <x v="47"/>
    <x v="47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28/06/2026"/>
    <s v="M"/>
    <s v="[1062] RAMGADH"/>
    <s v="[8402] RAMPUR"/>
    <x v="47"/>
    <x v="47"/>
    <x v="47"/>
    <s v="C"/>
    <n v="34"/>
    <n v="4.5"/>
    <n v="8.4"/>
    <n v="1.53"/>
    <n v="2.8560000000000003"/>
    <n v="42.118167600000007"/>
    <n v="1432.0176984000002"/>
    <n v="417.01156039603967"/>
    <n v="278.00770693069313"/>
    <n v="25.060309722000007"/>
    <n v="127.5"/>
    <n v="1584.5780081220003"/>
    <n v="46.605235533000005"/>
    <n v="461.43797557425745"/>
    <n v="307.62531704950499"/>
  </r>
  <r>
    <s v="28/06/2026"/>
    <s v="E"/>
    <s v="[1062] RAMGADH"/>
    <s v="[8402] RAMPUR"/>
    <x v="47"/>
    <x v="47"/>
    <x v="47"/>
    <s v="B"/>
    <n v="21"/>
    <n v="6.7"/>
    <n v="8.6"/>
    <n v="1.4070000000000003"/>
    <n v="1.806"/>
    <n v="54.826099999999997"/>
    <n v="1151.3480999999999"/>
    <n v="440.96058981233244"/>
    <n v="293.97372654155498"/>
    <n v="20.148591750000001"/>
    <n v="78.75"/>
    <n v="1250.2466917499999"/>
    <n v="59.535556749999991"/>
    <n v="478.8382580428954"/>
    <n v="319.22550536193029"/>
  </r>
  <r>
    <s v="28/06/2026"/>
    <s v="E"/>
    <s v="[1062] RAMGADH"/>
    <s v="[8402] RAMPUR"/>
    <x v="47"/>
    <x v="47"/>
    <x v="47"/>
    <s v="C"/>
    <n v="27"/>
    <n v="3.3"/>
    <n v="8.1"/>
    <n v="0.8909999999999999"/>
    <n v="2.1869999999999998"/>
    <n v="36.280125900000002"/>
    <n v="979.56339930000001"/>
    <n v="417.0129413793104"/>
    <n v="278.00862758620696"/>
    <n v="17.142359487750003"/>
    <n v="101.25"/>
    <n v="1097.95575878775"/>
    <n v="40.665028103250002"/>
    <n v="467.4141161293104"/>
    <n v="311.6094107528736"/>
  </r>
  <r>
    <s v="29/06/2026"/>
    <s v="M"/>
    <s v="[1062] RAMGADH"/>
    <s v="[8402] RAMPUR"/>
    <x v="47"/>
    <x v="47"/>
    <x v="47"/>
    <s v="B"/>
    <n v="23"/>
    <n v="7.6"/>
    <n v="8.8000000000000007"/>
    <n v="1.7479999999999998"/>
    <n v="2.024"/>
    <n v="62.825400000000002"/>
    <n v="1444.9842000000001"/>
    <n v="466.5252475247525"/>
    <n v="311.01683168316833"/>
    <n v="25.287223500000003"/>
    <n v="86.25"/>
    <n v="1556.5214235000001"/>
    <n v="67.674844500000006"/>
    <n v="502.53597400990105"/>
    <n v="335.02398267326737"/>
  </r>
  <r>
    <s v="29/06/2026"/>
    <s v="M"/>
    <s v="[1062] RAMGADH"/>
    <s v="[8402] RAMPUR"/>
    <x v="47"/>
    <x v="47"/>
    <x v="47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29/06/2026"/>
    <s v="E"/>
    <s v="[1062] RAMGADH"/>
    <s v="[8402] RAMPUR"/>
    <x v="47"/>
    <x v="47"/>
    <x v="47"/>
    <s v="B"/>
    <n v="21"/>
    <n v="7.5"/>
    <n v="8.8000000000000007"/>
    <n v="1.575"/>
    <n v="1.8480000000000001"/>
    <n v="61.998750000000001"/>
    <n v="1301.9737500000001"/>
    <n v="463.83104738154617"/>
    <n v="309.22069825436409"/>
    <n v="22.784540625000005"/>
    <n v="78.75"/>
    <n v="1403.5082906250002"/>
    <n v="66.833728125000007"/>
    <n v="500.00295355361607"/>
    <n v="333.3353023690774"/>
  </r>
  <r>
    <s v="29/06/2026"/>
    <s v="E"/>
    <s v="[1062] RAMGADH"/>
    <s v="[8402] RAMPUR"/>
    <x v="47"/>
    <x v="47"/>
    <x v="47"/>
    <s v="C"/>
    <n v="24"/>
    <n v="3.6"/>
    <n v="8.1"/>
    <n v="0.8640000000000001"/>
    <n v="1.9439999999999997"/>
    <n v="37.531125900000006"/>
    <n v="900.74702160000015"/>
    <n v="417.01251000000008"/>
    <n v="278.00834000000003"/>
    <n v="15.763072878000004"/>
    <n v="90"/>
    <n v="1006.5100944780002"/>
    <n v="41.937920603250006"/>
    <n v="465.97689559166673"/>
    <n v="310.6512637277778"/>
  </r>
  <r>
    <s v="30/06/2026"/>
    <s v="M"/>
    <s v="[1062] RAMGADH"/>
    <s v="[8402] RAMPUR"/>
    <x v="47"/>
    <x v="47"/>
    <x v="47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30/06/2026"/>
    <s v="M"/>
    <s v="[1062] RAMGADH"/>
    <s v="[8402] RAMPUR"/>
    <x v="47"/>
    <x v="47"/>
    <x v="47"/>
    <s v="C"/>
    <n v="25"/>
    <n v="4"/>
    <n v="8.1999999999999993"/>
    <n v="1"/>
    <n v="2.0499999999999998"/>
    <n v="39.477139800000003"/>
    <n v="986.92849500000011"/>
    <n v="417.0120401408451"/>
    <n v="278.00802676056338"/>
    <n v="17.271248662500003"/>
    <n v="93.75"/>
    <n v="1097.9497436625002"/>
    <n v="43.917989746500005"/>
    <n v="463.92242689964797"/>
    <n v="309.28161793309863"/>
  </r>
  <r>
    <s v="30/06/2026"/>
    <s v="E"/>
    <s v="[1062] RAMGADH"/>
    <s v="[8402] RAMPUR"/>
    <x v="47"/>
    <x v="47"/>
    <x v="47"/>
    <s v="B"/>
    <n v="16"/>
    <n v="7.5"/>
    <n v="8.8000000000000007"/>
    <n v="1.2"/>
    <n v="1.4080000000000001"/>
    <n v="61.998750000000001"/>
    <n v="991.98"/>
    <n v="463.83104738154617"/>
    <n v="309.22069825436409"/>
    <n v="17.359650000000002"/>
    <n v="60"/>
    <n v="1069.3396500000001"/>
    <n v="66.833728125000007"/>
    <n v="500.00295355361607"/>
    <n v="333.3353023690774"/>
  </r>
  <r>
    <s v="30/06/2026"/>
    <s v="E"/>
    <s v="[1062] RAMGADH"/>
    <s v="[8402] RAMPUR"/>
    <x v="47"/>
    <x v="47"/>
    <x v="47"/>
    <s v="C"/>
    <n v="30"/>
    <n v="3.5"/>
    <n v="8.1"/>
    <n v="1.05"/>
    <n v="2.4300000000000002"/>
    <n v="37.114125900000005"/>
    <n v="1113.4237770000002"/>
    <n v="417.01265056179784"/>
    <n v="278.00843370786521"/>
    <n v="19.484916097500005"/>
    <n v="112.5"/>
    <n v="1245.4086930975002"/>
    <n v="41.513623103250005"/>
    <n v="466.44520340730344"/>
    <n v="310.96346893820231"/>
  </r>
  <r>
    <s v="01/06/2026"/>
    <s v="M"/>
    <s v="[1062] RAMGADH"/>
    <s v="[8405] RAMGADH"/>
    <x v="48"/>
    <x v="48"/>
    <x v="48"/>
    <s v="C"/>
    <n v="28"/>
    <n v="3.9"/>
    <n v="8"/>
    <n v="1.0920000000000001"/>
    <n v="2.2400000000000002"/>
    <n v="38.504112000000006"/>
    <n v="1078.1151360000001"/>
    <n v="417.0120433212997"/>
    <n v="278.00802888086645"/>
    <n v="18.867014880000003"/>
    <n v="105"/>
    <n v="1201.9821508800001"/>
    <n v="42.927933960000004"/>
    <n v="464.92347249097475"/>
    <n v="309.94898166064985"/>
  </r>
  <r>
    <s v="01/06/2026"/>
    <s v="E"/>
    <s v="[1062] RAMGADH"/>
    <s v="[8405] RAMGADH"/>
    <x v="48"/>
    <x v="48"/>
    <x v="48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2/06/2026"/>
    <s v="M"/>
    <s v="[1062] RAMGADH"/>
    <s v="[8405] RAMGADH"/>
    <x v="48"/>
    <x v="48"/>
    <x v="48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02/06/2026"/>
    <s v="M"/>
    <s v="[1062] RAMGADH"/>
    <s v="[8405] RAMGADH"/>
    <x v="48"/>
    <x v="48"/>
    <x v="48"/>
    <s v="C"/>
    <n v="16"/>
    <n v="3.5"/>
    <n v="8"/>
    <n v="0.56000000000000005"/>
    <n v="1.28"/>
    <n v="36.836112000000007"/>
    <n v="589.37779200000011"/>
    <n v="417.01258867924531"/>
    <n v="278.00839245283021"/>
    <n v="10.314111360000004"/>
    <n v="60"/>
    <n v="659.69190336000008"/>
    <n v="41.230743960000005"/>
    <n v="466.76313916981132"/>
    <n v="311.17542611320755"/>
  </r>
  <r>
    <s v="02/06/2026"/>
    <s v="E"/>
    <s v="[1062] RAMGADH"/>
    <s v="[8405] RAMGADH"/>
    <x v="48"/>
    <x v="48"/>
    <x v="48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03/06/2026"/>
    <s v="M"/>
    <s v="[1062] RAMGADH"/>
    <s v="[8405] RAMGADH"/>
    <x v="48"/>
    <x v="48"/>
    <x v="48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03/06/2026"/>
    <s v="M"/>
    <s v="[1062] RAMGADH"/>
    <s v="[8405] RAMGADH"/>
    <x v="48"/>
    <x v="48"/>
    <x v="48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3/06/2026"/>
    <s v="E"/>
    <s v="[1062] RAMGADH"/>
    <s v="[8405] RAMGADH"/>
    <x v="48"/>
    <x v="48"/>
    <x v="48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04/06/2026"/>
    <s v="M"/>
    <s v="[1062] RAMGADH"/>
    <s v="[8405] RAMGADH"/>
    <x v="48"/>
    <x v="48"/>
    <x v="48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4/06/2026"/>
    <s v="M"/>
    <s v="[1062] RAMGADH"/>
    <s v="[8405] RAMGADH"/>
    <x v="48"/>
    <x v="48"/>
    <x v="4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4/06/2026"/>
    <s v="E"/>
    <s v="[1062] RAMGADH"/>
    <s v="[8405] RAMGADH"/>
    <x v="48"/>
    <x v="48"/>
    <x v="48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05/06/2026"/>
    <s v="M"/>
    <s v="[1062] RAMGADH"/>
    <s v="[8405] RAMGADH"/>
    <x v="48"/>
    <x v="48"/>
    <x v="48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05/06/2026"/>
    <s v="M"/>
    <s v="[1062] RAMGADH"/>
    <s v="[8405] RAMGADH"/>
    <x v="48"/>
    <x v="48"/>
    <x v="48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5/06/2026"/>
    <s v="E"/>
    <s v="[1062] RAMGADH"/>
    <s v="[8405] RAMGADH"/>
    <x v="48"/>
    <x v="48"/>
    <x v="4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6/06/2026"/>
    <s v="M"/>
    <s v="[1062] RAMGADH"/>
    <s v="[8405] RAMGADH"/>
    <x v="48"/>
    <x v="48"/>
    <x v="48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6/06/2026"/>
    <s v="M"/>
    <s v="[1062] RAMGADH"/>
    <s v="[8405] RAMGADH"/>
    <x v="48"/>
    <x v="48"/>
    <x v="4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6/06/2026"/>
    <s v="E"/>
    <s v="[1062] RAMGADH"/>
    <s v="[8405] RAMGADH"/>
    <x v="48"/>
    <x v="48"/>
    <x v="48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7/06/2026"/>
    <s v="M"/>
    <s v="[1062] RAMGADH"/>
    <s v="[8405] RAMGADH"/>
    <x v="48"/>
    <x v="48"/>
    <x v="48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07/06/2026"/>
    <s v="M"/>
    <s v="[1062] RAMGADH"/>
    <s v="[8405] RAMGADH"/>
    <x v="48"/>
    <x v="48"/>
    <x v="4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7/06/2026"/>
    <s v="E"/>
    <s v="[1062] RAMGADH"/>
    <s v="[8405] RAMGADH"/>
    <x v="48"/>
    <x v="48"/>
    <x v="48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08/06/2026"/>
    <s v="M"/>
    <s v="[1062] RAMGADH"/>
    <s v="[8405] RAMGADH"/>
    <x v="48"/>
    <x v="48"/>
    <x v="48"/>
    <s v="B"/>
    <n v="13"/>
    <n v="5.8"/>
    <n v="8.6"/>
    <n v="0.75399999999999989"/>
    <n v="1.1179999999999999"/>
    <n v="47.461399999999998"/>
    <n v="616.9982"/>
    <n v="411.51502890173413"/>
    <n v="274.34335260115608"/>
    <n v="10.797468500000001"/>
    <n v="48.75"/>
    <n v="676.54566850000003"/>
    <n v="52.041974500000002"/>
    <n v="451.23099277456657"/>
    <n v="300.82066184971103"/>
  </r>
  <r>
    <s v="08/06/2026"/>
    <s v="M"/>
    <s v="[1062] RAMGADH"/>
    <s v="[8405] RAMGADH"/>
    <x v="48"/>
    <x v="48"/>
    <x v="48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08/06/2026"/>
    <s v="E"/>
    <s v="[1062] RAMGADH"/>
    <s v="[8405] RAMGADH"/>
    <x v="48"/>
    <x v="48"/>
    <x v="48"/>
    <s v="C"/>
    <n v="18"/>
    <n v="3.3"/>
    <n v="8.1"/>
    <n v="0.59399999999999997"/>
    <n v="1.4579999999999997"/>
    <n v="36.280125900000002"/>
    <n v="653.04226620000009"/>
    <n v="417.0129413793104"/>
    <n v="278.00862758620696"/>
    <n v="11.428239658500003"/>
    <n v="67.5"/>
    <n v="731.97050585850013"/>
    <n v="40.665028103250009"/>
    <n v="467.41411612931046"/>
    <n v="311.60941075287366"/>
  </r>
  <r>
    <s v="09/06/2026"/>
    <s v="M"/>
    <s v="[1062] RAMGADH"/>
    <s v="[8405] RAMGADH"/>
    <x v="48"/>
    <x v="48"/>
    <x v="48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09/06/2026"/>
    <s v="M"/>
    <s v="[1062] RAMGADH"/>
    <s v="[8405] RAMGADH"/>
    <x v="48"/>
    <x v="48"/>
    <x v="48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9/06/2026"/>
    <s v="E"/>
    <s v="[1062] RAMGADH"/>
    <s v="[8405] RAMGADH"/>
    <x v="48"/>
    <x v="48"/>
    <x v="48"/>
    <s v="C"/>
    <n v="26"/>
    <n v="4"/>
    <n v="8.1"/>
    <n v="1.04"/>
    <n v="2.1059999999999999"/>
    <n v="39.199125899999999"/>
    <n v="1019.1772734"/>
    <n v="417.01197765957443"/>
    <n v="278.00798510638293"/>
    <n v="17.835602284500002"/>
    <n v="97.5"/>
    <n v="1134.5128756844999"/>
    <n v="43.635110603249998"/>
    <n v="464.20330428989359"/>
    <n v="309.46886952659571"/>
  </r>
  <r>
    <s v="10/06/2026"/>
    <s v="M"/>
    <s v="[1062] RAMGADH"/>
    <s v="[8405] RAMGADH"/>
    <x v="48"/>
    <x v="48"/>
    <x v="48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0/06/2026"/>
    <s v="M"/>
    <s v="[1062] RAMGADH"/>
    <s v="[8405] RAMGADH"/>
    <x v="48"/>
    <x v="48"/>
    <x v="48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0/06/2026"/>
    <s v="E"/>
    <s v="[1062] RAMGADH"/>
    <s v="[8405] RAMGADH"/>
    <x v="48"/>
    <x v="48"/>
    <x v="48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11/06/2026"/>
    <s v="M"/>
    <s v="[1062] RAMGADH"/>
    <s v="[8405] RAMGADH"/>
    <x v="48"/>
    <x v="48"/>
    <x v="48"/>
    <s v="B"/>
    <n v="10"/>
    <n v="5.7"/>
    <n v="8.6"/>
    <n v="0.56999999999999995"/>
    <n v="0.86"/>
    <n v="46.643099999999997"/>
    <n v="466.43099999999998"/>
    <n v="407.95714285714286"/>
    <n v="271.97142857142859"/>
    <n v="8.1625425000000007"/>
    <n v="37.5"/>
    <n v="512.09354250000001"/>
    <n v="51.209354250000004"/>
    <n v="447.89522667638488"/>
    <n v="298.59681778425659"/>
  </r>
  <r>
    <s v="11/06/2026"/>
    <s v="M"/>
    <s v="[1062] RAMGADH"/>
    <s v="[8405] RAMGADH"/>
    <x v="48"/>
    <x v="48"/>
    <x v="4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1/06/2026"/>
    <s v="E"/>
    <s v="[1062] RAMGADH"/>
    <s v="[8405] RAMGADH"/>
    <x v="48"/>
    <x v="48"/>
    <x v="48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12/06/2026"/>
    <s v="M"/>
    <s v="[1062] RAMGADH"/>
    <s v="[8405] RAMGADH"/>
    <x v="48"/>
    <x v="48"/>
    <x v="48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12/06/2026"/>
    <s v="M"/>
    <s v="[1062] RAMGADH"/>
    <s v="[8405] RAMGADH"/>
    <x v="48"/>
    <x v="48"/>
    <x v="4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2/06/2026"/>
    <s v="E"/>
    <s v="[1062] RAMGADH"/>
    <s v="[8405] RAMGADH"/>
    <x v="48"/>
    <x v="48"/>
    <x v="48"/>
    <s v="C"/>
    <n v="23"/>
    <n v="3.7"/>
    <n v="8.1999999999999993"/>
    <n v="0.85100000000000009"/>
    <n v="1.8859999999999999"/>
    <n v="38.226139799999999"/>
    <n v="879.20121539999991"/>
    <n v="417.01243418181815"/>
    <n v="278.00828945454543"/>
    <n v="15.3860212695"/>
    <n v="86.25"/>
    <n v="980.83723666949993"/>
    <n v="42.645097246499994"/>
    <n v="465.21924268909078"/>
    <n v="310.14616179272718"/>
  </r>
  <r>
    <s v="13/06/2026"/>
    <s v="M"/>
    <s v="[1062] RAMGADH"/>
    <s v="[8405] RAMGADH"/>
    <x v="48"/>
    <x v="48"/>
    <x v="48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3/06/2026"/>
    <s v="M"/>
    <s v="[1062] RAMGADH"/>
    <s v="[8405] RAMGADH"/>
    <x v="48"/>
    <x v="48"/>
    <x v="48"/>
    <s v="C"/>
    <n v="26"/>
    <n v="3.1"/>
    <n v="8"/>
    <n v="0.80600000000000005"/>
    <n v="2.08"/>
    <n v="35.168112000000008"/>
    <n v="914.3709120000002"/>
    <n v="417.01318577075102"/>
    <n v="278.00879051383401"/>
    <n v="16.001490960000005"/>
    <n v="97.5"/>
    <n v="1027.8724029600003"/>
    <n v="39.533553960000013"/>
    <n v="468.77731968379459"/>
    <n v="312.51821312252974"/>
  </r>
  <r>
    <s v="13/06/2026"/>
    <s v="E"/>
    <s v="[1062] RAMGADH"/>
    <s v="[8405] RAMGADH"/>
    <x v="48"/>
    <x v="48"/>
    <x v="48"/>
    <s v="C"/>
    <n v="18"/>
    <n v="3.3"/>
    <n v="8"/>
    <n v="0.59399999999999997"/>
    <n v="1.44"/>
    <n v="36.002112000000004"/>
    <n v="648.03801600000008"/>
    <n v="417.01288030888031"/>
    <n v="278.00858687258687"/>
    <n v="11.340665280000003"/>
    <n v="67.5"/>
    <n v="726.87868128000014"/>
    <n v="40.382148960000009"/>
    <n v="467.74689915057917"/>
    <n v="311.83126610038613"/>
  </r>
  <r>
    <s v="14/06/2026"/>
    <s v="M"/>
    <s v="[1062] RAMGADH"/>
    <s v="[8405] RAMGADH"/>
    <x v="48"/>
    <x v="48"/>
    <x v="48"/>
    <s v="B"/>
    <n v="18"/>
    <n v="5.8"/>
    <n v="8.8000000000000007"/>
    <n v="1.0439999999999998"/>
    <n v="1.5840000000000001"/>
    <n v="47.945700000000002"/>
    <n v="863.02260000000001"/>
    <n v="410.96314285714288"/>
    <n v="273.97542857142861"/>
    <n v="15.102895500000002"/>
    <n v="67.5"/>
    <n v="945.62549550000006"/>
    <n v="52.534749750000003"/>
    <n v="450.29785500000003"/>
    <n v="300.19857000000002"/>
  </r>
  <r>
    <s v="14/06/2026"/>
    <s v="M"/>
    <s v="[1062] RAMGADH"/>
    <s v="[8405] RAMGADH"/>
    <x v="48"/>
    <x v="48"/>
    <x v="48"/>
    <s v="C"/>
    <n v="20"/>
    <n v="3.2"/>
    <n v="8"/>
    <n v="0.64"/>
    <n v="1.6"/>
    <n v="35.585112000000002"/>
    <n v="711.70224000000007"/>
    <n v="417.01303124999998"/>
    <n v="278.00868750000001"/>
    <n v="12.454789200000002"/>
    <n v="75"/>
    <n v="799.15702920000012"/>
    <n v="39.957851460000008"/>
    <n v="468.25607179687501"/>
    <n v="312.17071453124998"/>
  </r>
  <r>
    <s v="14/06/2026"/>
    <s v="E"/>
    <s v="[1062] RAMGADH"/>
    <s v="[8405] RAMGADH"/>
    <x v="48"/>
    <x v="48"/>
    <x v="48"/>
    <s v="C"/>
    <n v="24"/>
    <n v="4.2"/>
    <n v="8.1999999999999993"/>
    <n v="1.008"/>
    <n v="1.9679999999999997"/>
    <n v="40.311139799999999"/>
    <n v="967.46735519999993"/>
    <n v="417.01179103448277"/>
    <n v="278.00786068965516"/>
    <n v="16.930678715999999"/>
    <n v="90"/>
    <n v="1074.398033916"/>
    <n v="44.766584746500001"/>
    <n v="463.10260082586211"/>
    <n v="308.73506721724141"/>
  </r>
  <r>
    <s v="15/06/2026"/>
    <s v="M"/>
    <s v="[1062] RAMGADH"/>
    <s v="[8405] RAMGADH"/>
    <x v="48"/>
    <x v="48"/>
    <x v="48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15/06/2026"/>
    <s v="M"/>
    <s v="[1062] RAMGADH"/>
    <s v="[8405] RAMGADH"/>
    <x v="48"/>
    <x v="48"/>
    <x v="4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5/06/2026"/>
    <s v="E"/>
    <s v="[1062] RAMGADH"/>
    <s v="[8405] RAMGADH"/>
    <x v="48"/>
    <x v="48"/>
    <x v="48"/>
    <s v="C"/>
    <n v="29"/>
    <n v="3.8"/>
    <n v="8.1999999999999993"/>
    <n v="1.1019999999999999"/>
    <n v="2.3779999999999997"/>
    <n v="38.6431398"/>
    <n v="1120.6510542000001"/>
    <n v="417.01230000000004"/>
    <n v="278.00820000000004"/>
    <n v="19.611393448500003"/>
    <n v="108.75"/>
    <n v="1249.0124476485"/>
    <n v="43.069394746500002"/>
    <n v="464.77764114928061"/>
    <n v="309.85176076618706"/>
  </r>
  <r>
    <s v="16/06/2026"/>
    <s v="M"/>
    <s v="[1062] RAMGADH"/>
    <s v="[8405] RAMGADH"/>
    <x v="48"/>
    <x v="48"/>
    <x v="48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16/06/2026"/>
    <s v="M"/>
    <s v="[1062] RAMGADH"/>
    <s v="[8405] RAMGADH"/>
    <x v="48"/>
    <x v="48"/>
    <x v="48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6/06/2026"/>
    <s v="E"/>
    <s v="[1062] RAMGADH"/>
    <s v="[8405] RAMGADH"/>
    <x v="48"/>
    <x v="48"/>
    <x v="48"/>
    <s v="C"/>
    <n v="23"/>
    <n v="3.8"/>
    <n v="8"/>
    <n v="0.87399999999999989"/>
    <n v="1.84"/>
    <n v="38.087112000000005"/>
    <n v="876.00357600000007"/>
    <n v="417.01217518248177"/>
    <n v="278.00811678832116"/>
    <n v="15.330062580000003"/>
    <n v="86.25"/>
    <n v="977.58363858000007"/>
    <n v="42.503636460000003"/>
    <n v="465.36828240875911"/>
    <n v="310.24552160583943"/>
  </r>
  <r>
    <s v="17/06/2026"/>
    <s v="M"/>
    <s v="[1062] RAMGADH"/>
    <s v="[8405] RAMGADH"/>
    <x v="48"/>
    <x v="48"/>
    <x v="48"/>
    <s v="B"/>
    <n v="7"/>
    <n v="5.8"/>
    <n v="8.8000000000000007"/>
    <n v="0.40600000000000003"/>
    <n v="0.6160000000000001"/>
    <n v="47.945700000000002"/>
    <n v="335.61990000000003"/>
    <n v="410.96314285714288"/>
    <n v="273.97542857142861"/>
    <n v="5.8733482500000012"/>
    <n v="26.25"/>
    <n v="367.74324825000002"/>
    <n v="52.534749750000003"/>
    <n v="450.29785500000003"/>
    <n v="300.19857000000002"/>
  </r>
  <r>
    <s v="17/06/2026"/>
    <s v="M"/>
    <s v="[1062] RAMGADH"/>
    <s v="[8405] RAMGADH"/>
    <x v="48"/>
    <x v="48"/>
    <x v="48"/>
    <s v="C"/>
    <n v="16"/>
    <n v="3.3"/>
    <n v="8"/>
    <n v="0.52800000000000002"/>
    <n v="1.28"/>
    <n v="36.002112000000004"/>
    <n v="576.03379200000006"/>
    <n v="417.01288030888031"/>
    <n v="278.00858687258687"/>
    <n v="10.080591360000001"/>
    <n v="60"/>
    <n v="646.11438336000003"/>
    <n v="40.382148960000002"/>
    <n v="467.74689915057911"/>
    <n v="311.83126610038607"/>
  </r>
  <r>
    <s v="17/06/2026"/>
    <s v="E"/>
    <s v="[1062] RAMGADH"/>
    <s v="[8405] RAMGADH"/>
    <x v="48"/>
    <x v="48"/>
    <x v="48"/>
    <s v="C"/>
    <n v="35"/>
    <n v="3.4"/>
    <n v="8.1999999999999993"/>
    <n v="1.19"/>
    <n v="2.87"/>
    <n v="36.975139800000001"/>
    <n v="1294.129893"/>
    <n v="417.01285488721805"/>
    <n v="278.00856992481204"/>
    <n v="22.647273127500004"/>
    <n v="131.25"/>
    <n v="1448.0271661275001"/>
    <n v="41.372204746500003"/>
    <n v="466.60381293045111"/>
    <n v="311.06920862030074"/>
  </r>
  <r>
    <s v="18/06/2026"/>
    <s v="M"/>
    <s v="[1062] RAMGADH"/>
    <s v="[8405] RAMGADH"/>
    <x v="48"/>
    <x v="48"/>
    <x v="48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18/06/2026"/>
    <s v="M"/>
    <s v="[1062] RAMGADH"/>
    <s v="[8405] RAMGADH"/>
    <x v="48"/>
    <x v="48"/>
    <x v="48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8/06/2026"/>
    <s v="E"/>
    <s v="[1062] RAMGADH"/>
    <s v="[8405] RAMGADH"/>
    <x v="48"/>
    <x v="48"/>
    <x v="4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9/06/2026"/>
    <s v="M"/>
    <s v="[1062] RAMGADH"/>
    <s v="[8405] RAMGADH"/>
    <x v="48"/>
    <x v="48"/>
    <x v="48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19/06/2026"/>
    <s v="M"/>
    <s v="[1062] RAMGADH"/>
    <s v="[8405] RAMGADH"/>
    <x v="48"/>
    <x v="48"/>
    <x v="48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9/06/2026"/>
    <s v="E"/>
    <s v="[1062] RAMGADH"/>
    <s v="[8405] RAMGADH"/>
    <x v="48"/>
    <x v="48"/>
    <x v="48"/>
    <s v="C"/>
    <n v="30"/>
    <n v="3.1"/>
    <n v="8"/>
    <n v="0.93"/>
    <n v="2.4"/>
    <n v="35.168112000000008"/>
    <n v="1055.0433600000001"/>
    <n v="417.01318577075102"/>
    <n v="278.00879051383401"/>
    <n v="18.463258800000006"/>
    <n v="112.5"/>
    <n v="1186.0066188000001"/>
    <n v="39.533553959999999"/>
    <n v="468.77731968379442"/>
    <n v="312.51821312252963"/>
  </r>
  <r>
    <s v="20/06/2026"/>
    <s v="M"/>
    <s v="[1062] RAMGADH"/>
    <s v="[8405] RAMGADH"/>
    <x v="48"/>
    <x v="48"/>
    <x v="48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0/06/2026"/>
    <s v="M"/>
    <s v="[1062] RAMGADH"/>
    <s v="[8405] RAMGADH"/>
    <x v="48"/>
    <x v="48"/>
    <x v="4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0/06/2026"/>
    <s v="E"/>
    <s v="[1062] RAMGADH"/>
    <s v="[8405] RAMGADH"/>
    <x v="48"/>
    <x v="48"/>
    <x v="48"/>
    <s v="C"/>
    <n v="27"/>
    <n v="3.3"/>
    <n v="8.1"/>
    <n v="0.8909999999999999"/>
    <n v="2.1869999999999998"/>
    <n v="36.280125900000002"/>
    <n v="979.56339930000001"/>
    <n v="417.0129413793104"/>
    <n v="278.00862758620696"/>
    <n v="17.142359487750003"/>
    <n v="101.25"/>
    <n v="1097.95575878775"/>
    <n v="40.665028103250002"/>
    <n v="467.4141161293104"/>
    <n v="311.6094107528736"/>
  </r>
  <r>
    <s v="21/06/2026"/>
    <s v="M"/>
    <s v="[1062] RAMGADH"/>
    <s v="[8405] RAMGADH"/>
    <x v="48"/>
    <x v="48"/>
    <x v="48"/>
    <s v="C"/>
    <n v="22"/>
    <n v="4.4000000000000004"/>
    <n v="8.1"/>
    <n v="0.96800000000000008"/>
    <n v="1.7819999999999998"/>
    <n v="40.867125900000005"/>
    <n v="899.07676980000008"/>
    <n v="417.01148877551026"/>
    <n v="278.00765918367352"/>
    <n v="15.733843471500004"/>
    <n v="82.5"/>
    <n v="997.31061327150007"/>
    <n v="45.332300603250005"/>
    <n v="462.57449595153065"/>
    <n v="308.38299730102045"/>
  </r>
  <r>
    <s v="21/06/2026"/>
    <s v="E"/>
    <s v="[1062] RAMGADH"/>
    <s v="[8405] RAMGADH"/>
    <x v="48"/>
    <x v="48"/>
    <x v="48"/>
    <s v="C"/>
    <n v="23"/>
    <n v="3.6"/>
    <n v="8.1"/>
    <n v="0.82799999999999996"/>
    <n v="1.8629999999999998"/>
    <n v="37.531125900000006"/>
    <n v="863.21589570000015"/>
    <n v="417.01251000000008"/>
    <n v="278.00834000000003"/>
    <n v="15.106278174750004"/>
    <n v="86.25"/>
    <n v="964.57217387475021"/>
    <n v="41.937920603250006"/>
    <n v="465.97689559166673"/>
    <n v="310.6512637277778"/>
  </r>
  <r>
    <s v="22/06/2026"/>
    <s v="M"/>
    <s v="[1062] RAMGADH"/>
    <s v="[8405] RAMGADH"/>
    <x v="48"/>
    <x v="48"/>
    <x v="48"/>
    <s v="B"/>
    <n v="14"/>
    <n v="5.7"/>
    <n v="8.6"/>
    <n v="0.79799999999999993"/>
    <n v="1.204"/>
    <n v="46.643099999999997"/>
    <n v="653.00339999999994"/>
    <n v="407.95714285714286"/>
    <n v="271.97142857142859"/>
    <n v="11.427559499999999"/>
    <n v="52.5"/>
    <n v="716.93095949999997"/>
    <n v="51.209354249999997"/>
    <n v="447.89522667638482"/>
    <n v="298.59681778425653"/>
  </r>
  <r>
    <s v="22/06/2026"/>
    <s v="M"/>
    <s v="[1062] RAMGADH"/>
    <s v="[8405] RAMGADH"/>
    <x v="48"/>
    <x v="48"/>
    <x v="48"/>
    <s v="C"/>
    <n v="21"/>
    <n v="3.2"/>
    <n v="8.3000000000000007"/>
    <n v="0.67200000000000004"/>
    <n v="1.7430000000000001"/>
    <n v="36.419153700000003"/>
    <n v="764.8022277"/>
    <n v="417.01321030534348"/>
    <n v="278.00880687022897"/>
    <n v="13.384038984750001"/>
    <n v="78.75"/>
    <n v="856.93626668474997"/>
    <n v="40.80648888975"/>
    <n v="467.24987278339688"/>
    <n v="311.49991518893125"/>
  </r>
  <r>
    <s v="22/06/2026"/>
    <s v="E"/>
    <s v="[1062] RAMGADH"/>
    <s v="[8405] RAMGADH"/>
    <x v="48"/>
    <x v="48"/>
    <x v="48"/>
    <s v="C"/>
    <n v="23"/>
    <n v="3.5"/>
    <n v="8.1"/>
    <n v="0.80500000000000005"/>
    <n v="1.8629999999999998"/>
    <n v="37.114125900000005"/>
    <n v="853.62489570000014"/>
    <n v="417.01265056179784"/>
    <n v="278.00843370786521"/>
    <n v="14.938435674750004"/>
    <n v="86.25"/>
    <n v="954.81333137475008"/>
    <n v="41.513623103250005"/>
    <n v="466.44520340730344"/>
    <n v="310.96346893820231"/>
  </r>
  <r>
    <s v="23/06/2026"/>
    <s v="M"/>
    <s v="[1062] RAMGADH"/>
    <s v="[8405] RAMGADH"/>
    <x v="48"/>
    <x v="48"/>
    <x v="48"/>
    <s v="C"/>
    <n v="26"/>
    <n v="3.8"/>
    <n v="8.1999999999999993"/>
    <n v="0.98799999999999999"/>
    <n v="2.1319999999999997"/>
    <n v="38.6431398"/>
    <n v="1004.7216347999999"/>
    <n v="417.01230000000004"/>
    <n v="278.00820000000004"/>
    <n v="17.582628609"/>
    <n v="97.5"/>
    <n v="1119.804263409"/>
    <n v="43.069394746500002"/>
    <n v="464.77764114928061"/>
    <n v="309.85176076618706"/>
  </r>
  <r>
    <s v="23/06/2026"/>
    <s v="E"/>
    <s v="[1062] RAMGADH"/>
    <s v="[8405] RAMGADH"/>
    <x v="48"/>
    <x v="48"/>
    <x v="4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4/06/2026"/>
    <s v="M"/>
    <s v="[1062] RAMGADH"/>
    <s v="[8405] RAMGADH"/>
    <x v="48"/>
    <x v="48"/>
    <x v="48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24/06/2026"/>
    <s v="M"/>
    <s v="[1062] RAMGADH"/>
    <s v="[8405] RAMGADH"/>
    <x v="48"/>
    <x v="48"/>
    <x v="48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4/06/2026"/>
    <s v="E"/>
    <s v="[1062] RAMGADH"/>
    <s v="[8405] RAMGADH"/>
    <x v="48"/>
    <x v="48"/>
    <x v="48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25/06/2026"/>
    <s v="M"/>
    <s v="[1062] RAMGADH"/>
    <s v="[8405] RAMGADH"/>
    <x v="48"/>
    <x v="48"/>
    <x v="48"/>
    <s v="C"/>
    <n v="20"/>
    <n v="5.2"/>
    <n v="8.5"/>
    <n v="1.04"/>
    <n v="1.7"/>
    <n v="45.315181500000008"/>
    <n v="906.30363000000011"/>
    <n v="417.01087269938654"/>
    <n v="278.00724846625769"/>
    <n v="15.860313525000004"/>
    <n v="75"/>
    <n v="997.16394352500015"/>
    <n v="49.858197176250009"/>
    <n v="458.81776542561352"/>
    <n v="305.87851028374234"/>
  </r>
  <r>
    <s v="25/06/2026"/>
    <s v="E"/>
    <s v="[1062] RAMGADH"/>
    <s v="[8405] RAMGADH"/>
    <x v="48"/>
    <x v="48"/>
    <x v="48"/>
    <s v="C"/>
    <n v="24"/>
    <n v="3.1"/>
    <n v="8"/>
    <n v="0.74400000000000011"/>
    <n v="1.92"/>
    <n v="35.168112000000008"/>
    <n v="844.03468800000019"/>
    <n v="417.01318577075102"/>
    <n v="278.00879051383401"/>
    <n v="14.770607040000005"/>
    <n v="90"/>
    <n v="948.80529504000015"/>
    <n v="39.533553960000006"/>
    <n v="468.77731968379447"/>
    <n v="312.51821312252963"/>
  </r>
  <r>
    <s v="26/06/2026"/>
    <s v="M"/>
    <s v="[1062] RAMGADH"/>
    <s v="[8405] RAMGADH"/>
    <x v="48"/>
    <x v="48"/>
    <x v="48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6/06/2026"/>
    <s v="M"/>
    <s v="[1062] RAMGADH"/>
    <s v="[8405] RAMGADH"/>
    <x v="48"/>
    <x v="48"/>
    <x v="48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6/06/2026"/>
    <s v="E"/>
    <s v="[1062] RAMGADH"/>
    <s v="[8405] RAMGADH"/>
    <x v="48"/>
    <x v="48"/>
    <x v="48"/>
    <s v="C"/>
    <n v="28"/>
    <n v="3.3"/>
    <n v="8.1999999999999993"/>
    <n v="0.92399999999999993"/>
    <n v="2.2959999999999998"/>
    <n v="36.558139799999999"/>
    <n v="1023.6279144"/>
    <n v="417.0130015209125"/>
    <n v="278.00866768060831"/>
    <n v="17.913488502000003"/>
    <n v="105"/>
    <n v="1146.5414029020001"/>
    <n v="40.947907246500002"/>
    <n v="467.08639444676805"/>
    <n v="311.39092963117872"/>
  </r>
  <r>
    <s v="27/06/2026"/>
    <s v="M"/>
    <s v="[1062] RAMGADH"/>
    <s v="[8405] RAMGADH"/>
    <x v="48"/>
    <x v="48"/>
    <x v="48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7/06/2026"/>
    <s v="M"/>
    <s v="[1062] RAMGADH"/>
    <s v="[8405] RAMGADH"/>
    <x v="48"/>
    <x v="48"/>
    <x v="4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7/06/2026"/>
    <s v="E"/>
    <s v="[1062] RAMGADH"/>
    <s v="[8405] RAMGADH"/>
    <x v="48"/>
    <x v="48"/>
    <x v="48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28/06/2026"/>
    <s v="M"/>
    <s v="[1062] RAMGADH"/>
    <s v="[8405] RAMGADH"/>
    <x v="48"/>
    <x v="48"/>
    <x v="48"/>
    <s v="B"/>
    <n v="15"/>
    <n v="6.1"/>
    <n v="8.8000000000000007"/>
    <n v="0.91500000000000004"/>
    <n v="1.32"/>
    <n v="50.425650000000005"/>
    <n v="756.38475000000005"/>
    <n v="421.38426183844012"/>
    <n v="280.92284122562677"/>
    <n v="13.236733125000002"/>
    <n v="56.25"/>
    <n v="825.87148312500005"/>
    <n v="55.058098875000006"/>
    <n v="460.09553377437328"/>
    <n v="306.73035584958217"/>
  </r>
  <r>
    <s v="28/06/2026"/>
    <s v="M"/>
    <s v="[1062] RAMGADH"/>
    <s v="[8405] RAMGADH"/>
    <x v="48"/>
    <x v="48"/>
    <x v="48"/>
    <s v="C"/>
    <n v="22"/>
    <n v="3.2"/>
    <n v="8.1"/>
    <n v="0.70400000000000007"/>
    <n v="1.7819999999999998"/>
    <n v="35.8631259"/>
    <n v="788.9887698"/>
    <n v="417.01309186046512"/>
    <n v="278.00872790697673"/>
    <n v="13.807303471500001"/>
    <n v="82.5"/>
    <n v="885.29607327150006"/>
    <n v="40.24073060325"/>
    <n v="467.91547213081401"/>
    <n v="311.94364808720934"/>
  </r>
  <r>
    <s v="28/06/2026"/>
    <s v="E"/>
    <s v="[1062] RAMGADH"/>
    <s v="[8405] RAMGADH"/>
    <x v="48"/>
    <x v="48"/>
    <x v="48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9/06/2026"/>
    <s v="M"/>
    <s v="[1062] RAMGADH"/>
    <s v="[8405] RAMGADH"/>
    <x v="48"/>
    <x v="48"/>
    <x v="48"/>
    <s v="C"/>
    <n v="22"/>
    <n v="4.2"/>
    <n v="8.1999999999999993"/>
    <n v="0.92400000000000004"/>
    <n v="1.8039999999999998"/>
    <n v="40.311139799999999"/>
    <n v="886.84507559999997"/>
    <n v="417.01179103448277"/>
    <n v="278.00786068965516"/>
    <n v="15.519788823000001"/>
    <n v="82.5"/>
    <n v="984.86486442299997"/>
    <n v="44.766584746500001"/>
    <n v="463.10260082586211"/>
    <n v="308.73506721724141"/>
  </r>
  <r>
    <s v="30/06/2026"/>
    <s v="M"/>
    <s v="[1062] RAMGADH"/>
    <s v="[8405] RAMGADH"/>
    <x v="48"/>
    <x v="48"/>
    <x v="48"/>
    <s v="B"/>
    <n v="14"/>
    <n v="5.7"/>
    <n v="9"/>
    <n v="0.79799999999999993"/>
    <n v="1.26"/>
    <n v="47.594999999999999"/>
    <n v="666.32999999999993"/>
    <n v="406.79487179487182"/>
    <n v="271.19658119658123"/>
    <n v="11.660774999999999"/>
    <n v="52.5"/>
    <n v="730.49077499999999"/>
    <n v="52.177912499999998"/>
    <n v="445.9650641025641"/>
    <n v="297.31004273504271"/>
  </r>
  <r>
    <s v="30/06/2026"/>
    <s v="M"/>
    <s v="[1062] RAMGADH"/>
    <s v="[8405] RAMGADH"/>
    <x v="48"/>
    <x v="48"/>
    <x v="48"/>
    <s v="C"/>
    <n v="23"/>
    <n v="3.4"/>
    <n v="8.4"/>
    <n v="0.78200000000000003"/>
    <n v="1.9320000000000002"/>
    <n v="37.531167600000003"/>
    <n v="863.21685480000008"/>
    <n v="417.01297333333338"/>
    <n v="278.0086488888889"/>
    <n v="15.106294959000003"/>
    <n v="86.25"/>
    <n v="964.5731497590001"/>
    <n v="41.937963033000003"/>
    <n v="465.97736703333339"/>
    <n v="310.65157802222228"/>
  </r>
  <r>
    <s v="30/06/2026"/>
    <s v="E"/>
    <s v="[1062] RAMGADH"/>
    <s v="[8405] RAMGADH"/>
    <x v="48"/>
    <x v="48"/>
    <x v="48"/>
    <s v="C"/>
    <n v="28"/>
    <n v="3.3"/>
    <n v="8.1"/>
    <n v="0.92399999999999993"/>
    <n v="2.2679999999999998"/>
    <n v="36.280125900000002"/>
    <n v="1015.8435252"/>
    <n v="417.0129413793104"/>
    <n v="278.00862758620696"/>
    <n v="17.777261691000003"/>
    <n v="105"/>
    <n v="1138.6207868910001"/>
    <n v="40.665028103250002"/>
    <n v="467.4141161293104"/>
    <n v="311.6094107528736"/>
  </r>
  <r>
    <s v="01/06/2026"/>
    <s v="M"/>
    <s v="[1062] RAMGADH"/>
    <s v="[8403] MOHANIA"/>
    <x v="49"/>
    <x v="49"/>
    <x v="49"/>
    <s v="B"/>
    <n v="23"/>
    <n v="6.4"/>
    <n v="8.8000000000000007"/>
    <n v="1.4720000000000002"/>
    <n v="2.024"/>
    <n v="52.9056"/>
    <n v="1216.8288"/>
    <n v="431.29565217391303"/>
    <n v="287.53043478260867"/>
    <n v="21.294504000000003"/>
    <n v="86.25"/>
    <n v="1324.373304"/>
    <n v="57.581448000000002"/>
    <n v="469.41397826086956"/>
    <n v="312.94265217391302"/>
  </r>
  <r>
    <s v="01/06/2026"/>
    <s v="M"/>
    <s v="[1062] RAMGADH"/>
    <s v="[8403] MOHANIA"/>
    <x v="49"/>
    <x v="49"/>
    <x v="49"/>
    <s v="C"/>
    <n v="18"/>
    <n v="3.7"/>
    <n v="8.1999999999999993"/>
    <n v="0.66600000000000004"/>
    <n v="1.476"/>
    <n v="38.226139799999999"/>
    <n v="688.07051639999997"/>
    <n v="417.01243418181815"/>
    <n v="278.00828945454543"/>
    <n v="12.041234037000001"/>
    <n v="67.5"/>
    <n v="767.61175043699996"/>
    <n v="42.645097246500001"/>
    <n v="465.21924268909089"/>
    <n v="310.14616179272724"/>
  </r>
  <r>
    <s v="01/06/2026"/>
    <s v="E"/>
    <s v="[1062] RAMGADH"/>
    <s v="[8403] MOHANIA"/>
    <x v="49"/>
    <x v="49"/>
    <x v="49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02/06/2026"/>
    <s v="M"/>
    <s v="[1062] RAMGADH"/>
    <s v="[8403] MOHANIA"/>
    <x v="49"/>
    <x v="49"/>
    <x v="49"/>
    <s v="B"/>
    <n v="25"/>
    <n v="6.1"/>
    <n v="8.8000000000000007"/>
    <n v="1.5249999999999999"/>
    <n v="2.2000000000000002"/>
    <n v="50.425650000000005"/>
    <n v="1260.6412500000001"/>
    <n v="421.38426183844012"/>
    <n v="280.92284122562677"/>
    <n v="22.061221875000005"/>
    <n v="93.75"/>
    <n v="1376.4524718750001"/>
    <n v="55.058098875000006"/>
    <n v="460.09553377437328"/>
    <n v="306.73035584958217"/>
  </r>
  <r>
    <s v="02/06/2026"/>
    <s v="M"/>
    <s v="[1062] RAMGADH"/>
    <s v="[8403] MOHANIA"/>
    <x v="49"/>
    <x v="49"/>
    <x v="49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2/06/2026"/>
    <s v="E"/>
    <s v="[1062] RAMGADH"/>
    <s v="[8403] MOHANIA"/>
    <x v="49"/>
    <x v="49"/>
    <x v="49"/>
    <s v="C"/>
    <n v="20"/>
    <n v="4.3"/>
    <n v="8.1999999999999993"/>
    <n v="0.86"/>
    <n v="1.64"/>
    <n v="40.728139799999994"/>
    <n v="814.56279599999993"/>
    <n v="417.01167030716726"/>
    <n v="278.00778020477816"/>
    <n v="14.25484893"/>
    <n v="75"/>
    <n v="903.81764492999991"/>
    <n v="45.190882246499996"/>
    <n v="462.70527897440275"/>
    <n v="308.47018598293516"/>
  </r>
  <r>
    <s v="03/06/2026"/>
    <s v="M"/>
    <s v="[1062] RAMGADH"/>
    <s v="[8403] MOHANIA"/>
    <x v="49"/>
    <x v="49"/>
    <x v="49"/>
    <s v="B"/>
    <n v="27"/>
    <n v="6.2"/>
    <n v="8.8000000000000007"/>
    <n v="1.6740000000000002"/>
    <n v="2.3760000000000003"/>
    <n v="51.252300000000005"/>
    <n v="1383.8121000000001"/>
    <n v="424.74281767955802"/>
    <n v="283.1618784530387"/>
    <n v="24.216711750000005"/>
    <n v="101.25"/>
    <n v="1509.2788117500002"/>
    <n v="55.899215250000005"/>
    <n v="463.25316505524864"/>
    <n v="308.83544337016576"/>
  </r>
  <r>
    <s v="03/06/2026"/>
    <s v="M"/>
    <s v="[1062] RAMGADH"/>
    <s v="[8403] MOHANIA"/>
    <x v="49"/>
    <x v="49"/>
    <x v="49"/>
    <s v="C"/>
    <n v="9"/>
    <n v="3.7"/>
    <n v="8.1999999999999993"/>
    <n v="0.33300000000000002"/>
    <n v="0.73799999999999999"/>
    <n v="38.226139799999999"/>
    <n v="344.03525819999999"/>
    <n v="417.01243418181815"/>
    <n v="278.00828945454543"/>
    <n v="6.0206170185000003"/>
    <n v="33.75"/>
    <n v="383.80587521849998"/>
    <n v="42.645097246500001"/>
    <n v="465.21924268909089"/>
    <n v="310.14616179272724"/>
  </r>
  <r>
    <s v="03/06/2026"/>
    <s v="E"/>
    <s v="[1062] RAMGADH"/>
    <s v="[8403] MOHANIA"/>
    <x v="49"/>
    <x v="49"/>
    <x v="49"/>
    <s v="C"/>
    <n v="12"/>
    <n v="4.8"/>
    <n v="8.1999999999999993"/>
    <n v="0.57599999999999996"/>
    <n v="0.98399999999999987"/>
    <n v="42.813139800000002"/>
    <n v="513.75767760000008"/>
    <n v="417.01110194805199"/>
    <n v="278.00740129870132"/>
    <n v="8.9907593580000018"/>
    <n v="45"/>
    <n v="567.74843695800007"/>
    <n v="47.312369746500003"/>
    <n v="460.83477025811698"/>
    <n v="307.223180172078"/>
  </r>
  <r>
    <s v="04/06/2026"/>
    <s v="M"/>
    <s v="[1062] RAMGADH"/>
    <s v="[8403] MOHANIA"/>
    <x v="49"/>
    <x v="49"/>
    <x v="49"/>
    <s v="B"/>
    <n v="26"/>
    <n v="6.4"/>
    <n v="8.8000000000000007"/>
    <n v="1.6640000000000001"/>
    <n v="2.2880000000000003"/>
    <n v="52.9056"/>
    <n v="1375.5455999999999"/>
    <n v="431.29565217391303"/>
    <n v="287.53043478260867"/>
    <n v="24.072048000000002"/>
    <n v="97.5"/>
    <n v="1497.1176479999999"/>
    <n v="57.581447999999995"/>
    <n v="469.4139782608695"/>
    <n v="312.94265217391302"/>
  </r>
  <r>
    <s v="04/06/2026"/>
    <s v="M"/>
    <s v="[1062] RAMGADH"/>
    <s v="[8403] MOHANIA"/>
    <x v="49"/>
    <x v="49"/>
    <x v="49"/>
    <s v="C"/>
    <n v="13"/>
    <n v="3.2"/>
    <n v="8.1"/>
    <n v="0.41600000000000004"/>
    <n v="1.0529999999999999"/>
    <n v="35.8631259"/>
    <n v="466.2206367"/>
    <n v="417.01309186046512"/>
    <n v="278.00872790697673"/>
    <n v="8.1588611422500001"/>
    <n v="48.75"/>
    <n v="523.12949784224998"/>
    <n v="40.24073060325"/>
    <n v="467.91547213081401"/>
    <n v="311.94364808720934"/>
  </r>
  <r>
    <s v="04/06/2026"/>
    <s v="E"/>
    <s v="[1062] RAMGADH"/>
    <s v="[8403] MOHANIA"/>
    <x v="49"/>
    <x v="49"/>
    <x v="49"/>
    <s v="C"/>
    <n v="19"/>
    <n v="4.0999999999999996"/>
    <n v="8.1"/>
    <n v="0.77899999999999991"/>
    <n v="1.5390000000000001"/>
    <n v="39.6161259"/>
    <n v="752.70639210000002"/>
    <n v="417.01185157894736"/>
    <n v="278.00790105263155"/>
    <n v="13.172361861750002"/>
    <n v="71.25"/>
    <n v="837.12875396175002"/>
    <n v="44.05940810325"/>
    <n v="463.78324319210526"/>
    <n v="309.18882879473682"/>
  </r>
  <r>
    <s v="05/06/2026"/>
    <s v="M"/>
    <s v="[1062] RAMGADH"/>
    <s v="[8403] MOHANIA"/>
    <x v="49"/>
    <x v="49"/>
    <x v="49"/>
    <s v="B"/>
    <n v="25"/>
    <n v="6.4"/>
    <n v="8.6"/>
    <n v="1.6"/>
    <n v="2.15"/>
    <n v="52.371199999999995"/>
    <n v="1309.28"/>
    <n v="431.6307692307692"/>
    <n v="287.75384615384615"/>
    <n v="22.912400000000002"/>
    <n v="93.75"/>
    <n v="1425.9423999999999"/>
    <n v="57.037695999999997"/>
    <n v="470.0909010989011"/>
    <n v="313.39393406593405"/>
  </r>
  <r>
    <s v="05/06/2026"/>
    <s v="M"/>
    <s v="[1062] RAMGADH"/>
    <s v="[8403] MOHANIA"/>
    <x v="49"/>
    <x v="49"/>
    <x v="49"/>
    <s v="C"/>
    <n v="19"/>
    <n v="3.5"/>
    <n v="8.1"/>
    <n v="0.66500000000000004"/>
    <n v="1.5390000000000001"/>
    <n v="37.114125900000005"/>
    <n v="705.16839210000012"/>
    <n v="417.01265056179784"/>
    <n v="278.00843370786521"/>
    <n v="12.340446861750003"/>
    <n v="71.25"/>
    <n v="788.75883896175014"/>
    <n v="41.513623103250005"/>
    <n v="466.44520340730344"/>
    <n v="310.96346893820231"/>
  </r>
  <r>
    <s v="05/06/2026"/>
    <s v="E"/>
    <s v="[1062] RAMGADH"/>
    <s v="[8403] MOHANIA"/>
    <x v="49"/>
    <x v="49"/>
    <x v="49"/>
    <s v="C"/>
    <n v="19"/>
    <n v="4.3"/>
    <n v="8.1"/>
    <n v="0.81700000000000006"/>
    <n v="1.5390000000000001"/>
    <n v="40.450125900000003"/>
    <n v="768.55239210000002"/>
    <n v="417.01160721649489"/>
    <n v="278.00773814432995"/>
    <n v="13.449666861750002"/>
    <n v="71.25"/>
    <n v="853.25205896174998"/>
    <n v="44.908003103249996"/>
    <n v="462.96910415721646"/>
    <n v="308.64606943814431"/>
  </r>
  <r>
    <s v="06/06/2026"/>
    <s v="M"/>
    <s v="[1062] RAMGADH"/>
    <s v="[8403] MOHANIA"/>
    <x v="49"/>
    <x v="49"/>
    <x v="49"/>
    <s v="B"/>
    <n v="28"/>
    <n v="6"/>
    <n v="8.6"/>
    <n v="1.68"/>
    <n v="2.4079999999999999"/>
    <n v="49.097999999999999"/>
    <n v="1374.7439999999999"/>
    <n v="418.44886363636368"/>
    <n v="278.96590909090912"/>
    <n v="24.058019999999999"/>
    <n v="105"/>
    <n v="1503.8020199999999"/>
    <n v="53.707214999999998"/>
    <n v="457.7319460227273"/>
    <n v="305.15463068181822"/>
  </r>
  <r>
    <s v="06/06/2026"/>
    <s v="M"/>
    <s v="[1062] RAMGADH"/>
    <s v="[8403] MOHANIA"/>
    <x v="49"/>
    <x v="49"/>
    <x v="49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06/06/2026"/>
    <s v="E"/>
    <s v="[1062] RAMGADH"/>
    <s v="[8403] MOHANIA"/>
    <x v="49"/>
    <x v="49"/>
    <x v="49"/>
    <s v="C"/>
    <n v="21"/>
    <n v="4"/>
    <n v="8.1"/>
    <n v="0.84"/>
    <n v="1.7009999999999998"/>
    <n v="39.199125899999999"/>
    <n v="823.18164389999993"/>
    <n v="417.01197765957443"/>
    <n v="278.00798510638293"/>
    <n v="14.40567876825"/>
    <n v="78.75"/>
    <n v="916.33732266824995"/>
    <n v="43.635110603249998"/>
    <n v="464.20330428989359"/>
    <n v="309.46886952659571"/>
  </r>
  <r>
    <s v="07/06/2026"/>
    <s v="M"/>
    <s v="[1062] RAMGADH"/>
    <s v="[8403] MOHANIA"/>
    <x v="49"/>
    <x v="49"/>
    <x v="49"/>
    <s v="B"/>
    <n v="29"/>
    <n v="6.3"/>
    <n v="8.8000000000000007"/>
    <n v="1.827"/>
    <n v="2.552"/>
    <n v="52.078949999999999"/>
    <n v="1510.28955"/>
    <n v="428.04616438356163"/>
    <n v="285.36410958904111"/>
    <n v="26.430067125000001"/>
    <n v="108.75"/>
    <n v="1645.469617125"/>
    <n v="56.740331625000003"/>
    <n v="466.35889006849317"/>
    <n v="310.90592671232878"/>
  </r>
  <r>
    <s v="07/06/2026"/>
    <s v="M"/>
    <s v="[1062] RAMGADH"/>
    <s v="[8403] MOHANIA"/>
    <x v="49"/>
    <x v="49"/>
    <x v="49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07/06/2026"/>
    <s v="E"/>
    <s v="[1062] RAMGADH"/>
    <s v="[8403] MOHANIA"/>
    <x v="49"/>
    <x v="49"/>
    <x v="49"/>
    <s v="C"/>
    <n v="24"/>
    <n v="4.2"/>
    <n v="8.1999999999999993"/>
    <n v="1.008"/>
    <n v="1.9679999999999997"/>
    <n v="40.311139799999999"/>
    <n v="967.46735519999993"/>
    <n v="417.01179103448277"/>
    <n v="278.00786068965516"/>
    <n v="16.930678715999999"/>
    <n v="90"/>
    <n v="1074.398033916"/>
    <n v="44.766584746500001"/>
    <n v="463.10260082586211"/>
    <n v="308.73506721724141"/>
  </r>
  <r>
    <s v="08/06/2026"/>
    <s v="M"/>
    <s v="[1062] RAMGADH"/>
    <s v="[8403] MOHANIA"/>
    <x v="49"/>
    <x v="49"/>
    <x v="49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08/06/2026"/>
    <s v="M"/>
    <s v="[1062] RAMGADH"/>
    <s v="[8403] MOHANIA"/>
    <x v="49"/>
    <x v="49"/>
    <x v="49"/>
    <s v="C"/>
    <n v="17"/>
    <n v="3.6"/>
    <n v="8.1"/>
    <n v="0.61199999999999999"/>
    <n v="1.3769999999999998"/>
    <n v="37.531125900000006"/>
    <n v="638.02914030000011"/>
    <n v="417.01251000000008"/>
    <n v="278.00834000000003"/>
    <n v="11.165509955250004"/>
    <n v="63.75"/>
    <n v="712.94465025525005"/>
    <n v="41.937920603250006"/>
    <n v="465.97689559166673"/>
    <n v="310.6512637277778"/>
  </r>
  <r>
    <s v="08/06/2026"/>
    <s v="E"/>
    <s v="[1062] RAMGADH"/>
    <s v="[8403] MOHANIA"/>
    <x v="49"/>
    <x v="49"/>
    <x v="49"/>
    <s v="C"/>
    <n v="22"/>
    <n v="4.2"/>
    <n v="8.1"/>
    <n v="0.92400000000000004"/>
    <n v="1.7819999999999998"/>
    <n v="40.033125900000002"/>
    <n v="880.72876980000001"/>
    <n v="417.01172812499999"/>
    <n v="278.00781875000001"/>
    <n v="15.412753471500002"/>
    <n v="82.5"/>
    <n v="978.64152327149998"/>
    <n v="44.483705603250002"/>
    <n v="463.37193336718752"/>
    <n v="308.9146222447917"/>
  </r>
  <r>
    <s v="09/06/2026"/>
    <s v="M"/>
    <s v="[1062] RAMGADH"/>
    <s v="[8403] MOHANIA"/>
    <x v="49"/>
    <x v="49"/>
    <x v="49"/>
    <s v="B"/>
    <n v="30"/>
    <n v="6.3"/>
    <n v="8.8000000000000007"/>
    <n v="1.89"/>
    <n v="2.64"/>
    <n v="52.078949999999999"/>
    <n v="1562.3685"/>
    <n v="428.04616438356163"/>
    <n v="285.36410958904111"/>
    <n v="27.341448750000005"/>
    <n v="112.5"/>
    <n v="1702.20994875"/>
    <n v="56.740331624999996"/>
    <n v="466.35889006849311"/>
    <n v="310.90592671232872"/>
  </r>
  <r>
    <s v="09/06/2026"/>
    <s v="M"/>
    <s v="[1062] RAMGADH"/>
    <s v="[8403] MOHANIA"/>
    <x v="49"/>
    <x v="49"/>
    <x v="49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09/06/2026"/>
    <s v="E"/>
    <s v="[1062] RAMGADH"/>
    <s v="[8403] MOHANIA"/>
    <x v="49"/>
    <x v="49"/>
    <x v="49"/>
    <s v="C"/>
    <n v="19"/>
    <n v="4.7"/>
    <n v="8.1999999999999993"/>
    <n v="0.89300000000000002"/>
    <n v="1.5579999999999998"/>
    <n v="42.3961398"/>
    <n v="805.52665620000005"/>
    <n v="417.01121114754102"/>
    <n v="278.00747409836066"/>
    <n v="14.096716483500002"/>
    <n v="71.25"/>
    <n v="890.87337268350007"/>
    <n v="46.888072246500002"/>
    <n v="461.19415324426234"/>
    <n v="307.46276882950821"/>
  </r>
  <r>
    <s v="10/06/2026"/>
    <s v="M"/>
    <s v="[1062] RAMGADH"/>
    <s v="[8403] MOHANIA"/>
    <x v="49"/>
    <x v="49"/>
    <x v="49"/>
    <s v="B"/>
    <n v="28"/>
    <n v="6.4"/>
    <n v="8.8000000000000007"/>
    <n v="1.7920000000000003"/>
    <n v="2.4640000000000004"/>
    <n v="52.9056"/>
    <n v="1481.3568"/>
    <n v="431.29565217391303"/>
    <n v="287.53043478260867"/>
    <n v="25.923744000000003"/>
    <n v="105"/>
    <n v="1612.280544"/>
    <n v="57.581448000000002"/>
    <n v="469.41397826086956"/>
    <n v="312.94265217391302"/>
  </r>
  <r>
    <s v="10/06/2026"/>
    <s v="M"/>
    <s v="[1062] RAMGADH"/>
    <s v="[8403] MOHANIA"/>
    <x v="49"/>
    <x v="49"/>
    <x v="49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10/06/2026"/>
    <s v="E"/>
    <s v="[1062] RAMGADH"/>
    <s v="[8403] MOHANIA"/>
    <x v="49"/>
    <x v="49"/>
    <x v="49"/>
    <s v="C"/>
    <n v="22"/>
    <n v="4"/>
    <n v="8.1"/>
    <n v="0.88"/>
    <n v="1.7819999999999998"/>
    <n v="39.199125899999999"/>
    <n v="862.38076979999994"/>
    <n v="417.01197765957443"/>
    <n v="278.00798510638293"/>
    <n v="15.0916634715"/>
    <n v="82.5"/>
    <n v="959.97243327149999"/>
    <n v="43.635110603249998"/>
    <n v="464.20330428989359"/>
    <n v="309.46886952659571"/>
  </r>
  <r>
    <s v="11/06/2026"/>
    <s v="M"/>
    <s v="[1062] RAMGADH"/>
    <s v="[8403] MOHANIA"/>
    <x v="49"/>
    <x v="49"/>
    <x v="49"/>
    <s v="B"/>
    <n v="29"/>
    <n v="6.2"/>
    <n v="8.6"/>
    <n v="1.798"/>
    <n v="2.4939999999999998"/>
    <n v="50.7346"/>
    <n v="1471.3034"/>
    <n v="425.15027932960902"/>
    <n v="283.4335195530727"/>
    <n v="25.747809500000002"/>
    <n v="108.75"/>
    <n v="1605.8012094999999"/>
    <n v="55.372455499999994"/>
    <n v="464.01499022346371"/>
    <n v="309.34332681564246"/>
  </r>
  <r>
    <s v="11/06/2026"/>
    <s v="M"/>
    <s v="[1062] RAMGADH"/>
    <s v="[8403] MOHANIA"/>
    <x v="49"/>
    <x v="49"/>
    <x v="49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11/06/2026"/>
    <s v="E"/>
    <s v="[1062] RAMGADH"/>
    <s v="[8403] MOHANIA"/>
    <x v="49"/>
    <x v="49"/>
    <x v="49"/>
    <s v="C"/>
    <n v="24"/>
    <n v="4.5"/>
    <n v="8.1"/>
    <n v="1.08"/>
    <n v="1.9439999999999997"/>
    <n v="41.284125900000006"/>
    <n v="990.81902160000016"/>
    <n v="417.01137272727277"/>
    <n v="278.00758181818185"/>
    <n v="17.339332878000004"/>
    <n v="90"/>
    <n v="1098.1583544780001"/>
    <n v="45.756598103250006"/>
    <n v="462.18785962878792"/>
    <n v="308.12523975252526"/>
  </r>
  <r>
    <s v="12/06/2026"/>
    <s v="M"/>
    <s v="[1062] RAMGADH"/>
    <s v="[8403] MOHANIA"/>
    <x v="49"/>
    <x v="49"/>
    <x v="49"/>
    <s v="B"/>
    <n v="28"/>
    <n v="6.4"/>
    <n v="8.6"/>
    <n v="1.7920000000000003"/>
    <n v="2.4079999999999999"/>
    <n v="52.371199999999995"/>
    <n v="1466.3935999999999"/>
    <n v="431.6307692307692"/>
    <n v="287.75384615384615"/>
    <n v="25.661888000000001"/>
    <n v="105"/>
    <n v="1597.055488"/>
    <n v="57.037695999999997"/>
    <n v="470.0909010989011"/>
    <n v="313.39393406593405"/>
  </r>
  <r>
    <s v="12/06/2026"/>
    <s v="M"/>
    <s v="[1062] RAMGADH"/>
    <s v="[8403] MOHANIA"/>
    <x v="49"/>
    <x v="49"/>
    <x v="49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2/06/2026"/>
    <s v="E"/>
    <s v="[1062] RAMGADH"/>
    <s v="[8403] MOHANIA"/>
    <x v="49"/>
    <x v="49"/>
    <x v="49"/>
    <s v="C"/>
    <n v="19"/>
    <n v="4.5999999999999996"/>
    <n v="8.1999999999999993"/>
    <n v="0.87399999999999989"/>
    <n v="1.5579999999999998"/>
    <n v="41.979139799999999"/>
    <n v="797.60365619999993"/>
    <n v="417.01132251655633"/>
    <n v="278.00754834437089"/>
    <n v="13.958063983500001"/>
    <n v="71.25"/>
    <n v="882.81172018349992"/>
    <n v="46.463774746499993"/>
    <n v="461.56067628973511"/>
    <n v="307.70711752649009"/>
  </r>
  <r>
    <s v="13/06/2026"/>
    <s v="M"/>
    <s v="[1062] RAMGADH"/>
    <s v="[8403] MOHANIA"/>
    <x v="49"/>
    <x v="49"/>
    <x v="49"/>
    <s v="B"/>
    <n v="26"/>
    <n v="6.3"/>
    <n v="8.6"/>
    <n v="1.6379999999999999"/>
    <n v="2.2359999999999998"/>
    <n v="51.552899999999994"/>
    <n v="1340.3753999999999"/>
    <n v="428.41745152354571"/>
    <n v="285.61163434903045"/>
    <n v="23.456569500000001"/>
    <n v="97.5"/>
    <n v="1461.3319695"/>
    <n v="56.205075749999999"/>
    <n v="467.07819182825489"/>
    <n v="311.38546121883661"/>
  </r>
  <r>
    <s v="13/06/2026"/>
    <s v="M"/>
    <s v="[1062] RAMGADH"/>
    <s v="[8403] MOHANIA"/>
    <x v="49"/>
    <x v="49"/>
    <x v="49"/>
    <s v="C"/>
    <n v="18"/>
    <n v="3.6"/>
    <n v="8"/>
    <n v="0.64800000000000002"/>
    <n v="1.44"/>
    <n v="37.253112000000009"/>
    <n v="670.55601600000011"/>
    <n v="417.01244776119404"/>
    <n v="278.00829850746271"/>
    <n v="11.734730280000003"/>
    <n v="67.5"/>
    <n v="749.79074628000012"/>
    <n v="41.655041460000007"/>
    <n v="466.28777753731345"/>
    <n v="310.85851835820898"/>
  </r>
  <r>
    <s v="13/06/2026"/>
    <s v="E"/>
    <s v="[1062] RAMGADH"/>
    <s v="[8403] MOHANIA"/>
    <x v="49"/>
    <x v="49"/>
    <x v="49"/>
    <s v="C"/>
    <n v="20"/>
    <n v="4.5999999999999996"/>
    <n v="8.4"/>
    <n v="0.92"/>
    <n v="1.68"/>
    <n v="42.535167600000008"/>
    <n v="850.70335200000022"/>
    <n v="417.01144705882359"/>
    <n v="278.00763137254904"/>
    <n v="14.887308660000006"/>
    <n v="75"/>
    <n v="940.59066066000025"/>
    <n v="47.029533033000014"/>
    <n v="461.07385326470597"/>
    <n v="307.38256884313734"/>
  </r>
  <r>
    <s v="14/06/2026"/>
    <s v="M"/>
    <s v="[1062] RAMGADH"/>
    <s v="[8403] MOHANIA"/>
    <x v="49"/>
    <x v="49"/>
    <x v="49"/>
    <s v="B"/>
    <n v="30"/>
    <n v="6.4"/>
    <n v="8.8000000000000007"/>
    <n v="1.92"/>
    <n v="2.64"/>
    <n v="52.9056"/>
    <n v="1587.1679999999999"/>
    <n v="431.29565217391303"/>
    <n v="287.53043478260867"/>
    <n v="27.77544"/>
    <n v="112.5"/>
    <n v="1727.44344"/>
    <n v="57.581448000000002"/>
    <n v="469.41397826086956"/>
    <n v="312.94265217391302"/>
  </r>
  <r>
    <s v="14/06/2026"/>
    <s v="M"/>
    <s v="[1062] RAMGADH"/>
    <s v="[8403] MOHANIA"/>
    <x v="49"/>
    <x v="49"/>
    <x v="49"/>
    <s v="C"/>
    <n v="19"/>
    <n v="3.2"/>
    <n v="8"/>
    <n v="0.6080000000000001"/>
    <n v="1.52"/>
    <n v="35.585112000000002"/>
    <n v="676.11712800000009"/>
    <n v="417.01303124999998"/>
    <n v="278.00868750000001"/>
    <n v="11.832049740000002"/>
    <n v="71.25"/>
    <n v="759.1991777400001"/>
    <n v="39.957851460000008"/>
    <n v="468.25607179687501"/>
    <n v="312.17071453124998"/>
  </r>
  <r>
    <s v="14/06/2026"/>
    <s v="E"/>
    <s v="[1062] RAMGADH"/>
    <s v="[8403] MOHANIA"/>
    <x v="49"/>
    <x v="49"/>
    <x v="49"/>
    <s v="C"/>
    <n v="19"/>
    <n v="4.7"/>
    <n v="8.5"/>
    <n v="0.89300000000000002"/>
    <n v="1.615"/>
    <n v="43.2301815"/>
    <n v="821.37344849999999"/>
    <n v="417.01139710610931"/>
    <n v="278.00759807073956"/>
    <n v="14.374035348750001"/>
    <n v="71.25"/>
    <n v="906.99748384874999"/>
    <n v="47.736709676250001"/>
    <n v="460.48272999598072"/>
    <n v="306.98848666398715"/>
  </r>
  <r>
    <s v="15/06/2026"/>
    <s v="M"/>
    <s v="[1062] RAMGADH"/>
    <s v="[8403] MOHANIA"/>
    <x v="49"/>
    <x v="49"/>
    <x v="49"/>
    <s v="B"/>
    <n v="35"/>
    <n v="6.8"/>
    <n v="8.6"/>
    <n v="2.38"/>
    <n v="3.01"/>
    <n v="55.644399999999997"/>
    <n v="1947.5539999999999"/>
    <n v="443.97127659574471"/>
    <n v="295.98085106382979"/>
    <n v="34.082194999999999"/>
    <n v="131.25"/>
    <n v="2112.886195"/>
    <n v="60.368177000000003"/>
    <n v="481.66098670212773"/>
    <n v="321.10732446808515"/>
  </r>
  <r>
    <s v="15/06/2026"/>
    <s v="M"/>
    <s v="[1062] RAMGADH"/>
    <s v="[8403] MOHANIA"/>
    <x v="49"/>
    <x v="49"/>
    <x v="49"/>
    <s v="C"/>
    <n v="1"/>
    <n v="3"/>
    <n v="8"/>
    <n v="0.03"/>
    <n v="0.08"/>
    <n v="34.751112000000006"/>
    <n v="34.751112000000006"/>
    <n v="417.01334400000002"/>
    <n v="278.00889599999999"/>
    <n v="0.60814446000000022"/>
    <n v="3.75"/>
    <n v="39.109256460000005"/>
    <n v="39.109256460000005"/>
    <n v="469.31107752000003"/>
    <n v="312.87405168000004"/>
  </r>
  <r>
    <s v="15/06/2026"/>
    <s v="E"/>
    <s v="[1062] RAMGADH"/>
    <s v="[8403] MOHANIA"/>
    <x v="49"/>
    <x v="49"/>
    <x v="49"/>
    <s v="C"/>
    <n v="25"/>
    <n v="3.4"/>
    <n v="8"/>
    <n v="0.85"/>
    <n v="2"/>
    <n v="36.419112000000005"/>
    <n v="910.47780000000012"/>
    <n v="417.01273282442747"/>
    <n v="278.00848854961833"/>
    <n v="15.933361500000004"/>
    <n v="93.75"/>
    <n v="1020.1611615000002"/>
    <n v="40.806446460000004"/>
    <n v="467.24938694656487"/>
    <n v="311.49959129770991"/>
  </r>
  <r>
    <s v="16/06/2026"/>
    <s v="M"/>
    <s v="[1062] RAMGADH"/>
    <s v="[8403] MOHANIA"/>
    <x v="49"/>
    <x v="49"/>
    <x v="49"/>
    <s v="B"/>
    <n v="24"/>
    <n v="6.3"/>
    <n v="8.6"/>
    <n v="1.5119999999999998"/>
    <n v="2.0639999999999996"/>
    <n v="51.552899999999994"/>
    <n v="1237.2695999999999"/>
    <n v="428.41745152354571"/>
    <n v="285.61163434903045"/>
    <n v="21.652217999999998"/>
    <n v="90"/>
    <n v="1348.9218179999998"/>
    <n v="56.205075749999992"/>
    <n v="467.07819182825483"/>
    <n v="311.38546121883655"/>
  </r>
  <r>
    <s v="16/06/2026"/>
    <s v="M"/>
    <s v="[1062] RAMGADH"/>
    <s v="[8403] MOHANIA"/>
    <x v="49"/>
    <x v="49"/>
    <x v="49"/>
    <s v="C"/>
    <n v="15"/>
    <n v="3.4"/>
    <n v="8"/>
    <n v="0.51"/>
    <n v="1.2"/>
    <n v="36.419112000000005"/>
    <n v="546.28668000000005"/>
    <n v="417.01273282442747"/>
    <n v="278.00848854961833"/>
    <n v="9.5600169000000026"/>
    <n v="56.25"/>
    <n v="612.0966969000001"/>
    <n v="40.806446460000004"/>
    <n v="467.24938694656487"/>
    <n v="311.49959129770991"/>
  </r>
  <r>
    <s v="16/06/2026"/>
    <s v="E"/>
    <s v="[1062] RAMGADH"/>
    <s v="[8403] MOHANIA"/>
    <x v="49"/>
    <x v="49"/>
    <x v="49"/>
    <s v="C"/>
    <n v="21"/>
    <n v="4.5"/>
    <n v="8.1999999999999993"/>
    <n v="0.94499999999999995"/>
    <n v="1.722"/>
    <n v="41.562139799999997"/>
    <n v="872.80493579999995"/>
    <n v="417.01143612040136"/>
    <n v="278.00762408026759"/>
    <n v="15.274086376500001"/>
    <n v="78.75"/>
    <n v="966.82902217649996"/>
    <n v="46.039477246499999"/>
    <n v="461.93455431270905"/>
    <n v="307.95636954180605"/>
  </r>
  <r>
    <s v="17/06/2026"/>
    <s v="M"/>
    <s v="[1062] RAMGADH"/>
    <s v="[8403] MOHANIA"/>
    <x v="49"/>
    <x v="49"/>
    <x v="4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17/06/2026"/>
    <s v="M"/>
    <s v="[1062] RAMGADH"/>
    <s v="[8403] MOHANIA"/>
    <x v="49"/>
    <x v="49"/>
    <x v="49"/>
    <s v="C"/>
    <n v="16"/>
    <n v="3.5"/>
    <n v="8"/>
    <n v="0.56000000000000005"/>
    <n v="1.28"/>
    <n v="36.836112000000007"/>
    <n v="589.37779200000011"/>
    <n v="417.01258867924531"/>
    <n v="278.00839245283021"/>
    <n v="10.314111360000004"/>
    <n v="60"/>
    <n v="659.69190336000008"/>
    <n v="41.230743960000005"/>
    <n v="466.76313916981132"/>
    <n v="311.17542611320755"/>
  </r>
  <r>
    <s v="17/06/2026"/>
    <s v="E"/>
    <s v="[1062] RAMGADH"/>
    <s v="[8403] MOHANIA"/>
    <x v="49"/>
    <x v="49"/>
    <x v="49"/>
    <s v="C"/>
    <n v="25"/>
    <n v="4.2"/>
    <n v="8.1999999999999993"/>
    <n v="1.05"/>
    <n v="2.0499999999999998"/>
    <n v="40.311139799999999"/>
    <n v="1007.778495"/>
    <n v="417.01179103448277"/>
    <n v="278.00786068965516"/>
    <n v="17.636123662500001"/>
    <n v="93.75"/>
    <n v="1119.1646186625001"/>
    <n v="44.766584746500001"/>
    <n v="463.10260082586211"/>
    <n v="308.73506721724141"/>
  </r>
  <r>
    <s v="18/06/2026"/>
    <s v="M"/>
    <s v="[1062] RAMGADH"/>
    <s v="[8403] MOHANIA"/>
    <x v="49"/>
    <x v="49"/>
    <x v="49"/>
    <s v="B"/>
    <n v="28"/>
    <n v="6.4"/>
    <n v="8.6"/>
    <n v="1.7920000000000003"/>
    <n v="2.4079999999999999"/>
    <n v="52.371199999999995"/>
    <n v="1466.3935999999999"/>
    <n v="431.6307692307692"/>
    <n v="287.75384615384615"/>
    <n v="25.661888000000001"/>
    <n v="105"/>
    <n v="1597.055488"/>
    <n v="57.037695999999997"/>
    <n v="470.0909010989011"/>
    <n v="313.39393406593405"/>
  </r>
  <r>
    <s v="18/06/2026"/>
    <s v="M"/>
    <s v="[1062] RAMGADH"/>
    <s v="[8403] MOHANIA"/>
    <x v="49"/>
    <x v="49"/>
    <x v="49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18/06/2026"/>
    <s v="E"/>
    <s v="[1062] RAMGADH"/>
    <s v="[8403] MOHANIA"/>
    <x v="49"/>
    <x v="49"/>
    <x v="49"/>
    <s v="C"/>
    <n v="21"/>
    <n v="4.2"/>
    <n v="8.5"/>
    <n v="0.88200000000000001"/>
    <n v="1.7849999999999999"/>
    <n v="41.145181500000007"/>
    <n v="864.04881150000017"/>
    <n v="417.01197466216217"/>
    <n v="278.00798310810814"/>
    <n v="15.120854201250005"/>
    <n v="78.75"/>
    <n v="957.91966570125021"/>
    <n v="45.615222176250008"/>
    <n v="462.31644097550679"/>
    <n v="308.21096065033788"/>
  </r>
  <r>
    <s v="19/06/2026"/>
    <s v="M"/>
    <s v="[1062] RAMGADH"/>
    <s v="[8403] MOHANIA"/>
    <x v="49"/>
    <x v="49"/>
    <x v="49"/>
    <s v="B"/>
    <n v="29"/>
    <n v="6.5"/>
    <n v="8.8000000000000007"/>
    <n v="1.885"/>
    <n v="2.552"/>
    <n v="53.732250000000001"/>
    <n v="1558.23525"/>
    <n v="434.49258760107813"/>
    <n v="289.66172506738542"/>
    <n v="27.269116875000002"/>
    <n v="108.75"/>
    <n v="1694.254366875"/>
    <n v="58.422564375"/>
    <n v="472.41965801886789"/>
    <n v="314.94643867924526"/>
  </r>
  <r>
    <s v="19/06/2026"/>
    <s v="M"/>
    <s v="[1062] RAMGADH"/>
    <s v="[8403] MOHANIA"/>
    <x v="49"/>
    <x v="49"/>
    <x v="49"/>
    <s v="C"/>
    <n v="14"/>
    <n v="3.6"/>
    <n v="8"/>
    <n v="0.504"/>
    <n v="1.1200000000000001"/>
    <n v="37.253112000000009"/>
    <n v="521.54356800000016"/>
    <n v="417.01244776119404"/>
    <n v="278.00829850746271"/>
    <n v="9.1270124400000032"/>
    <n v="52.5"/>
    <n v="583.17058044000021"/>
    <n v="41.655041460000014"/>
    <n v="466.2877775373135"/>
    <n v="310.85851835820898"/>
  </r>
  <r>
    <s v="19/06/2026"/>
    <s v="E"/>
    <s v="[1062] RAMGADH"/>
    <s v="[8403] MOHANIA"/>
    <x v="49"/>
    <x v="49"/>
    <x v="49"/>
    <s v="C"/>
    <n v="19"/>
    <n v="4.2"/>
    <n v="8.1999999999999993"/>
    <n v="0.79799999999999993"/>
    <n v="1.5579999999999998"/>
    <n v="40.311139799999999"/>
    <n v="765.91165620000004"/>
    <n v="417.01179103448277"/>
    <n v="278.00786068965516"/>
    <n v="13.403453983500002"/>
    <n v="71.25"/>
    <n v="850.5651101835"/>
    <n v="44.766584746500001"/>
    <n v="463.10260082586211"/>
    <n v="308.73506721724141"/>
  </r>
  <r>
    <s v="20/06/2026"/>
    <s v="M"/>
    <s v="[1062] RAMGADH"/>
    <s v="[8403] MOHANIA"/>
    <x v="49"/>
    <x v="49"/>
    <x v="49"/>
    <s v="B"/>
    <n v="23"/>
    <n v="6"/>
    <n v="8.6"/>
    <n v="1.38"/>
    <n v="1.9779999999999998"/>
    <n v="49.097999999999999"/>
    <n v="1129.2539999999999"/>
    <n v="418.44886363636368"/>
    <n v="278.96590909090912"/>
    <n v="19.761945000000001"/>
    <n v="86.25"/>
    <n v="1235.2659449999999"/>
    <n v="53.707214999999998"/>
    <n v="457.7319460227273"/>
    <n v="305.15463068181822"/>
  </r>
  <r>
    <s v="20/06/2026"/>
    <s v="M"/>
    <s v="[1062] RAMGADH"/>
    <s v="[8403] MOHANIA"/>
    <x v="49"/>
    <x v="49"/>
    <x v="49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20/06/2026"/>
    <s v="E"/>
    <s v="[1062] RAMGADH"/>
    <s v="[8403] MOHANIA"/>
    <x v="49"/>
    <x v="49"/>
    <x v="49"/>
    <s v="C"/>
    <n v="22"/>
    <n v="4.0999999999999996"/>
    <n v="8.1"/>
    <n v="0.90199999999999991"/>
    <n v="1.7819999999999998"/>
    <n v="39.6161259"/>
    <n v="871.55476980000003"/>
    <n v="417.01185157894736"/>
    <n v="278.00790105263155"/>
    <n v="15.252208471500001"/>
    <n v="82.5"/>
    <n v="969.30697827150004"/>
    <n v="44.05940810325"/>
    <n v="463.78324319210526"/>
    <n v="309.18882879473682"/>
  </r>
  <r>
    <s v="21/06/2026"/>
    <s v="M"/>
    <s v="[1062] RAMGADH"/>
    <s v="[8403] MOHANIA"/>
    <x v="49"/>
    <x v="49"/>
    <x v="49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21/06/2026"/>
    <s v="M"/>
    <s v="[1062] RAMGADH"/>
    <s v="[8403] MOHANIA"/>
    <x v="49"/>
    <x v="49"/>
    <x v="49"/>
    <s v="C"/>
    <n v="15"/>
    <n v="3.4"/>
    <n v="8.1"/>
    <n v="0.51"/>
    <n v="1.2150000000000001"/>
    <n v="36.697125900000003"/>
    <n v="550.4568885000001"/>
    <n v="417.01279431818188"/>
    <n v="278.00852954545456"/>
    <n v="9.632995548750003"/>
    <n v="56.25"/>
    <n v="616.33988404875015"/>
    <n v="41.08932560325001"/>
    <n v="466.92415458238651"/>
    <n v="311.28276972159102"/>
  </r>
  <r>
    <s v="21/06/2026"/>
    <s v="E"/>
    <s v="[1062] RAMGADH"/>
    <s v="[8403] MOHANIA"/>
    <x v="49"/>
    <x v="49"/>
    <x v="49"/>
    <s v="C"/>
    <n v="22"/>
    <n v="4.0999999999999996"/>
    <n v="8.1999999999999993"/>
    <n v="0.90199999999999991"/>
    <n v="1.8039999999999998"/>
    <n v="39.894139799999998"/>
    <n v="877.67107559999999"/>
    <n v="417.01191428571434"/>
    <n v="278.00794285714289"/>
    <n v="15.359243823000002"/>
    <n v="82.5"/>
    <n v="975.53031942300004"/>
    <n v="44.3422872465"/>
    <n v="463.50822905749135"/>
    <n v="309.00548603832755"/>
  </r>
  <r>
    <s v="22/06/2026"/>
    <s v="M"/>
    <s v="[1062] RAMGADH"/>
    <s v="[8403] MOHANIA"/>
    <x v="49"/>
    <x v="49"/>
    <x v="49"/>
    <s v="B"/>
    <n v="28"/>
    <n v="6.1"/>
    <n v="8.6"/>
    <n v="1.7079999999999997"/>
    <n v="2.4079999999999999"/>
    <n v="49.9163"/>
    <n v="1397.6564000000001"/>
    <n v="421.82788732394374"/>
    <n v="281.21859154929581"/>
    <n v="24.458987000000004"/>
    <n v="105"/>
    <n v="1527.1153870000001"/>
    <n v="54.539835250000003"/>
    <n v="460.90001619718316"/>
    <n v="307.26667746478876"/>
  </r>
  <r>
    <s v="22/06/2026"/>
    <s v="M"/>
    <s v="[1062] RAMGADH"/>
    <s v="[8403] MOHANIA"/>
    <x v="49"/>
    <x v="49"/>
    <x v="49"/>
    <s v="C"/>
    <n v="18"/>
    <n v="3.1"/>
    <n v="8"/>
    <n v="0.55800000000000005"/>
    <n v="1.44"/>
    <n v="35.168112000000008"/>
    <n v="633.02601600000014"/>
    <n v="417.01318577075102"/>
    <n v="278.00879051383401"/>
    <n v="11.077955280000003"/>
    <n v="67.5"/>
    <n v="711.60397128000011"/>
    <n v="39.533553960000006"/>
    <n v="468.77731968379447"/>
    <n v="312.51821312252963"/>
  </r>
  <r>
    <s v="22/06/2026"/>
    <s v="E"/>
    <s v="[1062] RAMGADH"/>
    <s v="[8403] MOHANIA"/>
    <x v="49"/>
    <x v="49"/>
    <x v="49"/>
    <s v="C"/>
    <n v="24"/>
    <n v="4.5"/>
    <n v="8.3000000000000007"/>
    <n v="1.08"/>
    <n v="1.9920000000000002"/>
    <n v="41.840153700000002"/>
    <n v="1004.1636888"/>
    <n v="417.01149867109638"/>
    <n v="278.00766578073092"/>
    <n v="17.572864554000002"/>
    <n v="90"/>
    <n v="1111.7365533540001"/>
    <n v="46.322356389750006"/>
    <n v="461.68461518023264"/>
    <n v="307.78974345348843"/>
  </r>
  <r>
    <s v="23/06/2026"/>
    <s v="M"/>
    <s v="[1062] RAMGADH"/>
    <s v="[8403] MOHANIA"/>
    <x v="49"/>
    <x v="49"/>
    <x v="49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23/06/2026"/>
    <s v="M"/>
    <s v="[1062] RAMGADH"/>
    <s v="[8403] MOHANIA"/>
    <x v="49"/>
    <x v="49"/>
    <x v="49"/>
    <s v="C"/>
    <n v="13"/>
    <n v="3.4"/>
    <n v="8"/>
    <n v="0.44199999999999995"/>
    <n v="1.04"/>
    <n v="36.419112000000005"/>
    <n v="473.44845600000008"/>
    <n v="417.01273282442747"/>
    <n v="278.00848854961833"/>
    <n v="8.2853479800000027"/>
    <n v="48.75"/>
    <n v="530.48380398000006"/>
    <n v="40.806446460000004"/>
    <n v="467.24938694656487"/>
    <n v="311.49959129770991"/>
  </r>
  <r>
    <s v="23/06/2026"/>
    <s v="E"/>
    <s v="[1062] RAMGADH"/>
    <s v="[8403] MOHANIA"/>
    <x v="49"/>
    <x v="49"/>
    <x v="49"/>
    <s v="C"/>
    <n v="23"/>
    <n v="4.4000000000000004"/>
    <n v="8.1"/>
    <n v="1.012"/>
    <n v="1.8629999999999998"/>
    <n v="40.867125900000005"/>
    <n v="939.9438957000001"/>
    <n v="417.01148877551026"/>
    <n v="278.00765918367352"/>
    <n v="16.449018174750002"/>
    <n v="86.25"/>
    <n v="1042.6429138747501"/>
    <n v="45.332300603250005"/>
    <n v="462.57449595153065"/>
    <n v="308.38299730102045"/>
  </r>
  <r>
    <s v="24/06/2026"/>
    <s v="M"/>
    <s v="[1062] RAMGADH"/>
    <s v="[8403] MOHANIA"/>
    <x v="49"/>
    <x v="49"/>
    <x v="49"/>
    <s v="B"/>
    <n v="27"/>
    <n v="6.1"/>
    <n v="8.6"/>
    <n v="1.6469999999999998"/>
    <n v="2.3220000000000001"/>
    <n v="49.9163"/>
    <n v="1347.7401"/>
    <n v="421.82788732394374"/>
    <n v="281.21859154929581"/>
    <n v="23.585451750000001"/>
    <n v="101.25"/>
    <n v="1472.5755517499999"/>
    <n v="54.539835249999996"/>
    <n v="460.90001619718311"/>
    <n v="307.26667746478876"/>
  </r>
  <r>
    <s v="24/06/2026"/>
    <s v="M"/>
    <s v="[1062] RAMGADH"/>
    <s v="[8403] MOHANIA"/>
    <x v="49"/>
    <x v="49"/>
    <x v="49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4/06/2026"/>
    <s v="E"/>
    <s v="[1062] RAMGADH"/>
    <s v="[8403] MOHANIA"/>
    <x v="49"/>
    <x v="49"/>
    <x v="49"/>
    <s v="C"/>
    <n v="25"/>
    <n v="4.0999999999999996"/>
    <n v="8.1"/>
    <n v="1.0249999999999999"/>
    <n v="2.0249999999999999"/>
    <n v="39.6161259"/>
    <n v="990.40314750000005"/>
    <n v="417.01185157894736"/>
    <n v="278.00790105263155"/>
    <n v="17.332055081250001"/>
    <n v="93.75"/>
    <n v="1101.48520258125"/>
    <n v="44.05940810325"/>
    <n v="463.78324319210526"/>
    <n v="309.18882879473682"/>
  </r>
  <r>
    <s v="25/06/2026"/>
    <s v="M"/>
    <s v="[1062] RAMGADH"/>
    <s v="[8403] MOHANIA"/>
    <x v="49"/>
    <x v="49"/>
    <x v="49"/>
    <s v="B"/>
    <n v="17"/>
    <n v="5.8"/>
    <n v="8.5"/>
    <n v="0.98599999999999999"/>
    <n v="1.4450000000000001"/>
    <n v="46.9771"/>
    <n v="798.61069999999995"/>
    <n v="409.68401162790695"/>
    <n v="273.12267441860462"/>
    <n v="13.97568725"/>
    <n v="63.75"/>
    <n v="876.33638724999992"/>
    <n v="51.549199249999994"/>
    <n v="449.55697020348833"/>
    <n v="299.70464680232556"/>
  </r>
  <r>
    <s v="25/06/2026"/>
    <s v="M"/>
    <s v="[1062] RAMGADH"/>
    <s v="[8403] MOHANIA"/>
    <x v="49"/>
    <x v="49"/>
    <x v="49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25/06/2026"/>
    <s v="E"/>
    <s v="[1062] RAMGADH"/>
    <s v="[8403] MOHANIA"/>
    <x v="49"/>
    <x v="49"/>
    <x v="49"/>
    <s v="C"/>
    <n v="27"/>
    <n v="4.4000000000000004"/>
    <n v="8.1"/>
    <n v="1.1880000000000002"/>
    <n v="2.1869999999999998"/>
    <n v="40.867125900000005"/>
    <n v="1103.4123993000001"/>
    <n v="417.01148877551026"/>
    <n v="278.00765918367352"/>
    <n v="19.309716987750004"/>
    <n v="101.25"/>
    <n v="1223.9721162877502"/>
    <n v="45.332300603250005"/>
    <n v="462.57449595153065"/>
    <n v="308.38299730102045"/>
  </r>
  <r>
    <s v="26/06/2026"/>
    <s v="M"/>
    <s v="[1062] RAMGADH"/>
    <s v="[8403] MOHANIA"/>
    <x v="49"/>
    <x v="49"/>
    <x v="49"/>
    <s v="B"/>
    <n v="24"/>
    <n v="6.1"/>
    <n v="8.6"/>
    <n v="1.4639999999999997"/>
    <n v="2.0639999999999996"/>
    <n v="49.9163"/>
    <n v="1197.9911999999999"/>
    <n v="421.82788732394374"/>
    <n v="281.21859154929581"/>
    <n v="20.964846000000001"/>
    <n v="90"/>
    <n v="1308.956046"/>
    <n v="54.539835250000003"/>
    <n v="460.90001619718316"/>
    <n v="307.26667746478876"/>
  </r>
  <r>
    <s v="26/06/2026"/>
    <s v="M"/>
    <s v="[1062] RAMGADH"/>
    <s v="[8403] MOHANIA"/>
    <x v="49"/>
    <x v="49"/>
    <x v="49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6/06/2026"/>
    <s v="E"/>
    <s v="[1062] RAMGADH"/>
    <s v="[8403] MOHANIA"/>
    <x v="49"/>
    <x v="49"/>
    <x v="49"/>
    <s v="C"/>
    <n v="19"/>
    <n v="4.4000000000000004"/>
    <n v="8.3000000000000007"/>
    <n v="0.83600000000000008"/>
    <n v="1.5770000000000002"/>
    <n v="41.423153700000007"/>
    <n v="787.03992030000018"/>
    <n v="417.01161442953025"/>
    <n v="278.00774295302017"/>
    <n v="13.773198605250004"/>
    <n v="71.25"/>
    <n v="872.06311890525012"/>
    <n v="45.898058889750004"/>
    <n v="462.06099553439594"/>
    <n v="308.0406636895973"/>
  </r>
  <r>
    <s v="27/06/2026"/>
    <s v="M"/>
    <s v="[1062] RAMGADH"/>
    <s v="[8403] MOHANIA"/>
    <x v="49"/>
    <x v="49"/>
    <x v="49"/>
    <s v="B"/>
    <n v="27"/>
    <n v="6.5"/>
    <n v="8.6"/>
    <n v="1.7549999999999999"/>
    <n v="2.3220000000000001"/>
    <n v="53.189499999999995"/>
    <n v="1436.1164999999999"/>
    <n v="434.79155313351498"/>
    <n v="289.86103542234332"/>
    <n v="25.13203875"/>
    <n v="101.25"/>
    <n v="1562.4985387499999"/>
    <n v="57.870316249999995"/>
    <n v="473.05435626702996"/>
    <n v="315.36957084468662"/>
  </r>
  <r>
    <s v="27/06/2026"/>
    <s v="M"/>
    <s v="[1062] RAMGADH"/>
    <s v="[8403] MOHANIA"/>
    <x v="49"/>
    <x v="49"/>
    <x v="49"/>
    <s v="C"/>
    <n v="19"/>
    <n v="3"/>
    <n v="8.1"/>
    <n v="0.56999999999999995"/>
    <n v="1.5390000000000001"/>
    <n v="35.029125900000004"/>
    <n v="665.55339210000011"/>
    <n v="417.01340357142868"/>
    <n v="278.00893571428577"/>
    <n v="11.647184361750003"/>
    <n v="71.25"/>
    <n v="748.45057646175007"/>
    <n v="39.392135603250004"/>
    <n v="468.9539952767858"/>
    <n v="312.63599685119055"/>
  </r>
  <r>
    <s v="27/06/2026"/>
    <s v="E"/>
    <s v="[1062] RAMGADH"/>
    <s v="[8403] MOHANIA"/>
    <x v="49"/>
    <x v="49"/>
    <x v="49"/>
    <s v="C"/>
    <n v="18"/>
    <n v="4.2"/>
    <n v="8.1"/>
    <n v="0.75600000000000012"/>
    <n v="1.4579999999999997"/>
    <n v="40.033125900000002"/>
    <n v="720.59626620000006"/>
    <n v="417.01172812499999"/>
    <n v="278.00781875000001"/>
    <n v="12.610434658500003"/>
    <n v="67.5"/>
    <n v="800.70670085850008"/>
    <n v="44.483705603250002"/>
    <n v="463.37193336718752"/>
    <n v="308.9146222447917"/>
  </r>
  <r>
    <s v="28/06/2026"/>
    <s v="M"/>
    <s v="[1062] RAMGADH"/>
    <s v="[8403] MOHANIA"/>
    <x v="49"/>
    <x v="49"/>
    <x v="49"/>
    <s v="B"/>
    <n v="24"/>
    <n v="6.3"/>
    <n v="8.6"/>
    <n v="1.5119999999999998"/>
    <n v="2.0639999999999996"/>
    <n v="51.552899999999994"/>
    <n v="1237.2695999999999"/>
    <n v="428.41745152354571"/>
    <n v="285.61163434903045"/>
    <n v="21.652217999999998"/>
    <n v="90"/>
    <n v="1348.9218179999998"/>
    <n v="56.205075749999992"/>
    <n v="467.07819182825483"/>
    <n v="311.38546121883655"/>
  </r>
  <r>
    <s v="28/06/2026"/>
    <s v="M"/>
    <s v="[1062] RAMGADH"/>
    <s v="[8403] MOHANIA"/>
    <x v="49"/>
    <x v="49"/>
    <x v="49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28/06/2026"/>
    <s v="E"/>
    <s v="[1062] RAMGADH"/>
    <s v="[8403] MOHANIA"/>
    <x v="49"/>
    <x v="49"/>
    <x v="49"/>
    <s v="C"/>
    <n v="15"/>
    <n v="4.2"/>
    <n v="8.3000000000000007"/>
    <n v="0.63"/>
    <n v="1.2450000000000001"/>
    <n v="40.589153700000004"/>
    <n v="608.83730550000007"/>
    <n v="417.01185308219181"/>
    <n v="278.00790205479456"/>
    <n v="10.654652846250002"/>
    <n v="56.25"/>
    <n v="675.74195834625004"/>
    <n v="45.049463889750001"/>
    <n v="462.83695777140406"/>
    <n v="308.55797184760269"/>
  </r>
  <r>
    <s v="29/06/2026"/>
    <s v="M"/>
    <s v="[1062] RAMGADH"/>
    <s v="[8403] MOHANIA"/>
    <x v="49"/>
    <x v="49"/>
    <x v="49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9/06/2026"/>
    <s v="M"/>
    <s v="[1062] RAMGADH"/>
    <s v="[8403] MOHANIA"/>
    <x v="49"/>
    <x v="49"/>
    <x v="49"/>
    <s v="C"/>
    <n v="27"/>
    <n v="3.3"/>
    <n v="8.1"/>
    <n v="0.8909999999999999"/>
    <n v="2.1869999999999998"/>
    <n v="36.280125900000002"/>
    <n v="979.56339930000001"/>
    <n v="417.0129413793104"/>
    <n v="278.00862758620696"/>
    <n v="17.142359487750003"/>
    <n v="101.25"/>
    <n v="1097.95575878775"/>
    <n v="40.665028103250002"/>
    <n v="467.4141161293104"/>
    <n v="311.6094107528736"/>
  </r>
  <r>
    <s v="29/06/2026"/>
    <s v="E"/>
    <s v="[1062] RAMGADH"/>
    <s v="[8403] MOHANIA"/>
    <x v="49"/>
    <x v="49"/>
    <x v="49"/>
    <s v="C"/>
    <n v="16"/>
    <n v="4.5"/>
    <n v="8.1"/>
    <n v="0.72"/>
    <n v="1.296"/>
    <n v="41.284125900000006"/>
    <n v="660.5460144000001"/>
    <n v="417.01137272727277"/>
    <n v="278.00758181818185"/>
    <n v="11.559555252000003"/>
    <n v="60"/>
    <n v="732.1055696520001"/>
    <n v="45.756598103250006"/>
    <n v="462.18785962878792"/>
    <n v="308.12523975252526"/>
  </r>
  <r>
    <s v="30/06/2026"/>
    <s v="M"/>
    <s v="[1062] RAMGADH"/>
    <s v="[8403] MOHANIA"/>
    <x v="49"/>
    <x v="49"/>
    <x v="49"/>
    <s v="B"/>
    <n v="21"/>
    <n v="6.1"/>
    <n v="8.8000000000000007"/>
    <n v="1.2809999999999999"/>
    <n v="1.8480000000000001"/>
    <n v="50.425650000000005"/>
    <n v="1058.9386500000001"/>
    <n v="421.38426183844012"/>
    <n v="280.92284122562677"/>
    <n v="18.531426375000002"/>
    <n v="78.75"/>
    <n v="1156.220076375"/>
    <n v="55.058098874999999"/>
    <n v="460.09553377437322"/>
    <n v="306.73035584958217"/>
  </r>
  <r>
    <s v="30/06/2026"/>
    <s v="M"/>
    <s v="[1062] RAMGADH"/>
    <s v="[8403] MOHANIA"/>
    <x v="49"/>
    <x v="49"/>
    <x v="49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30/06/2026"/>
    <s v="E"/>
    <s v="[1062] RAMGADH"/>
    <s v="[8403] MOHANIA"/>
    <x v="49"/>
    <x v="49"/>
    <x v="49"/>
    <s v="C"/>
    <n v="17"/>
    <n v="4.5999999999999996"/>
    <n v="8.1999999999999993"/>
    <n v="0.78199999999999992"/>
    <n v="1.3939999999999997"/>
    <n v="41.979139799999999"/>
    <n v="713.64537659999996"/>
    <n v="417.01132251655633"/>
    <n v="278.00754834437089"/>
    <n v="12.488794090500001"/>
    <n v="63.75"/>
    <n v="789.88417069050001"/>
    <n v="46.4637747465"/>
    <n v="461.56067628973517"/>
    <n v="307.70711752649009"/>
  </r>
  <r>
    <s v="01/06/2026"/>
    <s v="M"/>
    <s v="[1062] RAMGADH"/>
    <s v="[8401] DURGAWATI"/>
    <x v="50"/>
    <x v="50"/>
    <x v="50"/>
    <s v="B"/>
    <n v="31"/>
    <n v="7.2"/>
    <n v="8.8000000000000007"/>
    <n v="2.2320000000000002"/>
    <n v="2.7280000000000002"/>
    <n v="59.518800000000006"/>
    <n v="1845.0828000000001"/>
    <n v="455.50102040816324"/>
    <n v="303.66734693877549"/>
    <n v="32.288949000000002"/>
    <n v="116.25"/>
    <n v="1993.6217490000001"/>
    <n v="64.310378999999998"/>
    <n v="492.17126785714277"/>
    <n v="328.11417857142851"/>
  </r>
  <r>
    <s v="01/06/2026"/>
    <s v="M"/>
    <s v="[1062] RAMGADH"/>
    <s v="[8401] DURGAWATI"/>
    <x v="50"/>
    <x v="50"/>
    <x v="50"/>
    <s v="C"/>
    <n v="34"/>
    <n v="3.3"/>
    <n v="8"/>
    <n v="1.1219999999999999"/>
    <n v="2.72"/>
    <n v="36.002112000000004"/>
    <n v="1224.0718080000001"/>
    <n v="417.01288030888031"/>
    <n v="278.00858687258687"/>
    <n v="21.421256640000003"/>
    <n v="127.5"/>
    <n v="1372.9930646400001"/>
    <n v="40.382148960000002"/>
    <n v="467.74689915057911"/>
    <n v="311.83126610038607"/>
  </r>
  <r>
    <s v="01/06/2026"/>
    <s v="E"/>
    <s v="[1062] RAMGADH"/>
    <s v="[8401] DURGAWATI"/>
    <x v="50"/>
    <x v="50"/>
    <x v="50"/>
    <s v="C"/>
    <n v="22"/>
    <n v="4.7"/>
    <n v="8.1"/>
    <n v="1.034"/>
    <n v="1.7819999999999998"/>
    <n v="42.118125900000003"/>
    <n v="926.59876980000001"/>
    <n v="417.01114752475246"/>
    <n v="278.00743168316831"/>
    <n v="16.215478471500003"/>
    <n v="82.5"/>
    <n v="1025.3142482715"/>
    <n v="46.605193103250002"/>
    <n v="461.43755547772275"/>
    <n v="307.62503698514848"/>
  </r>
  <r>
    <s v="02/06/2026"/>
    <s v="M"/>
    <s v="[1062] RAMGADH"/>
    <s v="[8401] DURGAWATI"/>
    <x v="50"/>
    <x v="50"/>
    <x v="50"/>
    <s v="B"/>
    <n v="23"/>
    <n v="6.7"/>
    <n v="8.8000000000000007"/>
    <n v="1.5409999999999999"/>
    <n v="2.024"/>
    <n v="55.385550000000002"/>
    <n v="1273.8676500000001"/>
    <n v="440.73381962864721"/>
    <n v="293.82254641909816"/>
    <n v="22.292683875000005"/>
    <n v="86.25"/>
    <n v="1382.4103338750001"/>
    <n v="60.104797125000005"/>
    <n v="478.28751027851456"/>
    <n v="318.85834018567635"/>
  </r>
  <r>
    <s v="02/06/2026"/>
    <s v="M"/>
    <s v="[1062] RAMGADH"/>
    <s v="[8401] DURGAWATI"/>
    <x v="50"/>
    <x v="50"/>
    <x v="50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2/06/2026"/>
    <s v="E"/>
    <s v="[1062] RAMGADH"/>
    <s v="[8401] DURGAWATI"/>
    <x v="50"/>
    <x v="50"/>
    <x v="50"/>
    <s v="C"/>
    <n v="24"/>
    <n v="3.7"/>
    <n v="8.1"/>
    <n v="0.88800000000000012"/>
    <n v="1.9439999999999997"/>
    <n v="37.948125900000008"/>
    <n v="910.75502160000019"/>
    <n v="417.01237252747262"/>
    <n v="278.00824835164843"/>
    <n v="15.938212878000005"/>
    <n v="90"/>
    <n v="1016.6932344780002"/>
    <n v="42.362218103250008"/>
    <n v="465.51888025549459"/>
    <n v="310.34592017032975"/>
  </r>
  <r>
    <s v="03/06/2026"/>
    <s v="M"/>
    <s v="[1062] RAMGADH"/>
    <s v="[8401] DURGAWATI"/>
    <x v="50"/>
    <x v="50"/>
    <x v="50"/>
    <s v="B"/>
    <n v="31"/>
    <n v="7.3"/>
    <n v="8.8000000000000007"/>
    <n v="2.2629999999999999"/>
    <n v="2.7280000000000002"/>
    <n v="60.34545"/>
    <n v="1870.70895"/>
    <n v="458.31987341772157"/>
    <n v="305.54658227848103"/>
    <n v="32.737406625000006"/>
    <n v="116.25"/>
    <n v="2019.6963566249999"/>
    <n v="65.151495374999996"/>
    <n v="494.82148386075949"/>
    <n v="329.88098924050632"/>
  </r>
  <r>
    <s v="03/06/2026"/>
    <s v="M"/>
    <s v="[1062] RAMGADH"/>
    <s v="[8401] DURGAWATI"/>
    <x v="50"/>
    <x v="50"/>
    <x v="50"/>
    <s v="C"/>
    <n v="37"/>
    <n v="3.4"/>
    <n v="8.1"/>
    <n v="1.258"/>
    <n v="2.9969999999999999"/>
    <n v="36.697125900000003"/>
    <n v="1357.7936583000001"/>
    <n v="417.01279431818188"/>
    <n v="278.00852954545456"/>
    <n v="23.761389020250004"/>
    <n v="138.75"/>
    <n v="1520.30504732025"/>
    <n v="41.089325603249996"/>
    <n v="466.92415458238634"/>
    <n v="311.28276972159091"/>
  </r>
  <r>
    <s v="03/06/2026"/>
    <s v="E"/>
    <s v="[1062] RAMGADH"/>
    <s v="[8401] DURGAWATI"/>
    <x v="50"/>
    <x v="50"/>
    <x v="50"/>
    <s v="C"/>
    <n v="24"/>
    <n v="4.4000000000000004"/>
    <n v="8.1"/>
    <n v="1.056"/>
    <n v="1.9439999999999997"/>
    <n v="40.867125900000005"/>
    <n v="980.81102160000012"/>
    <n v="417.01148877551026"/>
    <n v="278.00765918367352"/>
    <n v="17.164192878000005"/>
    <n v="90"/>
    <n v="1087.9752144780002"/>
    <n v="45.332300603250012"/>
    <n v="462.57449595153071"/>
    <n v="308.38299730102045"/>
  </r>
  <r>
    <s v="04/06/2026"/>
    <s v="M"/>
    <s v="[1062] RAMGADH"/>
    <s v="[8401] DURGAWATI"/>
    <x v="50"/>
    <x v="50"/>
    <x v="50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04/06/2026"/>
    <s v="M"/>
    <s v="[1062] RAMGADH"/>
    <s v="[8401] DURGAWATI"/>
    <x v="50"/>
    <x v="50"/>
    <x v="50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04/06/2026"/>
    <s v="E"/>
    <s v="[1062] RAMGADH"/>
    <s v="[8401] DURGAWATI"/>
    <x v="50"/>
    <x v="50"/>
    <x v="50"/>
    <s v="C"/>
    <n v="22"/>
    <n v="5"/>
    <n v="8.5"/>
    <n v="1.1000000000000001"/>
    <n v="1.87"/>
    <n v="44.481181500000005"/>
    <n v="978.58599300000014"/>
    <n v="417.01107656250002"/>
    <n v="278.00738437500002"/>
    <n v="17.125254877500005"/>
    <n v="82.5"/>
    <n v="1078.2112478775002"/>
    <n v="49.009602176250013"/>
    <n v="459.46502040234384"/>
    <n v="306.31001360156256"/>
  </r>
  <r>
    <s v="05/06/2026"/>
    <s v="M"/>
    <s v="[1062] RAMGADH"/>
    <s v="[8401] DURGAWATI"/>
    <x v="50"/>
    <x v="50"/>
    <x v="50"/>
    <s v="B"/>
    <n v="20"/>
    <n v="7.3"/>
    <n v="8.8000000000000007"/>
    <n v="1.46"/>
    <n v="1.76"/>
    <n v="60.34545"/>
    <n v="1206.9090000000001"/>
    <n v="458.31987341772157"/>
    <n v="305.54658227848103"/>
    <n v="21.120907500000005"/>
    <n v="75"/>
    <n v="1303.0299075"/>
    <n v="65.151495374999996"/>
    <n v="494.82148386075949"/>
    <n v="329.88098924050632"/>
  </r>
  <r>
    <s v="05/06/2026"/>
    <s v="M"/>
    <s v="[1062] RAMGADH"/>
    <s v="[8401] DURGAWATI"/>
    <x v="50"/>
    <x v="50"/>
    <x v="5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5/06/2026"/>
    <s v="E"/>
    <s v="[1062] RAMGADH"/>
    <s v="[8401] DURGAWATI"/>
    <x v="50"/>
    <x v="50"/>
    <x v="50"/>
    <s v="C"/>
    <n v="24"/>
    <n v="4.8"/>
    <n v="8.3000000000000007"/>
    <n v="1.1519999999999999"/>
    <n v="1.9920000000000002"/>
    <n v="43.091153700000007"/>
    <n v="1034.1876888000002"/>
    <n v="417.01116483870976"/>
    <n v="278.00744322580653"/>
    <n v="18.098284554000003"/>
    <n v="90"/>
    <n v="1142.2859733540001"/>
    <n v="47.595248889750003"/>
    <n v="460.5991828040323"/>
    <n v="307.06612186935484"/>
  </r>
  <r>
    <s v="06/06/2026"/>
    <s v="M"/>
    <s v="[1062] RAMGADH"/>
    <s v="[8401] DURGAWATI"/>
    <x v="50"/>
    <x v="50"/>
    <x v="50"/>
    <s v="B"/>
    <n v="23"/>
    <n v="7.1"/>
    <n v="8.8000000000000007"/>
    <n v="1.6329999999999998"/>
    <n v="2.024"/>
    <n v="58.692149999999998"/>
    <n v="1349.9194499999999"/>
    <n v="452.63868894601546"/>
    <n v="301.75912596401031"/>
    <n v="23.623590374999999"/>
    <n v="86.25"/>
    <n v="1459.7930403749999"/>
    <n v="63.469262624999999"/>
    <n v="489.48017448586126"/>
    <n v="326.32011632390748"/>
  </r>
  <r>
    <s v="06/06/2026"/>
    <s v="M"/>
    <s v="[1062] RAMGADH"/>
    <s v="[8401] DURGAWATI"/>
    <x v="50"/>
    <x v="50"/>
    <x v="50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06/06/2026"/>
    <s v="E"/>
    <s v="[1062] RAMGADH"/>
    <s v="[8401] DURGAWATI"/>
    <x v="50"/>
    <x v="50"/>
    <x v="50"/>
    <s v="C"/>
    <n v="36"/>
    <n v="4.5"/>
    <n v="8.1"/>
    <n v="1.62"/>
    <n v="2.9159999999999995"/>
    <n v="41.284125900000006"/>
    <n v="1486.2285324000002"/>
    <n v="417.01137272727277"/>
    <n v="278.00758181818185"/>
    <n v="26.008999317000004"/>
    <n v="135"/>
    <n v="1647.2375317170001"/>
    <n v="45.756598103250006"/>
    <n v="462.18785962878792"/>
    <n v="308.12523975252526"/>
  </r>
  <r>
    <s v="07/06/2026"/>
    <s v="M"/>
    <s v="[1062] RAMGADH"/>
    <s v="[8401] DURGAWATI"/>
    <x v="50"/>
    <x v="50"/>
    <x v="50"/>
    <s v="B"/>
    <n v="25"/>
    <n v="6.7"/>
    <n v="8.8000000000000007"/>
    <n v="1.675"/>
    <n v="2.2000000000000002"/>
    <n v="55.385550000000002"/>
    <n v="1384.6387500000001"/>
    <n v="440.73381962864721"/>
    <n v="293.82254641909816"/>
    <n v="24.231178125000003"/>
    <n v="93.75"/>
    <n v="1502.6199281250001"/>
    <n v="60.104797125000005"/>
    <n v="478.28751027851456"/>
    <n v="318.85834018567635"/>
  </r>
  <r>
    <s v="07/06/2026"/>
    <s v="M"/>
    <s v="[1062] RAMGADH"/>
    <s v="[8401] DURGAWATI"/>
    <x v="50"/>
    <x v="50"/>
    <x v="50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07/06/2026"/>
    <s v="E"/>
    <s v="[1062] RAMGADH"/>
    <s v="[8401] DURGAWATI"/>
    <x v="50"/>
    <x v="50"/>
    <x v="50"/>
    <s v="C"/>
    <n v="27"/>
    <n v="4.8"/>
    <n v="8.3000000000000007"/>
    <n v="1.296"/>
    <n v="2.2410000000000001"/>
    <n v="43.091153700000007"/>
    <n v="1163.4611499000002"/>
    <n v="417.01116483870976"/>
    <n v="278.00744322580653"/>
    <n v="20.360570123250007"/>
    <n v="101.25"/>
    <n v="1285.0717200232502"/>
    <n v="47.59524888975001"/>
    <n v="460.59918280403235"/>
    <n v="307.0661218693549"/>
  </r>
  <r>
    <s v="08/06/2026"/>
    <s v="M"/>
    <s v="[1062] RAMGADH"/>
    <s v="[8401] DURGAWATI"/>
    <x v="50"/>
    <x v="50"/>
    <x v="50"/>
    <s v="B"/>
    <n v="30"/>
    <n v="7"/>
    <n v="8.8000000000000007"/>
    <n v="2.1"/>
    <n v="2.64"/>
    <n v="57.865500000000004"/>
    <n v="1735.9650000000001"/>
    <n v="449.73186528497411"/>
    <n v="299.82124352331607"/>
    <n v="30.379387500000007"/>
    <n v="112.5"/>
    <n v="1878.8443875000003"/>
    <n v="62.628146250000007"/>
    <n v="486.74725064766841"/>
    <n v="324.49816709844561"/>
  </r>
  <r>
    <s v="08/06/2026"/>
    <s v="M"/>
    <s v="[1062] RAMGADH"/>
    <s v="[8401] DURGAWATI"/>
    <x v="50"/>
    <x v="50"/>
    <x v="50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08/06/2026"/>
    <s v="E"/>
    <s v="[1062] RAMGADH"/>
    <s v="[8401] DURGAWATI"/>
    <x v="50"/>
    <x v="50"/>
    <x v="50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09/06/2026"/>
    <s v="M"/>
    <s v="[1062] RAMGADH"/>
    <s v="[8401] DURGAWATI"/>
    <x v="50"/>
    <x v="50"/>
    <x v="50"/>
    <s v="B"/>
    <n v="27"/>
    <n v="7.4"/>
    <n v="8.8000000000000007"/>
    <n v="1.9980000000000002"/>
    <n v="2.3760000000000003"/>
    <n v="61.172100000000007"/>
    <n v="1651.6467000000002"/>
    <n v="461.09623115577887"/>
    <n v="307.39748743718593"/>
    <n v="28.903817250000007"/>
    <n v="101.25"/>
    <n v="1781.8005172500002"/>
    <n v="65.992611750000009"/>
    <n v="497.43174685929648"/>
    <n v="331.6211645728643"/>
  </r>
  <r>
    <s v="09/06/2026"/>
    <s v="M"/>
    <s v="[1062] RAMGADH"/>
    <s v="[8401] DURGAWATI"/>
    <x v="50"/>
    <x v="50"/>
    <x v="50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9/06/2026"/>
    <s v="E"/>
    <s v="[1062] RAMGADH"/>
    <s v="[8401] DURGAWATI"/>
    <x v="50"/>
    <x v="50"/>
    <x v="50"/>
    <s v="C"/>
    <n v="25"/>
    <n v="4.7"/>
    <n v="8.4"/>
    <n v="1.175"/>
    <n v="2.1"/>
    <n v="42.95216760000001"/>
    <n v="1073.8041900000003"/>
    <n v="417.01133592233015"/>
    <n v="278.00755728155343"/>
    <n v="18.791573325000005"/>
    <n v="93.75"/>
    <n v="1186.3457633250002"/>
    <n v="47.453830533000009"/>
    <n v="460.71680129126219"/>
    <n v="307.14453419417481"/>
  </r>
  <r>
    <s v="10/06/2026"/>
    <s v="M"/>
    <s v="[1062] RAMGADH"/>
    <s v="[8401] DURGAWATI"/>
    <x v="50"/>
    <x v="50"/>
    <x v="50"/>
    <s v="B"/>
    <n v="26"/>
    <n v="7.1"/>
    <n v="8.8000000000000007"/>
    <n v="1.8459999999999999"/>
    <n v="2.2880000000000003"/>
    <n v="58.692149999999998"/>
    <n v="1525.9958999999999"/>
    <n v="452.63868894601546"/>
    <n v="301.75912596401031"/>
    <n v="26.704928250000002"/>
    <n v="97.5"/>
    <n v="1650.2008282499999"/>
    <n v="63.469262624999992"/>
    <n v="489.4801744858612"/>
    <n v="326.32011632390748"/>
  </r>
  <r>
    <s v="10/06/2026"/>
    <s v="M"/>
    <s v="[1062] RAMGADH"/>
    <s v="[8401] DURGAWATI"/>
    <x v="50"/>
    <x v="50"/>
    <x v="50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10/06/2026"/>
    <s v="E"/>
    <s v="[1062] RAMGADH"/>
    <s v="[8401] DURGAWATI"/>
    <x v="50"/>
    <x v="50"/>
    <x v="50"/>
    <s v="C"/>
    <n v="30"/>
    <n v="4.3"/>
    <n v="8.1"/>
    <n v="1.29"/>
    <n v="2.4300000000000002"/>
    <n v="40.450125900000003"/>
    <n v="1213.5037770000001"/>
    <n v="417.01160721649489"/>
    <n v="278.00773814432995"/>
    <n v="21.236316097500005"/>
    <n v="112.5"/>
    <n v="1347.2400930975002"/>
    <n v="44.90800310325001"/>
    <n v="462.96910415721658"/>
    <n v="308.64606943814437"/>
  </r>
  <r>
    <s v="11/06/2026"/>
    <s v="M"/>
    <s v="[1062] RAMGADH"/>
    <s v="[8401] DURGAWATI"/>
    <x v="50"/>
    <x v="50"/>
    <x v="50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11/06/2026"/>
    <s v="M"/>
    <s v="[1062] RAMGADH"/>
    <s v="[8401] DURGAWATI"/>
    <x v="50"/>
    <x v="50"/>
    <x v="50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11/06/2026"/>
    <s v="E"/>
    <s v="[1062] RAMGADH"/>
    <s v="[8401] DURGAWATI"/>
    <x v="50"/>
    <x v="50"/>
    <x v="50"/>
    <s v="C"/>
    <n v="22"/>
    <n v="4.3"/>
    <n v="8.1"/>
    <n v="0.94599999999999995"/>
    <n v="1.7819999999999998"/>
    <n v="40.450125900000003"/>
    <n v="889.9027698000001"/>
    <n v="417.01160721649489"/>
    <n v="278.00773814432995"/>
    <n v="15.573298471500003"/>
    <n v="82.5"/>
    <n v="987.97606827150014"/>
    <n v="44.908003103250003"/>
    <n v="462.96910415721652"/>
    <n v="308.64606943814437"/>
  </r>
  <r>
    <s v="12/06/2026"/>
    <s v="M"/>
    <s v="[1062] RAMGADH"/>
    <s v="[8401] DURGAWATI"/>
    <x v="50"/>
    <x v="50"/>
    <x v="50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12/06/2026"/>
    <s v="M"/>
    <s v="[1062] RAMGADH"/>
    <s v="[8401] DURGAWATI"/>
    <x v="50"/>
    <x v="50"/>
    <x v="50"/>
    <s v="C"/>
    <n v="38"/>
    <n v="3.5"/>
    <n v="8"/>
    <n v="1.33"/>
    <n v="3.04"/>
    <n v="36.836112000000007"/>
    <n v="1399.7722560000002"/>
    <n v="417.01258867924531"/>
    <n v="278.00839245283021"/>
    <n v="24.496014480000007"/>
    <n v="142.5"/>
    <n v="1566.7682704800002"/>
    <n v="41.230743960000005"/>
    <n v="466.76313916981132"/>
    <n v="311.17542611320755"/>
  </r>
  <r>
    <s v="12/06/2026"/>
    <s v="E"/>
    <s v="[1062] RAMGADH"/>
    <s v="[8401] DURGAWATI"/>
    <x v="50"/>
    <x v="50"/>
    <x v="50"/>
    <s v="C"/>
    <n v="25"/>
    <n v="4.2"/>
    <n v="8.1999999999999993"/>
    <n v="1.05"/>
    <n v="2.0499999999999998"/>
    <n v="40.311139799999999"/>
    <n v="1007.778495"/>
    <n v="417.01179103448277"/>
    <n v="278.00786068965516"/>
    <n v="17.636123662500001"/>
    <n v="93.75"/>
    <n v="1119.1646186625001"/>
    <n v="44.766584746500001"/>
    <n v="463.10260082586211"/>
    <n v="308.73506721724141"/>
  </r>
  <r>
    <s v="13/06/2026"/>
    <s v="M"/>
    <s v="[1062] RAMGADH"/>
    <s v="[8401] DURGAWATI"/>
    <x v="50"/>
    <x v="50"/>
    <x v="50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s v="13/06/2026"/>
    <s v="M"/>
    <s v="[1062] RAMGADH"/>
    <s v="[8401] DURGAWATI"/>
    <x v="50"/>
    <x v="50"/>
    <x v="50"/>
    <s v="C"/>
    <n v="41"/>
    <n v="3.6"/>
    <n v="8.1"/>
    <n v="1.476"/>
    <n v="3.3209999999999997"/>
    <n v="37.531125900000006"/>
    <n v="1538.7761619000003"/>
    <n v="417.01251000000008"/>
    <n v="278.00834000000003"/>
    <n v="26.928582833250008"/>
    <n v="153.75"/>
    <n v="1719.4547447332502"/>
    <n v="41.937920603250006"/>
    <n v="465.97689559166673"/>
    <n v="310.6512637277778"/>
  </r>
  <r>
    <s v="13/06/2026"/>
    <s v="E"/>
    <s v="[1062] RAMGADH"/>
    <s v="[8401] DURGAWATI"/>
    <x v="50"/>
    <x v="50"/>
    <x v="50"/>
    <s v="C"/>
    <n v="23"/>
    <n v="5.0999999999999996"/>
    <n v="8.4"/>
    <n v="1.173"/>
    <n v="1.9320000000000002"/>
    <n v="44.620167600000002"/>
    <n v="1026.2638548"/>
    <n v="417.01091214953271"/>
    <n v="278.00727476635512"/>
    <n v="17.959617459"/>
    <n v="86.25"/>
    <n v="1130.4734722589999"/>
    <n v="49.151020532999993"/>
    <n v="459.35533208411209"/>
    <n v="306.23688805607475"/>
  </r>
  <r>
    <s v="14/06/2026"/>
    <s v="M"/>
    <s v="[1062] RAMGADH"/>
    <s v="[8401] DURGAWATI"/>
    <x v="50"/>
    <x v="50"/>
    <x v="50"/>
    <s v="B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4/06/2026"/>
    <s v="M"/>
    <s v="[1062] RAMGADH"/>
    <s v="[8401] DURGAWATI"/>
    <x v="50"/>
    <x v="50"/>
    <x v="50"/>
    <s v="C"/>
    <n v="39"/>
    <n v="4.0999999999999996"/>
    <n v="8"/>
    <n v="1.5989999999999998"/>
    <n v="3.12"/>
    <n v="39.338112000000002"/>
    <n v="1534.1863680000001"/>
    <n v="417.01178798586579"/>
    <n v="278.00785865724384"/>
    <n v="26.848261440000005"/>
    <n v="146.25"/>
    <n v="1707.2846294400001"/>
    <n v="43.77652896"/>
    <n v="464.06214445229688"/>
    <n v="309.3747629681979"/>
  </r>
  <r>
    <s v="14/06/2026"/>
    <s v="E"/>
    <s v="[1062] RAMGADH"/>
    <s v="[8401] DURGAWATI"/>
    <x v="50"/>
    <x v="50"/>
    <x v="50"/>
    <s v="C"/>
    <n v="27"/>
    <n v="5.0999999999999996"/>
    <n v="8.5"/>
    <n v="1.3769999999999998"/>
    <n v="2.2949999999999999"/>
    <n v="44.898181500000007"/>
    <n v="1212.2509005000002"/>
    <n v="417.01097368421063"/>
    <n v="278.00731578947375"/>
    <n v="21.214390758750007"/>
    <n v="101.25"/>
    <n v="1334.7152912587501"/>
    <n v="49.43389967625"/>
    <n v="459.13838708591334"/>
    <n v="306.09225805727556"/>
  </r>
  <r>
    <s v="15/06/2026"/>
    <s v="M"/>
    <s v="[1062] RAMGADH"/>
    <s v="[8401] DURGAWATI"/>
    <x v="50"/>
    <x v="50"/>
    <x v="50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15/06/2026"/>
    <s v="M"/>
    <s v="[1062] RAMGADH"/>
    <s v="[8401] DURGAWATI"/>
    <x v="50"/>
    <x v="50"/>
    <x v="50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5/06/2026"/>
    <s v="E"/>
    <s v="[1062] RAMGADH"/>
    <s v="[8401] DURGAWATI"/>
    <x v="50"/>
    <x v="50"/>
    <x v="50"/>
    <s v="B"/>
    <n v="26"/>
    <n v="5.6"/>
    <n v="8.5"/>
    <n v="1.456"/>
    <n v="2.21"/>
    <n v="45.357199999999999"/>
    <n v="1179.2872"/>
    <n v="402.57869822485208"/>
    <n v="268.38579881656807"/>
    <n v="20.637526000000001"/>
    <n v="97.5"/>
    <n v="1297.424726"/>
    <n v="49.900950999999999"/>
    <n v="442.90784911242605"/>
    <n v="295.27189940828401"/>
  </r>
  <r>
    <s v="16/06/2026"/>
    <s v="M"/>
    <s v="[1062] RAMGADH"/>
    <s v="[8401] DURGAWATI"/>
    <x v="50"/>
    <x v="50"/>
    <x v="50"/>
    <s v="B"/>
    <n v="30"/>
    <n v="6.3"/>
    <n v="8.6"/>
    <n v="1.89"/>
    <n v="2.58"/>
    <n v="51.552899999999994"/>
    <n v="1546.5869999999998"/>
    <n v="428.41745152354571"/>
    <n v="285.61163434903045"/>
    <n v="27.065272499999999"/>
    <n v="112.5"/>
    <n v="1686.1522724999998"/>
    <n v="56.205075749999992"/>
    <n v="467.07819182825483"/>
    <n v="311.38546121883655"/>
  </r>
  <r>
    <s v="16/06/2026"/>
    <s v="M"/>
    <s v="[1062] RAMGADH"/>
    <s v="[8401] DURGAWATI"/>
    <x v="50"/>
    <x v="50"/>
    <x v="50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6/06/2026"/>
    <s v="E"/>
    <s v="[1062] RAMGADH"/>
    <s v="[8401] DURGAWATI"/>
    <x v="50"/>
    <x v="50"/>
    <x v="50"/>
    <s v="C"/>
    <n v="29"/>
    <n v="4.4000000000000004"/>
    <n v="8.1"/>
    <n v="1.276"/>
    <n v="2.3489999999999998"/>
    <n v="40.867125900000005"/>
    <n v="1185.1466511000001"/>
    <n v="417.01148877551026"/>
    <n v="278.00765918367352"/>
    <n v="20.740066394250004"/>
    <n v="108.75"/>
    <n v="1314.6367174942502"/>
    <n v="45.332300603250005"/>
    <n v="462.57449595153065"/>
    <n v="308.38299730102045"/>
  </r>
  <r>
    <s v="17/06/2026"/>
    <s v="M"/>
    <s v="[1062] RAMGADH"/>
    <s v="[8401] DURGAWATI"/>
    <x v="50"/>
    <x v="50"/>
    <x v="50"/>
    <s v="B"/>
    <n v="39"/>
    <n v="6.1"/>
    <n v="8.6"/>
    <n v="2.3789999999999996"/>
    <n v="3.3539999999999996"/>
    <n v="49.9163"/>
    <n v="1946.7357"/>
    <n v="421.82788732394374"/>
    <n v="281.21859154929581"/>
    <n v="34.067874750000001"/>
    <n v="146.25"/>
    <n v="2127.0535747499998"/>
    <n v="54.539835249999996"/>
    <n v="460.90001619718311"/>
    <n v="307.26667746478876"/>
  </r>
  <r>
    <s v="17/06/2026"/>
    <s v="M"/>
    <s v="[1062] RAMGADH"/>
    <s v="[8401] DURGAWATI"/>
    <x v="50"/>
    <x v="50"/>
    <x v="5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7/06/2026"/>
    <s v="E"/>
    <s v="[1062] RAMGADH"/>
    <s v="[8401] DURGAWATI"/>
    <x v="50"/>
    <x v="50"/>
    <x v="50"/>
    <s v="C"/>
    <n v="22"/>
    <n v="4.7"/>
    <n v="8.1"/>
    <n v="1.034"/>
    <n v="1.7819999999999998"/>
    <n v="42.118125900000003"/>
    <n v="926.59876980000001"/>
    <n v="417.01114752475246"/>
    <n v="278.00743168316831"/>
    <n v="16.215478471500003"/>
    <n v="82.5"/>
    <n v="1025.3142482715"/>
    <n v="46.605193103250002"/>
    <n v="461.43755547772275"/>
    <n v="307.62503698514848"/>
  </r>
  <r>
    <s v="18/06/2026"/>
    <s v="M"/>
    <s v="[1062] RAMGADH"/>
    <s v="[8401] DURGAWATI"/>
    <x v="50"/>
    <x v="50"/>
    <x v="50"/>
    <s v="B"/>
    <n v="32"/>
    <n v="7"/>
    <n v="8"/>
    <n v="2.2400000000000002"/>
    <n v="2.56"/>
    <n v="0"/>
    <n v="0"/>
    <n v="0"/>
    <n v="0"/>
    <n v="0"/>
    <n v="120"/>
    <n v="120"/>
    <n v="3.75"/>
    <n v="30.4054054054054"/>
    <n v="20.270270270270267"/>
  </r>
  <r>
    <s v="18/06/2026"/>
    <s v="M"/>
    <s v="[1062] RAMGADH"/>
    <s v="[8401] DURGAWATI"/>
    <x v="50"/>
    <x v="50"/>
    <x v="50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18/06/2026"/>
    <s v="E"/>
    <s v="[1062] RAMGADH"/>
    <s v="[8401] DURGAWATI"/>
    <x v="50"/>
    <x v="50"/>
    <x v="50"/>
    <s v="C"/>
    <n v="12"/>
    <n v="4"/>
    <n v="8.1"/>
    <n v="0.48"/>
    <n v="0.97199999999999986"/>
    <n v="39.199125899999999"/>
    <n v="470.38951079999998"/>
    <n v="417.01197765957443"/>
    <n v="278.00798510638293"/>
    <n v="8.231816439000001"/>
    <n v="45"/>
    <n v="523.62132723900004"/>
    <n v="43.635110603250006"/>
    <n v="464.20330428989365"/>
    <n v="309.46886952659577"/>
  </r>
  <r>
    <s v="19/06/2026"/>
    <s v="M"/>
    <s v="[1062] RAMGADH"/>
    <s v="[8401] DURGAWATI"/>
    <x v="50"/>
    <x v="50"/>
    <x v="50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19/06/2026"/>
    <s v="M"/>
    <s v="[1062] RAMGADH"/>
    <s v="[8401] DURGAWATI"/>
    <x v="50"/>
    <x v="50"/>
    <x v="50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19/06/2026"/>
    <s v="E"/>
    <s v="[1062] RAMGADH"/>
    <s v="[8401] DURGAWATI"/>
    <x v="50"/>
    <x v="50"/>
    <x v="50"/>
    <s v="C"/>
    <n v="22"/>
    <n v="3.5"/>
    <n v="8.1"/>
    <n v="0.77"/>
    <n v="1.7819999999999998"/>
    <n v="37.114125900000005"/>
    <n v="816.51076980000016"/>
    <n v="417.01265056179784"/>
    <n v="278.00843370786521"/>
    <n v="14.288938471500003"/>
    <n v="82.5"/>
    <n v="913.29970827150021"/>
    <n v="41.513623103250012"/>
    <n v="466.44520340730355"/>
    <n v="310.96346893820237"/>
  </r>
  <r>
    <s v="20/06/2026"/>
    <s v="M"/>
    <s v="[1062] RAMGADH"/>
    <s v="[8401] DURGAWATI"/>
    <x v="50"/>
    <x v="50"/>
    <x v="50"/>
    <s v="B"/>
    <n v="32"/>
    <n v="6.1"/>
    <n v="8.8000000000000007"/>
    <n v="1.952"/>
    <n v="2.8160000000000003"/>
    <n v="50.425650000000005"/>
    <n v="1613.6208000000001"/>
    <n v="421.38426183844012"/>
    <n v="280.92284122562677"/>
    <n v="28.238364000000004"/>
    <n v="120"/>
    <n v="1761.8591640000002"/>
    <n v="55.058098875000006"/>
    <n v="460.09553377437328"/>
    <n v="306.73035584958217"/>
  </r>
  <r>
    <s v="20/06/2026"/>
    <s v="M"/>
    <s v="[1062] RAMGADH"/>
    <s v="[8401] DURGAWATI"/>
    <x v="50"/>
    <x v="50"/>
    <x v="50"/>
    <s v="C"/>
    <n v="41"/>
    <n v="3.5"/>
    <n v="8"/>
    <n v="1.4350000000000001"/>
    <n v="3.28"/>
    <n v="36.836112000000007"/>
    <n v="1510.2805920000003"/>
    <n v="417.01258867924531"/>
    <n v="278.00839245283021"/>
    <n v="26.429910360000008"/>
    <n v="153.75"/>
    <n v="1690.4605023600002"/>
    <n v="41.230743960000005"/>
    <n v="466.76313916981132"/>
    <n v="311.17542611320755"/>
  </r>
  <r>
    <s v="20/06/2026"/>
    <s v="E"/>
    <s v="[1062] RAMGADH"/>
    <s v="[8401] DURGAWATI"/>
    <x v="50"/>
    <x v="50"/>
    <x v="50"/>
    <s v="C"/>
    <n v="24"/>
    <n v="4.8"/>
    <n v="8.3000000000000007"/>
    <n v="1.1519999999999999"/>
    <n v="1.9920000000000002"/>
    <n v="43.091153700000007"/>
    <n v="1034.1876888000002"/>
    <n v="417.01116483870976"/>
    <n v="278.00744322580653"/>
    <n v="18.098284554000003"/>
    <n v="90"/>
    <n v="1142.2859733540001"/>
    <n v="47.595248889750003"/>
    <n v="460.5991828040323"/>
    <n v="307.06612186935484"/>
  </r>
  <r>
    <s v="21/06/2026"/>
    <s v="M"/>
    <s v="[1062] RAMGADH"/>
    <s v="[8401] DURGAWATI"/>
    <x v="50"/>
    <x v="50"/>
    <x v="50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21/06/2026"/>
    <s v="M"/>
    <s v="[1062] RAMGADH"/>
    <s v="[8401] DURGAWATI"/>
    <x v="50"/>
    <x v="50"/>
    <x v="50"/>
    <s v="C"/>
    <n v="34"/>
    <n v="3.3"/>
    <n v="8"/>
    <n v="1.1219999999999999"/>
    <n v="2.72"/>
    <n v="36.002112000000004"/>
    <n v="1224.0718080000001"/>
    <n v="417.01288030888031"/>
    <n v="278.00858687258687"/>
    <n v="21.421256640000003"/>
    <n v="127.5"/>
    <n v="1372.9930646400001"/>
    <n v="40.382148960000002"/>
    <n v="467.74689915057911"/>
    <n v="311.83126610038607"/>
  </r>
  <r>
    <s v="21/06/2026"/>
    <s v="E"/>
    <s v="[1062] RAMGADH"/>
    <s v="[8401] DURGAWATI"/>
    <x v="50"/>
    <x v="50"/>
    <x v="50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22/06/2026"/>
    <s v="M"/>
    <s v="[1062] RAMGADH"/>
    <s v="[8401] DURGAWATI"/>
    <x v="50"/>
    <x v="50"/>
    <x v="50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22/06/2026"/>
    <s v="M"/>
    <s v="[1062] RAMGADH"/>
    <s v="[8401] DURGAWATI"/>
    <x v="50"/>
    <x v="50"/>
    <x v="50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22/06/2026"/>
    <s v="E"/>
    <s v="[1062] RAMGADH"/>
    <s v="[8401] DURGAWATI"/>
    <x v="50"/>
    <x v="50"/>
    <x v="50"/>
    <s v="B"/>
    <n v="21"/>
    <n v="5.8"/>
    <n v="8.4"/>
    <n v="1.218"/>
    <n v="1.764"/>
    <n v="46.9771"/>
    <n v="986.51909999999998"/>
    <n v="412.07982456140354"/>
    <n v="274.71988304093571"/>
    <n v="17.26408425"/>
    <n v="78.75"/>
    <n v="1082.53318425"/>
    <n v="51.549199250000001"/>
    <n v="452.18595833333336"/>
    <n v="301.45730555555559"/>
  </r>
  <r>
    <s v="23/06/2026"/>
    <s v="E"/>
    <s v="[1062] RAMGADH"/>
    <s v="[8401] DURGAWATI"/>
    <x v="50"/>
    <x v="50"/>
    <x v="50"/>
    <s v="C"/>
    <n v="24"/>
    <n v="5.0999999999999996"/>
    <n v="8.4"/>
    <n v="1.224"/>
    <n v="2.016"/>
    <n v="44.620167600000002"/>
    <n v="1070.8840224"/>
    <n v="417.01091214953271"/>
    <n v="278.00727476635512"/>
    <n v="18.740470392000002"/>
    <n v="90"/>
    <n v="1179.624492792"/>
    <n v="49.151020533000001"/>
    <n v="459.35533208411215"/>
    <n v="306.23688805607475"/>
  </r>
  <r>
    <s v="24/06/2026"/>
    <s v="M"/>
    <s v="[1062] RAMGADH"/>
    <s v="[8401] DURGAWATI"/>
    <x v="50"/>
    <x v="50"/>
    <x v="50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24/06/2026"/>
    <s v="M"/>
    <s v="[1062] RAMGADH"/>
    <s v="[8401] DURGAWATI"/>
    <x v="50"/>
    <x v="50"/>
    <x v="50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24/06/2026"/>
    <s v="E"/>
    <s v="[1062] RAMGADH"/>
    <s v="[8401] DURGAWATI"/>
    <x v="50"/>
    <x v="50"/>
    <x v="50"/>
    <s v="B"/>
    <n v="26"/>
    <n v="5.8"/>
    <n v="8.4"/>
    <n v="1.5079999999999998"/>
    <n v="2.1840000000000002"/>
    <n v="46.9771"/>
    <n v="1221.4046000000001"/>
    <n v="412.07982456140354"/>
    <n v="274.71988304093571"/>
    <n v="21.374580500000004"/>
    <n v="97.5"/>
    <n v="1340.2791805000002"/>
    <n v="51.549199250000008"/>
    <n v="452.18595833333342"/>
    <n v="301.45730555555559"/>
  </r>
  <r>
    <s v="25/06/2026"/>
    <s v="M"/>
    <s v="[1062] RAMGADH"/>
    <s v="[8401] DURGAWATI"/>
    <x v="50"/>
    <x v="50"/>
    <x v="50"/>
    <s v="B"/>
    <n v="14"/>
    <n v="6.4"/>
    <n v="8.6"/>
    <n v="0.89600000000000013"/>
    <n v="1.204"/>
    <n v="52.371199999999995"/>
    <n v="733.19679999999994"/>
    <n v="431.6307692307692"/>
    <n v="287.75384615384615"/>
    <n v="12.830944000000001"/>
    <n v="52.5"/>
    <n v="798.52774399999998"/>
    <n v="57.037695999999997"/>
    <n v="470.0909010989011"/>
    <n v="313.39393406593405"/>
  </r>
  <r>
    <s v="25/06/2026"/>
    <s v="M"/>
    <s v="[1062] RAMGADH"/>
    <s v="[8401] DURGAWATI"/>
    <x v="50"/>
    <x v="50"/>
    <x v="50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25/06/2026"/>
    <s v="E"/>
    <s v="[1062] RAMGADH"/>
    <s v="[8401] DURGAWATI"/>
    <x v="50"/>
    <x v="50"/>
    <x v="50"/>
    <s v="C"/>
    <n v="21"/>
    <n v="4.4000000000000004"/>
    <n v="8.1"/>
    <n v="0.92400000000000004"/>
    <n v="1.7009999999999998"/>
    <n v="40.867125900000005"/>
    <n v="858.20964390000006"/>
    <n v="417.01148877551026"/>
    <n v="278.00765918367352"/>
    <n v="15.018668768250002"/>
    <n v="78.75"/>
    <n v="951.97831266825006"/>
    <n v="45.332300603250005"/>
    <n v="462.57449595153065"/>
    <n v="308.38299730102045"/>
  </r>
  <r>
    <s v="26/06/2026"/>
    <s v="M"/>
    <s v="[1062] RAMGADH"/>
    <s v="[8401] DURGAWATI"/>
    <x v="50"/>
    <x v="50"/>
    <x v="50"/>
    <s v="B"/>
    <n v="23"/>
    <n v="6.3"/>
    <n v="8.6"/>
    <n v="1.4490000000000001"/>
    <n v="1.9779999999999998"/>
    <n v="51.552899999999994"/>
    <n v="1185.7166999999999"/>
    <n v="428.41745152354571"/>
    <n v="285.61163434903045"/>
    <n v="20.75004225"/>
    <n v="86.25"/>
    <n v="1292.7167422499999"/>
    <n v="56.205075749999999"/>
    <n v="467.07819182825489"/>
    <n v="311.38546121883661"/>
  </r>
  <r>
    <s v="26/06/2026"/>
    <s v="M"/>
    <s v="[1062] RAMGADH"/>
    <s v="[8401] DURGAWATI"/>
    <x v="50"/>
    <x v="50"/>
    <x v="50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26/06/2026"/>
    <s v="E"/>
    <s v="[1062] RAMGADH"/>
    <s v="[8401] DURGAWATI"/>
    <x v="50"/>
    <x v="50"/>
    <x v="50"/>
    <s v="C"/>
    <n v="24"/>
    <n v="4.0999999999999996"/>
    <n v="8.1"/>
    <n v="0.98399999999999987"/>
    <n v="1.9439999999999997"/>
    <n v="39.6161259"/>
    <n v="950.7870216"/>
    <n v="417.01185157894736"/>
    <n v="278.00790105263155"/>
    <n v="16.638772878000001"/>
    <n v="90"/>
    <n v="1057.4257944779999"/>
    <n v="44.05940810325"/>
    <n v="463.78324319210526"/>
    <n v="309.18882879473682"/>
  </r>
  <r>
    <s v="27/06/2026"/>
    <s v="M"/>
    <s v="[1062] RAMGADH"/>
    <s v="[8401] DURGAWATI"/>
    <x v="50"/>
    <x v="50"/>
    <x v="50"/>
    <s v="B"/>
    <n v="23"/>
    <n v="6.4"/>
    <n v="8.6"/>
    <n v="1.4720000000000002"/>
    <n v="1.9779999999999998"/>
    <n v="52.371199999999995"/>
    <n v="1204.5375999999999"/>
    <n v="431.6307692307692"/>
    <n v="287.75384615384615"/>
    <n v="21.079408000000001"/>
    <n v="86.25"/>
    <n v="1311.8670079999999"/>
    <n v="57.037695999999997"/>
    <n v="470.0909010989011"/>
    <n v="313.39393406593405"/>
  </r>
  <r>
    <s v="27/06/2026"/>
    <s v="M"/>
    <s v="[1062] RAMGADH"/>
    <s v="[8401] DURGAWATI"/>
    <x v="50"/>
    <x v="50"/>
    <x v="50"/>
    <s v="C"/>
    <n v="36"/>
    <n v="3.2"/>
    <n v="8"/>
    <n v="1.1520000000000001"/>
    <n v="2.88"/>
    <n v="35.585112000000002"/>
    <n v="1281.064032"/>
    <n v="417.01303124999998"/>
    <n v="278.00868750000001"/>
    <n v="22.418620560000001"/>
    <n v="135"/>
    <n v="1438.4826525599999"/>
    <n v="39.957851460000001"/>
    <n v="468.25607179687495"/>
    <n v="312.17071453124998"/>
  </r>
  <r>
    <s v="27/06/2026"/>
    <s v="E"/>
    <s v="[1062] RAMGADH"/>
    <s v="[8401] DURGAWATI"/>
    <x v="50"/>
    <x v="50"/>
    <x v="50"/>
    <s v="C"/>
    <n v="21"/>
    <n v="4.2"/>
    <n v="8.1"/>
    <n v="0.88200000000000001"/>
    <n v="1.7009999999999998"/>
    <n v="40.033125900000002"/>
    <n v="840.69564390000005"/>
    <n v="417.01172812499999"/>
    <n v="278.00781875000001"/>
    <n v="14.712173768250002"/>
    <n v="78.75"/>
    <n v="934.15781766825"/>
    <n v="44.483705603250002"/>
    <n v="463.37193336718752"/>
    <n v="308.9146222447917"/>
  </r>
  <r>
    <s v="28/06/2026"/>
    <s v="M"/>
    <s v="[1062] RAMGADH"/>
    <s v="[8401] DURGAWATI"/>
    <x v="50"/>
    <x v="50"/>
    <x v="50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28/06/2026"/>
    <s v="E"/>
    <s v="[1062] RAMGADH"/>
    <s v="[8401] DURGAWATI"/>
    <x v="50"/>
    <x v="50"/>
    <x v="50"/>
    <s v="C"/>
    <n v="20"/>
    <n v="4.4000000000000004"/>
    <n v="8.1"/>
    <n v="0.88"/>
    <n v="1.62"/>
    <n v="40.867125900000005"/>
    <n v="817.34251800000015"/>
    <n v="417.01148877551026"/>
    <n v="278.00765918367352"/>
    <n v="14.303494065000004"/>
    <n v="75"/>
    <n v="906.64601206500015"/>
    <n v="45.332300603250005"/>
    <n v="462.57449595153065"/>
    <n v="308.38299730102045"/>
  </r>
  <r>
    <s v="29/06/2026"/>
    <s v="M"/>
    <s v="[1062] RAMGADH"/>
    <s v="[8401] DURGAWATI"/>
    <x v="50"/>
    <x v="50"/>
    <x v="50"/>
    <s v="B"/>
    <n v="21"/>
    <n v="7.2"/>
    <n v="8.8000000000000007"/>
    <n v="1.5120000000000002"/>
    <n v="1.8480000000000001"/>
    <n v="59.518800000000006"/>
    <n v="1249.8948"/>
    <n v="455.50102040816324"/>
    <n v="303.66734693877549"/>
    <n v="21.873159000000001"/>
    <n v="78.75"/>
    <n v="1350.517959"/>
    <n v="64.310378999999998"/>
    <n v="492.17126785714277"/>
    <n v="328.11417857142851"/>
  </r>
  <r>
    <s v="29/06/2026"/>
    <s v="M"/>
    <s v="[1062] RAMGADH"/>
    <s v="[8401] DURGAWATI"/>
    <x v="50"/>
    <x v="50"/>
    <x v="50"/>
    <s v="C"/>
    <n v="34"/>
    <n v="3.2"/>
    <n v="8"/>
    <n v="1.0880000000000001"/>
    <n v="2.72"/>
    <n v="35.585112000000002"/>
    <n v="1209.893808"/>
    <n v="417.01303124999998"/>
    <n v="278.00868750000001"/>
    <n v="21.173141640000004"/>
    <n v="127.5"/>
    <n v="1358.5669496400001"/>
    <n v="39.957851460000001"/>
    <n v="468.25607179687495"/>
    <n v="312.17071453124998"/>
  </r>
  <r>
    <s v="29/06/2026"/>
    <s v="E"/>
    <s v="[1062] RAMGADH"/>
    <s v="[8401] DURGAWATI"/>
    <x v="50"/>
    <x v="50"/>
    <x v="50"/>
    <s v="C"/>
    <n v="25"/>
    <n v="4.3"/>
    <n v="8.1"/>
    <n v="1.075"/>
    <n v="2.0249999999999999"/>
    <n v="40.450125900000003"/>
    <n v="1011.2531475000001"/>
    <n v="417.01160721649489"/>
    <n v="278.00773814432995"/>
    <n v="17.696930081250002"/>
    <n v="93.75"/>
    <n v="1122.7000775812501"/>
    <n v="44.908003103250003"/>
    <n v="462.96910415721652"/>
    <n v="308.64606943814437"/>
  </r>
  <r>
    <s v="30/06/2026"/>
    <s v="M"/>
    <s v="[1062] RAMGADH"/>
    <s v="[8401] DURGAWATI"/>
    <x v="50"/>
    <x v="50"/>
    <x v="50"/>
    <s v="B"/>
    <n v="30"/>
    <n v="5.9"/>
    <n v="8.6"/>
    <n v="1.77"/>
    <n v="2.58"/>
    <n v="48.279699999999998"/>
    <n v="1448.3909999999998"/>
    <n v="415.01174785100284"/>
    <n v="276.67449856733521"/>
    <n v="25.346842500000001"/>
    <n v="112.5"/>
    <n v="1586.2378424999999"/>
    <n v="52.87459475"/>
    <n v="454.50941045845275"/>
    <n v="303.00627363896848"/>
  </r>
  <r>
    <s v="30/06/2026"/>
    <s v="M"/>
    <s v="[1062] RAMGADH"/>
    <s v="[8401] DURGAWATI"/>
    <x v="50"/>
    <x v="50"/>
    <x v="5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30/06/2026"/>
    <s v="E"/>
    <s v="[1062] RAMGADH"/>
    <s v="[8401] DURGAWATI"/>
    <x v="50"/>
    <x v="50"/>
    <x v="50"/>
    <s v="C"/>
    <n v="28"/>
    <n v="5.0999999999999996"/>
    <n v="8.5"/>
    <n v="1.4279999999999999"/>
    <n v="2.38"/>
    <n v="44.898181500000007"/>
    <n v="1257.1490820000001"/>
    <n v="417.01097368421063"/>
    <n v="278.00731578947375"/>
    <n v="22.000108935000004"/>
    <n v="105"/>
    <n v="1384.1491909350002"/>
    <n v="49.433899676250007"/>
    <n v="459.13838708591339"/>
    <n v="306.09225805727561"/>
  </r>
  <r>
    <s v="01/06/2026"/>
    <s v="M"/>
    <s v="[1062] RAMGADH"/>
    <s v="[8404] CHANDESH"/>
    <x v="51"/>
    <x v="51"/>
    <x v="51"/>
    <s v="C"/>
    <n v="40"/>
    <n v="3.5"/>
    <n v="8.3000000000000007"/>
    <n v="1.4"/>
    <n v="3.32"/>
    <n v="37.670153700000007"/>
    <n v="1506.8061480000003"/>
    <n v="417.01277158671587"/>
    <n v="278.00851439114393"/>
    <n v="26.369107590000009"/>
    <n v="150"/>
    <n v="1683.1752555900002"/>
    <n v="42.079381389750004"/>
    <n v="465.82341021863465"/>
    <n v="310.54894014575643"/>
  </r>
  <r>
    <s v="01/06/2026"/>
    <s v="E"/>
    <s v="[1062] RAMGADH"/>
    <s v="[8404] CHANDESH"/>
    <x v="51"/>
    <x v="51"/>
    <x v="51"/>
    <s v="B"/>
    <n v="33"/>
    <n v="7.1"/>
    <n v="9"/>
    <n v="2.343"/>
    <n v="2.97"/>
    <n v="59.284999999999997"/>
    <n v="1956.405"/>
    <n v="452.55725190839689"/>
    <n v="301.70483460559791"/>
    <n v="34.237087500000001"/>
    <n v="123.75"/>
    <n v="2114.3920874999999"/>
    <n v="64.072487499999994"/>
    <n v="489.10295801526712"/>
    <n v="326.06863867684473"/>
  </r>
  <r>
    <s v="01/06/2026"/>
    <s v="E"/>
    <s v="[1062] RAMGADH"/>
    <s v="[8404] CHANDESH"/>
    <x v="51"/>
    <x v="51"/>
    <x v="51"/>
    <s v="C"/>
    <n v="49"/>
    <n v="3.1"/>
    <n v="8"/>
    <n v="1.5190000000000001"/>
    <n v="3.92"/>
    <n v="35.168112000000008"/>
    <n v="1723.2374880000004"/>
    <n v="417.01318577075102"/>
    <n v="278.00879051383401"/>
    <n v="30.156656040000012"/>
    <n v="183.75"/>
    <n v="1937.1441440400004"/>
    <n v="39.533553960000006"/>
    <n v="468.77731968379447"/>
    <n v="312.51821312252963"/>
  </r>
  <r>
    <s v="02/06/2026"/>
    <s v="M"/>
    <s v="[1062] RAMGADH"/>
    <s v="[8404] CHANDESH"/>
    <x v="51"/>
    <x v="51"/>
    <x v="51"/>
    <s v="C"/>
    <n v="10"/>
    <n v="4.2"/>
    <n v="8.3000000000000007"/>
    <n v="0.42"/>
    <n v="0.83"/>
    <n v="40.589153700000004"/>
    <n v="405.89153700000003"/>
    <n v="417.01185308219181"/>
    <n v="278.00790205479456"/>
    <n v="7.1031018975000011"/>
    <n v="37.5"/>
    <n v="450.49463889750001"/>
    <n v="45.049463889750001"/>
    <n v="462.83695777140406"/>
    <n v="308.55797184760269"/>
  </r>
  <r>
    <s v="02/06/2026"/>
    <s v="E"/>
    <s v="[1062] RAMGADH"/>
    <s v="[8404] CHANDESH"/>
    <x v="51"/>
    <x v="51"/>
    <x v="51"/>
    <s v="B"/>
    <n v="24"/>
    <n v="6.6"/>
    <n v="9"/>
    <n v="1.5839999999999999"/>
    <n v="2.16"/>
    <n v="55.11"/>
    <n v="1322.6399999999999"/>
    <n v="437.38095238095235"/>
    <n v="291.58730158730157"/>
    <n v="23.1462"/>
    <n v="90"/>
    <n v="1435.7861999999998"/>
    <n v="59.824424999999991"/>
    <n v="474.79702380952375"/>
    <n v="316.53134920634915"/>
  </r>
  <r>
    <s v="02/06/2026"/>
    <s v="E"/>
    <s v="[1062] RAMGADH"/>
    <s v="[8404] CHANDESH"/>
    <x v="51"/>
    <x v="51"/>
    <x v="51"/>
    <s v="C"/>
    <n v="50"/>
    <n v="3"/>
    <n v="8.1"/>
    <n v="1.5"/>
    <n v="4.05"/>
    <n v="35.029125900000004"/>
    <n v="1751.4562950000002"/>
    <n v="417.01340357142868"/>
    <n v="278.00893571428577"/>
    <n v="30.650485162500008"/>
    <n v="187.5"/>
    <n v="1969.6067801625002"/>
    <n v="39.392135603250004"/>
    <n v="468.9539952767858"/>
    <n v="312.63599685119055"/>
  </r>
  <r>
    <s v="03/06/2026"/>
    <s v="M"/>
    <s v="[1062] RAMGADH"/>
    <s v="[8404] CHANDESH"/>
    <x v="51"/>
    <x v="51"/>
    <x v="51"/>
    <s v="B"/>
    <n v="40"/>
    <n v="6.2"/>
    <n v="9"/>
    <n v="2.48"/>
    <n v="3.6"/>
    <n v="51.77"/>
    <n v="2070.8000000000002"/>
    <n v="424.34426229508199"/>
    <n v="282.89617486338801"/>
    <n v="36.239000000000004"/>
    <n v="150"/>
    <n v="2257.0390000000002"/>
    <n v="56.425975000000008"/>
    <n v="462.50799180327874"/>
    <n v="308.33866120218585"/>
  </r>
  <r>
    <s v="03/06/2026"/>
    <s v="M"/>
    <s v="[1062] RAMGADH"/>
    <s v="[8404] CHANDESH"/>
    <x v="51"/>
    <x v="51"/>
    <x v="51"/>
    <s v="C"/>
    <n v="40"/>
    <n v="3"/>
    <n v="8.1999999999999993"/>
    <n v="1.2"/>
    <n v="3.28"/>
    <n v="35.307139800000002"/>
    <n v="1412.2855920000002"/>
    <n v="417.01346220472442"/>
    <n v="278.00897480314961"/>
    <n v="24.714997860000004"/>
    <n v="150"/>
    <n v="1587.0005898600002"/>
    <n v="39.675014746500004"/>
    <n v="468.6025363759843"/>
    <n v="312.40169091732287"/>
  </r>
  <r>
    <s v="03/06/2026"/>
    <s v="E"/>
    <s v="[1062] RAMGADH"/>
    <s v="[8404] CHANDESH"/>
    <x v="51"/>
    <x v="51"/>
    <x v="51"/>
    <s v="B"/>
    <n v="30"/>
    <n v="7.1"/>
    <n v="9"/>
    <n v="2.13"/>
    <n v="2.7"/>
    <n v="59.284999999999997"/>
    <n v="1778.55"/>
    <n v="452.55725190839689"/>
    <n v="301.70483460559791"/>
    <n v="31.124625000000002"/>
    <n v="112.5"/>
    <n v="1922.1746249999999"/>
    <n v="64.072487499999994"/>
    <n v="489.10295801526712"/>
    <n v="326.06863867684473"/>
  </r>
  <r>
    <s v="03/06/2026"/>
    <s v="E"/>
    <s v="[1062] RAMGADH"/>
    <s v="[8404] CHANDESH"/>
    <x v="51"/>
    <x v="51"/>
    <x v="51"/>
    <s v="C"/>
    <n v="47"/>
    <n v="3.2"/>
    <n v="8.1999999999999993"/>
    <n v="1.504"/>
    <n v="3.8539999999999996"/>
    <n v="36.141139799999998"/>
    <n v="1698.6335706"/>
    <n v="417.0131515384615"/>
    <n v="278.00876769230769"/>
    <n v="29.726087485500003"/>
    <n v="176.25"/>
    <n v="1904.6096580855001"/>
    <n v="40.5236097465"/>
    <n v="467.58011245961535"/>
    <n v="311.72007497307692"/>
  </r>
  <r>
    <s v="04/06/2026"/>
    <s v="M"/>
    <s v="[1062] RAMGADH"/>
    <s v="[8404] CHANDESH"/>
    <x v="51"/>
    <x v="51"/>
    <x v="51"/>
    <s v="B"/>
    <n v="35"/>
    <n v="7.1"/>
    <n v="9"/>
    <n v="2.4849999999999999"/>
    <n v="3.15"/>
    <n v="59.284999999999997"/>
    <n v="2074.9749999999999"/>
    <n v="452.55725190839689"/>
    <n v="301.70483460559791"/>
    <n v="36.312062500000003"/>
    <n v="131.25"/>
    <n v="2242.5370625"/>
    <n v="64.072487500000008"/>
    <n v="489.10295801526723"/>
    <n v="326.06863867684484"/>
  </r>
  <r>
    <s v="04/06/2026"/>
    <s v="M"/>
    <s v="[1062] RAMGADH"/>
    <s v="[8404] CHANDESH"/>
    <x v="51"/>
    <x v="51"/>
    <x v="51"/>
    <s v="C"/>
    <n v="40"/>
    <n v="3"/>
    <n v="8.1999999999999993"/>
    <n v="1.2"/>
    <n v="3.28"/>
    <n v="35.307139800000002"/>
    <n v="1412.2855920000002"/>
    <n v="417.01346220472442"/>
    <n v="278.00897480314961"/>
    <n v="24.714997860000004"/>
    <n v="150"/>
    <n v="1587.0005898600002"/>
    <n v="39.675014746500004"/>
    <n v="468.6025363759843"/>
    <n v="312.40169091732287"/>
  </r>
  <r>
    <s v="05/06/2026"/>
    <s v="M"/>
    <s v="[1062] RAMGADH"/>
    <s v="[8404] CHANDESH"/>
    <x v="51"/>
    <x v="51"/>
    <x v="51"/>
    <s v="B"/>
    <n v="2"/>
    <n v="5.6"/>
    <n v="8.5"/>
    <n v="0.11199999999999999"/>
    <n v="0.17"/>
    <n v="45.357199999999999"/>
    <n v="90.714399999999998"/>
    <n v="402.57869822485208"/>
    <n v="268.38579881656807"/>
    <n v="1.5875020000000002"/>
    <n v="7.5"/>
    <n v="99.801901999999998"/>
    <n v="49.900950999999999"/>
    <n v="442.90784911242605"/>
    <n v="295.27189940828401"/>
  </r>
  <r>
    <s v="05/06/2026"/>
    <s v="E"/>
    <s v="[1062] RAMGADH"/>
    <s v="[8404] CHANDESH"/>
    <x v="51"/>
    <x v="51"/>
    <x v="51"/>
    <s v="B"/>
    <n v="36"/>
    <n v="6.8"/>
    <n v="9"/>
    <n v="2.448"/>
    <n v="3.24"/>
    <n v="56.78"/>
    <n v="2044.08"/>
    <n v="443.59375"/>
    <n v="295.72916666666669"/>
    <n v="35.7714"/>
    <n v="135"/>
    <n v="2214.8514"/>
    <n v="61.523650000000004"/>
    <n v="480.65351562500001"/>
    <n v="320.43567708333336"/>
  </r>
  <r>
    <s v="05/06/2026"/>
    <s v="E"/>
    <s v="[1062] RAMGADH"/>
    <s v="[8404] CHANDESH"/>
    <x v="51"/>
    <x v="51"/>
    <x v="51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6/06/2026"/>
    <s v="M"/>
    <s v="[1062] RAMGADH"/>
    <s v="[8404] CHANDESH"/>
    <x v="51"/>
    <x v="51"/>
    <x v="51"/>
    <s v="B"/>
    <n v="41"/>
    <n v="6.8"/>
    <n v="9"/>
    <n v="2.7880000000000003"/>
    <n v="3.69"/>
    <n v="56.78"/>
    <n v="2327.98"/>
    <n v="443.59375"/>
    <n v="295.72916666666669"/>
    <n v="40.739650000000005"/>
    <n v="153.75"/>
    <n v="2522.46965"/>
    <n v="61.523650000000004"/>
    <n v="480.65351562500001"/>
    <n v="320.43567708333336"/>
  </r>
  <r>
    <s v="06/06/2026"/>
    <s v="E"/>
    <s v="[1062] RAMGADH"/>
    <s v="[8404] CHANDESH"/>
    <x v="51"/>
    <x v="51"/>
    <x v="51"/>
    <s v="B"/>
    <n v="27"/>
    <n v="6.8"/>
    <n v="8.8000000000000007"/>
    <n v="1.8359999999999999"/>
    <n v="2.3760000000000003"/>
    <n v="56.212200000000003"/>
    <n v="1517.7294000000002"/>
    <n v="443.78052631578947"/>
    <n v="295.8536842105263"/>
    <n v="26.560264500000006"/>
    <n v="101.25"/>
    <n v="1645.5396645000001"/>
    <n v="60.945913500000003"/>
    <n v="481.15194868421054"/>
    <n v="320.76796578947369"/>
  </r>
  <r>
    <s v="06/06/2026"/>
    <s v="E"/>
    <s v="[1062] RAMGADH"/>
    <s v="[8404] CHANDESH"/>
    <x v="51"/>
    <x v="51"/>
    <x v="5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7/06/2026"/>
    <s v="M"/>
    <s v="[1062] RAMGADH"/>
    <s v="[8404] CHANDESH"/>
    <x v="51"/>
    <x v="51"/>
    <x v="51"/>
    <s v="B"/>
    <n v="36"/>
    <n v="6.6"/>
    <n v="9"/>
    <n v="2.3759999999999999"/>
    <n v="3.24"/>
    <n v="55.11"/>
    <n v="1983.96"/>
    <n v="437.38095238095235"/>
    <n v="291.58730158730157"/>
    <n v="34.719300000000004"/>
    <n v="135"/>
    <n v="2153.6793000000002"/>
    <n v="59.824425000000005"/>
    <n v="474.79702380952386"/>
    <n v="316.53134920634926"/>
  </r>
  <r>
    <s v="07/06/2026"/>
    <s v="M"/>
    <s v="[1062] RAMGADH"/>
    <s v="[8404] CHANDESH"/>
    <x v="51"/>
    <x v="51"/>
    <x v="51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07/06/2026"/>
    <s v="E"/>
    <s v="[1062] RAMGADH"/>
    <s v="[8404] CHANDESH"/>
    <x v="51"/>
    <x v="51"/>
    <x v="51"/>
    <s v="B"/>
    <n v="30"/>
    <n v="6.5"/>
    <n v="9"/>
    <n v="1.95"/>
    <n v="2.7"/>
    <n v="54.274999999999999"/>
    <n v="1628.25"/>
    <n v="434.2"/>
    <n v="289.46666666666664"/>
    <n v="28.494375000000002"/>
    <n v="112.5"/>
    <n v="1769.244375"/>
    <n v="58.974812499999999"/>
    <n v="471.79849999999999"/>
    <n v="314.53233333333333"/>
  </r>
  <r>
    <s v="07/06/2026"/>
    <s v="E"/>
    <s v="[1062] RAMGADH"/>
    <s v="[8404] CHANDESH"/>
    <x v="51"/>
    <x v="51"/>
    <x v="51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8/06/2026"/>
    <s v="M"/>
    <s v="[1062] RAMGADH"/>
    <s v="[8404] CHANDESH"/>
    <x v="51"/>
    <x v="51"/>
    <x v="51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8/06/2026"/>
    <s v="M"/>
    <s v="[1062] RAMGADH"/>
    <s v="[8404] CHANDESH"/>
    <x v="51"/>
    <x v="51"/>
    <x v="51"/>
    <s v="C"/>
    <n v="43"/>
    <n v="4.2"/>
    <n v="8.1"/>
    <n v="1.806"/>
    <n v="3.4830000000000001"/>
    <n v="40.033125900000002"/>
    <n v="1721.4244137000001"/>
    <n v="417.01172812499999"/>
    <n v="278.00781875000001"/>
    <n v="30.124927239750004"/>
    <n v="161.25"/>
    <n v="1912.79934093975"/>
    <n v="44.483705603250002"/>
    <n v="463.37193336718752"/>
    <n v="308.9146222447917"/>
  </r>
  <r>
    <s v="08/06/2026"/>
    <s v="E"/>
    <s v="[1062] RAMGADH"/>
    <s v="[8404] CHANDESH"/>
    <x v="51"/>
    <x v="51"/>
    <x v="51"/>
    <s v="B"/>
    <n v="19"/>
    <n v="6.4"/>
    <n v="8.8000000000000007"/>
    <n v="1.2160000000000002"/>
    <n v="1.6720000000000002"/>
    <n v="52.9056"/>
    <n v="1005.2064"/>
    <n v="431.29565217391303"/>
    <n v="287.53043478260867"/>
    <n v="17.591112000000003"/>
    <n v="71.25"/>
    <n v="1094.0475120000001"/>
    <n v="57.581448000000002"/>
    <n v="469.41397826086956"/>
    <n v="312.94265217391302"/>
  </r>
  <r>
    <s v="08/06/2026"/>
    <s v="E"/>
    <s v="[1062] RAMGADH"/>
    <s v="[8404] CHANDESH"/>
    <x v="51"/>
    <x v="51"/>
    <x v="51"/>
    <s v="C"/>
    <n v="40"/>
    <n v="3"/>
    <n v="8.1"/>
    <n v="1.2"/>
    <n v="3.24"/>
    <n v="35.029125900000004"/>
    <n v="1401.1650360000001"/>
    <n v="417.01340357142868"/>
    <n v="278.00893571428577"/>
    <n v="24.520388130000004"/>
    <n v="150"/>
    <n v="1575.6854241300002"/>
    <n v="39.392135603250004"/>
    <n v="468.9539952767858"/>
    <n v="312.63599685119055"/>
  </r>
  <r>
    <s v="09/06/2026"/>
    <s v="M"/>
    <s v="[1062] RAMGADH"/>
    <s v="[8404] CHANDESH"/>
    <x v="51"/>
    <x v="51"/>
    <x v="51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9/06/2026"/>
    <s v="M"/>
    <s v="[1062] RAMGADH"/>
    <s v="[8404] CHANDESH"/>
    <x v="51"/>
    <x v="51"/>
    <x v="51"/>
    <s v="C"/>
    <n v="48"/>
    <n v="3.6"/>
    <n v="8.1"/>
    <n v="1.7280000000000002"/>
    <n v="3.8879999999999995"/>
    <n v="37.531125900000006"/>
    <n v="1801.4940432000003"/>
    <n v="417.01251000000008"/>
    <n v="278.00834000000003"/>
    <n v="31.526145756000009"/>
    <n v="180"/>
    <n v="2013.0201889560003"/>
    <n v="41.937920603250006"/>
    <n v="465.97689559166673"/>
    <n v="310.6512637277778"/>
  </r>
  <r>
    <s v="09/06/2026"/>
    <s v="E"/>
    <s v="[1062] RAMGADH"/>
    <s v="[8404] CHANDESH"/>
    <x v="51"/>
    <x v="51"/>
    <x v="51"/>
    <s v="B"/>
    <n v="25"/>
    <n v="5.8"/>
    <n v="8.4"/>
    <n v="1.45"/>
    <n v="2.1"/>
    <n v="46.9771"/>
    <n v="1174.4275"/>
    <n v="412.07982456140354"/>
    <n v="274.71988304093571"/>
    <n v="20.552481250000003"/>
    <n v="93.75"/>
    <n v="1288.72998125"/>
    <n v="51.549199250000001"/>
    <n v="452.18595833333336"/>
    <n v="301.45730555555559"/>
  </r>
  <r>
    <s v="09/06/2026"/>
    <s v="E"/>
    <s v="[1062] RAMGADH"/>
    <s v="[8404] CHANDESH"/>
    <x v="51"/>
    <x v="51"/>
    <x v="51"/>
    <s v="C"/>
    <n v="40"/>
    <n v="3"/>
    <n v="8.1"/>
    <n v="1.2"/>
    <n v="3.24"/>
    <n v="35.029125900000004"/>
    <n v="1401.1650360000001"/>
    <n v="417.01340357142868"/>
    <n v="278.00893571428577"/>
    <n v="24.520388130000004"/>
    <n v="150"/>
    <n v="1575.6854241300002"/>
    <n v="39.392135603250004"/>
    <n v="468.9539952767858"/>
    <n v="312.63599685119055"/>
  </r>
  <r>
    <s v="10/06/2026"/>
    <s v="M"/>
    <s v="[1062] RAMGADH"/>
    <s v="[8404] CHANDESH"/>
    <x v="51"/>
    <x v="51"/>
    <x v="51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10/06/2026"/>
    <s v="E"/>
    <s v="[1062] RAMGADH"/>
    <s v="[8404] CHANDESH"/>
    <x v="51"/>
    <x v="51"/>
    <x v="51"/>
    <s v="B"/>
    <n v="21"/>
    <n v="6.6"/>
    <n v="8.8000000000000007"/>
    <n v="1.3859999999999999"/>
    <n v="1.8480000000000001"/>
    <n v="54.558900000000001"/>
    <n v="1145.7369000000001"/>
    <n v="437.63823529411764"/>
    <n v="291.75882352941176"/>
    <n v="20.050395750000003"/>
    <n v="78.75"/>
    <n v="1244.5372957500001"/>
    <n v="59.263680750000006"/>
    <n v="475.37711831550803"/>
    <n v="316.91807887700537"/>
  </r>
  <r>
    <s v="10/06/2026"/>
    <s v="E"/>
    <s v="[1062] RAMGADH"/>
    <s v="[8404] CHANDESH"/>
    <x v="51"/>
    <x v="51"/>
    <x v="51"/>
    <s v="C"/>
    <n v="40"/>
    <n v="3.1"/>
    <n v="8.1999999999999993"/>
    <n v="1.24"/>
    <n v="3.28"/>
    <n v="35.724139800000003"/>
    <n v="1428.965592"/>
    <n v="417.0133050583658"/>
    <n v="278.00887003891052"/>
    <n v="25.006897860000002"/>
    <n v="150"/>
    <n v="1603.97248986"/>
    <n v="40.099312246499998"/>
    <n v="468.085356963035"/>
    <n v="312.05690464202331"/>
  </r>
  <r>
    <s v="11/06/2026"/>
    <s v="M"/>
    <s v="[1062] RAMGADH"/>
    <s v="[8404] CHANDESH"/>
    <x v="51"/>
    <x v="51"/>
    <x v="51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11/06/2026"/>
    <s v="E"/>
    <s v="[1062] RAMGADH"/>
    <s v="[8404] CHANDESH"/>
    <x v="51"/>
    <x v="51"/>
    <x v="51"/>
    <s v="B"/>
    <n v="22"/>
    <n v="6.1"/>
    <n v="8.8000000000000007"/>
    <n v="1.3419999999999999"/>
    <n v="1.9360000000000002"/>
    <n v="50.425650000000005"/>
    <n v="1109.3643000000002"/>
    <n v="421.38426183844012"/>
    <n v="280.92284122562677"/>
    <n v="19.413875250000004"/>
    <n v="82.5"/>
    <n v="1211.2781752500002"/>
    <n v="55.058098875000013"/>
    <n v="460.09553377437334"/>
    <n v="306.73035584958222"/>
  </r>
  <r>
    <s v="11/06/2026"/>
    <s v="E"/>
    <s v="[1062] RAMGADH"/>
    <s v="[8404] CHANDESH"/>
    <x v="51"/>
    <x v="51"/>
    <x v="51"/>
    <s v="C"/>
    <n v="36"/>
    <n v="3.3"/>
    <n v="8.1999999999999993"/>
    <n v="1.1879999999999999"/>
    <n v="2.952"/>
    <n v="36.558139799999999"/>
    <n v="1316.0930327999999"/>
    <n v="417.0130015209125"/>
    <n v="278.00866768060831"/>
    <n v="23.031628074"/>
    <n v="135"/>
    <n v="1474.124660874"/>
    <n v="40.947907246500002"/>
    <n v="467.08639444676805"/>
    <n v="311.39092963117872"/>
  </r>
  <r>
    <s v="12/06/2026"/>
    <s v="M"/>
    <s v="[1062] RAMGADH"/>
    <s v="[8404] CHANDESH"/>
    <x v="51"/>
    <x v="51"/>
    <x v="51"/>
    <s v="B"/>
    <n v="48"/>
    <n v="6.8"/>
    <n v="8.8000000000000007"/>
    <n v="3.2639999999999998"/>
    <n v="4.2240000000000002"/>
    <n v="56.212200000000003"/>
    <n v="2698.1856000000002"/>
    <n v="443.78052631578947"/>
    <n v="295.8536842105263"/>
    <n v="47.21824800000001"/>
    <n v="180"/>
    <n v="2925.4038480000004"/>
    <n v="60.94591350000001"/>
    <n v="481.15194868421059"/>
    <n v="320.76796578947375"/>
  </r>
  <r>
    <s v="12/06/2026"/>
    <s v="M"/>
    <s v="[1062] RAMGADH"/>
    <s v="[8404] CHANDESH"/>
    <x v="51"/>
    <x v="51"/>
    <x v="51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12/06/2026"/>
    <s v="E"/>
    <s v="[1062] RAMGADH"/>
    <s v="[8404] CHANDESH"/>
    <x v="51"/>
    <x v="51"/>
    <x v="51"/>
    <s v="B"/>
    <n v="26"/>
    <n v="6.9"/>
    <n v="8.8000000000000007"/>
    <n v="1.794"/>
    <n v="2.2880000000000003"/>
    <n v="57.038850000000004"/>
    <n v="1483.0101000000002"/>
    <n v="446.77950391644907"/>
    <n v="297.85300261096603"/>
    <n v="25.952676750000006"/>
    <n v="97.5"/>
    <n v="1606.4627767500001"/>
    <n v="61.787029875000002"/>
    <n v="483.97151338120102"/>
    <n v="322.64767558746735"/>
  </r>
  <r>
    <s v="12/06/2026"/>
    <s v="E"/>
    <s v="[1062] RAMGADH"/>
    <s v="[8404] CHANDESH"/>
    <x v="51"/>
    <x v="51"/>
    <x v="51"/>
    <s v="C"/>
    <n v="38"/>
    <n v="3.4"/>
    <n v="8.1999999999999993"/>
    <n v="1.2919999999999998"/>
    <n v="3.1159999999999997"/>
    <n v="36.975139800000001"/>
    <n v="1405.0553124"/>
    <n v="417.01285488721805"/>
    <n v="278.00856992481204"/>
    <n v="24.588467967000003"/>
    <n v="142.5"/>
    <n v="1572.1437803670001"/>
    <n v="41.372204746500003"/>
    <n v="466.60381293045111"/>
    <n v="311.06920862030074"/>
  </r>
  <r>
    <s v="13/06/2026"/>
    <s v="M"/>
    <s v="[1062] RAMGADH"/>
    <s v="[8404] CHANDESH"/>
    <x v="51"/>
    <x v="51"/>
    <x v="51"/>
    <s v="B"/>
    <n v="40"/>
    <n v="7.3"/>
    <n v="9"/>
    <n v="2.92"/>
    <n v="3.6"/>
    <n v="60.954999999999998"/>
    <n v="2438.1999999999998"/>
    <n v="458.30827067669168"/>
    <n v="305.53884711779443"/>
    <n v="42.668500000000002"/>
    <n v="150"/>
    <n v="2630.8684999999996"/>
    <n v="65.771712499999992"/>
    <n v="494.52415413533828"/>
    <n v="329.68276942355885"/>
  </r>
  <r>
    <s v="13/06/2026"/>
    <s v="M"/>
    <s v="[1062] RAMGADH"/>
    <s v="[8404] CHANDESH"/>
    <x v="51"/>
    <x v="51"/>
    <x v="51"/>
    <s v="C"/>
    <n v="51"/>
    <n v="3.5"/>
    <n v="8.1"/>
    <n v="1.7849999999999999"/>
    <n v="4.1309999999999993"/>
    <n v="37.114125900000005"/>
    <n v="1892.8204209000003"/>
    <n v="417.01265056179784"/>
    <n v="278.00843370786521"/>
    <n v="33.124357365750008"/>
    <n v="191.25"/>
    <n v="2117.1947782657503"/>
    <n v="41.513623103250005"/>
    <n v="466.44520340730344"/>
    <n v="310.96346893820231"/>
  </r>
  <r>
    <s v="13/06/2026"/>
    <s v="E"/>
    <s v="[1062] RAMGADH"/>
    <s v="[8404] CHANDESH"/>
    <x v="51"/>
    <x v="51"/>
    <x v="51"/>
    <s v="B"/>
    <n v="28"/>
    <n v="6.8"/>
    <n v="9"/>
    <n v="1.9040000000000001"/>
    <n v="2.52"/>
    <n v="56.78"/>
    <n v="1589.8400000000001"/>
    <n v="443.59375"/>
    <n v="295.72916666666669"/>
    <n v="27.822200000000006"/>
    <n v="105"/>
    <n v="1722.6622000000002"/>
    <n v="61.523650000000011"/>
    <n v="480.65351562500007"/>
    <n v="320.43567708333336"/>
  </r>
  <r>
    <s v="13/06/2026"/>
    <s v="E"/>
    <s v="[1062] RAMGADH"/>
    <s v="[8404] CHANDESH"/>
    <x v="51"/>
    <x v="51"/>
    <x v="51"/>
    <s v="C"/>
    <n v="39"/>
    <n v="3.1"/>
    <n v="8"/>
    <n v="1.2090000000000001"/>
    <n v="3.12"/>
    <n v="35.168112000000008"/>
    <n v="1371.5563680000002"/>
    <n v="417.01318577075102"/>
    <n v="278.00879051383401"/>
    <n v="24.002236440000008"/>
    <n v="146.25"/>
    <n v="1541.8086044400002"/>
    <n v="39.533553960000006"/>
    <n v="468.77731968379447"/>
    <n v="312.51821312252963"/>
  </r>
  <r>
    <s v="14/06/2026"/>
    <s v="M"/>
    <s v="[1062] RAMGADH"/>
    <s v="[8404] CHANDESH"/>
    <x v="51"/>
    <x v="51"/>
    <x v="51"/>
    <s v="B"/>
    <n v="41"/>
    <n v="7"/>
    <n v="9"/>
    <n v="2.87"/>
    <n v="3.69"/>
    <n v="58.45"/>
    <n v="2396.4500000000003"/>
    <n v="449.61538461538464"/>
    <n v="299.74358974358978"/>
    <n v="41.937875000000005"/>
    <n v="153.75"/>
    <n v="2592.1378750000003"/>
    <n v="63.222875000000009"/>
    <n v="486.32980769230772"/>
    <n v="324.21987179487184"/>
  </r>
  <r>
    <s v="14/06/2026"/>
    <s v="M"/>
    <s v="[1062] RAMGADH"/>
    <s v="[8404] CHANDESH"/>
    <x v="51"/>
    <x v="51"/>
    <x v="51"/>
    <s v="C"/>
    <n v="45"/>
    <n v="3.2"/>
    <n v="8"/>
    <n v="1.44"/>
    <n v="3.6"/>
    <n v="35.585112000000002"/>
    <n v="1601.3300400000001"/>
    <n v="417.01303124999998"/>
    <n v="278.00868750000001"/>
    <n v="28.023275700000003"/>
    <n v="168.75"/>
    <n v="1798.1033157000002"/>
    <n v="39.957851460000001"/>
    <n v="468.25607179687495"/>
    <n v="312.17071453124998"/>
  </r>
  <r>
    <s v="14/06/2026"/>
    <s v="E"/>
    <s v="[1062] RAMGADH"/>
    <s v="[8404] CHANDESH"/>
    <x v="51"/>
    <x v="51"/>
    <x v="51"/>
    <s v="B"/>
    <n v="26"/>
    <n v="6.5"/>
    <n v="9"/>
    <n v="1.69"/>
    <n v="2.34"/>
    <n v="54.274999999999999"/>
    <n v="1411.1499999999999"/>
    <n v="434.2"/>
    <n v="289.46666666666664"/>
    <n v="24.695125000000001"/>
    <n v="97.5"/>
    <n v="1533.3451249999998"/>
    <n v="58.974812499999992"/>
    <n v="471.79849999999993"/>
    <n v="314.53233333333327"/>
  </r>
  <r>
    <s v="14/06/2026"/>
    <s v="E"/>
    <s v="[1062] RAMGADH"/>
    <s v="[8404] CHANDESH"/>
    <x v="51"/>
    <x v="51"/>
    <x v="51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5/06/2026"/>
    <s v="M"/>
    <s v="[1062] RAMGADH"/>
    <s v="[8404] CHANDESH"/>
    <x v="51"/>
    <x v="51"/>
    <x v="51"/>
    <s v="B"/>
    <n v="36"/>
    <n v="7"/>
    <n v="8.6"/>
    <n v="2.52"/>
    <n v="3.0959999999999996"/>
    <n v="57.280999999999999"/>
    <n v="2062.116"/>
    <n v="449.85078534031413"/>
    <n v="299.90052356020942"/>
    <n v="36.087030000000006"/>
    <n v="135"/>
    <n v="2233.2030300000001"/>
    <n v="62.033417500000006"/>
    <n v="487.17343586387443"/>
    <n v="324.78229057591631"/>
  </r>
  <r>
    <s v="15/06/2026"/>
    <s v="E"/>
    <s v="[1062] RAMGADH"/>
    <s v="[8404] CHANDESH"/>
    <x v="51"/>
    <x v="51"/>
    <x v="51"/>
    <s v="B"/>
    <n v="22"/>
    <n v="6.6"/>
    <n v="9"/>
    <n v="1.452"/>
    <n v="1.98"/>
    <n v="55.11"/>
    <n v="1212.42"/>
    <n v="437.38095238095235"/>
    <n v="291.58730158730157"/>
    <n v="21.217350000000003"/>
    <n v="82.5"/>
    <n v="1316.13735"/>
    <n v="59.824424999999998"/>
    <n v="474.79702380952381"/>
    <n v="316.5313492063492"/>
  </r>
  <r>
    <s v="15/06/2026"/>
    <s v="E"/>
    <s v="[1062] RAMGADH"/>
    <s v="[8404] CHANDESH"/>
    <x v="51"/>
    <x v="51"/>
    <x v="51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6/06/2026"/>
    <s v="E"/>
    <s v="[1062] RAMGADH"/>
    <s v="[8404] CHANDESH"/>
    <x v="51"/>
    <x v="51"/>
    <x v="51"/>
    <s v="B"/>
    <n v="37"/>
    <n v="6.7"/>
    <n v="9"/>
    <n v="2.4790000000000001"/>
    <n v="3.33"/>
    <n v="55.945"/>
    <n v="2069.9650000000001"/>
    <n v="440.51181102362204"/>
    <n v="293.67454068241472"/>
    <n v="36.224387500000006"/>
    <n v="138.75"/>
    <n v="2244.9393875000001"/>
    <n v="60.674037500000004"/>
    <n v="477.74832677165358"/>
    <n v="318.4988845144357"/>
  </r>
  <r>
    <s v="16/06/2026"/>
    <s v="E"/>
    <s v="[1062] RAMGADH"/>
    <s v="[8404] CHANDESH"/>
    <x v="51"/>
    <x v="51"/>
    <x v="51"/>
    <s v="C"/>
    <n v="30"/>
    <n v="3.3"/>
    <n v="8"/>
    <n v="0.99"/>
    <n v="2.4"/>
    <n v="36.002112000000004"/>
    <n v="1080.0633600000001"/>
    <n v="417.01288030888031"/>
    <n v="278.00858687258687"/>
    <n v="18.901108800000003"/>
    <n v="112.5"/>
    <n v="1211.4644688000001"/>
    <n v="40.382148960000002"/>
    <n v="467.74689915057911"/>
    <n v="311.83126610038607"/>
  </r>
  <r>
    <s v="17/06/2026"/>
    <s v="M"/>
    <s v="[1062] RAMGADH"/>
    <s v="[8404] CHANDESH"/>
    <x v="51"/>
    <x v="51"/>
    <x v="51"/>
    <s v="B"/>
    <n v="28"/>
    <n v="7.3"/>
    <n v="9"/>
    <n v="2.044"/>
    <n v="2.52"/>
    <n v="60.954999999999998"/>
    <n v="1706.74"/>
    <n v="458.30827067669168"/>
    <n v="305.53884711779443"/>
    <n v="29.867950000000004"/>
    <n v="105"/>
    <n v="1841.6079500000001"/>
    <n v="65.771712500000007"/>
    <n v="494.52415413533839"/>
    <n v="329.68276942355891"/>
  </r>
  <r>
    <s v="17/06/2026"/>
    <s v="M"/>
    <s v="[1062] RAMGADH"/>
    <s v="[8404] CHANDESH"/>
    <x v="51"/>
    <x v="51"/>
    <x v="51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17/06/2026"/>
    <s v="E"/>
    <s v="[1062] RAMGADH"/>
    <s v="[8404] CHANDESH"/>
    <x v="51"/>
    <x v="51"/>
    <x v="51"/>
    <s v="C"/>
    <n v="60"/>
    <n v="3.1"/>
    <n v="8"/>
    <n v="1.86"/>
    <n v="4.8"/>
    <n v="35.168112000000008"/>
    <n v="2110.0867200000002"/>
    <n v="417.01318577075102"/>
    <n v="278.00879051383401"/>
    <n v="36.926517600000011"/>
    <n v="225"/>
    <n v="2372.0132376000001"/>
    <n v="39.533553959999999"/>
    <n v="468.77731968379442"/>
    <n v="312.51821312252963"/>
  </r>
  <r>
    <s v="18/06/2026"/>
    <s v="E"/>
    <s v="[1062] RAMGADH"/>
    <s v="[8404] CHANDESH"/>
    <x v="51"/>
    <x v="51"/>
    <x v="51"/>
    <s v="B"/>
    <n v="19"/>
    <n v="5.8"/>
    <n v="8.6"/>
    <n v="1.1020000000000001"/>
    <n v="1.6340000000000001"/>
    <n v="47.461399999999998"/>
    <n v="901.76659999999993"/>
    <n v="411.51502890173413"/>
    <n v="274.34335260115608"/>
    <n v="15.780915500000001"/>
    <n v="71.25"/>
    <n v="988.79751549999992"/>
    <n v="52.041974499999995"/>
    <n v="451.23099277456652"/>
    <n v="300.82066184971103"/>
  </r>
  <r>
    <s v="19/06/2026"/>
    <s v="E"/>
    <s v="[1062] RAMGADH"/>
    <s v="[8404] CHANDESH"/>
    <x v="51"/>
    <x v="51"/>
    <x v="51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20/06/2026"/>
    <s v="E"/>
    <s v="[1062] RAMGADH"/>
    <s v="[8404] CHANDESH"/>
    <x v="51"/>
    <x v="51"/>
    <x v="51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20/06/2026"/>
    <s v="E"/>
    <s v="[1062] RAMGADH"/>
    <s v="[8404] CHANDESH"/>
    <x v="51"/>
    <x v="51"/>
    <x v="51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22/06/2026"/>
    <s v="E"/>
    <s v="[1062] RAMGADH"/>
    <s v="[8404] CHANDESH"/>
    <x v="51"/>
    <x v="51"/>
    <x v="51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22/06/2026"/>
    <s v="E"/>
    <s v="[1062] RAMGADH"/>
    <s v="[8404] CHANDESH"/>
    <x v="51"/>
    <x v="51"/>
    <x v="51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23/06/2026"/>
    <s v="E"/>
    <s v="[1062] RAMGADH"/>
    <s v="[8404] CHANDESH"/>
    <x v="51"/>
    <x v="51"/>
    <x v="51"/>
    <s v="B"/>
    <n v="20"/>
    <n v="7.4"/>
    <n v="9"/>
    <n v="1.48"/>
    <n v="1.8"/>
    <n v="61.790000000000006"/>
    <n v="1235.8000000000002"/>
    <n v="461.11940298507466"/>
    <n v="307.41293532338312"/>
    <n v="21.626500000000004"/>
    <n v="75"/>
    <n v="1332.4265000000003"/>
    <n v="66.621325000000013"/>
    <n v="497.17406716417918"/>
    <n v="331.44937810945277"/>
  </r>
  <r>
    <s v="23/06/2026"/>
    <s v="E"/>
    <s v="[1062] RAMGADH"/>
    <s v="[8404] CHANDESH"/>
    <x v="51"/>
    <x v="51"/>
    <x v="51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4/06/2026"/>
    <s v="E"/>
    <s v="[1062] RAMGADH"/>
    <s v="[8404] CHANDESH"/>
    <x v="51"/>
    <x v="51"/>
    <x v="51"/>
    <s v="B"/>
    <n v="19"/>
    <n v="7.3"/>
    <n v="8.8000000000000007"/>
    <n v="1.3869999999999998"/>
    <n v="1.6720000000000002"/>
    <n v="60.34545"/>
    <n v="1146.5635500000001"/>
    <n v="458.31987341772157"/>
    <n v="305.54658227848103"/>
    <n v="20.064862125000005"/>
    <n v="71.25"/>
    <n v="1237.8784121250001"/>
    <n v="65.15149537500001"/>
    <n v="494.8214838607596"/>
    <n v="329.88098924050638"/>
  </r>
  <r>
    <s v="24/06/2026"/>
    <s v="E"/>
    <s v="[1062] RAMGADH"/>
    <s v="[8404] CHANDESH"/>
    <x v="51"/>
    <x v="51"/>
    <x v="51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5/06/2026"/>
    <s v="E"/>
    <s v="[1062] RAMGADH"/>
    <s v="[8404] CHANDESH"/>
    <x v="51"/>
    <x v="51"/>
    <x v="51"/>
    <s v="B"/>
    <n v="27"/>
    <n v="7.6"/>
    <n v="9"/>
    <n v="2.052"/>
    <n v="2.4300000000000002"/>
    <n v="63.46"/>
    <n v="1713.42"/>
    <n v="466.61764705882348"/>
    <n v="311.07843137254901"/>
    <n v="29.984850000000005"/>
    <n v="101.25"/>
    <n v="1844.6548500000001"/>
    <n v="68.320550000000011"/>
    <n v="502.35698529411769"/>
    <n v="334.90465686274513"/>
  </r>
  <r>
    <s v="25/06/2026"/>
    <s v="E"/>
    <s v="[1062] RAMGADH"/>
    <s v="[8404] CHANDESH"/>
    <x v="51"/>
    <x v="51"/>
    <x v="51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6/06/2026"/>
    <s v="M"/>
    <s v="[1062] RAMGADH"/>
    <s v="[8404] CHANDESH"/>
    <x v="51"/>
    <x v="51"/>
    <x v="51"/>
    <s v="B"/>
    <n v="25"/>
    <n v="6.9"/>
    <n v="9"/>
    <n v="1.7250000000000001"/>
    <n v="2.25"/>
    <n v="57.615000000000002"/>
    <n v="1440.375"/>
    <n v="446.62790697674421"/>
    <n v="297.75193798449612"/>
    <n v="25.206562500000004"/>
    <n v="93.75"/>
    <n v="1559.3315625"/>
    <n v="62.373262500000003"/>
    <n v="483.51366279069771"/>
    <n v="322.34244186046516"/>
  </r>
  <r>
    <s v="26/06/2026"/>
    <s v="E"/>
    <s v="[1062] RAMGADH"/>
    <s v="[8404] CHANDESH"/>
    <x v="51"/>
    <x v="51"/>
    <x v="51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26/06/2026"/>
    <s v="E"/>
    <s v="[1062] RAMGADH"/>
    <s v="[8404] CHANDESH"/>
    <x v="51"/>
    <x v="51"/>
    <x v="51"/>
    <s v="C"/>
    <n v="30"/>
    <n v="3.2"/>
    <n v="8"/>
    <n v="0.96"/>
    <n v="2.4"/>
    <n v="35.585112000000002"/>
    <n v="1067.5533600000001"/>
    <n v="417.01303124999998"/>
    <n v="278.00868750000001"/>
    <n v="18.682183800000004"/>
    <n v="112.5"/>
    <n v="1198.7355438000002"/>
    <n v="39.957851460000008"/>
    <n v="468.25607179687501"/>
    <n v="312.17071453124998"/>
  </r>
  <r>
    <s v="27/06/2026"/>
    <s v="M"/>
    <s v="[1062] RAMGADH"/>
    <s v="[8404] CHANDESH"/>
    <x v="51"/>
    <x v="51"/>
    <x v="51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27/06/2026"/>
    <s v="M"/>
    <s v="[1062] RAMGADH"/>
    <s v="[8404] CHANDESH"/>
    <x v="51"/>
    <x v="51"/>
    <x v="51"/>
    <s v="C"/>
    <n v="10"/>
    <n v="3.7"/>
    <n v="8"/>
    <n v="0.37"/>
    <n v="0.8"/>
    <n v="37.670112000000003"/>
    <n v="376.70112000000006"/>
    <n v="417.0123099630996"/>
    <n v="278.0082066420664"/>
    <n v="6.5922696000000016"/>
    <n v="37.5"/>
    <n v="420.79338960000007"/>
    <n v="42.079338960000008"/>
    <n v="465.82294051660517"/>
    <n v="310.5486270110701"/>
  </r>
  <r>
    <s v="27/06/2026"/>
    <s v="E"/>
    <s v="[1062] RAMGADH"/>
    <s v="[8404] CHANDESH"/>
    <x v="51"/>
    <x v="51"/>
    <x v="51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27/06/2026"/>
    <s v="E"/>
    <s v="[1062] RAMGADH"/>
    <s v="[8404] CHANDESH"/>
    <x v="51"/>
    <x v="51"/>
    <x v="51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28/06/2026"/>
    <s v="M"/>
    <s v="[1062] RAMGADH"/>
    <s v="[8404] CHANDESH"/>
    <x v="51"/>
    <x v="51"/>
    <x v="51"/>
    <s v="B"/>
    <n v="32"/>
    <n v="6.6"/>
    <n v="8.9"/>
    <n v="2.1120000000000001"/>
    <n v="2.8480000000000003"/>
    <n v="54.558900000000001"/>
    <n v="1745.8848"/>
    <n v="435.31037234042549"/>
    <n v="290.20691489361701"/>
    <n v="30.552984000000002"/>
    <n v="120"/>
    <n v="1896.437784"/>
    <n v="59.263680749999999"/>
    <n v="472.84851662234036"/>
    <n v="315.23234441489359"/>
  </r>
  <r>
    <s v="28/06/2026"/>
    <s v="M"/>
    <s v="[1062] RAMGADH"/>
    <s v="[8404] CHANDESH"/>
    <x v="51"/>
    <x v="51"/>
    <x v="51"/>
    <s v="C"/>
    <n v="40"/>
    <n v="3.4"/>
    <n v="8"/>
    <n v="1.36"/>
    <n v="3.2"/>
    <n v="36.419112000000005"/>
    <n v="1456.7644800000003"/>
    <n v="417.01273282442747"/>
    <n v="278.00848854961833"/>
    <n v="25.493378400000008"/>
    <n v="150"/>
    <n v="1632.2578584000003"/>
    <n v="40.806446460000004"/>
    <n v="467.24938694656487"/>
    <n v="311.49959129770991"/>
  </r>
  <r>
    <s v="28/06/2026"/>
    <s v="E"/>
    <s v="[1062] RAMGADH"/>
    <s v="[8404] CHANDESH"/>
    <x v="51"/>
    <x v="51"/>
    <x v="51"/>
    <s v="B"/>
    <n v="18"/>
    <n v="6.5"/>
    <n v="8.6"/>
    <n v="1.17"/>
    <n v="1.5479999999999998"/>
    <n v="53.189499999999995"/>
    <n v="957.41099999999994"/>
    <n v="434.79155313351498"/>
    <n v="289.86103542234332"/>
    <n v="16.754692500000001"/>
    <n v="67.5"/>
    <n v="1041.6656925"/>
    <n v="57.870316250000002"/>
    <n v="473.05435626703002"/>
    <n v="315.36957084468668"/>
  </r>
  <r>
    <s v="28/06/2026"/>
    <s v="E"/>
    <s v="[1062] RAMGADH"/>
    <s v="[8404] CHANDESH"/>
    <x v="51"/>
    <x v="51"/>
    <x v="5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9/06/2026"/>
    <s v="M"/>
    <s v="[1062] RAMGADH"/>
    <s v="[8404] CHANDESH"/>
    <x v="51"/>
    <x v="51"/>
    <x v="51"/>
    <s v="B"/>
    <n v="20"/>
    <n v="6.7"/>
    <n v="8.6"/>
    <n v="1.34"/>
    <n v="1.72"/>
    <n v="54.826099999999997"/>
    <n v="1096.5219999999999"/>
    <n v="440.96058981233244"/>
    <n v="293.97372654155498"/>
    <n v="19.189135"/>
    <n v="75"/>
    <n v="1190.711135"/>
    <n v="59.535556749999998"/>
    <n v="478.83825804289546"/>
    <n v="319.22550536193029"/>
  </r>
  <r>
    <s v="29/06/2026"/>
    <s v="M"/>
    <s v="[1062] RAMGADH"/>
    <s v="[8404] CHANDESH"/>
    <x v="51"/>
    <x v="51"/>
    <x v="51"/>
    <s v="C"/>
    <n v="23"/>
    <n v="3.6"/>
    <n v="8"/>
    <n v="0.82799999999999996"/>
    <n v="1.84"/>
    <n v="37.253112000000009"/>
    <n v="856.82157600000016"/>
    <n v="417.01244776119404"/>
    <n v="278.00829850746271"/>
    <n v="14.994377580000004"/>
    <n v="86.25"/>
    <n v="958.06595358000015"/>
    <n v="41.655041460000007"/>
    <n v="466.28777753731345"/>
    <n v="310.85851835820898"/>
  </r>
  <r>
    <s v="29/06/2026"/>
    <s v="E"/>
    <s v="[1062] RAMGADH"/>
    <s v="[8404] CHANDESH"/>
    <x v="51"/>
    <x v="51"/>
    <x v="51"/>
    <s v="B"/>
    <n v="23"/>
    <n v="6.2"/>
    <n v="9"/>
    <n v="1.4259999999999999"/>
    <n v="2.0699999999999998"/>
    <n v="51.77"/>
    <n v="1190.71"/>
    <n v="424.34426229508199"/>
    <n v="282.89617486338801"/>
    <n v="20.837425000000003"/>
    <n v="86.25"/>
    <n v="1297.797425"/>
    <n v="56.425975000000001"/>
    <n v="462.50799180327868"/>
    <n v="308.33866120218579"/>
  </r>
  <r>
    <s v="29/06/2026"/>
    <s v="E"/>
    <s v="[1062] RAMGADH"/>
    <s v="[8404] CHANDESH"/>
    <x v="51"/>
    <x v="51"/>
    <x v="51"/>
    <s v="C"/>
    <n v="28"/>
    <n v="3.1"/>
    <n v="8"/>
    <n v="0.86799999999999999"/>
    <n v="2.2400000000000002"/>
    <n v="35.168112000000008"/>
    <n v="984.70713600000022"/>
    <n v="417.01318577075102"/>
    <n v="278.00879051383401"/>
    <n v="17.232374880000005"/>
    <n v="105"/>
    <n v="1106.9395108800002"/>
    <n v="39.533553960000006"/>
    <n v="468.77731968379447"/>
    <n v="312.51821312252963"/>
  </r>
  <r>
    <s v="30/06/2026"/>
    <s v="M"/>
    <s v="[1062] RAMGADH"/>
    <s v="[8404] CHANDESH"/>
    <x v="51"/>
    <x v="51"/>
    <x v="51"/>
    <s v="B"/>
    <n v="31"/>
    <n v="6"/>
    <n v="8.4"/>
    <n v="1.86"/>
    <n v="2.6040000000000005"/>
    <n v="48.597000000000001"/>
    <n v="1506.5070000000001"/>
    <n v="418.93965517241384"/>
    <n v="279.29310344827587"/>
    <n v="26.363872500000003"/>
    <n v="116.25"/>
    <n v="1649.1208725000001"/>
    <n v="53.197447500000003"/>
    <n v="458.59868534482763"/>
    <n v="305.73245689655175"/>
  </r>
  <r>
    <s v="30/06/2026"/>
    <s v="E"/>
    <s v="[1062] RAMGADH"/>
    <s v="[8404] CHANDESH"/>
    <x v="51"/>
    <x v="51"/>
    <x v="51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30/06/2026"/>
    <s v="E"/>
    <s v="[1062] RAMGADH"/>
    <s v="[8404] CHANDESH"/>
    <x v="51"/>
    <x v="51"/>
    <x v="51"/>
    <s v="C"/>
    <n v="22"/>
    <n v="3.3"/>
    <n v="8"/>
    <n v="0.72599999999999998"/>
    <n v="1.76"/>
    <n v="36.002112000000004"/>
    <n v="792.04646400000013"/>
    <n v="417.01288030888031"/>
    <n v="278.00858687258687"/>
    <n v="13.860813120000003"/>
    <n v="82.5"/>
    <n v="888.40727712000012"/>
    <n v="40.382148960000002"/>
    <n v="467.74689915057911"/>
    <n v="311.83126610038607"/>
  </r>
  <r>
    <s v="01/06/2026"/>
    <s v="M"/>
    <s v="[1062] RAMGADH"/>
    <s v="[8401] DURGAWATI"/>
    <x v="52"/>
    <x v="52"/>
    <x v="52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01/06/2026"/>
    <s v="E"/>
    <s v="[1062] RAMGADH"/>
    <s v="[8401] DURGAWATI"/>
    <x v="52"/>
    <x v="52"/>
    <x v="52"/>
    <s v="B"/>
    <n v="5"/>
    <n v="8.1999999999999993"/>
    <n v="9"/>
    <n v="0.41"/>
    <n v="0.45"/>
    <n v="68.469999999999985"/>
    <n v="342.34999999999991"/>
    <n v="482.18309859154925"/>
    <n v="321.45539906103284"/>
    <n v="5.9911249999999994"/>
    <n v="18.75"/>
    <n v="367.09112499999992"/>
    <n v="73.418224999999978"/>
    <n v="517.02975352112662"/>
    <n v="344.68650234741773"/>
  </r>
  <r>
    <s v="01/06/2026"/>
    <s v="E"/>
    <s v="[1062] RAMGADH"/>
    <s v="[8401] DURGAWATI"/>
    <x v="52"/>
    <x v="52"/>
    <x v="52"/>
    <s v="C"/>
    <n v="7"/>
    <n v="3.6"/>
    <n v="8.1999999999999993"/>
    <n v="0.252"/>
    <n v="0.57399999999999995"/>
    <n v="37.809139800000004"/>
    <n v="264.66397860000001"/>
    <n v="417.01257132352941"/>
    <n v="278.00838088235292"/>
    <n v="4.6316196255000008"/>
    <n v="26.25"/>
    <n v="295.54559822549999"/>
    <n v="42.220799746499999"/>
    <n v="465.6705854393382"/>
    <n v="310.44705695955878"/>
  </r>
  <r>
    <s v="02/06/2026"/>
    <s v="M"/>
    <s v="[1062] RAMGADH"/>
    <s v="[8401] DURGAWATI"/>
    <x v="52"/>
    <x v="52"/>
    <x v="52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02/06/2026"/>
    <s v="E"/>
    <s v="[1062] RAMGADH"/>
    <s v="[8401] DURGAWATI"/>
    <x v="52"/>
    <x v="52"/>
    <x v="52"/>
    <s v="B"/>
    <n v="6"/>
    <n v="7.9"/>
    <n v="8.8000000000000007"/>
    <n v="0.47400000000000003"/>
    <n v="0.52800000000000002"/>
    <n v="65.305350000000004"/>
    <n v="391.83210000000003"/>
    <n v="474.37300242130755"/>
    <n v="316.2486682808717"/>
    <n v="6.8570617500000015"/>
    <n v="22.5"/>
    <n v="421.18916175000004"/>
    <n v="70.198193625000002"/>
    <n v="509.9142394067797"/>
    <n v="339.94282627118645"/>
  </r>
  <r>
    <s v="02/06/2026"/>
    <s v="E"/>
    <s v="[1062] RAMGADH"/>
    <s v="[8401] DURGAWATI"/>
    <x v="52"/>
    <x v="52"/>
    <x v="52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03/06/2026"/>
    <s v="M"/>
    <s v="[1062] RAMGADH"/>
    <s v="[8401] DURGAWATI"/>
    <x v="52"/>
    <x v="52"/>
    <x v="52"/>
    <s v="C"/>
    <n v="16"/>
    <n v="3.4"/>
    <n v="8.1"/>
    <n v="0.54400000000000004"/>
    <n v="1.296"/>
    <n v="36.697125900000003"/>
    <n v="587.15401440000005"/>
    <n v="417.01279431818188"/>
    <n v="278.00852954545456"/>
    <n v="10.275195252000001"/>
    <n v="60"/>
    <n v="657.42920965200005"/>
    <n v="41.089325603250003"/>
    <n v="466.92415458238645"/>
    <n v="311.28276972159097"/>
  </r>
  <r>
    <s v="03/06/2026"/>
    <s v="E"/>
    <s v="[1062] RAMGADH"/>
    <s v="[8401] DURGAWATI"/>
    <x v="52"/>
    <x v="52"/>
    <x v="52"/>
    <s v="B"/>
    <n v="5"/>
    <n v="7.7"/>
    <n v="9"/>
    <n v="0.38500000000000001"/>
    <n v="0.45"/>
    <n v="64.295000000000002"/>
    <n v="321.47500000000002"/>
    <n v="469.30656934306569"/>
    <n v="312.87104622871044"/>
    <n v="5.6258125000000012"/>
    <n v="18.75"/>
    <n v="345.85081250000002"/>
    <n v="69.170162500000004"/>
    <n v="504.89169708029198"/>
    <n v="336.59446472019465"/>
  </r>
  <r>
    <s v="03/06/2026"/>
    <s v="E"/>
    <s v="[1062] RAMGADH"/>
    <s v="[8401] DURGAWATI"/>
    <x v="52"/>
    <x v="52"/>
    <x v="52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04/06/2026"/>
    <s v="M"/>
    <s v="[1062] RAMGADH"/>
    <s v="[8401] DURGAWATI"/>
    <x v="52"/>
    <x v="52"/>
    <x v="52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4/06/2026"/>
    <s v="E"/>
    <s v="[1062] RAMGADH"/>
    <s v="[8401] DURGAWATI"/>
    <x v="52"/>
    <x v="52"/>
    <x v="52"/>
    <s v="B"/>
    <n v="5"/>
    <n v="7.8"/>
    <n v="8.6999999999999993"/>
    <n v="0.39"/>
    <n v="0.435"/>
    <n v="63.827399999999997"/>
    <n v="319.137"/>
    <n v="469.31911764705876"/>
    <n v="312.87941176470582"/>
    <n v="5.5848975000000003"/>
    <n v="18.75"/>
    <n v="343.47189750000001"/>
    <n v="68.694379499999997"/>
    <n v="505.105731617647"/>
    <n v="336.73715441176466"/>
  </r>
  <r>
    <s v="04/06/2026"/>
    <s v="E"/>
    <s v="[1062] RAMGADH"/>
    <s v="[8401] DURGAWATI"/>
    <x v="52"/>
    <x v="52"/>
    <x v="52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5/06/2026"/>
    <s v="M"/>
    <s v="[1062] RAMGADH"/>
    <s v="[8401] DURGAWATI"/>
    <x v="52"/>
    <x v="52"/>
    <x v="52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05/06/2026"/>
    <s v="E"/>
    <s v="[1062] RAMGADH"/>
    <s v="[8401] DURGAWATI"/>
    <x v="52"/>
    <x v="52"/>
    <x v="52"/>
    <s v="B"/>
    <n v="4"/>
    <n v="7.4"/>
    <n v="8.8000000000000007"/>
    <n v="0.29600000000000004"/>
    <n v="0.35200000000000004"/>
    <n v="61.172100000000007"/>
    <n v="244.68840000000003"/>
    <n v="461.09623115577887"/>
    <n v="307.39748743718593"/>
    <n v="4.2820470000000013"/>
    <n v="15"/>
    <n v="263.97044700000004"/>
    <n v="65.992611750000009"/>
    <n v="497.43174685929648"/>
    <n v="331.6211645728643"/>
  </r>
  <r>
    <s v="05/06/2026"/>
    <s v="E"/>
    <s v="[1062] RAMGADH"/>
    <s v="[8401] DURGAWATI"/>
    <x v="52"/>
    <x v="52"/>
    <x v="52"/>
    <s v="C"/>
    <n v="11"/>
    <n v="3.2"/>
    <n v="8"/>
    <n v="0.35200000000000004"/>
    <n v="0.88"/>
    <n v="35.585112000000002"/>
    <n v="391.43623200000002"/>
    <n v="417.01303124999998"/>
    <n v="278.00868750000001"/>
    <n v="6.8501340600000011"/>
    <n v="41.25"/>
    <n v="439.53636606000003"/>
    <n v="39.957851460000001"/>
    <n v="468.25607179687495"/>
    <n v="312.17071453124998"/>
  </r>
  <r>
    <s v="06/06/2026"/>
    <s v="M"/>
    <s v="[1062] RAMGADH"/>
    <s v="[8401] DURGAWATI"/>
    <x v="52"/>
    <x v="52"/>
    <x v="52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06/06/2026"/>
    <s v="E"/>
    <s v="[1062] RAMGADH"/>
    <s v="[8401] DURGAWATI"/>
    <x v="52"/>
    <x v="52"/>
    <x v="52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06/06/2026"/>
    <s v="E"/>
    <s v="[1062] RAMGADH"/>
    <s v="[8401] DURGAWATI"/>
    <x v="52"/>
    <x v="52"/>
    <x v="52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7/06/2026"/>
    <s v="M"/>
    <s v="[1062] RAMGADH"/>
    <s v="[8401] DURGAWATI"/>
    <x v="52"/>
    <x v="52"/>
    <x v="52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07/06/2026"/>
    <s v="E"/>
    <s v="[1062] RAMGADH"/>
    <s v="[8401] DURGAWATI"/>
    <x v="52"/>
    <x v="52"/>
    <x v="52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8/06/2026"/>
    <s v="M"/>
    <s v="[1062] RAMGADH"/>
    <s v="[8401] DURGAWATI"/>
    <x v="52"/>
    <x v="52"/>
    <x v="52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08/06/2026"/>
    <s v="E"/>
    <s v="[1062] RAMGADH"/>
    <s v="[8401] DURGAWATI"/>
    <x v="52"/>
    <x v="52"/>
    <x v="52"/>
    <s v="B"/>
    <n v="5"/>
    <n v="7.2"/>
    <n v="8.8000000000000007"/>
    <n v="0.36"/>
    <n v="0.44"/>
    <n v="59.518800000000006"/>
    <n v="297.59400000000005"/>
    <n v="455.50102040816324"/>
    <n v="303.66734693877549"/>
    <n v="5.2078950000000015"/>
    <n v="18.75"/>
    <n v="321.55189500000006"/>
    <n v="64.310379000000012"/>
    <n v="492.17126785714288"/>
    <n v="328.11417857142857"/>
  </r>
  <r>
    <s v="08/06/2026"/>
    <s v="E"/>
    <s v="[1062] RAMGADH"/>
    <s v="[8401] DURGAWATI"/>
    <x v="52"/>
    <x v="52"/>
    <x v="52"/>
    <s v="C"/>
    <n v="7"/>
    <n v="3.3"/>
    <n v="8"/>
    <n v="0.23099999999999998"/>
    <n v="0.56000000000000005"/>
    <n v="36.002112000000004"/>
    <n v="252.01478400000002"/>
    <n v="417.01288030888031"/>
    <n v="278.00858687258687"/>
    <n v="4.4102587200000007"/>
    <n v="26.25"/>
    <n v="282.67504272000002"/>
    <n v="40.382148960000002"/>
    <n v="467.74689915057911"/>
    <n v="311.83126610038607"/>
  </r>
  <r>
    <s v="09/06/2026"/>
    <s v="M"/>
    <s v="[1062] RAMGADH"/>
    <s v="[8401] DURGAWATI"/>
    <x v="52"/>
    <x v="52"/>
    <x v="52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09/06/2026"/>
    <s v="E"/>
    <s v="[1062] RAMGADH"/>
    <s v="[8401] DURGAWATI"/>
    <x v="52"/>
    <x v="52"/>
    <x v="52"/>
    <s v="B"/>
    <n v="8"/>
    <n v="7.1"/>
    <n v="9"/>
    <n v="0.56799999999999995"/>
    <n v="0.72"/>
    <n v="59.284999999999997"/>
    <n v="474.28"/>
    <n v="452.55725190839689"/>
    <n v="301.70483460559791"/>
    <n v="8.2999000000000009"/>
    <n v="30"/>
    <n v="512.57989999999995"/>
    <n v="64.072487499999994"/>
    <n v="489.10295801526712"/>
    <n v="326.06863867684473"/>
  </r>
  <r>
    <s v="09/06/2026"/>
    <s v="E"/>
    <s v="[1062] RAMGADH"/>
    <s v="[8401] DURGAWATI"/>
    <x v="52"/>
    <x v="52"/>
    <x v="52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10/06/2026"/>
    <s v="M"/>
    <s v="[1062] RAMGADH"/>
    <s v="[8401] DURGAWATI"/>
    <x v="52"/>
    <x v="52"/>
    <x v="52"/>
    <s v="C"/>
    <n v="15"/>
    <n v="3.6"/>
    <n v="8.1"/>
    <n v="0.54"/>
    <n v="1.2150000000000001"/>
    <n v="37.531125900000006"/>
    <n v="562.9668885000001"/>
    <n v="417.01251000000008"/>
    <n v="278.00834000000003"/>
    <n v="9.8519205487500034"/>
    <n v="56.25"/>
    <n v="629.06880904875015"/>
    <n v="41.937920603250014"/>
    <n v="465.97689559166685"/>
    <n v="310.65126372777792"/>
  </r>
  <r>
    <s v="10/06/2026"/>
    <s v="E"/>
    <s v="[1062] RAMGADH"/>
    <s v="[8401] DURGAWATI"/>
    <x v="52"/>
    <x v="52"/>
    <x v="52"/>
    <s v="B"/>
    <n v="5"/>
    <n v="6.5"/>
    <n v="8.8000000000000007"/>
    <n v="0.32500000000000001"/>
    <n v="0.44"/>
    <n v="53.732250000000001"/>
    <n v="268.66125"/>
    <n v="434.49258760107813"/>
    <n v="289.66172506738542"/>
    <n v="4.701571875"/>
    <n v="18.75"/>
    <n v="292.11282187500001"/>
    <n v="58.422564375"/>
    <n v="472.41965801886789"/>
    <n v="314.94643867924526"/>
  </r>
  <r>
    <s v="10/06/2026"/>
    <s v="E"/>
    <s v="[1062] RAMGADH"/>
    <s v="[8401] DURGAWATI"/>
    <x v="52"/>
    <x v="52"/>
    <x v="52"/>
    <s v="C"/>
    <n v="10"/>
    <n v="3.1"/>
    <n v="8.1"/>
    <n v="0.31"/>
    <n v="0.81"/>
    <n v="35.446125899999998"/>
    <n v="354.46125899999998"/>
    <n v="417.01324588235298"/>
    <n v="278.0088305882353"/>
    <n v="6.2030720325000006"/>
    <n v="37.5"/>
    <n v="398.1643310325"/>
    <n v="39.816433103249999"/>
    <n v="468.42862474411766"/>
    <n v="312.28574982941177"/>
  </r>
  <r>
    <s v="11/06/2026"/>
    <s v="M"/>
    <s v="[1062] RAMGADH"/>
    <s v="[8401] DURGAWATI"/>
    <x v="52"/>
    <x v="52"/>
    <x v="52"/>
    <s v="C"/>
    <n v="17"/>
    <n v="3.8"/>
    <n v="8.1999999999999993"/>
    <n v="0.64599999999999991"/>
    <n v="1.3939999999999997"/>
    <n v="38.6431398"/>
    <n v="656.93337659999997"/>
    <n v="417.01230000000004"/>
    <n v="278.00820000000004"/>
    <n v="11.496334090500001"/>
    <n v="63.75"/>
    <n v="732.17971069049997"/>
    <n v="43.069394746499995"/>
    <n v="464.77764114928056"/>
    <n v="309.85176076618706"/>
  </r>
  <r>
    <s v="11/06/2026"/>
    <s v="E"/>
    <s v="[1062] RAMGADH"/>
    <s v="[8401] DURGAWATI"/>
    <x v="52"/>
    <x v="52"/>
    <x v="52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11/06/2026"/>
    <s v="E"/>
    <s v="[1062] RAMGADH"/>
    <s v="[8401] DURGAWATI"/>
    <x v="52"/>
    <x v="52"/>
    <x v="52"/>
    <s v="C"/>
    <n v="7"/>
    <n v="3.2"/>
    <n v="8.1"/>
    <n v="0.22400000000000003"/>
    <n v="0.56699999999999995"/>
    <n v="35.8631259"/>
    <n v="251.0418813"/>
    <n v="417.01309186046512"/>
    <n v="278.00872790697673"/>
    <n v="4.3932329227500002"/>
    <n v="26.25"/>
    <n v="281.68511422275003"/>
    <n v="40.240730603250007"/>
    <n v="467.91547213081407"/>
    <n v="311.9436480872094"/>
  </r>
  <r>
    <s v="12/06/2026"/>
    <s v="M"/>
    <s v="[1062] RAMGADH"/>
    <s v="[8401] DURGAWATI"/>
    <x v="52"/>
    <x v="52"/>
    <x v="52"/>
    <s v="C"/>
    <n v="13"/>
    <n v="3.5"/>
    <n v="8"/>
    <n v="0.45500000000000002"/>
    <n v="1.04"/>
    <n v="36.836112000000007"/>
    <n v="478.86945600000007"/>
    <n v="417.01258867924531"/>
    <n v="278.00839245283021"/>
    <n v="8.3802154800000022"/>
    <n v="48.75"/>
    <n v="535.99967148000007"/>
    <n v="41.230743960000005"/>
    <n v="466.76313916981132"/>
    <n v="311.17542611320755"/>
  </r>
  <r>
    <s v="12/06/2026"/>
    <s v="E"/>
    <s v="[1062] RAMGADH"/>
    <s v="[8401] DURGAWATI"/>
    <x v="52"/>
    <x v="52"/>
    <x v="52"/>
    <s v="B"/>
    <n v="8"/>
    <n v="8.6"/>
    <n v="9"/>
    <n v="0.68799999999999994"/>
    <n v="0.72"/>
    <n v="71.809999999999988"/>
    <n v="574.4799999999999"/>
    <n v="491.84931506849313"/>
    <n v="327.89954337899542"/>
    <n v="10.0534"/>
    <n v="30"/>
    <n v="614.53339999999992"/>
    <n v="76.816674999999989"/>
    <n v="526.14160958904108"/>
    <n v="350.76107305936074"/>
  </r>
  <r>
    <s v="12/06/2026"/>
    <s v="E"/>
    <s v="[1062] RAMGADH"/>
    <s v="[8401] DURGAWATI"/>
    <x v="52"/>
    <x v="52"/>
    <x v="52"/>
    <s v="C"/>
    <n v="8"/>
    <n v="3.7"/>
    <n v="8.1999999999999993"/>
    <n v="0.29600000000000004"/>
    <n v="0.65599999999999992"/>
    <n v="38.226139799999999"/>
    <n v="305.80911839999999"/>
    <n v="417.01243418181815"/>
    <n v="278.00828945454543"/>
    <n v="5.351659572"/>
    <n v="30"/>
    <n v="341.16077797200001"/>
    <n v="42.645097246500001"/>
    <n v="465.21924268909089"/>
    <n v="310.14616179272724"/>
  </r>
  <r>
    <s v="13/06/2026"/>
    <s v="M"/>
    <s v="[1062] RAMGADH"/>
    <s v="[8401] DURGAWATI"/>
    <x v="52"/>
    <x v="52"/>
    <x v="52"/>
    <s v="C"/>
    <n v="18"/>
    <n v="3.6"/>
    <n v="8.1"/>
    <n v="0.64800000000000002"/>
    <n v="1.4579999999999997"/>
    <n v="37.531125900000006"/>
    <n v="675.56026620000011"/>
    <n v="417.01251000000008"/>
    <n v="278.00834000000003"/>
    <n v="11.822304658500004"/>
    <n v="67.5"/>
    <n v="754.88257085850012"/>
    <n v="41.937920603250006"/>
    <n v="465.97689559166673"/>
    <n v="310.6512637277778"/>
  </r>
  <r>
    <s v="13/06/2026"/>
    <s v="E"/>
    <s v="[1062] RAMGADH"/>
    <s v="[8401] DURGAWATI"/>
    <x v="52"/>
    <x v="52"/>
    <x v="52"/>
    <s v="B"/>
    <n v="5"/>
    <n v="8.1"/>
    <n v="9"/>
    <n v="0.40500000000000003"/>
    <n v="0.45"/>
    <n v="67.635000000000005"/>
    <n v="338.17500000000001"/>
    <n v="479.68085106382978"/>
    <n v="319.78723404255317"/>
    <n v="5.9180625000000004"/>
    <n v="18.75"/>
    <n v="362.84306250000003"/>
    <n v="72.5686125"/>
    <n v="514.67101063829784"/>
    <n v="343.11400709219856"/>
  </r>
  <r>
    <s v="13/06/2026"/>
    <s v="E"/>
    <s v="[1062] RAMGADH"/>
    <s v="[8401] DURGAWATI"/>
    <x v="52"/>
    <x v="52"/>
    <x v="52"/>
    <s v="C"/>
    <n v="7"/>
    <n v="3.1"/>
    <n v="8.1999999999999993"/>
    <n v="0.217"/>
    <n v="0.57399999999999995"/>
    <n v="35.724139800000003"/>
    <n v="250.06897860000004"/>
    <n v="417.0133050583658"/>
    <n v="278.00887003891052"/>
    <n v="4.3762071255000015"/>
    <n v="26.25"/>
    <n v="280.69518572550004"/>
    <n v="40.099312246500006"/>
    <n v="468.08535696303505"/>
    <n v="312.05690464202337"/>
  </r>
  <r>
    <s v="14/06/2026"/>
    <s v="M"/>
    <s v="[1062] RAMGADH"/>
    <s v="[8401] DURGAWATI"/>
    <x v="52"/>
    <x v="52"/>
    <x v="52"/>
    <s v="C"/>
    <n v="16"/>
    <n v="3.4"/>
    <n v="8.1999999999999993"/>
    <n v="0.54400000000000004"/>
    <n v="1.3119999999999998"/>
    <n v="36.975139800000001"/>
    <n v="591.60223680000001"/>
    <n v="417.01285488721805"/>
    <n v="278.00856992481204"/>
    <n v="10.353039144000002"/>
    <n v="60"/>
    <n v="661.95527594400005"/>
    <n v="41.372204746500003"/>
    <n v="466.60381293045111"/>
    <n v="311.06920862030074"/>
  </r>
  <r>
    <s v="14/06/2026"/>
    <s v="E"/>
    <s v="[1062] RAMGADH"/>
    <s v="[8401] DURGAWATI"/>
    <x v="52"/>
    <x v="52"/>
    <x v="52"/>
    <s v="B"/>
    <n v="5"/>
    <n v="7.3"/>
    <n v="9"/>
    <n v="0.36499999999999999"/>
    <n v="0.45"/>
    <n v="60.954999999999998"/>
    <n v="304.77499999999998"/>
    <n v="458.30827067669168"/>
    <n v="305.53884711779443"/>
    <n v="5.3335625000000002"/>
    <n v="18.75"/>
    <n v="328.85856249999995"/>
    <n v="65.771712499999992"/>
    <n v="494.52415413533828"/>
    <n v="329.68276942355885"/>
  </r>
  <r>
    <s v="14/06/2026"/>
    <s v="E"/>
    <s v="[1062] RAMGADH"/>
    <s v="[8401] DURGAWATI"/>
    <x v="52"/>
    <x v="52"/>
    <x v="52"/>
    <s v="C"/>
    <n v="11"/>
    <n v="3.5"/>
    <n v="8.1999999999999993"/>
    <n v="0.38500000000000001"/>
    <n v="0.90199999999999991"/>
    <n v="37.392139800000002"/>
    <n v="411.31353780000001"/>
    <n v="417.01271152416359"/>
    <n v="278.00847434944239"/>
    <n v="7.197986911500001"/>
    <n v="41.25"/>
    <n v="459.76152471149999"/>
    <n v="41.796502246499998"/>
    <n v="466.13199531412636"/>
    <n v="310.7546635427509"/>
  </r>
  <r>
    <s v="15/06/2026"/>
    <s v="M"/>
    <s v="[1062] RAMGADH"/>
    <s v="[8401] DURGAWATI"/>
    <x v="52"/>
    <x v="52"/>
    <x v="52"/>
    <s v="C"/>
    <n v="14"/>
    <n v="3.4"/>
    <n v="8.1"/>
    <n v="0.47600000000000003"/>
    <n v="1.1339999999999999"/>
    <n v="36.697125900000003"/>
    <n v="513.75976260000004"/>
    <n v="417.01279431818188"/>
    <n v="278.00852954545456"/>
    <n v="8.990795845500001"/>
    <n v="52.5"/>
    <n v="575.25055844550002"/>
    <n v="41.089325603250003"/>
    <n v="466.92415458238645"/>
    <n v="311.28276972159097"/>
  </r>
  <r>
    <s v="15/06/2026"/>
    <s v="E"/>
    <s v="[1062] RAMGADH"/>
    <s v="[8401] DURGAWATI"/>
    <x v="52"/>
    <x v="52"/>
    <x v="52"/>
    <s v="B"/>
    <n v="4"/>
    <n v="7.5"/>
    <n v="8.8000000000000007"/>
    <n v="0.3"/>
    <n v="0.35200000000000004"/>
    <n v="61.998750000000001"/>
    <n v="247.995"/>
    <n v="463.83104738154617"/>
    <n v="309.22069825436409"/>
    <n v="4.3399125000000005"/>
    <n v="15"/>
    <n v="267.33491250000003"/>
    <n v="66.833728125000007"/>
    <n v="500.00295355361607"/>
    <n v="333.3353023690774"/>
  </r>
  <r>
    <s v="15/06/2026"/>
    <s v="E"/>
    <s v="[1062] RAMGADH"/>
    <s v="[8401] DURGAWATI"/>
    <x v="52"/>
    <x v="52"/>
    <x v="52"/>
    <s v="C"/>
    <n v="6"/>
    <n v="3.2"/>
    <n v="8"/>
    <n v="0.19200000000000003"/>
    <n v="0.48"/>
    <n v="35.585112000000002"/>
    <n v="213.510672"/>
    <n v="417.01303124999998"/>
    <n v="278.00868750000001"/>
    <n v="3.7364367600000001"/>
    <n v="22.5"/>
    <n v="239.74710876"/>
    <n v="39.957851460000001"/>
    <n v="468.25607179687495"/>
    <n v="312.17071453124998"/>
  </r>
  <r>
    <s v="16/06/2026"/>
    <s v="M"/>
    <s v="[1062] RAMGADH"/>
    <s v="[8401] DURGAWATI"/>
    <x v="52"/>
    <x v="52"/>
    <x v="52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16/06/2026"/>
    <s v="E"/>
    <s v="[1062] RAMGADH"/>
    <s v="[8401] DURGAWATI"/>
    <x v="52"/>
    <x v="52"/>
    <x v="52"/>
    <s v="B"/>
    <n v="6"/>
    <n v="7.6"/>
    <n v="8.8000000000000007"/>
    <n v="0.45599999999999996"/>
    <n v="0.52800000000000002"/>
    <n v="62.825400000000002"/>
    <n v="376.95240000000001"/>
    <n v="466.5252475247525"/>
    <n v="311.01683168316833"/>
    <n v="6.5966670000000009"/>
    <n v="22.5"/>
    <n v="406.04906700000004"/>
    <n v="67.674844500000006"/>
    <n v="502.53597400990105"/>
    <n v="335.02398267326737"/>
  </r>
  <r>
    <s v="16/06/2026"/>
    <s v="E"/>
    <s v="[1062] RAMGADH"/>
    <s v="[8401] DURGAWATI"/>
    <x v="52"/>
    <x v="52"/>
    <x v="5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7/06/2026"/>
    <s v="M"/>
    <s v="[1062] RAMGADH"/>
    <s v="[8401] DURGAWATI"/>
    <x v="52"/>
    <x v="52"/>
    <x v="52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17/06/2026"/>
    <s v="E"/>
    <s v="[1062] RAMGADH"/>
    <s v="[8401] DURGAWATI"/>
    <x v="52"/>
    <x v="52"/>
    <x v="52"/>
    <s v="B"/>
    <n v="6"/>
    <n v="7"/>
    <n v="9"/>
    <n v="0.42"/>
    <n v="0.54"/>
    <n v="58.45"/>
    <n v="350.70000000000005"/>
    <n v="449.61538461538464"/>
    <n v="299.74358974358978"/>
    <n v="6.1372500000000016"/>
    <n v="22.5"/>
    <n v="379.33725000000004"/>
    <n v="63.222875000000009"/>
    <n v="486.32980769230772"/>
    <n v="324.21987179487184"/>
  </r>
  <r>
    <s v="17/06/2026"/>
    <s v="E"/>
    <s v="[1062] RAMGADH"/>
    <s v="[8401] DURGAWATI"/>
    <x v="52"/>
    <x v="52"/>
    <x v="52"/>
    <s v="C"/>
    <n v="8"/>
    <n v="3.5"/>
    <n v="8.3000000000000007"/>
    <n v="0.28000000000000003"/>
    <n v="0.66400000000000003"/>
    <n v="37.670153700000007"/>
    <n v="301.36122960000006"/>
    <n v="417.01277158671587"/>
    <n v="278.00851439114393"/>
    <n v="5.2738215180000019"/>
    <n v="30"/>
    <n v="336.63505111800009"/>
    <n v="42.079381389750012"/>
    <n v="465.82341021863471"/>
    <n v="310.54894014575649"/>
  </r>
  <r>
    <s v="18/06/2026"/>
    <s v="M"/>
    <s v="[1062] RAMGADH"/>
    <s v="[8401] DURGAWATI"/>
    <x v="52"/>
    <x v="52"/>
    <x v="52"/>
    <s v="C"/>
    <n v="17"/>
    <n v="3.7"/>
    <n v="8"/>
    <n v="0.629"/>
    <n v="1.36"/>
    <n v="37.670112000000003"/>
    <n v="640.39190400000007"/>
    <n v="417.0123099630996"/>
    <n v="278.0082066420664"/>
    <n v="11.206858320000002"/>
    <n v="63.75"/>
    <n v="715.34876232000011"/>
    <n v="42.079338960000008"/>
    <n v="465.82294051660517"/>
    <n v="310.5486270110701"/>
  </r>
  <r>
    <s v="18/06/2026"/>
    <s v="E"/>
    <s v="[1062] RAMGADH"/>
    <s v="[8401] DURGAWATI"/>
    <x v="52"/>
    <x v="52"/>
    <x v="5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18/06/2026"/>
    <s v="E"/>
    <s v="[1062] RAMGADH"/>
    <s v="[8401] DURGAWATI"/>
    <x v="52"/>
    <x v="52"/>
    <x v="52"/>
    <s v="C"/>
    <n v="6"/>
    <n v="3"/>
    <n v="8.1"/>
    <n v="0.18"/>
    <n v="0.48599999999999993"/>
    <n v="35.029125900000004"/>
    <n v="210.17475540000004"/>
    <n v="417.01340357142868"/>
    <n v="278.00893571428577"/>
    <n v="3.6780582195000009"/>
    <n v="22.5"/>
    <n v="236.35281361950004"/>
    <n v="39.392135603250004"/>
    <n v="468.9539952767858"/>
    <n v="312.63599685119055"/>
  </r>
  <r>
    <s v="19/06/2026"/>
    <s v="M"/>
    <s v="[1062] RAMGADH"/>
    <s v="[8401] DURGAWATI"/>
    <x v="52"/>
    <x v="52"/>
    <x v="52"/>
    <s v="C"/>
    <n v="14"/>
    <n v="3.4"/>
    <n v="8"/>
    <n v="0.47600000000000003"/>
    <n v="1.1200000000000001"/>
    <n v="36.419112000000005"/>
    <n v="509.86756800000006"/>
    <n v="417.01273282442747"/>
    <n v="278.00848854961833"/>
    <n v="8.9226824400000027"/>
    <n v="52.5"/>
    <n v="571.29025044000002"/>
    <n v="40.806446460000004"/>
    <n v="467.24938694656487"/>
    <n v="311.49959129770991"/>
  </r>
  <r>
    <s v="19/06/2026"/>
    <s v="E"/>
    <s v="[1062] RAMGADH"/>
    <s v="[8401] DURGAWATI"/>
    <x v="52"/>
    <x v="52"/>
    <x v="52"/>
    <s v="B"/>
    <n v="6"/>
    <n v="7.5"/>
    <n v="8.8000000000000007"/>
    <n v="0.45"/>
    <n v="0.52800000000000002"/>
    <n v="61.998750000000001"/>
    <n v="371.99250000000001"/>
    <n v="463.83104738154617"/>
    <n v="309.22069825436409"/>
    <n v="6.5098687500000008"/>
    <n v="22.5"/>
    <n v="401.00236875000002"/>
    <n v="66.833728125000007"/>
    <n v="500.00295355361607"/>
    <n v="333.3353023690774"/>
  </r>
  <r>
    <s v="19/06/2026"/>
    <s v="E"/>
    <s v="[1062] RAMGADH"/>
    <s v="[8401] DURGAWATI"/>
    <x v="52"/>
    <x v="52"/>
    <x v="52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0/06/2026"/>
    <s v="M"/>
    <s v="[1062] RAMGADH"/>
    <s v="[8401] DURGAWATI"/>
    <x v="52"/>
    <x v="52"/>
    <x v="52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20/06/2026"/>
    <s v="E"/>
    <s v="[1062] RAMGADH"/>
    <s v="[8401] DURGAWATI"/>
    <x v="52"/>
    <x v="52"/>
    <x v="52"/>
    <s v="B"/>
    <n v="6"/>
    <n v="6.7"/>
    <n v="8.8000000000000007"/>
    <n v="0.40200000000000002"/>
    <n v="0.52800000000000002"/>
    <n v="55.385550000000002"/>
    <n v="332.31330000000003"/>
    <n v="440.73381962864721"/>
    <n v="293.82254641909816"/>
    <n v="5.815482750000001"/>
    <n v="22.5"/>
    <n v="360.62878275000003"/>
    <n v="60.104797125000005"/>
    <n v="478.28751027851456"/>
    <n v="318.85834018567635"/>
  </r>
  <r>
    <s v="20/06/2026"/>
    <s v="E"/>
    <s v="[1062] RAMGADH"/>
    <s v="[8401] DURGAWATI"/>
    <x v="52"/>
    <x v="52"/>
    <x v="52"/>
    <s v="C"/>
    <n v="10"/>
    <n v="3.3"/>
    <n v="8.1"/>
    <n v="0.33"/>
    <n v="0.81"/>
    <n v="36.280125900000002"/>
    <n v="362.80125900000002"/>
    <n v="417.0129413793104"/>
    <n v="278.00862758620696"/>
    <n v="6.3490220325000006"/>
    <n v="37.5"/>
    <n v="406.6502810325"/>
    <n v="40.665028103250002"/>
    <n v="467.4141161293104"/>
    <n v="311.6094107528736"/>
  </r>
  <r>
    <s v="21/06/2026"/>
    <s v="M"/>
    <s v="[1062] RAMGADH"/>
    <s v="[8401] DURGAWATI"/>
    <x v="52"/>
    <x v="52"/>
    <x v="52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21/06/2026"/>
    <s v="E"/>
    <s v="[1062] RAMGADH"/>
    <s v="[8401] DURGAWATI"/>
    <x v="52"/>
    <x v="52"/>
    <x v="52"/>
    <s v="B"/>
    <n v="7"/>
    <n v="6.9"/>
    <n v="8.8000000000000007"/>
    <n v="0.48300000000000004"/>
    <n v="0.6160000000000001"/>
    <n v="57.038850000000004"/>
    <n v="399.27195"/>
    <n v="446.77950391644907"/>
    <n v="297.85300261096603"/>
    <n v="6.9872591250000005"/>
    <n v="26.25"/>
    <n v="432.50920912499998"/>
    <n v="61.787029874999995"/>
    <n v="483.97151338120096"/>
    <n v="322.64767558746729"/>
  </r>
  <r>
    <s v="21/06/2026"/>
    <s v="E"/>
    <s v="[1062] RAMGADH"/>
    <s v="[8401] DURGAWATI"/>
    <x v="52"/>
    <x v="52"/>
    <x v="52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2/06/2026"/>
    <s v="M"/>
    <s v="[1062] RAMGADH"/>
    <s v="[8401] DURGAWATI"/>
    <x v="52"/>
    <x v="52"/>
    <x v="52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22/06/2026"/>
    <s v="E"/>
    <s v="[1062] RAMGADH"/>
    <s v="[8401] DURGAWATI"/>
    <x v="52"/>
    <x v="52"/>
    <x v="52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22/06/2026"/>
    <s v="E"/>
    <s v="[1062] RAMGADH"/>
    <s v="[8401] DURGAWATI"/>
    <x v="52"/>
    <x v="52"/>
    <x v="52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3/06/2026"/>
    <s v="M"/>
    <s v="[1062] RAMGADH"/>
    <s v="[8401] DURGAWATI"/>
    <x v="52"/>
    <x v="52"/>
    <x v="52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23/06/2026"/>
    <s v="E"/>
    <s v="[1062] RAMGADH"/>
    <s v="[8401] DURGAWATI"/>
    <x v="52"/>
    <x v="52"/>
    <x v="52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24/06/2026"/>
    <s v="M"/>
    <s v="[1062] RAMGADH"/>
    <s v="[8401] DURGAWATI"/>
    <x v="52"/>
    <x v="52"/>
    <x v="52"/>
    <s v="C"/>
    <n v="16"/>
    <n v="3.1"/>
    <n v="8"/>
    <n v="0.496"/>
    <n v="1.28"/>
    <n v="35.168112000000008"/>
    <n v="562.68979200000012"/>
    <n v="417.01318577075102"/>
    <n v="278.00879051383401"/>
    <n v="9.8470713600000028"/>
    <n v="60"/>
    <n v="632.5368633600001"/>
    <n v="39.533553960000006"/>
    <n v="468.77731968379447"/>
    <n v="312.51821312252963"/>
  </r>
  <r>
    <s v="24/06/2026"/>
    <s v="E"/>
    <s v="[1062] RAMGADH"/>
    <s v="[8401] DURGAWATI"/>
    <x v="52"/>
    <x v="52"/>
    <x v="52"/>
    <s v="C"/>
    <n v="12"/>
    <n v="4.3"/>
    <n v="8.3000000000000007"/>
    <n v="0.5159999999999999"/>
    <n v="0.99600000000000011"/>
    <n v="41.006153699999999"/>
    <n v="492.07384439999998"/>
    <n v="417.0117325423729"/>
    <n v="278.00782169491526"/>
    <n v="8.6112922770000004"/>
    <n v="45"/>
    <n v="545.68513667699995"/>
    <n v="45.473761389749995"/>
    <n v="462.44503108220334"/>
    <n v="308.29668738813558"/>
  </r>
  <r>
    <s v="25/06/2026"/>
    <s v="M"/>
    <s v="[1062] RAMGADH"/>
    <s v="[8401] DURGAWATI"/>
    <x v="52"/>
    <x v="52"/>
    <x v="52"/>
    <s v="C"/>
    <n v="15"/>
    <n v="3.3"/>
    <n v="8"/>
    <n v="0.495"/>
    <n v="1.2"/>
    <n v="36.002112000000004"/>
    <n v="540.03168000000005"/>
    <n v="417.01288030888031"/>
    <n v="278.00858687258687"/>
    <n v="9.4505544000000015"/>
    <n v="56.25"/>
    <n v="605.73223440000004"/>
    <n v="40.382148960000002"/>
    <n v="467.74689915057911"/>
    <n v="311.83126610038607"/>
  </r>
  <r>
    <s v="25/06/2026"/>
    <s v="E"/>
    <s v="[1062] RAMGADH"/>
    <s v="[8401] DURGAWATI"/>
    <x v="52"/>
    <x v="52"/>
    <x v="52"/>
    <s v="B"/>
    <n v="7"/>
    <n v="7"/>
    <n v="9"/>
    <n v="0.49"/>
    <n v="0.63"/>
    <n v="58.45"/>
    <n v="409.15000000000003"/>
    <n v="449.61538461538464"/>
    <n v="299.74358974358978"/>
    <n v="7.1601250000000016"/>
    <n v="26.25"/>
    <n v="442.56012500000003"/>
    <n v="63.222875000000002"/>
    <n v="486.32980769230767"/>
    <n v="324.21987179487178"/>
  </r>
  <r>
    <s v="25/06/2026"/>
    <s v="E"/>
    <s v="[1062] RAMGADH"/>
    <s v="[8401] DURGAWATI"/>
    <x v="52"/>
    <x v="52"/>
    <x v="52"/>
    <s v="C"/>
    <n v="9"/>
    <n v="3.3"/>
    <n v="8"/>
    <n v="0.29699999999999999"/>
    <n v="0.72"/>
    <n v="36.002112000000004"/>
    <n v="324.01900800000004"/>
    <n v="417.01288030888031"/>
    <n v="278.00858687258687"/>
    <n v="5.6703326400000016"/>
    <n v="33.75"/>
    <n v="363.43934064000007"/>
    <n v="40.382148960000009"/>
    <n v="467.74689915057917"/>
    <n v="311.83126610038613"/>
  </r>
  <r>
    <s v="26/06/2026"/>
    <s v="M"/>
    <s v="[1062] RAMGADH"/>
    <s v="[8401] DURGAWATI"/>
    <x v="52"/>
    <x v="52"/>
    <x v="52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26/06/2026"/>
    <s v="E"/>
    <s v="[1062] RAMGADH"/>
    <s v="[8401] DURGAWATI"/>
    <x v="52"/>
    <x v="52"/>
    <x v="5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26/06/2026"/>
    <s v="E"/>
    <s v="[1062] RAMGADH"/>
    <s v="[8401] DURGAWATI"/>
    <x v="52"/>
    <x v="52"/>
    <x v="52"/>
    <s v="C"/>
    <n v="12"/>
    <n v="3.2"/>
    <n v="8.1"/>
    <n v="0.38400000000000006"/>
    <n v="0.97199999999999986"/>
    <n v="35.8631259"/>
    <n v="430.3575108"/>
    <n v="417.01309186046512"/>
    <n v="278.00872790697673"/>
    <n v="7.5312564390000007"/>
    <n v="45"/>
    <n v="482.888767239"/>
    <n v="40.24073060325"/>
    <n v="467.91547213081401"/>
    <n v="311.94364808720934"/>
  </r>
  <r>
    <s v="27/06/2026"/>
    <s v="M"/>
    <s v="[1062] RAMGADH"/>
    <s v="[8401] DURGAWATI"/>
    <x v="52"/>
    <x v="52"/>
    <x v="52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27/06/2026"/>
    <s v="E"/>
    <s v="[1062] RAMGADH"/>
    <s v="[8401] DURGAWATI"/>
    <x v="52"/>
    <x v="52"/>
    <x v="52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27/06/2026"/>
    <s v="E"/>
    <s v="[1062] RAMGADH"/>
    <s v="[8401] DURGAWATI"/>
    <x v="52"/>
    <x v="52"/>
    <x v="52"/>
    <s v="C"/>
    <n v="11"/>
    <n v="3.1"/>
    <n v="8"/>
    <n v="0.34100000000000003"/>
    <n v="0.88"/>
    <n v="35.168112000000008"/>
    <n v="386.84923200000009"/>
    <n v="417.01318577075102"/>
    <n v="278.00879051383401"/>
    <n v="6.7698615600000025"/>
    <n v="41.25"/>
    <n v="434.86909356000007"/>
    <n v="39.533553960000006"/>
    <n v="468.77731968379447"/>
    <n v="312.51821312252963"/>
  </r>
  <r>
    <s v="28/06/2026"/>
    <s v="M"/>
    <s v="[1062] RAMGADH"/>
    <s v="[8401] DURGAWATI"/>
    <x v="52"/>
    <x v="52"/>
    <x v="52"/>
    <s v="C"/>
    <n v="15"/>
    <n v="3.3"/>
    <n v="8"/>
    <n v="0.495"/>
    <n v="1.2"/>
    <n v="36.002112000000004"/>
    <n v="540.03168000000005"/>
    <n v="417.01288030888031"/>
    <n v="278.00858687258687"/>
    <n v="9.4505544000000015"/>
    <n v="56.25"/>
    <n v="605.73223440000004"/>
    <n v="40.382148960000002"/>
    <n v="467.74689915057911"/>
    <n v="311.83126610038607"/>
  </r>
  <r>
    <s v="28/06/2026"/>
    <s v="E"/>
    <s v="[1062] RAMGADH"/>
    <s v="[8401] DURGAWATI"/>
    <x v="52"/>
    <x v="52"/>
    <x v="52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28/06/2026"/>
    <s v="E"/>
    <s v="[1062] RAMGADH"/>
    <s v="[8401] DURGAWATI"/>
    <x v="52"/>
    <x v="52"/>
    <x v="52"/>
    <s v="C"/>
    <n v="10"/>
    <n v="3.1"/>
    <n v="8"/>
    <n v="0.31"/>
    <n v="0.8"/>
    <n v="35.168112000000008"/>
    <n v="351.68112000000008"/>
    <n v="417.01318577075102"/>
    <n v="278.00879051383401"/>
    <n v="6.1544196000000015"/>
    <n v="37.5"/>
    <n v="395.33553960000006"/>
    <n v="39.533553960000006"/>
    <n v="468.77731968379447"/>
    <n v="312.51821312252963"/>
  </r>
  <r>
    <s v="29/06/2026"/>
    <s v="M"/>
    <s v="[1062] RAMGADH"/>
    <s v="[8401] DURGAWATI"/>
    <x v="52"/>
    <x v="52"/>
    <x v="52"/>
    <s v="C"/>
    <n v="10"/>
    <n v="3.3"/>
    <n v="8"/>
    <n v="0.33"/>
    <n v="0.8"/>
    <n v="36.002112000000004"/>
    <n v="360.02112000000005"/>
    <n v="417.01288030888031"/>
    <n v="278.00858687258687"/>
    <n v="6.3003696000000016"/>
    <n v="37.5"/>
    <n v="403.82148960000006"/>
    <n v="40.382148960000009"/>
    <n v="467.74689915057917"/>
    <n v="311.83126610038613"/>
  </r>
  <r>
    <s v="29/06/2026"/>
    <s v="E"/>
    <s v="[1062] RAMGADH"/>
    <s v="[8401] DURGAWATI"/>
    <x v="52"/>
    <x v="52"/>
    <x v="5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29/06/2026"/>
    <s v="E"/>
    <s v="[1062] RAMGADH"/>
    <s v="[8401] DURGAWATI"/>
    <x v="52"/>
    <x v="52"/>
    <x v="52"/>
    <s v="C"/>
    <n v="11"/>
    <n v="3.2"/>
    <n v="8"/>
    <n v="0.35200000000000004"/>
    <n v="0.88"/>
    <n v="35.585112000000002"/>
    <n v="391.43623200000002"/>
    <n v="417.01303124999998"/>
    <n v="278.00868750000001"/>
    <n v="6.8501340600000011"/>
    <n v="41.25"/>
    <n v="439.53636606000003"/>
    <n v="39.957851460000001"/>
    <n v="468.25607179687495"/>
    <n v="312.17071453124998"/>
  </r>
  <r>
    <s v="30/06/2026"/>
    <s v="M"/>
    <s v="[1062] RAMGADH"/>
    <s v="[8401] DURGAWATI"/>
    <x v="52"/>
    <x v="52"/>
    <x v="52"/>
    <s v="C"/>
    <n v="13"/>
    <n v="3.1"/>
    <n v="8"/>
    <n v="0.40300000000000002"/>
    <n v="1.04"/>
    <n v="35.168112000000008"/>
    <n v="457.1854560000001"/>
    <n v="417.01318577075102"/>
    <n v="278.00879051383401"/>
    <n v="8.0007454800000026"/>
    <n v="48.75"/>
    <n v="513.93620148000014"/>
    <n v="39.533553960000013"/>
    <n v="468.77731968379459"/>
    <n v="312.51821312252974"/>
  </r>
  <r>
    <s v="30/06/2026"/>
    <s v="E"/>
    <s v="[1062] RAMGADH"/>
    <s v="[8401] DURGAWATI"/>
    <x v="52"/>
    <x v="52"/>
    <x v="52"/>
    <s v="B"/>
    <n v="10"/>
    <n v="5.7"/>
    <n v="8.6"/>
    <n v="0.56999999999999995"/>
    <n v="0.86"/>
    <n v="46.643099999999997"/>
    <n v="466.43099999999998"/>
    <n v="407.95714285714286"/>
    <n v="271.97142857142859"/>
    <n v="8.1625425000000007"/>
    <n v="37.5"/>
    <n v="512.09354250000001"/>
    <n v="51.209354250000004"/>
    <n v="447.89522667638488"/>
    <n v="298.59681778425659"/>
  </r>
  <r>
    <s v="01/06/2026"/>
    <s v="M"/>
    <s v="[1062] RAMGADH"/>
    <s v="[8404] CHANDESH"/>
    <x v="53"/>
    <x v="53"/>
    <x v="53"/>
    <s v="B"/>
    <n v="30"/>
    <n v="8.1"/>
    <n v="9"/>
    <n v="2.4300000000000002"/>
    <n v="2.7"/>
    <n v="67.635000000000005"/>
    <n v="2029.0500000000002"/>
    <n v="479.68085106382978"/>
    <n v="319.78723404255317"/>
    <n v="35.508375000000008"/>
    <n v="112.5"/>
    <n v="2177.0583750000001"/>
    <n v="72.5686125"/>
    <n v="514.67101063829784"/>
    <n v="343.11400709219856"/>
  </r>
  <r>
    <s v="01/06/2026"/>
    <s v="M"/>
    <s v="[1062] RAMGADH"/>
    <s v="[8404] CHANDESH"/>
    <x v="53"/>
    <x v="53"/>
    <x v="53"/>
    <s v="C"/>
    <n v="37"/>
    <n v="4.2"/>
    <n v="8.5"/>
    <n v="1.554"/>
    <n v="3.145"/>
    <n v="41.145181500000007"/>
    <n v="1522.3717155000002"/>
    <n v="417.01197466216217"/>
    <n v="278.00798310810814"/>
    <n v="26.641505021250005"/>
    <n v="138.75"/>
    <n v="1687.7632205212501"/>
    <n v="45.615222176250001"/>
    <n v="462.31644097550668"/>
    <n v="308.21096065033777"/>
  </r>
  <r>
    <s v="01/06/2026"/>
    <s v="E"/>
    <s v="[1062] RAMGADH"/>
    <s v="[8404] CHANDESH"/>
    <x v="53"/>
    <x v="53"/>
    <x v="53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01/06/2026"/>
    <s v="E"/>
    <s v="[1062] RAMGADH"/>
    <s v="[8404] CHANDESH"/>
    <x v="53"/>
    <x v="53"/>
    <x v="53"/>
    <s v="C"/>
    <n v="25"/>
    <n v="3.5"/>
    <n v="8.4"/>
    <n v="0.875"/>
    <n v="2.1"/>
    <n v="37.948167600000005"/>
    <n v="948.70419000000015"/>
    <n v="417.01283076923085"/>
    <n v="278.00855384615392"/>
    <n v="16.602323325000004"/>
    <n v="93.75"/>
    <n v="1059.0565133250002"/>
    <n v="42.362260533000011"/>
    <n v="465.51934651648367"/>
    <n v="310.34623101098913"/>
  </r>
  <r>
    <s v="02/06/2026"/>
    <s v="M"/>
    <s v="[1062] RAMGADH"/>
    <s v="[8404] CHANDESH"/>
    <x v="53"/>
    <x v="53"/>
    <x v="53"/>
    <s v="B"/>
    <n v="25"/>
    <n v="8.1"/>
    <n v="9"/>
    <n v="2.0249999999999999"/>
    <n v="2.25"/>
    <n v="67.635000000000005"/>
    <n v="1690.8750000000002"/>
    <n v="479.68085106382978"/>
    <n v="319.78723404255317"/>
    <n v="29.590312500000007"/>
    <n v="93.75"/>
    <n v="1814.2153125000002"/>
    <n v="72.568612500000015"/>
    <n v="514.67101063829796"/>
    <n v="343.11400709219862"/>
  </r>
  <r>
    <s v="02/06/2026"/>
    <s v="M"/>
    <s v="[1062] RAMGADH"/>
    <s v="[8404] CHANDESH"/>
    <x v="53"/>
    <x v="53"/>
    <x v="53"/>
    <s v="C"/>
    <n v="39"/>
    <n v="4.2"/>
    <n v="8.5"/>
    <n v="1.6380000000000001"/>
    <n v="3.3149999999999999"/>
    <n v="41.145181500000007"/>
    <n v="1604.6620785000002"/>
    <n v="417.01197466216217"/>
    <n v="278.00798310810814"/>
    <n v="28.081586373750007"/>
    <n v="146.25"/>
    <n v="1778.9936648737503"/>
    <n v="45.615222176250008"/>
    <n v="462.31644097550679"/>
    <n v="308.21096065033788"/>
  </r>
  <r>
    <s v="02/06/2026"/>
    <s v="E"/>
    <s v="[1062] RAMGADH"/>
    <s v="[8404] CHANDESH"/>
    <x v="53"/>
    <x v="53"/>
    <x v="53"/>
    <s v="B"/>
    <n v="12"/>
    <n v="7.9"/>
    <n v="9"/>
    <n v="0.94800000000000006"/>
    <n v="1.08"/>
    <n v="65.965000000000003"/>
    <n v="791.58"/>
    <n v="474.56834532374097"/>
    <n v="316.37889688249396"/>
    <n v="13.852650000000002"/>
    <n v="45"/>
    <n v="850.43265000000008"/>
    <n v="70.869387500000002"/>
    <n v="509.85170863309349"/>
    <n v="339.901139088729"/>
  </r>
  <r>
    <s v="02/06/2026"/>
    <s v="E"/>
    <s v="[1062] RAMGADH"/>
    <s v="[8404] CHANDESH"/>
    <x v="53"/>
    <x v="53"/>
    <x v="53"/>
    <s v="C"/>
    <n v="28"/>
    <n v="3.8"/>
    <n v="8.4"/>
    <n v="1.0639999999999998"/>
    <n v="2.3520000000000003"/>
    <n v="39.19916760000001"/>
    <n v="1097.5766928000003"/>
    <n v="417.01242127659583"/>
    <n v="278.00828085106389"/>
    <n v="19.207592124000005"/>
    <n v="105"/>
    <n v="1221.7842849240003"/>
    <n v="43.635153033000009"/>
    <n v="464.20375567021284"/>
    <n v="309.46917044680856"/>
  </r>
  <r>
    <s v="03/06/2026"/>
    <s v="M"/>
    <s v="[1062] RAMGADH"/>
    <s v="[8404] CHANDESH"/>
    <x v="53"/>
    <x v="53"/>
    <x v="53"/>
    <s v="B"/>
    <n v="30"/>
    <n v="7.9"/>
    <n v="9"/>
    <n v="2.37"/>
    <n v="2.7"/>
    <n v="65.965000000000003"/>
    <n v="1978.95"/>
    <n v="474.56834532374097"/>
    <n v="316.37889688249396"/>
    <n v="34.631625000000007"/>
    <n v="112.5"/>
    <n v="2126.0816250000003"/>
    <n v="70.869387500000002"/>
    <n v="509.85170863309349"/>
    <n v="339.901139088729"/>
  </r>
  <r>
    <s v="03/06/2026"/>
    <s v="M"/>
    <s v="[1062] RAMGADH"/>
    <s v="[8404] CHANDESH"/>
    <x v="53"/>
    <x v="53"/>
    <x v="53"/>
    <s v="C"/>
    <n v="34"/>
    <n v="4.2"/>
    <n v="8.4"/>
    <n v="1.4280000000000002"/>
    <n v="2.8560000000000003"/>
    <n v="40.867167600000002"/>
    <n v="1389.4836984000001"/>
    <n v="417.01191428571428"/>
    <n v="278.00794285714284"/>
    <n v="24.315964722000004"/>
    <n v="127.5"/>
    <n v="1541.2996631220001"/>
    <n v="45.332343033000001"/>
    <n v="462.57492890816326"/>
    <n v="308.38328593877549"/>
  </r>
  <r>
    <s v="03/06/2026"/>
    <s v="E"/>
    <s v="[1062] RAMGADH"/>
    <s v="[8404] CHANDESH"/>
    <x v="53"/>
    <x v="53"/>
    <x v="53"/>
    <s v="B"/>
    <n v="12"/>
    <n v="8.1"/>
    <n v="9"/>
    <n v="0.97199999999999986"/>
    <n v="1.08"/>
    <n v="67.635000000000005"/>
    <n v="811.62000000000012"/>
    <n v="479.68085106382978"/>
    <n v="319.78723404255317"/>
    <n v="14.203350000000004"/>
    <n v="45"/>
    <n v="870.82335000000012"/>
    <n v="72.568612500000015"/>
    <n v="514.67101063829796"/>
    <n v="343.11400709219862"/>
  </r>
  <r>
    <s v="03/06/2026"/>
    <s v="E"/>
    <s v="[1062] RAMGADH"/>
    <s v="[8404] CHANDESH"/>
    <x v="53"/>
    <x v="53"/>
    <x v="53"/>
    <s v="C"/>
    <n v="30"/>
    <n v="3.8"/>
    <n v="8.5"/>
    <n v="1.1399999999999999"/>
    <n v="2.5499999999999998"/>
    <n v="39.4771815"/>
    <n v="1184.315445"/>
    <n v="417.0124806338028"/>
    <n v="278.00832042253518"/>
    <n v="20.7255202875"/>
    <n v="112.5"/>
    <n v="1317.5409652875001"/>
    <n v="43.918032176250001"/>
    <n v="463.92287510123236"/>
    <n v="309.28191673415489"/>
  </r>
  <r>
    <s v="04/06/2026"/>
    <s v="M"/>
    <s v="[1062] RAMGADH"/>
    <s v="[8404] CHANDESH"/>
    <x v="53"/>
    <x v="53"/>
    <x v="53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04/06/2026"/>
    <s v="M"/>
    <s v="[1062] RAMGADH"/>
    <s v="[8404] CHANDESH"/>
    <x v="53"/>
    <x v="53"/>
    <x v="53"/>
    <s v="C"/>
    <n v="33"/>
    <n v="4.4000000000000004"/>
    <n v="8.1999999999999993"/>
    <n v="1.4520000000000002"/>
    <n v="2.7059999999999995"/>
    <n v="41.145139800000003"/>
    <n v="1357.7896134"/>
    <n v="417.01155202702705"/>
    <n v="278.00770135135139"/>
    <n v="23.761318234500003"/>
    <n v="123.75"/>
    <n v="1505.3009316345001"/>
    <n v="45.615179746500004"/>
    <n v="462.31601094425679"/>
    <n v="308.21067396283786"/>
  </r>
  <r>
    <s v="04/06/2026"/>
    <s v="E"/>
    <s v="[1062] RAMGADH"/>
    <s v="[8404] CHANDESH"/>
    <x v="53"/>
    <x v="53"/>
    <x v="53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04/06/2026"/>
    <s v="E"/>
    <s v="[1062] RAMGADH"/>
    <s v="[8404] CHANDESH"/>
    <x v="53"/>
    <x v="53"/>
    <x v="53"/>
    <s v="C"/>
    <n v="30"/>
    <n v="3.7"/>
    <n v="8.4"/>
    <n v="1.1100000000000001"/>
    <n v="2.52"/>
    <n v="38.782167600000008"/>
    <n v="1163.4650280000003"/>
    <n v="417.01255483870978"/>
    <n v="278.00836989247318"/>
    <n v="20.360637990000008"/>
    <n v="112.5"/>
    <n v="1296.3256659900003"/>
    <n v="43.210855533000007"/>
    <n v="464.63285519354849"/>
    <n v="309.75523679569898"/>
  </r>
  <r>
    <s v="05/06/2026"/>
    <s v="M"/>
    <s v="[1062] RAMGADH"/>
    <s v="[8404] CHANDESH"/>
    <x v="53"/>
    <x v="53"/>
    <x v="53"/>
    <s v="B"/>
    <n v="30"/>
    <n v="8.1999999999999993"/>
    <n v="9"/>
    <n v="2.4599999999999995"/>
    <n v="2.7"/>
    <n v="68.469999999999985"/>
    <n v="2054.0999999999995"/>
    <n v="482.18309859154925"/>
    <n v="321.45539906103284"/>
    <n v="35.946749999999994"/>
    <n v="112.5"/>
    <n v="2202.5467499999995"/>
    <n v="73.418224999999978"/>
    <n v="517.02975352112662"/>
    <n v="344.68650234741773"/>
  </r>
  <r>
    <s v="05/06/2026"/>
    <s v="M"/>
    <s v="[1062] RAMGADH"/>
    <s v="[8404] CHANDESH"/>
    <x v="53"/>
    <x v="53"/>
    <x v="53"/>
    <s v="C"/>
    <n v="29"/>
    <n v="4.3"/>
    <n v="8.1999999999999993"/>
    <n v="1.2469999999999999"/>
    <n v="2.3779999999999997"/>
    <n v="40.728139799999994"/>
    <n v="1181.1160541999998"/>
    <n v="417.01167030716726"/>
    <n v="278.00778020477816"/>
    <n v="20.669530948499997"/>
    <n v="108.75"/>
    <n v="1310.5355851484996"/>
    <n v="45.190882246499989"/>
    <n v="462.70527897440269"/>
    <n v="308.47018598293511"/>
  </r>
  <r>
    <s v="05/06/2026"/>
    <s v="E"/>
    <s v="[1062] RAMGADH"/>
    <s v="[8404] CHANDESH"/>
    <x v="53"/>
    <x v="53"/>
    <x v="53"/>
    <s v="B"/>
    <n v="12"/>
    <n v="8.4"/>
    <n v="9"/>
    <n v="1.008"/>
    <n v="1.08"/>
    <n v="70.14"/>
    <n v="841.68000000000006"/>
    <n v="487.08333333333326"/>
    <n v="324.72222222222217"/>
    <n v="14.729400000000002"/>
    <n v="45"/>
    <n v="901.40940000000001"/>
    <n v="75.117450000000005"/>
    <n v="521.64895833333333"/>
    <n v="347.76597222222222"/>
  </r>
  <r>
    <s v="05/06/2026"/>
    <s v="E"/>
    <s v="[1062] RAMGADH"/>
    <s v="[8404] CHANDESH"/>
    <x v="53"/>
    <x v="53"/>
    <x v="53"/>
    <s v="C"/>
    <n v="32"/>
    <n v="3.8"/>
    <n v="8.3000000000000007"/>
    <n v="1.216"/>
    <n v="2.6560000000000001"/>
    <n v="38.921153700000005"/>
    <n v="1245.4769184000002"/>
    <n v="417.01236107142859"/>
    <n v="278.00824071428571"/>
    <n v="21.795846072000003"/>
    <n v="120"/>
    <n v="1387.2727644720003"/>
    <n v="43.352273889750009"/>
    <n v="464.48864881875005"/>
    <n v="309.65909921250005"/>
  </r>
  <r>
    <s v="06/06/2026"/>
    <s v="M"/>
    <s v="[1062] RAMGADH"/>
    <s v="[8404] CHANDESH"/>
    <x v="53"/>
    <x v="53"/>
    <x v="53"/>
    <s v="B"/>
    <n v="26"/>
    <n v="8.1999999999999993"/>
    <n v="9"/>
    <n v="2.1319999999999997"/>
    <n v="2.34"/>
    <n v="68.469999999999985"/>
    <n v="1780.2199999999996"/>
    <n v="482.18309859154925"/>
    <n v="321.45539906103284"/>
    <n v="31.153849999999995"/>
    <n v="97.5"/>
    <n v="1908.8738499999995"/>
    <n v="73.418224999999978"/>
    <n v="517.02975352112662"/>
    <n v="344.68650234741773"/>
  </r>
  <r>
    <s v="06/06/2026"/>
    <s v="M"/>
    <s v="[1062] RAMGADH"/>
    <s v="[8404] CHANDESH"/>
    <x v="53"/>
    <x v="53"/>
    <x v="53"/>
    <s v="C"/>
    <n v="25"/>
    <n v="4.4000000000000004"/>
    <n v="8.4"/>
    <n v="1.1000000000000001"/>
    <n v="2.1"/>
    <n v="41.701167600000005"/>
    <n v="1042.5291900000002"/>
    <n v="417.01167600000002"/>
    <n v="278.00778400000002"/>
    <n v="18.244260825000005"/>
    <n v="93.75"/>
    <n v="1154.5234508250003"/>
    <n v="46.180938033000011"/>
    <n v="461.80938033000007"/>
    <n v="307.87292022000003"/>
  </r>
  <r>
    <s v="06/06/2026"/>
    <s v="E"/>
    <s v="[1062] RAMGADH"/>
    <s v="[8404] CHANDESH"/>
    <x v="53"/>
    <x v="53"/>
    <x v="53"/>
    <s v="B"/>
    <n v="10"/>
    <n v="7.8"/>
    <n v="9"/>
    <n v="0.78"/>
    <n v="0.9"/>
    <n v="65.13"/>
    <n v="651.29999999999995"/>
    <n v="471.95652173913038"/>
    <n v="314.63768115942025"/>
    <n v="11.39775"/>
    <n v="37.5"/>
    <n v="700.19774999999993"/>
    <n v="70.019774999999996"/>
    <n v="507.3896739130434"/>
    <n v="338.25978260869562"/>
  </r>
  <r>
    <s v="06/06/2026"/>
    <s v="E"/>
    <s v="[1062] RAMGADH"/>
    <s v="[8404] CHANDESH"/>
    <x v="53"/>
    <x v="53"/>
    <x v="53"/>
    <s v="C"/>
    <n v="34"/>
    <n v="3.9"/>
    <n v="8.4"/>
    <n v="1.3259999999999998"/>
    <n v="2.8560000000000003"/>
    <n v="39.616167600000011"/>
    <n v="1346.9496984000004"/>
    <n v="417.01229052631589"/>
    <n v="278.0081936842106"/>
    <n v="23.571619722000008"/>
    <n v="127.5"/>
    <n v="1498.0213181220004"/>
    <n v="44.05945053300001"/>
    <n v="463.78368982105275"/>
    <n v="309.18912654736852"/>
  </r>
  <r>
    <s v="07/06/2026"/>
    <s v="M"/>
    <s v="[1062] RAMGADH"/>
    <s v="[8404] CHANDESH"/>
    <x v="53"/>
    <x v="53"/>
    <x v="53"/>
    <s v="B"/>
    <n v="31"/>
    <n v="7.9"/>
    <n v="9"/>
    <n v="2.4489999999999998"/>
    <n v="2.79"/>
    <n v="65.965000000000003"/>
    <n v="2044.9150000000002"/>
    <n v="474.56834532374097"/>
    <n v="316.37889688249396"/>
    <n v="35.786012500000005"/>
    <n v="116.25"/>
    <n v="2196.9510125000002"/>
    <n v="70.869387500000002"/>
    <n v="509.85170863309349"/>
    <n v="339.901139088729"/>
  </r>
  <r>
    <s v="07/06/2026"/>
    <s v="M"/>
    <s v="[1062] RAMGADH"/>
    <s v="[8404] CHANDESH"/>
    <x v="53"/>
    <x v="53"/>
    <x v="53"/>
    <s v="C"/>
    <n v="27"/>
    <n v="4.2"/>
    <n v="8.1999999999999993"/>
    <n v="1.1340000000000001"/>
    <n v="2.214"/>
    <n v="40.311139799999999"/>
    <n v="1088.4007746"/>
    <n v="417.01179103448277"/>
    <n v="278.00786068965516"/>
    <n v="19.047013555500001"/>
    <n v="101.25"/>
    <n v="1208.6977881554999"/>
    <n v="44.766584746499994"/>
    <n v="463.102600825862"/>
    <n v="308.73506721724135"/>
  </r>
  <r>
    <s v="07/06/2026"/>
    <s v="E"/>
    <s v="[1062] RAMGADH"/>
    <s v="[8404] CHANDESH"/>
    <x v="53"/>
    <x v="53"/>
    <x v="53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07/06/2026"/>
    <s v="E"/>
    <s v="[1062] RAMGADH"/>
    <s v="[8404] CHANDESH"/>
    <x v="53"/>
    <x v="53"/>
    <x v="53"/>
    <s v="C"/>
    <n v="29"/>
    <n v="4"/>
    <n v="8.5"/>
    <n v="1.1599999999999999"/>
    <n v="2.4649999999999999"/>
    <n v="40.311181500000004"/>
    <n v="1169.0242635000002"/>
    <n v="417.0122224137931"/>
    <n v="278.00814827586208"/>
    <n v="20.457924611250004"/>
    <n v="108.75"/>
    <n v="1298.2321881112503"/>
    <n v="44.766627176250012"/>
    <n v="463.10303975431043"/>
    <n v="308.73535983620695"/>
  </r>
  <r>
    <s v="08/06/2026"/>
    <s v="M"/>
    <s v="[1062] RAMGADH"/>
    <s v="[8404] CHANDESH"/>
    <x v="53"/>
    <x v="53"/>
    <x v="53"/>
    <s v="B"/>
    <n v="25"/>
    <n v="8.1"/>
    <n v="9"/>
    <n v="2.0249999999999999"/>
    <n v="2.25"/>
    <n v="67.635000000000005"/>
    <n v="1690.8750000000002"/>
    <n v="479.68085106382978"/>
    <n v="319.78723404255317"/>
    <n v="29.590312500000007"/>
    <n v="93.75"/>
    <n v="1814.2153125000002"/>
    <n v="72.568612500000015"/>
    <n v="514.67101063829796"/>
    <n v="343.11400709219862"/>
  </r>
  <r>
    <s v="08/06/2026"/>
    <s v="M"/>
    <s v="[1062] RAMGADH"/>
    <s v="[8404] CHANDESH"/>
    <x v="53"/>
    <x v="53"/>
    <x v="53"/>
    <s v="C"/>
    <n v="30"/>
    <n v="4.5"/>
    <n v="8.4"/>
    <n v="1.35"/>
    <n v="2.52"/>
    <n v="42.118167600000007"/>
    <n v="1263.5450280000002"/>
    <n v="417.01156039603967"/>
    <n v="278.00770693069313"/>
    <n v="22.112037990000005"/>
    <n v="112.5"/>
    <n v="1398.1570659900003"/>
    <n v="46.605235533000013"/>
    <n v="461.43797557425751"/>
    <n v="307.62531704950499"/>
  </r>
  <r>
    <s v="08/06/2026"/>
    <s v="E"/>
    <s v="[1062] RAMGADH"/>
    <s v="[8404] CHANDESH"/>
    <x v="53"/>
    <x v="53"/>
    <x v="53"/>
    <s v="B"/>
    <n v="13"/>
    <n v="7.6"/>
    <n v="9"/>
    <n v="0.98799999999999999"/>
    <n v="1.17"/>
    <n v="63.46"/>
    <n v="824.98"/>
    <n v="466.61764705882348"/>
    <n v="311.07843137254901"/>
    <n v="14.437150000000001"/>
    <n v="48.75"/>
    <n v="888.16714999999999"/>
    <n v="68.320549999999997"/>
    <n v="502.35698529411758"/>
    <n v="334.90465686274507"/>
  </r>
  <r>
    <s v="08/06/2026"/>
    <s v="E"/>
    <s v="[1062] RAMGADH"/>
    <s v="[8404] CHANDESH"/>
    <x v="53"/>
    <x v="53"/>
    <x v="53"/>
    <s v="C"/>
    <n v="22"/>
    <n v="3.8"/>
    <n v="8.5"/>
    <n v="0.83599999999999997"/>
    <n v="1.87"/>
    <n v="39.4771815"/>
    <n v="868.49799299999995"/>
    <n v="417.0124806338028"/>
    <n v="278.00832042253518"/>
    <n v="15.1987148775"/>
    <n v="82.5"/>
    <n v="966.19670787749999"/>
    <n v="43.918032176250001"/>
    <n v="463.92287510123236"/>
    <n v="309.28191673415489"/>
  </r>
  <r>
    <s v="09/06/2026"/>
    <s v="M"/>
    <s v="[1062] RAMGADH"/>
    <s v="[8404] CHANDESH"/>
    <x v="53"/>
    <x v="53"/>
    <x v="53"/>
    <s v="B"/>
    <n v="31"/>
    <n v="8.1999999999999993"/>
    <n v="9"/>
    <n v="2.5419999999999998"/>
    <n v="2.79"/>
    <n v="68.469999999999985"/>
    <n v="2122.5699999999997"/>
    <n v="482.18309859154925"/>
    <n v="321.45539906103284"/>
    <n v="37.144974999999995"/>
    <n v="116.25"/>
    <n v="2275.9649749999999"/>
    <n v="73.418224999999993"/>
    <n v="517.02975352112674"/>
    <n v="344.68650234741784"/>
  </r>
  <r>
    <s v="09/06/2026"/>
    <s v="M"/>
    <s v="[1062] RAMGADH"/>
    <s v="[8404] CHANDESH"/>
    <x v="53"/>
    <x v="53"/>
    <x v="53"/>
    <s v="C"/>
    <n v="24"/>
    <n v="4.2"/>
    <n v="8.4"/>
    <n v="1.008"/>
    <n v="2.016"/>
    <n v="40.867167600000002"/>
    <n v="980.81202240000005"/>
    <n v="417.01191428571428"/>
    <n v="278.00794285714284"/>
    <n v="17.164210392000001"/>
    <n v="90"/>
    <n v="1087.976232792"/>
    <n v="45.332343033000001"/>
    <n v="462.57492890816326"/>
    <n v="308.38328593877549"/>
  </r>
  <r>
    <s v="09/06/2026"/>
    <s v="E"/>
    <s v="[1062] RAMGADH"/>
    <s v="[8404] CHANDESH"/>
    <x v="53"/>
    <x v="53"/>
    <x v="53"/>
    <s v="B"/>
    <n v="18"/>
    <n v="8.1999999999999993"/>
    <n v="9"/>
    <n v="1.476"/>
    <n v="1.62"/>
    <n v="68.469999999999985"/>
    <n v="1232.4599999999998"/>
    <n v="482.18309859154925"/>
    <n v="321.45539906103284"/>
    <n v="21.568049999999999"/>
    <n v="67.5"/>
    <n v="1321.5280499999999"/>
    <n v="73.418224999999993"/>
    <n v="517.02975352112674"/>
    <n v="344.68650234741784"/>
  </r>
  <r>
    <s v="09/06/2026"/>
    <s v="E"/>
    <s v="[1062] RAMGADH"/>
    <s v="[8404] CHANDESH"/>
    <x v="53"/>
    <x v="53"/>
    <x v="53"/>
    <s v="C"/>
    <n v="29"/>
    <n v="4.0999999999999996"/>
    <n v="8.4"/>
    <n v="1.1889999999999998"/>
    <n v="2.4360000000000004"/>
    <n v="40.4501676"/>
    <n v="1173.0548604000001"/>
    <n v="417.01203711340207"/>
    <n v="278.00802474226805"/>
    <n v="20.528460057000004"/>
    <n v="108.75"/>
    <n v="1302.3333204570001"/>
    <n v="44.908045533000006"/>
    <n v="462.96954157731966"/>
    <n v="308.64636105154642"/>
  </r>
  <r>
    <s v="10/06/2026"/>
    <s v="M"/>
    <s v="[1062] RAMGADH"/>
    <s v="[8404] CHANDESH"/>
    <x v="53"/>
    <x v="53"/>
    <x v="53"/>
    <s v="B"/>
    <n v="29"/>
    <n v="8.4"/>
    <n v="9"/>
    <n v="2.4360000000000004"/>
    <n v="2.61"/>
    <n v="70.14"/>
    <n v="2034.06"/>
    <n v="487.08333333333326"/>
    <n v="324.72222222222217"/>
    <n v="35.596050000000005"/>
    <n v="108.75"/>
    <n v="2178.4060500000001"/>
    <n v="75.117450000000005"/>
    <n v="521.64895833333333"/>
    <n v="347.76597222222222"/>
  </r>
  <r>
    <s v="10/06/2026"/>
    <s v="M"/>
    <s v="[1062] RAMGADH"/>
    <s v="[8404] CHANDESH"/>
    <x v="53"/>
    <x v="53"/>
    <x v="53"/>
    <s v="C"/>
    <n v="31"/>
    <n v="4.4000000000000004"/>
    <n v="8.4"/>
    <n v="1.3640000000000001"/>
    <n v="2.6040000000000005"/>
    <n v="41.701167600000005"/>
    <n v="1292.7361956000002"/>
    <n v="417.01167600000002"/>
    <n v="278.00778400000002"/>
    <n v="22.622883423000005"/>
    <n v="116.25"/>
    <n v="1431.6090790230003"/>
    <n v="46.180938033000011"/>
    <n v="461.80938033000007"/>
    <n v="307.87292022000003"/>
  </r>
  <r>
    <s v="10/06/2026"/>
    <s v="E"/>
    <s v="[1062] RAMGADH"/>
    <s v="[8404] CHANDESH"/>
    <x v="53"/>
    <x v="53"/>
    <x v="53"/>
    <s v="B"/>
    <n v="17"/>
    <n v="7.6"/>
    <n v="9"/>
    <n v="1.2919999999999998"/>
    <n v="1.53"/>
    <n v="63.46"/>
    <n v="1078.82"/>
    <n v="466.61764705882348"/>
    <n v="311.07843137254901"/>
    <n v="18.879350000000002"/>
    <n v="63.75"/>
    <n v="1161.4493499999999"/>
    <n v="68.320549999999997"/>
    <n v="502.35698529411758"/>
    <n v="334.90465686274507"/>
  </r>
  <r>
    <s v="10/06/2026"/>
    <s v="E"/>
    <s v="[1062] RAMGADH"/>
    <s v="[8404] CHANDESH"/>
    <x v="53"/>
    <x v="53"/>
    <x v="53"/>
    <s v="C"/>
    <n v="30"/>
    <n v="4.0999999999999996"/>
    <n v="8.4"/>
    <n v="1.2299999999999998"/>
    <n v="2.52"/>
    <n v="40.4501676"/>
    <n v="1213.505028"/>
    <n v="417.01203711340207"/>
    <n v="278.00802474226805"/>
    <n v="21.236337990000003"/>
    <n v="112.5"/>
    <n v="1347.2413659900001"/>
    <n v="44.908045532999999"/>
    <n v="462.96954157731955"/>
    <n v="308.64636105154636"/>
  </r>
  <r>
    <s v="11/06/2026"/>
    <s v="M"/>
    <s v="[1062] RAMGADH"/>
    <s v="[8404] CHANDESH"/>
    <x v="53"/>
    <x v="53"/>
    <x v="53"/>
    <s v="B"/>
    <n v="25"/>
    <n v="8.5"/>
    <n v="9"/>
    <n v="2.125"/>
    <n v="2.25"/>
    <n v="70.975000000000009"/>
    <n v="1774.3750000000002"/>
    <n v="489.48275862068965"/>
    <n v="326.32183908045977"/>
    <n v="31.051562500000006"/>
    <n v="93.75"/>
    <n v="1899.1765625000003"/>
    <n v="75.967062500000011"/>
    <n v="523.91077586206893"/>
    <n v="349.27385057471264"/>
  </r>
  <r>
    <s v="11/06/2026"/>
    <s v="M"/>
    <s v="[1062] RAMGADH"/>
    <s v="[8404] CHANDESH"/>
    <x v="53"/>
    <x v="53"/>
    <x v="53"/>
    <s v="C"/>
    <n v="26"/>
    <n v="4.5"/>
    <n v="8.5"/>
    <n v="1.17"/>
    <n v="2.21"/>
    <n v="42.396181500000004"/>
    <n v="1102.3007190000001"/>
    <n v="417.01162131147544"/>
    <n v="278.00774754098364"/>
    <n v="19.290262582500002"/>
    <n v="97.5"/>
    <n v="1219.0909815825"/>
    <n v="46.888114676249998"/>
    <n v="461.19457058606554"/>
    <n v="307.46304705737703"/>
  </r>
  <r>
    <s v="11/06/2026"/>
    <s v="E"/>
    <s v="[1062] RAMGADH"/>
    <s v="[8404] CHANDESH"/>
    <x v="53"/>
    <x v="53"/>
    <x v="53"/>
    <s v="B"/>
    <n v="12"/>
    <n v="8.3000000000000007"/>
    <n v="9"/>
    <n v="0.99600000000000011"/>
    <n v="1.08"/>
    <n v="69.305000000000007"/>
    <n v="831.66000000000008"/>
    <n v="484.65034965034965"/>
    <n v="323.10023310023308"/>
    <n v="14.554050000000002"/>
    <n v="45"/>
    <n v="891.21405000000004"/>
    <n v="74.267837499999999"/>
    <n v="519.35550699300688"/>
    <n v="346.23700466200461"/>
  </r>
  <r>
    <s v="11/06/2026"/>
    <s v="E"/>
    <s v="[1062] RAMGADH"/>
    <s v="[8404] CHANDESH"/>
    <x v="53"/>
    <x v="53"/>
    <x v="53"/>
    <s v="C"/>
    <n v="29"/>
    <n v="4.2"/>
    <n v="8.4"/>
    <n v="1.2180000000000002"/>
    <n v="2.4360000000000004"/>
    <n v="40.867167600000002"/>
    <n v="1185.1478604000001"/>
    <n v="417.01191428571428"/>
    <n v="278.00794285714284"/>
    <n v="20.740087557000003"/>
    <n v="108.75"/>
    <n v="1314.6379479570001"/>
    <n v="45.332343033000001"/>
    <n v="462.57492890816326"/>
    <n v="308.38328593877549"/>
  </r>
  <r>
    <s v="12/06/2026"/>
    <s v="M"/>
    <s v="[1062] RAMGADH"/>
    <s v="[8404] CHANDESH"/>
    <x v="53"/>
    <x v="53"/>
    <x v="53"/>
    <s v="B"/>
    <n v="24"/>
    <n v="8.4"/>
    <n v="9"/>
    <n v="2.016"/>
    <n v="2.16"/>
    <n v="70.14"/>
    <n v="1683.3600000000001"/>
    <n v="487.08333333333326"/>
    <n v="324.72222222222217"/>
    <n v="29.458800000000004"/>
    <n v="90"/>
    <n v="1802.8188"/>
    <n v="75.117450000000005"/>
    <n v="521.64895833333333"/>
    <n v="347.76597222222222"/>
  </r>
  <r>
    <s v="12/06/2026"/>
    <s v="M"/>
    <s v="[1062] RAMGADH"/>
    <s v="[8404] CHANDESH"/>
    <x v="53"/>
    <x v="53"/>
    <x v="53"/>
    <s v="C"/>
    <n v="29"/>
    <n v="4.5"/>
    <n v="8.4"/>
    <n v="1.3049999999999999"/>
    <n v="2.4360000000000004"/>
    <n v="42.118167600000007"/>
    <n v="1221.4268604000001"/>
    <n v="417.01156039603967"/>
    <n v="278.00770693069313"/>
    <n v="21.374970057000006"/>
    <n v="108.75"/>
    <n v="1351.5518304570001"/>
    <n v="46.605235532999998"/>
    <n v="461.43797557425739"/>
    <n v="307.62531704950493"/>
  </r>
  <r>
    <s v="12/06/2026"/>
    <s v="E"/>
    <s v="[1062] RAMGADH"/>
    <s v="[8404] CHANDESH"/>
    <x v="53"/>
    <x v="53"/>
    <x v="53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12/06/2026"/>
    <s v="E"/>
    <s v="[1062] RAMGADH"/>
    <s v="[8404] CHANDESH"/>
    <x v="53"/>
    <x v="53"/>
    <x v="53"/>
    <s v="C"/>
    <n v="25"/>
    <n v="4.0999999999999996"/>
    <n v="8.4"/>
    <n v="1.0249999999999999"/>
    <n v="2.1"/>
    <n v="40.4501676"/>
    <n v="1011.25419"/>
    <n v="417.01203711340207"/>
    <n v="278.00802474226805"/>
    <n v="17.696948325000001"/>
    <n v="93.75"/>
    <n v="1122.7011383250001"/>
    <n v="44.908045533000006"/>
    <n v="462.96954157731966"/>
    <n v="308.64636105154642"/>
  </r>
  <r>
    <s v="13/06/2026"/>
    <s v="M"/>
    <s v="[1062] RAMGADH"/>
    <s v="[8404] CHANDESH"/>
    <x v="53"/>
    <x v="53"/>
    <x v="53"/>
    <s v="B"/>
    <n v="28"/>
    <n v="8.5"/>
    <n v="9"/>
    <n v="2.38"/>
    <n v="2.52"/>
    <n v="70.975000000000009"/>
    <n v="1987.3000000000002"/>
    <n v="489.48275862068965"/>
    <n v="326.32183908045977"/>
    <n v="34.777750000000005"/>
    <n v="105"/>
    <n v="2127.0777500000004"/>
    <n v="75.967062500000011"/>
    <n v="523.91077586206893"/>
    <n v="349.27385057471264"/>
  </r>
  <r>
    <s v="13/06/2026"/>
    <s v="M"/>
    <s v="[1062] RAMGADH"/>
    <s v="[8404] CHANDESH"/>
    <x v="53"/>
    <x v="53"/>
    <x v="53"/>
    <s v="C"/>
    <n v="31"/>
    <n v="4.5999999999999996"/>
    <n v="8.5"/>
    <n v="1.4259999999999999"/>
    <n v="2.6349999999999998"/>
    <n v="42.813181499999999"/>
    <n v="1327.2086265"/>
    <n v="417.01150811688308"/>
    <n v="278.00767207792205"/>
    <n v="23.226150963750001"/>
    <n v="116.25"/>
    <n v="1466.6847774637499"/>
    <n v="47.31241217625"/>
    <n v="460.83518353490257"/>
    <n v="307.22345568993507"/>
  </r>
  <r>
    <s v="13/06/2026"/>
    <s v="E"/>
    <s v="[1062] RAMGADH"/>
    <s v="[8404] CHANDESH"/>
    <x v="53"/>
    <x v="53"/>
    <x v="53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13/06/2026"/>
    <s v="E"/>
    <s v="[1062] RAMGADH"/>
    <s v="[8404] CHANDESH"/>
    <x v="53"/>
    <x v="53"/>
    <x v="53"/>
    <s v="C"/>
    <n v="28"/>
    <n v="4"/>
    <n v="8.5"/>
    <n v="1.1200000000000001"/>
    <n v="2.38"/>
    <n v="40.311181500000004"/>
    <n v="1128.7130820000002"/>
    <n v="417.0122224137931"/>
    <n v="278.00814827586208"/>
    <n v="19.752478935000006"/>
    <n v="105"/>
    <n v="1253.4655609350002"/>
    <n v="44.766627176250005"/>
    <n v="463.10303975431032"/>
    <n v="308.7353598362069"/>
  </r>
  <r>
    <s v="14/06/2026"/>
    <s v="M"/>
    <s v="[1062] RAMGADH"/>
    <s v="[8404] CHANDESH"/>
    <x v="53"/>
    <x v="53"/>
    <x v="53"/>
    <s v="B"/>
    <n v="26"/>
    <n v="8.4"/>
    <n v="9"/>
    <n v="2.1840000000000002"/>
    <n v="2.34"/>
    <n v="70.14"/>
    <n v="1823.64"/>
    <n v="487.08333333333326"/>
    <n v="324.72222222222217"/>
    <n v="31.913700000000006"/>
    <n v="97.5"/>
    <n v="1953.0537000000002"/>
    <n v="75.117450000000005"/>
    <n v="521.64895833333333"/>
    <n v="347.76597222222222"/>
  </r>
  <r>
    <s v="14/06/2026"/>
    <s v="M"/>
    <s v="[1062] RAMGADH"/>
    <s v="[8404] CHANDESH"/>
    <x v="53"/>
    <x v="53"/>
    <x v="53"/>
    <s v="C"/>
    <n v="28"/>
    <n v="4.2"/>
    <n v="8.5"/>
    <n v="1.1760000000000002"/>
    <n v="2.38"/>
    <n v="41.145181500000007"/>
    <n v="1152.0650820000001"/>
    <n v="417.01197466216217"/>
    <n v="278.00798310810814"/>
    <n v="20.161138935000004"/>
    <n v="105"/>
    <n v="1277.2262209350001"/>
    <n v="45.615222176250008"/>
    <n v="462.31644097550679"/>
    <n v="308.21096065033788"/>
  </r>
  <r>
    <s v="14/06/2026"/>
    <s v="E"/>
    <s v="[1062] RAMGADH"/>
    <s v="[8404] CHANDESH"/>
    <x v="53"/>
    <x v="53"/>
    <x v="53"/>
    <s v="B"/>
    <n v="10"/>
    <n v="8.4"/>
    <n v="9"/>
    <n v="0.84"/>
    <n v="0.9"/>
    <n v="70.14"/>
    <n v="701.4"/>
    <n v="487.08333333333326"/>
    <n v="324.72222222222217"/>
    <n v="12.274500000000002"/>
    <n v="37.5"/>
    <n v="751.17449999999997"/>
    <n v="75.117449999999991"/>
    <n v="521.64895833333321"/>
    <n v="347.76597222222216"/>
  </r>
  <r>
    <s v="14/06/2026"/>
    <s v="E"/>
    <s v="[1062] RAMGADH"/>
    <s v="[8404] CHANDESH"/>
    <x v="53"/>
    <x v="53"/>
    <x v="53"/>
    <s v="C"/>
    <n v="27"/>
    <n v="3.8"/>
    <n v="8.3000000000000007"/>
    <n v="1.026"/>
    <n v="2.2410000000000001"/>
    <n v="38.921153700000005"/>
    <n v="1050.8711499000001"/>
    <n v="417.01236107142859"/>
    <n v="278.00824071428571"/>
    <n v="18.390245123250004"/>
    <n v="101.25"/>
    <n v="1170.5113950232501"/>
    <n v="43.352273889750002"/>
    <n v="464.48864881874999"/>
    <n v="309.6590992125"/>
  </r>
  <r>
    <s v="15/06/2026"/>
    <s v="M"/>
    <s v="[1062] RAMGADH"/>
    <s v="[8404] CHANDESH"/>
    <x v="53"/>
    <x v="53"/>
    <x v="53"/>
    <s v="B"/>
    <n v="25"/>
    <n v="8.4"/>
    <n v="9"/>
    <n v="2.1"/>
    <n v="2.25"/>
    <n v="70.14"/>
    <n v="1753.5"/>
    <n v="487.08333333333326"/>
    <n v="324.72222222222217"/>
    <n v="30.686250000000005"/>
    <n v="93.75"/>
    <n v="1877.93625"/>
    <n v="75.117450000000005"/>
    <n v="521.64895833333333"/>
    <n v="347.76597222222222"/>
  </r>
  <r>
    <s v="15/06/2026"/>
    <s v="M"/>
    <s v="[1062] RAMGADH"/>
    <s v="[8404] CHANDESH"/>
    <x v="53"/>
    <x v="53"/>
    <x v="53"/>
    <s v="C"/>
    <n v="32"/>
    <n v="4.2"/>
    <n v="8"/>
    <n v="1.3440000000000001"/>
    <n v="2.56"/>
    <n v="39.755112000000004"/>
    <n v="1272.1635840000001"/>
    <n v="417.01166433566436"/>
    <n v="278.00777622377626"/>
    <n v="22.262862720000005"/>
    <n v="120"/>
    <n v="1414.4264467200001"/>
    <n v="44.200826460000002"/>
    <n v="463.64503279720276"/>
    <n v="309.09668853146849"/>
  </r>
  <r>
    <s v="15/06/2026"/>
    <s v="E"/>
    <s v="[1062] RAMGADH"/>
    <s v="[8404] CHANDESH"/>
    <x v="53"/>
    <x v="53"/>
    <x v="53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15/06/2026"/>
    <s v="E"/>
    <s v="[1062] RAMGADH"/>
    <s v="[8404] CHANDESH"/>
    <x v="53"/>
    <x v="53"/>
    <x v="53"/>
    <s v="C"/>
    <n v="29"/>
    <n v="3.8"/>
    <n v="8.1"/>
    <n v="1.1019999999999999"/>
    <n v="2.3489999999999998"/>
    <n v="38.365125900000002"/>
    <n v="1112.5886511000001"/>
    <n v="417.01223804347831"/>
    <n v="278.00815869565218"/>
    <n v="19.470301394250004"/>
    <n v="108.75"/>
    <n v="1240.8089524942502"/>
    <n v="42.78651560325001"/>
    <n v="465.07082177445665"/>
    <n v="310.04721451630445"/>
  </r>
  <r>
    <s v="16/06/2026"/>
    <s v="M"/>
    <s v="[1062] RAMGADH"/>
    <s v="[8404] CHANDESH"/>
    <x v="53"/>
    <x v="53"/>
    <x v="53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16/06/2026"/>
    <s v="M"/>
    <s v="[1062] RAMGADH"/>
    <s v="[8404] CHANDESH"/>
    <x v="53"/>
    <x v="53"/>
    <x v="53"/>
    <s v="C"/>
    <n v="29"/>
    <n v="4.0999999999999996"/>
    <n v="8.1"/>
    <n v="1.1889999999999998"/>
    <n v="2.3489999999999998"/>
    <n v="39.6161259"/>
    <n v="1148.8676511000001"/>
    <n v="417.01185157894736"/>
    <n v="278.00790105263155"/>
    <n v="20.105183894250004"/>
    <n v="108.75"/>
    <n v="1277.7228349942502"/>
    <n v="44.059408103250007"/>
    <n v="463.78324319210532"/>
    <n v="309.18882879473688"/>
  </r>
  <r>
    <s v="16/06/2026"/>
    <s v="E"/>
    <s v="[1062] RAMGADH"/>
    <s v="[8404] CHANDESH"/>
    <x v="53"/>
    <x v="53"/>
    <x v="53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17/06/2026"/>
    <s v="M"/>
    <s v="[1062] RAMGADH"/>
    <s v="[8404] CHANDESH"/>
    <x v="53"/>
    <x v="53"/>
    <x v="53"/>
    <s v="B"/>
    <n v="23"/>
    <n v="8.5"/>
    <n v="9"/>
    <n v="1.9550000000000001"/>
    <n v="2.0699999999999998"/>
    <n v="70.975000000000009"/>
    <n v="1632.4250000000002"/>
    <n v="489.48275862068965"/>
    <n v="326.32183908045977"/>
    <n v="28.567437500000008"/>
    <n v="86.25"/>
    <n v="1747.2424375000003"/>
    <n v="75.967062500000011"/>
    <n v="523.91077586206893"/>
    <n v="349.27385057471264"/>
  </r>
  <r>
    <s v="17/06/2026"/>
    <s v="M"/>
    <s v="[1062] RAMGADH"/>
    <s v="[8404] CHANDESH"/>
    <x v="53"/>
    <x v="53"/>
    <x v="53"/>
    <s v="C"/>
    <n v="25"/>
    <n v="4.3"/>
    <n v="8.3000000000000007"/>
    <n v="1.075"/>
    <n v="2.0750000000000002"/>
    <n v="41.006153699999999"/>
    <n v="1025.1538424999999"/>
    <n v="417.0117325423729"/>
    <n v="278.00782169491526"/>
    <n v="17.940192243750001"/>
    <n v="93.75"/>
    <n v="1136.8440347437499"/>
    <n v="45.473761389749995"/>
    <n v="462.44503108220334"/>
    <n v="308.29668738813558"/>
  </r>
  <r>
    <s v="17/06/2026"/>
    <s v="E"/>
    <s v="[1062] RAMGADH"/>
    <s v="[8404] CHANDESH"/>
    <x v="53"/>
    <x v="53"/>
    <x v="53"/>
    <s v="B"/>
    <n v="15"/>
    <n v="8.5"/>
    <n v="9"/>
    <n v="1.2749999999999999"/>
    <n v="1.35"/>
    <n v="70.975000000000009"/>
    <n v="1064.6250000000002"/>
    <n v="489.48275862068965"/>
    <n v="326.32183908045977"/>
    <n v="18.630937500000005"/>
    <n v="56.25"/>
    <n v="1139.5059375000003"/>
    <n v="75.967062500000026"/>
    <n v="523.91077586206904"/>
    <n v="349.2738505747127"/>
  </r>
  <r>
    <s v="17/06/2026"/>
    <s v="E"/>
    <s v="[1062] RAMGADH"/>
    <s v="[8404] CHANDESH"/>
    <x v="53"/>
    <x v="53"/>
    <x v="53"/>
    <s v="C"/>
    <n v="22"/>
    <n v="4.0999999999999996"/>
    <n v="8.3000000000000007"/>
    <n v="0.90199999999999991"/>
    <n v="1.8260000000000003"/>
    <n v="40.172153700000003"/>
    <n v="883.78738140000007"/>
    <n v="417.01197612456752"/>
    <n v="278.00798408304502"/>
    <n v="15.466279174500002"/>
    <n v="82.5"/>
    <n v="981.75366057450003"/>
    <n v="44.625166389749999"/>
    <n v="463.23702134688585"/>
    <n v="308.82468089792388"/>
  </r>
  <r>
    <s v="18/06/2026"/>
    <s v="M"/>
    <s v="[1062] RAMGADH"/>
    <s v="[8404] CHANDESH"/>
    <x v="53"/>
    <x v="53"/>
    <x v="53"/>
    <s v="B"/>
    <n v="20"/>
    <n v="8.6"/>
    <n v="9"/>
    <n v="1.72"/>
    <n v="1.8"/>
    <n v="71.809999999999988"/>
    <n v="1436.1999999999998"/>
    <n v="491.84931506849313"/>
    <n v="327.89954337899542"/>
    <n v="25.133499999999998"/>
    <n v="75"/>
    <n v="1536.3334999999997"/>
    <n v="76.816674999999989"/>
    <n v="526.14160958904108"/>
    <n v="350.76107305936074"/>
  </r>
  <r>
    <s v="18/06/2026"/>
    <s v="M"/>
    <s v="[1062] RAMGADH"/>
    <s v="[8404] CHANDESH"/>
    <x v="53"/>
    <x v="53"/>
    <x v="53"/>
    <s v="C"/>
    <n v="19"/>
    <n v="4.5"/>
    <n v="8"/>
    <n v="0.85499999999999998"/>
    <n v="1.52"/>
    <n v="41.006112000000002"/>
    <n v="779.116128"/>
    <n v="417.01130847457631"/>
    <n v="278.00753898305089"/>
    <n v="13.634532240000002"/>
    <n v="71.25"/>
    <n v="864.00066024"/>
    <n v="45.473718959999999"/>
    <n v="462.44459959322035"/>
    <n v="308.29639972881358"/>
  </r>
  <r>
    <s v="18/06/2026"/>
    <s v="E"/>
    <s v="[1062] RAMGADH"/>
    <s v="[8404] CHANDESH"/>
    <x v="53"/>
    <x v="53"/>
    <x v="53"/>
    <s v="B"/>
    <n v="17"/>
    <n v="8.1"/>
    <n v="9"/>
    <n v="1.3769999999999998"/>
    <n v="1.53"/>
    <n v="67.635000000000005"/>
    <n v="1149.7950000000001"/>
    <n v="479.68085106382978"/>
    <n v="319.78723404255317"/>
    <n v="20.121412500000002"/>
    <n v="63.75"/>
    <n v="1233.6664125"/>
    <n v="72.5686125"/>
    <n v="514.67101063829784"/>
    <n v="343.11400709219856"/>
  </r>
  <r>
    <s v="18/06/2026"/>
    <s v="E"/>
    <s v="[1062] RAMGADH"/>
    <s v="[8404] CHANDESH"/>
    <x v="53"/>
    <x v="53"/>
    <x v="53"/>
    <s v="C"/>
    <n v="19"/>
    <n v="3.6"/>
    <n v="8.3000000000000007"/>
    <n v="0.68400000000000005"/>
    <n v="1.5770000000000002"/>
    <n v="38.087153700000009"/>
    <n v="723.65592030000016"/>
    <n v="417.01263175182481"/>
    <n v="278.00842116788323"/>
    <n v="12.663978605250003"/>
    <n v="71.25"/>
    <n v="807.56989890525017"/>
    <n v="42.503678889750006"/>
    <n v="465.36874696806569"/>
    <n v="310.24583131204378"/>
  </r>
  <r>
    <s v="19/06/2026"/>
    <s v="M"/>
    <s v="[1062] RAMGADH"/>
    <s v="[8404] CHANDESH"/>
    <x v="53"/>
    <x v="53"/>
    <x v="53"/>
    <s v="B"/>
    <n v="24"/>
    <n v="8.6"/>
    <n v="9"/>
    <n v="2.0639999999999996"/>
    <n v="2.16"/>
    <n v="71.809999999999988"/>
    <n v="1723.4399999999996"/>
    <n v="491.84931506849313"/>
    <n v="327.89954337899542"/>
    <n v="30.160199999999996"/>
    <n v="90"/>
    <n v="1843.6001999999996"/>
    <n v="76.816674999999989"/>
    <n v="526.14160958904108"/>
    <n v="350.76107305936074"/>
  </r>
  <r>
    <s v="19/06/2026"/>
    <s v="M"/>
    <s v="[1062] RAMGADH"/>
    <s v="[8404] CHANDESH"/>
    <x v="53"/>
    <x v="53"/>
    <x v="53"/>
    <s v="C"/>
    <n v="21"/>
    <n v="4.0999999999999996"/>
    <n v="8.1999999999999993"/>
    <n v="0.86099999999999999"/>
    <n v="1.722"/>
    <n v="39.894139799999998"/>
    <n v="837.77693579999993"/>
    <n v="417.01191428571434"/>
    <n v="278.00794285714289"/>
    <n v="14.6610963765"/>
    <n v="78.75"/>
    <n v="931.18803217649997"/>
    <n v="44.3422872465"/>
    <n v="463.50822905749135"/>
    <n v="309.00548603832755"/>
  </r>
  <r>
    <s v="19/06/2026"/>
    <s v="E"/>
    <s v="[1062] RAMGADH"/>
    <s v="[8404] CHANDESH"/>
    <x v="53"/>
    <x v="53"/>
    <x v="53"/>
    <s v="B"/>
    <n v="14"/>
    <n v="8.6999999999999993"/>
    <n v="9"/>
    <n v="1.2179999999999997"/>
    <n v="1.26"/>
    <n v="72.644999999999996"/>
    <n v="1017.03"/>
    <n v="494.18367346938777"/>
    <n v="329.45578231292518"/>
    <n v="17.798025000000003"/>
    <n v="52.5"/>
    <n v="1087.328025"/>
    <n v="77.666287499999996"/>
    <n v="528.34209183673465"/>
    <n v="352.22806122448975"/>
  </r>
  <r>
    <s v="19/06/2026"/>
    <s v="E"/>
    <s v="[1062] RAMGADH"/>
    <s v="[8404] CHANDESH"/>
    <x v="53"/>
    <x v="53"/>
    <x v="53"/>
    <s v="C"/>
    <n v="22"/>
    <n v="3.7"/>
    <n v="8.1999999999999993"/>
    <n v="0.81400000000000006"/>
    <n v="1.8039999999999998"/>
    <n v="38.226139799999999"/>
    <n v="840.97507559999997"/>
    <n v="417.01243418181815"/>
    <n v="278.00828945454543"/>
    <n v="14.717063823"/>
    <n v="82.5"/>
    <n v="938.19213942299996"/>
    <n v="42.645097246500001"/>
    <n v="465.21924268909089"/>
    <n v="310.14616179272724"/>
  </r>
  <r>
    <s v="20/06/2026"/>
    <s v="M"/>
    <s v="[1062] RAMGADH"/>
    <s v="[8404] CHANDESH"/>
    <x v="53"/>
    <x v="53"/>
    <x v="53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20/06/2026"/>
    <s v="M"/>
    <s v="[1062] RAMGADH"/>
    <s v="[8404] CHANDESH"/>
    <x v="53"/>
    <x v="53"/>
    <x v="53"/>
    <s v="C"/>
    <n v="20"/>
    <n v="4.5"/>
    <n v="8.3000000000000007"/>
    <n v="0.9"/>
    <n v="1.66"/>
    <n v="41.840153700000002"/>
    <n v="836.80307400000004"/>
    <n v="417.01149867109638"/>
    <n v="278.00766578073092"/>
    <n v="14.644053795000001"/>
    <n v="75"/>
    <n v="926.44712779500003"/>
    <n v="46.322356389749999"/>
    <n v="461.68461518023258"/>
    <n v="307.78974345348837"/>
  </r>
  <r>
    <s v="20/06/2026"/>
    <s v="E"/>
    <s v="[1062] RAMGADH"/>
    <s v="[8404] CHANDESH"/>
    <x v="53"/>
    <x v="53"/>
    <x v="53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20/06/2026"/>
    <s v="E"/>
    <s v="[1062] RAMGADH"/>
    <s v="[8404] CHANDESH"/>
    <x v="53"/>
    <x v="53"/>
    <x v="53"/>
    <s v="C"/>
    <n v="28"/>
    <n v="4"/>
    <n v="8.3000000000000007"/>
    <n v="1.1200000000000001"/>
    <n v="2.3240000000000003"/>
    <n v="39.755153700000008"/>
    <n v="1113.1443036000003"/>
    <n v="417.01210174825178"/>
    <n v="278.00806783216785"/>
    <n v="19.480025313000006"/>
    <n v="105"/>
    <n v="1237.6243289130002"/>
    <n v="44.200868889750005"/>
    <n v="463.6454778645105"/>
    <n v="309.096985243007"/>
  </r>
  <r>
    <s v="21/06/2026"/>
    <s v="M"/>
    <s v="[1062] RAMGADH"/>
    <s v="[8404] CHANDESH"/>
    <x v="53"/>
    <x v="53"/>
    <x v="53"/>
    <s v="B"/>
    <n v="21"/>
    <n v="8.6"/>
    <n v="9"/>
    <n v="1.806"/>
    <n v="1.89"/>
    <n v="71.809999999999988"/>
    <n v="1508.0099999999998"/>
    <n v="491.84931506849313"/>
    <n v="327.89954337899542"/>
    <n v="26.390174999999999"/>
    <n v="78.75"/>
    <n v="1613.1501749999998"/>
    <n v="76.816674999999989"/>
    <n v="526.14160958904108"/>
    <n v="350.76107305936074"/>
  </r>
  <r>
    <s v="21/06/2026"/>
    <s v="M"/>
    <s v="[1062] RAMGADH"/>
    <s v="[8404] CHANDESH"/>
    <x v="53"/>
    <x v="53"/>
    <x v="53"/>
    <s v="C"/>
    <n v="27"/>
    <n v="4.3"/>
    <n v="8.1999999999999993"/>
    <n v="1.161"/>
    <n v="2.214"/>
    <n v="40.728139799999994"/>
    <n v="1099.6597745999998"/>
    <n v="417.01167030716726"/>
    <n v="278.00778020477816"/>
    <n v="19.244046055499997"/>
    <n v="101.25"/>
    <n v="1220.1538206554997"/>
    <n v="45.190882246499989"/>
    <n v="462.70527897440269"/>
    <n v="308.47018598293511"/>
  </r>
  <r>
    <s v="21/06/2026"/>
    <s v="E"/>
    <s v="[1062] RAMGADH"/>
    <s v="[8404] CHANDESH"/>
    <x v="53"/>
    <x v="53"/>
    <x v="53"/>
    <s v="B"/>
    <n v="8"/>
    <n v="8.1"/>
    <n v="9"/>
    <n v="0.64800000000000002"/>
    <n v="0.72"/>
    <n v="67.635000000000005"/>
    <n v="541.08000000000004"/>
    <n v="479.68085106382978"/>
    <n v="319.78723404255317"/>
    <n v="9.4689000000000014"/>
    <n v="30"/>
    <n v="580.5489"/>
    <n v="72.5686125"/>
    <n v="514.67101063829784"/>
    <n v="343.11400709219856"/>
  </r>
  <r>
    <s v="21/06/2026"/>
    <s v="E"/>
    <s v="[1062] RAMGADH"/>
    <s v="[8404] CHANDESH"/>
    <x v="53"/>
    <x v="53"/>
    <x v="53"/>
    <s v="C"/>
    <n v="20"/>
    <n v="4.2"/>
    <n v="8.3000000000000007"/>
    <n v="0.84"/>
    <n v="1.66"/>
    <n v="40.589153700000004"/>
    <n v="811.78307400000006"/>
    <n v="417.01185308219181"/>
    <n v="278.00790205479456"/>
    <n v="14.206203795000002"/>
    <n v="75"/>
    <n v="900.98927779500002"/>
    <n v="45.049463889750001"/>
    <n v="462.83695777140406"/>
    <n v="308.55797184760269"/>
  </r>
  <r>
    <s v="22/06/2026"/>
    <s v="M"/>
    <s v="[1062] RAMGADH"/>
    <s v="[8404] CHANDESH"/>
    <x v="53"/>
    <x v="53"/>
    <x v="53"/>
    <s v="B"/>
    <n v="20"/>
    <n v="8.4"/>
    <n v="9"/>
    <n v="1.68"/>
    <n v="1.8"/>
    <n v="70.14"/>
    <n v="1402.8"/>
    <n v="487.08333333333326"/>
    <n v="324.72222222222217"/>
    <n v="24.549000000000003"/>
    <n v="75"/>
    <n v="1502.3489999999999"/>
    <n v="75.117449999999991"/>
    <n v="521.64895833333321"/>
    <n v="347.76597222222216"/>
  </r>
  <r>
    <s v="22/06/2026"/>
    <s v="M"/>
    <s v="[1062] RAMGADH"/>
    <s v="[8404] CHANDESH"/>
    <x v="53"/>
    <x v="53"/>
    <x v="53"/>
    <s v="C"/>
    <n v="28"/>
    <n v="4.5"/>
    <n v="8.4"/>
    <n v="1.26"/>
    <n v="2.3520000000000003"/>
    <n v="42.118167600000007"/>
    <n v="1179.3086928000002"/>
    <n v="417.01156039603967"/>
    <n v="278.00770693069313"/>
    <n v="20.637902124000007"/>
    <n v="105"/>
    <n v="1304.9465949240002"/>
    <n v="46.605235533000005"/>
    <n v="461.43797557425745"/>
    <n v="307.62531704950499"/>
  </r>
  <r>
    <s v="22/06/2026"/>
    <s v="E"/>
    <s v="[1062] RAMGADH"/>
    <s v="[8404] CHANDESH"/>
    <x v="53"/>
    <x v="53"/>
    <x v="53"/>
    <s v="B"/>
    <n v="13"/>
    <n v="8.1"/>
    <n v="9"/>
    <n v="1.0529999999999999"/>
    <n v="1.17"/>
    <n v="67.635000000000005"/>
    <n v="879.25500000000011"/>
    <n v="479.68085106382978"/>
    <n v="319.78723404255317"/>
    <n v="15.386962500000003"/>
    <n v="48.75"/>
    <n v="943.39196250000009"/>
    <n v="72.5686125"/>
    <n v="514.67101063829784"/>
    <n v="343.11400709219856"/>
  </r>
  <r>
    <s v="22/06/2026"/>
    <s v="E"/>
    <s v="[1062] RAMGADH"/>
    <s v="[8404] CHANDESH"/>
    <x v="53"/>
    <x v="53"/>
    <x v="53"/>
    <s v="C"/>
    <n v="26"/>
    <n v="4.0999999999999996"/>
    <n v="8.5"/>
    <n v="1.0659999999999998"/>
    <n v="2.21"/>
    <n v="40.728181500000005"/>
    <n v="1058.9327190000001"/>
    <n v="417.01209726962463"/>
    <n v="278.0080648464164"/>
    <n v="18.531322582500003"/>
    <n v="97.5"/>
    <n v="1174.9640415825002"/>
    <n v="45.190924676250006"/>
    <n v="462.70571340870316"/>
    <n v="308.47047560580211"/>
  </r>
  <r>
    <s v="23/06/2026"/>
    <s v="M"/>
    <s v="[1062] RAMGADH"/>
    <s v="[8404] CHANDESH"/>
    <x v="53"/>
    <x v="53"/>
    <x v="53"/>
    <s v="B"/>
    <n v="23"/>
    <n v="8.4"/>
    <n v="9"/>
    <n v="1.9320000000000002"/>
    <n v="2.0699999999999998"/>
    <n v="70.14"/>
    <n v="1613.22"/>
    <n v="487.08333333333326"/>
    <n v="324.72222222222217"/>
    <n v="28.231350000000003"/>
    <n v="86.25"/>
    <n v="1727.70135"/>
    <n v="75.117450000000005"/>
    <n v="521.64895833333333"/>
    <n v="347.76597222222222"/>
  </r>
  <r>
    <s v="23/06/2026"/>
    <s v="E"/>
    <s v="[1062] RAMGADH"/>
    <s v="[8404] CHANDESH"/>
    <x v="53"/>
    <x v="53"/>
    <x v="53"/>
    <s v="B"/>
    <n v="11"/>
    <n v="8.6"/>
    <n v="9"/>
    <n v="0.94599999999999995"/>
    <n v="0.99"/>
    <n v="71.809999999999988"/>
    <n v="789.90999999999985"/>
    <n v="491.84931506849313"/>
    <n v="327.89954337899542"/>
    <n v="13.823424999999999"/>
    <n v="41.25"/>
    <n v="844.9834249999999"/>
    <n v="76.816674999999989"/>
    <n v="526.14160958904108"/>
    <n v="350.76107305936074"/>
  </r>
  <r>
    <s v="23/06/2026"/>
    <s v="E"/>
    <s v="[1062] RAMGADH"/>
    <s v="[8404] CHANDESH"/>
    <x v="53"/>
    <x v="53"/>
    <x v="53"/>
    <s v="C"/>
    <n v="26"/>
    <n v="3.9"/>
    <n v="8.5"/>
    <n v="1.014"/>
    <n v="2.21"/>
    <n v="39.894181500000002"/>
    <n v="1037.2487190000002"/>
    <n v="417.01235017421601"/>
    <n v="278.00823344947736"/>
    <n v="18.151852582500005"/>
    <n v="97.5"/>
    <n v="1152.9005715825001"/>
    <n v="44.342329676250003"/>
    <n v="463.50867257404178"/>
    <n v="309.00578171602785"/>
  </r>
  <r>
    <s v="24/06/2026"/>
    <s v="M"/>
    <s v="[1062] RAMGADH"/>
    <s v="[8404] CHANDESH"/>
    <x v="53"/>
    <x v="53"/>
    <x v="53"/>
    <s v="B"/>
    <n v="23"/>
    <n v="8.1999999999999993"/>
    <n v="9"/>
    <n v="1.8859999999999999"/>
    <n v="2.0699999999999998"/>
    <n v="68.469999999999985"/>
    <n v="1574.8099999999997"/>
    <n v="482.18309859154925"/>
    <n v="321.45539906103284"/>
    <n v="27.559174999999996"/>
    <n v="86.25"/>
    <n v="1688.6191749999998"/>
    <n v="73.418224999999993"/>
    <n v="517.02975352112674"/>
    <n v="344.68650234741784"/>
  </r>
  <r>
    <s v="24/06/2026"/>
    <s v="M"/>
    <s v="[1062] RAMGADH"/>
    <s v="[8404] CHANDESH"/>
    <x v="53"/>
    <x v="53"/>
    <x v="53"/>
    <s v="C"/>
    <n v="22"/>
    <n v="4.4000000000000004"/>
    <n v="8.5"/>
    <n v="0.96800000000000008"/>
    <n v="1.87"/>
    <n v="41.97918150000001"/>
    <n v="923.54199300000028"/>
    <n v="417.01173675496693"/>
    <n v="278.00782450331127"/>
    <n v="16.161984877500007"/>
    <n v="82.5"/>
    <n v="1022.2039778775003"/>
    <n v="46.463817176250011"/>
    <n v="461.56109777731791"/>
    <n v="307.70739851821196"/>
  </r>
  <r>
    <s v="24/06/2026"/>
    <s v="E"/>
    <s v="[1062] RAMGADH"/>
    <s v="[8404] CHANDESH"/>
    <x v="53"/>
    <x v="53"/>
    <x v="53"/>
    <s v="B"/>
    <n v="5"/>
    <n v="8.8000000000000007"/>
    <n v="9"/>
    <n v="0.44"/>
    <n v="0.45"/>
    <n v="73.48"/>
    <n v="367.40000000000003"/>
    <n v="496.48648648648646"/>
    <n v="330.99099099099095"/>
    <n v="6.4295000000000009"/>
    <n v="18.75"/>
    <n v="392.57950000000005"/>
    <n v="78.515900000000016"/>
    <n v="530.51283783783788"/>
    <n v="353.67522522522523"/>
  </r>
  <r>
    <s v="24/06/2026"/>
    <s v="E"/>
    <s v="[1062] RAMGADH"/>
    <s v="[8404] CHANDESH"/>
    <x v="53"/>
    <x v="53"/>
    <x v="53"/>
    <s v="C"/>
    <n v="18"/>
    <n v="3.9"/>
    <n v="8"/>
    <n v="0.70200000000000007"/>
    <n v="1.44"/>
    <n v="38.504112000000006"/>
    <n v="693.07401600000014"/>
    <n v="417.0120433212997"/>
    <n v="278.00802888086645"/>
    <n v="12.128795280000004"/>
    <n v="67.5"/>
    <n v="772.70281128000011"/>
    <n v="42.927933960000004"/>
    <n v="464.92347249097475"/>
    <n v="309.94898166064985"/>
  </r>
  <r>
    <s v="25/06/2026"/>
    <s v="M"/>
    <s v="[1062] RAMGADH"/>
    <s v="[8404] CHANDESH"/>
    <x v="53"/>
    <x v="53"/>
    <x v="53"/>
    <s v="B"/>
    <n v="22"/>
    <n v="8.3000000000000007"/>
    <n v="9"/>
    <n v="1.8260000000000003"/>
    <n v="1.98"/>
    <n v="69.305000000000007"/>
    <n v="1524.71"/>
    <n v="484.65034965034965"/>
    <n v="323.10023310023308"/>
    <n v="26.682425000000002"/>
    <n v="82.5"/>
    <n v="1633.892425"/>
    <n v="74.267837499999999"/>
    <n v="519.35550699300688"/>
    <n v="346.23700466200461"/>
  </r>
  <r>
    <s v="25/06/2026"/>
    <s v="M"/>
    <s v="[1062] RAMGADH"/>
    <s v="[8404] CHANDESH"/>
    <x v="53"/>
    <x v="53"/>
    <x v="53"/>
    <s v="C"/>
    <n v="21"/>
    <n v="4.4000000000000004"/>
    <n v="8.1999999999999993"/>
    <n v="0.92400000000000004"/>
    <n v="1.722"/>
    <n v="41.145139800000003"/>
    <n v="864.0479358"/>
    <n v="417.01155202702705"/>
    <n v="278.00770135135139"/>
    <n v="15.120838876500002"/>
    <n v="78.75"/>
    <n v="957.91877467649999"/>
    <n v="45.615179746499997"/>
    <n v="462.31601094425673"/>
    <n v="308.2106739628378"/>
  </r>
  <r>
    <s v="25/06/2026"/>
    <s v="E"/>
    <s v="[1062] RAMGADH"/>
    <s v="[8404] CHANDESH"/>
    <x v="53"/>
    <x v="53"/>
    <x v="53"/>
    <s v="B"/>
    <n v="11"/>
    <n v="8.6"/>
    <n v="9"/>
    <n v="0.94599999999999995"/>
    <n v="0.99"/>
    <n v="71.809999999999988"/>
    <n v="789.90999999999985"/>
    <n v="491.84931506849313"/>
    <n v="327.89954337899542"/>
    <n v="13.823424999999999"/>
    <n v="41.25"/>
    <n v="844.9834249999999"/>
    <n v="76.816674999999989"/>
    <n v="526.14160958904108"/>
    <n v="350.76107305936074"/>
  </r>
  <r>
    <s v="25/06/2026"/>
    <s v="E"/>
    <s v="[1062] RAMGADH"/>
    <s v="[8404] CHANDESH"/>
    <x v="53"/>
    <x v="53"/>
    <x v="53"/>
    <s v="C"/>
    <n v="24"/>
    <n v="3.7"/>
    <n v="8.3000000000000007"/>
    <n v="0.88800000000000012"/>
    <n v="1.9920000000000002"/>
    <n v="38.504153700000003"/>
    <n v="924.09968880000008"/>
    <n v="417.01249494584835"/>
    <n v="278.00832996389892"/>
    <n v="16.171744554000004"/>
    <n v="90"/>
    <n v="1030.271433354"/>
    <n v="42.92797638975"/>
    <n v="464.923932018953"/>
    <n v="309.94928801263535"/>
  </r>
  <r>
    <s v="26/06/2026"/>
    <s v="M"/>
    <s v="[1062] RAMGADH"/>
    <s v="[8404] CHANDESH"/>
    <x v="53"/>
    <x v="53"/>
    <x v="53"/>
    <s v="B"/>
    <n v="24"/>
    <n v="8.5"/>
    <n v="9"/>
    <n v="2.04"/>
    <n v="2.16"/>
    <n v="70.975000000000009"/>
    <n v="1703.4"/>
    <n v="489.48275862068965"/>
    <n v="326.32183908045977"/>
    <n v="29.809500000000003"/>
    <n v="90"/>
    <n v="1823.2095000000002"/>
    <n v="75.967062500000011"/>
    <n v="523.91077586206893"/>
    <n v="349.27385057471264"/>
  </r>
  <r>
    <s v="26/06/2026"/>
    <s v="M"/>
    <s v="[1062] RAMGADH"/>
    <s v="[8404] CHANDESH"/>
    <x v="53"/>
    <x v="53"/>
    <x v="53"/>
    <s v="C"/>
    <n v="25"/>
    <n v="4.8"/>
    <n v="8.3000000000000007"/>
    <n v="1.2"/>
    <n v="2.0750000000000002"/>
    <n v="43.091153700000007"/>
    <n v="1077.2788425000001"/>
    <n v="417.01116483870976"/>
    <n v="278.00744322580653"/>
    <n v="18.852379743750003"/>
    <n v="93.75"/>
    <n v="1189.88122224375"/>
    <n v="47.595248889750003"/>
    <n v="460.5991828040323"/>
    <n v="307.06612186935484"/>
  </r>
  <r>
    <s v="26/06/2026"/>
    <s v="E"/>
    <s v="[1062] RAMGADH"/>
    <s v="[8404] CHANDESH"/>
    <x v="53"/>
    <x v="53"/>
    <x v="53"/>
    <s v="B"/>
    <n v="9"/>
    <n v="8.8000000000000007"/>
    <n v="9"/>
    <n v="0.79200000000000004"/>
    <n v="0.81"/>
    <n v="73.48"/>
    <n v="661.32"/>
    <n v="496.48648648648646"/>
    <n v="330.99099099099095"/>
    <n v="11.573100000000002"/>
    <n v="33.75"/>
    <n v="706.6431"/>
    <n v="78.515900000000002"/>
    <n v="530.51283783783776"/>
    <n v="353.67522522522518"/>
  </r>
  <r>
    <s v="26/06/2026"/>
    <s v="E"/>
    <s v="[1062] RAMGADH"/>
    <s v="[8404] CHANDESH"/>
    <x v="53"/>
    <x v="53"/>
    <x v="53"/>
    <s v="C"/>
    <n v="19"/>
    <n v="4.0999999999999996"/>
    <n v="8.3000000000000007"/>
    <n v="0.77899999999999991"/>
    <n v="1.5770000000000002"/>
    <n v="40.172153700000003"/>
    <n v="763.27092030000006"/>
    <n v="417.01197612456752"/>
    <n v="278.00798408304502"/>
    <n v="13.357241105250003"/>
    <n v="71.25"/>
    <n v="847.87816140525001"/>
    <n v="44.625166389749999"/>
    <n v="463.23702134688585"/>
    <n v="308.82468089792388"/>
  </r>
  <r>
    <s v="27/06/2026"/>
    <s v="M"/>
    <s v="[1062] RAMGADH"/>
    <s v="[8404] CHANDESH"/>
    <x v="53"/>
    <x v="53"/>
    <x v="53"/>
    <s v="B"/>
    <n v="24"/>
    <n v="8.4"/>
    <n v="9"/>
    <n v="2.016"/>
    <n v="2.16"/>
    <n v="70.14"/>
    <n v="1683.3600000000001"/>
    <n v="487.08333333333326"/>
    <n v="324.72222222222217"/>
    <n v="29.458800000000004"/>
    <n v="90"/>
    <n v="1802.8188"/>
    <n v="75.117450000000005"/>
    <n v="521.64895833333333"/>
    <n v="347.76597222222222"/>
  </r>
  <r>
    <s v="27/06/2026"/>
    <s v="M"/>
    <s v="[1062] RAMGADH"/>
    <s v="[8404] CHANDESH"/>
    <x v="53"/>
    <x v="53"/>
    <x v="53"/>
    <s v="C"/>
    <n v="24"/>
    <n v="4.5"/>
    <n v="8.3000000000000007"/>
    <n v="1.08"/>
    <n v="1.9920000000000002"/>
    <n v="41.840153700000002"/>
    <n v="1004.1636888"/>
    <n v="417.01149867109638"/>
    <n v="278.00766578073092"/>
    <n v="17.572864554000002"/>
    <n v="90"/>
    <n v="1111.7365533540001"/>
    <n v="46.322356389750006"/>
    <n v="461.68461518023264"/>
    <n v="307.78974345348843"/>
  </r>
  <r>
    <s v="27/06/2026"/>
    <s v="E"/>
    <s v="[1062] RAMGADH"/>
    <s v="[8404] CHANDESH"/>
    <x v="53"/>
    <x v="53"/>
    <x v="53"/>
    <s v="B"/>
    <n v="11"/>
    <n v="8.6"/>
    <n v="9"/>
    <n v="0.94599999999999995"/>
    <n v="0.99"/>
    <n v="71.809999999999988"/>
    <n v="789.90999999999985"/>
    <n v="491.84931506849313"/>
    <n v="327.89954337899542"/>
    <n v="13.823424999999999"/>
    <n v="41.25"/>
    <n v="844.9834249999999"/>
    <n v="76.816674999999989"/>
    <n v="526.14160958904108"/>
    <n v="350.76107305936074"/>
  </r>
  <r>
    <s v="27/06/2026"/>
    <s v="E"/>
    <s v="[1062] RAMGADH"/>
    <s v="[8404] CHANDESH"/>
    <x v="53"/>
    <x v="53"/>
    <x v="53"/>
    <s v="C"/>
    <n v="17"/>
    <n v="4.5999999999999996"/>
    <n v="8.3000000000000007"/>
    <n v="0.78199999999999992"/>
    <n v="1.4110000000000003"/>
    <n v="42.257153700000003"/>
    <n v="718.37161290000006"/>
    <n v="417.01138519736844"/>
    <n v="278.00759013157898"/>
    <n v="12.571503225750002"/>
    <n v="63.75"/>
    <n v="794.69311612575007"/>
    <n v="46.746653889750007"/>
    <n v="461.31566338569087"/>
    <n v="307.5437755904606"/>
  </r>
  <r>
    <s v="28/06/2026"/>
    <s v="M"/>
    <s v="[1062] RAMGADH"/>
    <s v="[8404] CHANDESH"/>
    <x v="53"/>
    <x v="53"/>
    <x v="53"/>
    <s v="B"/>
    <n v="22"/>
    <n v="8.6"/>
    <n v="8.9"/>
    <n v="1.8919999999999999"/>
    <n v="1.9580000000000002"/>
    <n v="71.091899999999981"/>
    <n v="1564.0217999999995"/>
    <n v="489.16444954128423"/>
    <n v="326.10963302752282"/>
    <n v="27.370381499999993"/>
    <n v="82.5"/>
    <n v="1673.8921814999994"/>
    <n v="76.086008249999978"/>
    <n v="523.52757970183472"/>
    <n v="349.0183864678898"/>
  </r>
  <r>
    <s v="28/06/2026"/>
    <s v="E"/>
    <s v="[1062] RAMGADH"/>
    <s v="[8404] CHANDESH"/>
    <x v="53"/>
    <x v="53"/>
    <x v="53"/>
    <s v="B"/>
    <n v="11"/>
    <n v="8.6"/>
    <n v="9"/>
    <n v="0.94599999999999995"/>
    <n v="0.99"/>
    <n v="71.809999999999988"/>
    <n v="789.90999999999985"/>
    <n v="491.84931506849313"/>
    <n v="327.89954337899542"/>
    <n v="13.823424999999999"/>
    <n v="41.25"/>
    <n v="844.9834249999999"/>
    <n v="76.816674999999989"/>
    <n v="526.14160958904108"/>
    <n v="350.76107305936074"/>
  </r>
  <r>
    <s v="28/06/2026"/>
    <s v="E"/>
    <s v="[1062] RAMGADH"/>
    <s v="[8404] CHANDESH"/>
    <x v="53"/>
    <x v="53"/>
    <x v="53"/>
    <s v="C"/>
    <n v="21"/>
    <n v="4.2"/>
    <n v="8.1999999999999993"/>
    <n v="0.88200000000000001"/>
    <n v="1.722"/>
    <n v="40.311139799999999"/>
    <n v="846.53393579999999"/>
    <n v="417.01179103448277"/>
    <n v="278.00786068965516"/>
    <n v="14.814343876500001"/>
    <n v="78.75"/>
    <n v="940.09827967649994"/>
    <n v="44.766584746499994"/>
    <n v="463.102600825862"/>
    <n v="308.73506721724135"/>
  </r>
  <r>
    <s v="29/06/2026"/>
    <s v="M"/>
    <s v="[1062] RAMGADH"/>
    <s v="[8404] CHANDESH"/>
    <x v="53"/>
    <x v="53"/>
    <x v="53"/>
    <s v="B"/>
    <n v="23"/>
    <n v="8.5"/>
    <n v="9"/>
    <n v="1.9550000000000001"/>
    <n v="2.0699999999999998"/>
    <n v="70.975000000000009"/>
    <n v="1632.4250000000002"/>
    <n v="489.48275862068965"/>
    <n v="326.32183908045977"/>
    <n v="28.567437500000008"/>
    <n v="86.25"/>
    <n v="1747.2424375000003"/>
    <n v="75.967062500000011"/>
    <n v="523.91077586206893"/>
    <n v="349.27385057471264"/>
  </r>
  <r>
    <s v="29/06/2026"/>
    <s v="M"/>
    <s v="[1062] RAMGADH"/>
    <s v="[8404] CHANDESH"/>
    <x v="53"/>
    <x v="53"/>
    <x v="53"/>
    <s v="C"/>
    <n v="11"/>
    <n v="3.7"/>
    <n v="8.1999999999999993"/>
    <n v="0.40700000000000003"/>
    <n v="0.90199999999999991"/>
    <n v="38.226139799999999"/>
    <n v="420.48753779999998"/>
    <n v="417.01243418181815"/>
    <n v="278.00828945454543"/>
    <n v="7.3585319115000001"/>
    <n v="41.25"/>
    <n v="469.09606971149998"/>
    <n v="42.645097246500001"/>
    <n v="465.21924268909089"/>
    <n v="310.14616179272724"/>
  </r>
  <r>
    <s v="29/06/2026"/>
    <s v="E"/>
    <s v="[1062] RAMGADH"/>
    <s v="[8404] CHANDESH"/>
    <x v="53"/>
    <x v="53"/>
    <x v="53"/>
    <s v="B"/>
    <n v="12"/>
    <n v="8.5"/>
    <n v="9"/>
    <n v="1.02"/>
    <n v="1.08"/>
    <n v="70.975000000000009"/>
    <n v="851.7"/>
    <n v="489.48275862068965"/>
    <n v="326.32183908045977"/>
    <n v="14.904750000000002"/>
    <n v="45"/>
    <n v="911.60475000000008"/>
    <n v="75.967062500000011"/>
    <n v="523.91077586206893"/>
    <n v="349.27385057471264"/>
  </r>
  <r>
    <s v="29/06/2026"/>
    <s v="E"/>
    <s v="[1062] RAMGADH"/>
    <s v="[8404] CHANDESH"/>
    <x v="53"/>
    <x v="53"/>
    <x v="53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30/06/2026"/>
    <s v="M"/>
    <s v="[1062] RAMGADH"/>
    <s v="[8404] CHANDESH"/>
    <x v="53"/>
    <x v="53"/>
    <x v="53"/>
    <s v="B"/>
    <n v="24"/>
    <n v="8.1999999999999993"/>
    <n v="9"/>
    <n v="1.9679999999999997"/>
    <n v="2.16"/>
    <n v="68.469999999999985"/>
    <n v="1643.2799999999997"/>
    <n v="482.18309859154925"/>
    <n v="321.45539906103284"/>
    <n v="28.757399999999997"/>
    <n v="90"/>
    <n v="1762.0373999999997"/>
    <n v="73.418224999999993"/>
    <n v="517.02975352112674"/>
    <n v="344.68650234741784"/>
  </r>
  <r>
    <s v="30/06/2026"/>
    <s v="M"/>
    <s v="[1062] RAMGADH"/>
    <s v="[8404] CHANDESH"/>
    <x v="53"/>
    <x v="53"/>
    <x v="53"/>
    <s v="C"/>
    <n v="24"/>
    <n v="4.3"/>
    <n v="8.3000000000000007"/>
    <n v="1.0319999999999998"/>
    <n v="1.9920000000000002"/>
    <n v="41.006153699999999"/>
    <n v="984.14768879999997"/>
    <n v="417.0117325423729"/>
    <n v="278.00782169491526"/>
    <n v="17.222584554000001"/>
    <n v="90"/>
    <n v="1091.3702733539999"/>
    <n v="45.473761389749995"/>
    <n v="462.44503108220334"/>
    <n v="308.29668738813558"/>
  </r>
  <r>
    <s v="30/06/2026"/>
    <s v="E"/>
    <s v="[1062] RAMGADH"/>
    <s v="[8404] CHANDESH"/>
    <x v="53"/>
    <x v="53"/>
    <x v="53"/>
    <s v="B"/>
    <n v="12"/>
    <n v="8.6999999999999993"/>
    <n v="9"/>
    <n v="1.0439999999999998"/>
    <n v="1.08"/>
    <n v="72.644999999999996"/>
    <n v="871.74"/>
    <n v="494.18367346938777"/>
    <n v="329.45578231292518"/>
    <n v="15.255450000000002"/>
    <n v="45"/>
    <n v="931.99545000000001"/>
    <n v="77.666287499999996"/>
    <n v="528.34209183673465"/>
    <n v="352.22806122448975"/>
  </r>
  <r>
    <s v="30/06/2026"/>
    <s v="E"/>
    <s v="[1062] RAMGADH"/>
    <s v="[8404] CHANDESH"/>
    <x v="53"/>
    <x v="53"/>
    <x v="53"/>
    <s v="C"/>
    <n v="23"/>
    <n v="3.9"/>
    <n v="8.3000000000000007"/>
    <n v="0.89700000000000002"/>
    <n v="1.909"/>
    <n v="39.338153700000007"/>
    <n v="904.77753510000014"/>
    <n v="417.01223003533573"/>
    <n v="278.00815335689049"/>
    <n v="15.833606864250005"/>
    <n v="86.25"/>
    <n v="1006.8611419642501"/>
    <n v="43.776571389750004"/>
    <n v="464.06259423763254"/>
    <n v="309.37506282508838"/>
  </r>
  <r>
    <s v="01/06/2026"/>
    <s v="M"/>
    <s v="[1062] RAMGADH"/>
    <s v="[8404] CHANDESH"/>
    <x v="54"/>
    <x v="54"/>
    <x v="54"/>
    <s v="B"/>
    <n v="67"/>
    <n v="7"/>
    <n v="9"/>
    <n v="4.6900000000000004"/>
    <n v="6.03"/>
    <n v="58.45"/>
    <n v="3916.15"/>
    <n v="449.61538461538464"/>
    <n v="299.74358974358978"/>
    <n v="68.53262500000001"/>
    <n v="251.25"/>
    <n v="4235.9326250000004"/>
    <n v="63.222875000000009"/>
    <n v="486.32980769230772"/>
    <n v="324.21987179487184"/>
  </r>
  <r>
    <s v="01/06/2026"/>
    <s v="E"/>
    <s v="[1062] RAMGADH"/>
    <s v="[8404] CHANDESH"/>
    <x v="54"/>
    <x v="54"/>
    <x v="54"/>
    <s v="B"/>
    <n v="65"/>
    <n v="6.9"/>
    <n v="9"/>
    <n v="4.4850000000000003"/>
    <n v="5.85"/>
    <n v="57.615000000000002"/>
    <n v="3744.9749999999999"/>
    <n v="446.62790697674421"/>
    <n v="297.75193798449612"/>
    <n v="65.537062500000005"/>
    <n v="243.75"/>
    <n v="4054.2620625"/>
    <n v="62.373262500000003"/>
    <n v="483.51366279069771"/>
    <n v="322.34244186046516"/>
  </r>
  <r>
    <s v="02/06/2026"/>
    <s v="M"/>
    <s v="[1062] RAMGADH"/>
    <s v="[8404] CHANDESH"/>
    <x v="54"/>
    <x v="54"/>
    <x v="54"/>
    <s v="B"/>
    <n v="67"/>
    <n v="7"/>
    <n v="9"/>
    <n v="4.6900000000000004"/>
    <n v="6.03"/>
    <n v="58.45"/>
    <n v="3916.15"/>
    <n v="449.61538461538464"/>
    <n v="299.74358974358978"/>
    <n v="68.53262500000001"/>
    <n v="251.25"/>
    <n v="4235.9326250000004"/>
    <n v="63.222875000000009"/>
    <n v="486.32980769230772"/>
    <n v="324.21987179487184"/>
  </r>
  <r>
    <s v="02/06/2026"/>
    <s v="E"/>
    <s v="[1062] RAMGADH"/>
    <s v="[8404] CHANDESH"/>
    <x v="54"/>
    <x v="54"/>
    <x v="54"/>
    <s v="B"/>
    <n v="65"/>
    <n v="7"/>
    <n v="9"/>
    <n v="4.55"/>
    <n v="5.85"/>
    <n v="58.45"/>
    <n v="3799.25"/>
    <n v="449.61538461538464"/>
    <n v="299.74358974358978"/>
    <n v="66.486875000000012"/>
    <n v="243.75"/>
    <n v="4109.4868749999996"/>
    <n v="63.222874999999995"/>
    <n v="486.32980769230761"/>
    <n v="324.21987179487172"/>
  </r>
  <r>
    <s v="03/06/2026"/>
    <s v="M"/>
    <s v="[1062] RAMGADH"/>
    <s v="[8404] CHANDESH"/>
    <x v="54"/>
    <x v="54"/>
    <x v="54"/>
    <s v="B"/>
    <n v="69"/>
    <n v="7"/>
    <n v="9"/>
    <n v="4.83"/>
    <n v="6.21"/>
    <n v="58.45"/>
    <n v="4033.05"/>
    <n v="449.61538461538464"/>
    <n v="299.74358974358978"/>
    <n v="70.578375000000008"/>
    <n v="258.75"/>
    <n v="4362.3783750000002"/>
    <n v="63.222875000000002"/>
    <n v="486.32980769230767"/>
    <n v="324.21987179487178"/>
  </r>
  <r>
    <s v="03/06/2026"/>
    <s v="E"/>
    <s v="[1062] RAMGADH"/>
    <s v="[8404] CHANDESH"/>
    <x v="54"/>
    <x v="54"/>
    <x v="54"/>
    <s v="B"/>
    <n v="65"/>
    <n v="7"/>
    <n v="9"/>
    <n v="4.55"/>
    <n v="5.85"/>
    <n v="58.45"/>
    <n v="3799.25"/>
    <n v="449.61538461538464"/>
    <n v="299.74358974358978"/>
    <n v="66.486875000000012"/>
    <n v="243.75"/>
    <n v="4109.4868749999996"/>
    <n v="63.222874999999995"/>
    <n v="486.32980769230761"/>
    <n v="324.21987179487172"/>
  </r>
  <r>
    <s v="04/06/2026"/>
    <s v="M"/>
    <s v="[1062] RAMGADH"/>
    <s v="[8404] CHANDESH"/>
    <x v="54"/>
    <x v="54"/>
    <x v="54"/>
    <s v="B"/>
    <n v="71"/>
    <n v="7"/>
    <n v="9"/>
    <n v="4.97"/>
    <n v="6.39"/>
    <n v="58.45"/>
    <n v="4149.95"/>
    <n v="449.61538461538464"/>
    <n v="299.74358974358978"/>
    <n v="72.624125000000006"/>
    <n v="266.25"/>
    <n v="4488.8241250000001"/>
    <n v="63.222875000000002"/>
    <n v="486.32980769230767"/>
    <n v="324.21987179487178"/>
  </r>
  <r>
    <s v="04/06/2026"/>
    <s v="E"/>
    <s v="[1062] RAMGADH"/>
    <s v="[8404] CHANDESH"/>
    <x v="54"/>
    <x v="54"/>
    <x v="54"/>
    <s v="B"/>
    <n v="80"/>
    <n v="6.5"/>
    <n v="9"/>
    <n v="5.2"/>
    <n v="7.2"/>
    <n v="54.274999999999999"/>
    <n v="4342"/>
    <n v="434.2"/>
    <n v="289.46666666666664"/>
    <n v="75.985000000000014"/>
    <n v="300"/>
    <n v="4717.9849999999997"/>
    <n v="58.974812499999999"/>
    <n v="471.79849999999999"/>
    <n v="314.53233333333333"/>
  </r>
  <r>
    <s v="05/06/2026"/>
    <s v="M"/>
    <s v="[1062] RAMGADH"/>
    <s v="[8404] CHANDESH"/>
    <x v="54"/>
    <x v="54"/>
    <x v="54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05/06/2026"/>
    <s v="E"/>
    <s v="[1062] RAMGADH"/>
    <s v="[8404] CHANDESH"/>
    <x v="54"/>
    <x v="54"/>
    <x v="54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06/06/2026"/>
    <s v="M"/>
    <s v="[1062] RAMGADH"/>
    <s v="[8404] CHANDESH"/>
    <x v="54"/>
    <x v="54"/>
    <x v="54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06/06/2026"/>
    <s v="E"/>
    <s v="[1062] RAMGADH"/>
    <s v="[8404] CHANDESH"/>
    <x v="54"/>
    <x v="54"/>
    <x v="54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07/06/2026"/>
    <s v="M"/>
    <s v="[1062] RAMGADH"/>
    <s v="[8404] CHANDESH"/>
    <x v="54"/>
    <x v="54"/>
    <x v="54"/>
    <s v="B"/>
    <n v="71"/>
    <n v="7"/>
    <n v="9"/>
    <n v="4.97"/>
    <n v="6.39"/>
    <n v="58.45"/>
    <n v="4149.95"/>
    <n v="449.61538461538464"/>
    <n v="299.74358974358978"/>
    <n v="72.624125000000006"/>
    <n v="266.25"/>
    <n v="4488.8241250000001"/>
    <n v="63.222875000000002"/>
    <n v="486.32980769230767"/>
    <n v="324.21987179487178"/>
  </r>
  <r>
    <s v="07/06/2026"/>
    <s v="E"/>
    <s v="[1062] RAMGADH"/>
    <s v="[8404] CHANDESH"/>
    <x v="54"/>
    <x v="54"/>
    <x v="54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08/06/2026"/>
    <s v="M"/>
    <s v="[1062] RAMGADH"/>
    <s v="[8404] CHANDESH"/>
    <x v="54"/>
    <x v="54"/>
    <x v="54"/>
    <s v="B"/>
    <n v="73"/>
    <n v="6.8"/>
    <n v="9"/>
    <n v="4.9639999999999995"/>
    <n v="6.57"/>
    <n v="56.78"/>
    <n v="4144.9400000000005"/>
    <n v="443.59375"/>
    <n v="295.72916666666669"/>
    <n v="72.536450000000016"/>
    <n v="273.75"/>
    <n v="4491.2264500000001"/>
    <n v="61.523650000000004"/>
    <n v="480.65351562500001"/>
    <n v="320.43567708333336"/>
  </r>
  <r>
    <s v="08/06/2026"/>
    <s v="E"/>
    <s v="[1062] RAMGADH"/>
    <s v="[8404] CHANDESH"/>
    <x v="54"/>
    <x v="54"/>
    <x v="54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09/06/2026"/>
    <s v="M"/>
    <s v="[1062] RAMGADH"/>
    <s v="[8404] CHANDESH"/>
    <x v="54"/>
    <x v="54"/>
    <x v="54"/>
    <s v="B"/>
    <n v="68"/>
    <n v="6.9"/>
    <n v="9"/>
    <n v="4.6920000000000002"/>
    <n v="6.12"/>
    <n v="57.615000000000002"/>
    <n v="3917.82"/>
    <n v="446.62790697674421"/>
    <n v="297.75193798449612"/>
    <n v="68.561850000000007"/>
    <n v="255"/>
    <n v="4241.3818499999998"/>
    <n v="62.373262499999996"/>
    <n v="483.51366279069765"/>
    <n v="322.3424418604651"/>
  </r>
  <r>
    <s v="09/06/2026"/>
    <s v="E"/>
    <s v="[1062] RAMGADH"/>
    <s v="[8404] CHANDESH"/>
    <x v="54"/>
    <x v="54"/>
    <x v="54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0/06/2026"/>
    <s v="M"/>
    <s v="[1062] RAMGADH"/>
    <s v="[8404] CHANDESH"/>
    <x v="54"/>
    <x v="54"/>
    <x v="54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0/06/2026"/>
    <s v="E"/>
    <s v="[1062] RAMGADH"/>
    <s v="[8404] CHANDESH"/>
    <x v="54"/>
    <x v="54"/>
    <x v="54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1/06/2026"/>
    <s v="M"/>
    <s v="[1062] RAMGADH"/>
    <s v="[8404] CHANDESH"/>
    <x v="54"/>
    <x v="54"/>
    <x v="54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1/06/2026"/>
    <s v="E"/>
    <s v="[1062] RAMGADH"/>
    <s v="[8404] CHANDESH"/>
    <x v="54"/>
    <x v="54"/>
    <x v="54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12/06/2026"/>
    <s v="M"/>
    <s v="[1062] RAMGADH"/>
    <s v="[8404] CHANDESH"/>
    <x v="54"/>
    <x v="54"/>
    <x v="54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2/06/2026"/>
    <s v="E"/>
    <s v="[1062] RAMGADH"/>
    <s v="[8404] CHANDESH"/>
    <x v="54"/>
    <x v="54"/>
    <x v="54"/>
    <s v="B"/>
    <n v="65"/>
    <n v="7"/>
    <n v="9"/>
    <n v="4.55"/>
    <n v="5.85"/>
    <n v="58.45"/>
    <n v="3799.25"/>
    <n v="449.61538461538464"/>
    <n v="299.74358974358978"/>
    <n v="66.486875000000012"/>
    <n v="243.75"/>
    <n v="4109.4868749999996"/>
    <n v="63.222874999999995"/>
    <n v="486.32980769230761"/>
    <n v="324.21987179487172"/>
  </r>
  <r>
    <s v="13/06/2026"/>
    <s v="M"/>
    <s v="[1062] RAMGADH"/>
    <s v="[8404] CHANDESH"/>
    <x v="54"/>
    <x v="54"/>
    <x v="54"/>
    <s v="B"/>
    <n v="70"/>
    <n v="6.6"/>
    <n v="8.8000000000000007"/>
    <n v="4.62"/>
    <n v="6.16"/>
    <n v="54.558900000000001"/>
    <n v="3819.123"/>
    <n v="437.63823529411764"/>
    <n v="291.75882352941176"/>
    <n v="66.834652500000004"/>
    <n v="262.5"/>
    <n v="4148.4576525000002"/>
    <n v="59.263680750000006"/>
    <n v="475.37711831550803"/>
    <n v="316.91807887700537"/>
  </r>
  <r>
    <s v="13/06/2026"/>
    <s v="E"/>
    <s v="[1062] RAMGADH"/>
    <s v="[8404] CHANDESH"/>
    <x v="54"/>
    <x v="54"/>
    <x v="54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4/06/2026"/>
    <s v="M"/>
    <s v="[1062] RAMGADH"/>
    <s v="[8404] CHANDESH"/>
    <x v="54"/>
    <x v="54"/>
    <x v="54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4/06/2026"/>
    <s v="E"/>
    <s v="[1062] RAMGADH"/>
    <s v="[8404] CHANDESH"/>
    <x v="54"/>
    <x v="54"/>
    <x v="54"/>
    <s v="B"/>
    <n v="67"/>
    <n v="7"/>
    <n v="9"/>
    <n v="4.6900000000000004"/>
    <n v="6.03"/>
    <n v="58.45"/>
    <n v="3916.15"/>
    <n v="449.61538461538464"/>
    <n v="299.74358974358978"/>
    <n v="68.53262500000001"/>
    <n v="251.25"/>
    <n v="4235.9326250000004"/>
    <n v="63.222875000000009"/>
    <n v="486.32980769230772"/>
    <n v="324.21987179487184"/>
  </r>
  <r>
    <s v="15/06/2026"/>
    <s v="M"/>
    <s v="[1062] RAMGADH"/>
    <s v="[8404] CHANDESH"/>
    <x v="54"/>
    <x v="54"/>
    <x v="54"/>
    <s v="B"/>
    <n v="69"/>
    <n v="6.9"/>
    <n v="8.8000000000000007"/>
    <n v="4.7610000000000001"/>
    <n v="6.0720000000000001"/>
    <n v="57.038850000000004"/>
    <n v="3935.6806500000002"/>
    <n v="446.77950391644907"/>
    <n v="297.85300261096603"/>
    <n v="68.874411375000008"/>
    <n v="258.75"/>
    <n v="4263.3050613750002"/>
    <n v="61.787029875000002"/>
    <n v="483.97151338120102"/>
    <n v="322.64767558746735"/>
  </r>
  <r>
    <s v="15/06/2026"/>
    <s v="E"/>
    <s v="[1062] RAMGADH"/>
    <s v="[8404] CHANDESH"/>
    <x v="54"/>
    <x v="54"/>
    <x v="54"/>
    <s v="B"/>
    <n v="68"/>
    <n v="6.8"/>
    <n v="8.8000000000000007"/>
    <n v="4.6239999999999997"/>
    <n v="5.9840000000000009"/>
    <n v="56.212200000000003"/>
    <n v="3822.4296000000004"/>
    <n v="443.78052631578947"/>
    <n v="295.8536842105263"/>
    <n v="66.89251800000001"/>
    <n v="255"/>
    <n v="4144.322118"/>
    <n v="60.945913500000003"/>
    <n v="481.15194868421054"/>
    <n v="320.76796578947369"/>
  </r>
  <r>
    <s v="16/06/2026"/>
    <s v="M"/>
    <s v="[1062] RAMGADH"/>
    <s v="[8404] CHANDESH"/>
    <x v="54"/>
    <x v="54"/>
    <x v="54"/>
    <s v="B"/>
    <n v="70"/>
    <n v="6.6"/>
    <n v="8.8000000000000007"/>
    <n v="4.62"/>
    <n v="6.16"/>
    <n v="54.558900000000001"/>
    <n v="3819.123"/>
    <n v="437.63823529411764"/>
    <n v="291.75882352941176"/>
    <n v="66.834652500000004"/>
    <n v="262.5"/>
    <n v="4148.4576525000002"/>
    <n v="59.263680750000006"/>
    <n v="475.37711831550803"/>
    <n v="316.91807887700537"/>
  </r>
  <r>
    <s v="16/06/2026"/>
    <s v="E"/>
    <s v="[1062] RAMGADH"/>
    <s v="[8404] CHANDESH"/>
    <x v="54"/>
    <x v="54"/>
    <x v="54"/>
    <s v="B"/>
    <n v="68"/>
    <n v="7"/>
    <n v="9"/>
    <n v="4.76"/>
    <n v="6.12"/>
    <n v="58.45"/>
    <n v="3974.6000000000004"/>
    <n v="449.61538461538464"/>
    <n v="299.74358974358978"/>
    <n v="69.555500000000009"/>
    <n v="255"/>
    <n v="4299.1555000000008"/>
    <n v="63.222875000000009"/>
    <n v="486.32980769230772"/>
    <n v="324.21987179487184"/>
  </r>
  <r>
    <s v="17/06/2026"/>
    <s v="M"/>
    <s v="[1062] RAMGADH"/>
    <s v="[8404] CHANDESH"/>
    <x v="54"/>
    <x v="54"/>
    <x v="54"/>
    <s v="B"/>
    <n v="70"/>
    <n v="6.8"/>
    <n v="8.8000000000000007"/>
    <n v="4.76"/>
    <n v="6.16"/>
    <n v="56.212200000000003"/>
    <n v="3934.8540000000003"/>
    <n v="443.78052631578947"/>
    <n v="295.8536842105263"/>
    <n v="68.85994500000001"/>
    <n v="262.5"/>
    <n v="4266.2139450000004"/>
    <n v="60.945913500000003"/>
    <n v="481.15194868421054"/>
    <n v="320.76796578947369"/>
  </r>
  <r>
    <s v="17/06/2026"/>
    <s v="E"/>
    <s v="[1062] RAMGADH"/>
    <s v="[8404] CHANDESH"/>
    <x v="54"/>
    <x v="54"/>
    <x v="54"/>
    <s v="B"/>
    <n v="68"/>
    <n v="6.8"/>
    <n v="8.8000000000000007"/>
    <n v="4.6239999999999997"/>
    <n v="5.9840000000000009"/>
    <n v="56.212200000000003"/>
    <n v="3822.4296000000004"/>
    <n v="443.78052631578947"/>
    <n v="295.8536842105263"/>
    <n v="66.89251800000001"/>
    <n v="255"/>
    <n v="4144.322118"/>
    <n v="60.945913500000003"/>
    <n v="481.15194868421054"/>
    <n v="320.76796578947369"/>
  </r>
  <r>
    <s v="18/06/2026"/>
    <s v="M"/>
    <s v="[1062] RAMGADH"/>
    <s v="[8404] CHANDESH"/>
    <x v="54"/>
    <x v="54"/>
    <x v="54"/>
    <s v="B"/>
    <n v="1600"/>
    <n v="5.6"/>
    <n v="8.4"/>
    <n v="89.6"/>
    <n v="134.4"/>
    <n v="45.357199999999999"/>
    <n v="72571.520000000004"/>
    <n v="404.97500000000002"/>
    <n v="269.98333333333335"/>
    <n v="1270.0016000000003"/>
    <n v="6000"/>
    <n v="79841.521600000007"/>
    <n v="49.900951000000006"/>
    <n v="445.54420535714297"/>
    <n v="297.02947023809531"/>
  </r>
  <r>
    <s v="18/06/2026"/>
    <s v="M"/>
    <s v="[1062] RAMGADH"/>
    <s v="[8404] CHANDESH"/>
    <x v="54"/>
    <x v="54"/>
    <x v="54"/>
    <s v="C"/>
    <n v="400"/>
    <n v="4"/>
    <n v="8.1"/>
    <n v="16"/>
    <n v="32.4"/>
    <n v="39.199125899999999"/>
    <n v="15679.65036"/>
    <n v="417.01197765957443"/>
    <n v="278.00798510638293"/>
    <n v="274.39388130000003"/>
    <n v="1500"/>
    <n v="17454.044241299998"/>
    <n v="43.635110603249998"/>
    <n v="464.20330428989359"/>
    <n v="309.46886952659571"/>
  </r>
  <r>
    <s v="18/06/2026"/>
    <s v="E"/>
    <s v="[1062] RAMGADH"/>
    <s v="[8404] CHANDESH"/>
    <x v="54"/>
    <x v="54"/>
    <x v="54"/>
    <s v="C"/>
    <n v="5000"/>
    <n v="4"/>
    <n v="8"/>
    <n v="200"/>
    <n v="400"/>
    <n v="38.921112000000008"/>
    <n v="194605.56000000003"/>
    <n v="417.01191428571434"/>
    <n v="278.00794285714289"/>
    <n v="3405.5973000000008"/>
    <n v="18750"/>
    <n v="216761.15730000002"/>
    <n v="43.352231460000006"/>
    <n v="464.48819421428578"/>
    <n v="309.65879614285717"/>
  </r>
  <r>
    <s v="19/06/2026"/>
    <s v="E"/>
    <s v="[1062] RAMGADH"/>
    <s v="[8404] CHANDESH"/>
    <x v="54"/>
    <x v="54"/>
    <x v="54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0/06/2026"/>
    <s v="M"/>
    <s v="[1062] RAMGADH"/>
    <s v="[8404] CHANDESH"/>
    <x v="54"/>
    <x v="54"/>
    <x v="54"/>
    <s v="B"/>
    <n v="50"/>
    <n v="6.5"/>
    <n v="9"/>
    <n v="3.25"/>
    <n v="4.5"/>
    <n v="54.274999999999999"/>
    <n v="2713.75"/>
    <n v="434.2"/>
    <n v="289.46666666666664"/>
    <n v="47.490625000000001"/>
    <n v="187.5"/>
    <n v="2948.7406249999999"/>
    <n v="58.974812499999999"/>
    <n v="471.79849999999999"/>
    <n v="314.53233333333333"/>
  </r>
  <r>
    <s v="20/06/2026"/>
    <s v="E"/>
    <s v="[1062] RAMGADH"/>
    <s v="[8404] CHANDESH"/>
    <x v="54"/>
    <x v="54"/>
    <x v="54"/>
    <s v="B"/>
    <n v="52"/>
    <n v="6.5"/>
    <n v="9"/>
    <n v="3.38"/>
    <n v="4.68"/>
    <n v="54.274999999999999"/>
    <n v="2822.2999999999997"/>
    <n v="434.2"/>
    <n v="289.46666666666664"/>
    <n v="49.390250000000002"/>
    <n v="195"/>
    <n v="3066.6902499999997"/>
    <n v="58.974812499999992"/>
    <n v="471.79849999999993"/>
    <n v="314.53233333333327"/>
  </r>
  <r>
    <s v="20/06/2026"/>
    <s v="E"/>
    <s v="[1062] RAMGADH"/>
    <s v="[8404] CHANDESH"/>
    <x v="54"/>
    <x v="54"/>
    <x v="54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1/06/2026"/>
    <s v="M"/>
    <s v="[1062] RAMGADH"/>
    <s v="[8404] CHANDESH"/>
    <x v="54"/>
    <x v="54"/>
    <x v="54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1/06/2026"/>
    <s v="E"/>
    <s v="[1062] RAMGADH"/>
    <s v="[8404] CHANDESH"/>
    <x v="54"/>
    <x v="54"/>
    <x v="54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2/06/2026"/>
    <s v="M"/>
    <s v="[1062] RAMGADH"/>
    <s v="[8404] CHANDESH"/>
    <x v="54"/>
    <x v="54"/>
    <x v="54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2/06/2026"/>
    <s v="M"/>
    <s v="[1062] RAMGADH"/>
    <s v="[8404] CHANDESH"/>
    <x v="54"/>
    <x v="54"/>
    <x v="54"/>
    <s v="C"/>
    <n v="2000"/>
    <n v="3.7"/>
    <n v="8"/>
    <n v="74"/>
    <n v="160"/>
    <n v="37.670112000000003"/>
    <n v="75340.224000000002"/>
    <n v="417.0123099630996"/>
    <n v="278.0082066420664"/>
    <n v="1318.4539200000002"/>
    <n v="7500"/>
    <n v="84158.677920000002"/>
    <n v="42.079338960000001"/>
    <n v="465.82294051660512"/>
    <n v="310.5486270110701"/>
  </r>
  <r>
    <s v="22/06/2026"/>
    <s v="E"/>
    <s v="[1062] RAMGADH"/>
    <s v="[8404] CHANDESH"/>
    <x v="54"/>
    <x v="54"/>
    <x v="54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2/06/2026"/>
    <s v="E"/>
    <s v="[1062] RAMGADH"/>
    <s v="[8404] CHANDESH"/>
    <x v="54"/>
    <x v="54"/>
    <x v="54"/>
    <s v="C"/>
    <n v="1000"/>
    <n v="3.7"/>
    <n v="8"/>
    <n v="37"/>
    <n v="80"/>
    <n v="37.670112000000003"/>
    <n v="37670.112000000001"/>
    <n v="417.0123099630996"/>
    <n v="278.0082066420664"/>
    <n v="659.22696000000008"/>
    <n v="3750"/>
    <n v="42079.338960000001"/>
    <n v="42.079338960000001"/>
    <n v="465.82294051660512"/>
    <n v="310.5486270110701"/>
  </r>
  <r>
    <s v="23/06/2026"/>
    <s v="M"/>
    <s v="[1062] RAMGADH"/>
    <s v="[8404] CHANDESH"/>
    <x v="54"/>
    <x v="54"/>
    <x v="54"/>
    <s v="B"/>
    <n v="55"/>
    <n v="6.6"/>
    <n v="9"/>
    <n v="3.63"/>
    <n v="4.95"/>
    <n v="55.11"/>
    <n v="3031.05"/>
    <n v="437.38095238095235"/>
    <n v="291.58730158730157"/>
    <n v="53.043375000000012"/>
    <n v="206.25"/>
    <n v="3290.3433750000004"/>
    <n v="59.824425000000005"/>
    <n v="474.79702380952386"/>
    <n v="316.53134920634926"/>
  </r>
  <r>
    <s v="23/06/2026"/>
    <s v="M"/>
    <s v="[1062] RAMGADH"/>
    <s v="[8404] CHANDESH"/>
    <x v="54"/>
    <x v="54"/>
    <x v="54"/>
    <s v="C"/>
    <n v="800"/>
    <n v="3.7"/>
    <n v="8"/>
    <n v="29.6"/>
    <n v="64"/>
    <n v="37.670112000000003"/>
    <n v="30136.089600000003"/>
    <n v="417.0123099630996"/>
    <n v="278.0082066420664"/>
    <n v="527.38156800000013"/>
    <n v="3000"/>
    <n v="33663.471168000004"/>
    <n v="42.079338960000001"/>
    <n v="465.82294051660512"/>
    <n v="310.5486270110701"/>
  </r>
  <r>
    <s v="23/06/2026"/>
    <s v="E"/>
    <s v="[1062] RAMGADH"/>
    <s v="[8404] CHANDESH"/>
    <x v="54"/>
    <x v="54"/>
    <x v="54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3/06/2026"/>
    <s v="E"/>
    <s v="[1062] RAMGADH"/>
    <s v="[8404] CHANDESH"/>
    <x v="54"/>
    <x v="54"/>
    <x v="54"/>
    <s v="C"/>
    <n v="1200"/>
    <n v="3.7"/>
    <n v="8"/>
    <n v="44.4"/>
    <n v="96"/>
    <n v="37.670112000000003"/>
    <n v="45204.134400000003"/>
    <n v="417.0123099630996"/>
    <n v="278.0082066420664"/>
    <n v="791.07235200000014"/>
    <n v="4500"/>
    <n v="50495.206752000006"/>
    <n v="42.079338960000001"/>
    <n v="465.82294051660512"/>
    <n v="310.5486270110701"/>
  </r>
  <r>
    <s v="24/06/2026"/>
    <s v="M"/>
    <s v="[1062] RAMGADH"/>
    <s v="[8404] CHANDESH"/>
    <x v="54"/>
    <x v="54"/>
    <x v="54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4/06/2026"/>
    <s v="M"/>
    <s v="[1062] RAMGADH"/>
    <s v="[8404] CHANDESH"/>
    <x v="54"/>
    <x v="54"/>
    <x v="54"/>
    <s v="C"/>
    <n v="1400"/>
    <n v="3.9"/>
    <n v="8"/>
    <n v="54.6"/>
    <n v="112"/>
    <n v="38.504112000000006"/>
    <n v="53905.75680000001"/>
    <n v="417.0120433212997"/>
    <n v="278.00802888086645"/>
    <n v="943.3507440000003"/>
    <n v="5250"/>
    <n v="60099.107544000013"/>
    <n v="42.927933960000011"/>
    <n v="464.92347249097486"/>
    <n v="309.94898166064991"/>
  </r>
  <r>
    <s v="24/06/2026"/>
    <s v="E"/>
    <s v="[1062] RAMGADH"/>
    <s v="[8404] CHANDESH"/>
    <x v="54"/>
    <x v="54"/>
    <x v="54"/>
    <s v="B"/>
    <n v="55"/>
    <n v="6.7"/>
    <n v="9"/>
    <n v="3.6850000000000001"/>
    <n v="4.95"/>
    <n v="55.945"/>
    <n v="3076.9749999999999"/>
    <n v="440.51181102362204"/>
    <n v="293.67454068241472"/>
    <n v="53.847062500000007"/>
    <n v="206.25"/>
    <n v="3337.0720624999999"/>
    <n v="60.674037499999997"/>
    <n v="477.74832677165352"/>
    <n v="318.4988845144357"/>
  </r>
  <r>
    <s v="24/06/2026"/>
    <s v="E"/>
    <s v="[1062] RAMGADH"/>
    <s v="[8404] CHANDESH"/>
    <x v="54"/>
    <x v="54"/>
    <x v="54"/>
    <s v="C"/>
    <n v="2000"/>
    <n v="3.9"/>
    <n v="8"/>
    <n v="78"/>
    <n v="160"/>
    <n v="38.504112000000006"/>
    <n v="77008.224000000017"/>
    <n v="417.0120433212997"/>
    <n v="278.00802888086645"/>
    <n v="1347.6439200000004"/>
    <n v="7500"/>
    <n v="85855.867920000019"/>
    <n v="42.927933960000011"/>
    <n v="464.92347249097486"/>
    <n v="309.94898166064991"/>
  </r>
  <r>
    <s v="25/06/2026"/>
    <s v="M"/>
    <s v="[1062] RAMGADH"/>
    <s v="[8404] CHANDESH"/>
    <x v="54"/>
    <x v="54"/>
    <x v="54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25/06/2026"/>
    <s v="M"/>
    <s v="[1062] RAMGADH"/>
    <s v="[8404] CHANDESH"/>
    <x v="54"/>
    <x v="54"/>
    <x v="54"/>
    <s v="C"/>
    <n v="2000"/>
    <n v="3.9"/>
    <n v="8"/>
    <n v="78"/>
    <n v="160"/>
    <n v="38.504112000000006"/>
    <n v="77008.224000000017"/>
    <n v="417.0120433212997"/>
    <n v="278.00802888086645"/>
    <n v="1347.6439200000004"/>
    <n v="7500"/>
    <n v="85855.867920000019"/>
    <n v="42.927933960000011"/>
    <n v="464.92347249097486"/>
    <n v="309.94898166064991"/>
  </r>
  <r>
    <s v="25/06/2026"/>
    <s v="E"/>
    <s v="[1062] RAMGADH"/>
    <s v="[8404] CHANDESH"/>
    <x v="54"/>
    <x v="54"/>
    <x v="54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25/06/2026"/>
    <s v="E"/>
    <s v="[1062] RAMGADH"/>
    <s v="[8404] CHANDESH"/>
    <x v="54"/>
    <x v="54"/>
    <x v="54"/>
    <s v="C"/>
    <n v="4150"/>
    <n v="3.9"/>
    <n v="8"/>
    <n v="161.85"/>
    <n v="332"/>
    <n v="38.504112000000006"/>
    <n v="159792.06480000002"/>
    <n v="417.0120433212997"/>
    <n v="278.00802888086645"/>
    <n v="2796.3611340000007"/>
    <n v="15562.5"/>
    <n v="178150.92593400003"/>
    <n v="42.927933960000004"/>
    <n v="464.92347249097475"/>
    <n v="309.94898166064985"/>
  </r>
  <r>
    <s v="26/06/2026"/>
    <s v="M"/>
    <s v="[1062] RAMGADH"/>
    <s v="[8404] CHANDESH"/>
    <x v="54"/>
    <x v="54"/>
    <x v="54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6/06/2026"/>
    <s v="E"/>
    <s v="[1062] RAMGADH"/>
    <s v="[8404] CHANDESH"/>
    <x v="54"/>
    <x v="54"/>
    <x v="54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26/06/2026"/>
    <s v="E"/>
    <s v="[1062] RAMGADH"/>
    <s v="[8404] CHANDESH"/>
    <x v="54"/>
    <x v="54"/>
    <x v="54"/>
    <s v="C"/>
    <n v="80"/>
    <n v="4"/>
    <n v="8.5"/>
    <n v="3.2"/>
    <n v="6.8"/>
    <n v="40.311181500000004"/>
    <n v="3224.8945200000003"/>
    <n v="417.0122224137931"/>
    <n v="278.00814827586208"/>
    <n v="56.435654100000008"/>
    <n v="300"/>
    <n v="3581.3301741000005"/>
    <n v="44.766627176250005"/>
    <n v="463.10303975431032"/>
    <n v="308.7353598362069"/>
  </r>
  <r>
    <s v="27/06/2026"/>
    <s v="M"/>
    <s v="[1062] RAMGADH"/>
    <s v="[8404] CHANDESH"/>
    <x v="54"/>
    <x v="54"/>
    <x v="54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7/06/2026"/>
    <s v="E"/>
    <s v="[1062] RAMGADH"/>
    <s v="[8404] CHANDESH"/>
    <x v="54"/>
    <x v="54"/>
    <x v="54"/>
    <s v="B"/>
    <n v="72"/>
    <n v="6.9"/>
    <n v="9"/>
    <n v="4.968"/>
    <n v="6.48"/>
    <n v="57.615000000000002"/>
    <n v="4148.28"/>
    <n v="446.62790697674421"/>
    <n v="297.75193798449612"/>
    <n v="72.594899999999996"/>
    <n v="270"/>
    <n v="4490.8748999999998"/>
    <n v="62.373262499999996"/>
    <n v="483.51366279069765"/>
    <n v="322.3424418604651"/>
  </r>
  <r>
    <s v="28/06/2026"/>
    <s v="M"/>
    <s v="[1062] RAMGADH"/>
    <s v="[8404] CHANDESH"/>
    <x v="54"/>
    <x v="54"/>
    <x v="54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28/06/2026"/>
    <s v="E"/>
    <s v="[1062] RAMGADH"/>
    <s v="[8404] CHANDESH"/>
    <x v="54"/>
    <x v="54"/>
    <x v="54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8/06/2026"/>
    <s v="E"/>
    <s v="[1062] RAMGADH"/>
    <s v="[8404] CHANDESH"/>
    <x v="54"/>
    <x v="54"/>
    <x v="54"/>
    <s v="C"/>
    <n v="1000"/>
    <n v="4.0999999999999996"/>
    <n v="8"/>
    <n v="41"/>
    <n v="80"/>
    <n v="39.338112000000002"/>
    <n v="39338.112000000001"/>
    <n v="417.01178798586579"/>
    <n v="278.00785865724384"/>
    <n v="688.41696000000013"/>
    <n v="3750"/>
    <n v="43776.528960000003"/>
    <n v="43.77652896"/>
    <n v="464.06214445229688"/>
    <n v="309.3747629681979"/>
  </r>
  <r>
    <s v="29/06/2026"/>
    <s v="M"/>
    <s v="[1062] RAMGADH"/>
    <s v="[8404] CHANDESH"/>
    <x v="54"/>
    <x v="54"/>
    <x v="54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9/06/2026"/>
    <s v="M"/>
    <s v="[1062] RAMGADH"/>
    <s v="[8404] CHANDESH"/>
    <x v="54"/>
    <x v="54"/>
    <x v="54"/>
    <s v="C"/>
    <n v="1200"/>
    <n v="4.0999999999999996"/>
    <n v="8"/>
    <n v="49.2"/>
    <n v="96"/>
    <n v="39.338112000000002"/>
    <n v="47205.734400000001"/>
    <n v="417.01178798586579"/>
    <n v="278.00785865724384"/>
    <n v="826.10035200000004"/>
    <n v="4500"/>
    <n v="52531.834752000002"/>
    <n v="43.77652896"/>
    <n v="464.06214445229688"/>
    <n v="309.3747629681979"/>
  </r>
  <r>
    <s v="29/06/2026"/>
    <s v="E"/>
    <s v="[1062] RAMGADH"/>
    <s v="[8404] CHANDESH"/>
    <x v="54"/>
    <x v="54"/>
    <x v="54"/>
    <s v="B"/>
    <n v="63"/>
    <n v="6.9"/>
    <n v="9"/>
    <n v="4.3470000000000004"/>
    <n v="5.67"/>
    <n v="57.615000000000002"/>
    <n v="3629.7450000000003"/>
    <n v="446.62790697674421"/>
    <n v="297.75193798449612"/>
    <n v="63.52053750000001"/>
    <n v="236.25"/>
    <n v="3929.5155375000004"/>
    <n v="62.373262500000003"/>
    <n v="483.51366279069771"/>
    <n v="322.34244186046516"/>
  </r>
  <r>
    <s v="29/06/2026"/>
    <s v="E"/>
    <s v="[1062] RAMGADH"/>
    <s v="[8404] CHANDESH"/>
    <x v="54"/>
    <x v="54"/>
    <x v="54"/>
    <s v="C"/>
    <n v="2000"/>
    <n v="4.0999999999999996"/>
    <n v="8"/>
    <n v="82"/>
    <n v="160"/>
    <n v="39.338112000000002"/>
    <n v="78676.224000000002"/>
    <n v="417.01178798586579"/>
    <n v="278.00785865724384"/>
    <n v="1376.8339200000003"/>
    <n v="7500"/>
    <n v="87553.057920000007"/>
    <n v="43.77652896"/>
    <n v="464.06214445229688"/>
    <n v="309.3747629681979"/>
  </r>
  <r>
    <s v="30/06/2026"/>
    <s v="M"/>
    <s v="[1062] RAMGADH"/>
    <s v="[8404] CHANDESH"/>
    <x v="54"/>
    <x v="54"/>
    <x v="54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30/06/2026"/>
    <s v="M"/>
    <s v="[1062] RAMGADH"/>
    <s v="[8404] CHANDESH"/>
    <x v="54"/>
    <x v="54"/>
    <x v="54"/>
    <s v="C"/>
    <n v="1700"/>
    <n v="4.0999999999999996"/>
    <n v="8"/>
    <n v="69.699999999999989"/>
    <n v="136"/>
    <n v="39.338112000000002"/>
    <n v="66874.790399999998"/>
    <n v="417.01178798586579"/>
    <n v="278.00785865724384"/>
    <n v="1170.3088320000002"/>
    <n v="6375"/>
    <n v="74420.099231999993"/>
    <n v="43.776528959999993"/>
    <n v="464.06214445229676"/>
    <n v="309.37476296819784"/>
  </r>
  <r>
    <s v="30/06/2026"/>
    <s v="E"/>
    <s v="[1062] RAMGADH"/>
    <s v="[8404] CHANDESH"/>
    <x v="54"/>
    <x v="54"/>
    <x v="54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30/06/2026"/>
    <s v="E"/>
    <s v="[1062] RAMGADH"/>
    <s v="[8404] CHANDESH"/>
    <x v="54"/>
    <x v="54"/>
    <x v="54"/>
    <s v="C"/>
    <n v="1000"/>
    <n v="4.0999999999999996"/>
    <n v="8"/>
    <n v="41"/>
    <n v="80"/>
    <n v="39.338112000000002"/>
    <n v="39338.112000000001"/>
    <n v="417.01178798586579"/>
    <n v="278.00785865724384"/>
    <n v="688.41696000000013"/>
    <n v="3750"/>
    <n v="43776.528960000003"/>
    <n v="43.77652896"/>
    <n v="464.06214445229688"/>
    <n v="309.3747629681979"/>
  </r>
  <r>
    <s v="01/06/2026"/>
    <s v="M"/>
    <s v="[1062] RAMGADH"/>
    <s v="[8402] RAMPUR"/>
    <x v="55"/>
    <x v="55"/>
    <x v="55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01/06/2026"/>
    <s v="E"/>
    <s v="[1062] RAMGADH"/>
    <s v="[8402] RAMPUR"/>
    <x v="55"/>
    <x v="55"/>
    <x v="55"/>
    <s v="B"/>
    <n v="91"/>
    <n v="5.6"/>
    <n v="8.4"/>
    <n v="5.0960000000000001"/>
    <n v="7.6440000000000001"/>
    <n v="45.357199999999999"/>
    <n v="4127.5051999999996"/>
    <n v="404.97500000000002"/>
    <n v="269.98333333333335"/>
    <n v="72.231341"/>
    <n v="341.25"/>
    <n v="4540.9865409999993"/>
    <n v="49.900950999999992"/>
    <n v="445.54420535714286"/>
    <n v="297.02947023809526"/>
  </r>
  <r>
    <s v="01/06/2026"/>
    <s v="E"/>
    <s v="[1062] RAMGADH"/>
    <s v="[8402] RAMPUR"/>
    <x v="55"/>
    <x v="55"/>
    <x v="5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2/06/2026"/>
    <s v="M"/>
    <s v="[1062] RAMGADH"/>
    <s v="[8402] RAMPUR"/>
    <x v="55"/>
    <x v="55"/>
    <x v="55"/>
    <s v="B"/>
    <n v="111"/>
    <n v="5.9"/>
    <n v="8.8000000000000007"/>
    <n v="6.5490000000000013"/>
    <n v="9.7680000000000007"/>
    <n v="48.772350000000003"/>
    <n v="5413.7308499999999"/>
    <n v="414.49589235127479"/>
    <n v="276.33059490084986"/>
    <n v="94.740289875000002"/>
    <n v="416.25"/>
    <n v="5924.7211398749996"/>
    <n v="53.375866124999995"/>
    <n v="453.61925885269119"/>
    <n v="302.41283923512748"/>
  </r>
  <r>
    <s v="02/06/2026"/>
    <s v="M"/>
    <s v="[1062] RAMGADH"/>
    <s v="[8402] RAMPUR"/>
    <x v="55"/>
    <x v="55"/>
    <x v="55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2/06/2026"/>
    <s v="E"/>
    <s v="[1062] RAMGADH"/>
    <s v="[8402] RAMPUR"/>
    <x v="55"/>
    <x v="55"/>
    <x v="55"/>
    <s v="C"/>
    <n v="114"/>
    <n v="4.7"/>
    <n v="8.1999999999999993"/>
    <n v="5.3580000000000005"/>
    <n v="9.347999999999999"/>
    <n v="42.3961398"/>
    <n v="4833.1599372000001"/>
    <n v="417.01121114754102"/>
    <n v="278.00747409836066"/>
    <n v="84.580298901000006"/>
    <n v="427.5"/>
    <n v="5345.2402361009999"/>
    <n v="46.888072246500002"/>
    <n v="461.19415324426234"/>
    <n v="307.46276882950821"/>
  </r>
  <r>
    <s v="03/06/2026"/>
    <s v="M"/>
    <s v="[1062] RAMGADH"/>
    <s v="[8402] RAMPUR"/>
    <x v="55"/>
    <x v="55"/>
    <x v="55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3/06/2026"/>
    <s v="M"/>
    <s v="[1062] RAMGADH"/>
    <s v="[8402] RAMPUR"/>
    <x v="55"/>
    <x v="55"/>
    <x v="55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3/06/2026"/>
    <s v="E"/>
    <s v="[1062] RAMGADH"/>
    <s v="[8402] RAMPUR"/>
    <x v="55"/>
    <x v="55"/>
    <x v="55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s v="03/06/2026"/>
    <s v="E"/>
    <s v="[1062] RAMGADH"/>
    <s v="[8402] RAMPUR"/>
    <x v="55"/>
    <x v="55"/>
    <x v="55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4/06/2026"/>
    <s v="M"/>
    <s v="[1062] RAMGADH"/>
    <s v="[8402] RAMPUR"/>
    <x v="55"/>
    <x v="55"/>
    <x v="55"/>
    <s v="B"/>
    <n v="31"/>
    <n v="6.4"/>
    <n v="8.4"/>
    <n v="1.984"/>
    <n v="2.6040000000000005"/>
    <n v="51.836799999999997"/>
    <n v="1606.9407999999999"/>
    <n v="431.9733333333333"/>
    <n v="287.98222222222222"/>
    <n v="28.121464"/>
    <n v="116.25"/>
    <n v="1751.3122639999999"/>
    <n v="56.493943999999999"/>
    <n v="470.78286666666668"/>
    <n v="313.85524444444445"/>
  </r>
  <r>
    <s v="04/06/2026"/>
    <s v="M"/>
    <s v="[1062] RAMGADH"/>
    <s v="[8402] RAMPUR"/>
    <x v="55"/>
    <x v="55"/>
    <x v="55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4/06/2026"/>
    <s v="E"/>
    <s v="[1062] RAMGADH"/>
    <s v="[8402] RAMPUR"/>
    <x v="55"/>
    <x v="55"/>
    <x v="55"/>
    <s v="C"/>
    <n v="104"/>
    <n v="3.8"/>
    <n v="8"/>
    <n v="3.952"/>
    <n v="8.32"/>
    <n v="38.087112000000005"/>
    <n v="3961.0596480000004"/>
    <n v="417.01217518248177"/>
    <n v="278.00811678832116"/>
    <n v="69.318543840000018"/>
    <n v="390"/>
    <n v="4420.37819184"/>
    <n v="42.503636460000003"/>
    <n v="465.36828240875911"/>
    <n v="310.24552160583943"/>
  </r>
  <r>
    <s v="05/06/2026"/>
    <s v="M"/>
    <s v="[1062] RAMGADH"/>
    <s v="[8402] RAMPUR"/>
    <x v="55"/>
    <x v="55"/>
    <x v="55"/>
    <s v="B"/>
    <n v="55"/>
    <n v="7"/>
    <n v="8.8000000000000007"/>
    <n v="3.85"/>
    <n v="4.8400000000000007"/>
    <n v="57.865500000000004"/>
    <n v="3182.6025000000004"/>
    <n v="449.73186528497411"/>
    <n v="299.82124352331607"/>
    <n v="55.695543750000013"/>
    <n v="206.25"/>
    <n v="3444.5480437500005"/>
    <n v="62.628146250000007"/>
    <n v="486.74725064766841"/>
    <n v="324.49816709844561"/>
  </r>
  <r>
    <s v="05/06/2026"/>
    <s v="M"/>
    <s v="[1062] RAMGADH"/>
    <s v="[8402] RAMPUR"/>
    <x v="55"/>
    <x v="55"/>
    <x v="55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5/06/2026"/>
    <s v="E"/>
    <s v="[1062] RAMGADH"/>
    <s v="[8402] RAMPUR"/>
    <x v="55"/>
    <x v="55"/>
    <x v="55"/>
    <s v="C"/>
    <n v="97"/>
    <n v="4.7"/>
    <n v="8"/>
    <n v="4.5590000000000002"/>
    <n v="7.76"/>
    <n v="41.840112000000005"/>
    <n v="4058.4908640000003"/>
    <n v="417.01108305647847"/>
    <n v="278.007388704319"/>
    <n v="71.023590120000009"/>
    <n v="363.75"/>
    <n v="4493.2644541200007"/>
    <n v="46.32231396000001"/>
    <n v="461.68419229235889"/>
    <n v="307.78946152823926"/>
  </r>
  <r>
    <s v="06/06/2026"/>
    <s v="M"/>
    <s v="[1062] RAMGADH"/>
    <s v="[8402] RAMPUR"/>
    <x v="55"/>
    <x v="55"/>
    <x v="55"/>
    <s v="B"/>
    <n v="98"/>
    <n v="6"/>
    <n v="8.4"/>
    <n v="5.88"/>
    <n v="8.2320000000000011"/>
    <n v="48.597000000000001"/>
    <n v="4762.5060000000003"/>
    <n v="418.93965517241384"/>
    <n v="279.29310344827587"/>
    <n v="83.343855000000019"/>
    <n v="367.5"/>
    <n v="5213.3498550000004"/>
    <n v="53.197447500000003"/>
    <n v="458.59868534482763"/>
    <n v="305.73245689655175"/>
  </r>
  <r>
    <s v="06/06/2026"/>
    <s v="M"/>
    <s v="[1062] RAMGADH"/>
    <s v="[8402] RAMPUR"/>
    <x v="55"/>
    <x v="55"/>
    <x v="55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6/06/2026"/>
    <s v="E"/>
    <s v="[1062] RAMGADH"/>
    <s v="[8402] RAMPUR"/>
    <x v="55"/>
    <x v="55"/>
    <x v="55"/>
    <s v="C"/>
    <n v="100"/>
    <n v="4.2"/>
    <n v="8.1"/>
    <n v="4.2"/>
    <n v="8.1"/>
    <n v="40.033125900000002"/>
    <n v="4003.31259"/>
    <n v="417.01172812499999"/>
    <n v="278.00781875000001"/>
    <n v="70.057970325000014"/>
    <n v="375"/>
    <n v="4448.370560325"/>
    <n v="44.483705603250002"/>
    <n v="463.37193336718752"/>
    <n v="308.9146222447917"/>
  </r>
  <r>
    <s v="07/06/2026"/>
    <s v="M"/>
    <s v="[1062] RAMGADH"/>
    <s v="[8402] RAMPUR"/>
    <x v="55"/>
    <x v="55"/>
    <x v="55"/>
    <s v="B"/>
    <n v="99"/>
    <n v="5.8"/>
    <n v="8.4"/>
    <n v="5.7419999999999991"/>
    <n v="8.3160000000000007"/>
    <n v="46.9771"/>
    <n v="4650.7329"/>
    <n v="412.07982456140354"/>
    <n v="274.71988304093571"/>
    <n v="81.387825750000005"/>
    <n v="371.25"/>
    <n v="5103.37072575"/>
    <n v="51.549199250000001"/>
    <n v="452.18595833333336"/>
    <n v="301.45730555555559"/>
  </r>
  <r>
    <s v="07/06/2026"/>
    <s v="M"/>
    <s v="[1062] RAMGADH"/>
    <s v="[8402] RAMPUR"/>
    <x v="55"/>
    <x v="55"/>
    <x v="55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7/06/2026"/>
    <s v="E"/>
    <s v="[1062] RAMGADH"/>
    <s v="[8402] RAMPUR"/>
    <x v="55"/>
    <x v="55"/>
    <x v="55"/>
    <s v="C"/>
    <n v="105"/>
    <n v="3.7"/>
    <n v="8"/>
    <n v="3.8849999999999998"/>
    <n v="8.4"/>
    <n v="37.670112000000003"/>
    <n v="3955.3617600000002"/>
    <n v="417.0123099630996"/>
    <n v="278.0082066420664"/>
    <n v="69.218830800000006"/>
    <n v="393.75"/>
    <n v="4418.3305908000002"/>
    <n v="42.079338960000001"/>
    <n v="465.82294051660512"/>
    <n v="310.5486270110701"/>
  </r>
  <r>
    <s v="08/06/2026"/>
    <s v="M"/>
    <s v="[1062] RAMGADH"/>
    <s v="[8402] RAMPUR"/>
    <x v="55"/>
    <x v="55"/>
    <x v="55"/>
    <s v="B"/>
    <n v="56"/>
    <n v="6.1"/>
    <n v="8.6"/>
    <n v="3.4159999999999995"/>
    <n v="4.8159999999999998"/>
    <n v="49.9163"/>
    <n v="2795.3128000000002"/>
    <n v="421.82788732394374"/>
    <n v="281.21859154929581"/>
    <n v="48.917974000000008"/>
    <n v="210"/>
    <n v="3054.2307740000001"/>
    <n v="54.539835250000003"/>
    <n v="460.90001619718316"/>
    <n v="307.26667746478876"/>
  </r>
  <r>
    <s v="08/06/2026"/>
    <s v="M"/>
    <s v="[1062] RAMGADH"/>
    <s v="[8402] RAMPUR"/>
    <x v="55"/>
    <x v="55"/>
    <x v="5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8/06/2026"/>
    <s v="E"/>
    <s v="[1062] RAMGADH"/>
    <s v="[8402] RAMPUR"/>
    <x v="55"/>
    <x v="55"/>
    <x v="55"/>
    <s v="C"/>
    <n v="100"/>
    <n v="3.9"/>
    <n v="8.3000000000000007"/>
    <n v="3.9"/>
    <n v="8.3000000000000007"/>
    <n v="39.338153700000007"/>
    <n v="3933.8153700000007"/>
    <n v="417.01223003533573"/>
    <n v="278.00815335689049"/>
    <n v="68.841768975000022"/>
    <n v="375"/>
    <n v="4377.6571389750006"/>
    <n v="43.776571389750004"/>
    <n v="464.06259423763254"/>
    <n v="309.37506282508838"/>
  </r>
  <r>
    <s v="09/06/2026"/>
    <s v="M"/>
    <s v="[1062] RAMGADH"/>
    <s v="[8402] RAMPUR"/>
    <x v="55"/>
    <x v="55"/>
    <x v="55"/>
    <s v="B"/>
    <n v="19"/>
    <n v="6.8"/>
    <n v="8.8000000000000007"/>
    <n v="1.2919999999999998"/>
    <n v="1.6720000000000002"/>
    <n v="56.212200000000003"/>
    <n v="1068.0318"/>
    <n v="443.78052631578947"/>
    <n v="295.8536842105263"/>
    <n v="18.690556500000003"/>
    <n v="71.25"/>
    <n v="1157.9723564999999"/>
    <n v="60.945913499999996"/>
    <n v="481.15194868421048"/>
    <n v="320.76796578947364"/>
  </r>
  <r>
    <s v="09/06/2026"/>
    <s v="M"/>
    <s v="[1062] RAMGADH"/>
    <s v="[8402] RAMPUR"/>
    <x v="55"/>
    <x v="55"/>
    <x v="5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9/06/2026"/>
    <s v="E"/>
    <s v="[1062] RAMGADH"/>
    <s v="[8402] RAMPUR"/>
    <x v="55"/>
    <x v="55"/>
    <x v="55"/>
    <s v="C"/>
    <n v="103"/>
    <n v="4.3"/>
    <n v="8.1"/>
    <n v="4.4289999999999994"/>
    <n v="8.343"/>
    <n v="40.450125900000003"/>
    <n v="4166.3629676999999"/>
    <n v="417.01160721649489"/>
    <n v="278.00773814432995"/>
    <n v="72.911351934750002"/>
    <n v="386.25"/>
    <n v="4625.5243196347501"/>
    <n v="44.908003103250003"/>
    <n v="462.96910415721652"/>
    <n v="308.64606943814437"/>
  </r>
  <r>
    <s v="10/06/2026"/>
    <s v="M"/>
    <s v="[1062] RAMGADH"/>
    <s v="[8402] RAMPUR"/>
    <x v="55"/>
    <x v="55"/>
    <x v="55"/>
    <s v="B"/>
    <n v="100"/>
    <n v="6"/>
    <n v="8.4"/>
    <n v="6"/>
    <n v="8.4"/>
    <n v="48.597000000000001"/>
    <n v="4859.7"/>
    <n v="418.93965517241384"/>
    <n v="279.29310344827587"/>
    <n v="85.044750000000008"/>
    <n v="375"/>
    <n v="5319.7447499999998"/>
    <n v="53.197447499999996"/>
    <n v="458.59868534482757"/>
    <n v="305.7324568965517"/>
  </r>
  <r>
    <s v="10/06/2026"/>
    <s v="M"/>
    <s v="[1062] RAMGADH"/>
    <s v="[8402] RAMPUR"/>
    <x v="55"/>
    <x v="55"/>
    <x v="55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0/06/2026"/>
    <s v="E"/>
    <s v="[1062] RAMGADH"/>
    <s v="[8402] RAMPUR"/>
    <x v="55"/>
    <x v="55"/>
    <x v="55"/>
    <s v="B"/>
    <n v="79"/>
    <n v="6"/>
    <n v="8.8000000000000007"/>
    <n v="4.74"/>
    <n v="6.9520000000000008"/>
    <n v="49.599000000000004"/>
    <n v="3918.3210000000004"/>
    <n v="417.96910112359552"/>
    <n v="278.64606741573033"/>
    <n v="68.570617500000012"/>
    <n v="296.25"/>
    <n v="4283.1416175000004"/>
    <n v="54.216982500000007"/>
    <n v="456.8846839887641"/>
    <n v="304.58978932584273"/>
  </r>
  <r>
    <s v="10/06/2026"/>
    <s v="E"/>
    <s v="[1062] RAMGADH"/>
    <s v="[8402] RAMPUR"/>
    <x v="55"/>
    <x v="55"/>
    <x v="55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1/06/2026"/>
    <s v="M"/>
    <s v="[1062] RAMGADH"/>
    <s v="[8402] RAMPUR"/>
    <x v="55"/>
    <x v="55"/>
    <x v="55"/>
    <s v="B"/>
    <n v="103"/>
    <n v="5.8"/>
    <n v="8.6"/>
    <n v="5.9740000000000002"/>
    <n v="8.8579999999999988"/>
    <n v="47.461399999999998"/>
    <n v="4888.5241999999998"/>
    <n v="411.51502890173413"/>
    <n v="274.34335260115608"/>
    <n v="85.549173500000009"/>
    <n v="386.25"/>
    <n v="5360.3233734999994"/>
    <n v="52.041974499999995"/>
    <n v="451.23099277456652"/>
    <n v="300.82066184971103"/>
  </r>
  <r>
    <s v="11/06/2026"/>
    <s v="M"/>
    <s v="[1062] RAMGADH"/>
    <s v="[8402] RAMPUR"/>
    <x v="55"/>
    <x v="55"/>
    <x v="55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1/06/2026"/>
    <s v="E"/>
    <s v="[1062] RAMGADH"/>
    <s v="[8402] RAMPUR"/>
    <x v="55"/>
    <x v="55"/>
    <x v="55"/>
    <s v="B"/>
    <n v="64"/>
    <n v="5.6"/>
    <n v="8.4"/>
    <n v="3.5839999999999996"/>
    <n v="5.3760000000000003"/>
    <n v="45.357199999999999"/>
    <n v="2902.8607999999999"/>
    <n v="404.97500000000002"/>
    <n v="269.98333333333335"/>
    <n v="50.800064000000006"/>
    <n v="240"/>
    <n v="3193.6608639999999"/>
    <n v="49.900950999999999"/>
    <n v="445.54420535714291"/>
    <n v="297.02947023809526"/>
  </r>
  <r>
    <s v="11/06/2026"/>
    <s v="E"/>
    <s v="[1062] RAMGADH"/>
    <s v="[8402] RAMPUR"/>
    <x v="55"/>
    <x v="55"/>
    <x v="5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2/06/2026"/>
    <s v="M"/>
    <s v="[1062] RAMGADH"/>
    <s v="[8402] RAMPUR"/>
    <x v="55"/>
    <x v="55"/>
    <x v="55"/>
    <s v="B"/>
    <n v="104"/>
    <n v="5.9"/>
    <n v="8.8000000000000007"/>
    <n v="6.1360000000000001"/>
    <n v="9.152000000000001"/>
    <n v="48.772350000000003"/>
    <n v="5072.3244000000004"/>
    <n v="414.49589235127479"/>
    <n v="276.33059490084986"/>
    <n v="88.765677000000011"/>
    <n v="390"/>
    <n v="5551.0900770000007"/>
    <n v="53.375866125000009"/>
    <n v="453.6192588526913"/>
    <n v="302.41283923512754"/>
  </r>
  <r>
    <s v="12/06/2026"/>
    <s v="M"/>
    <s v="[1062] RAMGADH"/>
    <s v="[8402] RAMPUR"/>
    <x v="55"/>
    <x v="55"/>
    <x v="55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2/06/2026"/>
    <s v="E"/>
    <s v="[1062] RAMGADH"/>
    <s v="[8402] RAMPUR"/>
    <x v="55"/>
    <x v="55"/>
    <x v="55"/>
    <s v="C"/>
    <n v="91"/>
    <n v="4.8"/>
    <n v="8.5"/>
    <n v="4.3680000000000003"/>
    <n v="7.7350000000000003"/>
    <n v="43.647181500000002"/>
    <n v="3971.8935165000003"/>
    <n v="417.0112882165605"/>
    <n v="278.00752547770702"/>
    <n v="69.508136538750009"/>
    <n v="341.25"/>
    <n v="4382.6516530387507"/>
    <n v="48.16100717625001"/>
    <n v="460.13701123805737"/>
    <n v="306.75800749203825"/>
  </r>
  <r>
    <s v="13/06/2026"/>
    <s v="M"/>
    <s v="[1062] RAMGADH"/>
    <s v="[8402] RAMPUR"/>
    <x v="55"/>
    <x v="55"/>
    <x v="55"/>
    <s v="B"/>
    <n v="112"/>
    <n v="6"/>
    <n v="8.6"/>
    <n v="6.72"/>
    <n v="9.6319999999999997"/>
    <n v="49.097999999999999"/>
    <n v="5498.9759999999997"/>
    <n v="418.44886363636368"/>
    <n v="278.96590909090912"/>
    <n v="96.232079999999996"/>
    <n v="420"/>
    <n v="6015.2080799999994"/>
    <n v="53.707214999999998"/>
    <n v="457.7319460227273"/>
    <n v="305.15463068181822"/>
  </r>
  <r>
    <s v="13/06/2026"/>
    <s v="M"/>
    <s v="[1062] RAMGADH"/>
    <s v="[8402] RAMPUR"/>
    <x v="55"/>
    <x v="55"/>
    <x v="5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3/06/2026"/>
    <s v="E"/>
    <s v="[1062] RAMGADH"/>
    <s v="[8402] RAMPUR"/>
    <x v="55"/>
    <x v="55"/>
    <x v="55"/>
    <s v="B"/>
    <n v="70"/>
    <n v="5.8"/>
    <n v="8.6"/>
    <n v="4.0599999999999996"/>
    <n v="6.02"/>
    <n v="47.461399999999998"/>
    <n v="3322.2979999999998"/>
    <n v="411.51502890173413"/>
    <n v="274.34335260115608"/>
    <n v="58.140215000000005"/>
    <n v="262.5"/>
    <n v="3642.9382149999997"/>
    <n v="52.041974499999995"/>
    <n v="451.23099277456652"/>
    <n v="300.82066184971103"/>
  </r>
  <r>
    <s v="13/06/2026"/>
    <s v="E"/>
    <s v="[1062] RAMGADH"/>
    <s v="[8402] RAMPUR"/>
    <x v="55"/>
    <x v="55"/>
    <x v="55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4/06/2026"/>
    <s v="M"/>
    <s v="[1062] RAMGADH"/>
    <s v="[8402] RAMPUR"/>
    <x v="55"/>
    <x v="55"/>
    <x v="55"/>
    <s v="B"/>
    <n v="108"/>
    <n v="6"/>
    <n v="8.6"/>
    <n v="6.48"/>
    <n v="9.2880000000000003"/>
    <n v="49.097999999999999"/>
    <n v="5302.5839999999998"/>
    <n v="418.44886363636368"/>
    <n v="278.96590909090912"/>
    <n v="92.79522"/>
    <n v="405"/>
    <n v="5800.3792199999998"/>
    <n v="53.707214999999998"/>
    <n v="457.7319460227273"/>
    <n v="305.15463068181822"/>
  </r>
  <r>
    <s v="14/06/2026"/>
    <s v="M"/>
    <s v="[1062] RAMGADH"/>
    <s v="[8402] RAMPUR"/>
    <x v="55"/>
    <x v="55"/>
    <x v="55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4/06/2026"/>
    <s v="E"/>
    <s v="[1062] RAMGADH"/>
    <s v="[8402] RAMPUR"/>
    <x v="55"/>
    <x v="55"/>
    <x v="55"/>
    <s v="B"/>
    <n v="75"/>
    <n v="6.8"/>
    <n v="8.8000000000000007"/>
    <n v="5.0999999999999996"/>
    <n v="6.6"/>
    <n v="56.212200000000003"/>
    <n v="4215.915"/>
    <n v="443.78052631578947"/>
    <n v="295.8536842105263"/>
    <n v="73.778512500000005"/>
    <n v="281.25"/>
    <n v="4570.9435125"/>
    <n v="60.945913500000003"/>
    <n v="481.15194868421054"/>
    <n v="320.76796578947369"/>
  </r>
  <r>
    <s v="14/06/2026"/>
    <s v="E"/>
    <s v="[1062] RAMGADH"/>
    <s v="[8402] RAMPUR"/>
    <x v="55"/>
    <x v="55"/>
    <x v="55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5/06/2026"/>
    <s v="M"/>
    <s v="[1062] RAMGADH"/>
    <s v="[8402] RAMPUR"/>
    <x v="55"/>
    <x v="55"/>
    <x v="55"/>
    <s v="B"/>
    <n v="29"/>
    <n v="6.2"/>
    <n v="8.6"/>
    <n v="1.798"/>
    <n v="2.4939999999999998"/>
    <n v="50.7346"/>
    <n v="1471.3034"/>
    <n v="425.15027932960902"/>
    <n v="283.4335195530727"/>
    <n v="25.747809500000002"/>
    <n v="108.75"/>
    <n v="1605.8012094999999"/>
    <n v="55.372455499999994"/>
    <n v="464.01499022346371"/>
    <n v="309.34332681564246"/>
  </r>
  <r>
    <s v="15/06/2026"/>
    <s v="M"/>
    <s v="[1062] RAMGADH"/>
    <s v="[8402] RAMPUR"/>
    <x v="55"/>
    <x v="55"/>
    <x v="55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5/06/2026"/>
    <s v="E"/>
    <s v="[1062] RAMGADH"/>
    <s v="[8402] RAMPUR"/>
    <x v="55"/>
    <x v="55"/>
    <x v="55"/>
    <s v="B"/>
    <n v="71"/>
    <n v="5.5"/>
    <n v="8.4"/>
    <n v="3.9049999999999998"/>
    <n v="5.9639999999999995"/>
    <n v="46.288167600000008"/>
    <n v="3286.4598996000004"/>
    <n v="417.01051891891899"/>
    <n v="278.00701261261264"/>
    <n v="57.513048243000014"/>
    <n v="266.25"/>
    <n v="3610.2229478430004"/>
    <n v="50.848210533000007"/>
    <n v="458.09198678378385"/>
    <n v="305.39465785585588"/>
  </r>
  <r>
    <s v="15/06/2026"/>
    <s v="E"/>
    <s v="[1062] RAMGADH"/>
    <s v="[8402] RAMPUR"/>
    <x v="55"/>
    <x v="55"/>
    <x v="55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6/06/2026"/>
    <s v="M"/>
    <s v="[1062] RAMGADH"/>
    <s v="[8402] RAMPUR"/>
    <x v="55"/>
    <x v="55"/>
    <x v="55"/>
    <s v="B"/>
    <n v="36"/>
    <n v="6.2"/>
    <n v="8.6"/>
    <n v="2.2320000000000002"/>
    <n v="3.0959999999999996"/>
    <n v="50.7346"/>
    <n v="1826.4456"/>
    <n v="425.15027932960902"/>
    <n v="283.4335195530727"/>
    <n v="31.962798000000003"/>
    <n v="135"/>
    <n v="1993.408398"/>
    <n v="55.372455500000001"/>
    <n v="464.01499022346377"/>
    <n v="309.34332681564251"/>
  </r>
  <r>
    <s v="16/06/2026"/>
    <s v="M"/>
    <s v="[1062] RAMGADH"/>
    <s v="[8402] RAMPUR"/>
    <x v="55"/>
    <x v="55"/>
    <x v="55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6/06/2026"/>
    <s v="E"/>
    <s v="[1062] RAMGADH"/>
    <s v="[8402] RAMPUR"/>
    <x v="55"/>
    <x v="55"/>
    <x v="55"/>
    <s v="B"/>
    <n v="57"/>
    <n v="5.9"/>
    <n v="8.6"/>
    <n v="3.363"/>
    <n v="4.9020000000000001"/>
    <n v="48.279699999999998"/>
    <n v="2751.9429"/>
    <n v="415.01174785100284"/>
    <n v="276.67449856733521"/>
    <n v="48.159000750000004"/>
    <n v="213.75"/>
    <n v="3013.8519007499999"/>
    <n v="52.87459475"/>
    <n v="454.50941045845275"/>
    <n v="303.00627363896848"/>
  </r>
  <r>
    <s v="16/06/2026"/>
    <s v="E"/>
    <s v="[1062] RAMGADH"/>
    <s v="[8402] RAMPUR"/>
    <x v="55"/>
    <x v="55"/>
    <x v="55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7/06/2026"/>
    <s v="M"/>
    <s v="[1062] RAMGADH"/>
    <s v="[8402] RAMPUR"/>
    <x v="55"/>
    <x v="55"/>
    <x v="55"/>
    <s v="B"/>
    <n v="109"/>
    <n v="6"/>
    <n v="8.6"/>
    <n v="6.54"/>
    <n v="9.3740000000000006"/>
    <n v="49.097999999999999"/>
    <n v="5351.6819999999998"/>
    <n v="418.44886363636368"/>
    <n v="278.96590909090912"/>
    <n v="93.654435000000007"/>
    <n v="408.75"/>
    <n v="5854.0864350000002"/>
    <n v="53.707215000000005"/>
    <n v="457.73194602272736"/>
    <n v="305.15463068181822"/>
  </r>
  <r>
    <s v="17/06/2026"/>
    <s v="M"/>
    <s v="[1062] RAMGADH"/>
    <s v="[8402] RAMPUR"/>
    <x v="55"/>
    <x v="55"/>
    <x v="55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7/06/2026"/>
    <s v="E"/>
    <s v="[1062] RAMGADH"/>
    <s v="[8402] RAMPUR"/>
    <x v="55"/>
    <x v="55"/>
    <x v="55"/>
    <s v="B"/>
    <n v="67"/>
    <n v="6.4"/>
    <n v="8.6"/>
    <n v="4.2880000000000003"/>
    <n v="5.7619999999999996"/>
    <n v="52.371199999999995"/>
    <n v="3508.8703999999998"/>
    <n v="431.6307692307692"/>
    <n v="287.75384615384615"/>
    <n v="61.405232000000005"/>
    <n v="251.25"/>
    <n v="3821.5256319999999"/>
    <n v="57.037695999999997"/>
    <n v="470.0909010989011"/>
    <n v="313.39393406593405"/>
  </r>
  <r>
    <s v="17/06/2026"/>
    <s v="E"/>
    <s v="[1062] RAMGADH"/>
    <s v="[8402] RAMPUR"/>
    <x v="55"/>
    <x v="55"/>
    <x v="55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8/06/2026"/>
    <s v="M"/>
    <s v="[1062] RAMGADH"/>
    <s v="[8402] RAMPUR"/>
    <x v="55"/>
    <x v="55"/>
    <x v="55"/>
    <s v="B"/>
    <n v="109"/>
    <n v="5.6"/>
    <n v="8.6"/>
    <n v="6.1040000000000001"/>
    <n v="9.3740000000000006"/>
    <n v="45.824799999999996"/>
    <n v="4994.9031999999997"/>
    <n v="404.33647058823533"/>
    <n v="269.55764705882353"/>
    <n v="87.410806000000008"/>
    <n v="408.75"/>
    <n v="5491.0640059999996"/>
    <n v="50.376733999999999"/>
    <n v="444.50059411764715"/>
    <n v="296.33372941176475"/>
  </r>
  <r>
    <s v="18/06/2026"/>
    <s v="M"/>
    <s v="[1062] RAMGADH"/>
    <s v="[8402] RAMPUR"/>
    <x v="55"/>
    <x v="55"/>
    <x v="55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8/06/2026"/>
    <s v="E"/>
    <s v="[1062] RAMGADH"/>
    <s v="[8402] RAMPUR"/>
    <x v="55"/>
    <x v="55"/>
    <x v="55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s v="18/06/2026"/>
    <s v="E"/>
    <s v="[1062] RAMGADH"/>
    <s v="[8402] RAMPUR"/>
    <x v="55"/>
    <x v="55"/>
    <x v="55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9/06/2026"/>
    <s v="M"/>
    <s v="[1062] RAMGADH"/>
    <s v="[8402] RAMPUR"/>
    <x v="55"/>
    <x v="55"/>
    <x v="55"/>
    <s v="B"/>
    <n v="96"/>
    <n v="5.7"/>
    <n v="8.6"/>
    <n v="5.4720000000000004"/>
    <n v="8.2559999999999985"/>
    <n v="46.643099999999997"/>
    <n v="4477.7375999999995"/>
    <n v="407.95714285714286"/>
    <n v="271.97142857142859"/>
    <n v="78.360407999999993"/>
    <n v="360"/>
    <n v="4916.098007999999"/>
    <n v="51.20935424999999"/>
    <n v="447.89522667638477"/>
    <n v="298.59681778425653"/>
  </r>
  <r>
    <s v="19/06/2026"/>
    <s v="M"/>
    <s v="[1062] RAMGADH"/>
    <s v="[8402] RAMPUR"/>
    <x v="55"/>
    <x v="55"/>
    <x v="55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9/06/2026"/>
    <s v="E"/>
    <s v="[1062] RAMGADH"/>
    <s v="[8402] RAMPUR"/>
    <x v="55"/>
    <x v="55"/>
    <x v="55"/>
    <s v="B"/>
    <n v="68"/>
    <n v="6"/>
    <n v="8.4"/>
    <n v="4.08"/>
    <n v="5.7120000000000006"/>
    <n v="48.597000000000001"/>
    <n v="3304.596"/>
    <n v="418.93965517241384"/>
    <n v="279.29310344827587"/>
    <n v="57.830430000000007"/>
    <n v="255"/>
    <n v="3617.42643"/>
    <n v="53.197447500000003"/>
    <n v="458.59868534482763"/>
    <n v="305.73245689655175"/>
  </r>
  <r>
    <s v="19/06/2026"/>
    <s v="E"/>
    <s v="[1062] RAMGADH"/>
    <s v="[8402] RAMPUR"/>
    <x v="55"/>
    <x v="55"/>
    <x v="55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0/06/2026"/>
    <s v="M"/>
    <s v="[1062] RAMGADH"/>
    <s v="[8402] RAMPUR"/>
    <x v="55"/>
    <x v="55"/>
    <x v="55"/>
    <s v="C"/>
    <n v="120"/>
    <n v="5.3"/>
    <n v="8.5"/>
    <n v="6.36"/>
    <n v="10.199999999999999"/>
    <n v="45.732181500000003"/>
    <n v="5487.8617800000002"/>
    <n v="417.01077355623107"/>
    <n v="278.00718237082071"/>
    <n v="96.037581150000008"/>
    <n v="450"/>
    <n v="6033.89936115"/>
    <n v="50.282494676250003"/>
    <n v="458.50299096884504"/>
    <n v="305.66866064589669"/>
  </r>
  <r>
    <s v="20/06/2026"/>
    <s v="E"/>
    <s v="[1062] RAMGADH"/>
    <s v="[8402] RAMPUR"/>
    <x v="55"/>
    <x v="55"/>
    <x v="55"/>
    <s v="B"/>
    <n v="78"/>
    <n v="6.1"/>
    <n v="8.6"/>
    <n v="4.7579999999999991"/>
    <n v="6.7079999999999993"/>
    <n v="49.9163"/>
    <n v="3893.4713999999999"/>
    <n v="421.82788732394374"/>
    <n v="281.21859154929581"/>
    <n v="68.135749500000003"/>
    <n v="292.5"/>
    <n v="4254.1071494999997"/>
    <n v="54.539835249999996"/>
    <n v="460.90001619718311"/>
    <n v="307.26667746478876"/>
  </r>
  <r>
    <s v="20/06/2026"/>
    <s v="E"/>
    <s v="[1062] RAMGADH"/>
    <s v="[8402] RAMPUR"/>
    <x v="55"/>
    <x v="55"/>
    <x v="55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1/06/2026"/>
    <s v="M"/>
    <s v="[1062] RAMGADH"/>
    <s v="[8402] RAMPUR"/>
    <x v="55"/>
    <x v="55"/>
    <x v="55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s v="21/06/2026"/>
    <s v="M"/>
    <s v="[1062] RAMGADH"/>
    <s v="[8402] RAMPUR"/>
    <x v="55"/>
    <x v="55"/>
    <x v="55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1/06/2026"/>
    <s v="E"/>
    <s v="[1062] RAMGADH"/>
    <s v="[8402] RAMPUR"/>
    <x v="55"/>
    <x v="55"/>
    <x v="55"/>
    <s v="B"/>
    <n v="69"/>
    <n v="5.6"/>
    <n v="8.4"/>
    <n v="3.8639999999999999"/>
    <n v="5.7960000000000003"/>
    <n v="45.357199999999999"/>
    <n v="3129.6468"/>
    <n v="404.97500000000002"/>
    <n v="269.98333333333335"/>
    <n v="54.768819000000008"/>
    <n v="258.75"/>
    <n v="3443.1656189999999"/>
    <n v="49.900950999999999"/>
    <n v="445.54420535714291"/>
    <n v="297.02947023809526"/>
  </r>
  <r>
    <s v="21/06/2026"/>
    <s v="E"/>
    <s v="[1062] RAMGADH"/>
    <s v="[8402] RAMPUR"/>
    <x v="55"/>
    <x v="55"/>
    <x v="55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2/06/2026"/>
    <s v="M"/>
    <s v="[1062] RAMGADH"/>
    <s v="[8402] RAMPUR"/>
    <x v="55"/>
    <x v="55"/>
    <x v="55"/>
    <s v="B"/>
    <n v="95"/>
    <n v="5.8"/>
    <n v="8.4"/>
    <n v="5.51"/>
    <n v="7.98"/>
    <n v="46.9771"/>
    <n v="4462.8244999999997"/>
    <n v="412.07982456140354"/>
    <n v="274.71988304093571"/>
    <n v="78.099428750000001"/>
    <n v="356.25"/>
    <n v="4897.1739287499995"/>
    <n v="51.549199249999994"/>
    <n v="452.1859583333333"/>
    <n v="301.45730555555554"/>
  </r>
  <r>
    <s v="22/06/2026"/>
    <s v="M"/>
    <s v="[1062] RAMGADH"/>
    <s v="[8402] RAMPUR"/>
    <x v="55"/>
    <x v="55"/>
    <x v="55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2/06/2026"/>
    <s v="E"/>
    <s v="[1062] RAMGADH"/>
    <s v="[8402] RAMPUR"/>
    <x v="55"/>
    <x v="55"/>
    <x v="55"/>
    <s v="B"/>
    <n v="19"/>
    <n v="6.6"/>
    <n v="8.6"/>
    <n v="1.254"/>
    <n v="1.6340000000000001"/>
    <n v="54.007799999999996"/>
    <n v="1026.1481999999999"/>
    <n v="437.90108108108109"/>
    <n v="291.93405405405406"/>
    <n v="17.957593499999998"/>
    <n v="71.25"/>
    <n v="1115.3557934999999"/>
    <n v="58.702936499999993"/>
    <n v="475.96975540540541"/>
    <n v="317.31317027027029"/>
  </r>
  <r>
    <s v="22/06/2026"/>
    <s v="E"/>
    <s v="[1062] RAMGADH"/>
    <s v="[8402] RAMPUR"/>
    <x v="55"/>
    <x v="55"/>
    <x v="55"/>
    <s v="C"/>
    <n v="22"/>
    <n v="3"/>
    <n v="8.1999999999999993"/>
    <n v="0.66"/>
    <n v="1.8039999999999998"/>
    <n v="35.307139800000002"/>
    <n v="776.75707560000001"/>
    <n v="417.01346220472442"/>
    <n v="278.00897480314961"/>
    <n v="13.593248823000001"/>
    <n v="82.5"/>
    <n v="872.85032442299996"/>
    <n v="39.675014746499997"/>
    <n v="468.60253637598419"/>
    <n v="312.40169091732281"/>
  </r>
  <r>
    <s v="23/06/2026"/>
    <s v="M"/>
    <s v="[1062] RAMGADH"/>
    <s v="[8402] RAMPUR"/>
    <x v="55"/>
    <x v="55"/>
    <x v="55"/>
    <s v="B"/>
    <n v="24"/>
    <n v="5.8"/>
    <n v="8.4"/>
    <n v="1.3919999999999999"/>
    <n v="2.016"/>
    <n v="46.9771"/>
    <n v="1127.4503999999999"/>
    <n v="412.07982456140354"/>
    <n v="274.71988304093571"/>
    <n v="19.730382000000002"/>
    <n v="90"/>
    <n v="1237.1807819999999"/>
    <n v="51.549199249999994"/>
    <n v="452.1859583333333"/>
    <n v="301.45730555555554"/>
  </r>
  <r>
    <s v="23/06/2026"/>
    <s v="M"/>
    <s v="[1062] RAMGADH"/>
    <s v="[8402] RAMPUR"/>
    <x v="55"/>
    <x v="55"/>
    <x v="55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3/06/2026"/>
    <s v="E"/>
    <s v="[1062] RAMGADH"/>
    <s v="[8402] RAMPUR"/>
    <x v="55"/>
    <x v="55"/>
    <x v="55"/>
    <s v="C"/>
    <n v="81"/>
    <n v="3.3"/>
    <n v="8"/>
    <n v="2.673"/>
    <n v="6.48"/>
    <n v="36.002112000000004"/>
    <n v="2916.1710720000001"/>
    <n v="417.01288030888031"/>
    <n v="278.00858687258687"/>
    <n v="51.032993760000004"/>
    <n v="303.75"/>
    <n v="3270.95406576"/>
    <n v="40.382148960000002"/>
    <n v="467.74689915057911"/>
    <n v="311.83126610038607"/>
  </r>
  <r>
    <s v="24/06/2026"/>
    <s v="M"/>
    <s v="[1062] RAMGADH"/>
    <s v="[8402] RAMPUR"/>
    <x v="55"/>
    <x v="55"/>
    <x v="55"/>
    <s v="B"/>
    <n v="28"/>
    <n v="6"/>
    <n v="8.4"/>
    <n v="1.68"/>
    <n v="2.3520000000000003"/>
    <n v="48.597000000000001"/>
    <n v="1360.7160000000001"/>
    <n v="418.93965517241384"/>
    <n v="279.29310344827587"/>
    <n v="23.812530000000006"/>
    <n v="105"/>
    <n v="1489.52853"/>
    <n v="53.197447500000003"/>
    <n v="458.59868534482763"/>
    <n v="305.73245689655175"/>
  </r>
  <r>
    <s v="24/06/2026"/>
    <s v="E"/>
    <s v="[1062] RAMGADH"/>
    <s v="[8402] RAMPUR"/>
    <x v="55"/>
    <x v="55"/>
    <x v="55"/>
    <s v="B"/>
    <n v="64"/>
    <n v="5.6"/>
    <n v="8.4"/>
    <n v="3.5839999999999996"/>
    <n v="5.3760000000000003"/>
    <n v="45.357199999999999"/>
    <n v="2902.8607999999999"/>
    <n v="404.97500000000002"/>
    <n v="269.98333333333335"/>
    <n v="50.800064000000006"/>
    <n v="240"/>
    <n v="3193.6608639999999"/>
    <n v="49.900950999999999"/>
    <n v="445.54420535714291"/>
    <n v="297.02947023809526"/>
  </r>
  <r>
    <s v="24/06/2026"/>
    <s v="E"/>
    <s v="[1062] RAMGADH"/>
    <s v="[8402] RAMPUR"/>
    <x v="55"/>
    <x v="55"/>
    <x v="55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5/06/2026"/>
    <s v="M"/>
    <s v="[1062] RAMGADH"/>
    <s v="[8402] RAMPUR"/>
    <x v="55"/>
    <x v="55"/>
    <x v="55"/>
    <s v="B"/>
    <n v="108"/>
    <n v="5.6"/>
    <n v="8.4"/>
    <n v="6.0479999999999992"/>
    <n v="9.072000000000001"/>
    <n v="45.357199999999999"/>
    <n v="4898.5775999999996"/>
    <n v="404.97500000000002"/>
    <n v="269.98333333333335"/>
    <n v="85.725108000000006"/>
    <n v="405"/>
    <n v="5389.3027079999993"/>
    <n v="49.900950999999992"/>
    <n v="445.54420535714286"/>
    <n v="297.02947023809526"/>
  </r>
  <r>
    <s v="25/06/2026"/>
    <s v="M"/>
    <s v="[1062] RAMGADH"/>
    <s v="[8402] RAMPUR"/>
    <x v="55"/>
    <x v="55"/>
    <x v="55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5/06/2026"/>
    <s v="E"/>
    <s v="[1062] RAMGADH"/>
    <s v="[8402] RAMPUR"/>
    <x v="55"/>
    <x v="55"/>
    <x v="55"/>
    <s v="B"/>
    <n v="56"/>
    <n v="5.7"/>
    <n v="8.5"/>
    <n v="3.1919999999999997"/>
    <n v="4.76"/>
    <n v="46.167149999999999"/>
    <n v="2585.3604"/>
    <n v="406.16260997067451"/>
    <n v="270.77507331378303"/>
    <n v="45.243807000000004"/>
    <n v="210"/>
    <n v="2840.6042069999999"/>
    <n v="50.725075124999996"/>
    <n v="446.2616579912023"/>
    <n v="297.50777199413488"/>
  </r>
  <r>
    <s v="25/06/2026"/>
    <s v="E"/>
    <s v="[1062] RAMGADH"/>
    <s v="[8402] RAMPUR"/>
    <x v="55"/>
    <x v="55"/>
    <x v="55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6/06/2026"/>
    <s v="M"/>
    <s v="[1062] RAMGADH"/>
    <s v="[8402] RAMPUR"/>
    <x v="55"/>
    <x v="55"/>
    <x v="55"/>
    <s v="B"/>
    <n v="102"/>
    <n v="5.7"/>
    <n v="8.4"/>
    <n v="5.8140000000000001"/>
    <n v="8.5680000000000014"/>
    <n v="46.167149999999999"/>
    <n v="4709.0492999999997"/>
    <n v="408.55884955752208"/>
    <n v="272.37256637168139"/>
    <n v="82.408362750000009"/>
    <n v="382.5"/>
    <n v="5173.9576627500001"/>
    <n v="50.725075125000004"/>
    <n v="448.89447013274338"/>
    <n v="299.26298008849557"/>
  </r>
  <r>
    <s v="26/06/2026"/>
    <s v="M"/>
    <s v="[1062] RAMGADH"/>
    <s v="[8402] RAMPUR"/>
    <x v="55"/>
    <x v="55"/>
    <x v="5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6/06/2026"/>
    <s v="E"/>
    <s v="[1062] RAMGADH"/>
    <s v="[8402] RAMPUR"/>
    <x v="55"/>
    <x v="55"/>
    <x v="55"/>
    <s v="B"/>
    <n v="61"/>
    <n v="5.7"/>
    <n v="8.5"/>
    <n v="3.4769999999999999"/>
    <n v="5.1849999999999996"/>
    <n v="46.167149999999999"/>
    <n v="2816.1961499999998"/>
    <n v="406.16260997067451"/>
    <n v="270.77507331378303"/>
    <n v="49.283432625000003"/>
    <n v="228.75"/>
    <n v="3094.2295826249997"/>
    <n v="50.725075124999996"/>
    <n v="446.2616579912023"/>
    <n v="297.50777199413488"/>
  </r>
  <r>
    <s v="26/06/2026"/>
    <s v="E"/>
    <s v="[1062] RAMGADH"/>
    <s v="[8402] RAMPUR"/>
    <x v="55"/>
    <x v="55"/>
    <x v="55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7/06/2026"/>
    <s v="M"/>
    <s v="[1062] RAMGADH"/>
    <s v="[8402] RAMPUR"/>
    <x v="55"/>
    <x v="55"/>
    <x v="55"/>
    <s v="B"/>
    <n v="35"/>
    <n v="5.7"/>
    <n v="8.4"/>
    <n v="1.9950000000000001"/>
    <n v="2.94"/>
    <n v="46.167149999999999"/>
    <n v="1615.85025"/>
    <n v="408.55884955752208"/>
    <n v="272.37256637168139"/>
    <n v="28.277379375000002"/>
    <n v="131.25"/>
    <n v="1775.377629375"/>
    <n v="50.725075124999996"/>
    <n v="448.89447013274332"/>
    <n v="299.26298008849557"/>
  </r>
  <r>
    <s v="27/06/2026"/>
    <s v="E"/>
    <s v="[1062] RAMGADH"/>
    <s v="[8402] RAMPUR"/>
    <x v="55"/>
    <x v="55"/>
    <x v="55"/>
    <s v="B"/>
    <n v="61"/>
    <n v="6.1"/>
    <n v="8.6"/>
    <n v="3.7209999999999996"/>
    <n v="5.2460000000000004"/>
    <n v="49.9163"/>
    <n v="3044.8942999999999"/>
    <n v="421.82788732394374"/>
    <n v="281.21859154929581"/>
    <n v="53.285650250000003"/>
    <n v="228.75"/>
    <n v="3326.9299502499998"/>
    <n v="54.539835249999996"/>
    <n v="460.90001619718311"/>
    <n v="307.26667746478876"/>
  </r>
  <r>
    <s v="27/06/2026"/>
    <s v="E"/>
    <s v="[1062] RAMGADH"/>
    <s v="[8402] RAMPUR"/>
    <x v="55"/>
    <x v="55"/>
    <x v="55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8/06/2026"/>
    <s v="M"/>
    <s v="[1062] RAMGADH"/>
    <s v="[8402] RAMPUR"/>
    <x v="55"/>
    <x v="55"/>
    <x v="55"/>
    <s v="B"/>
    <n v="34"/>
    <n v="5.9"/>
    <n v="8.6"/>
    <n v="2.0060000000000002"/>
    <n v="2.9239999999999999"/>
    <n v="48.279699999999998"/>
    <n v="1641.5098"/>
    <n v="415.01174785100284"/>
    <n v="276.67449856733521"/>
    <n v="28.726421500000004"/>
    <n v="127.5"/>
    <n v="1797.7362215000001"/>
    <n v="52.87459475"/>
    <n v="454.50941045845275"/>
    <n v="303.00627363896848"/>
  </r>
  <r>
    <s v="28/06/2026"/>
    <s v="E"/>
    <s v="[1062] RAMGADH"/>
    <s v="[8402] RAMPUR"/>
    <x v="55"/>
    <x v="55"/>
    <x v="55"/>
    <s v="B"/>
    <n v="53"/>
    <n v="5.8"/>
    <n v="8.4"/>
    <n v="3.0739999999999998"/>
    <n v="4.4520000000000008"/>
    <n v="46.9771"/>
    <n v="2489.7863000000002"/>
    <n v="412.07982456140354"/>
    <n v="274.71988304093571"/>
    <n v="43.571260250000009"/>
    <n v="198.75"/>
    <n v="2732.1075602500005"/>
    <n v="51.549199250000008"/>
    <n v="452.18595833333342"/>
    <n v="301.45730555555559"/>
  </r>
  <r>
    <s v="28/06/2026"/>
    <s v="E"/>
    <s v="[1062] RAMGADH"/>
    <s v="[8402] RAMPUR"/>
    <x v="55"/>
    <x v="55"/>
    <x v="55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9/06/2026"/>
    <s v="E"/>
    <s v="[1062] RAMGADH"/>
    <s v="[8402] RAMPUR"/>
    <x v="55"/>
    <x v="55"/>
    <x v="55"/>
    <s v="B"/>
    <n v="58"/>
    <n v="5.6"/>
    <n v="8.4"/>
    <n v="3.2479999999999993"/>
    <n v="4.8720000000000008"/>
    <n v="45.357199999999999"/>
    <n v="2630.7175999999999"/>
    <n v="404.97500000000002"/>
    <n v="269.98333333333335"/>
    <n v="46.037558000000004"/>
    <n v="217.5"/>
    <n v="2894.2551579999999"/>
    <n v="49.900950999999999"/>
    <n v="445.54420535714291"/>
    <n v="297.02947023809526"/>
  </r>
  <r>
    <s v="29/06/2026"/>
    <s v="E"/>
    <s v="[1062] RAMGADH"/>
    <s v="[8402] RAMPUR"/>
    <x v="55"/>
    <x v="55"/>
    <x v="55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30/06/2026"/>
    <s v="M"/>
    <s v="[1062] RAMGADH"/>
    <s v="[8402] RAMPUR"/>
    <x v="55"/>
    <x v="55"/>
    <x v="55"/>
    <s v="B"/>
    <n v="113"/>
    <n v="5.6"/>
    <n v="8.4"/>
    <n v="6.3279999999999994"/>
    <n v="9.4920000000000009"/>
    <n v="45.357199999999999"/>
    <n v="5125.3635999999997"/>
    <n v="404.97500000000002"/>
    <n v="269.98333333333335"/>
    <n v="89.693863000000007"/>
    <n v="423.75"/>
    <n v="5638.8074629999992"/>
    <n v="49.900950999999992"/>
    <n v="445.54420535714286"/>
    <n v="297.02947023809526"/>
  </r>
  <r>
    <s v="30/06/2026"/>
    <s v="M"/>
    <s v="[1062] RAMGADH"/>
    <s v="[8402] RAMPUR"/>
    <x v="55"/>
    <x v="55"/>
    <x v="55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30/06/2026"/>
    <s v="E"/>
    <s v="[1062] RAMGADH"/>
    <s v="[8402] RAMPUR"/>
    <x v="55"/>
    <x v="55"/>
    <x v="55"/>
    <s v="B"/>
    <n v="68"/>
    <n v="5.6"/>
    <n v="8.4"/>
    <n v="3.8079999999999994"/>
    <n v="5.7120000000000006"/>
    <n v="45.357199999999999"/>
    <n v="3084.2896000000001"/>
    <n v="404.97500000000002"/>
    <n v="269.98333333333335"/>
    <n v="53.975068000000007"/>
    <n v="255"/>
    <n v="3393.2646680000003"/>
    <n v="49.900951000000006"/>
    <n v="445.54420535714297"/>
    <n v="297.02947023809531"/>
  </r>
  <r>
    <s v="30/06/2026"/>
    <s v="E"/>
    <s v="[1062] RAMGADH"/>
    <s v="[8402] RAMPUR"/>
    <x v="55"/>
    <x v="55"/>
    <x v="55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1/06/2026"/>
    <s v="M"/>
    <s v="[1062] RAMGADH"/>
    <s v="[8401] DURGAWATI"/>
    <x v="56"/>
    <x v="56"/>
    <x v="56"/>
    <s v="B"/>
    <n v="12"/>
    <n v="7.4"/>
    <n v="8.8000000000000007"/>
    <n v="0.88800000000000012"/>
    <n v="1.056"/>
    <n v="61.172100000000007"/>
    <n v="734.06520000000012"/>
    <n v="461.09623115577887"/>
    <n v="307.39748743718593"/>
    <n v="12.846141000000003"/>
    <n v="45"/>
    <n v="791.91134100000011"/>
    <n v="65.992611750000009"/>
    <n v="497.43174685929648"/>
    <n v="331.6211645728643"/>
  </r>
  <r>
    <s v="02/06/2026"/>
    <s v="E"/>
    <s v="[1062] RAMGADH"/>
    <s v="[8401] DURGAWATI"/>
    <x v="56"/>
    <x v="56"/>
    <x v="56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03/06/2026"/>
    <s v="M"/>
    <s v="[1062] RAMGADH"/>
    <s v="[8401] DURGAWATI"/>
    <x v="56"/>
    <x v="56"/>
    <x v="56"/>
    <s v="B"/>
    <n v="9"/>
    <n v="6.1"/>
    <n v="8.8000000000000007"/>
    <n v="0.54899999999999993"/>
    <n v="0.79200000000000004"/>
    <n v="50.425650000000005"/>
    <n v="453.83085000000005"/>
    <n v="421.38426183844012"/>
    <n v="280.92284122562677"/>
    <n v="7.9420398750000016"/>
    <n v="33.75"/>
    <n v="495.52288987500003"/>
    <n v="55.058098875000006"/>
    <n v="460.09553377437328"/>
    <n v="306.73035584958217"/>
  </r>
  <r>
    <s v="03/06/2026"/>
    <s v="E"/>
    <s v="[1062] RAMGADH"/>
    <s v="[8401] DURGAWATI"/>
    <x v="56"/>
    <x v="56"/>
    <x v="56"/>
    <s v="B"/>
    <n v="7"/>
    <n v="6.4"/>
    <n v="8.8000000000000007"/>
    <n v="0.44800000000000006"/>
    <n v="0.6160000000000001"/>
    <n v="52.9056"/>
    <n v="370.33920000000001"/>
    <n v="431.29565217391303"/>
    <n v="287.53043478260867"/>
    <n v="6.4809360000000007"/>
    <n v="26.25"/>
    <n v="403.07013599999999"/>
    <n v="57.581448000000002"/>
    <n v="469.41397826086956"/>
    <n v="312.94265217391302"/>
  </r>
  <r>
    <s v="04/06/2026"/>
    <s v="M"/>
    <s v="[1062] RAMGADH"/>
    <s v="[8401] DURGAWATI"/>
    <x v="56"/>
    <x v="56"/>
    <x v="56"/>
    <s v="B"/>
    <n v="13"/>
    <n v="6.9"/>
    <n v="8.8000000000000007"/>
    <n v="0.89700000000000002"/>
    <n v="1.1440000000000001"/>
    <n v="57.038850000000004"/>
    <n v="741.5050500000001"/>
    <n v="446.77950391644907"/>
    <n v="297.85300261096603"/>
    <n v="12.976338375000003"/>
    <n v="48.75"/>
    <n v="803.23138837500005"/>
    <n v="61.787029875000002"/>
    <n v="483.97151338120102"/>
    <n v="322.64767558746735"/>
  </r>
  <r>
    <s v="04/06/2026"/>
    <s v="E"/>
    <s v="[1062] RAMGADH"/>
    <s v="[8401] DURGAWATI"/>
    <x v="56"/>
    <x v="56"/>
    <x v="56"/>
    <s v="B"/>
    <n v="9"/>
    <n v="5.8"/>
    <n v="8.4"/>
    <n v="0.52199999999999991"/>
    <n v="0.75600000000000012"/>
    <n v="46.9771"/>
    <n v="422.79390000000001"/>
    <n v="412.07982456140354"/>
    <n v="274.71988304093571"/>
    <n v="7.3988932500000004"/>
    <n v="33.75"/>
    <n v="463.94279325000002"/>
    <n v="51.549199250000001"/>
    <n v="452.18595833333336"/>
    <n v="301.45730555555559"/>
  </r>
  <r>
    <s v="05/06/2026"/>
    <s v="M"/>
    <s v="[1062] RAMGADH"/>
    <s v="[8401] DURGAWATI"/>
    <x v="56"/>
    <x v="56"/>
    <x v="56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05/06/2026"/>
    <s v="E"/>
    <s v="[1062] RAMGADH"/>
    <s v="[8401] DURGAWATI"/>
    <x v="56"/>
    <x v="56"/>
    <x v="56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06/06/2026"/>
    <s v="M"/>
    <s v="[1062] RAMGADH"/>
    <s v="[8401] DURGAWATI"/>
    <x v="56"/>
    <x v="56"/>
    <x v="56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06/06/2026"/>
    <s v="E"/>
    <s v="[1062] RAMGADH"/>
    <s v="[8401] DURGAWATI"/>
    <x v="56"/>
    <x v="56"/>
    <x v="56"/>
    <s v="B"/>
    <n v="11"/>
    <n v="5.8"/>
    <n v="8.6"/>
    <n v="0.63800000000000001"/>
    <n v="0.94599999999999995"/>
    <n v="47.461399999999998"/>
    <n v="522.07539999999995"/>
    <n v="411.51502890173413"/>
    <n v="274.34335260115608"/>
    <n v="9.136319499999999"/>
    <n v="41.25"/>
    <n v="572.46171949999996"/>
    <n v="52.041974499999995"/>
    <n v="451.23099277456652"/>
    <n v="300.82066184971103"/>
  </r>
  <r>
    <s v="07/06/2026"/>
    <s v="M"/>
    <s v="[1062] RAMGADH"/>
    <s v="[8401] DURGAWATI"/>
    <x v="56"/>
    <x v="56"/>
    <x v="56"/>
    <s v="B"/>
    <n v="10"/>
    <n v="7"/>
    <n v="8.4"/>
    <n v="0.7"/>
    <n v="0.84"/>
    <n v="56.6965"/>
    <n v="566.96500000000003"/>
    <n v="449.97222222222223"/>
    <n v="299.98148148148147"/>
    <n v="9.9218875000000022"/>
    <n v="37.5"/>
    <n v="614.38688750000006"/>
    <n v="61.438688750000004"/>
    <n v="487.60864087301593"/>
    <n v="325.07242724867729"/>
  </r>
  <r>
    <s v="07/06/2026"/>
    <s v="E"/>
    <s v="[1062] RAMGADH"/>
    <s v="[8401] DURGAWATI"/>
    <x v="56"/>
    <x v="56"/>
    <x v="56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08/06/2026"/>
    <s v="M"/>
    <s v="[1062] RAMGADH"/>
    <s v="[8401] DURGAWATI"/>
    <x v="56"/>
    <x v="56"/>
    <x v="56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08/06/2026"/>
    <s v="E"/>
    <s v="[1062] RAMGADH"/>
    <s v="[8401] DURGAWATI"/>
    <x v="56"/>
    <x v="56"/>
    <x v="56"/>
    <s v="B"/>
    <n v="7"/>
    <n v="6.4"/>
    <n v="8.8000000000000007"/>
    <n v="0.44800000000000006"/>
    <n v="0.6160000000000001"/>
    <n v="52.9056"/>
    <n v="370.33920000000001"/>
    <n v="431.29565217391303"/>
    <n v="287.53043478260867"/>
    <n v="6.4809360000000007"/>
    <n v="26.25"/>
    <n v="403.07013599999999"/>
    <n v="57.581448000000002"/>
    <n v="469.41397826086956"/>
    <n v="312.94265217391302"/>
  </r>
  <r>
    <s v="09/06/2026"/>
    <s v="M"/>
    <s v="[1062] RAMGADH"/>
    <s v="[8401] DURGAWATI"/>
    <x v="56"/>
    <x v="56"/>
    <x v="56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09/06/2026"/>
    <s v="E"/>
    <s v="[1062] RAMGADH"/>
    <s v="[8401] DURGAWATI"/>
    <x v="56"/>
    <x v="56"/>
    <x v="56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10/06/2026"/>
    <s v="M"/>
    <s v="[1062] RAMGADH"/>
    <s v="[8401] DURGAWATI"/>
    <x v="56"/>
    <x v="56"/>
    <x v="56"/>
    <s v="B"/>
    <n v="4"/>
    <n v="7.2"/>
    <n v="8.8000000000000007"/>
    <n v="0.28800000000000003"/>
    <n v="0.35200000000000004"/>
    <n v="59.518800000000006"/>
    <n v="238.07520000000002"/>
    <n v="455.50102040816324"/>
    <n v="303.66734693877549"/>
    <n v="4.166316000000001"/>
    <n v="15"/>
    <n v="257.24151600000005"/>
    <n v="64.310379000000012"/>
    <n v="492.17126785714288"/>
    <n v="328.11417857142857"/>
  </r>
  <r>
    <s v="10/06/2026"/>
    <s v="E"/>
    <s v="[1062] RAMGADH"/>
    <s v="[8401] DURGAWATI"/>
    <x v="56"/>
    <x v="56"/>
    <x v="56"/>
    <s v="B"/>
    <n v="3"/>
    <n v="8.1999999999999993"/>
    <n v="9"/>
    <n v="0.24599999999999997"/>
    <n v="0.27"/>
    <n v="68.469999999999985"/>
    <n v="205.40999999999997"/>
    <n v="482.18309859154925"/>
    <n v="321.45539906103284"/>
    <n v="3.5946749999999996"/>
    <n v="11.25"/>
    <n v="220.25467499999996"/>
    <n v="73.418224999999993"/>
    <n v="517.02975352112674"/>
    <n v="344.68650234741784"/>
  </r>
  <r>
    <s v="11/06/2026"/>
    <s v="M"/>
    <s v="[1062] RAMGADH"/>
    <s v="[8401] DURGAWATI"/>
    <x v="56"/>
    <x v="56"/>
    <x v="56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11/06/2026"/>
    <s v="E"/>
    <s v="[1062] RAMGADH"/>
    <s v="[8401] DURGAWATI"/>
    <x v="56"/>
    <x v="56"/>
    <x v="56"/>
    <s v="B"/>
    <n v="5"/>
    <n v="8"/>
    <n v="9"/>
    <n v="0.4"/>
    <n v="0.45"/>
    <n v="66.8"/>
    <n v="334"/>
    <n v="477.14285714285705"/>
    <n v="318.09523809523802"/>
    <n v="5.8450000000000006"/>
    <n v="18.75"/>
    <n v="358.59500000000003"/>
    <n v="71.719000000000008"/>
    <n v="512.27857142857147"/>
    <n v="341.51904761904763"/>
  </r>
  <r>
    <s v="12/06/2026"/>
    <s v="E"/>
    <s v="[1062] RAMGADH"/>
    <s v="[8401] DURGAWATI"/>
    <x v="56"/>
    <x v="56"/>
    <x v="56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13/06/2026"/>
    <s v="E"/>
    <s v="[1062] RAMGADH"/>
    <s v="[8401] DURGAWATI"/>
    <x v="56"/>
    <x v="56"/>
    <x v="56"/>
    <s v="B"/>
    <n v="11"/>
    <n v="6.2"/>
    <n v="8.8000000000000007"/>
    <n v="0.68200000000000005"/>
    <n v="0.96800000000000008"/>
    <n v="51.252300000000005"/>
    <n v="563.77530000000002"/>
    <n v="424.74281767955802"/>
    <n v="283.1618784530387"/>
    <n v="9.8660677500000009"/>
    <n v="41.25"/>
    <n v="614.89136774999997"/>
    <n v="55.899215249999997"/>
    <n v="463.25316505524859"/>
    <n v="308.83544337016571"/>
  </r>
  <r>
    <s v="14/06/2026"/>
    <s v="M"/>
    <s v="[1062] RAMGADH"/>
    <s v="[8401] DURGAWATI"/>
    <x v="56"/>
    <x v="56"/>
    <x v="56"/>
    <s v="B"/>
    <n v="5"/>
    <n v="5.9"/>
    <n v="8.8000000000000007"/>
    <n v="0.29499999999999998"/>
    <n v="0.44"/>
    <n v="48.772350000000003"/>
    <n v="243.86175000000003"/>
    <n v="414.49589235127479"/>
    <n v="276.33059490084986"/>
    <n v="4.2675806250000008"/>
    <n v="18.75"/>
    <n v="266.87933062500002"/>
    <n v="53.375866125000002"/>
    <n v="453.61925885269125"/>
    <n v="302.41283923512748"/>
  </r>
  <r>
    <s v="14/06/2026"/>
    <s v="E"/>
    <s v="[1062] RAMGADH"/>
    <s v="[8401] DURGAWATI"/>
    <x v="56"/>
    <x v="56"/>
    <x v="56"/>
    <s v="B"/>
    <n v="8"/>
    <n v="7.4"/>
    <n v="8.8000000000000007"/>
    <n v="0.59200000000000008"/>
    <n v="0.70400000000000007"/>
    <n v="61.172100000000007"/>
    <n v="489.37680000000006"/>
    <n v="461.09623115577887"/>
    <n v="307.39748743718593"/>
    <n v="8.5640940000000025"/>
    <n v="30"/>
    <n v="527.94089400000007"/>
    <n v="65.992611750000009"/>
    <n v="497.43174685929648"/>
    <n v="331.6211645728643"/>
  </r>
  <r>
    <s v="15/06/2026"/>
    <s v="M"/>
    <s v="[1062] RAMGADH"/>
    <s v="[8401] DURGAWATI"/>
    <x v="56"/>
    <x v="56"/>
    <x v="56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15/06/2026"/>
    <s v="E"/>
    <s v="[1062] RAMGADH"/>
    <s v="[8401] DURGAWATI"/>
    <x v="56"/>
    <x v="56"/>
    <x v="56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16/06/2026"/>
    <s v="M"/>
    <s v="[1062] RAMGADH"/>
    <s v="[8401] DURGAWATI"/>
    <x v="56"/>
    <x v="56"/>
    <x v="56"/>
    <s v="B"/>
    <n v="6"/>
    <n v="6.5"/>
    <n v="8.8000000000000007"/>
    <n v="0.39"/>
    <n v="0.52800000000000002"/>
    <n v="53.732250000000001"/>
    <n v="322.39350000000002"/>
    <n v="434.49258760107813"/>
    <n v="289.66172506738542"/>
    <n v="5.6418862500000007"/>
    <n v="22.5"/>
    <n v="350.53538624999999"/>
    <n v="58.422564375"/>
    <n v="472.41965801886789"/>
    <n v="314.94643867924526"/>
  </r>
  <r>
    <s v="16/06/2026"/>
    <s v="E"/>
    <s v="[1062] RAMGADH"/>
    <s v="[8401] DURGAWATI"/>
    <x v="56"/>
    <x v="56"/>
    <x v="56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17/06/2026"/>
    <s v="M"/>
    <s v="[1062] RAMGADH"/>
    <s v="[8401] DURGAWATI"/>
    <x v="56"/>
    <x v="56"/>
    <x v="56"/>
    <s v="B"/>
    <n v="5"/>
    <n v="7.3"/>
    <n v="8.8000000000000007"/>
    <n v="0.36499999999999999"/>
    <n v="0.44"/>
    <n v="60.34545"/>
    <n v="301.72725000000003"/>
    <n v="458.31987341772157"/>
    <n v="305.54658227848103"/>
    <n v="5.2802268750000012"/>
    <n v="18.75"/>
    <n v="325.75747687500001"/>
    <n v="65.151495374999996"/>
    <n v="494.82148386075949"/>
    <n v="329.88098924050632"/>
  </r>
  <r>
    <s v="17/06/2026"/>
    <s v="E"/>
    <s v="[1062] RAMGADH"/>
    <s v="[8401] DURGAWATI"/>
    <x v="56"/>
    <x v="56"/>
    <x v="56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18/06/2026"/>
    <s v="M"/>
    <s v="[1062] RAMGADH"/>
    <s v="[8401] DURGAWATI"/>
    <x v="56"/>
    <x v="56"/>
    <x v="56"/>
    <s v="B"/>
    <n v="5"/>
    <n v="6.8"/>
    <n v="8.8000000000000007"/>
    <n v="0.34"/>
    <n v="0.44"/>
    <n v="56.212200000000003"/>
    <n v="281.06100000000004"/>
    <n v="443.78052631578947"/>
    <n v="295.8536842105263"/>
    <n v="4.9185675000000009"/>
    <n v="18.75"/>
    <n v="304.72956750000003"/>
    <n v="60.945913500000003"/>
    <n v="481.15194868421054"/>
    <n v="320.76796578947369"/>
  </r>
  <r>
    <s v="18/06/2026"/>
    <s v="E"/>
    <s v="[1062] RAMGADH"/>
    <s v="[8401] DURGAWATI"/>
    <x v="56"/>
    <x v="56"/>
    <x v="56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19/06/2026"/>
    <s v="M"/>
    <s v="[1062] RAMGADH"/>
    <s v="[8401] DURGAWATI"/>
    <x v="56"/>
    <x v="56"/>
    <x v="56"/>
    <s v="B"/>
    <n v="6"/>
    <n v="6.3"/>
    <n v="8.6"/>
    <n v="0.37799999999999995"/>
    <n v="0.5159999999999999"/>
    <n v="51.552899999999994"/>
    <n v="309.31739999999996"/>
    <n v="428.41745152354571"/>
    <n v="285.61163434903045"/>
    <n v="5.4130544999999994"/>
    <n v="22.5"/>
    <n v="337.23045449999995"/>
    <n v="56.205075749999992"/>
    <n v="467.07819182825483"/>
    <n v="311.38546121883655"/>
  </r>
  <r>
    <s v="19/06/2026"/>
    <s v="E"/>
    <s v="[1062] RAMGADH"/>
    <s v="[8401] DURGAWATI"/>
    <x v="56"/>
    <x v="56"/>
    <x v="56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21/06/2026"/>
    <s v="M"/>
    <s v="[1062] RAMGADH"/>
    <s v="[8401] DURGAWATI"/>
    <x v="56"/>
    <x v="56"/>
    <x v="56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21/06/2026"/>
    <s v="E"/>
    <s v="[1062] RAMGADH"/>
    <s v="[8401] DURGAWATI"/>
    <x v="56"/>
    <x v="56"/>
    <x v="56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22/06/2026"/>
    <s v="M"/>
    <s v="[1062] RAMGADH"/>
    <s v="[8401] DURGAWATI"/>
    <x v="56"/>
    <x v="56"/>
    <x v="56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22/06/2026"/>
    <s v="E"/>
    <s v="[1062] RAMGADH"/>
    <s v="[8401] DURGAWATI"/>
    <x v="56"/>
    <x v="56"/>
    <x v="56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23/06/2026"/>
    <s v="M"/>
    <s v="[1062] RAMGADH"/>
    <s v="[8401] DURGAWATI"/>
    <x v="56"/>
    <x v="56"/>
    <x v="56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23/06/2026"/>
    <s v="E"/>
    <s v="[1062] RAMGADH"/>
    <s v="[8401] DURGAWATI"/>
    <x v="56"/>
    <x v="56"/>
    <x v="56"/>
    <s v="B"/>
    <n v="7"/>
    <n v="7.1"/>
    <n v="8.8000000000000007"/>
    <n v="0.49699999999999994"/>
    <n v="0.6160000000000001"/>
    <n v="58.692149999999998"/>
    <n v="410.84505000000001"/>
    <n v="452.63868894601546"/>
    <n v="301.75912596401031"/>
    <n v="7.1897883750000009"/>
    <n v="26.25"/>
    <n v="444.28483837499999"/>
    <n v="63.469262624999999"/>
    <n v="489.48017448586126"/>
    <n v="326.32011632390748"/>
  </r>
  <r>
    <s v="24/06/2026"/>
    <s v="M"/>
    <s v="[1062] RAMGADH"/>
    <s v="[8401] DURGAWATI"/>
    <x v="56"/>
    <x v="56"/>
    <x v="56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24/06/2026"/>
    <s v="E"/>
    <s v="[1062] RAMGADH"/>
    <s v="[8401] DURGAWATI"/>
    <x v="56"/>
    <x v="56"/>
    <x v="56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25/06/2026"/>
    <s v="M"/>
    <s v="[1062] RAMGADH"/>
    <s v="[8401] DURGAWATI"/>
    <x v="56"/>
    <x v="56"/>
    <x v="56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25/06/2026"/>
    <s v="E"/>
    <s v="[1062] RAMGADH"/>
    <s v="[8401] DURGAWATI"/>
    <x v="56"/>
    <x v="56"/>
    <x v="56"/>
    <s v="B"/>
    <n v="5"/>
    <n v="6.6"/>
    <n v="8.8000000000000007"/>
    <n v="0.33"/>
    <n v="0.44"/>
    <n v="54.558900000000001"/>
    <n v="272.79450000000003"/>
    <n v="437.63823529411764"/>
    <n v="291.75882352941176"/>
    <n v="4.7739037500000006"/>
    <n v="18.75"/>
    <n v="296.31840375000002"/>
    <n v="59.263680750000006"/>
    <n v="475.37711831550803"/>
    <n v="316.91807887700537"/>
  </r>
  <r>
    <s v="26/06/2026"/>
    <s v="M"/>
    <s v="[1062] RAMGADH"/>
    <s v="[8401] DURGAWATI"/>
    <x v="56"/>
    <x v="56"/>
    <x v="56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26/06/2026"/>
    <s v="E"/>
    <s v="[1062] RAMGADH"/>
    <s v="[8401] DURGAWATI"/>
    <x v="56"/>
    <x v="56"/>
    <x v="56"/>
    <s v="B"/>
    <n v="7"/>
    <n v="6.5"/>
    <n v="8.6"/>
    <n v="0.45500000000000002"/>
    <n v="0.60199999999999998"/>
    <n v="53.189499999999995"/>
    <n v="372.32649999999995"/>
    <n v="434.79155313351498"/>
    <n v="289.86103542234332"/>
    <n v="6.5157137499999997"/>
    <n v="26.25"/>
    <n v="405.09221374999993"/>
    <n v="57.870316249999988"/>
    <n v="473.0543562670299"/>
    <n v="315.36957084468662"/>
  </r>
  <r>
    <s v="27/06/2026"/>
    <s v="M"/>
    <s v="[1062] RAMGADH"/>
    <s v="[8401] DURGAWATI"/>
    <x v="56"/>
    <x v="56"/>
    <x v="56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27/06/2026"/>
    <s v="E"/>
    <s v="[1062] RAMGADH"/>
    <s v="[8401] DURGAWATI"/>
    <x v="56"/>
    <x v="56"/>
    <x v="56"/>
    <s v="B"/>
    <n v="8"/>
    <n v="6.1"/>
    <n v="8.8000000000000007"/>
    <n v="0.48799999999999999"/>
    <n v="0.70400000000000007"/>
    <n v="50.425650000000005"/>
    <n v="403.40520000000004"/>
    <n v="421.38426183844012"/>
    <n v="280.92284122562677"/>
    <n v="7.0595910000000011"/>
    <n v="30"/>
    <n v="440.46479100000005"/>
    <n v="55.058098875000006"/>
    <n v="460.09553377437328"/>
    <n v="306.73035584958217"/>
  </r>
  <r>
    <s v="28/06/2026"/>
    <s v="M"/>
    <s v="[1062] RAMGADH"/>
    <s v="[8401] DURGAWATI"/>
    <x v="56"/>
    <x v="56"/>
    <x v="56"/>
    <s v="B"/>
    <n v="7"/>
    <n v="6.3"/>
    <n v="8.6"/>
    <n v="0.441"/>
    <n v="0.60199999999999998"/>
    <n v="51.552899999999994"/>
    <n v="360.87029999999993"/>
    <n v="428.41745152354571"/>
    <n v="285.61163434903045"/>
    <n v="6.315230249999999"/>
    <n v="26.25"/>
    <n v="393.43553024999994"/>
    <n v="56.205075749999992"/>
    <n v="467.07819182825483"/>
    <n v="311.38546121883655"/>
  </r>
  <r>
    <s v="28/06/2026"/>
    <s v="E"/>
    <s v="[1062] RAMGADH"/>
    <s v="[8401] DURGAWATI"/>
    <x v="56"/>
    <x v="56"/>
    <x v="56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29/06/2026"/>
    <s v="M"/>
    <s v="[1062] RAMGADH"/>
    <s v="[8401] DURGAWATI"/>
    <x v="56"/>
    <x v="56"/>
    <x v="56"/>
    <s v="B"/>
    <n v="7"/>
    <n v="6.1"/>
    <n v="8.6"/>
    <n v="0.42699999999999994"/>
    <n v="0.60199999999999998"/>
    <n v="49.9163"/>
    <n v="349.41410000000002"/>
    <n v="421.82788732394374"/>
    <n v="281.21859154929581"/>
    <n v="6.114746750000001"/>
    <n v="26.25"/>
    <n v="381.77884675000001"/>
    <n v="54.539835250000003"/>
    <n v="460.90001619718316"/>
    <n v="307.26667746478876"/>
  </r>
  <r>
    <s v="29/06/2026"/>
    <s v="E"/>
    <s v="[1062] RAMGADH"/>
    <s v="[8401] DURGAWATI"/>
    <x v="56"/>
    <x v="56"/>
    <x v="56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30/06/2026"/>
    <s v="M"/>
    <s v="[1062] RAMGADH"/>
    <s v="[8401] DURGAWATI"/>
    <x v="56"/>
    <x v="56"/>
    <x v="56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30/06/2026"/>
    <s v="E"/>
    <s v="[1062] RAMGADH"/>
    <s v="[8401] DURGAWATI"/>
    <x v="56"/>
    <x v="56"/>
    <x v="56"/>
    <s v="B"/>
    <n v="11"/>
    <n v="6.9"/>
    <n v="8.8000000000000007"/>
    <n v="0.75900000000000001"/>
    <n v="0.96800000000000008"/>
    <n v="57.038850000000004"/>
    <n v="627.42735000000005"/>
    <n v="446.77950391644907"/>
    <n v="297.85300261096603"/>
    <n v="10.979978625000001"/>
    <n v="41.25"/>
    <n v="679.65732862499999"/>
    <n v="61.787029875000002"/>
    <n v="483.97151338120102"/>
    <n v="322.64767558746735"/>
  </r>
  <r>
    <s v="01/06/2026"/>
    <s v="M"/>
    <s v="[1062] RAMGADH"/>
    <s v="[8402] RAMPUR"/>
    <x v="57"/>
    <x v="57"/>
    <x v="57"/>
    <s v="B"/>
    <n v="55"/>
    <n v="7.4"/>
    <n v="8.8000000000000007"/>
    <n v="4.07"/>
    <n v="4.8400000000000007"/>
    <n v="61.172100000000007"/>
    <n v="3364.4655000000002"/>
    <n v="461.09623115577887"/>
    <n v="307.39748743718593"/>
    <n v="58.878146250000007"/>
    <n v="206.25"/>
    <n v="3629.5936462500003"/>
    <n v="65.992611750000009"/>
    <n v="497.43174685929648"/>
    <n v="331.6211645728643"/>
  </r>
  <r>
    <s v="01/06/2026"/>
    <s v="E"/>
    <s v="[1062] RAMGADH"/>
    <s v="[8402] RAMPUR"/>
    <x v="57"/>
    <x v="57"/>
    <x v="57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2/06/2026"/>
    <s v="M"/>
    <s v="[1062] RAMGADH"/>
    <s v="[8402] RAMPUR"/>
    <x v="57"/>
    <x v="57"/>
    <x v="57"/>
    <s v="C"/>
    <n v="10"/>
    <n v="4.0999999999999996"/>
    <n v="8.1"/>
    <n v="0.41"/>
    <n v="0.81"/>
    <n v="39.6161259"/>
    <n v="396.16125899999997"/>
    <n v="417.01185157894736"/>
    <n v="278.00790105263155"/>
    <n v="6.9328220324999998"/>
    <n v="37.5"/>
    <n v="440.59408103249996"/>
    <n v="44.059408103249993"/>
    <n v="463.7832431921052"/>
    <n v="309.18882879473682"/>
  </r>
  <r>
    <s v="02/06/2026"/>
    <s v="E"/>
    <s v="[1062] RAMGADH"/>
    <s v="[8402] RAMPUR"/>
    <x v="57"/>
    <x v="57"/>
    <x v="57"/>
    <s v="C"/>
    <n v="18"/>
    <n v="4.8"/>
    <n v="8.5"/>
    <n v="0.86399999999999988"/>
    <n v="1.53"/>
    <n v="43.647181500000002"/>
    <n v="785.64926700000001"/>
    <n v="417.0112882165605"/>
    <n v="278.00752547770702"/>
    <n v="13.748862172500001"/>
    <n v="67.5"/>
    <n v="866.89812917250003"/>
    <n v="48.161007176250003"/>
    <n v="460.13701123805731"/>
    <n v="306.75800749203819"/>
  </r>
  <r>
    <s v="03/06/2026"/>
    <s v="M"/>
    <s v="[1062] RAMGADH"/>
    <s v="[8402] RAMPUR"/>
    <x v="57"/>
    <x v="57"/>
    <x v="57"/>
    <s v="B"/>
    <n v="58"/>
    <n v="6.8"/>
    <n v="8.8000000000000007"/>
    <n v="3.944"/>
    <n v="5.1040000000000001"/>
    <n v="56.212200000000003"/>
    <n v="3260.3076000000001"/>
    <n v="443.78052631578947"/>
    <n v="295.8536842105263"/>
    <n v="57.055383000000006"/>
    <n v="217.5"/>
    <n v="3534.862983"/>
    <n v="60.945913500000003"/>
    <n v="481.15194868421054"/>
    <n v="320.76796578947369"/>
  </r>
  <r>
    <s v="03/06/2026"/>
    <s v="E"/>
    <s v="[1062] RAMGADH"/>
    <s v="[8402] RAMPUR"/>
    <x v="57"/>
    <x v="57"/>
    <x v="57"/>
    <s v="C"/>
    <n v="18"/>
    <n v="4.9000000000000004"/>
    <n v="8.4"/>
    <n v="0.88200000000000001"/>
    <n v="1.5120000000000002"/>
    <n v="43.786167600000006"/>
    <n v="788.15101680000009"/>
    <n v="417.01112000000001"/>
    <n v="278.00741333333332"/>
    <n v="13.792642794000002"/>
    <n v="67.5"/>
    <n v="869.44365959400011"/>
    <n v="48.302425533000005"/>
    <n v="460.02310031428573"/>
    <n v="306.6820668761905"/>
  </r>
  <r>
    <s v="04/06/2026"/>
    <s v="M"/>
    <s v="[1062] RAMGADH"/>
    <s v="[8402] RAMPUR"/>
    <x v="57"/>
    <x v="57"/>
    <x v="57"/>
    <s v="B"/>
    <n v="11"/>
    <n v="6.2"/>
    <n v="8.8000000000000007"/>
    <n v="0.68200000000000005"/>
    <n v="0.96800000000000008"/>
    <n v="51.252300000000005"/>
    <n v="563.77530000000002"/>
    <n v="424.74281767955802"/>
    <n v="283.1618784530387"/>
    <n v="9.8660677500000009"/>
    <n v="41.25"/>
    <n v="614.89136774999997"/>
    <n v="55.899215249999997"/>
    <n v="463.25316505524859"/>
    <n v="308.83544337016571"/>
  </r>
  <r>
    <s v="05/06/2026"/>
    <s v="M"/>
    <s v="[1062] RAMGADH"/>
    <s v="[8402] RAMPUR"/>
    <x v="57"/>
    <x v="57"/>
    <x v="57"/>
    <s v="B"/>
    <n v="5"/>
    <n v="5.8"/>
    <n v="8.6"/>
    <n v="0.28999999999999998"/>
    <n v="0.43"/>
    <n v="47.461399999999998"/>
    <n v="237.30699999999999"/>
    <n v="411.51502890173413"/>
    <n v="274.34335260115608"/>
    <n v="4.1528725"/>
    <n v="18.75"/>
    <n v="260.20987249999996"/>
    <n v="52.041974499999995"/>
    <n v="451.23099277456652"/>
    <n v="300.82066184971103"/>
  </r>
  <r>
    <s v="05/06/2026"/>
    <s v="E"/>
    <s v="[1062] RAMGADH"/>
    <s v="[8402] RAMPUR"/>
    <x v="57"/>
    <x v="57"/>
    <x v="57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06/06/2026"/>
    <s v="M"/>
    <s v="[1062] RAMGADH"/>
    <s v="[8402] RAMPUR"/>
    <x v="57"/>
    <x v="57"/>
    <x v="57"/>
    <s v="C"/>
    <n v="5"/>
    <n v="5"/>
    <n v="8.5"/>
    <n v="0.25"/>
    <n v="0.42499999999999999"/>
    <n v="44.481181500000005"/>
    <n v="222.40590750000001"/>
    <n v="417.01107656250002"/>
    <n v="278.00738437500002"/>
    <n v="3.8921033812500005"/>
    <n v="18.75"/>
    <n v="245.04801088125001"/>
    <n v="49.009602176249999"/>
    <n v="459.46502040234373"/>
    <n v="306.3100136015625"/>
  </r>
  <r>
    <s v="06/06/2026"/>
    <s v="E"/>
    <s v="[1062] RAMGADH"/>
    <s v="[8402] RAMPUR"/>
    <x v="57"/>
    <x v="57"/>
    <x v="57"/>
    <s v="C"/>
    <n v="16"/>
    <n v="4.5"/>
    <n v="8.1999999999999993"/>
    <n v="0.72"/>
    <n v="1.3119999999999998"/>
    <n v="41.562139799999997"/>
    <n v="664.99423679999995"/>
    <n v="417.01143612040136"/>
    <n v="278.00762408026759"/>
    <n v="11.637399144"/>
    <n v="60"/>
    <n v="736.63163594399998"/>
    <n v="46.039477246499999"/>
    <n v="461.93455431270905"/>
    <n v="307.95636954180605"/>
  </r>
  <r>
    <s v="07/06/2026"/>
    <s v="M"/>
    <s v="[1062] RAMGADH"/>
    <s v="[8402] RAMPUR"/>
    <x v="57"/>
    <x v="57"/>
    <x v="57"/>
    <s v="B"/>
    <n v="3"/>
    <n v="6.8"/>
    <n v="8.8000000000000007"/>
    <n v="0.20399999999999999"/>
    <n v="0.26400000000000001"/>
    <n v="56.212200000000003"/>
    <n v="168.63660000000002"/>
    <n v="443.78052631578947"/>
    <n v="295.8536842105263"/>
    <n v="2.9511405000000006"/>
    <n v="11.25"/>
    <n v="182.83774050000002"/>
    <n v="60.94591350000001"/>
    <n v="481.15194868421059"/>
    <n v="320.76796578947375"/>
  </r>
  <r>
    <s v="07/06/2026"/>
    <s v="E"/>
    <s v="[1062] RAMGADH"/>
    <s v="[8402] RAMPUR"/>
    <x v="57"/>
    <x v="57"/>
    <x v="57"/>
    <s v="C"/>
    <n v="16"/>
    <n v="4.5999999999999996"/>
    <n v="8.5"/>
    <n v="0.73599999999999999"/>
    <n v="1.36"/>
    <n v="42.813181499999999"/>
    <n v="685.01090399999998"/>
    <n v="417.01150811688308"/>
    <n v="278.00767207792205"/>
    <n v="11.987690820000001"/>
    <n v="60"/>
    <n v="756.99859481999999"/>
    <n v="47.31241217625"/>
    <n v="460.83518353490257"/>
    <n v="307.22345568993507"/>
  </r>
  <r>
    <s v="08/06/2026"/>
    <s v="M"/>
    <s v="[1062] RAMGADH"/>
    <s v="[8402] RAMPUR"/>
    <x v="57"/>
    <x v="57"/>
    <x v="57"/>
    <s v="B"/>
    <n v="2"/>
    <n v="5.8"/>
    <n v="8.4"/>
    <n v="0.11599999999999999"/>
    <n v="0.16800000000000001"/>
    <n v="46.9771"/>
    <n v="93.9542"/>
    <n v="412.07982456140354"/>
    <n v="274.71988304093571"/>
    <n v="1.6441985000000001"/>
    <n v="7.5"/>
    <n v="103.0983985"/>
    <n v="51.549199250000001"/>
    <n v="452.18595833333336"/>
    <n v="301.45730555555559"/>
  </r>
  <r>
    <s v="08/06/2026"/>
    <s v="E"/>
    <s v="[1062] RAMGADH"/>
    <s v="[8402] RAMPUR"/>
    <x v="57"/>
    <x v="57"/>
    <x v="57"/>
    <s v="C"/>
    <n v="15"/>
    <n v="5"/>
    <n v="8.5"/>
    <n v="0.75"/>
    <n v="1.2749999999999999"/>
    <n v="44.481181500000005"/>
    <n v="667.21772250000004"/>
    <n v="417.01107656250002"/>
    <n v="278.00738437500002"/>
    <n v="11.676310143750001"/>
    <n v="56.25"/>
    <n v="735.14403264375005"/>
    <n v="49.009602176250006"/>
    <n v="459.46502040234378"/>
    <n v="306.3100136015625"/>
  </r>
  <r>
    <s v="09/06/2026"/>
    <s v="M"/>
    <s v="[1062] RAMGADH"/>
    <s v="[8402] RAMPUR"/>
    <x v="57"/>
    <x v="57"/>
    <x v="57"/>
    <s v="B"/>
    <n v="5"/>
    <n v="5.8"/>
    <n v="8.6"/>
    <n v="0.28999999999999998"/>
    <n v="0.43"/>
    <n v="47.461399999999998"/>
    <n v="237.30699999999999"/>
    <n v="411.51502890173413"/>
    <n v="274.34335260115608"/>
    <n v="4.1528725"/>
    <n v="18.75"/>
    <n v="260.20987249999996"/>
    <n v="52.041974499999995"/>
    <n v="451.23099277456652"/>
    <n v="300.82066184971103"/>
  </r>
  <r>
    <s v="09/06/2026"/>
    <s v="E"/>
    <s v="[1062] RAMGADH"/>
    <s v="[8402] RAMPUR"/>
    <x v="57"/>
    <x v="57"/>
    <x v="57"/>
    <s v="B"/>
    <n v="6"/>
    <n v="6.7"/>
    <n v="8.8000000000000007"/>
    <n v="0.40200000000000002"/>
    <n v="0.52800000000000002"/>
    <n v="55.385550000000002"/>
    <n v="332.31330000000003"/>
    <n v="440.73381962864721"/>
    <n v="293.82254641909816"/>
    <n v="5.815482750000001"/>
    <n v="22.5"/>
    <n v="360.62878275000003"/>
    <n v="60.104797125000005"/>
    <n v="478.28751027851456"/>
    <n v="318.85834018567635"/>
  </r>
  <r>
    <s v="10/06/2026"/>
    <s v="M"/>
    <s v="[1062] RAMGADH"/>
    <s v="[8402] RAMPUR"/>
    <x v="57"/>
    <x v="57"/>
    <x v="57"/>
    <s v="C"/>
    <n v="4"/>
    <n v="4.4000000000000004"/>
    <n v="8.1"/>
    <n v="0.17600000000000002"/>
    <n v="0.32400000000000001"/>
    <n v="40.867125900000005"/>
    <n v="163.46850360000002"/>
    <n v="417.01148877551026"/>
    <n v="278.00765918367352"/>
    <n v="2.8606988130000004"/>
    <n v="15"/>
    <n v="181.32920241300002"/>
    <n v="45.332300603250005"/>
    <n v="462.57449595153065"/>
    <n v="308.38299730102045"/>
  </r>
  <r>
    <s v="10/06/2026"/>
    <s v="E"/>
    <s v="[1062] RAMGADH"/>
    <s v="[8402] RAMPUR"/>
    <x v="57"/>
    <x v="57"/>
    <x v="57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11/06/2026"/>
    <s v="M"/>
    <s v="[1062] RAMGADH"/>
    <s v="[8402] RAMPUR"/>
    <x v="57"/>
    <x v="57"/>
    <x v="57"/>
    <s v="B"/>
    <n v="3"/>
    <n v="5.6"/>
    <n v="8.4"/>
    <n v="0.16799999999999998"/>
    <n v="0.252"/>
    <n v="45.357199999999999"/>
    <n v="136.07159999999999"/>
    <n v="404.97500000000002"/>
    <n v="269.98333333333335"/>
    <n v="2.3812530000000001"/>
    <n v="11.25"/>
    <n v="149.702853"/>
    <n v="49.900950999999999"/>
    <n v="445.54420535714291"/>
    <n v="297.02947023809526"/>
  </r>
  <r>
    <s v="11/06/2026"/>
    <s v="E"/>
    <s v="[1062] RAMGADH"/>
    <s v="[8402] RAMPUR"/>
    <x v="57"/>
    <x v="57"/>
    <x v="57"/>
    <s v="B"/>
    <n v="9"/>
    <n v="6.2"/>
    <n v="8.5"/>
    <n v="0.55800000000000005"/>
    <n v="0.76500000000000001"/>
    <n v="50.216900000000003"/>
    <n v="451.95210000000003"/>
    <n v="423.1761235955056"/>
    <n v="282.11741573033709"/>
    <n v="7.9091617500000009"/>
    <n v="33.75"/>
    <n v="493.61126175000004"/>
    <n v="54.845695750000004"/>
    <n v="462.18282935393262"/>
    <n v="308.12188623595506"/>
  </r>
  <r>
    <s v="12/06/2026"/>
    <s v="M"/>
    <s v="[1062] RAMGADH"/>
    <s v="[8402] RAMPUR"/>
    <x v="57"/>
    <x v="57"/>
    <x v="57"/>
    <s v="B"/>
    <n v="4"/>
    <n v="5.6"/>
    <n v="8.6"/>
    <n v="0.22399999999999998"/>
    <n v="0.34399999999999997"/>
    <n v="45.824799999999996"/>
    <n v="183.29919999999998"/>
    <n v="404.33647058823533"/>
    <n v="269.55764705882353"/>
    <n v="3.2077360000000001"/>
    <n v="15"/>
    <n v="201.506936"/>
    <n v="50.376733999999999"/>
    <n v="444.50059411764715"/>
    <n v="296.33372941176475"/>
  </r>
  <r>
    <s v="12/06/2026"/>
    <s v="E"/>
    <s v="[1062] RAMGADH"/>
    <s v="[8402] RAMPUR"/>
    <x v="57"/>
    <x v="57"/>
    <x v="57"/>
    <s v="C"/>
    <n v="15"/>
    <n v="5"/>
    <n v="8.1999999999999993"/>
    <n v="0.75"/>
    <n v="1.2299999999999998"/>
    <n v="43.647139800000005"/>
    <n v="654.70709700000009"/>
    <n v="417.01088980891728"/>
    <n v="278.00725987261154"/>
    <n v="11.457374197500002"/>
    <n v="56.25"/>
    <n v="722.41447119750012"/>
    <n v="48.160964746500007"/>
    <n v="460.13660585828035"/>
    <n v="306.75773723885357"/>
  </r>
  <r>
    <s v="13/06/2026"/>
    <s v="M"/>
    <s v="[1062] RAMGADH"/>
    <s v="[8402] RAMPUR"/>
    <x v="57"/>
    <x v="57"/>
    <x v="57"/>
    <s v="B"/>
    <n v="3"/>
    <n v="5.6"/>
    <n v="8.6"/>
    <n v="0.16799999999999998"/>
    <n v="0.25799999999999995"/>
    <n v="45.824799999999996"/>
    <n v="137.4744"/>
    <n v="404.33647058823533"/>
    <n v="269.55764705882353"/>
    <n v="2.4058020000000004"/>
    <n v="11.25"/>
    <n v="151.130202"/>
    <n v="50.376733999999999"/>
    <n v="444.50059411764715"/>
    <n v="296.33372941176475"/>
  </r>
  <r>
    <s v="13/06/2026"/>
    <s v="E"/>
    <s v="[1062] RAMGADH"/>
    <s v="[8402] RAMPUR"/>
    <x v="57"/>
    <x v="57"/>
    <x v="57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14/06/2026"/>
    <s v="M"/>
    <s v="[1062] RAMGADH"/>
    <s v="[8402] RAMPUR"/>
    <x v="57"/>
    <x v="57"/>
    <x v="57"/>
    <s v="B"/>
    <n v="4"/>
    <n v="5.6"/>
    <n v="8.5"/>
    <n v="0.22399999999999998"/>
    <n v="0.34"/>
    <n v="45.357199999999999"/>
    <n v="181.4288"/>
    <n v="402.57869822485208"/>
    <n v="268.38579881656807"/>
    <n v="3.1750040000000004"/>
    <n v="15"/>
    <n v="199.603804"/>
    <n v="49.900950999999999"/>
    <n v="442.90784911242605"/>
    <n v="295.27189940828401"/>
  </r>
  <r>
    <s v="14/06/2026"/>
    <s v="E"/>
    <s v="[1062] RAMGADH"/>
    <s v="[8402] RAMPUR"/>
    <x v="57"/>
    <x v="57"/>
    <x v="57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15/06/2026"/>
    <s v="E"/>
    <s v="[1062] RAMGADH"/>
    <s v="[8402] RAMPUR"/>
    <x v="57"/>
    <x v="57"/>
    <x v="57"/>
    <s v="B"/>
    <n v="13"/>
    <n v="5.5"/>
    <n v="8.4"/>
    <n v="0.71499999999999997"/>
    <n v="1.0920000000000001"/>
    <n v="46.288167600000008"/>
    <n v="601.74617880000005"/>
    <n v="417.01051891891899"/>
    <n v="278.00701261261264"/>
    <n v="10.530558129000003"/>
    <n v="48.75"/>
    <n v="661.02673692900009"/>
    <n v="50.848210533000007"/>
    <n v="458.09198678378385"/>
    <n v="305.39465785585588"/>
  </r>
  <r>
    <s v="16/06/2026"/>
    <s v="M"/>
    <s v="[1062] RAMGADH"/>
    <s v="[8402] RAMPUR"/>
    <x v="57"/>
    <x v="57"/>
    <x v="57"/>
    <s v="B"/>
    <n v="3"/>
    <n v="7.8"/>
    <n v="8.8000000000000007"/>
    <n v="0.23399999999999999"/>
    <n v="0.26400000000000001"/>
    <n v="64.478699999999989"/>
    <n v="193.43609999999995"/>
    <n v="471.7953658536585"/>
    <n v="314.530243902439"/>
    <n v="3.3851317499999993"/>
    <n v="11.25"/>
    <n v="208.07123174999995"/>
    <n v="69.357077249999989"/>
    <n v="507.49080914634141"/>
    <n v="338.32720609756092"/>
  </r>
  <r>
    <s v="16/06/2026"/>
    <s v="E"/>
    <s v="[1062] RAMGADH"/>
    <s v="[8402] RAMPUR"/>
    <x v="57"/>
    <x v="57"/>
    <x v="57"/>
    <s v="C"/>
    <n v="13"/>
    <n v="3.6"/>
    <n v="8.1999999999999993"/>
    <n v="0.46800000000000003"/>
    <n v="1.0659999999999998"/>
    <n v="37.809139800000004"/>
    <n v="491.51881740000005"/>
    <n v="417.01257132352941"/>
    <n v="278.00838088235292"/>
    <n v="8.6015793045000013"/>
    <n v="48.75"/>
    <n v="548.87039670450008"/>
    <n v="42.220799746500006"/>
    <n v="465.67058543933825"/>
    <n v="310.44705695955884"/>
  </r>
  <r>
    <s v="17/06/2026"/>
    <s v="M"/>
    <s v="[1062] RAMGADH"/>
    <s v="[8402] RAMPUR"/>
    <x v="57"/>
    <x v="57"/>
    <x v="57"/>
    <s v="B"/>
    <n v="2"/>
    <n v="7"/>
    <n v="8.8000000000000007"/>
    <n v="0.14000000000000001"/>
    <n v="0.17600000000000002"/>
    <n v="57.865500000000004"/>
    <n v="115.73100000000001"/>
    <n v="449.73186528497411"/>
    <n v="299.82124352331607"/>
    <n v="2.0252925000000004"/>
    <n v="7.5"/>
    <n v="125.25629250000001"/>
    <n v="62.628146250000007"/>
    <n v="486.74725064766841"/>
    <n v="324.49816709844561"/>
  </r>
  <r>
    <s v="17/06/2026"/>
    <s v="E"/>
    <s v="[1062] RAMGADH"/>
    <s v="[8402] RAMPUR"/>
    <x v="57"/>
    <x v="57"/>
    <x v="57"/>
    <s v="C"/>
    <n v="8"/>
    <n v="4.7"/>
    <n v="8.1"/>
    <n v="0.376"/>
    <n v="0.64800000000000002"/>
    <n v="42.118125900000003"/>
    <n v="336.94500720000002"/>
    <n v="417.01114752475246"/>
    <n v="278.00743168316831"/>
    <n v="5.8965376260000006"/>
    <n v="30"/>
    <n v="372.84154482600002"/>
    <n v="46.605193103250002"/>
    <n v="461.43755547772275"/>
    <n v="307.62503698514848"/>
  </r>
  <r>
    <s v="19/06/2026"/>
    <s v="M"/>
    <s v="[1062] RAMGADH"/>
    <s v="[8402] RAMPUR"/>
    <x v="57"/>
    <x v="57"/>
    <x v="57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19/06/2026"/>
    <s v="E"/>
    <s v="[1062] RAMGADH"/>
    <s v="[8402] RAMPUR"/>
    <x v="57"/>
    <x v="57"/>
    <x v="57"/>
    <s v="C"/>
    <n v="10"/>
    <n v="3.9"/>
    <n v="8.1"/>
    <n v="0.39"/>
    <n v="0.81"/>
    <n v="38.782125900000004"/>
    <n v="387.82125900000005"/>
    <n v="417.01210645161296"/>
    <n v="278.00807096774196"/>
    <n v="6.7868720325000016"/>
    <n v="37.5"/>
    <n v="432.10813103250007"/>
    <n v="43.210813103250004"/>
    <n v="464.63239895967746"/>
    <n v="309.75493263978495"/>
  </r>
  <r>
    <s v="20/06/2026"/>
    <s v="M"/>
    <s v="[1062] RAMGADH"/>
    <s v="[8402] RAMPUR"/>
    <x v="57"/>
    <x v="57"/>
    <x v="57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20/06/2026"/>
    <s v="E"/>
    <s v="[1062] RAMGADH"/>
    <s v="[8402] RAMPUR"/>
    <x v="57"/>
    <x v="57"/>
    <x v="57"/>
    <s v="C"/>
    <n v="10"/>
    <n v="4.5"/>
    <n v="8.1"/>
    <n v="0.45"/>
    <n v="0.81"/>
    <n v="41.284125900000006"/>
    <n v="412.84125900000004"/>
    <n v="417.01137272727277"/>
    <n v="278.00758181818185"/>
    <n v="7.2247220325000017"/>
    <n v="37.5"/>
    <n v="457.56598103250002"/>
    <n v="45.756598103249999"/>
    <n v="462.18785962878786"/>
    <n v="308.12523975252526"/>
  </r>
  <r>
    <s v="21/06/2026"/>
    <s v="M"/>
    <s v="[1062] RAMGADH"/>
    <s v="[8402] RAMPUR"/>
    <x v="57"/>
    <x v="57"/>
    <x v="57"/>
    <s v="C"/>
    <n v="6"/>
    <n v="4.7"/>
    <n v="8.4"/>
    <n v="0.28200000000000003"/>
    <n v="0.504"/>
    <n v="42.95216760000001"/>
    <n v="257.71300560000009"/>
    <n v="417.01133592233015"/>
    <n v="278.00755728155343"/>
    <n v="4.5099775980000016"/>
    <n v="22.5"/>
    <n v="284.72298319800007"/>
    <n v="47.453830533000009"/>
    <n v="460.71680129126219"/>
    <n v="307.14453419417481"/>
  </r>
  <r>
    <s v="21/06/2026"/>
    <s v="E"/>
    <s v="[1062] RAMGADH"/>
    <s v="[8402] RAMPUR"/>
    <x v="57"/>
    <x v="57"/>
    <x v="57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22/06/2026"/>
    <s v="M"/>
    <s v="[1062] RAMGADH"/>
    <s v="[8402] RAMPUR"/>
    <x v="57"/>
    <x v="57"/>
    <x v="57"/>
    <s v="C"/>
    <n v="7"/>
    <n v="4.7"/>
    <n v="8.5"/>
    <n v="0.32899999999999996"/>
    <n v="0.59499999999999997"/>
    <n v="43.2301815"/>
    <n v="302.61127049999999"/>
    <n v="417.01139710610931"/>
    <n v="278.00759807073956"/>
    <n v="5.2956972337500003"/>
    <n v="26.25"/>
    <n v="334.15696773374998"/>
    <n v="47.736709676249994"/>
    <n v="460.48272999598061"/>
    <n v="306.98848666398709"/>
  </r>
  <r>
    <s v="22/06/2026"/>
    <s v="E"/>
    <s v="[1062] RAMGADH"/>
    <s v="[8402] RAMPUR"/>
    <x v="57"/>
    <x v="57"/>
    <x v="57"/>
    <s v="C"/>
    <n v="14"/>
    <n v="4"/>
    <n v="8.1"/>
    <n v="0.56000000000000005"/>
    <n v="1.1339999999999999"/>
    <n v="39.199125899999999"/>
    <n v="548.78776259999995"/>
    <n v="417.01197765957443"/>
    <n v="278.00798510638293"/>
    <n v="9.6037858455000009"/>
    <n v="52.5"/>
    <n v="610.89154844549989"/>
    <n v="43.635110603249991"/>
    <n v="464.20330428989354"/>
    <n v="309.46886952659571"/>
  </r>
  <r>
    <s v="23/06/2026"/>
    <s v="M"/>
    <s v="[1062] RAMGADH"/>
    <s v="[8402] RAMPUR"/>
    <x v="57"/>
    <x v="57"/>
    <x v="57"/>
    <s v="B"/>
    <n v="6"/>
    <n v="5.6"/>
    <n v="8.6"/>
    <n v="0.33599999999999997"/>
    <n v="0.5159999999999999"/>
    <n v="45.824799999999996"/>
    <n v="274.94880000000001"/>
    <n v="404.33647058823533"/>
    <n v="269.55764705882353"/>
    <n v="4.8116040000000009"/>
    <n v="22.5"/>
    <n v="302.26040399999999"/>
    <n v="50.376733999999999"/>
    <n v="444.50059411764715"/>
    <n v="296.33372941176475"/>
  </r>
  <r>
    <s v="23/06/2026"/>
    <s v="E"/>
    <s v="[1062] RAMGADH"/>
    <s v="[8402] RAMPUR"/>
    <x v="57"/>
    <x v="57"/>
    <x v="57"/>
    <s v="C"/>
    <n v="11"/>
    <n v="4.4000000000000004"/>
    <n v="8.1"/>
    <n v="0.48400000000000004"/>
    <n v="0.8909999999999999"/>
    <n v="40.867125900000005"/>
    <n v="449.53838490000004"/>
    <n v="417.01148877551026"/>
    <n v="278.00765918367352"/>
    <n v="7.8669217357500019"/>
    <n v="41.25"/>
    <n v="498.65530663575004"/>
    <n v="45.332300603250005"/>
    <n v="462.57449595153065"/>
    <n v="308.38299730102045"/>
  </r>
  <r>
    <s v="24/06/2026"/>
    <s v="M"/>
    <s v="[1062] RAMGADH"/>
    <s v="[8402] RAMPUR"/>
    <x v="57"/>
    <x v="57"/>
    <x v="57"/>
    <s v="C"/>
    <n v="6"/>
    <n v="4.5999999999999996"/>
    <n v="8.5"/>
    <n v="0.27599999999999997"/>
    <n v="0.51"/>
    <n v="42.813181499999999"/>
    <n v="256.87908900000002"/>
    <n v="417.01150811688308"/>
    <n v="278.00767207792205"/>
    <n v="4.4953840575000008"/>
    <n v="22.5"/>
    <n v="283.87447305750004"/>
    <n v="47.312412176250007"/>
    <n v="460.83518353490263"/>
    <n v="307.22345568993507"/>
  </r>
  <r>
    <s v="24/06/2026"/>
    <s v="E"/>
    <s v="[1062] RAMGADH"/>
    <s v="[8402] RAMPUR"/>
    <x v="57"/>
    <x v="57"/>
    <x v="57"/>
    <s v="C"/>
    <n v="20"/>
    <n v="4.5"/>
    <n v="8.3000000000000007"/>
    <n v="0.9"/>
    <n v="1.66"/>
    <n v="41.840153700000002"/>
    <n v="836.80307400000004"/>
    <n v="417.01149867109638"/>
    <n v="278.00766578073092"/>
    <n v="14.644053795000001"/>
    <n v="75"/>
    <n v="926.44712779500003"/>
    <n v="46.322356389749999"/>
    <n v="461.68461518023258"/>
    <n v="307.78974345348837"/>
  </r>
  <r>
    <s v="25/06/2026"/>
    <s v="M"/>
    <s v="[1062] RAMGADH"/>
    <s v="[8402] RAMPUR"/>
    <x v="57"/>
    <x v="57"/>
    <x v="57"/>
    <s v="C"/>
    <n v="5"/>
    <n v="4.5999999999999996"/>
    <n v="8.1999999999999993"/>
    <n v="0.23"/>
    <n v="0.41"/>
    <n v="41.979139799999999"/>
    <n v="209.89569899999998"/>
    <n v="417.01132251655633"/>
    <n v="278.00754834437089"/>
    <n v="3.6731747325000002"/>
    <n v="18.75"/>
    <n v="232.31887373249998"/>
    <n v="46.463774746499993"/>
    <n v="461.56067628973511"/>
    <n v="307.70711752649009"/>
  </r>
  <r>
    <s v="25/06/2026"/>
    <s v="E"/>
    <s v="[1062] RAMGADH"/>
    <s v="[8402] RAMPUR"/>
    <x v="57"/>
    <x v="57"/>
    <x v="57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26/06/2026"/>
    <s v="M"/>
    <s v="[1062] RAMGADH"/>
    <s v="[8402] RAMPUR"/>
    <x v="57"/>
    <x v="57"/>
    <x v="57"/>
    <s v="C"/>
    <n v="7"/>
    <n v="4.0999999999999996"/>
    <n v="8.1999999999999993"/>
    <n v="0.28699999999999998"/>
    <n v="0.57399999999999995"/>
    <n v="39.894139799999998"/>
    <n v="279.25897859999998"/>
    <n v="417.01191428571434"/>
    <n v="278.00794285714289"/>
    <n v="4.8870321255000002"/>
    <n v="26.25"/>
    <n v="310.39601072549999"/>
    <n v="44.3422872465"/>
    <n v="463.50822905749135"/>
    <n v="309.00548603832755"/>
  </r>
  <r>
    <s v="26/06/2026"/>
    <s v="E"/>
    <s v="[1062] RAMGADH"/>
    <s v="[8402] RAMPUR"/>
    <x v="57"/>
    <x v="57"/>
    <x v="57"/>
    <s v="C"/>
    <n v="17"/>
    <n v="4.8"/>
    <n v="8.1999999999999993"/>
    <n v="0.81599999999999995"/>
    <n v="1.3939999999999997"/>
    <n v="42.813139800000002"/>
    <n v="727.82337660000007"/>
    <n v="417.01110194805199"/>
    <n v="278.00740129870132"/>
    <n v="12.736909090500003"/>
    <n v="63.75"/>
    <n v="804.31028569050011"/>
    <n v="47.312369746500003"/>
    <n v="460.83477025811698"/>
    <n v="307.223180172078"/>
  </r>
  <r>
    <s v="27/06/2026"/>
    <s v="E"/>
    <s v="[1062] RAMGADH"/>
    <s v="[8402] RAMPUR"/>
    <x v="57"/>
    <x v="57"/>
    <x v="57"/>
    <s v="C"/>
    <n v="21"/>
    <n v="4.2"/>
    <n v="8.1"/>
    <n v="0.88200000000000001"/>
    <n v="1.7009999999999998"/>
    <n v="40.033125900000002"/>
    <n v="840.69564390000005"/>
    <n v="417.01172812499999"/>
    <n v="278.00781875000001"/>
    <n v="14.712173768250002"/>
    <n v="78.75"/>
    <n v="934.15781766825"/>
    <n v="44.483705603250002"/>
    <n v="463.37193336718752"/>
    <n v="308.9146222447917"/>
  </r>
  <r>
    <s v="28/06/2026"/>
    <s v="M"/>
    <s v="[1062] RAMGADH"/>
    <s v="[8402] RAMPUR"/>
    <x v="57"/>
    <x v="57"/>
    <x v="57"/>
    <s v="C"/>
    <n v="3"/>
    <n v="4.8"/>
    <n v="8.3000000000000007"/>
    <n v="0.14399999999999999"/>
    <n v="0.24900000000000003"/>
    <n v="43.091153700000007"/>
    <n v="129.27346110000002"/>
    <n v="417.01116483870976"/>
    <n v="278.00744322580653"/>
    <n v="2.2622855692500003"/>
    <n v="11.25"/>
    <n v="142.78574666925002"/>
    <n v="47.595248889750003"/>
    <n v="460.5991828040323"/>
    <n v="307.06612186935484"/>
  </r>
  <r>
    <s v="28/06/2026"/>
    <s v="E"/>
    <s v="[1062] RAMGADH"/>
    <s v="[8402] RAMPUR"/>
    <x v="57"/>
    <x v="57"/>
    <x v="57"/>
    <s v="C"/>
    <n v="11"/>
    <n v="3.8"/>
    <n v="8.1"/>
    <n v="0.41799999999999998"/>
    <n v="0.8909999999999999"/>
    <n v="38.365125900000002"/>
    <n v="422.01638490000005"/>
    <n v="417.01223804347831"/>
    <n v="278.00815869565218"/>
    <n v="7.3852867357500012"/>
    <n v="41.25"/>
    <n v="470.65167163575006"/>
    <n v="42.786515603250002"/>
    <n v="465.07082177445653"/>
    <n v="310.04721451630434"/>
  </r>
  <r>
    <s v="29/06/2026"/>
    <s v="M"/>
    <s v="[1062] RAMGADH"/>
    <s v="[8402] RAMPUR"/>
    <x v="57"/>
    <x v="57"/>
    <x v="57"/>
    <s v="C"/>
    <n v="13"/>
    <n v="4.3"/>
    <n v="8.1"/>
    <n v="0.55899999999999994"/>
    <n v="1.0529999999999999"/>
    <n v="40.450125900000003"/>
    <n v="525.85163670000009"/>
    <n v="417.01160721649489"/>
    <n v="278.00773814432995"/>
    <n v="9.2024036422500028"/>
    <n v="48.75"/>
    <n v="583.80404034225012"/>
    <n v="44.90800310325001"/>
    <n v="462.96910415721658"/>
    <n v="308.64606943814437"/>
  </r>
  <r>
    <s v="29/06/2026"/>
    <s v="E"/>
    <s v="[1062] RAMGADH"/>
    <s v="[8402] RAMPUR"/>
    <x v="57"/>
    <x v="57"/>
    <x v="57"/>
    <s v="C"/>
    <n v="8"/>
    <n v="3.7"/>
    <n v="8.1"/>
    <n v="0.29600000000000004"/>
    <n v="0.64800000000000002"/>
    <n v="37.948125900000008"/>
    <n v="303.58500720000006"/>
    <n v="417.01237252747262"/>
    <n v="278.00824835164843"/>
    <n v="5.3127376260000014"/>
    <n v="30"/>
    <n v="338.89774482600006"/>
    <n v="42.362218103250008"/>
    <n v="465.51888025549459"/>
    <n v="310.34592017032975"/>
  </r>
  <r>
    <s v="30/06/2026"/>
    <s v="M"/>
    <s v="[1062] RAMGADH"/>
    <s v="[8402] RAMPUR"/>
    <x v="57"/>
    <x v="57"/>
    <x v="57"/>
    <s v="B"/>
    <n v="6"/>
    <n v="6"/>
    <n v="8.6"/>
    <n v="0.36"/>
    <n v="0.5159999999999999"/>
    <n v="49.097999999999999"/>
    <n v="294.58799999999997"/>
    <n v="418.44886363636368"/>
    <n v="278.96590909090912"/>
    <n v="5.1552899999999999"/>
    <n v="22.5"/>
    <n v="322.24328999999994"/>
    <n v="53.707214999999991"/>
    <n v="457.73194602272724"/>
    <n v="305.15463068181816"/>
  </r>
  <r>
    <s v="30/06/2026"/>
    <s v="E"/>
    <s v="[1062] RAMGADH"/>
    <s v="[8402] RAMPUR"/>
    <x v="57"/>
    <x v="57"/>
    <x v="57"/>
    <s v="C"/>
    <n v="15"/>
    <n v="3.7"/>
    <n v="8.1"/>
    <n v="0.55500000000000005"/>
    <n v="1.2150000000000001"/>
    <n v="37.948125900000008"/>
    <n v="569.22188850000009"/>
    <n v="417.01237252747262"/>
    <n v="278.00824835164843"/>
    <n v="9.9613830487500028"/>
    <n v="56.25"/>
    <n v="635.4332715487501"/>
    <n v="42.362218103250008"/>
    <n v="465.51888025549459"/>
    <n v="310.34592017032975"/>
  </r>
  <r>
    <s v="01/06/2026"/>
    <s v="M"/>
    <s v="[1062] RAMGADH"/>
    <s v="[8405] RAMGADH"/>
    <x v="58"/>
    <x v="58"/>
    <x v="5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1/06/2026"/>
    <s v="E"/>
    <s v="[1062] RAMGADH"/>
    <s v="[8405] RAMGADH"/>
    <x v="58"/>
    <x v="58"/>
    <x v="58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2/06/2026"/>
    <s v="M"/>
    <s v="[1062] RAMGADH"/>
    <s v="[8405] RAMGADH"/>
    <x v="58"/>
    <x v="58"/>
    <x v="58"/>
    <s v="C"/>
    <n v="29"/>
    <n v="3.4"/>
    <n v="8"/>
    <n v="0.98599999999999999"/>
    <n v="2.3199999999999998"/>
    <n v="36.419112000000005"/>
    <n v="1056.1542480000001"/>
    <n v="417.01273282442747"/>
    <n v="278.00848854961833"/>
    <n v="18.482699340000003"/>
    <n v="108.75"/>
    <n v="1183.38694734"/>
    <n v="40.806446460000004"/>
    <n v="467.24938694656487"/>
    <n v="311.49959129770991"/>
  </r>
  <r>
    <s v="02/06/2026"/>
    <s v="E"/>
    <s v="[1062] RAMGADH"/>
    <s v="[8405] RAMGADH"/>
    <x v="58"/>
    <x v="58"/>
    <x v="58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3/06/2026"/>
    <s v="M"/>
    <s v="[1062] RAMGADH"/>
    <s v="[8405] RAMGADH"/>
    <x v="58"/>
    <x v="58"/>
    <x v="5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3/06/2026"/>
    <s v="E"/>
    <s v="[1062] RAMGADH"/>
    <s v="[8405] RAMGADH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4/06/2026"/>
    <s v="M"/>
    <s v="[1062] RAMGADH"/>
    <s v="[8405] RAMGADH"/>
    <x v="58"/>
    <x v="58"/>
    <x v="5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4/06/2026"/>
    <s v="E"/>
    <s v="[1062] RAMGADH"/>
    <s v="[8405] RAMGADH"/>
    <x v="58"/>
    <x v="58"/>
    <x v="58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5/06/2026"/>
    <s v="M"/>
    <s v="[1062] RAMGADH"/>
    <s v="[8405] RAMGADH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5/06/2026"/>
    <s v="E"/>
    <s v="[1062] RAMGADH"/>
    <s v="[8405] RAMGADH"/>
    <x v="58"/>
    <x v="58"/>
    <x v="58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6/06/2026"/>
    <s v="M"/>
    <s v="[1062] RAMGADH"/>
    <s v="[8405] RAMGADH"/>
    <x v="58"/>
    <x v="58"/>
    <x v="5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6/06/2026"/>
    <s v="E"/>
    <s v="[1062] RAMGADH"/>
    <s v="[8405] RAMGADH"/>
    <x v="58"/>
    <x v="58"/>
    <x v="58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7/06/2026"/>
    <s v="M"/>
    <s v="[1062] RAMGADH"/>
    <s v="[8405] RAMGADH"/>
    <x v="58"/>
    <x v="58"/>
    <x v="58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7/06/2026"/>
    <s v="E"/>
    <s v="[1062] RAMGADH"/>
    <s v="[8405] RAMGADH"/>
    <x v="58"/>
    <x v="58"/>
    <x v="58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8/06/2026"/>
    <s v="M"/>
    <s v="[1062] RAMGADH"/>
    <s v="[8405] RAMGADH"/>
    <x v="58"/>
    <x v="58"/>
    <x v="58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8/06/2026"/>
    <s v="E"/>
    <s v="[1062] RAMGADH"/>
    <s v="[8405] RAMGADH"/>
    <x v="58"/>
    <x v="58"/>
    <x v="58"/>
    <s v="C"/>
    <n v="24"/>
    <n v="3.3"/>
    <n v="8"/>
    <n v="0.79199999999999993"/>
    <n v="1.92"/>
    <n v="36.002112000000004"/>
    <n v="864.05068800000004"/>
    <n v="417.01288030888031"/>
    <n v="278.00858687258687"/>
    <n v="15.120887040000001"/>
    <n v="90"/>
    <n v="969.17157503999999"/>
    <n v="40.382148960000002"/>
    <n v="467.74689915057911"/>
    <n v="311.83126610038607"/>
  </r>
  <r>
    <s v="09/06/2026"/>
    <s v="M"/>
    <s v="[1062] RAMGADH"/>
    <s v="[8405] RAMGADH"/>
    <x v="58"/>
    <x v="58"/>
    <x v="58"/>
    <s v="C"/>
    <n v="22"/>
    <n v="3.1"/>
    <n v="8"/>
    <n v="0.68200000000000005"/>
    <n v="1.76"/>
    <n v="35.168112000000008"/>
    <n v="773.69846400000017"/>
    <n v="417.01318577075102"/>
    <n v="278.00879051383401"/>
    <n v="13.539723120000005"/>
    <n v="82.5"/>
    <n v="869.73818712000013"/>
    <n v="39.533553960000006"/>
    <n v="468.77731968379447"/>
    <n v="312.51821312252963"/>
  </r>
  <r>
    <s v="09/06/2026"/>
    <s v="E"/>
    <s v="[1062] RAMGADH"/>
    <s v="[8405] RAMGADH"/>
    <x v="58"/>
    <x v="58"/>
    <x v="58"/>
    <s v="C"/>
    <n v="24"/>
    <n v="3.1"/>
    <n v="8"/>
    <n v="0.74400000000000011"/>
    <n v="1.92"/>
    <n v="35.168112000000008"/>
    <n v="844.03468800000019"/>
    <n v="417.01318577075102"/>
    <n v="278.00879051383401"/>
    <n v="14.770607040000005"/>
    <n v="90"/>
    <n v="948.80529504000015"/>
    <n v="39.533553960000006"/>
    <n v="468.77731968379447"/>
    <n v="312.51821312252963"/>
  </r>
  <r>
    <s v="10/06/2026"/>
    <s v="M"/>
    <s v="[1062] RAMGADH"/>
    <s v="[8405] RAMGADH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0/06/2026"/>
    <s v="E"/>
    <s v="[1062] RAMGADH"/>
    <s v="[8405] RAMGADH"/>
    <x v="58"/>
    <x v="58"/>
    <x v="58"/>
    <s v="C"/>
    <n v="15"/>
    <n v="3.1"/>
    <n v="8"/>
    <n v="0.46500000000000002"/>
    <n v="1.2"/>
    <n v="35.168112000000008"/>
    <n v="527.52168000000006"/>
    <n v="417.01318577075102"/>
    <n v="278.00879051383401"/>
    <n v="9.2316294000000028"/>
    <n v="56.25"/>
    <n v="593.00330940000003"/>
    <n v="39.533553959999999"/>
    <n v="468.77731968379442"/>
    <n v="312.51821312252963"/>
  </r>
  <r>
    <s v="11/06/2026"/>
    <s v="M"/>
    <s v="[1062] RAMGADH"/>
    <s v="[8405] RAMGADH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1/06/2026"/>
    <s v="E"/>
    <s v="[1062] RAMGADH"/>
    <s v="[8405] RAMGADH"/>
    <x v="58"/>
    <x v="58"/>
    <x v="58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2/06/2026"/>
    <s v="M"/>
    <s v="[1062] RAMGADH"/>
    <s v="[8405] RAMGADH"/>
    <x v="58"/>
    <x v="58"/>
    <x v="58"/>
    <s v="C"/>
    <n v="26"/>
    <n v="3.5"/>
    <n v="8"/>
    <n v="0.91"/>
    <n v="2.08"/>
    <n v="36.836112000000007"/>
    <n v="957.73891200000014"/>
    <n v="417.01258867924531"/>
    <n v="278.00839245283021"/>
    <n v="16.760430960000004"/>
    <n v="97.5"/>
    <n v="1071.9993429600001"/>
    <n v="41.230743960000005"/>
    <n v="466.76313916981132"/>
    <n v="311.17542611320755"/>
  </r>
  <r>
    <s v="12/06/2026"/>
    <s v="E"/>
    <s v="[1062] RAMGADH"/>
    <s v="[8405] RAMGADH"/>
    <x v="58"/>
    <x v="58"/>
    <x v="5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3/06/2026"/>
    <s v="M"/>
    <s v="[1062] RAMGADH"/>
    <s v="[8405] RAMGADH"/>
    <x v="58"/>
    <x v="58"/>
    <x v="5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3/06/2026"/>
    <s v="E"/>
    <s v="[1062] RAMGADH"/>
    <s v="[8405] RAMGADH"/>
    <x v="58"/>
    <x v="58"/>
    <x v="58"/>
    <s v="C"/>
    <n v="25"/>
    <n v="3.3"/>
    <n v="8"/>
    <n v="0.82499999999999996"/>
    <n v="2"/>
    <n v="36.002112000000004"/>
    <n v="900.05280000000005"/>
    <n v="417.01288030888031"/>
    <n v="278.00858687258687"/>
    <n v="15.750924000000003"/>
    <n v="93.75"/>
    <n v="1009.5537240000001"/>
    <n v="40.382148960000002"/>
    <n v="467.74689915057911"/>
    <n v="311.83126610038607"/>
  </r>
  <r>
    <s v="14/06/2026"/>
    <s v="M"/>
    <s v="[1062] RAMGADH"/>
    <s v="[8405] RAMGADH"/>
    <x v="58"/>
    <x v="58"/>
    <x v="58"/>
    <s v="C"/>
    <n v="29"/>
    <n v="3.2"/>
    <n v="8"/>
    <n v="0.92800000000000016"/>
    <n v="2.3199999999999998"/>
    <n v="35.585112000000002"/>
    <n v="1031.9682480000001"/>
    <n v="417.01303124999998"/>
    <n v="278.00868750000001"/>
    <n v="18.059444340000002"/>
    <n v="108.75"/>
    <n v="1158.7776923400002"/>
    <n v="39.957851460000008"/>
    <n v="468.25607179687501"/>
    <n v="312.17071453124998"/>
  </r>
  <r>
    <s v="14/06/2026"/>
    <s v="E"/>
    <s v="[1062] RAMGADH"/>
    <s v="[8405] RAMGADH"/>
    <x v="58"/>
    <x v="58"/>
    <x v="58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15/06/2026"/>
    <s v="M"/>
    <s v="[1062] RAMGADH"/>
    <s v="[8405] RAMGADH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5/06/2026"/>
    <s v="E"/>
    <s v="[1062] RAMGADH"/>
    <s v="[8405] RAMGADH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6/06/2026"/>
    <s v="M"/>
    <s v="[1062] RAMGADH"/>
    <s v="[8405] RAMGADH"/>
    <x v="58"/>
    <x v="58"/>
    <x v="5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6/06/2026"/>
    <s v="E"/>
    <s v="[1062] RAMGADH"/>
    <s v="[8405] RAMGADH"/>
    <x v="58"/>
    <x v="58"/>
    <x v="58"/>
    <s v="C"/>
    <n v="27"/>
    <n v="3.4"/>
    <n v="8"/>
    <n v="0.91799999999999993"/>
    <n v="2.16"/>
    <n v="36.419112000000005"/>
    <n v="983.3160240000002"/>
    <n v="417.01273282442747"/>
    <n v="278.00848854961833"/>
    <n v="17.208030420000004"/>
    <n v="101.25"/>
    <n v="1101.7740544200001"/>
    <n v="40.806446460000004"/>
    <n v="467.24938694656487"/>
    <n v="311.49959129770991"/>
  </r>
  <r>
    <s v="17/06/2026"/>
    <s v="M"/>
    <s v="[1062] RAMGADH"/>
    <s v="[8405] RAMGADH"/>
    <x v="58"/>
    <x v="58"/>
    <x v="5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7/06/2026"/>
    <s v="E"/>
    <s v="[1062] RAMGADH"/>
    <s v="[8405] RAMGADH"/>
    <x v="58"/>
    <x v="58"/>
    <x v="58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8/06/2026"/>
    <s v="M"/>
    <s v="[1062] RAMGADH"/>
    <s v="[8405] RAMGADH"/>
    <x v="58"/>
    <x v="58"/>
    <x v="58"/>
    <s v="C"/>
    <n v="20"/>
    <n v="3.4"/>
    <n v="8"/>
    <n v="0.68"/>
    <n v="1.6"/>
    <n v="36.419112000000005"/>
    <n v="728.38224000000014"/>
    <n v="417.01273282442747"/>
    <n v="278.00848854961833"/>
    <n v="12.746689200000004"/>
    <n v="75"/>
    <n v="816.12892920000013"/>
    <n v="40.806446460000004"/>
    <n v="467.24938694656487"/>
    <n v="311.49959129770991"/>
  </r>
  <r>
    <s v="18/06/2026"/>
    <s v="E"/>
    <s v="[1062] RAMGADH"/>
    <s v="[8405] RAMGADH"/>
    <x v="58"/>
    <x v="58"/>
    <x v="5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9/06/2026"/>
    <s v="M"/>
    <s v="[1062] RAMGADH"/>
    <s v="[8405] RAMGADH"/>
    <x v="58"/>
    <x v="58"/>
    <x v="5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9/06/2026"/>
    <s v="E"/>
    <s v="[1062] RAMGADH"/>
    <s v="[8405] RAMGADH"/>
    <x v="58"/>
    <x v="58"/>
    <x v="58"/>
    <s v="C"/>
    <n v="22"/>
    <n v="3.3"/>
    <n v="8"/>
    <n v="0.72599999999999998"/>
    <n v="1.76"/>
    <n v="36.002112000000004"/>
    <n v="792.04646400000013"/>
    <n v="417.01288030888031"/>
    <n v="278.00858687258687"/>
    <n v="13.860813120000003"/>
    <n v="82.5"/>
    <n v="888.40727712000012"/>
    <n v="40.382148960000002"/>
    <n v="467.74689915057911"/>
    <n v="311.83126610038607"/>
  </r>
  <r>
    <s v="20/06/2026"/>
    <s v="M"/>
    <s v="[1062] RAMGADH"/>
    <s v="[8405] RAMGADH"/>
    <x v="58"/>
    <x v="58"/>
    <x v="58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0/06/2026"/>
    <s v="E"/>
    <s v="[1062] RAMGADH"/>
    <s v="[8405] RAMGADH"/>
    <x v="58"/>
    <x v="58"/>
    <x v="58"/>
    <s v="C"/>
    <n v="27"/>
    <n v="3.9"/>
    <n v="8"/>
    <n v="1.0529999999999999"/>
    <n v="2.16"/>
    <n v="38.504112000000006"/>
    <n v="1039.6110240000003"/>
    <n v="417.0120433212997"/>
    <n v="278.00802888086645"/>
    <n v="18.193192920000005"/>
    <n v="101.25"/>
    <n v="1159.0542169200003"/>
    <n v="42.927933960000011"/>
    <n v="464.92347249097486"/>
    <n v="309.94898166064991"/>
  </r>
  <r>
    <s v="21/06/2026"/>
    <s v="M"/>
    <s v="[1062] RAMGADH"/>
    <s v="[8405] RAMGADH"/>
    <x v="58"/>
    <x v="58"/>
    <x v="58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1/06/2026"/>
    <s v="E"/>
    <s v="[1062] RAMGADH"/>
    <s v="[8405] RAMGADH"/>
    <x v="58"/>
    <x v="58"/>
    <x v="58"/>
    <s v="C"/>
    <n v="26"/>
    <n v="3.3"/>
    <n v="8"/>
    <n v="0.85799999999999998"/>
    <n v="2.08"/>
    <n v="36.002112000000004"/>
    <n v="936.05491200000006"/>
    <n v="417.01288030888031"/>
    <n v="278.00858687258687"/>
    <n v="16.380960960000003"/>
    <n v="97.5"/>
    <n v="1049.9358729600001"/>
    <n v="40.382148960000002"/>
    <n v="467.74689915057911"/>
    <n v="311.83126610038607"/>
  </r>
  <r>
    <s v="22/06/2026"/>
    <s v="M"/>
    <s v="[1062] RAMGADH"/>
    <s v="[8405] RAMGADH"/>
    <x v="58"/>
    <x v="58"/>
    <x v="58"/>
    <s v="C"/>
    <n v="23"/>
    <n v="3.2"/>
    <n v="8"/>
    <n v="0.7360000000000001"/>
    <n v="1.84"/>
    <n v="35.585112000000002"/>
    <n v="818.45757600000002"/>
    <n v="417.01303124999998"/>
    <n v="278.00868750000001"/>
    <n v="14.323007580000002"/>
    <n v="86.25"/>
    <n v="919.03058357999998"/>
    <n v="39.957851460000001"/>
    <n v="468.25607179687495"/>
    <n v="312.17071453124998"/>
  </r>
  <r>
    <s v="22/06/2026"/>
    <s v="E"/>
    <s v="[1062] RAMGADH"/>
    <s v="[8405] RAMGADH"/>
    <x v="58"/>
    <x v="58"/>
    <x v="58"/>
    <s v="C"/>
    <n v="17"/>
    <n v="3.9"/>
    <n v="8"/>
    <n v="0.66299999999999992"/>
    <n v="1.36"/>
    <n v="38.504112000000006"/>
    <n v="654.56990400000007"/>
    <n v="417.0120433212997"/>
    <n v="278.00802888086645"/>
    <n v="11.454973320000002"/>
    <n v="63.75"/>
    <n v="729.77487732000009"/>
    <n v="42.927933960000004"/>
    <n v="464.92347249097475"/>
    <n v="309.94898166064985"/>
  </r>
  <r>
    <s v="23/06/2026"/>
    <s v="M"/>
    <s v="[1062] RAMGADH"/>
    <s v="[8405] RAMGADH"/>
    <x v="58"/>
    <x v="58"/>
    <x v="58"/>
    <s v="C"/>
    <n v="18"/>
    <n v="3.4"/>
    <n v="8"/>
    <n v="0.61199999999999999"/>
    <n v="1.44"/>
    <n v="36.419112000000005"/>
    <n v="655.54401600000006"/>
    <n v="417.01273282442747"/>
    <n v="278.00848854961833"/>
    <n v="11.472020280000002"/>
    <n v="67.5"/>
    <n v="734.51603628000009"/>
    <n v="40.806446460000004"/>
    <n v="467.24938694656487"/>
    <n v="311.49959129770991"/>
  </r>
  <r>
    <s v="23/06/2026"/>
    <s v="E"/>
    <s v="[1062] RAMGADH"/>
    <s v="[8405] RAMGADH"/>
    <x v="58"/>
    <x v="58"/>
    <x v="58"/>
    <s v="C"/>
    <n v="18"/>
    <n v="3.8"/>
    <n v="8"/>
    <n v="0.68399999999999994"/>
    <n v="1.44"/>
    <n v="38.087112000000005"/>
    <n v="685.56801600000006"/>
    <n v="417.01217518248177"/>
    <n v="278.00811678832116"/>
    <n v="11.997440280000003"/>
    <n v="67.5"/>
    <n v="765.06545628000003"/>
    <n v="42.503636460000003"/>
    <n v="465.36828240875911"/>
    <n v="310.24552160583943"/>
  </r>
  <r>
    <s v="24/06/2026"/>
    <s v="M"/>
    <s v="[1062] RAMGADH"/>
    <s v="[8405] RAMGADH"/>
    <x v="58"/>
    <x v="58"/>
    <x v="58"/>
    <s v="C"/>
    <n v="26"/>
    <n v="3.4"/>
    <n v="8"/>
    <n v="0.8839999999999999"/>
    <n v="2.08"/>
    <n v="36.419112000000005"/>
    <n v="946.89691200000016"/>
    <n v="417.01273282442747"/>
    <n v="278.00848854961833"/>
    <n v="16.570695960000005"/>
    <n v="97.5"/>
    <n v="1060.9676079600001"/>
    <n v="40.806446460000004"/>
    <n v="467.24938694656487"/>
    <n v="311.49959129770991"/>
  </r>
  <r>
    <s v="24/06/2026"/>
    <s v="E"/>
    <s v="[1062] RAMGADH"/>
    <s v="[8405] RAMGADH"/>
    <x v="58"/>
    <x v="58"/>
    <x v="58"/>
    <s v="C"/>
    <n v="25"/>
    <n v="3.4"/>
    <n v="8"/>
    <n v="0.85"/>
    <n v="2"/>
    <n v="36.419112000000005"/>
    <n v="910.47780000000012"/>
    <n v="417.01273282442747"/>
    <n v="278.00848854961833"/>
    <n v="15.933361500000004"/>
    <n v="93.75"/>
    <n v="1020.1611615000002"/>
    <n v="40.806446460000004"/>
    <n v="467.24938694656487"/>
    <n v="311.49959129770991"/>
  </r>
  <r>
    <s v="25/06/2026"/>
    <s v="M"/>
    <s v="[1062] RAMGADH"/>
    <s v="[8405] RAMGADH"/>
    <x v="58"/>
    <x v="58"/>
    <x v="5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5/06/2026"/>
    <s v="E"/>
    <s v="[1062] RAMGADH"/>
    <s v="[8405] RAMGADH"/>
    <x v="58"/>
    <x v="58"/>
    <x v="58"/>
    <s v="C"/>
    <n v="12"/>
    <n v="3.5"/>
    <n v="8"/>
    <n v="0.42"/>
    <n v="0.96"/>
    <n v="36.836112000000007"/>
    <n v="442.03334400000006"/>
    <n v="417.01258867924531"/>
    <n v="278.00839245283021"/>
    <n v="7.7355835200000014"/>
    <n v="45"/>
    <n v="494.76892752000003"/>
    <n v="41.230743960000005"/>
    <n v="466.76313916981132"/>
    <n v="311.17542611320755"/>
  </r>
  <r>
    <s v="26/06/2026"/>
    <s v="M"/>
    <s v="[1062] RAMGADH"/>
    <s v="[8405] RAMGADH"/>
    <x v="58"/>
    <x v="58"/>
    <x v="58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6/06/2026"/>
    <s v="E"/>
    <s v="[1062] RAMGADH"/>
    <s v="[8405] RAMGADH"/>
    <x v="58"/>
    <x v="58"/>
    <x v="58"/>
    <s v="C"/>
    <n v="12"/>
    <n v="4.4000000000000004"/>
    <n v="8"/>
    <n v="0.52800000000000002"/>
    <n v="0.96"/>
    <n v="40.589112000000007"/>
    <n v="487.06934400000011"/>
    <n v="417.01142465753429"/>
    <n v="278.00761643835619"/>
    <n v="8.5237135200000029"/>
    <n v="45"/>
    <n v="540.59305752000012"/>
    <n v="45.049421460000012"/>
    <n v="462.83652184931515"/>
    <n v="308.55768123287675"/>
  </r>
  <r>
    <s v="27/06/2026"/>
    <s v="M"/>
    <s v="[1062] RAMGADH"/>
    <s v="[8405] RAMGADH"/>
    <x v="58"/>
    <x v="58"/>
    <x v="5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7/06/2026"/>
    <s v="E"/>
    <s v="[1062] RAMGADH"/>
    <s v="[8405] RAMGADH"/>
    <x v="58"/>
    <x v="58"/>
    <x v="58"/>
    <s v="C"/>
    <n v="24"/>
    <n v="3.2"/>
    <n v="8"/>
    <n v="0.76800000000000013"/>
    <n v="1.92"/>
    <n v="35.585112000000002"/>
    <n v="854.042688"/>
    <n v="417.01303124999998"/>
    <n v="278.00868750000001"/>
    <n v="14.945747040000001"/>
    <n v="90"/>
    <n v="958.98843504000001"/>
    <n v="39.957851460000001"/>
    <n v="468.25607179687495"/>
    <n v="312.17071453124998"/>
  </r>
  <r>
    <s v="28/06/2026"/>
    <s v="M"/>
    <s v="[1062] RAMGADH"/>
    <s v="[8405] RAMGADH"/>
    <x v="58"/>
    <x v="58"/>
    <x v="58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8/06/2026"/>
    <s v="E"/>
    <s v="[1062] RAMGADH"/>
    <s v="[8405] RAMGADH"/>
    <x v="58"/>
    <x v="58"/>
    <x v="58"/>
    <s v="C"/>
    <n v="28"/>
    <n v="3.5"/>
    <n v="8"/>
    <n v="0.98"/>
    <n v="2.2400000000000002"/>
    <n v="36.836112000000007"/>
    <n v="1031.4111360000002"/>
    <n v="417.01258867924531"/>
    <n v="278.00839245283021"/>
    <n v="18.049694880000004"/>
    <n v="105"/>
    <n v="1154.4608308800002"/>
    <n v="41.230743960000005"/>
    <n v="466.76313916981132"/>
    <n v="311.17542611320755"/>
  </r>
  <r>
    <s v="29/06/2026"/>
    <s v="M"/>
    <s v="[1062] RAMGADH"/>
    <s v="[8405] RAMGADH"/>
    <x v="58"/>
    <x v="58"/>
    <x v="5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9/06/2026"/>
    <s v="E"/>
    <s v="[1062] RAMGADH"/>
    <s v="[8405] RAMGADH"/>
    <x v="58"/>
    <x v="58"/>
    <x v="58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30/06/2026"/>
    <s v="M"/>
    <s v="[1062] RAMGADH"/>
    <s v="[8405] RAMGADH"/>
    <x v="58"/>
    <x v="58"/>
    <x v="58"/>
    <s v="C"/>
    <n v="21"/>
    <n v="3.1"/>
    <n v="8"/>
    <n v="0.65100000000000013"/>
    <n v="1.68"/>
    <n v="35.168112000000008"/>
    <n v="738.53035200000022"/>
    <n v="417.01318577075102"/>
    <n v="278.00879051383401"/>
    <n v="12.924281160000005"/>
    <n v="78.75"/>
    <n v="830.20463316000018"/>
    <n v="39.533553960000006"/>
    <n v="468.77731968379447"/>
    <n v="312.51821312252963"/>
  </r>
  <r>
    <s v="30/06/2026"/>
    <s v="E"/>
    <s v="[1062] RAMGADH"/>
    <s v="[8405] RAMGADH"/>
    <x v="58"/>
    <x v="58"/>
    <x v="58"/>
    <s v="C"/>
    <n v="19"/>
    <n v="3.7"/>
    <n v="8"/>
    <n v="0.70299999999999996"/>
    <n v="1.52"/>
    <n v="37.670112000000003"/>
    <n v="715.7321280000001"/>
    <n v="417.0123099630996"/>
    <n v="278.0082066420664"/>
    <n v="12.525312240000003"/>
    <n v="71.25"/>
    <n v="799.50744024000005"/>
    <n v="42.079338960000001"/>
    <n v="465.82294051660512"/>
    <n v="310.5486270110701"/>
  </r>
  <r>
    <s v="01/06/2026"/>
    <s v="M"/>
    <s v="[1062] RAMGADH"/>
    <s v="[8401] DURGAWATI"/>
    <x v="59"/>
    <x v="59"/>
    <x v="59"/>
    <s v="B"/>
    <n v="40"/>
    <n v="8.1999999999999993"/>
    <n v="9"/>
    <n v="3.28"/>
    <n v="3.6"/>
    <n v="68.469999999999985"/>
    <n v="2738.7999999999993"/>
    <n v="482.18309859154925"/>
    <n v="321.45539906103284"/>
    <n v="47.928999999999995"/>
    <n v="150"/>
    <n v="2936.7289999999994"/>
    <n v="73.418224999999978"/>
    <n v="517.02975352112662"/>
    <n v="344.68650234741773"/>
  </r>
  <r>
    <s v="01/06/2026"/>
    <s v="M"/>
    <s v="[1062] RAMGADH"/>
    <s v="[8401] DURGAWATI"/>
    <x v="59"/>
    <x v="59"/>
    <x v="59"/>
    <s v="C"/>
    <n v="15"/>
    <n v="3.9"/>
    <n v="8.1"/>
    <n v="0.58499999999999996"/>
    <n v="1.2150000000000001"/>
    <n v="38.782125900000004"/>
    <n v="581.73188850000008"/>
    <n v="417.01210645161296"/>
    <n v="278.00807096774196"/>
    <n v="10.180308048750003"/>
    <n v="56.25"/>
    <n v="648.1621965487501"/>
    <n v="43.210813103250004"/>
    <n v="464.63239895967746"/>
    <n v="309.75493263978495"/>
  </r>
  <r>
    <s v="01/06/2026"/>
    <s v="E"/>
    <s v="[1062] RAMGADH"/>
    <s v="[8401] DURGAWATI"/>
    <x v="59"/>
    <x v="59"/>
    <x v="59"/>
    <s v="B"/>
    <n v="24"/>
    <n v="6.9"/>
    <n v="8.8000000000000007"/>
    <n v="1.6560000000000001"/>
    <n v="2.1120000000000001"/>
    <n v="57.038850000000004"/>
    <n v="1368.9324000000001"/>
    <n v="446.77950391644907"/>
    <n v="297.85300261096603"/>
    <n v="23.956317000000006"/>
    <n v="90"/>
    <n v="1482.8887170000003"/>
    <n v="61.787029875000009"/>
    <n v="483.97151338120108"/>
    <n v="322.6476755874674"/>
  </r>
  <r>
    <s v="02/06/2026"/>
    <s v="M"/>
    <s v="[1062] RAMGADH"/>
    <s v="[8401] DURGAWATI"/>
    <x v="59"/>
    <x v="59"/>
    <x v="59"/>
    <s v="B"/>
    <n v="37"/>
    <n v="7.6"/>
    <n v="9"/>
    <n v="2.8119999999999998"/>
    <n v="3.33"/>
    <n v="63.46"/>
    <n v="2348.02"/>
    <n v="466.61764705882348"/>
    <n v="311.07843137254901"/>
    <n v="41.090350000000001"/>
    <n v="138.75"/>
    <n v="2527.8603499999999"/>
    <n v="68.320549999999997"/>
    <n v="502.35698529411758"/>
    <n v="334.90465686274507"/>
  </r>
  <r>
    <s v="02/06/2026"/>
    <s v="M"/>
    <s v="[1062] RAMGADH"/>
    <s v="[8401] DURGAWATI"/>
    <x v="59"/>
    <x v="59"/>
    <x v="59"/>
    <s v="C"/>
    <n v="12"/>
    <n v="3.7"/>
    <n v="8.1999999999999993"/>
    <n v="0.44400000000000006"/>
    <n v="0.98399999999999987"/>
    <n v="38.226139799999999"/>
    <n v="458.71367759999998"/>
    <n v="417.01243418181815"/>
    <n v="278.00828945454543"/>
    <n v="8.0274893580000004"/>
    <n v="45"/>
    <n v="511.74116695800001"/>
    <n v="42.645097246500001"/>
    <n v="465.21924268909089"/>
    <n v="310.14616179272724"/>
  </r>
  <r>
    <s v="02/06/2026"/>
    <s v="E"/>
    <s v="[1062] RAMGADH"/>
    <s v="[8401] DURGAWATI"/>
    <x v="59"/>
    <x v="59"/>
    <x v="59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03/06/2026"/>
    <s v="M"/>
    <s v="[1062] RAMGADH"/>
    <s v="[8401] DURGAWATI"/>
    <x v="59"/>
    <x v="59"/>
    <x v="59"/>
    <s v="B"/>
    <n v="41"/>
    <n v="7.7"/>
    <n v="9"/>
    <n v="3.157"/>
    <n v="3.69"/>
    <n v="64.295000000000002"/>
    <n v="2636.0950000000003"/>
    <n v="469.30656934306569"/>
    <n v="312.87104622871044"/>
    <n v="46.131662500000012"/>
    <n v="153.75"/>
    <n v="2835.9766625000002"/>
    <n v="69.170162500000004"/>
    <n v="504.89169708029198"/>
    <n v="336.59446472019465"/>
  </r>
  <r>
    <s v="03/06/2026"/>
    <s v="M"/>
    <s v="[1062] RAMGADH"/>
    <s v="[8401] DURGAWATI"/>
    <x v="59"/>
    <x v="59"/>
    <x v="59"/>
    <s v="C"/>
    <n v="14"/>
    <n v="4"/>
    <n v="8"/>
    <n v="0.56000000000000005"/>
    <n v="1.1200000000000001"/>
    <n v="38.921112000000008"/>
    <n v="544.89556800000014"/>
    <n v="417.01191428571434"/>
    <n v="278.00794285714289"/>
    <n v="9.5356724400000026"/>
    <n v="52.5"/>
    <n v="606.93124044000012"/>
    <n v="43.352231460000006"/>
    <n v="464.48819421428578"/>
    <n v="309.65879614285717"/>
  </r>
  <r>
    <s v="03/06/2026"/>
    <s v="E"/>
    <s v="[1062] RAMGADH"/>
    <s v="[8401] DURGAWATI"/>
    <x v="59"/>
    <x v="59"/>
    <x v="59"/>
    <s v="B"/>
    <n v="17"/>
    <n v="7.6"/>
    <n v="9"/>
    <n v="1.2919999999999998"/>
    <n v="1.53"/>
    <n v="63.46"/>
    <n v="1078.82"/>
    <n v="466.61764705882348"/>
    <n v="311.07843137254901"/>
    <n v="18.879350000000002"/>
    <n v="63.75"/>
    <n v="1161.4493499999999"/>
    <n v="68.320549999999997"/>
    <n v="502.35698529411758"/>
    <n v="334.90465686274507"/>
  </r>
  <r>
    <s v="04/06/2026"/>
    <s v="M"/>
    <s v="[1062] RAMGADH"/>
    <s v="[8401] DURGAWATI"/>
    <x v="59"/>
    <x v="59"/>
    <x v="59"/>
    <s v="B"/>
    <n v="35"/>
    <n v="7.4"/>
    <n v="9"/>
    <n v="2.59"/>
    <n v="3.15"/>
    <n v="61.790000000000006"/>
    <n v="2162.65"/>
    <n v="461.11940298507466"/>
    <n v="307.41293532338312"/>
    <n v="37.846375000000002"/>
    <n v="131.25"/>
    <n v="2331.7463750000002"/>
    <n v="66.621324999999999"/>
    <n v="497.17406716417906"/>
    <n v="331.44937810945271"/>
  </r>
  <r>
    <s v="04/06/2026"/>
    <s v="M"/>
    <s v="[1062] RAMGADH"/>
    <s v="[8401] DURGAWATI"/>
    <x v="59"/>
    <x v="59"/>
    <x v="59"/>
    <s v="C"/>
    <n v="14"/>
    <n v="4.0999999999999996"/>
    <n v="8.1999999999999993"/>
    <n v="0.57399999999999995"/>
    <n v="1.1479999999999999"/>
    <n v="39.894139799999998"/>
    <n v="558.51795719999996"/>
    <n v="417.01191428571434"/>
    <n v="278.00794285714289"/>
    <n v="9.7740642510000004"/>
    <n v="52.5"/>
    <n v="620.79202145099998"/>
    <n v="44.3422872465"/>
    <n v="463.50822905749135"/>
    <n v="309.00548603832755"/>
  </r>
  <r>
    <s v="04/06/2026"/>
    <s v="E"/>
    <s v="[1062] RAMGADH"/>
    <s v="[8401] DURGAWATI"/>
    <x v="59"/>
    <x v="59"/>
    <x v="59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05/06/2026"/>
    <s v="M"/>
    <s v="[1062] RAMGADH"/>
    <s v="[8401] DURGAWATI"/>
    <x v="59"/>
    <x v="59"/>
    <x v="59"/>
    <s v="B"/>
    <n v="36"/>
    <n v="7.6"/>
    <n v="9"/>
    <n v="2.7359999999999998"/>
    <n v="3.24"/>
    <n v="63.46"/>
    <n v="2284.56"/>
    <n v="466.61764705882348"/>
    <n v="311.07843137254901"/>
    <n v="39.979800000000004"/>
    <n v="135"/>
    <n v="2459.5398"/>
    <n v="68.320549999999997"/>
    <n v="502.35698529411758"/>
    <n v="334.90465686274507"/>
  </r>
  <r>
    <s v="05/06/2026"/>
    <s v="M"/>
    <s v="[1062] RAMGADH"/>
    <s v="[8401] DURGAWATI"/>
    <x v="59"/>
    <x v="59"/>
    <x v="59"/>
    <s v="C"/>
    <n v="14"/>
    <n v="3.8"/>
    <n v="8"/>
    <n v="0.53199999999999992"/>
    <n v="1.1200000000000001"/>
    <n v="38.087112000000005"/>
    <n v="533.21956800000009"/>
    <n v="417.01217518248177"/>
    <n v="278.00811678832116"/>
    <n v="9.331342440000002"/>
    <n v="52.5"/>
    <n v="595.05091044000005"/>
    <n v="42.503636460000003"/>
    <n v="465.36828240875911"/>
    <n v="310.24552160583943"/>
  </r>
  <r>
    <s v="05/06/2026"/>
    <s v="E"/>
    <s v="[1062] RAMGADH"/>
    <s v="[8401] DURGAWATI"/>
    <x v="59"/>
    <x v="59"/>
    <x v="59"/>
    <s v="B"/>
    <n v="24"/>
    <n v="7.3"/>
    <n v="9"/>
    <n v="1.7519999999999998"/>
    <n v="2.16"/>
    <n v="60.954999999999998"/>
    <n v="1462.92"/>
    <n v="458.30827067669168"/>
    <n v="305.53884711779443"/>
    <n v="25.601100000000002"/>
    <n v="90"/>
    <n v="1578.5211000000002"/>
    <n v="65.771712500000007"/>
    <n v="494.52415413533839"/>
    <n v="329.68276942355891"/>
  </r>
  <r>
    <s v="06/06/2026"/>
    <s v="M"/>
    <s v="[1062] RAMGADH"/>
    <s v="[8401] DURGAWATI"/>
    <x v="59"/>
    <x v="59"/>
    <x v="59"/>
    <s v="B"/>
    <n v="31"/>
    <n v="7.6"/>
    <n v="9"/>
    <n v="2.3559999999999999"/>
    <n v="2.79"/>
    <n v="63.46"/>
    <n v="1967.26"/>
    <n v="466.61764705882348"/>
    <n v="311.07843137254901"/>
    <n v="34.427050000000001"/>
    <n v="116.25"/>
    <n v="2117.93705"/>
    <n v="68.320549999999997"/>
    <n v="502.35698529411758"/>
    <n v="334.90465686274507"/>
  </r>
  <r>
    <s v="06/06/2026"/>
    <s v="M"/>
    <s v="[1062] RAMGADH"/>
    <s v="[8401] DURGAWATI"/>
    <x v="59"/>
    <x v="59"/>
    <x v="59"/>
    <s v="C"/>
    <n v="16"/>
    <n v="4"/>
    <n v="8"/>
    <n v="0.64"/>
    <n v="1.28"/>
    <n v="38.921112000000008"/>
    <n v="622.73779200000013"/>
    <n v="417.01191428571434"/>
    <n v="278.00794285714289"/>
    <n v="10.897911360000004"/>
    <n v="60"/>
    <n v="693.63570336000009"/>
    <n v="43.352231460000006"/>
    <n v="464.48819421428578"/>
    <n v="309.65879614285717"/>
  </r>
  <r>
    <s v="06/06/2026"/>
    <s v="E"/>
    <s v="[1062] RAMGADH"/>
    <s v="[8401] DURGAWATI"/>
    <x v="59"/>
    <x v="59"/>
    <x v="59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07/06/2026"/>
    <s v="M"/>
    <s v="[1062] RAMGADH"/>
    <s v="[8401] DURGAWATI"/>
    <x v="59"/>
    <x v="59"/>
    <x v="59"/>
    <s v="B"/>
    <n v="33"/>
    <n v="7.8"/>
    <n v="9"/>
    <n v="2.5739999999999998"/>
    <n v="2.97"/>
    <n v="65.13"/>
    <n v="2149.29"/>
    <n v="471.95652173913038"/>
    <n v="314.63768115942025"/>
    <n v="37.612575"/>
    <n v="123.75"/>
    <n v="2310.6525750000001"/>
    <n v="70.019774999999996"/>
    <n v="507.3896739130434"/>
    <n v="338.25978260869562"/>
  </r>
  <r>
    <s v="07/06/2026"/>
    <s v="M"/>
    <s v="[1062] RAMGADH"/>
    <s v="[8401] DURGAWATI"/>
    <x v="59"/>
    <x v="59"/>
    <x v="59"/>
    <s v="C"/>
    <n v="17"/>
    <n v="3.7"/>
    <n v="8"/>
    <n v="0.629"/>
    <n v="1.36"/>
    <n v="37.670112000000003"/>
    <n v="640.39190400000007"/>
    <n v="417.0123099630996"/>
    <n v="278.0082066420664"/>
    <n v="11.206858320000002"/>
    <n v="63.75"/>
    <n v="715.34876232000011"/>
    <n v="42.079338960000008"/>
    <n v="465.82294051660517"/>
    <n v="310.5486270110701"/>
  </r>
  <r>
    <s v="07/06/2026"/>
    <s v="E"/>
    <s v="[1062] RAMGADH"/>
    <s v="[8401] DURGAWATI"/>
    <x v="59"/>
    <x v="59"/>
    <x v="59"/>
    <s v="B"/>
    <n v="24"/>
    <n v="6.8"/>
    <n v="9"/>
    <n v="1.6319999999999999"/>
    <n v="2.16"/>
    <n v="56.78"/>
    <n v="1362.72"/>
    <n v="443.59375"/>
    <n v="295.72916666666669"/>
    <n v="23.847600000000003"/>
    <n v="90"/>
    <n v="1476.5676000000001"/>
    <n v="61.523650000000004"/>
    <n v="480.65351562500001"/>
    <n v="320.43567708333336"/>
  </r>
  <r>
    <s v="08/06/2026"/>
    <s v="M"/>
    <s v="[1062] RAMGADH"/>
    <s v="[8401] DURGAWATI"/>
    <x v="59"/>
    <x v="59"/>
    <x v="59"/>
    <s v="B"/>
    <n v="34"/>
    <n v="7.4"/>
    <n v="9"/>
    <n v="2.516"/>
    <n v="3.06"/>
    <n v="61.790000000000006"/>
    <n v="2100.86"/>
    <n v="461.11940298507466"/>
    <n v="307.41293532338312"/>
    <n v="36.765050000000002"/>
    <n v="127.5"/>
    <n v="2265.1250500000001"/>
    <n v="66.621324999999999"/>
    <n v="497.17406716417906"/>
    <n v="331.44937810945271"/>
  </r>
  <r>
    <s v="08/06/2026"/>
    <s v="M"/>
    <s v="[1062] RAMGADH"/>
    <s v="[8401] DURGAWATI"/>
    <x v="59"/>
    <x v="59"/>
    <x v="59"/>
    <s v="C"/>
    <n v="13"/>
    <n v="3.8"/>
    <n v="8.1999999999999993"/>
    <n v="0.49399999999999999"/>
    <n v="1.0659999999999998"/>
    <n v="38.6431398"/>
    <n v="502.36081739999997"/>
    <n v="417.01230000000004"/>
    <n v="278.00820000000004"/>
    <n v="8.7913143045000002"/>
    <n v="48.75"/>
    <n v="559.90213170449999"/>
    <n v="43.069394746500002"/>
    <n v="464.77764114928061"/>
    <n v="309.85176076618706"/>
  </r>
  <r>
    <s v="08/06/2026"/>
    <s v="E"/>
    <s v="[1062] RAMGADH"/>
    <s v="[8401] DURGAWATI"/>
    <x v="59"/>
    <x v="59"/>
    <x v="59"/>
    <s v="B"/>
    <n v="22"/>
    <n v="7"/>
    <n v="9"/>
    <n v="1.54"/>
    <n v="1.98"/>
    <n v="58.45"/>
    <n v="1285.9000000000001"/>
    <n v="449.61538461538464"/>
    <n v="299.74358974358978"/>
    <n v="22.503250000000005"/>
    <n v="82.5"/>
    <n v="1390.9032500000001"/>
    <n v="63.222875000000002"/>
    <n v="486.32980769230767"/>
    <n v="324.21987179487178"/>
  </r>
  <r>
    <s v="09/06/2026"/>
    <s v="M"/>
    <s v="[1062] RAMGADH"/>
    <s v="[8401] DURGAWATI"/>
    <x v="59"/>
    <x v="59"/>
    <x v="59"/>
    <s v="B"/>
    <n v="33"/>
    <n v="8"/>
    <n v="9"/>
    <n v="2.64"/>
    <n v="2.97"/>
    <n v="66.8"/>
    <n v="2204.4"/>
    <n v="477.14285714285705"/>
    <n v="318.09523809523802"/>
    <n v="38.577000000000005"/>
    <n v="123.75"/>
    <n v="2366.7269999999999"/>
    <n v="71.718999999999994"/>
    <n v="512.27857142857135"/>
    <n v="341.51904761904757"/>
  </r>
  <r>
    <s v="09/06/2026"/>
    <s v="M"/>
    <s v="[1062] RAMGADH"/>
    <s v="[8401] DURGAWATI"/>
    <x v="59"/>
    <x v="59"/>
    <x v="59"/>
    <s v="C"/>
    <n v="12"/>
    <n v="4"/>
    <n v="8.1"/>
    <n v="0.48"/>
    <n v="0.97199999999999986"/>
    <n v="39.199125899999999"/>
    <n v="470.38951079999998"/>
    <n v="417.01197765957443"/>
    <n v="278.00798510638293"/>
    <n v="8.231816439000001"/>
    <n v="45"/>
    <n v="523.62132723900004"/>
    <n v="43.635110603250006"/>
    <n v="464.20330428989365"/>
    <n v="309.46886952659577"/>
  </r>
  <r>
    <s v="09/06/2026"/>
    <s v="E"/>
    <s v="[1062] RAMGADH"/>
    <s v="[8401] DURGAWATI"/>
    <x v="59"/>
    <x v="59"/>
    <x v="59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10/06/2026"/>
    <s v="M"/>
    <s v="[1062] RAMGADH"/>
    <s v="[8401] DURGAWATI"/>
    <x v="59"/>
    <x v="59"/>
    <x v="59"/>
    <s v="B"/>
    <n v="32"/>
    <n v="7.2"/>
    <n v="8.8000000000000007"/>
    <n v="2.3040000000000003"/>
    <n v="2.8160000000000003"/>
    <n v="59.518800000000006"/>
    <n v="1904.6016000000002"/>
    <n v="455.50102040816324"/>
    <n v="303.66734693877549"/>
    <n v="33.330528000000008"/>
    <n v="120"/>
    <n v="2057.9321280000004"/>
    <n v="64.310379000000012"/>
    <n v="492.17126785714288"/>
    <n v="328.11417857142857"/>
  </r>
  <r>
    <s v="10/06/2026"/>
    <s v="M"/>
    <s v="[1062] RAMGADH"/>
    <s v="[8401] DURGAWATI"/>
    <x v="59"/>
    <x v="59"/>
    <x v="59"/>
    <s v="C"/>
    <n v="14"/>
    <n v="3.6"/>
    <n v="8.1"/>
    <n v="0.504"/>
    <n v="1.1339999999999999"/>
    <n v="37.531125900000006"/>
    <n v="525.43576260000009"/>
    <n v="417.01251000000008"/>
    <n v="278.00834000000003"/>
    <n v="9.1951258455000016"/>
    <n v="52.5"/>
    <n v="587.13088844550009"/>
    <n v="41.937920603250006"/>
    <n v="465.97689559166673"/>
    <n v="310.6512637277778"/>
  </r>
  <r>
    <s v="10/06/2026"/>
    <s v="E"/>
    <s v="[1062] RAMGADH"/>
    <s v="[8401] DURGAWATI"/>
    <x v="59"/>
    <x v="59"/>
    <x v="59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11/06/2026"/>
    <s v="M"/>
    <s v="[1062] RAMGADH"/>
    <s v="[8401] DURGAWATI"/>
    <x v="59"/>
    <x v="59"/>
    <x v="59"/>
    <s v="B"/>
    <n v="26"/>
    <n v="8"/>
    <n v="9"/>
    <n v="2.08"/>
    <n v="2.34"/>
    <n v="66.8"/>
    <n v="1736.8"/>
    <n v="477.14285714285705"/>
    <n v="318.09523809523802"/>
    <n v="30.394000000000002"/>
    <n v="97.5"/>
    <n v="1864.694"/>
    <n v="71.718999999999994"/>
    <n v="512.27857142857135"/>
    <n v="341.51904761904757"/>
  </r>
  <r>
    <s v="11/06/2026"/>
    <s v="E"/>
    <s v="[1062] RAMGADH"/>
    <s v="[8401] DURGAWATI"/>
    <x v="59"/>
    <x v="59"/>
    <x v="59"/>
    <s v="B"/>
    <n v="23"/>
    <n v="6.9"/>
    <n v="9"/>
    <n v="1.5870000000000002"/>
    <n v="2.0699999999999998"/>
    <n v="57.615000000000002"/>
    <n v="1325.145"/>
    <n v="446.62790697674421"/>
    <n v="297.75193798449612"/>
    <n v="23.190037500000003"/>
    <n v="86.25"/>
    <n v="1434.5850375"/>
    <n v="62.373262500000003"/>
    <n v="483.51366279069771"/>
    <n v="322.34244186046516"/>
  </r>
  <r>
    <s v="12/06/2026"/>
    <s v="M"/>
    <s v="[1062] RAMGADH"/>
    <s v="[8401] DURGAWATI"/>
    <x v="59"/>
    <x v="59"/>
    <x v="59"/>
    <s v="B"/>
    <n v="34"/>
    <n v="7.4"/>
    <n v="9"/>
    <n v="2.516"/>
    <n v="3.06"/>
    <n v="61.790000000000006"/>
    <n v="2100.86"/>
    <n v="461.11940298507466"/>
    <n v="307.41293532338312"/>
    <n v="36.765050000000002"/>
    <n v="127.5"/>
    <n v="2265.1250500000001"/>
    <n v="66.621324999999999"/>
    <n v="497.17406716417906"/>
    <n v="331.44937810945271"/>
  </r>
  <r>
    <s v="12/06/2026"/>
    <s v="M"/>
    <s v="[1062] RAMGADH"/>
    <s v="[8401] DURGAWATI"/>
    <x v="59"/>
    <x v="59"/>
    <x v="59"/>
    <s v="C"/>
    <n v="16"/>
    <n v="4.0999999999999996"/>
    <n v="8"/>
    <n v="0.65599999999999992"/>
    <n v="1.28"/>
    <n v="39.338112000000002"/>
    <n v="629.40979200000004"/>
    <n v="417.01178798586579"/>
    <n v="278.00785865724384"/>
    <n v="11.014671360000001"/>
    <n v="60"/>
    <n v="700.42446336"/>
    <n v="43.77652896"/>
    <n v="464.06214445229688"/>
    <n v="309.3747629681979"/>
  </r>
  <r>
    <s v="13/06/2026"/>
    <s v="M"/>
    <s v="[1062] RAMGADH"/>
    <s v="[8401] DURGAWATI"/>
    <x v="59"/>
    <x v="59"/>
    <x v="59"/>
    <s v="C"/>
    <n v="14"/>
    <n v="3.8"/>
    <n v="8.1"/>
    <n v="0.53199999999999992"/>
    <n v="1.1339999999999999"/>
    <n v="38.365125900000002"/>
    <n v="537.11176260000002"/>
    <n v="417.01223804347831"/>
    <n v="278.00815869565218"/>
    <n v="9.3994558455000021"/>
    <n v="52.5"/>
    <n v="599.01121844550005"/>
    <n v="42.786515603250002"/>
    <n v="465.07082177445653"/>
    <n v="310.04721451630434"/>
  </r>
  <r>
    <s v="14/06/2026"/>
    <s v="M"/>
    <s v="[1062] RAMGADH"/>
    <s v="[8401] DURGAWATI"/>
    <x v="59"/>
    <x v="59"/>
    <x v="59"/>
    <s v="C"/>
    <n v="12"/>
    <n v="3.7"/>
    <n v="8"/>
    <n v="0.44400000000000006"/>
    <n v="0.96"/>
    <n v="37.670112000000003"/>
    <n v="452.04134400000004"/>
    <n v="417.0123099630996"/>
    <n v="278.0082066420664"/>
    <n v="7.9107235200000012"/>
    <n v="45"/>
    <n v="504.95206752000001"/>
    <n v="42.079338960000001"/>
    <n v="465.82294051660512"/>
    <n v="310.5486270110701"/>
  </r>
  <r>
    <s v="15/06/2026"/>
    <s v="M"/>
    <s v="[1062] RAMGADH"/>
    <s v="[8401] DURGAWATI"/>
    <x v="59"/>
    <x v="59"/>
    <x v="59"/>
    <s v="C"/>
    <n v="14"/>
    <n v="3.4"/>
    <n v="8.1"/>
    <n v="0.47600000000000003"/>
    <n v="1.1339999999999999"/>
    <n v="36.697125900000003"/>
    <n v="513.75976260000004"/>
    <n v="417.01279431818188"/>
    <n v="278.00852954545456"/>
    <n v="8.990795845500001"/>
    <n v="52.5"/>
    <n v="575.25055844550002"/>
    <n v="41.089325603250003"/>
    <n v="466.92415458238645"/>
    <n v="311.28276972159097"/>
  </r>
  <r>
    <s v="16/06/2026"/>
    <s v="M"/>
    <s v="[1062] RAMGADH"/>
    <s v="[8401] DURGAWATI"/>
    <x v="59"/>
    <x v="59"/>
    <x v="59"/>
    <s v="C"/>
    <n v="13"/>
    <n v="3.6"/>
    <n v="8"/>
    <n v="0.46800000000000003"/>
    <n v="1.04"/>
    <n v="37.253112000000009"/>
    <n v="484.29045600000012"/>
    <n v="417.01244776119404"/>
    <n v="278.00829850746271"/>
    <n v="8.4750829800000034"/>
    <n v="48.75"/>
    <n v="541.51553898000009"/>
    <n v="41.655041460000007"/>
    <n v="466.28777753731345"/>
    <n v="310.85851835820898"/>
  </r>
  <r>
    <s v="17/06/2026"/>
    <s v="M"/>
    <s v="[1062] RAMGADH"/>
    <s v="[8401] DURGAWATI"/>
    <x v="59"/>
    <x v="59"/>
    <x v="59"/>
    <s v="C"/>
    <n v="9"/>
    <n v="4.3"/>
    <n v="8.1999999999999993"/>
    <n v="0.38699999999999996"/>
    <n v="0.73799999999999999"/>
    <n v="40.728139799999994"/>
    <n v="366.55325819999996"/>
    <n v="417.01167030716726"/>
    <n v="278.00778020477816"/>
    <n v="6.4146820184999997"/>
    <n v="33.75"/>
    <n v="406.71794021849996"/>
    <n v="45.190882246499996"/>
    <n v="462.70527897440275"/>
    <n v="308.47018598293516"/>
  </r>
  <r>
    <s v="18/06/2026"/>
    <s v="M"/>
    <s v="[1062] RAMGADH"/>
    <s v="[8401] DURGAWATI"/>
    <x v="59"/>
    <x v="59"/>
    <x v="59"/>
    <s v="C"/>
    <n v="16"/>
    <n v="4.0999999999999996"/>
    <n v="8"/>
    <n v="0.65599999999999992"/>
    <n v="1.28"/>
    <n v="39.338112000000002"/>
    <n v="629.40979200000004"/>
    <n v="417.01178798586579"/>
    <n v="278.00785865724384"/>
    <n v="11.014671360000001"/>
    <n v="60"/>
    <n v="700.42446336"/>
    <n v="43.77652896"/>
    <n v="464.06214445229688"/>
    <n v="309.3747629681979"/>
  </r>
  <r>
    <s v="01/06/2026"/>
    <s v="M"/>
    <s v="[1062] RAMGADH"/>
    <s v="[8403] MOHANIA"/>
    <x v="60"/>
    <x v="60"/>
    <x v="60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01/06/2026"/>
    <s v="E"/>
    <s v="[1062] RAMGADH"/>
    <s v="[8403] MOHANIA"/>
    <x v="60"/>
    <x v="60"/>
    <x v="60"/>
    <s v="B"/>
    <n v="41"/>
    <n v="5.9"/>
    <n v="8.4"/>
    <n v="2.419"/>
    <n v="3.4440000000000004"/>
    <n v="47.787050000000001"/>
    <n v="1959.2690500000001"/>
    <n v="415.53956521739127"/>
    <n v="277.02637681159416"/>
    <n v="34.287208375000006"/>
    <n v="153.75"/>
    <n v="2147.3062583750002"/>
    <n v="52.373323375000005"/>
    <n v="455.42020326086958"/>
    <n v="303.61346884057974"/>
  </r>
  <r>
    <s v="01/06/2026"/>
    <s v="E"/>
    <s v="[1062] RAMGADH"/>
    <s v="[8403] MOHANIA"/>
    <x v="60"/>
    <x v="60"/>
    <x v="60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2/06/2026"/>
    <s v="M"/>
    <s v="[1062] RAMGADH"/>
    <s v="[8403] MOHANIA"/>
    <x v="60"/>
    <x v="60"/>
    <x v="60"/>
    <s v="B"/>
    <n v="39"/>
    <n v="6.3"/>
    <n v="8.8000000000000007"/>
    <n v="2.4569999999999999"/>
    <n v="3.4320000000000004"/>
    <n v="52.078949999999999"/>
    <n v="2031.0790500000001"/>
    <n v="428.04616438356163"/>
    <n v="285.36410958904111"/>
    <n v="35.543883375000007"/>
    <n v="146.25"/>
    <n v="2212.8729333750002"/>
    <n v="56.740331625000003"/>
    <n v="466.35889006849317"/>
    <n v="310.90592671232878"/>
  </r>
  <r>
    <s v="02/06/2026"/>
    <s v="M"/>
    <s v="[1062] RAMGADH"/>
    <s v="[8403] MOHANIA"/>
    <x v="60"/>
    <x v="60"/>
    <x v="60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2/06/2026"/>
    <s v="E"/>
    <s v="[1062] RAMGADH"/>
    <s v="[8403] MOHANIA"/>
    <x v="60"/>
    <x v="60"/>
    <x v="60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2/06/2026"/>
    <s v="E"/>
    <s v="[1062] RAMGADH"/>
    <s v="[8403] MOHANIA"/>
    <x v="60"/>
    <x v="60"/>
    <x v="60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3/06/2026"/>
    <s v="M"/>
    <s v="[1062] RAMGADH"/>
    <s v="[8403] MOHANIA"/>
    <x v="60"/>
    <x v="60"/>
    <x v="60"/>
    <s v="B"/>
    <n v="33"/>
    <n v="6"/>
    <n v="8.4"/>
    <n v="1.98"/>
    <n v="2.7719999999999998"/>
    <n v="48.597000000000001"/>
    <n v="1603.701"/>
    <n v="418.93965517241384"/>
    <n v="279.29310344827587"/>
    <n v="28.064767500000002"/>
    <n v="123.75"/>
    <n v="1755.5157675"/>
    <n v="53.197447500000003"/>
    <n v="458.59868534482763"/>
    <n v="305.73245689655175"/>
  </r>
  <r>
    <s v="03/06/2026"/>
    <s v="M"/>
    <s v="[1062] RAMGADH"/>
    <s v="[8403] MOHANIA"/>
    <x v="60"/>
    <x v="60"/>
    <x v="60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3/06/2026"/>
    <s v="E"/>
    <s v="[1062] RAMGADH"/>
    <s v="[8403] MOHANIA"/>
    <x v="60"/>
    <x v="60"/>
    <x v="60"/>
    <s v="B"/>
    <n v="30"/>
    <n v="6.5"/>
    <n v="8.8000000000000007"/>
    <n v="1.95"/>
    <n v="2.64"/>
    <n v="53.732250000000001"/>
    <n v="1611.9675"/>
    <n v="434.49258760107813"/>
    <n v="289.66172506738542"/>
    <n v="28.209431250000002"/>
    <n v="112.5"/>
    <n v="1752.6769312500001"/>
    <n v="58.422564375"/>
    <n v="472.41965801886789"/>
    <n v="314.94643867924526"/>
  </r>
  <r>
    <s v="03/06/2026"/>
    <s v="E"/>
    <s v="[1062] RAMGADH"/>
    <s v="[8403] MOHANIA"/>
    <x v="60"/>
    <x v="60"/>
    <x v="60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4/06/2026"/>
    <s v="M"/>
    <s v="[1062] RAMGADH"/>
    <s v="[8403] MOHANIA"/>
    <x v="60"/>
    <x v="60"/>
    <x v="60"/>
    <s v="B"/>
    <n v="37"/>
    <n v="6.2"/>
    <n v="8.4"/>
    <n v="2.294"/>
    <n v="3.1080000000000001"/>
    <n v="50.216900000000003"/>
    <n v="1858.0253"/>
    <n v="425.56694915254241"/>
    <n v="283.71129943502825"/>
    <n v="32.515442750000005"/>
    <n v="138.75"/>
    <n v="2029.2907427499999"/>
    <n v="54.845695749999997"/>
    <n v="464.794031779661"/>
    <n v="309.86268785310733"/>
  </r>
  <r>
    <s v="04/06/2026"/>
    <s v="M"/>
    <s v="[1062] RAMGADH"/>
    <s v="[8403] MOHANIA"/>
    <x v="60"/>
    <x v="60"/>
    <x v="60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4/06/2026"/>
    <s v="E"/>
    <s v="[1062] RAMGADH"/>
    <s v="[8403] MOHANIA"/>
    <x v="60"/>
    <x v="60"/>
    <x v="60"/>
    <s v="B"/>
    <n v="41"/>
    <n v="5.9"/>
    <n v="8.4"/>
    <n v="2.419"/>
    <n v="3.4440000000000004"/>
    <n v="47.787050000000001"/>
    <n v="1959.2690500000001"/>
    <n v="415.53956521739127"/>
    <n v="277.02637681159416"/>
    <n v="34.287208375000006"/>
    <n v="153.75"/>
    <n v="2147.3062583750002"/>
    <n v="52.373323375000005"/>
    <n v="455.42020326086958"/>
    <n v="303.61346884057974"/>
  </r>
  <r>
    <s v="04/06/2026"/>
    <s v="E"/>
    <s v="[1062] RAMGADH"/>
    <s v="[8403] MOHANIA"/>
    <x v="60"/>
    <x v="60"/>
    <x v="6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5/06/2026"/>
    <s v="M"/>
    <s v="[1062] RAMGADH"/>
    <s v="[8403] MOHANIA"/>
    <x v="60"/>
    <x v="60"/>
    <x v="60"/>
    <s v="B"/>
    <n v="40"/>
    <n v="6.1"/>
    <n v="8.4"/>
    <n v="2.44"/>
    <n v="3.36"/>
    <n v="49.406950000000002"/>
    <n v="1976.278"/>
    <n v="422.28162393162398"/>
    <n v="281.52108262108266"/>
    <n v="34.584865000000001"/>
    <n v="150"/>
    <n v="2160.8628650000001"/>
    <n v="54.021571625"/>
    <n v="461.72283440170941"/>
    <n v="307.81522293447296"/>
  </r>
  <r>
    <s v="05/06/2026"/>
    <s v="M"/>
    <s v="[1062] RAMGADH"/>
    <s v="[8403] MOHANIA"/>
    <x v="60"/>
    <x v="60"/>
    <x v="60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05/06/2026"/>
    <s v="E"/>
    <s v="[1062] RAMGADH"/>
    <s v="[8403] MOHANIA"/>
    <x v="60"/>
    <x v="60"/>
    <x v="60"/>
    <s v="B"/>
    <n v="40"/>
    <n v="6.4"/>
    <n v="8.4"/>
    <n v="2.56"/>
    <n v="3.36"/>
    <n v="51.836799999999997"/>
    <n v="2073.4719999999998"/>
    <n v="431.9733333333333"/>
    <n v="287.98222222222222"/>
    <n v="36.285759999999996"/>
    <n v="150"/>
    <n v="2259.7577599999995"/>
    <n v="56.493943999999985"/>
    <n v="470.78286666666656"/>
    <n v="313.85524444444439"/>
  </r>
  <r>
    <s v="05/06/2026"/>
    <s v="E"/>
    <s v="[1062] RAMGADH"/>
    <s v="[8403] MOHANIA"/>
    <x v="60"/>
    <x v="60"/>
    <x v="60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06/06/2026"/>
    <s v="M"/>
    <s v="[1062] RAMGADH"/>
    <s v="[8403] MOHANIA"/>
    <x v="60"/>
    <x v="60"/>
    <x v="60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6/06/2026"/>
    <s v="M"/>
    <s v="[1062] RAMGADH"/>
    <s v="[8403] MOHANIA"/>
    <x v="60"/>
    <x v="60"/>
    <x v="60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06/06/2026"/>
    <s v="E"/>
    <s v="[1062] RAMGADH"/>
    <s v="[8403] MOHANIA"/>
    <x v="60"/>
    <x v="60"/>
    <x v="6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6/06/2026"/>
    <s v="E"/>
    <s v="[1062] RAMGADH"/>
    <s v="[8403] MOHANIA"/>
    <x v="60"/>
    <x v="60"/>
    <x v="6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7/06/2026"/>
    <s v="M"/>
    <s v="[1062] RAMGADH"/>
    <s v="[8403] MOHANIA"/>
    <x v="60"/>
    <x v="60"/>
    <x v="60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7/06/2026"/>
    <s v="M"/>
    <s v="[1062] RAMGADH"/>
    <s v="[8403] MOHANIA"/>
    <x v="60"/>
    <x v="60"/>
    <x v="60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07/06/2026"/>
    <s v="E"/>
    <s v="[1062] RAMGADH"/>
    <s v="[8403] MOHANIA"/>
    <x v="60"/>
    <x v="60"/>
    <x v="60"/>
    <s v="B"/>
    <n v="40"/>
    <n v="6.9"/>
    <n v="9"/>
    <n v="2.76"/>
    <n v="3.6"/>
    <n v="57.615000000000002"/>
    <n v="2304.6"/>
    <n v="446.62790697674421"/>
    <n v="297.75193798449612"/>
    <n v="40.330500000000001"/>
    <n v="150"/>
    <n v="2494.9304999999999"/>
    <n v="62.373262499999996"/>
    <n v="483.51366279069765"/>
    <n v="322.3424418604651"/>
  </r>
  <r>
    <s v="07/06/2026"/>
    <s v="E"/>
    <s v="[1062] RAMGADH"/>
    <s v="[8403] MOHANIA"/>
    <x v="60"/>
    <x v="60"/>
    <x v="60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08/06/2026"/>
    <s v="M"/>
    <s v="[1062] RAMGADH"/>
    <s v="[8403] MOHANIA"/>
    <x v="60"/>
    <x v="60"/>
    <x v="60"/>
    <s v="B"/>
    <n v="39"/>
    <n v="6.4"/>
    <n v="8.6"/>
    <n v="2.4960000000000004"/>
    <n v="3.3539999999999996"/>
    <n v="52.371199999999995"/>
    <n v="2042.4767999999997"/>
    <n v="431.6307692307692"/>
    <n v="287.75384615384615"/>
    <n v="35.743344"/>
    <n v="146.25"/>
    <n v="2224.4701439999999"/>
    <n v="57.037695999999997"/>
    <n v="470.0909010989011"/>
    <n v="313.39393406593405"/>
  </r>
  <r>
    <s v="08/06/2026"/>
    <s v="M"/>
    <s v="[1062] RAMGADH"/>
    <s v="[8403] MOHANIA"/>
    <x v="60"/>
    <x v="60"/>
    <x v="6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8/06/2026"/>
    <s v="E"/>
    <s v="[1062] RAMGADH"/>
    <s v="[8403] MOHANIA"/>
    <x v="60"/>
    <x v="60"/>
    <x v="60"/>
    <s v="B"/>
    <n v="28"/>
    <n v="6"/>
    <n v="8.4"/>
    <n v="1.68"/>
    <n v="2.3520000000000003"/>
    <n v="48.597000000000001"/>
    <n v="1360.7160000000001"/>
    <n v="418.93965517241384"/>
    <n v="279.29310344827587"/>
    <n v="23.812530000000006"/>
    <n v="105"/>
    <n v="1489.52853"/>
    <n v="53.197447500000003"/>
    <n v="458.59868534482763"/>
    <n v="305.73245689655175"/>
  </r>
  <r>
    <s v="08/06/2026"/>
    <s v="E"/>
    <s v="[1062] RAMGADH"/>
    <s v="[8403] MOHANIA"/>
    <x v="60"/>
    <x v="60"/>
    <x v="60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9/06/2026"/>
    <s v="M"/>
    <s v="[1062] RAMGADH"/>
    <s v="[8403] MOHANIA"/>
    <x v="60"/>
    <x v="60"/>
    <x v="60"/>
    <s v="B"/>
    <n v="32"/>
    <n v="6.2"/>
    <n v="8.4"/>
    <n v="1.984"/>
    <n v="2.6880000000000002"/>
    <n v="50.216900000000003"/>
    <n v="1606.9408000000001"/>
    <n v="425.56694915254241"/>
    <n v="283.71129943502825"/>
    <n v="28.121464000000003"/>
    <n v="120"/>
    <n v="1755.0622640000001"/>
    <n v="54.845695750000004"/>
    <n v="464.79403177966105"/>
    <n v="309.86268785310739"/>
  </r>
  <r>
    <s v="09/06/2026"/>
    <s v="M"/>
    <s v="[1062] RAMGADH"/>
    <s v="[8403] MOHANIA"/>
    <x v="60"/>
    <x v="60"/>
    <x v="60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9/06/2026"/>
    <s v="E"/>
    <s v="[1062] RAMGADH"/>
    <s v="[8403] MOHANIA"/>
    <x v="60"/>
    <x v="60"/>
    <x v="60"/>
    <s v="B"/>
    <n v="56"/>
    <n v="5.8"/>
    <n v="8.4"/>
    <n v="3.2480000000000002"/>
    <n v="4.7040000000000006"/>
    <n v="46.9771"/>
    <n v="2630.7175999999999"/>
    <n v="412.07982456140354"/>
    <n v="274.71988304093571"/>
    <n v="46.037558000000004"/>
    <n v="210"/>
    <n v="2886.7551579999999"/>
    <n v="51.549199250000001"/>
    <n v="452.18595833333336"/>
    <n v="301.45730555555559"/>
  </r>
  <r>
    <s v="09/06/2026"/>
    <s v="E"/>
    <s v="[1062] RAMGADH"/>
    <s v="[8403] MOHANIA"/>
    <x v="60"/>
    <x v="60"/>
    <x v="60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0/06/2026"/>
    <s v="M"/>
    <s v="[1062] RAMGADH"/>
    <s v="[8403] MOHANIA"/>
    <x v="60"/>
    <x v="60"/>
    <x v="60"/>
    <s v="B"/>
    <n v="41"/>
    <n v="6.8"/>
    <n v="8.4"/>
    <n v="2.7880000000000003"/>
    <n v="3.4440000000000004"/>
    <n v="55.076599999999999"/>
    <n v="2258.1406000000002"/>
    <n v="444.16612903225808"/>
    <n v="296.11075268817206"/>
    <n v="39.517460500000006"/>
    <n v="153.75"/>
    <n v="2451.4080605000004"/>
    <n v="59.79044050000001"/>
    <n v="482.18097177419361"/>
    <n v="321.45398118279576"/>
  </r>
  <r>
    <s v="10/06/2026"/>
    <s v="M"/>
    <s v="[1062] RAMGADH"/>
    <s v="[8403] MOHANIA"/>
    <x v="60"/>
    <x v="60"/>
    <x v="60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0/06/2026"/>
    <s v="E"/>
    <s v="[1062] RAMGADH"/>
    <s v="[8403] MOHANIA"/>
    <x v="60"/>
    <x v="60"/>
    <x v="60"/>
    <s v="B"/>
    <n v="40"/>
    <n v="5.9"/>
    <n v="8.6"/>
    <n v="2.36"/>
    <n v="3.44"/>
    <n v="48.279699999999998"/>
    <n v="1931.1879999999999"/>
    <n v="415.01174785100284"/>
    <n v="276.67449856733521"/>
    <n v="33.795790000000004"/>
    <n v="150"/>
    <n v="2114.9837899999998"/>
    <n v="52.874594749999993"/>
    <n v="454.50941045845269"/>
    <n v="303.00627363896848"/>
  </r>
  <r>
    <s v="10/06/2026"/>
    <s v="E"/>
    <s v="[1062] RAMGADH"/>
    <s v="[8403] MOHANIA"/>
    <x v="60"/>
    <x v="60"/>
    <x v="6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1/06/2026"/>
    <s v="M"/>
    <s v="[1062] RAMGADH"/>
    <s v="[8403] MOHANIA"/>
    <x v="60"/>
    <x v="60"/>
    <x v="60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s v="11/06/2026"/>
    <s v="M"/>
    <s v="[1062] RAMGADH"/>
    <s v="[8403] MOHANIA"/>
    <x v="60"/>
    <x v="60"/>
    <x v="60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11/06/2026"/>
    <s v="E"/>
    <s v="[1062] RAMGADH"/>
    <s v="[8403] MOHANIA"/>
    <x v="60"/>
    <x v="60"/>
    <x v="60"/>
    <s v="B"/>
    <n v="36"/>
    <n v="6.4"/>
    <n v="9"/>
    <n v="2.3040000000000003"/>
    <n v="3.24"/>
    <n v="53.44"/>
    <n v="1923.84"/>
    <n v="430.96774193548384"/>
    <n v="287.31182795698925"/>
    <n v="33.667200000000001"/>
    <n v="135"/>
    <n v="2092.5072"/>
    <n v="58.1252"/>
    <n v="468.7516129032258"/>
    <n v="312.5010752688172"/>
  </r>
  <r>
    <s v="12/06/2026"/>
    <s v="M"/>
    <s v="[1062] RAMGADH"/>
    <s v="[8403] MOHANIA"/>
    <x v="60"/>
    <x v="60"/>
    <x v="60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12/06/2026"/>
    <s v="M"/>
    <s v="[1062] RAMGADH"/>
    <s v="[8403] MOHANIA"/>
    <x v="60"/>
    <x v="60"/>
    <x v="6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2/06/2026"/>
    <s v="E"/>
    <s v="[1062] RAMGADH"/>
    <s v="[8403] MOHANIA"/>
    <x v="60"/>
    <x v="60"/>
    <x v="60"/>
    <s v="B"/>
    <n v="51"/>
    <n v="6"/>
    <n v="8.8000000000000007"/>
    <n v="3.06"/>
    <n v="4.4880000000000004"/>
    <n v="49.599000000000004"/>
    <n v="2529.549"/>
    <n v="417.96910112359552"/>
    <n v="278.64606741573033"/>
    <n v="44.267107500000002"/>
    <n v="191.25"/>
    <n v="2765.0661074999998"/>
    <n v="54.216982499999993"/>
    <n v="456.88468398876398"/>
    <n v="304.58978932584267"/>
  </r>
  <r>
    <s v="12/06/2026"/>
    <s v="E"/>
    <s v="[1062] RAMGADH"/>
    <s v="[8403] MOHANIA"/>
    <x v="60"/>
    <x v="60"/>
    <x v="60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3/06/2026"/>
    <s v="M"/>
    <s v="[1062] RAMGADH"/>
    <s v="[8403] MOHANIA"/>
    <x v="60"/>
    <x v="60"/>
    <x v="6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s v="13/06/2026"/>
    <s v="M"/>
    <s v="[1062] RAMGADH"/>
    <s v="[8403] MOHANIA"/>
    <x v="60"/>
    <x v="60"/>
    <x v="60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3/06/2026"/>
    <s v="E"/>
    <s v="[1062] RAMGADH"/>
    <s v="[8403] MOHANIA"/>
    <x v="60"/>
    <x v="60"/>
    <x v="60"/>
    <s v="B"/>
    <n v="53"/>
    <n v="6.1"/>
    <n v="8.8000000000000007"/>
    <n v="3.2329999999999997"/>
    <n v="4.6640000000000006"/>
    <n v="50.425650000000005"/>
    <n v="2672.5594500000002"/>
    <n v="421.38426183844012"/>
    <n v="280.92284122562677"/>
    <n v="46.769790375000007"/>
    <n v="198.75"/>
    <n v="2918.0792403750002"/>
    <n v="55.058098875000006"/>
    <n v="460.09553377437328"/>
    <n v="306.73035584958217"/>
  </r>
  <r>
    <s v="13/06/2026"/>
    <s v="E"/>
    <s v="[1062] RAMGADH"/>
    <s v="[8403] MOHANIA"/>
    <x v="60"/>
    <x v="60"/>
    <x v="60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4/06/2026"/>
    <s v="M"/>
    <s v="[1062] RAMGADH"/>
    <s v="[8403] MOHANIA"/>
    <x v="60"/>
    <x v="60"/>
    <x v="60"/>
    <s v="B"/>
    <n v="52"/>
    <n v="6.3"/>
    <n v="8.8000000000000007"/>
    <n v="3.2759999999999998"/>
    <n v="4.5760000000000005"/>
    <n v="52.078949999999999"/>
    <n v="2708.1053999999999"/>
    <n v="428.04616438356163"/>
    <n v="285.36410958904111"/>
    <n v="47.391844500000005"/>
    <n v="195"/>
    <n v="2950.4972444999999"/>
    <n v="56.740331624999996"/>
    <n v="466.35889006849311"/>
    <n v="310.90592671232872"/>
  </r>
  <r>
    <s v="14/06/2026"/>
    <s v="M"/>
    <s v="[1062] RAMGADH"/>
    <s v="[8403] MOHANIA"/>
    <x v="60"/>
    <x v="60"/>
    <x v="6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4/06/2026"/>
    <s v="E"/>
    <s v="[1062] RAMGADH"/>
    <s v="[8403] MOHANIA"/>
    <x v="60"/>
    <x v="60"/>
    <x v="60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15/06/2026"/>
    <s v="M"/>
    <s v="[1062] RAMGADH"/>
    <s v="[8403] MOHANIA"/>
    <x v="60"/>
    <x v="60"/>
    <x v="60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15/06/2026"/>
    <s v="E"/>
    <s v="[1062] RAMGADH"/>
    <s v="[8403] MOHANIA"/>
    <x v="60"/>
    <x v="60"/>
    <x v="60"/>
    <s v="B"/>
    <n v="48"/>
    <n v="6.2"/>
    <n v="8.8000000000000007"/>
    <n v="2.9760000000000004"/>
    <n v="4.2240000000000002"/>
    <n v="51.252300000000005"/>
    <n v="2460.1104000000005"/>
    <n v="424.74281767955802"/>
    <n v="283.1618784530387"/>
    <n v="43.051932000000015"/>
    <n v="180"/>
    <n v="2683.1623320000003"/>
    <n v="55.899215250000005"/>
    <n v="463.25316505524864"/>
    <n v="308.83544337016576"/>
  </r>
  <r>
    <s v="15/06/2026"/>
    <s v="E"/>
    <s v="[1062] RAMGADH"/>
    <s v="[8403] MOHANIA"/>
    <x v="60"/>
    <x v="60"/>
    <x v="60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6/06/2026"/>
    <s v="M"/>
    <s v="[1062] RAMGADH"/>
    <s v="[8403] MOHANIA"/>
    <x v="60"/>
    <x v="60"/>
    <x v="60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16/06/2026"/>
    <s v="E"/>
    <s v="[1062] RAMGADH"/>
    <s v="[8403] MOHANIA"/>
    <x v="60"/>
    <x v="60"/>
    <x v="60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16/06/2026"/>
    <s v="E"/>
    <s v="[1062] RAMGADH"/>
    <s v="[8403] MOHANIA"/>
    <x v="60"/>
    <x v="60"/>
    <x v="60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7/06/2026"/>
    <s v="M"/>
    <s v="[1062] RAMGADH"/>
    <s v="[8403] MOHANIA"/>
    <x v="60"/>
    <x v="60"/>
    <x v="60"/>
    <s v="B"/>
    <n v="40"/>
    <n v="7.1"/>
    <n v="8.8000000000000007"/>
    <n v="2.84"/>
    <n v="3.52"/>
    <n v="58.692149999999998"/>
    <n v="2347.6859999999997"/>
    <n v="452.63868894601546"/>
    <n v="301.75912596401031"/>
    <n v="41.084505"/>
    <n v="150"/>
    <n v="2538.7705049999995"/>
    <n v="63.469262624999985"/>
    <n v="489.48017448586114"/>
    <n v="326.32011632390743"/>
  </r>
  <r>
    <s v="17/06/2026"/>
    <s v="E"/>
    <s v="[1062] RAMGADH"/>
    <s v="[8403] MOHANIA"/>
    <x v="60"/>
    <x v="60"/>
    <x v="60"/>
    <s v="B"/>
    <n v="41"/>
    <n v="6.3"/>
    <n v="8.8000000000000007"/>
    <n v="2.5830000000000002"/>
    <n v="3.6080000000000001"/>
    <n v="52.078949999999999"/>
    <n v="2135.23695"/>
    <n v="428.04616438356163"/>
    <n v="285.36410958904111"/>
    <n v="37.366646625000001"/>
    <n v="153.75"/>
    <n v="2326.3535966250001"/>
    <n v="56.740331625000003"/>
    <n v="466.35889006849317"/>
    <n v="310.90592671232878"/>
  </r>
  <r>
    <s v="17/06/2026"/>
    <s v="E"/>
    <s v="[1062] RAMGADH"/>
    <s v="[8403] MOHANIA"/>
    <x v="60"/>
    <x v="60"/>
    <x v="60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18/06/2026"/>
    <s v="M"/>
    <s v="[1062] RAMGADH"/>
    <s v="[8403] MOHANIA"/>
    <x v="60"/>
    <x v="60"/>
    <x v="60"/>
    <s v="B"/>
    <n v="41"/>
    <n v="7.2"/>
    <n v="8.8000000000000007"/>
    <n v="2.952"/>
    <n v="3.6080000000000001"/>
    <n v="59.518800000000006"/>
    <n v="2440.2708000000002"/>
    <n v="455.50102040816324"/>
    <n v="303.66734693877549"/>
    <n v="42.704739000000011"/>
    <n v="153.75"/>
    <n v="2636.725539"/>
    <n v="64.310378999999998"/>
    <n v="492.17126785714277"/>
    <n v="328.11417857142851"/>
  </r>
  <r>
    <s v="18/06/2026"/>
    <s v="M"/>
    <s v="[1062] RAMGADH"/>
    <s v="[8403] MOHANIA"/>
    <x v="60"/>
    <x v="60"/>
    <x v="6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8/06/2026"/>
    <s v="E"/>
    <s v="[1062] RAMGADH"/>
    <s v="[8403] MOHANIA"/>
    <x v="60"/>
    <x v="60"/>
    <x v="6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18/06/2026"/>
    <s v="E"/>
    <s v="[1062] RAMGADH"/>
    <s v="[8403] MOHANIA"/>
    <x v="60"/>
    <x v="60"/>
    <x v="60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9/06/2026"/>
    <s v="M"/>
    <s v="[1062] RAMGADH"/>
    <s v="[8403] MOHANIA"/>
    <x v="60"/>
    <x v="60"/>
    <x v="60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19/06/2026"/>
    <s v="E"/>
    <s v="[1062] RAMGADH"/>
    <s v="[8403] MOHANIA"/>
    <x v="60"/>
    <x v="60"/>
    <x v="60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19/06/2026"/>
    <s v="E"/>
    <s v="[1062] RAMGADH"/>
    <s v="[8403] MOHANIA"/>
    <x v="60"/>
    <x v="60"/>
    <x v="60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0/06/2026"/>
    <s v="M"/>
    <s v="[1062] RAMGADH"/>
    <s v="[8403] MOHANIA"/>
    <x v="60"/>
    <x v="60"/>
    <x v="60"/>
    <s v="B"/>
    <n v="37"/>
    <n v="7.3"/>
    <n v="9"/>
    <n v="2.7009999999999996"/>
    <n v="3.33"/>
    <n v="60.954999999999998"/>
    <n v="2255.335"/>
    <n v="458.30827067669168"/>
    <n v="305.53884711779443"/>
    <n v="39.468362500000005"/>
    <n v="138.75"/>
    <n v="2433.5533624999998"/>
    <n v="65.771712499999992"/>
    <n v="494.52415413533828"/>
    <n v="329.68276942355885"/>
  </r>
  <r>
    <s v="20/06/2026"/>
    <s v="E"/>
    <s v="[1062] RAMGADH"/>
    <s v="[8403] MOHANIA"/>
    <x v="60"/>
    <x v="60"/>
    <x v="60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20/06/2026"/>
    <s v="E"/>
    <s v="[1062] RAMGADH"/>
    <s v="[8403] MOHANIA"/>
    <x v="60"/>
    <x v="60"/>
    <x v="60"/>
    <s v="C"/>
    <n v="30"/>
    <n v="3.1"/>
    <n v="8"/>
    <n v="0.93"/>
    <n v="2.4"/>
    <n v="35.168112000000008"/>
    <n v="1055.0433600000001"/>
    <n v="417.01318577075102"/>
    <n v="278.00879051383401"/>
    <n v="18.463258800000006"/>
    <n v="112.5"/>
    <n v="1186.0066188000001"/>
    <n v="39.533553959999999"/>
    <n v="468.77731968379442"/>
    <n v="312.51821312252963"/>
  </r>
  <r>
    <s v="21/06/2026"/>
    <s v="M"/>
    <s v="[1062] RAMGADH"/>
    <s v="[8403] MOHANIA"/>
    <x v="60"/>
    <x v="60"/>
    <x v="60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21/06/2026"/>
    <s v="E"/>
    <s v="[1062] RAMGADH"/>
    <s v="[8403] MOHANIA"/>
    <x v="60"/>
    <x v="60"/>
    <x v="60"/>
    <s v="B"/>
    <n v="40"/>
    <n v="6.6"/>
    <n v="9"/>
    <n v="2.64"/>
    <n v="3.6"/>
    <n v="55.11"/>
    <n v="2204.4"/>
    <n v="437.38095238095235"/>
    <n v="291.58730158730157"/>
    <n v="38.577000000000005"/>
    <n v="150"/>
    <n v="2392.9769999999999"/>
    <n v="59.824424999999998"/>
    <n v="474.79702380952381"/>
    <n v="316.5313492063492"/>
  </r>
  <r>
    <s v="22/06/2026"/>
    <s v="M"/>
    <s v="[1062] RAMGADH"/>
    <s v="[8403] MOHANIA"/>
    <x v="60"/>
    <x v="60"/>
    <x v="60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22/06/2026"/>
    <s v="E"/>
    <s v="[1062] RAMGADH"/>
    <s v="[8403] MOHANIA"/>
    <x v="60"/>
    <x v="60"/>
    <x v="60"/>
    <s v="B"/>
    <n v="40"/>
    <n v="6.1"/>
    <n v="8.6"/>
    <n v="2.44"/>
    <n v="3.44"/>
    <n v="49.9163"/>
    <n v="1996.652"/>
    <n v="421.82788732394374"/>
    <n v="281.21859154929581"/>
    <n v="34.941410000000005"/>
    <n v="150"/>
    <n v="2181.5934099999999"/>
    <n v="54.539835249999996"/>
    <n v="460.90001619718311"/>
    <n v="307.26667746478876"/>
  </r>
  <r>
    <s v="23/06/2026"/>
    <s v="M"/>
    <s v="[1062] RAMGADH"/>
    <s v="[8403] MOHANIA"/>
    <x v="60"/>
    <x v="60"/>
    <x v="60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23/06/2026"/>
    <s v="E"/>
    <s v="[1062] RAMGADH"/>
    <s v="[8403] MOHANIA"/>
    <x v="60"/>
    <x v="60"/>
    <x v="60"/>
    <s v="B"/>
    <n v="35"/>
    <n v="6.4"/>
    <n v="8.8000000000000007"/>
    <n v="2.2400000000000002"/>
    <n v="3.08"/>
    <n v="52.9056"/>
    <n v="1851.6959999999999"/>
    <n v="431.29565217391303"/>
    <n v="287.53043478260867"/>
    <n v="32.404679999999999"/>
    <n v="131.25"/>
    <n v="2015.35068"/>
    <n v="57.581448000000002"/>
    <n v="469.41397826086956"/>
    <n v="312.94265217391302"/>
  </r>
  <r>
    <s v="24/06/2026"/>
    <s v="M"/>
    <s v="[1062] RAMGADH"/>
    <s v="[8403] MOHANIA"/>
    <x v="60"/>
    <x v="60"/>
    <x v="60"/>
    <s v="B"/>
    <n v="35"/>
    <n v="7.2"/>
    <n v="9"/>
    <n v="2.52"/>
    <n v="3.15"/>
    <n v="60.120000000000005"/>
    <n v="2104.2000000000003"/>
    <n v="455.4545454545455"/>
    <n v="303.63636363636368"/>
    <n v="36.82350000000001"/>
    <n v="131.25"/>
    <n v="2272.2735000000002"/>
    <n v="64.9221"/>
    <n v="491.83409090909089"/>
    <n v="327.88939393939393"/>
  </r>
  <r>
    <s v="24/06/2026"/>
    <s v="E"/>
    <s v="[1062] RAMGADH"/>
    <s v="[8403] MOHANIA"/>
    <x v="60"/>
    <x v="60"/>
    <x v="60"/>
    <s v="B"/>
    <n v="35"/>
    <n v="5.8"/>
    <n v="8.4"/>
    <n v="2.0299999999999998"/>
    <n v="2.94"/>
    <n v="46.9771"/>
    <n v="1644.1985"/>
    <n v="412.07982456140354"/>
    <n v="274.71988304093571"/>
    <n v="28.773473750000001"/>
    <n v="131.25"/>
    <n v="1804.22197375"/>
    <n v="51.549199250000001"/>
    <n v="452.18595833333336"/>
    <n v="301.45730555555559"/>
  </r>
  <r>
    <s v="24/06/2026"/>
    <s v="E"/>
    <s v="[1062] RAMGADH"/>
    <s v="[8403] MOHANIA"/>
    <x v="60"/>
    <x v="60"/>
    <x v="60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5/06/2026"/>
    <s v="M"/>
    <s v="[1062] RAMGADH"/>
    <s v="[8403] MOHANIA"/>
    <x v="60"/>
    <x v="60"/>
    <x v="60"/>
    <s v="B"/>
    <n v="36"/>
    <n v="6.8"/>
    <n v="8.4"/>
    <n v="2.448"/>
    <n v="3.0240000000000005"/>
    <n v="55.076599999999999"/>
    <n v="1982.7575999999999"/>
    <n v="444.16612903225808"/>
    <n v="296.11075268817206"/>
    <n v="34.698258000000003"/>
    <n v="135"/>
    <n v="2152.4558579999998"/>
    <n v="59.790440499999995"/>
    <n v="482.18097177419349"/>
    <n v="321.45398118279564"/>
  </r>
  <r>
    <s v="25/06/2026"/>
    <s v="M"/>
    <s v="[1062] RAMGADH"/>
    <s v="[8403] MOHANIA"/>
    <x v="60"/>
    <x v="60"/>
    <x v="60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5/06/2026"/>
    <s v="E"/>
    <s v="[1062] RAMGADH"/>
    <s v="[8403] MOHANIA"/>
    <x v="60"/>
    <x v="60"/>
    <x v="60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s v="25/06/2026"/>
    <s v="E"/>
    <s v="[1062] RAMGADH"/>
    <s v="[8403] MOHANIA"/>
    <x v="60"/>
    <x v="60"/>
    <x v="60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6/06/2026"/>
    <s v="M"/>
    <s v="[1062] RAMGADH"/>
    <s v="[8403] MOHANIA"/>
    <x v="60"/>
    <x v="60"/>
    <x v="60"/>
    <s v="B"/>
    <n v="30"/>
    <n v="7.3"/>
    <n v="9"/>
    <n v="2.19"/>
    <n v="2.7"/>
    <n v="60.954999999999998"/>
    <n v="1828.6499999999999"/>
    <n v="458.30827067669168"/>
    <n v="305.53884711779443"/>
    <n v="32.001375000000003"/>
    <n v="112.5"/>
    <n v="1973.1513749999999"/>
    <n v="65.771712499999992"/>
    <n v="494.52415413533828"/>
    <n v="329.68276942355885"/>
  </r>
  <r>
    <s v="26/06/2026"/>
    <s v="E"/>
    <s v="[1062] RAMGADH"/>
    <s v="[8403] MOHANIA"/>
    <x v="60"/>
    <x v="60"/>
    <x v="60"/>
    <s v="B"/>
    <n v="40"/>
    <n v="7.2"/>
    <n v="8.6999999999999993"/>
    <n v="2.88"/>
    <n v="3.48"/>
    <n v="58.9176"/>
    <n v="2356.7040000000002"/>
    <n v="453.21230769230766"/>
    <n v="302.14153846153846"/>
    <n v="41.242320000000007"/>
    <n v="150"/>
    <n v="2547.94632"/>
    <n v="63.698658000000002"/>
    <n v="489.9896769230769"/>
    <n v="326.65978461538458"/>
  </r>
  <r>
    <s v="26/06/2026"/>
    <s v="E"/>
    <s v="[1062] RAMGADH"/>
    <s v="[8403] MOHANIA"/>
    <x v="60"/>
    <x v="60"/>
    <x v="60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7/06/2026"/>
    <s v="M"/>
    <s v="[1062] RAMGADH"/>
    <s v="[8403] MOHANIA"/>
    <x v="60"/>
    <x v="60"/>
    <x v="60"/>
    <s v="B"/>
    <n v="41"/>
    <n v="7"/>
    <n v="9"/>
    <n v="2.87"/>
    <n v="3.69"/>
    <n v="58.45"/>
    <n v="2396.4500000000003"/>
    <n v="449.61538461538464"/>
    <n v="299.74358974358978"/>
    <n v="41.937875000000005"/>
    <n v="153.75"/>
    <n v="2592.1378750000003"/>
    <n v="63.222875000000009"/>
    <n v="486.32980769230772"/>
    <n v="324.21987179487184"/>
  </r>
  <r>
    <s v="27/06/2026"/>
    <s v="E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s v="27/06/2026"/>
    <s v="E"/>
    <s v="[1062] RAMGADH"/>
    <s v="[8403] MOHANIA"/>
    <x v="60"/>
    <x v="60"/>
    <x v="60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8/06/2026"/>
    <s v="M"/>
    <s v="[1062] RAMGADH"/>
    <s v="[8403] MOHANIA"/>
    <x v="60"/>
    <x v="60"/>
    <x v="60"/>
    <s v="B"/>
    <n v="41"/>
    <n v="7.2"/>
    <n v="9"/>
    <n v="2.952"/>
    <n v="3.69"/>
    <n v="60.120000000000005"/>
    <n v="2464.92"/>
    <n v="455.4545454545455"/>
    <n v="303.63636363636368"/>
    <n v="43.136100000000006"/>
    <n v="153.75"/>
    <n v="2661.8061000000002"/>
    <n v="64.9221"/>
    <n v="491.83409090909089"/>
    <n v="327.88939393939393"/>
  </r>
  <r>
    <s v="28/06/2026"/>
    <s v="E"/>
    <s v="[1062] RAMGADH"/>
    <s v="[8403] MOHANIA"/>
    <x v="60"/>
    <x v="60"/>
    <x v="60"/>
    <s v="B"/>
    <n v="38"/>
    <n v="6.1"/>
    <n v="8.8000000000000007"/>
    <n v="2.3179999999999996"/>
    <n v="3.3440000000000003"/>
    <n v="50.425650000000005"/>
    <n v="1916.1747000000003"/>
    <n v="421.38426183844012"/>
    <n v="280.92284122562677"/>
    <n v="33.533057250000006"/>
    <n v="142.5"/>
    <n v="2092.2077572500002"/>
    <n v="55.058098875000006"/>
    <n v="460.09553377437328"/>
    <n v="306.73035584958217"/>
  </r>
  <r>
    <s v="28/06/2026"/>
    <s v="E"/>
    <s v="[1062] RAMGADH"/>
    <s v="[8403] MOHANIA"/>
    <x v="60"/>
    <x v="60"/>
    <x v="60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29/06/2026"/>
    <s v="M"/>
    <s v="[1062] RAMGADH"/>
    <s v="[8403] MOHANIA"/>
    <x v="60"/>
    <x v="60"/>
    <x v="60"/>
    <s v="B"/>
    <n v="35"/>
    <n v="6.7"/>
    <n v="8.8000000000000007"/>
    <n v="2.3450000000000002"/>
    <n v="3.08"/>
    <n v="55.385550000000002"/>
    <n v="1938.49425"/>
    <n v="440.73381962864721"/>
    <n v="293.82254641909816"/>
    <n v="33.923649375000004"/>
    <n v="131.25"/>
    <n v="2103.6678993750002"/>
    <n v="60.104797125000005"/>
    <n v="478.28751027851456"/>
    <n v="318.85834018567635"/>
  </r>
  <r>
    <s v="29/06/2026"/>
    <s v="E"/>
    <s v="[1062] RAMGADH"/>
    <s v="[8403] MOHANIA"/>
    <x v="60"/>
    <x v="60"/>
    <x v="60"/>
    <s v="B"/>
    <n v="38"/>
    <n v="5.9"/>
    <n v="8.6"/>
    <n v="2.242"/>
    <n v="3.2680000000000002"/>
    <n v="48.279699999999998"/>
    <n v="1834.6286"/>
    <n v="415.01174785100284"/>
    <n v="276.67449856733521"/>
    <n v="32.1060005"/>
    <n v="142.5"/>
    <n v="2009.2346004999999"/>
    <n v="52.87459475"/>
    <n v="454.50941045845275"/>
    <n v="303.00627363896848"/>
  </r>
  <r>
    <s v="29/06/2026"/>
    <s v="E"/>
    <s v="[1062] RAMGADH"/>
    <s v="[8403] MOHANIA"/>
    <x v="60"/>
    <x v="60"/>
    <x v="60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30/06/2026"/>
    <s v="M"/>
    <s v="[1062] RAMGADH"/>
    <s v="[8403] MOHANIA"/>
    <x v="60"/>
    <x v="60"/>
    <x v="60"/>
    <s v="B"/>
    <n v="50"/>
    <n v="6.4"/>
    <n v="8.4"/>
    <n v="3.2"/>
    <n v="4.2"/>
    <n v="51.836799999999997"/>
    <n v="2591.8399999999997"/>
    <n v="431.9733333333333"/>
    <n v="287.98222222222222"/>
    <n v="45.357199999999999"/>
    <n v="187.5"/>
    <n v="2824.6971999999996"/>
    <n v="56.493943999999992"/>
    <n v="470.78286666666662"/>
    <n v="313.85524444444439"/>
  </r>
  <r>
    <s v="30/06/2026"/>
    <s v="M"/>
    <s v="[1062] RAMGADH"/>
    <s v="[8403] MOHANIA"/>
    <x v="60"/>
    <x v="60"/>
    <x v="60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30/06/2026"/>
    <s v="E"/>
    <s v="[1062] RAMGADH"/>
    <s v="[8403] MOHANIA"/>
    <x v="60"/>
    <x v="60"/>
    <x v="60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30/06/2026"/>
    <s v="E"/>
    <s v="[1062] RAMGADH"/>
    <s v="[8403] MOHANIA"/>
    <x v="60"/>
    <x v="60"/>
    <x v="60"/>
    <s v="C"/>
    <n v="20"/>
    <n v="3.2"/>
    <n v="8"/>
    <n v="0.64"/>
    <n v="1.6"/>
    <n v="35.585112000000002"/>
    <n v="711.70224000000007"/>
    <n v="417.01303124999998"/>
    <n v="278.00868750000001"/>
    <n v="12.454789200000002"/>
    <n v="75"/>
    <n v="799.15702920000012"/>
    <n v="39.957851460000008"/>
    <n v="468.25607179687501"/>
    <n v="312.17071453124998"/>
  </r>
  <r>
    <s v="01/06/2026"/>
    <s v="M"/>
    <s v="[1062] RAMGADH"/>
    <s v="[8403] MOHANIA"/>
    <x v="61"/>
    <x v="61"/>
    <x v="61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2/06/2026"/>
    <s v="M"/>
    <s v="[1062] RAMGADH"/>
    <s v="[8403] MOHANIA"/>
    <x v="61"/>
    <x v="61"/>
    <x v="61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03/06/2026"/>
    <s v="M"/>
    <s v="[1062] RAMGADH"/>
    <s v="[8403] MOHANIA"/>
    <x v="61"/>
    <x v="61"/>
    <x v="61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4/06/2026"/>
    <s v="M"/>
    <s v="[1062] RAMGADH"/>
    <s v="[8403] MOHANIA"/>
    <x v="61"/>
    <x v="61"/>
    <x v="61"/>
    <s v="C"/>
    <n v="11"/>
    <n v="5.3"/>
    <n v="8.5"/>
    <n v="0.58299999999999996"/>
    <n v="0.93500000000000005"/>
    <n v="45.732181500000003"/>
    <n v="503.05399650000004"/>
    <n v="417.01077355623107"/>
    <n v="278.00718237082071"/>
    <n v="8.8034449387500011"/>
    <n v="41.25"/>
    <n v="553.10744143875002"/>
    <n v="50.282494676250003"/>
    <n v="458.50299096884504"/>
    <n v="305.66866064589669"/>
  </r>
  <r>
    <s v="05/06/2026"/>
    <s v="M"/>
    <s v="[1062] RAMGADH"/>
    <s v="[8403] MOHANIA"/>
    <x v="61"/>
    <x v="61"/>
    <x v="61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6/06/2026"/>
    <s v="M"/>
    <s v="[1062] RAMGADH"/>
    <s v="[8403] MOHANIA"/>
    <x v="61"/>
    <x v="61"/>
    <x v="61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7/06/2026"/>
    <s v="M"/>
    <s v="[1062] RAMGADH"/>
    <s v="[8403] MOHANIA"/>
    <x v="61"/>
    <x v="61"/>
    <x v="61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8/06/2026"/>
    <s v="M"/>
    <s v="[1062] RAMGADH"/>
    <s v="[8403] MOHANIA"/>
    <x v="61"/>
    <x v="61"/>
    <x v="61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09/06/2026"/>
    <s v="M"/>
    <s v="[1062] RAMGADH"/>
    <s v="[8403] MOHANIA"/>
    <x v="61"/>
    <x v="61"/>
    <x v="61"/>
    <s v="B"/>
    <n v="10"/>
    <n v="5.8"/>
    <n v="8.4"/>
    <n v="0.57999999999999996"/>
    <n v="0.84"/>
    <n v="46.9771"/>
    <n v="469.77100000000002"/>
    <n v="412.07982456140354"/>
    <n v="274.71988304093571"/>
    <n v="8.2209925000000013"/>
    <n v="37.5"/>
    <n v="515.49199250000004"/>
    <n v="51.549199250000001"/>
    <n v="452.18595833333336"/>
    <n v="301.45730555555559"/>
  </r>
  <r>
    <s v="10/06/2026"/>
    <s v="M"/>
    <s v="[1062] RAMGADH"/>
    <s v="[8403] MOHANIA"/>
    <x v="61"/>
    <x v="61"/>
    <x v="61"/>
    <s v="B"/>
    <n v="11"/>
    <n v="5.8"/>
    <n v="8.4"/>
    <n v="0.63800000000000001"/>
    <n v="0.92400000000000004"/>
    <n v="46.9771"/>
    <n v="516.74810000000002"/>
    <n v="412.07982456140354"/>
    <n v="274.71988304093571"/>
    <n v="9.0430917500000021"/>
    <n v="41.25"/>
    <n v="567.04119175000005"/>
    <n v="51.549199250000008"/>
    <n v="452.18595833333342"/>
    <n v="301.45730555555559"/>
  </r>
  <r>
    <s v="11/06/2026"/>
    <s v="M"/>
    <s v="[1062] RAMGADH"/>
    <s v="[8403] MOHANIA"/>
    <x v="61"/>
    <x v="61"/>
    <x v="61"/>
    <s v="C"/>
    <n v="9"/>
    <n v="4.9000000000000004"/>
    <n v="8.1999999999999993"/>
    <n v="0.441"/>
    <n v="0.73799999999999999"/>
    <n v="43.230139800000003"/>
    <n v="389.07125820000005"/>
    <n v="417.01099485530551"/>
    <n v="278.00732990353703"/>
    <n v="6.8087470185000019"/>
    <n v="33.75"/>
    <n v="429.63000521850006"/>
    <n v="47.736667246500005"/>
    <n v="460.48232070578786"/>
    <n v="306.98821380385857"/>
  </r>
  <r>
    <s v="12/06/2026"/>
    <s v="M"/>
    <s v="[1062] RAMGADH"/>
    <s v="[8403] MOHANIA"/>
    <x v="61"/>
    <x v="61"/>
    <x v="61"/>
    <s v="B"/>
    <n v="11"/>
    <n v="5.6"/>
    <n v="8.6"/>
    <n v="0.61599999999999999"/>
    <n v="0.94599999999999995"/>
    <n v="45.824799999999996"/>
    <n v="504.07279999999997"/>
    <n v="404.33647058823533"/>
    <n v="269.55764705882353"/>
    <n v="8.8212740000000007"/>
    <n v="41.25"/>
    <n v="554.14407399999993"/>
    <n v="50.376733999999992"/>
    <n v="444.50059411764704"/>
    <n v="296.33372941176469"/>
  </r>
  <r>
    <s v="13/06/2026"/>
    <s v="M"/>
    <s v="[1062] RAMGADH"/>
    <s v="[8403] MOHANIA"/>
    <x v="61"/>
    <x v="61"/>
    <x v="61"/>
    <s v="B"/>
    <n v="10"/>
    <n v="5.6"/>
    <n v="8.6"/>
    <n v="0.56000000000000005"/>
    <n v="0.86"/>
    <n v="45.824799999999996"/>
    <n v="458.24799999999993"/>
    <n v="404.33647058823533"/>
    <n v="269.55764705882353"/>
    <n v="8.0193399999999997"/>
    <n v="37.5"/>
    <n v="503.76733999999993"/>
    <n v="50.376733999999992"/>
    <n v="444.50059411764704"/>
    <n v="296.33372941176469"/>
  </r>
  <r>
    <s v="14/06/2026"/>
    <s v="M"/>
    <s v="[1062] RAMGADH"/>
    <s v="[8403] MOHANIA"/>
    <x v="61"/>
    <x v="61"/>
    <x v="61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15/06/2026"/>
    <s v="M"/>
    <s v="[1062] RAMGADH"/>
    <s v="[8403] MOHANIA"/>
    <x v="61"/>
    <x v="61"/>
    <x v="61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16/06/2026"/>
    <s v="M"/>
    <s v="[1062] RAMGADH"/>
    <s v="[8403] MOHANIA"/>
    <x v="61"/>
    <x v="61"/>
    <x v="61"/>
    <s v="B"/>
    <n v="11"/>
    <n v="5.6"/>
    <n v="8.6"/>
    <n v="0.61599999999999999"/>
    <n v="0.94599999999999995"/>
    <n v="45.824799999999996"/>
    <n v="504.07279999999997"/>
    <n v="404.33647058823533"/>
    <n v="269.55764705882353"/>
    <n v="8.8212740000000007"/>
    <n v="41.25"/>
    <n v="554.14407399999993"/>
    <n v="50.376733999999992"/>
    <n v="444.50059411764704"/>
    <n v="296.33372941176469"/>
  </r>
  <r>
    <s v="17/06/2026"/>
    <s v="M"/>
    <s v="[1062] RAMGADH"/>
    <s v="[8403] MOHANIA"/>
    <x v="61"/>
    <x v="61"/>
    <x v="61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18/06/2026"/>
    <s v="M"/>
    <s v="[1062] RAMGADH"/>
    <s v="[8403] MOHANIA"/>
    <x v="61"/>
    <x v="61"/>
    <x v="61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19/06/2026"/>
    <s v="M"/>
    <s v="[1062] RAMGADH"/>
    <s v="[8403] MOHANIA"/>
    <x v="61"/>
    <x v="61"/>
    <x v="61"/>
    <s v="B"/>
    <n v="9"/>
    <n v="5.7"/>
    <n v="8.6"/>
    <n v="0.51300000000000001"/>
    <n v="0.77399999999999991"/>
    <n v="46.643099999999997"/>
    <n v="419.78789999999998"/>
    <n v="407.95714285714286"/>
    <n v="271.97142857142859"/>
    <n v="7.3462882500000006"/>
    <n v="33.75"/>
    <n v="460.88418824999997"/>
    <n v="51.209354249999997"/>
    <n v="447.89522667638482"/>
    <n v="298.59681778425653"/>
  </r>
  <r>
    <s v="21/06/2026"/>
    <s v="M"/>
    <s v="[1062] RAMGADH"/>
    <s v="[8403] MOHANIA"/>
    <x v="61"/>
    <x v="61"/>
    <x v="61"/>
    <s v="B"/>
    <n v="5"/>
    <n v="6"/>
    <n v="8.8000000000000007"/>
    <n v="0.3"/>
    <n v="0.44"/>
    <n v="49.599000000000004"/>
    <n v="247.995"/>
    <n v="417.96910112359552"/>
    <n v="278.64606741573033"/>
    <n v="4.3399125000000005"/>
    <n v="18.75"/>
    <n v="271.08491250000003"/>
    <n v="54.216982500000007"/>
    <n v="456.8846839887641"/>
    <n v="304.58978932584273"/>
  </r>
  <r>
    <s v="22/06/2026"/>
    <s v="M"/>
    <s v="[1062] RAMGADH"/>
    <s v="[8403] MOHANIA"/>
    <x v="61"/>
    <x v="61"/>
    <x v="61"/>
    <s v="B"/>
    <n v="7"/>
    <n v="5.8"/>
    <n v="8.4"/>
    <n v="0.40600000000000003"/>
    <n v="0.58800000000000008"/>
    <n v="46.9771"/>
    <n v="328.83969999999999"/>
    <n v="412.07982456140354"/>
    <n v="274.71988304093571"/>
    <n v="5.7546947500000005"/>
    <n v="26.25"/>
    <n v="360.84439474999999"/>
    <n v="51.549199250000001"/>
    <n v="452.18595833333336"/>
    <n v="301.45730555555559"/>
  </r>
  <r>
    <s v="23/06/2026"/>
    <s v="M"/>
    <s v="[1062] RAMGADH"/>
    <s v="[8403] MOHANIA"/>
    <x v="61"/>
    <x v="61"/>
    <x v="61"/>
    <s v="B"/>
    <n v="6"/>
    <n v="5.9"/>
    <n v="8.6"/>
    <n v="0.35400000000000004"/>
    <n v="0.5159999999999999"/>
    <n v="48.279699999999998"/>
    <n v="289.6782"/>
    <n v="415.01174785100284"/>
    <n v="276.67449856733521"/>
    <n v="5.0693685000000004"/>
    <n v="22.5"/>
    <n v="317.2475685"/>
    <n v="52.87459475"/>
    <n v="454.50941045845275"/>
    <n v="303.00627363896848"/>
  </r>
  <r>
    <s v="24/06/2026"/>
    <s v="M"/>
    <s v="[1062] RAMGADH"/>
    <s v="[8403] MOHANIA"/>
    <x v="61"/>
    <x v="61"/>
    <x v="61"/>
    <s v="B"/>
    <n v="6"/>
    <n v="5.8"/>
    <n v="8.6"/>
    <n v="0.34799999999999998"/>
    <n v="0.5159999999999999"/>
    <n v="47.461399999999998"/>
    <n v="284.76839999999999"/>
    <n v="411.51502890173413"/>
    <n v="274.34335260115608"/>
    <n v="4.983447"/>
    <n v="22.5"/>
    <n v="312.251847"/>
    <n v="52.041974500000002"/>
    <n v="451.23099277456657"/>
    <n v="300.82066184971103"/>
  </r>
  <r>
    <s v="25/06/2026"/>
    <s v="M"/>
    <s v="[1062] RAMGADH"/>
    <s v="[8403] MOHANIA"/>
    <x v="61"/>
    <x v="61"/>
    <x v="61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6/06/2026"/>
    <s v="M"/>
    <s v="[1062] RAMGADH"/>
    <s v="[8403] MOHANIA"/>
    <x v="61"/>
    <x v="61"/>
    <x v="61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27/06/2026"/>
    <s v="M"/>
    <s v="[1062] RAMGADH"/>
    <s v="[8403] MOHANIA"/>
    <x v="61"/>
    <x v="61"/>
    <x v="61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28/06/2026"/>
    <s v="M"/>
    <s v="[1062] RAMGADH"/>
    <s v="[8403] MOHANIA"/>
    <x v="61"/>
    <x v="61"/>
    <x v="61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29/06/2026"/>
    <s v="M"/>
    <s v="[1062] RAMGADH"/>
    <s v="[8403] MOHANIA"/>
    <x v="61"/>
    <x v="61"/>
    <x v="61"/>
    <s v="B"/>
    <n v="9"/>
    <n v="5.7"/>
    <n v="9"/>
    <n v="0.51300000000000001"/>
    <n v="0.81"/>
    <n v="47.594999999999999"/>
    <n v="428.35500000000002"/>
    <n v="406.79487179487182"/>
    <n v="271.19658119658123"/>
    <n v="7.4962125000000013"/>
    <n v="33.75"/>
    <n v="469.60121250000003"/>
    <n v="52.177912500000005"/>
    <n v="445.96506410256416"/>
    <n v="297.31004273504277"/>
  </r>
  <r>
    <s v="30/06/2026"/>
    <s v="M"/>
    <s v="[1062] RAMGADH"/>
    <s v="[8403] MOHANIA"/>
    <x v="61"/>
    <x v="61"/>
    <x v="61"/>
    <s v="C"/>
    <n v="12"/>
    <n v="4.9000000000000004"/>
    <n v="8.5"/>
    <n v="0.58800000000000008"/>
    <n v="1.02"/>
    <n v="44.064181500000004"/>
    <n v="528.77017799999999"/>
    <n v="417.01118138801263"/>
    <n v="278.00745425867507"/>
    <n v="9.2534781150000001"/>
    <n v="45"/>
    <n v="583.02365611499999"/>
    <n v="48.585304676249997"/>
    <n v="459.79783605283905"/>
    <n v="306.53189070189268"/>
  </r>
  <r>
    <s v="01/06/2026"/>
    <s v="M"/>
    <s v="[1062] RAMGADH"/>
    <s v="[8402] RAMPUR"/>
    <x v="62"/>
    <x v="62"/>
    <x v="62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s v="01/06/2026"/>
    <s v="M"/>
    <s v="[1062] RAMGADH"/>
    <s v="[8402] RAMPUR"/>
    <x v="62"/>
    <x v="62"/>
    <x v="62"/>
    <s v="C"/>
    <n v="44"/>
    <n v="3.4"/>
    <n v="8.1999999999999993"/>
    <n v="1.496"/>
    <n v="3.6079999999999997"/>
    <n v="36.975139800000001"/>
    <n v="1626.9061512000001"/>
    <n v="417.01285488721805"/>
    <n v="278.00856992481204"/>
    <n v="28.470857646000002"/>
    <n v="165"/>
    <n v="1820.3770088460001"/>
    <n v="41.372204746500003"/>
    <n v="466.60381293045111"/>
    <n v="311.06920862030074"/>
  </r>
  <r>
    <s v="01/06/2026"/>
    <s v="E"/>
    <s v="[1062] RAMGADH"/>
    <s v="[8402] RAMPUR"/>
    <x v="62"/>
    <x v="62"/>
    <x v="62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01/06/2026"/>
    <s v="E"/>
    <s v="[1062] RAMGADH"/>
    <s v="[8402] RAMPUR"/>
    <x v="62"/>
    <x v="62"/>
    <x v="62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02/06/2026"/>
    <s v="M"/>
    <s v="[1062] RAMGADH"/>
    <s v="[8402] RAMPUR"/>
    <x v="62"/>
    <x v="62"/>
    <x v="62"/>
    <s v="B"/>
    <n v="27"/>
    <n v="7.4"/>
    <n v="8.8000000000000007"/>
    <n v="1.9980000000000002"/>
    <n v="2.3760000000000003"/>
    <n v="61.172100000000007"/>
    <n v="1651.6467000000002"/>
    <n v="461.09623115577887"/>
    <n v="307.39748743718593"/>
    <n v="28.903817250000007"/>
    <n v="101.25"/>
    <n v="1781.8005172500002"/>
    <n v="65.992611750000009"/>
    <n v="497.43174685929648"/>
    <n v="331.6211645728643"/>
  </r>
  <r>
    <s v="02/06/2026"/>
    <s v="M"/>
    <s v="[1062] RAMGADH"/>
    <s v="[8402] RAMPUR"/>
    <x v="62"/>
    <x v="62"/>
    <x v="62"/>
    <s v="C"/>
    <n v="34"/>
    <n v="3.2"/>
    <n v="8.1999999999999993"/>
    <n v="1.0880000000000001"/>
    <n v="2.7879999999999994"/>
    <n v="36.141139799999998"/>
    <n v="1228.7987532"/>
    <n v="417.0131515384615"/>
    <n v="278.00876769230769"/>
    <n v="21.503978181000001"/>
    <n v="127.5"/>
    <n v="1377.8027313810001"/>
    <n v="40.5236097465"/>
    <n v="467.58011245961535"/>
    <n v="311.72007497307692"/>
  </r>
  <r>
    <s v="02/06/2026"/>
    <s v="E"/>
    <s v="[1062] RAMGADH"/>
    <s v="[8402] RAMPUR"/>
    <x v="62"/>
    <x v="62"/>
    <x v="62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02/06/2026"/>
    <s v="E"/>
    <s v="[1062] RAMGADH"/>
    <s v="[8402] RAMPUR"/>
    <x v="62"/>
    <x v="62"/>
    <x v="62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3/06/2026"/>
    <s v="M"/>
    <s v="[1062] RAMGADH"/>
    <s v="[8402] RAMPUR"/>
    <x v="62"/>
    <x v="62"/>
    <x v="62"/>
    <s v="B"/>
    <n v="34"/>
    <n v="7.1"/>
    <n v="8.8000000000000007"/>
    <n v="2.4139999999999997"/>
    <n v="2.9920000000000004"/>
    <n v="58.692149999999998"/>
    <n v="1995.5330999999999"/>
    <n v="452.63868894601546"/>
    <n v="301.75912596401031"/>
    <n v="34.921829250000002"/>
    <n v="127.5"/>
    <n v="2157.9549292500001"/>
    <n v="63.469262624999999"/>
    <n v="489.48017448586126"/>
    <n v="326.32011632390748"/>
  </r>
  <r>
    <s v="03/06/2026"/>
    <s v="M"/>
    <s v="[1062] RAMGADH"/>
    <s v="[8402] RAMPUR"/>
    <x v="62"/>
    <x v="62"/>
    <x v="62"/>
    <s v="C"/>
    <n v="53"/>
    <n v="3.3"/>
    <n v="8.1"/>
    <n v="1.7489999999999997"/>
    <n v="4.2929999999999993"/>
    <n v="36.280125900000002"/>
    <n v="1922.8466727"/>
    <n v="417.0129413793104"/>
    <n v="278.00862758620696"/>
    <n v="33.649816772250006"/>
    <n v="198.75"/>
    <n v="2155.2464894722498"/>
    <n v="40.665028103249995"/>
    <n v="467.41411612931034"/>
    <n v="311.60941075287354"/>
  </r>
  <r>
    <s v="03/06/2026"/>
    <s v="E"/>
    <s v="[1062] RAMGADH"/>
    <s v="[8402] RAMPUR"/>
    <x v="62"/>
    <x v="62"/>
    <x v="62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03/06/2026"/>
    <s v="E"/>
    <s v="[1062] RAMGADH"/>
    <s v="[8402] RAMPUR"/>
    <x v="62"/>
    <x v="62"/>
    <x v="62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4/06/2026"/>
    <s v="M"/>
    <s v="[1062] RAMGADH"/>
    <s v="[8402] RAMPUR"/>
    <x v="62"/>
    <x v="62"/>
    <x v="62"/>
    <s v="B"/>
    <n v="35"/>
    <n v="6.6"/>
    <n v="8.8000000000000007"/>
    <n v="2.31"/>
    <n v="3.08"/>
    <n v="54.558900000000001"/>
    <n v="1909.5615"/>
    <n v="437.63823529411764"/>
    <n v="291.75882352941176"/>
    <n v="33.417326250000002"/>
    <n v="131.25"/>
    <n v="2074.2288262500001"/>
    <n v="59.263680750000006"/>
    <n v="475.37711831550803"/>
    <n v="316.91807887700537"/>
  </r>
  <r>
    <s v="04/06/2026"/>
    <s v="M"/>
    <s v="[1062] RAMGADH"/>
    <s v="[8402] RAMPUR"/>
    <x v="62"/>
    <x v="62"/>
    <x v="62"/>
    <s v="C"/>
    <n v="51"/>
    <n v="3.3"/>
    <n v="8.1"/>
    <n v="1.6829999999999998"/>
    <n v="4.1309999999999993"/>
    <n v="36.280125900000002"/>
    <n v="1850.2864209000002"/>
    <n v="417.0129413793104"/>
    <n v="278.00862758620696"/>
    <n v="32.380012365750005"/>
    <n v="191.25"/>
    <n v="2073.9164332657501"/>
    <n v="40.665028103250002"/>
    <n v="467.4141161293104"/>
    <n v="311.6094107528736"/>
  </r>
  <r>
    <s v="04/06/2026"/>
    <s v="E"/>
    <s v="[1062] RAMGADH"/>
    <s v="[8402] RAMPUR"/>
    <x v="62"/>
    <x v="62"/>
    <x v="62"/>
    <s v="B"/>
    <n v="12"/>
    <n v="6.1"/>
    <n v="8.6999999999999993"/>
    <n v="0.73199999999999987"/>
    <n v="1.0439999999999998"/>
    <n v="49.9163"/>
    <n v="598.99559999999997"/>
    <n v="419.46470588235297"/>
    <n v="279.643137254902"/>
    <n v="10.482423000000001"/>
    <n v="45"/>
    <n v="654.47802300000001"/>
    <n v="54.539835250000003"/>
    <n v="458.31794327731097"/>
    <n v="305.5452955182073"/>
  </r>
  <r>
    <s v="04/06/2026"/>
    <s v="E"/>
    <s v="[1062] RAMGADH"/>
    <s v="[8402] RAMPUR"/>
    <x v="62"/>
    <x v="62"/>
    <x v="62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5/06/2026"/>
    <s v="M"/>
    <s v="[1062] RAMGADH"/>
    <s v="[8402] RAMPUR"/>
    <x v="62"/>
    <x v="62"/>
    <x v="62"/>
    <s v="B"/>
    <n v="33"/>
    <n v="6.7"/>
    <n v="8.8000000000000007"/>
    <n v="2.2109999999999999"/>
    <n v="2.9040000000000004"/>
    <n v="55.385550000000002"/>
    <n v="1827.72315"/>
    <n v="440.73381962864721"/>
    <n v="293.82254641909816"/>
    <n v="31.985155125000002"/>
    <n v="123.75"/>
    <n v="1983.4583051250002"/>
    <n v="60.104797125000005"/>
    <n v="478.28751027851456"/>
    <n v="318.85834018567635"/>
  </r>
  <r>
    <s v="05/06/2026"/>
    <s v="M"/>
    <s v="[1062] RAMGADH"/>
    <s v="[8402] RAMPUR"/>
    <x v="62"/>
    <x v="62"/>
    <x v="62"/>
    <s v="C"/>
    <n v="52"/>
    <n v="3.2"/>
    <n v="8.1"/>
    <n v="1.6640000000000001"/>
    <n v="4.2119999999999997"/>
    <n v="35.8631259"/>
    <n v="1864.8825468"/>
    <n v="417.01309186046512"/>
    <n v="278.00872790697673"/>
    <n v="32.635444569000001"/>
    <n v="195"/>
    <n v="2092.5179913689999"/>
    <n v="40.24073060325"/>
    <n v="467.91547213081401"/>
    <n v="311.94364808720934"/>
  </r>
  <r>
    <s v="05/06/2026"/>
    <s v="E"/>
    <s v="[1062] RAMGADH"/>
    <s v="[8402] RAMPUR"/>
    <x v="62"/>
    <x v="62"/>
    <x v="62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05/06/2026"/>
    <s v="E"/>
    <s v="[1062] RAMGADH"/>
    <s v="[8402] RAMPUR"/>
    <x v="62"/>
    <x v="62"/>
    <x v="62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6/06/2026"/>
    <s v="M"/>
    <s v="[1062] RAMGADH"/>
    <s v="[8402] RAMPUR"/>
    <x v="62"/>
    <x v="62"/>
    <x v="62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06/06/2026"/>
    <s v="M"/>
    <s v="[1062] RAMGADH"/>
    <s v="[8402] RAMPUR"/>
    <x v="62"/>
    <x v="62"/>
    <x v="62"/>
    <s v="C"/>
    <n v="53"/>
    <n v="3.6"/>
    <n v="8"/>
    <n v="1.9080000000000001"/>
    <n v="4.24"/>
    <n v="37.253112000000009"/>
    <n v="1974.4149360000004"/>
    <n v="417.01244776119404"/>
    <n v="278.00829850746271"/>
    <n v="34.552261380000012"/>
    <n v="198.75"/>
    <n v="2207.7171973800005"/>
    <n v="41.655041460000007"/>
    <n v="466.28777753731345"/>
    <n v="310.85851835820898"/>
  </r>
  <r>
    <s v="06/06/2026"/>
    <s v="E"/>
    <s v="[1062] RAMGADH"/>
    <s v="[8402] RAMPUR"/>
    <x v="62"/>
    <x v="62"/>
    <x v="62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06/06/2026"/>
    <s v="E"/>
    <s v="[1062] RAMGADH"/>
    <s v="[8402] RAMPUR"/>
    <x v="62"/>
    <x v="62"/>
    <x v="62"/>
    <s v="C"/>
    <n v="46"/>
    <n v="3.1"/>
    <n v="8.1"/>
    <n v="1.4259999999999999"/>
    <n v="3.7259999999999995"/>
    <n v="35.446125899999998"/>
    <n v="1630.5217914"/>
    <n v="417.01324588235298"/>
    <n v="278.0088305882353"/>
    <n v="28.534131349500001"/>
    <n v="172.5"/>
    <n v="1831.5559227495"/>
    <n v="39.816433103249999"/>
    <n v="468.42862474411766"/>
    <n v="312.28574982941177"/>
  </r>
  <r>
    <s v="07/06/2026"/>
    <s v="M"/>
    <s v="[1062] RAMGADH"/>
    <s v="[8402] RAMPUR"/>
    <x v="62"/>
    <x v="62"/>
    <x v="62"/>
    <s v="B"/>
    <n v="30"/>
    <n v="7.3"/>
    <n v="8.8000000000000007"/>
    <n v="2.19"/>
    <n v="2.64"/>
    <n v="60.34545"/>
    <n v="1810.3634999999999"/>
    <n v="458.31987341772157"/>
    <n v="305.54658227848103"/>
    <n v="31.681361250000002"/>
    <n v="112.5"/>
    <n v="1954.5448612499999"/>
    <n v="65.151495374999996"/>
    <n v="494.82148386075949"/>
    <n v="329.88098924050632"/>
  </r>
  <r>
    <s v="07/06/2026"/>
    <s v="M"/>
    <s v="[1062] RAMGADH"/>
    <s v="[8402] RAMPUR"/>
    <x v="62"/>
    <x v="62"/>
    <x v="62"/>
    <s v="C"/>
    <n v="55"/>
    <n v="3.4"/>
    <n v="8.1"/>
    <n v="1.87"/>
    <n v="4.4550000000000001"/>
    <n v="36.697125900000003"/>
    <n v="2018.3419245000002"/>
    <n v="417.01279431818188"/>
    <n v="278.00852954545456"/>
    <n v="35.320983678750011"/>
    <n v="206.25"/>
    <n v="2259.9129081787501"/>
    <n v="41.089325603250003"/>
    <n v="466.92415458238645"/>
    <n v="311.28276972159097"/>
  </r>
  <r>
    <s v="07/06/2026"/>
    <s v="E"/>
    <s v="[1062] RAMGADH"/>
    <s v="[8402] RAMPUR"/>
    <x v="62"/>
    <x v="62"/>
    <x v="62"/>
    <s v="B"/>
    <n v="12"/>
    <n v="6"/>
    <n v="8.6"/>
    <n v="0.72"/>
    <n v="1.0319999999999998"/>
    <n v="49.097999999999999"/>
    <n v="589.17599999999993"/>
    <n v="418.44886363636368"/>
    <n v="278.96590909090912"/>
    <n v="10.31058"/>
    <n v="45"/>
    <n v="644.48657999999989"/>
    <n v="53.707214999999991"/>
    <n v="457.73194602272724"/>
    <n v="305.15463068181816"/>
  </r>
  <r>
    <s v="07/06/2026"/>
    <s v="E"/>
    <s v="[1062] RAMGADH"/>
    <s v="[8402] RAMPUR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8/06/2026"/>
    <s v="M"/>
    <s v="[1062] RAMGADH"/>
    <s v="[8402] RAMPUR"/>
    <x v="62"/>
    <x v="62"/>
    <x v="62"/>
    <s v="B"/>
    <n v="36"/>
    <n v="7"/>
    <n v="8.8000000000000007"/>
    <n v="2.52"/>
    <n v="3.1680000000000001"/>
    <n v="57.865500000000004"/>
    <n v="2083.1580000000004"/>
    <n v="449.73186528497411"/>
    <n v="299.82124352331607"/>
    <n v="36.455265000000011"/>
    <n v="135"/>
    <n v="2254.6132650000004"/>
    <n v="62.628146250000015"/>
    <n v="486.74725064766847"/>
    <n v="324.49816709844566"/>
  </r>
  <r>
    <s v="08/06/2026"/>
    <s v="M"/>
    <s v="[1062] RAMGADH"/>
    <s v="[8402] RAMPUR"/>
    <x v="62"/>
    <x v="62"/>
    <x v="62"/>
    <s v="C"/>
    <n v="46"/>
    <n v="3.2"/>
    <n v="8.1"/>
    <n v="1.4720000000000002"/>
    <n v="3.7259999999999995"/>
    <n v="35.8631259"/>
    <n v="1649.7037914"/>
    <n v="417.01309186046512"/>
    <n v="278.00872790697673"/>
    <n v="28.869816349500002"/>
    <n v="172.5"/>
    <n v="1851.0736077495001"/>
    <n v="40.24073060325"/>
    <n v="467.91547213081401"/>
    <n v="311.94364808720934"/>
  </r>
  <r>
    <s v="08/06/2026"/>
    <s v="E"/>
    <s v="[1062] RAMGADH"/>
    <s v="[8402] RAMPUR"/>
    <x v="62"/>
    <x v="62"/>
    <x v="62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08/06/2026"/>
    <s v="E"/>
    <s v="[1062] RAMGADH"/>
    <s v="[8402] RAMPUR"/>
    <x v="62"/>
    <x v="62"/>
    <x v="62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9/06/2026"/>
    <s v="M"/>
    <s v="[1062] RAMGADH"/>
    <s v="[8402] RAMPUR"/>
    <x v="62"/>
    <x v="62"/>
    <x v="62"/>
    <s v="B"/>
    <n v="32"/>
    <n v="7.3"/>
    <n v="8.8000000000000007"/>
    <n v="2.3359999999999999"/>
    <n v="2.8160000000000003"/>
    <n v="60.34545"/>
    <n v="1931.0544"/>
    <n v="458.31987341772157"/>
    <n v="305.54658227848103"/>
    <n v="33.793452000000002"/>
    <n v="120"/>
    <n v="2084.8478519999999"/>
    <n v="65.151495374999996"/>
    <n v="494.82148386075949"/>
    <n v="329.88098924050632"/>
  </r>
  <r>
    <s v="09/06/2026"/>
    <s v="M"/>
    <s v="[1062] RAMGADH"/>
    <s v="[8402] RAMPUR"/>
    <x v="62"/>
    <x v="62"/>
    <x v="62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9/06/2026"/>
    <s v="E"/>
    <s v="[1062] RAMGADH"/>
    <s v="[8402] RAMPUR"/>
    <x v="62"/>
    <x v="62"/>
    <x v="6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09/06/2026"/>
    <s v="E"/>
    <s v="[1062] RAMGADH"/>
    <s v="[8402] RAMPUR"/>
    <x v="62"/>
    <x v="62"/>
    <x v="62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0/06/2026"/>
    <s v="M"/>
    <s v="[1062] RAMGADH"/>
    <s v="[8402] RAMPUR"/>
    <x v="62"/>
    <x v="62"/>
    <x v="62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10/06/2026"/>
    <s v="M"/>
    <s v="[1062] RAMGADH"/>
    <s v="[8402] RAMPUR"/>
    <x v="62"/>
    <x v="62"/>
    <x v="62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10/06/2026"/>
    <s v="E"/>
    <s v="[1062] RAMGADH"/>
    <s v="[8402] RAMPUR"/>
    <x v="62"/>
    <x v="62"/>
    <x v="62"/>
    <s v="B"/>
    <n v="10"/>
    <n v="6.6"/>
    <n v="8.8000000000000007"/>
    <n v="0.66"/>
    <n v="0.88"/>
    <n v="54.558900000000001"/>
    <n v="545.58900000000006"/>
    <n v="437.63823529411764"/>
    <n v="291.75882352941176"/>
    <n v="9.5478075000000011"/>
    <n v="37.5"/>
    <n v="592.63680750000003"/>
    <n v="59.263680750000006"/>
    <n v="475.37711831550803"/>
    <n v="316.91807887700537"/>
  </r>
  <r>
    <s v="10/06/2026"/>
    <s v="E"/>
    <s v="[1062] RAMGADH"/>
    <s v="[8402] RAMPUR"/>
    <x v="62"/>
    <x v="62"/>
    <x v="62"/>
    <s v="C"/>
    <n v="48"/>
    <n v="3.5"/>
    <n v="8.1"/>
    <n v="1.68"/>
    <n v="3.8879999999999995"/>
    <n v="37.114125900000005"/>
    <n v="1781.4780432000002"/>
    <n v="417.01265056179784"/>
    <n v="278.00843370786521"/>
    <n v="31.175865756000007"/>
    <n v="180"/>
    <n v="1992.6539089560001"/>
    <n v="41.513623103250005"/>
    <n v="466.44520340730344"/>
    <n v="310.96346893820231"/>
  </r>
  <r>
    <s v="11/06/2026"/>
    <s v="M"/>
    <s v="[1062] RAMGADH"/>
    <s v="[8402] RAMPUR"/>
    <x v="62"/>
    <x v="62"/>
    <x v="62"/>
    <s v="B"/>
    <n v="36"/>
    <n v="6.9"/>
    <n v="9"/>
    <n v="2.484"/>
    <n v="3.24"/>
    <n v="57.615000000000002"/>
    <n v="2074.14"/>
    <n v="446.62790697674421"/>
    <n v="297.75193798449612"/>
    <n v="36.297449999999998"/>
    <n v="135"/>
    <n v="2245.4374499999999"/>
    <n v="62.373262499999996"/>
    <n v="483.51366279069765"/>
    <n v="322.3424418604651"/>
  </r>
  <r>
    <s v="11/06/2026"/>
    <s v="M"/>
    <s v="[1062] RAMGADH"/>
    <s v="[8402] RAMPUR"/>
    <x v="62"/>
    <x v="62"/>
    <x v="62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11/06/2026"/>
    <s v="E"/>
    <s v="[1062] RAMGADH"/>
    <s v="[8402] RAMPUR"/>
    <x v="62"/>
    <x v="62"/>
    <x v="62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11/06/2026"/>
    <s v="E"/>
    <s v="[1062] RAMGADH"/>
    <s v="[8402] RAMPUR"/>
    <x v="62"/>
    <x v="62"/>
    <x v="62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2/06/2026"/>
    <s v="M"/>
    <s v="[1062] RAMGADH"/>
    <s v="[8402] RAMPUR"/>
    <x v="62"/>
    <x v="62"/>
    <x v="62"/>
    <s v="B"/>
    <n v="25"/>
    <n v="7.4"/>
    <n v="9"/>
    <n v="1.85"/>
    <n v="2.25"/>
    <n v="61.790000000000006"/>
    <n v="1544.7500000000002"/>
    <n v="461.11940298507466"/>
    <n v="307.41293532338312"/>
    <n v="27.033125000000005"/>
    <n v="93.75"/>
    <n v="1665.5331250000002"/>
    <n v="66.621325000000013"/>
    <n v="497.17406716417918"/>
    <n v="331.44937810945277"/>
  </r>
  <r>
    <s v="12/06/2026"/>
    <s v="M"/>
    <s v="[1062] RAMGADH"/>
    <s v="[8402] RAMPUR"/>
    <x v="62"/>
    <x v="62"/>
    <x v="62"/>
    <s v="C"/>
    <n v="28"/>
    <n v="3.9"/>
    <n v="8.1999999999999993"/>
    <n v="1.0920000000000001"/>
    <n v="2.2959999999999998"/>
    <n v="39.060139800000002"/>
    <n v="1093.6839144"/>
    <n v="417.01216868327407"/>
    <n v="278.00811245551603"/>
    <n v="19.139468502000003"/>
    <n v="105"/>
    <n v="1217.823382902"/>
    <n v="43.493692246500004"/>
    <n v="464.34546882384348"/>
    <n v="309.5636458825623"/>
  </r>
  <r>
    <s v="12/06/2026"/>
    <s v="E"/>
    <s v="[1062] RAMGADH"/>
    <s v="[8402] RAMPUR"/>
    <x v="62"/>
    <x v="62"/>
    <x v="62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12/06/2026"/>
    <s v="E"/>
    <s v="[1062] RAMGADH"/>
    <s v="[8402] RAMPUR"/>
    <x v="62"/>
    <x v="62"/>
    <x v="62"/>
    <s v="C"/>
    <n v="34"/>
    <n v="3.2"/>
    <n v="8.1999999999999993"/>
    <n v="1.0880000000000001"/>
    <n v="2.7879999999999994"/>
    <n v="36.141139799999998"/>
    <n v="1228.7987532"/>
    <n v="417.0131515384615"/>
    <n v="278.00876769230769"/>
    <n v="21.503978181000001"/>
    <n v="127.5"/>
    <n v="1377.8027313810001"/>
    <n v="40.5236097465"/>
    <n v="467.58011245961535"/>
    <n v="311.72007497307692"/>
  </r>
  <r>
    <s v="13/06/2026"/>
    <s v="M"/>
    <s v="[1062] RAMGADH"/>
    <s v="[8402] RAMPUR"/>
    <x v="62"/>
    <x v="62"/>
    <x v="62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13/06/2026"/>
    <s v="M"/>
    <s v="[1062] RAMGADH"/>
    <s v="[8402] RAMPUR"/>
    <x v="62"/>
    <x v="62"/>
    <x v="62"/>
    <s v="C"/>
    <n v="48"/>
    <n v="3.3"/>
    <n v="8.1999999999999993"/>
    <n v="1.5839999999999999"/>
    <n v="3.9359999999999995"/>
    <n v="36.558139799999999"/>
    <n v="1754.7907104000001"/>
    <n v="417.0130015209125"/>
    <n v="278.00866768060831"/>
    <n v="30.708837432000003"/>
    <n v="180"/>
    <n v="1965.4995478320002"/>
    <n v="40.947907246500002"/>
    <n v="467.08639444676805"/>
    <n v="311.39092963117872"/>
  </r>
  <r>
    <s v="13/06/2026"/>
    <s v="E"/>
    <s v="[1062] RAMGADH"/>
    <s v="[8402] RAMPUR"/>
    <x v="62"/>
    <x v="62"/>
    <x v="62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13/06/2026"/>
    <s v="E"/>
    <s v="[1062] RAMGADH"/>
    <s v="[8402] RAMPUR"/>
    <x v="62"/>
    <x v="62"/>
    <x v="62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14/06/2026"/>
    <s v="M"/>
    <s v="[1062] RAMGADH"/>
    <s v="[8402] RAMPUR"/>
    <x v="62"/>
    <x v="62"/>
    <x v="62"/>
    <s v="B"/>
    <n v="27"/>
    <n v="7.3"/>
    <n v="8.8000000000000007"/>
    <n v="1.9709999999999999"/>
    <n v="2.3760000000000003"/>
    <n v="60.34545"/>
    <n v="1629.3271500000001"/>
    <n v="458.31987341772157"/>
    <n v="305.54658227848103"/>
    <n v="28.513225125000005"/>
    <n v="101.25"/>
    <n v="1759.090375125"/>
    <n v="65.151495374999996"/>
    <n v="494.82148386075949"/>
    <n v="329.88098924050632"/>
  </r>
  <r>
    <s v="14/06/2026"/>
    <s v="M"/>
    <s v="[1062] RAMGADH"/>
    <s v="[8402] RAMPUR"/>
    <x v="62"/>
    <x v="62"/>
    <x v="62"/>
    <s v="C"/>
    <n v="41"/>
    <n v="3.6"/>
    <n v="8.1"/>
    <n v="1.476"/>
    <n v="3.3209999999999997"/>
    <n v="37.531125900000006"/>
    <n v="1538.7761619000003"/>
    <n v="417.01251000000008"/>
    <n v="278.00834000000003"/>
    <n v="26.928582833250008"/>
    <n v="153.75"/>
    <n v="1719.4547447332502"/>
    <n v="41.937920603250006"/>
    <n v="465.97689559166673"/>
    <n v="310.6512637277778"/>
  </r>
  <r>
    <s v="14/06/2026"/>
    <s v="E"/>
    <s v="[1062] RAMGADH"/>
    <s v="[8402] RAMPUR"/>
    <x v="62"/>
    <x v="62"/>
    <x v="62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14/06/2026"/>
    <s v="E"/>
    <s v="[1062] RAMGADH"/>
    <s v="[8402] RAMPUR"/>
    <x v="62"/>
    <x v="62"/>
    <x v="62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5/06/2026"/>
    <s v="M"/>
    <s v="[1062] RAMGADH"/>
    <s v="[8402] RAMPUR"/>
    <x v="62"/>
    <x v="62"/>
    <x v="62"/>
    <s v="B"/>
    <n v="27"/>
    <n v="7.5"/>
    <n v="9"/>
    <n v="2.0249999999999999"/>
    <n v="2.4300000000000002"/>
    <n v="62.625"/>
    <n v="1690.875"/>
    <n v="463.88888888888886"/>
    <n v="309.25925925925924"/>
    <n v="29.590312500000003"/>
    <n v="101.25"/>
    <n v="1821.7153125"/>
    <n v="67.470937500000005"/>
    <n v="499.78472222222223"/>
    <n v="333.18981481481484"/>
  </r>
  <r>
    <s v="15/06/2026"/>
    <s v="M"/>
    <s v="[1062] RAMGADH"/>
    <s v="[8402] RAMPUR"/>
    <x v="62"/>
    <x v="62"/>
    <x v="62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15/06/2026"/>
    <s v="E"/>
    <s v="[1062] RAMGADH"/>
    <s v="[8402] RAMPUR"/>
    <x v="62"/>
    <x v="62"/>
    <x v="62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15/06/2026"/>
    <s v="E"/>
    <s v="[1062] RAMGADH"/>
    <s v="[8402] RAMPUR"/>
    <x v="62"/>
    <x v="62"/>
    <x v="62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6/06/2026"/>
    <s v="M"/>
    <s v="[1062] RAMGADH"/>
    <s v="[8402] RAMPUR"/>
    <x v="62"/>
    <x v="62"/>
    <x v="62"/>
    <s v="B"/>
    <n v="32"/>
    <n v="7.1"/>
    <n v="8.8000000000000007"/>
    <n v="2.2719999999999998"/>
    <n v="2.8160000000000003"/>
    <n v="58.692149999999998"/>
    <n v="1878.1487999999999"/>
    <n v="452.63868894601546"/>
    <n v="301.75912596401031"/>
    <n v="32.867604"/>
    <n v="120"/>
    <n v="2031.016404"/>
    <n v="63.469262624999999"/>
    <n v="489.48017448586126"/>
    <n v="326.32011632390748"/>
  </r>
  <r>
    <s v="16/06/2026"/>
    <s v="M"/>
    <s v="[1062] RAMGADH"/>
    <s v="[8402] RAMPUR"/>
    <x v="62"/>
    <x v="62"/>
    <x v="62"/>
    <s v="C"/>
    <n v="41"/>
    <n v="3.6"/>
    <n v="8.1"/>
    <n v="1.476"/>
    <n v="3.3209999999999997"/>
    <n v="37.531125900000006"/>
    <n v="1538.7761619000003"/>
    <n v="417.01251000000008"/>
    <n v="278.00834000000003"/>
    <n v="26.928582833250008"/>
    <n v="153.75"/>
    <n v="1719.4547447332502"/>
    <n v="41.937920603250006"/>
    <n v="465.97689559166673"/>
    <n v="310.6512637277778"/>
  </r>
  <r>
    <s v="16/06/2026"/>
    <s v="E"/>
    <s v="[1062] RAMGADH"/>
    <s v="[8402] RAMPUR"/>
    <x v="62"/>
    <x v="62"/>
    <x v="62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16/06/2026"/>
    <s v="E"/>
    <s v="[1062] RAMGADH"/>
    <s v="[8402] RAMPUR"/>
    <x v="62"/>
    <x v="62"/>
    <x v="62"/>
    <s v="C"/>
    <n v="39"/>
    <n v="3.1"/>
    <n v="8"/>
    <n v="1.2090000000000001"/>
    <n v="3.12"/>
    <n v="35.168112000000008"/>
    <n v="1371.5563680000002"/>
    <n v="417.01318577075102"/>
    <n v="278.00879051383401"/>
    <n v="24.002236440000008"/>
    <n v="146.25"/>
    <n v="1541.8086044400002"/>
    <n v="39.533553960000006"/>
    <n v="468.77731968379447"/>
    <n v="312.51821312252963"/>
  </r>
  <r>
    <s v="17/06/2026"/>
    <s v="M"/>
    <s v="[1062] RAMGADH"/>
    <s v="[8402] RAMPUR"/>
    <x v="62"/>
    <x v="62"/>
    <x v="62"/>
    <s v="B"/>
    <n v="35"/>
    <n v="7.1"/>
    <n v="8.8000000000000007"/>
    <n v="2.4849999999999999"/>
    <n v="3.08"/>
    <n v="58.692149999999998"/>
    <n v="2054.22525"/>
    <n v="452.63868894601546"/>
    <n v="301.75912596401031"/>
    <n v="35.948941875000003"/>
    <n v="131.25"/>
    <n v="2221.4241918749999"/>
    <n v="63.469262624999999"/>
    <n v="489.48017448586126"/>
    <n v="326.32011632390748"/>
  </r>
  <r>
    <s v="17/06/2026"/>
    <s v="M"/>
    <s v="[1062] RAMGADH"/>
    <s v="[8402] RAMPUR"/>
    <x v="62"/>
    <x v="62"/>
    <x v="62"/>
    <s v="C"/>
    <n v="41"/>
    <n v="3.6"/>
    <n v="8"/>
    <n v="1.476"/>
    <n v="3.28"/>
    <n v="37.253112000000009"/>
    <n v="1527.3775920000003"/>
    <n v="417.01244776119404"/>
    <n v="278.00829850746271"/>
    <n v="26.729107860000006"/>
    <n v="153.75"/>
    <n v="1707.8566998600004"/>
    <n v="41.655041460000007"/>
    <n v="466.28777753731345"/>
    <n v="310.85851835820898"/>
  </r>
  <r>
    <s v="17/06/2026"/>
    <s v="E"/>
    <s v="[1062] RAMGADH"/>
    <s v="[8402] RAMPUR"/>
    <x v="62"/>
    <x v="62"/>
    <x v="62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17/06/2026"/>
    <s v="E"/>
    <s v="[1062] RAMGADH"/>
    <s v="[8402] RAMPUR"/>
    <x v="62"/>
    <x v="62"/>
    <x v="62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8/06/2026"/>
    <s v="M"/>
    <s v="[1062] RAMGADH"/>
    <s v="[8402] RAMPUR"/>
    <x v="62"/>
    <x v="62"/>
    <x v="62"/>
    <s v="C"/>
    <n v="73"/>
    <n v="3.6"/>
    <n v="8"/>
    <n v="2.6280000000000001"/>
    <n v="5.84"/>
    <n v="37.253112000000009"/>
    <n v="2719.4771760000008"/>
    <n v="417.01244776119404"/>
    <n v="278.00829850746271"/>
    <n v="47.590850580000016"/>
    <n v="273.75"/>
    <n v="3040.8180265800006"/>
    <n v="41.655041460000007"/>
    <n v="466.28777753731345"/>
    <n v="310.85851835820898"/>
  </r>
  <r>
    <s v="18/06/2026"/>
    <s v="E"/>
    <s v="[1062] RAMGADH"/>
    <s v="[8402] RAMPUR"/>
    <x v="62"/>
    <x v="62"/>
    <x v="62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8/06/2026"/>
    <s v="E"/>
    <s v="[1062] RAMGADH"/>
    <s v="[8402] RAMPUR"/>
    <x v="62"/>
    <x v="62"/>
    <x v="62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19/06/2026"/>
    <s v="M"/>
    <s v="[1062] RAMGADH"/>
    <s v="[8402] RAMPUR"/>
    <x v="62"/>
    <x v="62"/>
    <x v="62"/>
    <s v="B"/>
    <n v="35"/>
    <n v="7.1"/>
    <n v="8.8000000000000007"/>
    <n v="2.4849999999999999"/>
    <n v="3.08"/>
    <n v="58.692149999999998"/>
    <n v="2054.22525"/>
    <n v="452.63868894601546"/>
    <n v="301.75912596401031"/>
    <n v="35.948941875000003"/>
    <n v="131.25"/>
    <n v="2221.4241918749999"/>
    <n v="63.469262624999999"/>
    <n v="489.48017448586126"/>
    <n v="326.32011632390748"/>
  </r>
  <r>
    <s v="19/06/2026"/>
    <s v="M"/>
    <s v="[1062] RAMGADH"/>
    <s v="[8402] RAMPUR"/>
    <x v="62"/>
    <x v="62"/>
    <x v="62"/>
    <s v="C"/>
    <n v="30"/>
    <n v="3.1"/>
    <n v="8"/>
    <n v="0.93"/>
    <n v="2.4"/>
    <n v="35.168112000000008"/>
    <n v="1055.0433600000001"/>
    <n v="417.01318577075102"/>
    <n v="278.00879051383401"/>
    <n v="18.463258800000006"/>
    <n v="112.5"/>
    <n v="1186.0066188000001"/>
    <n v="39.533553959999999"/>
    <n v="468.77731968379442"/>
    <n v="312.51821312252963"/>
  </r>
  <r>
    <s v="19/06/2026"/>
    <s v="E"/>
    <s v="[1062] RAMGADH"/>
    <s v="[8402] RAMPUR"/>
    <x v="62"/>
    <x v="62"/>
    <x v="62"/>
    <s v="B"/>
    <n v="18"/>
    <n v="5.9"/>
    <n v="8.6"/>
    <n v="1.0620000000000001"/>
    <n v="1.5479999999999998"/>
    <n v="48.279699999999998"/>
    <n v="869.03459999999995"/>
    <n v="415.01174785100284"/>
    <n v="276.67449856733521"/>
    <n v="15.2081055"/>
    <n v="67.5"/>
    <n v="951.74270549999994"/>
    <n v="52.87459475"/>
    <n v="454.50941045845275"/>
    <n v="303.00627363896848"/>
  </r>
  <r>
    <s v="19/06/2026"/>
    <s v="E"/>
    <s v="[1062] RAMGADH"/>
    <s v="[8402] RAMPUR"/>
    <x v="62"/>
    <x v="62"/>
    <x v="62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0/06/2026"/>
    <s v="M"/>
    <s v="[1062] RAMGADH"/>
    <s v="[8402] RAMPUR"/>
    <x v="62"/>
    <x v="62"/>
    <x v="62"/>
    <s v="B"/>
    <n v="31"/>
    <n v="7.2"/>
    <n v="8.8000000000000007"/>
    <n v="2.2320000000000002"/>
    <n v="2.7280000000000002"/>
    <n v="59.518800000000006"/>
    <n v="1845.0828000000001"/>
    <n v="455.50102040816324"/>
    <n v="303.66734693877549"/>
    <n v="32.288949000000002"/>
    <n v="116.25"/>
    <n v="1993.6217490000001"/>
    <n v="64.310378999999998"/>
    <n v="492.17126785714277"/>
    <n v="328.11417857142851"/>
  </r>
  <r>
    <s v="20/06/2026"/>
    <s v="M"/>
    <s v="[1062] RAMGADH"/>
    <s v="[8402] RAMPUR"/>
    <x v="62"/>
    <x v="62"/>
    <x v="62"/>
    <s v="C"/>
    <n v="39"/>
    <n v="3.5"/>
    <n v="8.1"/>
    <n v="1.365"/>
    <n v="3.1589999999999998"/>
    <n v="37.114125900000005"/>
    <n v="1447.4509101000001"/>
    <n v="417.01265056179784"/>
    <n v="278.00843370786521"/>
    <n v="25.330390926750002"/>
    <n v="146.25"/>
    <n v="1619.03130102675"/>
    <n v="41.513623103249998"/>
    <n v="466.44520340730338"/>
    <n v="310.96346893820225"/>
  </r>
  <r>
    <s v="20/06/2026"/>
    <s v="E"/>
    <s v="[1062] RAMGADH"/>
    <s v="[8402] RAMPUR"/>
    <x v="62"/>
    <x v="62"/>
    <x v="62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20/06/2026"/>
    <s v="E"/>
    <s v="[1062] RAMGADH"/>
    <s v="[8402] RAMPUR"/>
    <x v="62"/>
    <x v="62"/>
    <x v="62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21/06/2026"/>
    <s v="M"/>
    <s v="[1062] RAMGADH"/>
    <s v="[8402] RAMPUR"/>
    <x v="62"/>
    <x v="62"/>
    <x v="62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21/06/2026"/>
    <s v="M"/>
    <s v="[1062] RAMGADH"/>
    <s v="[8402] RAMPUR"/>
    <x v="62"/>
    <x v="62"/>
    <x v="62"/>
    <s v="C"/>
    <n v="25"/>
    <n v="3.1"/>
    <n v="8"/>
    <n v="0.77500000000000002"/>
    <n v="2"/>
    <n v="35.168112000000008"/>
    <n v="879.20280000000025"/>
    <n v="417.01318577075102"/>
    <n v="278.00879051383401"/>
    <n v="15.386049000000005"/>
    <n v="93.75"/>
    <n v="988.33884900000021"/>
    <n v="39.533553960000006"/>
    <n v="468.77731968379447"/>
    <n v="312.51821312252963"/>
  </r>
  <r>
    <s v="21/06/2026"/>
    <s v="E"/>
    <s v="[1062] RAMGADH"/>
    <s v="[8402] RAMPUR"/>
    <x v="62"/>
    <x v="62"/>
    <x v="62"/>
    <s v="B"/>
    <n v="8"/>
    <n v="7.1"/>
    <n v="8.8000000000000007"/>
    <n v="0.56799999999999995"/>
    <n v="0.70400000000000007"/>
    <n v="58.692149999999998"/>
    <n v="469.53719999999998"/>
    <n v="452.63868894601546"/>
    <n v="301.75912596401031"/>
    <n v="8.216901"/>
    <n v="30"/>
    <n v="507.75410099999999"/>
    <n v="63.469262624999999"/>
    <n v="489.48017448586126"/>
    <n v="326.32011632390748"/>
  </r>
  <r>
    <s v="21/06/2026"/>
    <s v="E"/>
    <s v="[1062] RAMGADH"/>
    <s v="[8402] RAMPUR"/>
    <x v="62"/>
    <x v="62"/>
    <x v="62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22/06/2026"/>
    <s v="M"/>
    <s v="[1062] RAMGADH"/>
    <s v="[8402] RAMPUR"/>
    <x v="62"/>
    <x v="62"/>
    <x v="62"/>
    <s v="B"/>
    <n v="30"/>
    <n v="6.6"/>
    <n v="8.8000000000000007"/>
    <n v="1.98"/>
    <n v="2.64"/>
    <n v="54.558900000000001"/>
    <n v="1636.7670000000001"/>
    <n v="437.63823529411764"/>
    <n v="291.75882352941176"/>
    <n v="28.643422500000003"/>
    <n v="112.5"/>
    <n v="1777.9104225000001"/>
    <n v="59.263680750000006"/>
    <n v="475.37711831550803"/>
    <n v="316.91807887700537"/>
  </r>
  <r>
    <s v="22/06/2026"/>
    <s v="M"/>
    <s v="[1062] RAMGADH"/>
    <s v="[8402] RAMPUR"/>
    <x v="62"/>
    <x v="62"/>
    <x v="62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22/06/2026"/>
    <s v="E"/>
    <s v="[1062] RAMGADH"/>
    <s v="[8402] RAMPUR"/>
    <x v="62"/>
    <x v="62"/>
    <x v="62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22/06/2026"/>
    <s v="E"/>
    <s v="[1062] RAMGADH"/>
    <s v="[8402] RAMPUR"/>
    <x v="62"/>
    <x v="62"/>
    <x v="62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3/06/2026"/>
    <s v="M"/>
    <s v="[1062] RAMGADH"/>
    <s v="[8402] RAMPUR"/>
    <x v="62"/>
    <x v="62"/>
    <x v="62"/>
    <s v="B"/>
    <n v="33"/>
    <n v="8"/>
    <n v="8.8000000000000007"/>
    <n v="2.64"/>
    <n v="2.9040000000000004"/>
    <n v="66.131999999999991"/>
    <n v="2182.3559999999998"/>
    <n v="476.91346153846149"/>
    <n v="317.94230769230768"/>
    <n v="38.191229999999997"/>
    <n v="123.75"/>
    <n v="2344.2972299999997"/>
    <n v="71.039309999999986"/>
    <n v="512.30271634615372"/>
    <n v="341.53514423076916"/>
  </r>
  <r>
    <s v="23/06/2026"/>
    <s v="M"/>
    <s v="[1062] RAMGADH"/>
    <s v="[8402] RAMPUR"/>
    <x v="62"/>
    <x v="62"/>
    <x v="62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23/06/2026"/>
    <s v="E"/>
    <s v="[1062] RAMGADH"/>
    <s v="[8402] RAMPUR"/>
    <x v="62"/>
    <x v="62"/>
    <x v="62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23/06/2026"/>
    <s v="E"/>
    <s v="[1062] RAMGADH"/>
    <s v="[8402] RAMPUR"/>
    <x v="62"/>
    <x v="62"/>
    <x v="62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4/06/2026"/>
    <s v="M"/>
    <s v="[1062] RAMGADH"/>
    <s v="[8402] RAMPUR"/>
    <x v="62"/>
    <x v="62"/>
    <x v="62"/>
    <s v="B"/>
    <n v="28"/>
    <n v="7.5"/>
    <n v="8.8000000000000007"/>
    <n v="2.1"/>
    <n v="2.4640000000000004"/>
    <n v="61.998750000000001"/>
    <n v="1735.9650000000001"/>
    <n v="463.83104738154617"/>
    <n v="309.22069825436409"/>
    <n v="30.379387500000007"/>
    <n v="105"/>
    <n v="1871.3443875000003"/>
    <n v="66.833728125000007"/>
    <n v="500.00295355361607"/>
    <n v="333.3353023690774"/>
  </r>
  <r>
    <s v="24/06/2026"/>
    <s v="M"/>
    <s v="[1062] RAMGADH"/>
    <s v="[8402] RAMPUR"/>
    <x v="62"/>
    <x v="62"/>
    <x v="62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4/06/2026"/>
    <s v="E"/>
    <s v="[1062] RAMGADH"/>
    <s v="[8402] RAMPUR"/>
    <x v="62"/>
    <x v="62"/>
    <x v="62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24/06/2026"/>
    <s v="E"/>
    <s v="[1062] RAMGADH"/>
    <s v="[8402] RAMPUR"/>
    <x v="62"/>
    <x v="62"/>
    <x v="62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5/06/2026"/>
    <s v="M"/>
    <s v="[1062] RAMGADH"/>
    <s v="[8402] RAMPUR"/>
    <x v="62"/>
    <x v="62"/>
    <x v="62"/>
    <s v="B"/>
    <n v="28"/>
    <n v="7"/>
    <n v="8.8000000000000007"/>
    <n v="1.96"/>
    <n v="2.4640000000000004"/>
    <n v="57.865500000000004"/>
    <n v="1620.2340000000002"/>
    <n v="449.73186528497411"/>
    <n v="299.82124352331607"/>
    <n v="28.354095000000004"/>
    <n v="105"/>
    <n v="1753.5880950000001"/>
    <n v="62.62814625"/>
    <n v="486.74725064766835"/>
    <n v="324.49816709844555"/>
  </r>
  <r>
    <s v="25/06/2026"/>
    <s v="M"/>
    <s v="[1062] RAMGADH"/>
    <s v="[8402] RAMPUR"/>
    <x v="62"/>
    <x v="62"/>
    <x v="62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5/06/2026"/>
    <s v="E"/>
    <s v="[1062] RAMGADH"/>
    <s v="[8402] RAMPUR"/>
    <x v="62"/>
    <x v="62"/>
    <x v="62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5/06/2026"/>
    <s v="E"/>
    <s v="[1062] RAMGADH"/>
    <s v="[8402] RAMPUR"/>
    <x v="62"/>
    <x v="62"/>
    <x v="6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6/06/2026"/>
    <s v="M"/>
    <s v="[1062] RAMGADH"/>
    <s v="[8402] RAMPUR"/>
    <x v="62"/>
    <x v="62"/>
    <x v="62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26/06/2026"/>
    <s v="E"/>
    <s v="[1062] RAMGADH"/>
    <s v="[8402] RAMPUR"/>
    <x v="62"/>
    <x v="62"/>
    <x v="62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26/06/2026"/>
    <s v="E"/>
    <s v="[1062] RAMGADH"/>
    <s v="[8402] RAMPUR"/>
    <x v="62"/>
    <x v="62"/>
    <x v="62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27/06/2026"/>
    <s v="M"/>
    <s v="[1062] RAMGADH"/>
    <s v="[8402] RAMPUR"/>
    <x v="62"/>
    <x v="62"/>
    <x v="62"/>
    <s v="B"/>
    <n v="28"/>
    <n v="7.3"/>
    <n v="8.8000000000000007"/>
    <n v="2.044"/>
    <n v="2.4640000000000004"/>
    <n v="60.34545"/>
    <n v="1689.6725999999999"/>
    <n v="458.31987341772157"/>
    <n v="305.54658227848103"/>
    <n v="29.569270500000002"/>
    <n v="105"/>
    <n v="1824.2418705"/>
    <n v="65.151495374999996"/>
    <n v="494.82148386075949"/>
    <n v="329.88098924050632"/>
  </r>
  <r>
    <s v="27/06/2026"/>
    <s v="M"/>
    <s v="[1062] RAMGADH"/>
    <s v="[8402] RAMPUR"/>
    <x v="62"/>
    <x v="62"/>
    <x v="62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27/06/2026"/>
    <s v="E"/>
    <s v="[1062] RAMGADH"/>
    <s v="[8402] RAMPUR"/>
    <x v="62"/>
    <x v="62"/>
    <x v="62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27/06/2026"/>
    <s v="E"/>
    <s v="[1062] RAMGADH"/>
    <s v="[8402] RAMPUR"/>
    <x v="62"/>
    <x v="62"/>
    <x v="62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8/06/2026"/>
    <s v="M"/>
    <s v="[1062] RAMGADH"/>
    <s v="[8402] RAMPUR"/>
    <x v="62"/>
    <x v="62"/>
    <x v="62"/>
    <s v="B"/>
    <n v="32"/>
    <n v="7.1"/>
    <n v="8.8000000000000007"/>
    <n v="2.2719999999999998"/>
    <n v="2.8160000000000003"/>
    <n v="58.692149999999998"/>
    <n v="1878.1487999999999"/>
    <n v="452.63868894601546"/>
    <n v="301.75912596401031"/>
    <n v="32.867604"/>
    <n v="120"/>
    <n v="2031.016404"/>
    <n v="63.469262624999999"/>
    <n v="489.48017448586126"/>
    <n v="326.32011632390748"/>
  </r>
  <r>
    <s v="28/06/2026"/>
    <s v="M"/>
    <s v="[1062] RAMGADH"/>
    <s v="[8402] RAMPUR"/>
    <x v="62"/>
    <x v="62"/>
    <x v="62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28/06/2026"/>
    <s v="E"/>
    <s v="[1062] RAMGADH"/>
    <s v="[8402] RAMPUR"/>
    <x v="62"/>
    <x v="62"/>
    <x v="62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28/06/2026"/>
    <s v="E"/>
    <s v="[1062] RAMGADH"/>
    <s v="[8402] RAMPUR"/>
    <x v="62"/>
    <x v="62"/>
    <x v="62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9/06/2026"/>
    <s v="M"/>
    <s v="[1062] RAMGADH"/>
    <s v="[8402] RAMPUR"/>
    <x v="62"/>
    <x v="62"/>
    <x v="62"/>
    <s v="B"/>
    <n v="24"/>
    <n v="6.5"/>
    <n v="8.6"/>
    <n v="1.56"/>
    <n v="2.0639999999999996"/>
    <n v="53.189499999999995"/>
    <n v="1276.5479999999998"/>
    <n v="434.79155313351498"/>
    <n v="289.86103542234332"/>
    <n v="22.339589999999998"/>
    <n v="90"/>
    <n v="1388.8875899999998"/>
    <n v="57.870316249999995"/>
    <n v="473.05435626702996"/>
    <n v="315.36957084468662"/>
  </r>
  <r>
    <s v="29/06/2026"/>
    <s v="M"/>
    <s v="[1062] RAMGADH"/>
    <s v="[8402] RAMPUR"/>
    <x v="62"/>
    <x v="62"/>
    <x v="62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9/06/2026"/>
    <s v="E"/>
    <s v="[1062] RAMGADH"/>
    <s v="[8402] RAMPUR"/>
    <x v="62"/>
    <x v="62"/>
    <x v="62"/>
    <s v="B"/>
    <n v="20"/>
    <n v="6.1"/>
    <n v="8.6"/>
    <n v="1.22"/>
    <n v="1.72"/>
    <n v="49.9163"/>
    <n v="998.32600000000002"/>
    <n v="421.82788732394374"/>
    <n v="281.21859154929581"/>
    <n v="17.470705000000002"/>
    <n v="75"/>
    <n v="1090.796705"/>
    <n v="54.539835249999996"/>
    <n v="460.90001619718311"/>
    <n v="307.26667746478876"/>
  </r>
  <r>
    <s v="29/06/2026"/>
    <s v="E"/>
    <s v="[1062] RAMGADH"/>
    <s v="[8402] RAMPUR"/>
    <x v="62"/>
    <x v="62"/>
    <x v="62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30/06/2026"/>
    <s v="M"/>
    <s v="[1062] RAMGADH"/>
    <s v="[8402] RAMPUR"/>
    <x v="62"/>
    <x v="62"/>
    <x v="62"/>
    <s v="B"/>
    <n v="29"/>
    <n v="6.9"/>
    <n v="8.8000000000000007"/>
    <n v="2.0010000000000003"/>
    <n v="2.552"/>
    <n v="57.038850000000004"/>
    <n v="1654.1266500000002"/>
    <n v="446.77950391644907"/>
    <n v="297.85300261096603"/>
    <n v="28.947216375000007"/>
    <n v="108.75"/>
    <n v="1791.8238663750001"/>
    <n v="61.787029875000002"/>
    <n v="483.97151338120102"/>
    <n v="322.64767558746735"/>
  </r>
  <r>
    <s v="30/06/2026"/>
    <s v="M"/>
    <s v="[1062] RAMGADH"/>
    <s v="[8402] RAMPUR"/>
    <x v="62"/>
    <x v="62"/>
    <x v="62"/>
    <s v="C"/>
    <n v="33"/>
    <n v="3"/>
    <n v="8.1"/>
    <n v="0.99"/>
    <n v="2.673"/>
    <n v="35.029125900000004"/>
    <n v="1155.9611547000002"/>
    <n v="417.01340357142868"/>
    <n v="278.00893571428577"/>
    <n v="20.229320207250005"/>
    <n v="123.75"/>
    <n v="1299.9404749072501"/>
    <n v="39.392135603250004"/>
    <n v="468.9539952767858"/>
    <n v="312.63599685119055"/>
  </r>
  <r>
    <s v="30/06/2026"/>
    <s v="E"/>
    <s v="[1062] RAMGADH"/>
    <s v="[8402] RAMPUR"/>
    <x v="62"/>
    <x v="62"/>
    <x v="62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30/06/2026"/>
    <s v="E"/>
    <s v="[1062] RAMGADH"/>
    <s v="[8402] RAMPUR"/>
    <x v="62"/>
    <x v="62"/>
    <x v="62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1/06/2026"/>
    <s v="M"/>
    <s v="[1062] RAMGADH"/>
    <s v="[8403] MOHANIA"/>
    <x v="63"/>
    <x v="63"/>
    <x v="63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01/06/2026"/>
    <s v="M"/>
    <s v="[1062] RAMGADH"/>
    <s v="[8403] MOHANIA"/>
    <x v="63"/>
    <x v="63"/>
    <x v="63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1/06/2026"/>
    <s v="E"/>
    <s v="[1062] RAMGADH"/>
    <s v="[8403] MOHANIA"/>
    <x v="63"/>
    <x v="63"/>
    <x v="63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01/06/2026"/>
    <s v="E"/>
    <s v="[1062] RAMGADH"/>
    <s v="[8403] MOHANIA"/>
    <x v="63"/>
    <x v="63"/>
    <x v="63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2/06/2026"/>
    <s v="M"/>
    <s v="[1062] RAMGADH"/>
    <s v="[8403] MOHANIA"/>
    <x v="63"/>
    <x v="63"/>
    <x v="63"/>
    <s v="B"/>
    <n v="23"/>
    <n v="7.1"/>
    <n v="8.8000000000000007"/>
    <n v="1.6329999999999998"/>
    <n v="2.024"/>
    <n v="58.692149999999998"/>
    <n v="1349.9194499999999"/>
    <n v="452.63868894601546"/>
    <n v="301.75912596401031"/>
    <n v="23.623590374999999"/>
    <n v="86.25"/>
    <n v="1459.7930403749999"/>
    <n v="63.469262624999999"/>
    <n v="489.48017448586126"/>
    <n v="326.32011632390748"/>
  </r>
  <r>
    <s v="02/06/2026"/>
    <s v="M"/>
    <s v="[1062] RAMGADH"/>
    <s v="[8403] MOHANIA"/>
    <x v="63"/>
    <x v="63"/>
    <x v="63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2/06/2026"/>
    <s v="E"/>
    <s v="[1062] RAMGADH"/>
    <s v="[8403] MOHANIA"/>
    <x v="63"/>
    <x v="63"/>
    <x v="63"/>
    <s v="B"/>
    <n v="23"/>
    <n v="7.2"/>
    <n v="8.8000000000000007"/>
    <n v="1.6559999999999999"/>
    <n v="2.024"/>
    <n v="59.518800000000006"/>
    <n v="1368.9324000000001"/>
    <n v="455.50102040816324"/>
    <n v="303.66734693877549"/>
    <n v="23.956317000000006"/>
    <n v="86.25"/>
    <n v="1479.1387170000003"/>
    <n v="64.310379000000012"/>
    <n v="492.17126785714288"/>
    <n v="328.11417857142857"/>
  </r>
  <r>
    <s v="02/06/2026"/>
    <s v="E"/>
    <s v="[1062] RAMGADH"/>
    <s v="[8403] MOHANIA"/>
    <x v="63"/>
    <x v="63"/>
    <x v="63"/>
    <s v="C"/>
    <n v="57"/>
    <n v="3.2"/>
    <n v="8.1"/>
    <n v="1.8240000000000001"/>
    <n v="4.617"/>
    <n v="35.8631259"/>
    <n v="2044.1981762999999"/>
    <n v="417.01309186046512"/>
    <n v="278.00872790697673"/>
    <n v="35.773468085250002"/>
    <n v="213.75"/>
    <n v="2293.7216443852499"/>
    <n v="40.24073060325"/>
    <n v="467.91547213081401"/>
    <n v="311.94364808720934"/>
  </r>
  <r>
    <s v="03/06/2026"/>
    <s v="M"/>
    <s v="[1062] RAMGADH"/>
    <s v="[8403] MOHANIA"/>
    <x v="63"/>
    <x v="63"/>
    <x v="63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03/06/2026"/>
    <s v="M"/>
    <s v="[1062] RAMGADH"/>
    <s v="[8403] MOHANIA"/>
    <x v="63"/>
    <x v="63"/>
    <x v="63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3/06/2026"/>
    <s v="E"/>
    <s v="[1062] RAMGADH"/>
    <s v="[8403] MOHANIA"/>
    <x v="63"/>
    <x v="63"/>
    <x v="63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03/06/2026"/>
    <s v="E"/>
    <s v="[1062] RAMGADH"/>
    <s v="[8403] MOHANIA"/>
    <x v="63"/>
    <x v="63"/>
    <x v="63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04/06/2026"/>
    <s v="M"/>
    <s v="[1062] RAMGADH"/>
    <s v="[8403] MOHANIA"/>
    <x v="63"/>
    <x v="63"/>
    <x v="63"/>
    <s v="B"/>
    <n v="22"/>
    <n v="7.1"/>
    <n v="8.8000000000000007"/>
    <n v="1.5619999999999998"/>
    <n v="1.9360000000000002"/>
    <n v="58.692149999999998"/>
    <n v="1291.2273"/>
    <n v="452.63868894601546"/>
    <n v="301.75912596401031"/>
    <n v="22.596477750000002"/>
    <n v="82.5"/>
    <n v="1396.3237777500001"/>
    <n v="63.469262625000006"/>
    <n v="489.48017448586126"/>
    <n v="326.32011632390748"/>
  </r>
  <r>
    <s v="04/06/2026"/>
    <s v="M"/>
    <s v="[1062] RAMGADH"/>
    <s v="[8403] MOHANIA"/>
    <x v="63"/>
    <x v="63"/>
    <x v="63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04/06/2026"/>
    <s v="E"/>
    <s v="[1062] RAMGADH"/>
    <s v="[8403] MOHANIA"/>
    <x v="63"/>
    <x v="63"/>
    <x v="63"/>
    <s v="B"/>
    <n v="23"/>
    <n v="7.2"/>
    <n v="8.8000000000000007"/>
    <n v="1.6559999999999999"/>
    <n v="2.024"/>
    <n v="59.518800000000006"/>
    <n v="1368.9324000000001"/>
    <n v="455.50102040816324"/>
    <n v="303.66734693877549"/>
    <n v="23.956317000000006"/>
    <n v="86.25"/>
    <n v="1479.1387170000003"/>
    <n v="64.310379000000012"/>
    <n v="492.17126785714288"/>
    <n v="328.11417857142857"/>
  </r>
  <r>
    <s v="04/06/2026"/>
    <s v="E"/>
    <s v="[1062] RAMGADH"/>
    <s v="[8403] MOHANIA"/>
    <x v="63"/>
    <x v="63"/>
    <x v="63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5/06/2026"/>
    <s v="M"/>
    <s v="[1062] RAMGADH"/>
    <s v="[8403] MOHANIA"/>
    <x v="63"/>
    <x v="63"/>
    <x v="63"/>
    <s v="B"/>
    <n v="25"/>
    <n v="7.1"/>
    <n v="8.8000000000000007"/>
    <n v="1.7749999999999999"/>
    <n v="2.2000000000000002"/>
    <n v="58.692149999999998"/>
    <n v="1467.30375"/>
    <n v="452.63868894601546"/>
    <n v="301.75912596401031"/>
    <n v="25.677815625000004"/>
    <n v="93.75"/>
    <n v="1586.731565625"/>
    <n v="63.469262624999999"/>
    <n v="489.48017448586126"/>
    <n v="326.32011632390748"/>
  </r>
  <r>
    <s v="05/06/2026"/>
    <s v="M"/>
    <s v="[1062] RAMGADH"/>
    <s v="[8403] MOHANIA"/>
    <x v="63"/>
    <x v="63"/>
    <x v="63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5/06/2026"/>
    <s v="E"/>
    <s v="[1062] RAMGADH"/>
    <s v="[8403] MOHANIA"/>
    <x v="63"/>
    <x v="63"/>
    <x v="63"/>
    <s v="B"/>
    <n v="33"/>
    <n v="6.4"/>
    <n v="8.8000000000000007"/>
    <n v="2.1120000000000001"/>
    <n v="2.9040000000000004"/>
    <n v="52.9056"/>
    <n v="1745.8848"/>
    <n v="431.29565217391303"/>
    <n v="287.53043478260867"/>
    <n v="30.552984000000002"/>
    <n v="123.75"/>
    <n v="1900.187784"/>
    <n v="57.581448000000002"/>
    <n v="469.41397826086956"/>
    <n v="312.94265217391302"/>
  </r>
  <r>
    <s v="05/06/2026"/>
    <s v="E"/>
    <s v="[1062] RAMGADH"/>
    <s v="[8403] MOHANIA"/>
    <x v="63"/>
    <x v="63"/>
    <x v="63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6/06/2026"/>
    <s v="M"/>
    <s v="[1062] RAMGADH"/>
    <s v="[8403] MOHANIA"/>
    <x v="63"/>
    <x v="63"/>
    <x v="63"/>
    <s v="B"/>
    <n v="23"/>
    <n v="7"/>
    <n v="8.8000000000000007"/>
    <n v="1.61"/>
    <n v="2.024"/>
    <n v="57.865500000000004"/>
    <n v="1330.9065000000001"/>
    <n v="449.73186528497411"/>
    <n v="299.82124352331607"/>
    <n v="23.290863750000003"/>
    <n v="86.25"/>
    <n v="1440.44736375"/>
    <n v="62.62814625"/>
    <n v="486.74725064766835"/>
    <n v="324.49816709844555"/>
  </r>
  <r>
    <s v="06/06/2026"/>
    <s v="M"/>
    <s v="[1062] RAMGADH"/>
    <s v="[8403] MOHANIA"/>
    <x v="63"/>
    <x v="63"/>
    <x v="63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6/06/2026"/>
    <s v="E"/>
    <s v="[1062] RAMGADH"/>
    <s v="[8403] MOHANIA"/>
    <x v="63"/>
    <x v="63"/>
    <x v="63"/>
    <s v="B"/>
    <n v="39"/>
    <n v="6.2"/>
    <n v="8.8000000000000007"/>
    <n v="2.4180000000000001"/>
    <n v="3.4320000000000004"/>
    <n v="51.252300000000005"/>
    <n v="1998.8397000000002"/>
    <n v="424.74281767955802"/>
    <n v="283.1618784530387"/>
    <n v="34.979694750000007"/>
    <n v="146.25"/>
    <n v="2180.0693947500004"/>
    <n v="55.899215250000012"/>
    <n v="463.2531650552487"/>
    <n v="308.83544337016582"/>
  </r>
  <r>
    <s v="06/06/2026"/>
    <s v="E"/>
    <s v="[1062] RAMGADH"/>
    <s v="[8403] MOHANIA"/>
    <x v="63"/>
    <x v="63"/>
    <x v="63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7/06/2026"/>
    <s v="M"/>
    <s v="[1062] RAMGADH"/>
    <s v="[8403] MOHANIA"/>
    <x v="63"/>
    <x v="63"/>
    <x v="63"/>
    <s v="B"/>
    <n v="16"/>
    <n v="6.9"/>
    <n v="8.8000000000000007"/>
    <n v="1.1040000000000001"/>
    <n v="1.4080000000000001"/>
    <n v="57.038850000000004"/>
    <n v="912.62160000000006"/>
    <n v="446.77950391644907"/>
    <n v="297.85300261096603"/>
    <n v="15.970878000000003"/>
    <n v="60"/>
    <n v="988.59247800000003"/>
    <n v="61.787029875000002"/>
    <n v="483.97151338120102"/>
    <n v="322.64767558746735"/>
  </r>
  <r>
    <s v="07/06/2026"/>
    <s v="M"/>
    <s v="[1062] RAMGADH"/>
    <s v="[8403] MOHANIA"/>
    <x v="63"/>
    <x v="63"/>
    <x v="63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7/06/2026"/>
    <s v="E"/>
    <s v="[1062] RAMGADH"/>
    <s v="[8403] MOHANIA"/>
    <x v="63"/>
    <x v="63"/>
    <x v="63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07/06/2026"/>
    <s v="E"/>
    <s v="[1062] RAMGADH"/>
    <s v="[8403] MOHANIA"/>
    <x v="63"/>
    <x v="63"/>
    <x v="63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8/06/2026"/>
    <s v="M"/>
    <s v="[1062] RAMGADH"/>
    <s v="[8403] MOHANIA"/>
    <x v="63"/>
    <x v="63"/>
    <x v="63"/>
    <s v="B"/>
    <n v="20"/>
    <n v="7.2"/>
    <n v="8.8000000000000007"/>
    <n v="1.44"/>
    <n v="1.76"/>
    <n v="59.518800000000006"/>
    <n v="1190.3760000000002"/>
    <n v="455.50102040816324"/>
    <n v="303.66734693877549"/>
    <n v="20.831580000000006"/>
    <n v="75"/>
    <n v="1286.2075800000002"/>
    <n v="64.310379000000012"/>
    <n v="492.17126785714288"/>
    <n v="328.11417857142857"/>
  </r>
  <r>
    <s v="08/06/2026"/>
    <s v="E"/>
    <s v="[1062] RAMGADH"/>
    <s v="[8403] MOHANIA"/>
    <x v="63"/>
    <x v="63"/>
    <x v="63"/>
    <s v="B"/>
    <n v="21"/>
    <n v="6.9"/>
    <n v="8.8000000000000007"/>
    <n v="1.4490000000000001"/>
    <n v="1.8480000000000001"/>
    <n v="57.038850000000004"/>
    <n v="1197.8158500000002"/>
    <n v="446.77950391644907"/>
    <n v="297.85300261096603"/>
    <n v="20.961777375000004"/>
    <n v="78.75"/>
    <n v="1297.5276273750001"/>
    <n v="61.787029875000002"/>
    <n v="483.97151338120102"/>
    <n v="322.64767558746735"/>
  </r>
  <r>
    <s v="08/06/2026"/>
    <s v="E"/>
    <s v="[1062] RAMGADH"/>
    <s v="[8403] MOHANIA"/>
    <x v="63"/>
    <x v="63"/>
    <x v="63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9/06/2026"/>
    <s v="M"/>
    <s v="[1062] RAMGADH"/>
    <s v="[8403] MOHANIA"/>
    <x v="63"/>
    <x v="63"/>
    <x v="63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09/06/2026"/>
    <s v="E"/>
    <s v="[1062] RAMGADH"/>
    <s v="[8403] MOHANIA"/>
    <x v="63"/>
    <x v="63"/>
    <x v="63"/>
    <s v="B"/>
    <n v="41"/>
    <n v="6"/>
    <n v="8.8000000000000007"/>
    <n v="2.46"/>
    <n v="3.6080000000000001"/>
    <n v="49.599000000000004"/>
    <n v="2033.5590000000002"/>
    <n v="417.96910112359552"/>
    <n v="278.64606741573033"/>
    <n v="35.587282500000008"/>
    <n v="153.75"/>
    <n v="2222.8962825000003"/>
    <n v="54.216982500000007"/>
    <n v="456.8846839887641"/>
    <n v="304.58978932584273"/>
  </r>
  <r>
    <s v="09/06/2026"/>
    <s v="E"/>
    <s v="[1062] RAMGADH"/>
    <s v="[8403] MOHANIA"/>
    <x v="63"/>
    <x v="63"/>
    <x v="63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10/06/2026"/>
    <s v="M"/>
    <s v="[1062] RAMGADH"/>
    <s v="[8403] MOHANIA"/>
    <x v="63"/>
    <x v="63"/>
    <x v="63"/>
    <s v="B"/>
    <n v="15"/>
    <n v="7.5"/>
    <n v="8.8000000000000007"/>
    <n v="1.125"/>
    <n v="1.32"/>
    <n v="61.998750000000001"/>
    <n v="929.98125000000005"/>
    <n v="463.83104738154617"/>
    <n v="309.22069825436409"/>
    <n v="16.274671875000003"/>
    <n v="56.25"/>
    <n v="1002.505921875"/>
    <n v="66.833728125000007"/>
    <n v="500.00295355361607"/>
    <n v="333.3353023690774"/>
  </r>
  <r>
    <s v="10/06/2026"/>
    <s v="M"/>
    <s v="[1062] RAMGADH"/>
    <s v="[8403] MOHANIA"/>
    <x v="63"/>
    <x v="63"/>
    <x v="63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10/06/2026"/>
    <s v="E"/>
    <s v="[1062] RAMGADH"/>
    <s v="[8403] MOHANIA"/>
    <x v="63"/>
    <x v="63"/>
    <x v="63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10/06/2026"/>
    <s v="E"/>
    <s v="[1062] RAMGADH"/>
    <s v="[8403] MOHANIA"/>
    <x v="63"/>
    <x v="63"/>
    <x v="63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11/06/2026"/>
    <s v="M"/>
    <s v="[1062] RAMGADH"/>
    <s v="[8403] MOHANIA"/>
    <x v="63"/>
    <x v="63"/>
    <x v="63"/>
    <s v="B"/>
    <n v="22"/>
    <n v="7.6"/>
    <n v="8.8000000000000007"/>
    <n v="1.6719999999999999"/>
    <n v="1.9360000000000002"/>
    <n v="62.825400000000002"/>
    <n v="1382.1588000000002"/>
    <n v="466.5252475247525"/>
    <n v="311.01683168316833"/>
    <n v="24.187779000000006"/>
    <n v="82.5"/>
    <n v="1488.8465790000002"/>
    <n v="67.674844500000006"/>
    <n v="502.53597400990105"/>
    <n v="335.02398267326737"/>
  </r>
  <r>
    <s v="11/06/2026"/>
    <s v="M"/>
    <s v="[1062] RAMGADH"/>
    <s v="[8403] MOHANIA"/>
    <x v="63"/>
    <x v="63"/>
    <x v="63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11/06/2026"/>
    <s v="E"/>
    <s v="[1062] RAMGADH"/>
    <s v="[8403] MOHANIA"/>
    <x v="63"/>
    <x v="63"/>
    <x v="63"/>
    <s v="B"/>
    <n v="34"/>
    <n v="6.2"/>
    <n v="8.6"/>
    <n v="2.1080000000000001"/>
    <n v="2.9239999999999999"/>
    <n v="50.7346"/>
    <n v="1724.9764"/>
    <n v="425.15027932960902"/>
    <n v="283.4335195530727"/>
    <n v="30.187087000000002"/>
    <n v="127.5"/>
    <n v="1882.663487"/>
    <n v="55.372455500000001"/>
    <n v="464.01499022346377"/>
    <n v="309.34332681564251"/>
  </r>
  <r>
    <s v="11/06/2026"/>
    <s v="E"/>
    <s v="[1062] RAMGADH"/>
    <s v="[8403] MOHANIA"/>
    <x v="63"/>
    <x v="63"/>
    <x v="63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12/06/2026"/>
    <s v="M"/>
    <s v="[1062] RAMGADH"/>
    <s v="[8403] MOHANIA"/>
    <x v="63"/>
    <x v="63"/>
    <x v="63"/>
    <s v="B"/>
    <n v="20"/>
    <n v="7.8"/>
    <n v="9"/>
    <n v="1.56"/>
    <n v="1.8"/>
    <n v="65.13"/>
    <n v="1302.5999999999999"/>
    <n v="471.95652173913038"/>
    <n v="314.63768115942025"/>
    <n v="22.795500000000001"/>
    <n v="75"/>
    <n v="1400.3954999999999"/>
    <n v="70.019774999999996"/>
    <n v="507.3896739130434"/>
    <n v="338.25978260869562"/>
  </r>
  <r>
    <s v="12/06/2026"/>
    <s v="M"/>
    <s v="[1062] RAMGADH"/>
    <s v="[8403] MOHANIA"/>
    <x v="63"/>
    <x v="63"/>
    <x v="63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12/06/2026"/>
    <s v="E"/>
    <s v="[1062] RAMGADH"/>
    <s v="[8403] MOHANIA"/>
    <x v="63"/>
    <x v="63"/>
    <x v="63"/>
    <s v="B"/>
    <n v="21"/>
    <n v="7"/>
    <n v="9"/>
    <n v="1.47"/>
    <n v="1.89"/>
    <n v="58.45"/>
    <n v="1227.45"/>
    <n v="449.61538461538464"/>
    <n v="299.74358974358978"/>
    <n v="21.480375000000002"/>
    <n v="78.75"/>
    <n v="1327.6803750000001"/>
    <n v="63.222875000000009"/>
    <n v="486.32980769230772"/>
    <n v="324.21987179487184"/>
  </r>
  <r>
    <s v="12/06/2026"/>
    <s v="E"/>
    <s v="[1062] RAMGADH"/>
    <s v="[8403] MOHANIA"/>
    <x v="63"/>
    <x v="63"/>
    <x v="63"/>
    <s v="C"/>
    <n v="37"/>
    <n v="3.1"/>
    <n v="8.1999999999999993"/>
    <n v="1.147"/>
    <n v="3.0339999999999998"/>
    <n v="35.724139800000003"/>
    <n v="1321.7931726000002"/>
    <n v="417.0133050583658"/>
    <n v="278.00887003891052"/>
    <n v="23.131380520500006"/>
    <n v="138.75"/>
    <n v="1483.6745531205001"/>
    <n v="40.099312246500006"/>
    <n v="468.08535696303505"/>
    <n v="312.05690464202337"/>
  </r>
  <r>
    <s v="13/06/2026"/>
    <s v="M"/>
    <s v="[1062] RAMGADH"/>
    <s v="[8403] MOHANIA"/>
    <x v="63"/>
    <x v="63"/>
    <x v="63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13/06/2026"/>
    <s v="M"/>
    <s v="[1062] RAMGADH"/>
    <s v="[8403] MOHANIA"/>
    <x v="63"/>
    <x v="63"/>
    <x v="63"/>
    <s v="C"/>
    <n v="33"/>
    <n v="3.2"/>
    <n v="8.1999999999999993"/>
    <n v="1.056"/>
    <n v="2.7059999999999995"/>
    <n v="36.141139799999998"/>
    <n v="1192.6576133999999"/>
    <n v="417.0131515384615"/>
    <n v="278.00876769230769"/>
    <n v="20.871508234500002"/>
    <n v="123.75"/>
    <n v="1337.2791216344999"/>
    <n v="40.5236097465"/>
    <n v="467.58011245961535"/>
    <n v="311.72007497307692"/>
  </r>
  <r>
    <s v="13/06/2026"/>
    <s v="E"/>
    <s v="[1062] RAMGADH"/>
    <s v="[8403] MOHANIA"/>
    <x v="63"/>
    <x v="63"/>
    <x v="63"/>
    <s v="B"/>
    <n v="25"/>
    <n v="7.4"/>
    <n v="8.8000000000000007"/>
    <n v="1.85"/>
    <n v="2.2000000000000002"/>
    <n v="61.172100000000007"/>
    <n v="1529.3025000000002"/>
    <n v="461.09623115577887"/>
    <n v="307.39748743718593"/>
    <n v="26.762793750000007"/>
    <n v="93.75"/>
    <n v="1649.8152937500004"/>
    <n v="65.992611750000009"/>
    <n v="497.43174685929648"/>
    <n v="331.6211645728643"/>
  </r>
  <r>
    <s v="13/06/2026"/>
    <s v="E"/>
    <s v="[1062] RAMGADH"/>
    <s v="[8403] MOHANIA"/>
    <x v="63"/>
    <x v="63"/>
    <x v="63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4/06/2026"/>
    <s v="M"/>
    <s v="[1062] RAMGADH"/>
    <s v="[8403] MOHANIA"/>
    <x v="63"/>
    <x v="63"/>
    <x v="63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14/06/2026"/>
    <s v="M"/>
    <s v="[1062] RAMGADH"/>
    <s v="[8403] MOHANIA"/>
    <x v="63"/>
    <x v="63"/>
    <x v="63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14/06/2026"/>
    <s v="E"/>
    <s v="[1062] RAMGADH"/>
    <s v="[8403] MOHANIA"/>
    <x v="63"/>
    <x v="63"/>
    <x v="63"/>
    <s v="B"/>
    <n v="21"/>
    <n v="7"/>
    <n v="9"/>
    <n v="1.47"/>
    <n v="1.89"/>
    <n v="58.45"/>
    <n v="1227.45"/>
    <n v="449.61538461538464"/>
    <n v="299.74358974358978"/>
    <n v="21.480375000000002"/>
    <n v="78.75"/>
    <n v="1327.6803750000001"/>
    <n v="63.222875000000009"/>
    <n v="486.32980769230772"/>
    <n v="324.21987179487184"/>
  </r>
  <r>
    <s v="14/06/2026"/>
    <s v="E"/>
    <s v="[1062] RAMGADH"/>
    <s v="[8403] MOHANIA"/>
    <x v="63"/>
    <x v="63"/>
    <x v="63"/>
    <s v="C"/>
    <n v="36"/>
    <n v="3.3"/>
    <n v="8.3000000000000007"/>
    <n v="1.1879999999999999"/>
    <n v="2.988"/>
    <n v="36.836153700000004"/>
    <n v="1326.1015332000002"/>
    <n v="417.01306075471695"/>
    <n v="278.00870716981132"/>
    <n v="23.206776831000006"/>
    <n v="135"/>
    <n v="1484.3083100310002"/>
    <n v="41.230786389750008"/>
    <n v="466.76361950660379"/>
    <n v="311.17574633773586"/>
  </r>
  <r>
    <s v="15/06/2026"/>
    <s v="M"/>
    <s v="[1062] RAMGADH"/>
    <s v="[8403] MOHANIA"/>
    <x v="63"/>
    <x v="63"/>
    <x v="63"/>
    <s v="B"/>
    <n v="19"/>
    <n v="6.8"/>
    <n v="8.8000000000000007"/>
    <n v="1.2919999999999998"/>
    <n v="1.6720000000000002"/>
    <n v="56.212200000000003"/>
    <n v="1068.0318"/>
    <n v="443.78052631578947"/>
    <n v="295.8536842105263"/>
    <n v="18.690556500000003"/>
    <n v="71.25"/>
    <n v="1157.9723564999999"/>
    <n v="60.945913499999996"/>
    <n v="481.15194868421048"/>
    <n v="320.76796578947364"/>
  </r>
  <r>
    <s v="15/06/2026"/>
    <s v="M"/>
    <s v="[1062] RAMGADH"/>
    <s v="[8403] MOHANIA"/>
    <x v="63"/>
    <x v="63"/>
    <x v="63"/>
    <s v="C"/>
    <n v="38"/>
    <n v="3.1"/>
    <n v="8"/>
    <n v="1.1779999999999999"/>
    <n v="3.04"/>
    <n v="35.168112000000008"/>
    <n v="1336.3882560000002"/>
    <n v="417.01318577075102"/>
    <n v="278.00879051383401"/>
    <n v="23.386794480000006"/>
    <n v="142.5"/>
    <n v="1502.2750504800001"/>
    <n v="39.533553960000006"/>
    <n v="468.77731968379447"/>
    <n v="312.51821312252963"/>
  </r>
  <r>
    <s v="15/06/2026"/>
    <s v="E"/>
    <s v="[1062] RAMGADH"/>
    <s v="[8403] MOHANIA"/>
    <x v="63"/>
    <x v="63"/>
    <x v="63"/>
    <s v="B"/>
    <n v="27"/>
    <n v="7.1"/>
    <n v="8.8000000000000007"/>
    <n v="1.9169999999999998"/>
    <n v="2.3760000000000003"/>
    <n v="58.692149999999998"/>
    <n v="1584.68805"/>
    <n v="452.63868894601546"/>
    <n v="301.75912596401031"/>
    <n v="27.732040875000003"/>
    <n v="101.25"/>
    <n v="1713.6700908749999"/>
    <n v="63.469262624999999"/>
    <n v="489.48017448586126"/>
    <n v="326.32011632390748"/>
  </r>
  <r>
    <s v="15/06/2026"/>
    <s v="E"/>
    <s v="[1062] RAMGADH"/>
    <s v="[8403] MOHANIA"/>
    <x v="63"/>
    <x v="63"/>
    <x v="63"/>
    <s v="C"/>
    <n v="31"/>
    <n v="3"/>
    <n v="8.1999999999999993"/>
    <n v="0.93"/>
    <n v="2.5419999999999998"/>
    <n v="35.307139800000002"/>
    <n v="1094.5213338000001"/>
    <n v="417.01346220472442"/>
    <n v="278.00897480314961"/>
    <n v="19.154123341500004"/>
    <n v="116.25"/>
    <n v="1229.9254571415001"/>
    <n v="39.675014746500004"/>
    <n v="468.6025363759843"/>
    <n v="312.40169091732287"/>
  </r>
  <r>
    <s v="16/06/2026"/>
    <s v="M"/>
    <s v="[1062] RAMGADH"/>
    <s v="[8403] MOHANIA"/>
    <x v="63"/>
    <x v="63"/>
    <x v="63"/>
    <s v="B"/>
    <n v="20"/>
    <n v="6.6"/>
    <n v="8.6"/>
    <n v="1.32"/>
    <n v="1.72"/>
    <n v="54.007799999999996"/>
    <n v="1080.1559999999999"/>
    <n v="437.90108108108109"/>
    <n v="291.93405405405406"/>
    <n v="18.902730000000002"/>
    <n v="75"/>
    <n v="1174.05873"/>
    <n v="58.7029365"/>
    <n v="475.96975540540546"/>
    <n v="317.31317027027029"/>
  </r>
  <r>
    <s v="16/06/2026"/>
    <s v="M"/>
    <s v="[1062] RAMGADH"/>
    <s v="[8403] MOHANIA"/>
    <x v="63"/>
    <x v="63"/>
    <x v="63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6/06/2026"/>
    <s v="E"/>
    <s v="[1062] RAMGADH"/>
    <s v="[8403] MOHANIA"/>
    <x v="63"/>
    <x v="63"/>
    <x v="63"/>
    <s v="B"/>
    <n v="24"/>
    <n v="7.3"/>
    <n v="8.8000000000000007"/>
    <n v="1.7519999999999998"/>
    <n v="2.1120000000000001"/>
    <n v="60.34545"/>
    <n v="1448.2908"/>
    <n v="458.31987341772157"/>
    <n v="305.54658227848103"/>
    <n v="25.345089000000002"/>
    <n v="90"/>
    <n v="1563.6358889999999"/>
    <n v="65.151495374999996"/>
    <n v="494.82148386075949"/>
    <n v="329.88098924050632"/>
  </r>
  <r>
    <s v="17/06/2026"/>
    <s v="M"/>
    <s v="[1062] RAMGADH"/>
    <s v="[8403] MOHANIA"/>
    <x v="63"/>
    <x v="63"/>
    <x v="63"/>
    <s v="B"/>
    <n v="17"/>
    <n v="7.4"/>
    <n v="8.6"/>
    <n v="1.258"/>
    <n v="1.462"/>
    <n v="60.554200000000002"/>
    <n v="1029.4213999999999"/>
    <n v="461.07258883248733"/>
    <n v="307.38172588832487"/>
    <n v="18.014874500000001"/>
    <n v="63.75"/>
    <n v="1111.1862744999999"/>
    <n v="65.363898499999991"/>
    <n v="497.69465862944156"/>
    <n v="331.79643908629436"/>
  </r>
  <r>
    <s v="17/06/2026"/>
    <s v="M"/>
    <s v="[1062] RAMGADH"/>
    <s v="[8403] MOHANIA"/>
    <x v="63"/>
    <x v="63"/>
    <x v="63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17/06/2026"/>
    <s v="E"/>
    <s v="[1062] RAMGADH"/>
    <s v="[8403] MOHANIA"/>
    <x v="63"/>
    <x v="63"/>
    <x v="63"/>
    <s v="B"/>
    <n v="27"/>
    <n v="7"/>
    <n v="8.8000000000000007"/>
    <n v="1.89"/>
    <n v="2.3760000000000003"/>
    <n v="57.865500000000004"/>
    <n v="1562.3685"/>
    <n v="449.73186528497411"/>
    <n v="299.82124352331607"/>
    <n v="27.341448750000005"/>
    <n v="101.25"/>
    <n v="1690.95994875"/>
    <n v="62.62814625"/>
    <n v="486.74725064766835"/>
    <n v="324.49816709844555"/>
  </r>
  <r>
    <s v="17/06/2026"/>
    <s v="E"/>
    <s v="[1062] RAMGADH"/>
    <s v="[8403] MOHANIA"/>
    <x v="63"/>
    <x v="63"/>
    <x v="63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8/06/2026"/>
    <s v="M"/>
    <s v="[1062] RAMGADH"/>
    <s v="[8403] MOHANIA"/>
    <x v="63"/>
    <x v="63"/>
    <x v="63"/>
    <s v="B"/>
    <n v="15"/>
    <n v="6.8"/>
    <n v="8.8000000000000007"/>
    <n v="1.02"/>
    <n v="1.32"/>
    <n v="56.212200000000003"/>
    <n v="843.18299999999999"/>
    <n v="443.78052631578947"/>
    <n v="295.8536842105263"/>
    <n v="14.755702500000002"/>
    <n v="56.25"/>
    <n v="914.18870249999998"/>
    <n v="60.945913499999996"/>
    <n v="481.15194868421048"/>
    <n v="320.76796578947364"/>
  </r>
  <r>
    <s v="18/06/2026"/>
    <s v="E"/>
    <s v="[1062] RAMGADH"/>
    <s v="[8403] MOHANIA"/>
    <x v="63"/>
    <x v="63"/>
    <x v="63"/>
    <s v="B"/>
    <n v="22"/>
    <n v="7"/>
    <n v="9"/>
    <n v="1.54"/>
    <n v="1.98"/>
    <n v="58.45"/>
    <n v="1285.9000000000001"/>
    <n v="449.61538461538464"/>
    <n v="299.74358974358978"/>
    <n v="22.503250000000005"/>
    <n v="82.5"/>
    <n v="1390.9032500000001"/>
    <n v="63.222875000000002"/>
    <n v="486.32980769230767"/>
    <n v="324.21987179487178"/>
  </r>
  <r>
    <s v="18/06/2026"/>
    <s v="E"/>
    <s v="[1062] RAMGADH"/>
    <s v="[8403] MOHANIA"/>
    <x v="63"/>
    <x v="63"/>
    <x v="63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9/06/2026"/>
    <s v="M"/>
    <s v="[1062] RAMGADH"/>
    <s v="[8403] MOHANIA"/>
    <x v="63"/>
    <x v="63"/>
    <x v="63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19/06/2026"/>
    <s v="E"/>
    <s v="[1062] RAMGADH"/>
    <s v="[8403] MOHANIA"/>
    <x v="63"/>
    <x v="63"/>
    <x v="63"/>
    <s v="B"/>
    <n v="21"/>
    <n v="7.8"/>
    <n v="8.8000000000000007"/>
    <n v="1.6379999999999999"/>
    <n v="1.8480000000000001"/>
    <n v="64.478699999999989"/>
    <n v="1354.0526999999997"/>
    <n v="471.7953658536585"/>
    <n v="314.530243902439"/>
    <n v="23.695922249999999"/>
    <n v="78.75"/>
    <n v="1456.4986222499997"/>
    <n v="69.357077249999989"/>
    <n v="507.49080914634141"/>
    <n v="338.32720609756092"/>
  </r>
  <r>
    <s v="19/06/2026"/>
    <s v="E"/>
    <s v="[1062] RAMGADH"/>
    <s v="[8403] MOHANIA"/>
    <x v="63"/>
    <x v="63"/>
    <x v="63"/>
    <s v="C"/>
    <n v="34"/>
    <n v="3"/>
    <n v="8.1"/>
    <n v="1.02"/>
    <n v="2.7539999999999996"/>
    <n v="35.029125900000004"/>
    <n v="1190.9902806000002"/>
    <n v="417.01340357142868"/>
    <n v="278.00893571428577"/>
    <n v="20.842329910500005"/>
    <n v="127.5"/>
    <n v="1339.3326105105002"/>
    <n v="39.392135603250004"/>
    <n v="468.9539952767858"/>
    <n v="312.63599685119055"/>
  </r>
  <r>
    <s v="20/06/2026"/>
    <s v="M"/>
    <s v="[1062] RAMGADH"/>
    <s v="[8403] MOHANIA"/>
    <x v="63"/>
    <x v="63"/>
    <x v="63"/>
    <s v="B"/>
    <n v="17"/>
    <n v="7.2"/>
    <n v="8.8000000000000007"/>
    <n v="1.224"/>
    <n v="1.4960000000000002"/>
    <n v="59.518800000000006"/>
    <n v="1011.8196000000002"/>
    <n v="455.50102040816324"/>
    <n v="303.66734693877549"/>
    <n v="17.706843000000003"/>
    <n v="63.75"/>
    <n v="1093.2764430000002"/>
    <n v="64.310379000000012"/>
    <n v="492.17126785714288"/>
    <n v="328.11417857142857"/>
  </r>
  <r>
    <s v="20/06/2026"/>
    <s v="M"/>
    <s v="[1062] RAMGADH"/>
    <s v="[8403] MOHANIA"/>
    <x v="63"/>
    <x v="63"/>
    <x v="63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0/06/2026"/>
    <s v="E"/>
    <s v="[1062] RAMGADH"/>
    <s v="[8403] MOHANIA"/>
    <x v="63"/>
    <x v="63"/>
    <x v="63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20/06/2026"/>
    <s v="E"/>
    <s v="[1062] RAMGADH"/>
    <s v="[8403] MOHANIA"/>
    <x v="63"/>
    <x v="63"/>
    <x v="63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1/06/2026"/>
    <s v="M"/>
    <s v="[1062] RAMGADH"/>
    <s v="[8403] MOHANIA"/>
    <x v="63"/>
    <x v="63"/>
    <x v="63"/>
    <s v="B"/>
    <n v="17"/>
    <n v="7.6"/>
    <n v="8.8000000000000007"/>
    <n v="1.2919999999999998"/>
    <n v="1.4960000000000002"/>
    <n v="62.825400000000002"/>
    <n v="1068.0318"/>
    <n v="466.5252475247525"/>
    <n v="311.01683168316833"/>
    <n v="18.690556500000003"/>
    <n v="63.75"/>
    <n v="1150.4723564999999"/>
    <n v="67.674844499999992"/>
    <n v="502.53597400990094"/>
    <n v="335.02398267326731"/>
  </r>
  <r>
    <s v="21/06/2026"/>
    <s v="E"/>
    <s v="[1062] RAMGADH"/>
    <s v="[8403] MOHANIA"/>
    <x v="63"/>
    <x v="63"/>
    <x v="63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22/06/2026"/>
    <s v="M"/>
    <s v="[1062] RAMGADH"/>
    <s v="[8403] MOHANIA"/>
    <x v="63"/>
    <x v="63"/>
    <x v="63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22/06/2026"/>
    <s v="M"/>
    <s v="[1062] RAMGADH"/>
    <s v="[8403] MOHANIA"/>
    <x v="63"/>
    <x v="63"/>
    <x v="63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2/06/2026"/>
    <s v="E"/>
    <s v="[1062] RAMGADH"/>
    <s v="[8403] MOHANIA"/>
    <x v="63"/>
    <x v="63"/>
    <x v="63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22/06/2026"/>
    <s v="E"/>
    <s v="[1062] RAMGADH"/>
    <s v="[8403] MOHANIA"/>
    <x v="63"/>
    <x v="63"/>
    <x v="63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3/06/2026"/>
    <s v="M"/>
    <s v="[1062] RAMGADH"/>
    <s v="[8403] MOHANIA"/>
    <x v="63"/>
    <x v="63"/>
    <x v="63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23/06/2026"/>
    <s v="E"/>
    <s v="[1062] RAMGADH"/>
    <s v="[8403] MOHANIA"/>
    <x v="63"/>
    <x v="63"/>
    <x v="63"/>
    <s v="B"/>
    <n v="15"/>
    <n v="7.3"/>
    <n v="8.8000000000000007"/>
    <n v="1.095"/>
    <n v="1.32"/>
    <n v="60.34545"/>
    <n v="905.18174999999997"/>
    <n v="458.31987341772157"/>
    <n v="305.54658227848103"/>
    <n v="15.840680625000001"/>
    <n v="56.25"/>
    <n v="977.27243062499997"/>
    <n v="65.151495374999996"/>
    <n v="494.82148386075949"/>
    <n v="329.88098924050632"/>
  </r>
  <r>
    <s v="24/06/2026"/>
    <s v="M"/>
    <s v="[1062] RAMGADH"/>
    <s v="[8403] MOHANIA"/>
    <x v="63"/>
    <x v="63"/>
    <x v="63"/>
    <s v="B"/>
    <n v="19"/>
    <n v="7.5"/>
    <n v="8.8000000000000007"/>
    <n v="1.425"/>
    <n v="1.6720000000000002"/>
    <n v="61.998750000000001"/>
    <n v="1177.9762499999999"/>
    <n v="463.83104738154617"/>
    <n v="309.22069825436409"/>
    <n v="20.614584375"/>
    <n v="71.25"/>
    <n v="1269.840834375"/>
    <n v="66.833728124999993"/>
    <n v="500.00295355361595"/>
    <n v="333.33530236907728"/>
  </r>
  <r>
    <s v="24/06/2026"/>
    <s v="E"/>
    <s v="[1062] RAMGADH"/>
    <s v="[8403] MOHANIA"/>
    <x v="63"/>
    <x v="63"/>
    <x v="63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s v="24/06/2026"/>
    <s v="E"/>
    <s v="[1062] RAMGADH"/>
    <s v="[8403] MOHANIA"/>
    <x v="63"/>
    <x v="63"/>
    <x v="63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25/06/2026"/>
    <s v="M"/>
    <s v="[1062] RAMGADH"/>
    <s v="[8403] MOHANIA"/>
    <x v="63"/>
    <x v="63"/>
    <x v="63"/>
    <s v="B"/>
    <n v="19"/>
    <n v="7.3"/>
    <n v="8.6"/>
    <n v="1.3869999999999998"/>
    <n v="1.6340000000000001"/>
    <n v="59.735899999999994"/>
    <n v="1134.9820999999999"/>
    <n v="458.33171355498718"/>
    <n v="305.55447570332478"/>
    <n v="19.862186749999999"/>
    <n v="71.25"/>
    <n v="1226.09428675"/>
    <n v="64.53127825"/>
    <n v="495.12489705882354"/>
    <n v="330.08326470588236"/>
  </r>
  <r>
    <s v="25/06/2026"/>
    <s v="M"/>
    <s v="[1062] RAMGADH"/>
    <s v="[8403] MOHANIA"/>
    <x v="63"/>
    <x v="63"/>
    <x v="63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5/06/2026"/>
    <s v="E"/>
    <s v="[1062] RAMGADH"/>
    <s v="[8403] MOHANIA"/>
    <x v="63"/>
    <x v="63"/>
    <x v="63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26/06/2026"/>
    <s v="M"/>
    <s v="[1062] RAMGADH"/>
    <s v="[8403] MOHANIA"/>
    <x v="63"/>
    <x v="63"/>
    <x v="63"/>
    <s v="B"/>
    <n v="22"/>
    <n v="7.3"/>
    <n v="8.6"/>
    <n v="1.6059999999999999"/>
    <n v="1.8919999999999999"/>
    <n v="59.735899999999994"/>
    <n v="1314.1897999999999"/>
    <n v="458.33171355498718"/>
    <n v="305.55447570332478"/>
    <n v="22.998321499999999"/>
    <n v="82.5"/>
    <n v="1419.6881214999999"/>
    <n v="64.53127825"/>
    <n v="495.12489705882354"/>
    <n v="330.08326470588236"/>
  </r>
  <r>
    <s v="26/06/2026"/>
    <s v="M"/>
    <s v="[1062] RAMGADH"/>
    <s v="[8403] MOHANIA"/>
    <x v="63"/>
    <x v="63"/>
    <x v="63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6/06/2026"/>
    <s v="E"/>
    <s v="[1062] RAMGADH"/>
    <s v="[8403] MOHANIA"/>
    <x v="63"/>
    <x v="63"/>
    <x v="63"/>
    <s v="B"/>
    <n v="32"/>
    <n v="6.1"/>
    <n v="8.6"/>
    <n v="1.952"/>
    <n v="2.7519999999999998"/>
    <n v="49.9163"/>
    <n v="1597.3216"/>
    <n v="421.82788732394374"/>
    <n v="281.21859154929581"/>
    <n v="27.953128000000003"/>
    <n v="120"/>
    <n v="1745.2747279999999"/>
    <n v="54.539835249999996"/>
    <n v="460.90001619718311"/>
    <n v="307.26667746478876"/>
  </r>
  <r>
    <s v="26/06/2026"/>
    <s v="E"/>
    <s v="[1062] RAMGADH"/>
    <s v="[8403] MOHANIA"/>
    <x v="63"/>
    <x v="63"/>
    <x v="63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7/06/2026"/>
    <s v="M"/>
    <s v="[1062] RAMGADH"/>
    <s v="[8403] MOHANIA"/>
    <x v="63"/>
    <x v="63"/>
    <x v="63"/>
    <s v="B"/>
    <n v="21"/>
    <n v="7.2"/>
    <n v="8.6"/>
    <n v="1.5120000000000002"/>
    <n v="1.806"/>
    <n v="58.9176"/>
    <n v="1237.2696000000001"/>
    <n v="455.54845360824743"/>
    <n v="303.69896907216497"/>
    <n v="21.652218000000005"/>
    <n v="78.75"/>
    <n v="1337.671818"/>
    <n v="63.698658000000002"/>
    <n v="492.51539690721654"/>
    <n v="328.34359793814434"/>
  </r>
  <r>
    <s v="27/06/2026"/>
    <s v="M"/>
    <s v="[1062] RAMGADH"/>
    <s v="[8403] MOHANIA"/>
    <x v="63"/>
    <x v="63"/>
    <x v="63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7/06/2026"/>
    <s v="E"/>
    <s v="[1062] RAMGADH"/>
    <s v="[8403] MOHANIA"/>
    <x v="63"/>
    <x v="63"/>
    <x v="63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27/06/2026"/>
    <s v="E"/>
    <s v="[1062] RAMGADH"/>
    <s v="[8403] MOHANIA"/>
    <x v="63"/>
    <x v="63"/>
    <x v="63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8/06/2026"/>
    <s v="M"/>
    <s v="[1062] RAMGADH"/>
    <s v="[8403] MOHANIA"/>
    <x v="63"/>
    <x v="63"/>
    <x v="63"/>
    <s v="B"/>
    <n v="17"/>
    <n v="7"/>
    <n v="8.6"/>
    <n v="1.19"/>
    <n v="1.462"/>
    <n v="57.280999999999999"/>
    <n v="973.77699999999993"/>
    <n v="449.85078534031413"/>
    <n v="299.90052356020942"/>
    <n v="17.041097499999999"/>
    <n v="63.75"/>
    <n v="1054.5680975"/>
    <n v="62.033417499999999"/>
    <n v="487.17343586387437"/>
    <n v="324.78229057591625"/>
  </r>
  <r>
    <s v="28/06/2026"/>
    <s v="M"/>
    <s v="[1062] RAMGADH"/>
    <s v="[8403] MOHANIA"/>
    <x v="63"/>
    <x v="63"/>
    <x v="63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28/06/2026"/>
    <s v="E"/>
    <s v="[1062] RAMGADH"/>
    <s v="[8403] MOHANIA"/>
    <x v="63"/>
    <x v="63"/>
    <x v="63"/>
    <s v="B"/>
    <n v="29"/>
    <n v="6.3"/>
    <n v="8.6999999999999993"/>
    <n v="1.827"/>
    <n v="2.5229999999999997"/>
    <n v="51.552899999999994"/>
    <n v="1495.0340999999999"/>
    <n v="426.05702479338839"/>
    <n v="284.0380165289256"/>
    <n v="26.163096750000001"/>
    <n v="108.75"/>
    <n v="1629.9471967499999"/>
    <n v="56.205075749999999"/>
    <n v="464.50475826446279"/>
    <n v="309.6698388429752"/>
  </r>
  <r>
    <s v="28/06/2026"/>
    <s v="E"/>
    <s v="[1062] RAMGADH"/>
    <s v="[8403] MOHANIA"/>
    <x v="63"/>
    <x v="63"/>
    <x v="63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9/06/2026"/>
    <s v="M"/>
    <s v="[1062] RAMGADH"/>
    <s v="[8403] MOHANIA"/>
    <x v="63"/>
    <x v="63"/>
    <x v="63"/>
    <s v="B"/>
    <n v="18"/>
    <n v="7"/>
    <n v="8.6"/>
    <n v="1.26"/>
    <n v="1.5479999999999998"/>
    <n v="57.280999999999999"/>
    <n v="1031.058"/>
    <n v="449.85078534031413"/>
    <n v="299.90052356020942"/>
    <n v="18.043515000000003"/>
    <n v="67.5"/>
    <n v="1116.6015150000001"/>
    <n v="62.033417500000006"/>
    <n v="487.17343586387443"/>
    <n v="324.78229057591631"/>
  </r>
  <r>
    <s v="29/06/2026"/>
    <s v="M"/>
    <s v="[1062] RAMGADH"/>
    <s v="[8403] MOHANIA"/>
    <x v="63"/>
    <x v="63"/>
    <x v="63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29/06/2026"/>
    <s v="E"/>
    <s v="[1062] RAMGADH"/>
    <s v="[8403] MOHANIA"/>
    <x v="63"/>
    <x v="63"/>
    <x v="63"/>
    <s v="B"/>
    <n v="22"/>
    <n v="7"/>
    <n v="8.6"/>
    <n v="1.54"/>
    <n v="1.8919999999999999"/>
    <n v="57.280999999999999"/>
    <n v="1260.182"/>
    <n v="449.85078534031413"/>
    <n v="299.90052356020942"/>
    <n v="22.053185000000003"/>
    <n v="82.5"/>
    <n v="1364.735185"/>
    <n v="62.033417499999999"/>
    <n v="487.17343586387437"/>
    <n v="324.78229057591625"/>
  </r>
  <r>
    <s v="29/06/2026"/>
    <s v="E"/>
    <s v="[1062] RAMGADH"/>
    <s v="[8403] MOHANIA"/>
    <x v="63"/>
    <x v="63"/>
    <x v="63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30/06/2026"/>
    <s v="M"/>
    <s v="[1062] RAMGADH"/>
    <s v="[8403] MOHANIA"/>
    <x v="63"/>
    <x v="63"/>
    <x v="63"/>
    <s v="B"/>
    <n v="15"/>
    <n v="6.8"/>
    <n v="8.6"/>
    <n v="1.02"/>
    <n v="1.29"/>
    <n v="55.644399999999997"/>
    <n v="834.66599999999994"/>
    <n v="443.97127659574471"/>
    <n v="295.98085106382979"/>
    <n v="14.606655"/>
    <n v="56.25"/>
    <n v="905.52265499999999"/>
    <n v="60.368176999999996"/>
    <n v="481.66098670212767"/>
    <n v="321.1073244680851"/>
  </r>
  <r>
    <s v="30/06/2026"/>
    <s v="M"/>
    <s v="[1062] RAMGADH"/>
    <s v="[8403] MOHANIA"/>
    <x v="63"/>
    <x v="63"/>
    <x v="63"/>
    <s v="C"/>
    <n v="34"/>
    <n v="3"/>
    <n v="8.1"/>
    <n v="1.02"/>
    <n v="2.7539999999999996"/>
    <n v="35.029125900000004"/>
    <n v="1190.9902806000002"/>
    <n v="417.01340357142868"/>
    <n v="278.00893571428577"/>
    <n v="20.842329910500005"/>
    <n v="127.5"/>
    <n v="1339.3326105105002"/>
    <n v="39.392135603250004"/>
    <n v="468.9539952767858"/>
    <n v="312.63599685119055"/>
  </r>
  <r>
    <s v="30/06/2026"/>
    <s v="E"/>
    <s v="[1062] RAMGADH"/>
    <s v="[8403] MOHANIA"/>
    <x v="63"/>
    <x v="63"/>
    <x v="63"/>
    <s v="B"/>
    <n v="30"/>
    <n v="6.8"/>
    <n v="8.8000000000000007"/>
    <n v="2.04"/>
    <n v="2.64"/>
    <n v="56.212200000000003"/>
    <n v="1686.366"/>
    <n v="443.78052631578947"/>
    <n v="295.8536842105263"/>
    <n v="29.511405000000003"/>
    <n v="112.5"/>
    <n v="1828.377405"/>
    <n v="60.945913499999996"/>
    <n v="481.15194868421048"/>
    <n v="320.76796578947364"/>
  </r>
  <r>
    <s v="30/06/2026"/>
    <s v="E"/>
    <s v="[1062] RAMGADH"/>
    <s v="[8403] MOHANIA"/>
    <x v="63"/>
    <x v="63"/>
    <x v="63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1/06/2026"/>
    <s v="M"/>
    <s v="[1062] RAMGADH"/>
    <s v="[8401] DURGAWATI"/>
    <x v="64"/>
    <x v="64"/>
    <x v="64"/>
    <s v="B"/>
    <n v="64"/>
    <n v="6.2"/>
    <n v="8.8000000000000007"/>
    <n v="3.968"/>
    <n v="5.6320000000000006"/>
    <n v="51.252300000000005"/>
    <n v="3280.1472000000003"/>
    <n v="424.74281767955802"/>
    <n v="283.1618784530387"/>
    <n v="57.40257600000001"/>
    <n v="240"/>
    <n v="3577.5497760000003"/>
    <n v="55.899215250000005"/>
    <n v="463.25316505524864"/>
    <n v="308.83544337016576"/>
  </r>
  <r>
    <s v="01/06/2026"/>
    <s v="M"/>
    <s v="[1062] RAMGADH"/>
    <s v="[8401] DURGAWATI"/>
    <x v="64"/>
    <x v="64"/>
    <x v="64"/>
    <s v="C"/>
    <n v="102"/>
    <n v="3.2"/>
    <n v="8.1"/>
    <n v="3.2640000000000002"/>
    <n v="8.2619999999999987"/>
    <n v="35.8631259"/>
    <n v="3658.0388418000002"/>
    <n v="417.01309186046512"/>
    <n v="278.00872790697673"/>
    <n v="64.015679731500015"/>
    <n v="382.5"/>
    <n v="4104.5545215315005"/>
    <n v="40.240730603250007"/>
    <n v="467.91547213081407"/>
    <n v="311.9436480872094"/>
  </r>
  <r>
    <s v="01/06/2026"/>
    <s v="E"/>
    <s v="[1062] RAMGADH"/>
    <s v="[8401] DURGAWATI"/>
    <x v="64"/>
    <x v="64"/>
    <x v="64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01/06/2026"/>
    <s v="E"/>
    <s v="[1062] RAMGADH"/>
    <s v="[8401] DURGAWATI"/>
    <x v="64"/>
    <x v="64"/>
    <x v="64"/>
    <s v="C"/>
    <n v="56"/>
    <n v="3.8"/>
    <n v="8.1999999999999993"/>
    <n v="2.1279999999999997"/>
    <n v="4.5919999999999996"/>
    <n v="38.6431398"/>
    <n v="2164.0158288000002"/>
    <n v="417.01230000000004"/>
    <n v="278.00820000000004"/>
    <n v="37.870277004000009"/>
    <n v="210"/>
    <n v="2411.8861058040002"/>
    <n v="43.069394746500002"/>
    <n v="464.77764114928061"/>
    <n v="309.85176076618706"/>
  </r>
  <r>
    <s v="02/06/2026"/>
    <s v="M"/>
    <s v="[1062] RAMGADH"/>
    <s v="[8401] DURGAWATI"/>
    <x v="64"/>
    <x v="64"/>
    <x v="64"/>
    <s v="B"/>
    <n v="61"/>
    <n v="7.8"/>
    <n v="8.8000000000000007"/>
    <n v="4.758"/>
    <n v="5.3680000000000003"/>
    <n v="64.478699999999989"/>
    <n v="3933.2006999999994"/>
    <n v="471.7953658536585"/>
    <n v="314.530243902439"/>
    <n v="68.831012250000001"/>
    <n v="228.75"/>
    <n v="4230.7817122499991"/>
    <n v="69.357077249999989"/>
    <n v="507.49080914634141"/>
    <n v="338.32720609756092"/>
  </r>
  <r>
    <s v="02/06/2026"/>
    <s v="M"/>
    <s v="[1062] RAMGADH"/>
    <s v="[8401] DURGAWATI"/>
    <x v="64"/>
    <x v="64"/>
    <x v="64"/>
    <s v="C"/>
    <n v="30"/>
    <n v="3.8"/>
    <n v="8.3000000000000007"/>
    <n v="1.1399999999999999"/>
    <n v="2.4900000000000002"/>
    <n v="38.921153700000005"/>
    <n v="1167.6346110000002"/>
    <n v="417.01236107142859"/>
    <n v="278.00824071428571"/>
    <n v="20.433605692500006"/>
    <n v="112.5"/>
    <n v="1300.5682166925003"/>
    <n v="43.352273889750009"/>
    <n v="464.48864881875005"/>
    <n v="309.65909921250005"/>
  </r>
  <r>
    <s v="02/06/2026"/>
    <s v="E"/>
    <s v="[1062] RAMGADH"/>
    <s v="[8401] DURGAWATI"/>
    <x v="64"/>
    <x v="64"/>
    <x v="64"/>
    <s v="C"/>
    <n v="40"/>
    <n v="3.6"/>
    <n v="8.1"/>
    <n v="1.44"/>
    <n v="3.24"/>
    <n v="37.531125900000006"/>
    <n v="1501.2450360000003"/>
    <n v="417.01251000000008"/>
    <n v="278.00834000000003"/>
    <n v="26.271788130000008"/>
    <n v="150"/>
    <n v="1677.5168241300003"/>
    <n v="41.937920603250006"/>
    <n v="465.97689559166673"/>
    <n v="310.6512637277778"/>
  </r>
  <r>
    <s v="03/06/2026"/>
    <s v="M"/>
    <s v="[1062] RAMGADH"/>
    <s v="[8401] DURGAWATI"/>
    <x v="64"/>
    <x v="64"/>
    <x v="64"/>
    <s v="B"/>
    <n v="46"/>
    <n v="7.5"/>
    <n v="8.8000000000000007"/>
    <n v="3.45"/>
    <n v="4.048"/>
    <n v="61.998750000000001"/>
    <n v="2851.9425000000001"/>
    <n v="463.83104738154617"/>
    <n v="309.22069825436409"/>
    <n v="49.908993750000008"/>
    <n v="172.5"/>
    <n v="3074.3514937499999"/>
    <n v="66.833728124999993"/>
    <n v="500.00295355361595"/>
    <n v="333.33530236907728"/>
  </r>
  <r>
    <s v="03/06/2026"/>
    <s v="M"/>
    <s v="[1062] RAMGADH"/>
    <s v="[8401] DURGAWATI"/>
    <x v="64"/>
    <x v="64"/>
    <x v="64"/>
    <s v="C"/>
    <n v="34"/>
    <n v="4.2"/>
    <n v="8.3000000000000007"/>
    <n v="1.4280000000000002"/>
    <n v="2.8220000000000005"/>
    <n v="40.589153700000004"/>
    <n v="1380.0312258000001"/>
    <n v="417.01185308219181"/>
    <n v="278.00790205479456"/>
    <n v="24.150546451500006"/>
    <n v="127.5"/>
    <n v="1531.6817722515002"/>
    <n v="45.049463889750008"/>
    <n v="462.83695777140417"/>
    <n v="308.5579718476028"/>
  </r>
  <r>
    <s v="03/06/2026"/>
    <s v="E"/>
    <s v="[1062] RAMGADH"/>
    <s v="[8401] DURGAWATI"/>
    <x v="64"/>
    <x v="64"/>
    <x v="64"/>
    <s v="C"/>
    <n v="36"/>
    <n v="3.7"/>
    <n v="8.1"/>
    <n v="1.3320000000000001"/>
    <n v="2.9159999999999995"/>
    <n v="37.948125900000008"/>
    <n v="1366.1325324000004"/>
    <n v="417.01237252747262"/>
    <n v="278.00824835164843"/>
    <n v="23.90731931700001"/>
    <n v="135"/>
    <n v="1525.0398517170004"/>
    <n v="42.362218103250008"/>
    <n v="465.51888025549459"/>
    <n v="310.34592017032975"/>
  </r>
  <r>
    <s v="04/06/2026"/>
    <s v="M"/>
    <s v="[1062] RAMGADH"/>
    <s v="[8401] DURGAWATI"/>
    <x v="64"/>
    <x v="64"/>
    <x v="64"/>
    <s v="B"/>
    <n v="67"/>
    <n v="8"/>
    <n v="8.8000000000000007"/>
    <n v="5.36"/>
    <n v="5.8959999999999999"/>
    <n v="66.131999999999991"/>
    <n v="4430.8439999999991"/>
    <n v="476.91346153846149"/>
    <n v="317.94230769230768"/>
    <n v="77.53976999999999"/>
    <n v="251.25"/>
    <n v="4759.6337699999995"/>
    <n v="71.039309999999986"/>
    <n v="512.30271634615372"/>
    <n v="341.53514423076916"/>
  </r>
  <r>
    <s v="04/06/2026"/>
    <s v="M"/>
    <s v="[1062] RAMGADH"/>
    <s v="[8401] DURGAWATI"/>
    <x v="64"/>
    <x v="64"/>
    <x v="64"/>
    <s v="C"/>
    <n v="57"/>
    <n v="4.2"/>
    <n v="8.1"/>
    <n v="2.3940000000000001"/>
    <n v="4.617"/>
    <n v="40.033125900000002"/>
    <n v="2281.8881762999999"/>
    <n v="417.01172812499999"/>
    <n v="278.00781875000001"/>
    <n v="39.933043085250006"/>
    <n v="213.75"/>
    <n v="2535.5712193852501"/>
    <n v="44.483705603250002"/>
    <n v="463.37193336718752"/>
    <n v="308.9146222447917"/>
  </r>
  <r>
    <s v="04/06/2026"/>
    <s v="E"/>
    <s v="[1062] RAMGADH"/>
    <s v="[8401] DURGAWATI"/>
    <x v="64"/>
    <x v="64"/>
    <x v="64"/>
    <s v="B"/>
    <n v="18"/>
    <n v="6"/>
    <n v="8.6"/>
    <n v="1.08"/>
    <n v="1.5479999999999998"/>
    <n v="49.097999999999999"/>
    <n v="883.76400000000001"/>
    <n v="418.44886363636368"/>
    <n v="278.96590909090912"/>
    <n v="15.465870000000002"/>
    <n v="67.5"/>
    <n v="966.72987000000001"/>
    <n v="53.707214999999998"/>
    <n v="457.7319460227273"/>
    <n v="305.15463068181822"/>
  </r>
  <r>
    <s v="04/06/2026"/>
    <s v="E"/>
    <s v="[1062] RAMGADH"/>
    <s v="[8401] DURGAWATI"/>
    <x v="64"/>
    <x v="64"/>
    <x v="64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5/06/2026"/>
    <s v="M"/>
    <s v="[1062] RAMGADH"/>
    <s v="[8401] DURGAWATI"/>
    <x v="64"/>
    <x v="64"/>
    <x v="64"/>
    <s v="B"/>
    <n v="65"/>
    <n v="6"/>
    <n v="8.6"/>
    <n v="3.9"/>
    <n v="5.59"/>
    <n v="49.097999999999999"/>
    <n v="3191.37"/>
    <n v="418.44886363636368"/>
    <n v="278.96590909090912"/>
    <n v="55.848975000000003"/>
    <n v="243.75"/>
    <n v="3490.9689749999998"/>
    <n v="53.707214999999998"/>
    <n v="457.7319460227273"/>
    <n v="305.15463068181822"/>
  </r>
  <r>
    <s v="05/06/2026"/>
    <s v="M"/>
    <s v="[1062] RAMGADH"/>
    <s v="[8401] DURGAWATI"/>
    <x v="64"/>
    <x v="64"/>
    <x v="64"/>
    <s v="C"/>
    <n v="110"/>
    <n v="3.3"/>
    <n v="8.1"/>
    <n v="3.63"/>
    <n v="8.91"/>
    <n v="36.280125900000002"/>
    <n v="3990.8138490000001"/>
    <n v="417.0129413793104"/>
    <n v="278.00862758620696"/>
    <n v="69.839242357500012"/>
    <n v="412.5"/>
    <n v="4473.1530913574998"/>
    <n v="40.665028103249995"/>
    <n v="467.41411612931034"/>
    <n v="311.60941075287354"/>
  </r>
  <r>
    <s v="05/06/2026"/>
    <s v="E"/>
    <s v="[1062] RAMGADH"/>
    <s v="[8401] DURGAWATI"/>
    <x v="64"/>
    <x v="64"/>
    <x v="64"/>
    <s v="C"/>
    <n v="52"/>
    <n v="4.0999999999999996"/>
    <n v="8.1"/>
    <n v="2.1319999999999997"/>
    <n v="4.2119999999999997"/>
    <n v="39.6161259"/>
    <n v="2060.0385467999999"/>
    <n v="417.01185157894736"/>
    <n v="278.00790105263155"/>
    <n v="36.050674569000002"/>
    <n v="195"/>
    <n v="2291.0892213689999"/>
    <n v="44.05940810325"/>
    <n v="463.78324319210526"/>
    <n v="309.18882879473682"/>
  </r>
  <r>
    <s v="06/06/2026"/>
    <s v="M"/>
    <s v="[1062] RAMGADH"/>
    <s v="[8401] DURGAWATI"/>
    <x v="64"/>
    <x v="64"/>
    <x v="64"/>
    <s v="B"/>
    <n v="54"/>
    <n v="8"/>
    <n v="8.8000000000000007"/>
    <n v="4.32"/>
    <n v="4.7520000000000007"/>
    <n v="66.131999999999991"/>
    <n v="3571.1279999999997"/>
    <n v="476.91346153846149"/>
    <n v="317.94230769230768"/>
    <n v="62.49474"/>
    <n v="202.5"/>
    <n v="3836.1227399999998"/>
    <n v="71.03931"/>
    <n v="512.30271634615383"/>
    <n v="341.53514423076922"/>
  </r>
  <r>
    <s v="06/06/2026"/>
    <s v="M"/>
    <s v="[1062] RAMGADH"/>
    <s v="[8401] DURGAWATI"/>
    <x v="64"/>
    <x v="64"/>
    <x v="64"/>
    <s v="C"/>
    <n v="30"/>
    <n v="4"/>
    <n v="8.1"/>
    <n v="1.2"/>
    <n v="2.4300000000000002"/>
    <n v="39.199125899999999"/>
    <n v="1175.9737769999999"/>
    <n v="417.01197765957443"/>
    <n v="278.00798510638293"/>
    <n v="20.579541097500002"/>
    <n v="112.5"/>
    <n v="1309.0533180974999"/>
    <n v="43.635110603249998"/>
    <n v="464.20330428989359"/>
    <n v="309.46886952659571"/>
  </r>
  <r>
    <s v="06/06/2026"/>
    <s v="E"/>
    <s v="[1062] RAMGADH"/>
    <s v="[8401] DURGAWATI"/>
    <x v="64"/>
    <x v="64"/>
    <x v="6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06/06/2026"/>
    <s v="E"/>
    <s v="[1062] RAMGADH"/>
    <s v="[8401] DURGAWATI"/>
    <x v="64"/>
    <x v="64"/>
    <x v="64"/>
    <s v="C"/>
    <n v="47"/>
    <n v="3.6"/>
    <n v="8.1"/>
    <n v="1.6920000000000002"/>
    <n v="3.8069999999999999"/>
    <n v="37.531125900000006"/>
    <n v="1763.9629173000003"/>
    <n v="417.01251000000008"/>
    <n v="278.00834000000003"/>
    <n v="30.869351052750009"/>
    <n v="176.25"/>
    <n v="1971.0822683527504"/>
    <n v="41.937920603250006"/>
    <n v="465.97689559166673"/>
    <n v="310.6512637277778"/>
  </r>
  <r>
    <s v="07/06/2026"/>
    <s v="M"/>
    <s v="[1062] RAMGADH"/>
    <s v="[8401] DURGAWATI"/>
    <x v="64"/>
    <x v="64"/>
    <x v="64"/>
    <s v="B"/>
    <n v="60"/>
    <n v="6.4"/>
    <n v="8.8000000000000007"/>
    <n v="3.84"/>
    <n v="5.28"/>
    <n v="52.9056"/>
    <n v="3174.3359999999998"/>
    <n v="431.29565217391303"/>
    <n v="287.53043478260867"/>
    <n v="55.550879999999999"/>
    <n v="225"/>
    <n v="3454.88688"/>
    <n v="57.581448000000002"/>
    <n v="469.41397826086956"/>
    <n v="312.94265217391302"/>
  </r>
  <r>
    <s v="07/06/2026"/>
    <s v="M"/>
    <s v="[1062] RAMGADH"/>
    <s v="[8401] DURGAWATI"/>
    <x v="64"/>
    <x v="64"/>
    <x v="64"/>
    <s v="C"/>
    <n v="79"/>
    <n v="3.3"/>
    <n v="8"/>
    <n v="2.6069999999999998"/>
    <n v="6.32"/>
    <n v="36.002112000000004"/>
    <n v="2844.1668480000003"/>
    <n v="417.01288030888031"/>
    <n v="278.00858687258687"/>
    <n v="49.772919840000007"/>
    <n v="296.25"/>
    <n v="3190.1897678400001"/>
    <n v="40.382148960000002"/>
    <n v="467.74689915057911"/>
    <n v="311.83126610038607"/>
  </r>
  <r>
    <s v="07/06/2026"/>
    <s v="E"/>
    <s v="[1062] RAMGADH"/>
    <s v="[8401] DURGAWATI"/>
    <x v="64"/>
    <x v="64"/>
    <x v="64"/>
    <s v="C"/>
    <n v="45"/>
    <n v="3.8"/>
    <n v="8.1"/>
    <n v="1.71"/>
    <n v="3.645"/>
    <n v="38.365125900000002"/>
    <n v="1726.4306655"/>
    <n v="417.01223804347831"/>
    <n v="278.00815869565218"/>
    <n v="30.212536646250005"/>
    <n v="168.75"/>
    <n v="1925.3932021462501"/>
    <n v="42.786515603250002"/>
    <n v="465.07082177445653"/>
    <n v="310.04721451630434"/>
  </r>
  <r>
    <s v="08/06/2026"/>
    <s v="M"/>
    <s v="[1062] RAMGADH"/>
    <s v="[8401] DURGAWATI"/>
    <x v="64"/>
    <x v="64"/>
    <x v="64"/>
    <s v="B"/>
    <n v="34"/>
    <n v="7.6"/>
    <n v="8.8000000000000007"/>
    <n v="2.5839999999999996"/>
    <n v="2.9920000000000004"/>
    <n v="62.825400000000002"/>
    <n v="2136.0636"/>
    <n v="466.5252475247525"/>
    <n v="311.01683168316833"/>
    <n v="37.381113000000006"/>
    <n v="127.5"/>
    <n v="2300.9447129999999"/>
    <n v="67.674844499999992"/>
    <n v="502.53597400990094"/>
    <n v="335.02398267326731"/>
  </r>
  <r>
    <s v="08/06/2026"/>
    <s v="M"/>
    <s v="[1062] RAMGADH"/>
    <s v="[8401] DURGAWATI"/>
    <x v="64"/>
    <x v="64"/>
    <x v="64"/>
    <s v="C"/>
    <n v="87"/>
    <n v="3.8"/>
    <n v="8.1"/>
    <n v="3.3059999999999996"/>
    <n v="7.0469999999999997"/>
    <n v="38.365125900000002"/>
    <n v="3337.7659533000001"/>
    <n v="417.01223804347831"/>
    <n v="278.00815869565218"/>
    <n v="58.410904182750009"/>
    <n v="326.25"/>
    <n v="3722.4268574827502"/>
    <n v="42.786515603250002"/>
    <n v="465.07082177445653"/>
    <n v="310.04721451630434"/>
  </r>
  <r>
    <s v="08/06/2026"/>
    <s v="E"/>
    <s v="[1062] RAMGADH"/>
    <s v="[8401] DURGAWATI"/>
    <x v="64"/>
    <x v="64"/>
    <x v="64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08/06/2026"/>
    <s v="E"/>
    <s v="[1062] RAMGADH"/>
    <s v="[8401] DURGAWATI"/>
    <x v="64"/>
    <x v="64"/>
    <x v="64"/>
    <s v="C"/>
    <n v="71"/>
    <n v="3.4"/>
    <n v="8.1"/>
    <n v="2.4140000000000001"/>
    <n v="5.7510000000000003"/>
    <n v="36.697125900000003"/>
    <n v="2605.4959389000001"/>
    <n v="417.01279431818188"/>
    <n v="278.00852954545456"/>
    <n v="45.596178930750007"/>
    <n v="266.25"/>
    <n v="2917.3421178307499"/>
    <n v="41.089325603249996"/>
    <n v="466.92415458238634"/>
    <n v="311.28276972159091"/>
  </r>
  <r>
    <s v="09/06/2026"/>
    <s v="M"/>
    <s v="[1062] RAMGADH"/>
    <s v="[8401] DURGAWATI"/>
    <x v="64"/>
    <x v="64"/>
    <x v="64"/>
    <s v="B"/>
    <n v="113"/>
    <n v="6.6"/>
    <n v="8.8000000000000007"/>
    <n v="7.4579999999999993"/>
    <n v="9.9440000000000008"/>
    <n v="54.558900000000001"/>
    <n v="6165.1557000000003"/>
    <n v="437.63823529411764"/>
    <n v="291.75882352941176"/>
    <n v="107.89022475000002"/>
    <n v="423.75"/>
    <n v="6696.7959247500003"/>
    <n v="59.263680749999999"/>
    <n v="475.37711831550797"/>
    <n v="316.91807887700531"/>
  </r>
  <r>
    <s v="09/06/2026"/>
    <s v="E"/>
    <s v="[1062] RAMGADH"/>
    <s v="[8401] DURGAWATI"/>
    <x v="64"/>
    <x v="64"/>
    <x v="64"/>
    <s v="C"/>
    <n v="58"/>
    <n v="3.3"/>
    <n v="8.1"/>
    <n v="1.9139999999999997"/>
    <n v="4.6979999999999995"/>
    <n v="36.280125900000002"/>
    <n v="2104.2473021999999"/>
    <n v="417.0129413793104"/>
    <n v="278.00862758620696"/>
    <n v="36.8243277885"/>
    <n v="217.5"/>
    <n v="2358.5716299884998"/>
    <n v="40.665028103249995"/>
    <n v="467.41411612931034"/>
    <n v="311.60941075287354"/>
  </r>
  <r>
    <s v="10/06/2026"/>
    <s v="M"/>
    <s v="[1062] RAMGADH"/>
    <s v="[8401] DURGAWATI"/>
    <x v="64"/>
    <x v="64"/>
    <x v="64"/>
    <s v="B"/>
    <n v="57"/>
    <n v="7.2"/>
    <n v="8.8000000000000007"/>
    <n v="4.1040000000000001"/>
    <n v="5.016"/>
    <n v="59.518800000000006"/>
    <n v="3392.5716000000002"/>
    <n v="455.50102040816324"/>
    <n v="303.66734693877549"/>
    <n v="59.370003000000011"/>
    <n v="213.75"/>
    <n v="3665.6916030000002"/>
    <n v="64.310378999999998"/>
    <n v="492.17126785714277"/>
    <n v="328.11417857142851"/>
  </r>
  <r>
    <s v="10/06/2026"/>
    <s v="M"/>
    <s v="[1062] RAMGADH"/>
    <s v="[8401] DURGAWATI"/>
    <x v="64"/>
    <x v="64"/>
    <x v="64"/>
    <s v="C"/>
    <n v="111"/>
    <n v="3.6"/>
    <n v="8.1"/>
    <n v="3.9960000000000004"/>
    <n v="8.9909999999999997"/>
    <n v="37.531125900000006"/>
    <n v="4165.9549749000007"/>
    <n v="417.01251000000008"/>
    <n v="278.00834000000003"/>
    <n v="72.904212060750012"/>
    <n v="416.25"/>
    <n v="4655.1091869607508"/>
    <n v="41.937920603250006"/>
    <n v="465.97689559166673"/>
    <n v="310.6512637277778"/>
  </r>
  <r>
    <s v="10/06/2026"/>
    <s v="E"/>
    <s v="[1062] RAMGADH"/>
    <s v="[8401] DURGAWATI"/>
    <x v="64"/>
    <x v="64"/>
    <x v="64"/>
    <s v="B"/>
    <n v="11"/>
    <n v="6.9"/>
    <n v="8.8000000000000007"/>
    <n v="0.75900000000000001"/>
    <n v="0.96800000000000008"/>
    <n v="57.038850000000004"/>
    <n v="627.42735000000005"/>
    <n v="446.77950391644907"/>
    <n v="297.85300261096603"/>
    <n v="10.979978625000001"/>
    <n v="41.25"/>
    <n v="679.65732862499999"/>
    <n v="61.787029875000002"/>
    <n v="483.97151338120102"/>
    <n v="322.64767558746735"/>
  </r>
  <r>
    <s v="10/06/2026"/>
    <s v="E"/>
    <s v="[1062] RAMGADH"/>
    <s v="[8401] DURGAWATI"/>
    <x v="64"/>
    <x v="64"/>
    <x v="64"/>
    <s v="C"/>
    <n v="60"/>
    <n v="3.2"/>
    <n v="8.1"/>
    <n v="1.92"/>
    <n v="4.8600000000000003"/>
    <n v="35.8631259"/>
    <n v="2151.787554"/>
    <n v="417.01309186046512"/>
    <n v="278.00872790697673"/>
    <n v="37.656282195000003"/>
    <n v="225"/>
    <n v="2414.4438361950001"/>
    <n v="40.24073060325"/>
    <n v="467.91547213081401"/>
    <n v="311.94364808720934"/>
  </r>
  <r>
    <s v="11/06/2026"/>
    <s v="M"/>
    <s v="[1062] RAMGADH"/>
    <s v="[8401] DURGAWATI"/>
    <x v="64"/>
    <x v="64"/>
    <x v="64"/>
    <s v="B"/>
    <n v="255"/>
    <n v="6.7"/>
    <n v="9"/>
    <n v="17.085000000000001"/>
    <n v="22.95"/>
    <n v="55.945"/>
    <n v="14265.975"/>
    <n v="440.51181102362204"/>
    <n v="293.67454068241472"/>
    <n v="249.65456250000003"/>
    <n v="956.25"/>
    <n v="15471.8795625"/>
    <n v="60.674037500000004"/>
    <n v="477.74832677165358"/>
    <n v="318.4988845144357"/>
  </r>
  <r>
    <s v="11/06/2026"/>
    <s v="M"/>
    <s v="[1062] RAMGADH"/>
    <s v="[8401] DURGAWATI"/>
    <x v="64"/>
    <x v="64"/>
    <x v="64"/>
    <s v="C"/>
    <n v="14"/>
    <n v="3.6"/>
    <n v="8.1999999999999993"/>
    <n v="0.504"/>
    <n v="1.1479999999999999"/>
    <n v="37.809139800000004"/>
    <n v="529.32795720000001"/>
    <n v="417.01257132352941"/>
    <n v="278.00838088235292"/>
    <n v="9.2632392510000017"/>
    <n v="52.5"/>
    <n v="591.09119645099997"/>
    <n v="42.220799746499999"/>
    <n v="465.6705854393382"/>
    <n v="310.44705695955878"/>
  </r>
  <r>
    <s v="11/06/2026"/>
    <s v="E"/>
    <s v="[1062] RAMGADH"/>
    <s v="[8401] DURGAWATI"/>
    <x v="64"/>
    <x v="64"/>
    <x v="64"/>
    <s v="B"/>
    <n v="5"/>
    <n v="5.8"/>
    <n v="8.6"/>
    <n v="0.28999999999999998"/>
    <n v="0.43"/>
    <n v="47.461399999999998"/>
    <n v="237.30699999999999"/>
    <n v="411.51502890173413"/>
    <n v="274.34335260115608"/>
    <n v="4.1528725"/>
    <n v="18.75"/>
    <n v="260.20987249999996"/>
    <n v="52.041974499999995"/>
    <n v="451.23099277456652"/>
    <n v="300.82066184971103"/>
  </r>
  <r>
    <s v="11/06/2026"/>
    <s v="E"/>
    <s v="[1062] RAMGADH"/>
    <s v="[8401] DURGAWATI"/>
    <x v="64"/>
    <x v="64"/>
    <x v="64"/>
    <s v="C"/>
    <n v="57"/>
    <n v="3.6"/>
    <n v="8.1"/>
    <n v="2.052"/>
    <n v="4.617"/>
    <n v="37.531125900000006"/>
    <n v="2139.2741763000004"/>
    <n v="417.01251000000008"/>
    <n v="278.00834000000003"/>
    <n v="37.437298085250013"/>
    <n v="213.75"/>
    <n v="2390.4614743852503"/>
    <n v="41.937920603250006"/>
    <n v="465.97689559166673"/>
    <n v="310.6512637277778"/>
  </r>
  <r>
    <s v="12/06/2026"/>
    <s v="M"/>
    <s v="[1062] RAMGADH"/>
    <s v="[8401] DURGAWATI"/>
    <x v="64"/>
    <x v="64"/>
    <x v="64"/>
    <s v="B"/>
    <n v="277"/>
    <n v="6.4"/>
    <n v="8.8000000000000007"/>
    <n v="17.728000000000002"/>
    <n v="24.376000000000005"/>
    <n v="52.9056"/>
    <n v="14654.851199999999"/>
    <n v="431.29565217391303"/>
    <n v="287.53043478260867"/>
    <n v="256.45989600000001"/>
    <n v="1038.75"/>
    <n v="15950.061095999999"/>
    <n v="57.581447999999995"/>
    <n v="469.4139782608695"/>
    <n v="312.94265217391302"/>
  </r>
  <r>
    <s v="12/06/2026"/>
    <s v="M"/>
    <s v="[1062] RAMGADH"/>
    <s v="[8401] DURGAWATI"/>
    <x v="64"/>
    <x v="64"/>
    <x v="64"/>
    <s v="C"/>
    <n v="83"/>
    <n v="3.3"/>
    <n v="8.1"/>
    <n v="2.7389999999999999"/>
    <n v="6.7229999999999999"/>
    <n v="36.280125900000002"/>
    <n v="3011.2504497"/>
    <n v="417.0129413793104"/>
    <n v="278.00862758620696"/>
    <n v="52.696882869750006"/>
    <n v="311.25"/>
    <n v="3375.19733256975"/>
    <n v="40.665028103250002"/>
    <n v="467.4141161293104"/>
    <n v="311.6094107528736"/>
  </r>
  <r>
    <s v="12/06/2026"/>
    <s v="E"/>
    <s v="[1062] RAMGADH"/>
    <s v="[8401] DURGAWATI"/>
    <x v="64"/>
    <x v="64"/>
    <x v="64"/>
    <s v="B"/>
    <n v="6"/>
    <n v="7.3"/>
    <n v="9"/>
    <n v="0.43799999999999994"/>
    <n v="0.54"/>
    <n v="60.954999999999998"/>
    <n v="365.73"/>
    <n v="458.30827067669168"/>
    <n v="305.53884711779443"/>
    <n v="6.4002750000000006"/>
    <n v="22.5"/>
    <n v="394.63027500000004"/>
    <n v="65.771712500000007"/>
    <n v="494.52415413533839"/>
    <n v="329.68276942355891"/>
  </r>
  <r>
    <s v="12/06/2026"/>
    <s v="E"/>
    <s v="[1062] RAMGADH"/>
    <s v="[8401] DURGAWATI"/>
    <x v="64"/>
    <x v="64"/>
    <x v="64"/>
    <s v="C"/>
    <n v="37"/>
    <n v="3.6"/>
    <n v="8.1999999999999993"/>
    <n v="1.3320000000000001"/>
    <n v="3.0339999999999998"/>
    <n v="37.809139800000004"/>
    <n v="1398.9381726000001"/>
    <n v="417.01257132352941"/>
    <n v="278.00838088235292"/>
    <n v="24.481418020500005"/>
    <n v="138.75"/>
    <n v="1562.1695906205002"/>
    <n v="42.220799746500006"/>
    <n v="465.67058543933825"/>
    <n v="310.44705695955884"/>
  </r>
  <r>
    <s v="13/06/2026"/>
    <s v="M"/>
    <s v="[1062] RAMGADH"/>
    <s v="[8401] DURGAWATI"/>
    <x v="64"/>
    <x v="64"/>
    <x v="64"/>
    <s v="B"/>
    <n v="63"/>
    <n v="6.2"/>
    <n v="8.6"/>
    <n v="3.9060000000000001"/>
    <n v="5.4179999999999993"/>
    <n v="50.7346"/>
    <n v="3196.2798000000003"/>
    <n v="425.15027932960902"/>
    <n v="283.4335195530727"/>
    <n v="55.934896500000008"/>
    <n v="236.25"/>
    <n v="3488.4646965000002"/>
    <n v="55.372455500000001"/>
    <n v="464.01499022346377"/>
    <n v="309.34332681564251"/>
  </r>
  <r>
    <s v="13/06/2026"/>
    <s v="M"/>
    <s v="[1062] RAMGADH"/>
    <s v="[8401] DURGAWATI"/>
    <x v="64"/>
    <x v="64"/>
    <x v="64"/>
    <s v="C"/>
    <n v="77"/>
    <n v="3.6"/>
    <n v="8.1999999999999993"/>
    <n v="2.7719999999999998"/>
    <n v="6.3140000000000001"/>
    <n v="37.809139800000004"/>
    <n v="2911.3037646000002"/>
    <n v="417.01257132352941"/>
    <n v="278.00838088235292"/>
    <n v="50.947815880500009"/>
    <n v="288.75"/>
    <n v="3251.0015804805003"/>
    <n v="42.220799746500006"/>
    <n v="465.67058543933825"/>
    <n v="310.44705695955884"/>
  </r>
  <r>
    <s v="13/06/2026"/>
    <s v="E"/>
    <s v="[1062] RAMGADH"/>
    <s v="[8401] DURGAWATI"/>
    <x v="64"/>
    <x v="64"/>
    <x v="64"/>
    <s v="B"/>
    <n v="33"/>
    <n v="6.3"/>
    <n v="8.8000000000000007"/>
    <n v="2.0790000000000002"/>
    <n v="2.9040000000000004"/>
    <n v="52.078949999999999"/>
    <n v="1718.60535"/>
    <n v="428.04616438356163"/>
    <n v="285.36410958904111"/>
    <n v="30.075593625000003"/>
    <n v="123.75"/>
    <n v="1872.4309436250001"/>
    <n v="56.740331625000003"/>
    <n v="466.35889006849317"/>
    <n v="310.90592671232878"/>
  </r>
  <r>
    <s v="13/06/2026"/>
    <s v="E"/>
    <s v="[1062] RAMGADH"/>
    <s v="[8401] DURGAWATI"/>
    <x v="64"/>
    <x v="64"/>
    <x v="64"/>
    <s v="C"/>
    <n v="65"/>
    <n v="3.1"/>
    <n v="8.1"/>
    <n v="2.0150000000000001"/>
    <n v="5.2649999999999997"/>
    <n v="35.446125899999998"/>
    <n v="2303.9981834999999"/>
    <n v="417.01324588235298"/>
    <n v="278.0088305882353"/>
    <n v="40.31996821125"/>
    <n v="243.75"/>
    <n v="2588.0681517112498"/>
    <n v="39.816433103249999"/>
    <n v="468.42862474411766"/>
    <n v="312.28574982941177"/>
  </r>
  <r>
    <s v="14/06/2026"/>
    <s v="M"/>
    <s v="[1062] RAMGADH"/>
    <s v="[8401] DURGAWATI"/>
    <x v="64"/>
    <x v="64"/>
    <x v="64"/>
    <s v="B"/>
    <n v="63"/>
    <n v="7"/>
    <n v="9"/>
    <n v="4.41"/>
    <n v="5.67"/>
    <n v="58.45"/>
    <n v="3682.3500000000004"/>
    <n v="449.61538461538464"/>
    <n v="299.74358974358978"/>
    <n v="64.441125000000014"/>
    <n v="236.25"/>
    <n v="3983.0411250000002"/>
    <n v="63.222875000000002"/>
    <n v="486.32980769230767"/>
    <n v="324.21987179487178"/>
  </r>
  <r>
    <s v="14/06/2026"/>
    <s v="M"/>
    <s v="[1062] RAMGADH"/>
    <s v="[8401] DURGAWATI"/>
    <x v="64"/>
    <x v="64"/>
    <x v="64"/>
    <s v="C"/>
    <n v="112"/>
    <n v="3.4"/>
    <n v="8.1999999999999993"/>
    <n v="3.8080000000000003"/>
    <n v="9.1839999999999993"/>
    <n v="36.975139800000001"/>
    <n v="4141.2156575999998"/>
    <n v="417.01285488721805"/>
    <n v="278.00856992481204"/>
    <n v="72.471274008000009"/>
    <n v="420"/>
    <n v="4633.6869316080001"/>
    <n v="41.372204746500003"/>
    <n v="466.60381293045111"/>
    <n v="311.06920862030074"/>
  </r>
  <r>
    <s v="14/06/2026"/>
    <s v="E"/>
    <s v="[1062] RAMGADH"/>
    <s v="[8401] DURGAWATI"/>
    <x v="64"/>
    <x v="64"/>
    <x v="64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14/06/2026"/>
    <s v="E"/>
    <s v="[1062] RAMGADH"/>
    <s v="[8401] DURGAWATI"/>
    <x v="64"/>
    <x v="64"/>
    <x v="64"/>
    <s v="C"/>
    <n v="53"/>
    <n v="3.1"/>
    <n v="8.1"/>
    <n v="1.643"/>
    <n v="4.2929999999999993"/>
    <n v="35.446125899999998"/>
    <n v="1878.6446727"/>
    <n v="417.01324588235298"/>
    <n v="278.0088305882353"/>
    <n v="32.876281772250003"/>
    <n v="198.75"/>
    <n v="2110.2709544722502"/>
    <n v="39.816433103250006"/>
    <n v="468.42862474411777"/>
    <n v="312.28574982941183"/>
  </r>
  <r>
    <s v="15/06/2026"/>
    <s v="M"/>
    <s v="[1062] RAMGADH"/>
    <s v="[8401] DURGAWATI"/>
    <x v="64"/>
    <x v="64"/>
    <x v="64"/>
    <s v="B"/>
    <n v="79"/>
    <n v="7.4"/>
    <n v="8.8000000000000007"/>
    <n v="5.8460000000000001"/>
    <n v="6.9520000000000008"/>
    <n v="61.172100000000007"/>
    <n v="4832.5959000000003"/>
    <n v="461.09623115577887"/>
    <n v="307.39748743718593"/>
    <n v="84.570428250000006"/>
    <n v="296.25"/>
    <n v="5213.4163282500003"/>
    <n v="65.992611750000009"/>
    <n v="497.43174685929648"/>
    <n v="331.6211645728643"/>
  </r>
  <r>
    <s v="15/06/2026"/>
    <s v="M"/>
    <s v="[1062] RAMGADH"/>
    <s v="[8401] DURGAWATI"/>
    <x v="64"/>
    <x v="64"/>
    <x v="64"/>
    <s v="C"/>
    <n v="13"/>
    <n v="3.8"/>
    <n v="8"/>
    <n v="0.49399999999999999"/>
    <n v="1.04"/>
    <n v="38.087112000000005"/>
    <n v="495.13245600000005"/>
    <n v="417.01217518248177"/>
    <n v="278.00811678832116"/>
    <n v="8.6648179800000023"/>
    <n v="48.75"/>
    <n v="552.54727398"/>
    <n v="42.503636460000003"/>
    <n v="465.36828240875911"/>
    <n v="310.24552160583943"/>
  </r>
  <r>
    <s v="15/06/2026"/>
    <s v="E"/>
    <s v="[1062] RAMGADH"/>
    <s v="[8401] DURGAWATI"/>
    <x v="64"/>
    <x v="64"/>
    <x v="64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15/06/2026"/>
    <s v="E"/>
    <s v="[1062] RAMGADH"/>
    <s v="[8401] DURGAWATI"/>
    <x v="64"/>
    <x v="64"/>
    <x v="64"/>
    <s v="C"/>
    <n v="58"/>
    <n v="3.4"/>
    <n v="8.1"/>
    <n v="1.972"/>
    <n v="4.6979999999999995"/>
    <n v="36.697125900000003"/>
    <n v="2128.4333022000001"/>
    <n v="417.01279431818188"/>
    <n v="278.00852954545456"/>
    <n v="37.247582788500004"/>
    <n v="217.5"/>
    <n v="2383.1808849885001"/>
    <n v="41.089325603250003"/>
    <n v="466.92415458238645"/>
    <n v="311.28276972159097"/>
  </r>
  <r>
    <s v="16/06/2026"/>
    <s v="M"/>
    <s v="[1062] RAMGADH"/>
    <s v="[8401] DURGAWATI"/>
    <x v="64"/>
    <x v="64"/>
    <x v="64"/>
    <s v="B"/>
    <n v="69"/>
    <n v="7.4"/>
    <n v="8.8000000000000007"/>
    <n v="5.1059999999999999"/>
    <n v="6.0720000000000001"/>
    <n v="61.172100000000007"/>
    <n v="4220.8749000000007"/>
    <n v="461.09623115577887"/>
    <n v="307.39748743718593"/>
    <n v="73.86531075000002"/>
    <n v="258.75"/>
    <n v="4553.4902107500011"/>
    <n v="65.992611750000009"/>
    <n v="497.43174685929648"/>
    <n v="331.6211645728643"/>
  </r>
  <r>
    <s v="16/06/2026"/>
    <s v="M"/>
    <s v="[1062] RAMGADH"/>
    <s v="[8401] DURGAWATI"/>
    <x v="64"/>
    <x v="64"/>
    <x v="64"/>
    <s v="C"/>
    <n v="17"/>
    <n v="3.6"/>
    <n v="8.1"/>
    <n v="0.61199999999999999"/>
    <n v="1.3769999999999998"/>
    <n v="37.531125900000006"/>
    <n v="638.02914030000011"/>
    <n v="417.01251000000008"/>
    <n v="278.00834000000003"/>
    <n v="11.165509955250004"/>
    <n v="63.75"/>
    <n v="712.94465025525005"/>
    <n v="41.937920603250006"/>
    <n v="465.97689559166673"/>
    <n v="310.6512637277778"/>
  </r>
  <r>
    <s v="16/06/2026"/>
    <s v="E"/>
    <s v="[1062] RAMGADH"/>
    <s v="[8401] DURGAWATI"/>
    <x v="64"/>
    <x v="64"/>
    <x v="64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16/06/2026"/>
    <s v="E"/>
    <s v="[1062] RAMGADH"/>
    <s v="[8401] DURGAWATI"/>
    <x v="64"/>
    <x v="64"/>
    <x v="64"/>
    <s v="C"/>
    <n v="56"/>
    <n v="3.5"/>
    <n v="8.1"/>
    <n v="1.96"/>
    <n v="4.5359999999999996"/>
    <n v="37.114125900000005"/>
    <n v="2078.3910504000005"/>
    <n v="417.01265056179784"/>
    <n v="278.00843370786521"/>
    <n v="36.371843382000009"/>
    <n v="210"/>
    <n v="2324.7628937820004"/>
    <n v="41.513623103250005"/>
    <n v="466.44520340730344"/>
    <n v="310.96346893820231"/>
  </r>
  <r>
    <s v="17/06/2026"/>
    <s v="M"/>
    <s v="[1062] RAMGADH"/>
    <s v="[8401] DURGAWATI"/>
    <x v="64"/>
    <x v="64"/>
    <x v="64"/>
    <s v="B"/>
    <n v="68"/>
    <n v="7.4"/>
    <n v="9"/>
    <n v="5.032"/>
    <n v="6.12"/>
    <n v="61.790000000000006"/>
    <n v="4201.72"/>
    <n v="461.11940298507466"/>
    <n v="307.41293532338312"/>
    <n v="73.530100000000004"/>
    <n v="255"/>
    <n v="4530.2501000000002"/>
    <n v="66.621324999999999"/>
    <n v="497.17406716417906"/>
    <n v="331.44937810945271"/>
  </r>
  <r>
    <s v="17/06/2026"/>
    <s v="M"/>
    <s v="[1062] RAMGADH"/>
    <s v="[8401] DURGAWATI"/>
    <x v="64"/>
    <x v="64"/>
    <x v="64"/>
    <s v="C"/>
    <n v="110"/>
    <n v="3.4"/>
    <n v="8.1"/>
    <n v="3.74"/>
    <n v="8.91"/>
    <n v="36.697125900000003"/>
    <n v="4036.6838490000005"/>
    <n v="417.01279431818188"/>
    <n v="278.00852954545456"/>
    <n v="70.641967357500022"/>
    <n v="412.5"/>
    <n v="4519.8258163575001"/>
    <n v="41.089325603250003"/>
    <n v="466.92415458238645"/>
    <n v="311.28276972159097"/>
  </r>
  <r>
    <s v="17/06/2026"/>
    <s v="E"/>
    <s v="[1062] RAMGADH"/>
    <s v="[8401] DURGAWATI"/>
    <x v="64"/>
    <x v="64"/>
    <x v="64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17/06/2026"/>
    <s v="E"/>
    <s v="[1062] RAMGADH"/>
    <s v="[8401] DURGAWATI"/>
    <x v="64"/>
    <x v="64"/>
    <x v="64"/>
    <s v="C"/>
    <n v="27"/>
    <n v="3.6"/>
    <n v="8.1999999999999993"/>
    <n v="0.97199999999999998"/>
    <n v="2.214"/>
    <n v="37.809139800000004"/>
    <n v="1020.8467746000001"/>
    <n v="417.01257132352941"/>
    <n v="278.00838088235292"/>
    <n v="17.864818555500005"/>
    <n v="101.25"/>
    <n v="1139.9615931555002"/>
    <n v="42.220799746500006"/>
    <n v="465.67058543933825"/>
    <n v="310.44705695955884"/>
  </r>
  <r>
    <s v="18/06/2026"/>
    <s v="M"/>
    <s v="[1062] RAMGADH"/>
    <s v="[8401] DURGAWATI"/>
    <x v="64"/>
    <x v="64"/>
    <x v="64"/>
    <s v="B"/>
    <n v="54"/>
    <n v="7.2"/>
    <n v="8.8000000000000007"/>
    <n v="3.8879999999999999"/>
    <n v="4.7520000000000007"/>
    <n v="59.518800000000006"/>
    <n v="3214.0152000000003"/>
    <n v="455.50102040816324"/>
    <n v="303.66734693877549"/>
    <n v="56.245266000000008"/>
    <n v="202.5"/>
    <n v="3472.7604660000002"/>
    <n v="64.310378999999998"/>
    <n v="492.17126785714277"/>
    <n v="328.11417857142851"/>
  </r>
  <r>
    <s v="18/06/2026"/>
    <s v="M"/>
    <s v="[1062] RAMGADH"/>
    <s v="[8401] DURGAWATI"/>
    <x v="64"/>
    <x v="64"/>
    <x v="64"/>
    <s v="C"/>
    <n v="41"/>
    <n v="4"/>
    <n v="8.1"/>
    <n v="1.64"/>
    <n v="3.3209999999999997"/>
    <n v="39.199125899999999"/>
    <n v="1607.1641619"/>
    <n v="417.01197765957443"/>
    <n v="278.00798510638293"/>
    <n v="28.125372833250001"/>
    <n v="153.75"/>
    <n v="1789.0395347332499"/>
    <n v="43.635110603249998"/>
    <n v="464.20330428989359"/>
    <n v="309.46886952659571"/>
  </r>
  <r>
    <s v="18/06/2026"/>
    <s v="E"/>
    <s v="[1062] RAMGADH"/>
    <s v="[8401] DURGAWATI"/>
    <x v="64"/>
    <x v="64"/>
    <x v="6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18/06/2026"/>
    <s v="E"/>
    <s v="[1062] RAMGADH"/>
    <s v="[8401] DURGAWATI"/>
    <x v="64"/>
    <x v="64"/>
    <x v="64"/>
    <s v="C"/>
    <n v="58"/>
    <n v="3.6"/>
    <n v="8.3000000000000007"/>
    <n v="2.0880000000000001"/>
    <n v="4.8140000000000001"/>
    <n v="38.087153700000009"/>
    <n v="2209.0549146000003"/>
    <n v="417.01263175182481"/>
    <n v="278.00842116788323"/>
    <n v="38.658461005500008"/>
    <n v="217.5"/>
    <n v="2465.2133756055005"/>
    <n v="42.503678889750006"/>
    <n v="465.36874696806569"/>
    <n v="310.24583131204378"/>
  </r>
  <r>
    <s v="19/06/2026"/>
    <s v="M"/>
    <s v="[1062] RAMGADH"/>
    <s v="[8401] DURGAWATI"/>
    <x v="64"/>
    <x v="64"/>
    <x v="64"/>
    <s v="B"/>
    <n v="32"/>
    <n v="6.9"/>
    <n v="8.8000000000000007"/>
    <n v="2.2080000000000002"/>
    <n v="2.8160000000000003"/>
    <n v="57.038850000000004"/>
    <n v="1825.2432000000001"/>
    <n v="446.77950391644907"/>
    <n v="297.85300261096603"/>
    <n v="31.941756000000005"/>
    <n v="120"/>
    <n v="1977.1849560000001"/>
    <n v="61.787029875000002"/>
    <n v="483.97151338120102"/>
    <n v="322.64767558746735"/>
  </r>
  <r>
    <s v="19/06/2026"/>
    <s v="M"/>
    <s v="[1062] RAMGADH"/>
    <s v="[8401] DURGAWATI"/>
    <x v="64"/>
    <x v="64"/>
    <x v="64"/>
    <s v="C"/>
    <n v="51"/>
    <n v="3.8"/>
    <n v="8.1"/>
    <n v="1.9379999999999997"/>
    <n v="4.1309999999999993"/>
    <n v="38.365125900000002"/>
    <n v="1956.6214209000002"/>
    <n v="417.01223804347831"/>
    <n v="278.00815869565218"/>
    <n v="34.240874865750008"/>
    <n v="191.25"/>
    <n v="2182.1122957657503"/>
    <n v="42.78651560325001"/>
    <n v="465.07082177445665"/>
    <n v="310.04721451630445"/>
  </r>
  <r>
    <s v="19/06/2026"/>
    <s v="E"/>
    <s v="[1062] RAMGADH"/>
    <s v="[8401] DURGAWATI"/>
    <x v="64"/>
    <x v="64"/>
    <x v="64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19/06/2026"/>
    <s v="E"/>
    <s v="[1062] RAMGADH"/>
    <s v="[8401] DURGAWATI"/>
    <x v="64"/>
    <x v="64"/>
    <x v="64"/>
    <s v="C"/>
    <n v="51"/>
    <n v="3.5"/>
    <n v="8.1999999999999993"/>
    <n v="1.7849999999999999"/>
    <n v="4.1819999999999995"/>
    <n v="37.392139800000002"/>
    <n v="1906.9991298000002"/>
    <n v="417.01271152416359"/>
    <n v="278.00847434944239"/>
    <n v="33.372484771500005"/>
    <n v="191.25"/>
    <n v="2131.6216145715002"/>
    <n v="41.796502246500005"/>
    <n v="466.13199531412641"/>
    <n v="310.75466354275096"/>
  </r>
  <r>
    <s v="20/06/2026"/>
    <s v="M"/>
    <s v="[1062] RAMGADH"/>
    <s v="[8401] DURGAWATI"/>
    <x v="64"/>
    <x v="64"/>
    <x v="64"/>
    <s v="B"/>
    <n v="66"/>
    <n v="6.8"/>
    <n v="8.8000000000000007"/>
    <n v="4.4880000000000004"/>
    <n v="5.8080000000000007"/>
    <n v="56.212200000000003"/>
    <n v="3710.0052000000001"/>
    <n v="443.78052631578947"/>
    <n v="295.8536842105263"/>
    <n v="64.925091000000009"/>
    <n v="247.5"/>
    <n v="4022.4302910000001"/>
    <n v="60.945913500000003"/>
    <n v="481.15194868421054"/>
    <n v="320.76796578947369"/>
  </r>
  <r>
    <s v="20/06/2026"/>
    <s v="M"/>
    <s v="[1062] RAMGADH"/>
    <s v="[8401] DURGAWATI"/>
    <x v="64"/>
    <x v="64"/>
    <x v="64"/>
    <s v="C"/>
    <n v="70"/>
    <n v="3.2"/>
    <n v="8.1"/>
    <n v="2.2400000000000002"/>
    <n v="5.67"/>
    <n v="35.8631259"/>
    <n v="2510.4188130000002"/>
    <n v="417.01309186046512"/>
    <n v="278.00872790697673"/>
    <n v="43.932329227500006"/>
    <n v="262.5"/>
    <n v="2816.8511422275001"/>
    <n v="40.24073060325"/>
    <n v="467.91547213081401"/>
    <n v="311.94364808720934"/>
  </r>
  <r>
    <s v="20/06/2026"/>
    <s v="E"/>
    <s v="[1062] RAMGADH"/>
    <s v="[8401] DURGAWATI"/>
    <x v="64"/>
    <x v="64"/>
    <x v="64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20/06/2026"/>
    <s v="E"/>
    <s v="[1062] RAMGADH"/>
    <s v="[8401] DURGAWATI"/>
    <x v="64"/>
    <x v="64"/>
    <x v="64"/>
    <s v="C"/>
    <n v="76"/>
    <n v="3.1"/>
    <n v="8.1"/>
    <n v="2.3559999999999999"/>
    <n v="6.1560000000000006"/>
    <n v="35.446125899999998"/>
    <n v="2693.9055684"/>
    <n v="417.01324588235298"/>
    <n v="278.0088305882353"/>
    <n v="47.143347447000004"/>
    <n v="285"/>
    <n v="3026.048915847"/>
    <n v="39.816433103249999"/>
    <n v="468.42862474411766"/>
    <n v="312.28574982941177"/>
  </r>
  <r>
    <s v="21/06/2026"/>
    <s v="M"/>
    <s v="[1062] RAMGADH"/>
    <s v="[8401] DURGAWATI"/>
    <x v="64"/>
    <x v="64"/>
    <x v="64"/>
    <s v="B"/>
    <n v="66"/>
    <n v="6"/>
    <n v="8.8000000000000007"/>
    <n v="3.96"/>
    <n v="5.8080000000000007"/>
    <n v="49.599000000000004"/>
    <n v="3273.5340000000001"/>
    <n v="417.96910112359552"/>
    <n v="278.64606741573033"/>
    <n v="57.286845000000007"/>
    <n v="247.5"/>
    <n v="3578.3208450000002"/>
    <n v="54.2169825"/>
    <n v="456.88468398876404"/>
    <n v="304.58978932584267"/>
  </r>
  <r>
    <s v="21/06/2026"/>
    <s v="M"/>
    <s v="[1062] RAMGADH"/>
    <s v="[8401] DURGAWATI"/>
    <x v="64"/>
    <x v="64"/>
    <x v="64"/>
    <s v="C"/>
    <n v="14"/>
    <n v="3.5"/>
    <n v="8.1"/>
    <n v="0.49"/>
    <n v="1.1339999999999999"/>
    <n v="37.114125900000005"/>
    <n v="519.59776260000012"/>
    <n v="417.01265056179784"/>
    <n v="278.00843370786521"/>
    <n v="9.0929608455000022"/>
    <n v="52.5"/>
    <n v="581.19072344550011"/>
    <n v="41.513623103250005"/>
    <n v="466.44520340730344"/>
    <n v="310.96346893820231"/>
  </r>
  <r>
    <s v="21/06/2026"/>
    <s v="E"/>
    <s v="[1062] RAMGADH"/>
    <s v="[8401] DURGAWATI"/>
    <x v="64"/>
    <x v="64"/>
    <x v="64"/>
    <s v="C"/>
    <n v="65"/>
    <n v="3.9"/>
    <n v="8.1"/>
    <n v="2.5350000000000001"/>
    <n v="5.2649999999999997"/>
    <n v="38.782125900000004"/>
    <n v="2520.8381835000005"/>
    <n v="417.01210645161296"/>
    <n v="278.00807096774196"/>
    <n v="44.114668211250013"/>
    <n v="243.75"/>
    <n v="2808.7028517112503"/>
    <n v="43.210813103250004"/>
    <n v="464.63239895967746"/>
    <n v="309.75493263978495"/>
  </r>
  <r>
    <s v="22/06/2026"/>
    <s v="M"/>
    <s v="[1062] RAMGADH"/>
    <s v="[8401] DURGAWATI"/>
    <x v="64"/>
    <x v="64"/>
    <x v="64"/>
    <s v="B"/>
    <n v="54"/>
    <n v="7"/>
    <n v="8.8000000000000007"/>
    <n v="3.78"/>
    <n v="4.7520000000000007"/>
    <n v="57.865500000000004"/>
    <n v="3124.7370000000001"/>
    <n v="449.73186528497411"/>
    <n v="299.82124352331607"/>
    <n v="54.68289750000001"/>
    <n v="202.5"/>
    <n v="3381.9198974999999"/>
    <n v="62.62814625"/>
    <n v="486.74725064766835"/>
    <n v="324.49816709844555"/>
  </r>
  <r>
    <s v="22/06/2026"/>
    <s v="M"/>
    <s v="[1062] RAMGADH"/>
    <s v="[8401] DURGAWATI"/>
    <x v="64"/>
    <x v="64"/>
    <x v="64"/>
    <s v="C"/>
    <n v="21"/>
    <n v="3.3"/>
    <n v="8"/>
    <n v="0.69299999999999995"/>
    <n v="1.68"/>
    <n v="36.002112000000004"/>
    <n v="756.04435200000012"/>
    <n v="417.01288030888031"/>
    <n v="278.00858687258687"/>
    <n v="13.230776160000003"/>
    <n v="78.75"/>
    <n v="848.02512816000012"/>
    <n v="40.382148960000009"/>
    <n v="467.74689915057917"/>
    <n v="311.83126610038613"/>
  </r>
  <r>
    <s v="22/06/2026"/>
    <s v="E"/>
    <s v="[1062] RAMGADH"/>
    <s v="[8401] DURGAWATI"/>
    <x v="64"/>
    <x v="64"/>
    <x v="64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22/06/2026"/>
    <s v="E"/>
    <s v="[1062] RAMGADH"/>
    <s v="[8401] DURGAWATI"/>
    <x v="64"/>
    <x v="64"/>
    <x v="64"/>
    <s v="C"/>
    <n v="27"/>
    <n v="3.7"/>
    <n v="8.1999999999999993"/>
    <n v="0.99900000000000011"/>
    <n v="2.214"/>
    <n v="38.226139799999999"/>
    <n v="1032.1057745999999"/>
    <n v="417.01243418181815"/>
    <n v="278.00828945454543"/>
    <n v="18.0618510555"/>
    <n v="101.25"/>
    <n v="1151.4176256554999"/>
    <n v="42.645097246500001"/>
    <n v="465.21924268909089"/>
    <n v="310.14616179272724"/>
  </r>
  <r>
    <s v="23/06/2026"/>
    <s v="M"/>
    <s v="[1062] RAMGADH"/>
    <s v="[8401] DURGAWATI"/>
    <x v="64"/>
    <x v="64"/>
    <x v="64"/>
    <s v="B"/>
    <n v="59"/>
    <n v="6.4"/>
    <n v="8.8000000000000007"/>
    <n v="3.7760000000000002"/>
    <n v="5.1920000000000002"/>
    <n v="52.9056"/>
    <n v="3121.4304000000002"/>
    <n v="431.29565217391303"/>
    <n v="287.53043478260867"/>
    <n v="54.625032000000012"/>
    <n v="221.25"/>
    <n v="3397.3054320000001"/>
    <n v="57.581448000000002"/>
    <n v="469.41397826086956"/>
    <n v="312.94265217391302"/>
  </r>
  <r>
    <s v="23/06/2026"/>
    <s v="M"/>
    <s v="[1062] RAMGADH"/>
    <s v="[8401] DURGAWATI"/>
    <x v="64"/>
    <x v="64"/>
    <x v="64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23/06/2026"/>
    <s v="E"/>
    <s v="[1062] RAMGADH"/>
    <s v="[8401] DURGAWATI"/>
    <x v="64"/>
    <x v="64"/>
    <x v="64"/>
    <s v="B"/>
    <n v="28"/>
    <n v="6"/>
    <n v="8.8000000000000007"/>
    <n v="1.68"/>
    <n v="2.4640000000000004"/>
    <n v="49.599000000000004"/>
    <n v="1388.7720000000002"/>
    <n v="417.96910112359552"/>
    <n v="278.64606741573033"/>
    <n v="24.303510000000006"/>
    <n v="105"/>
    <n v="1518.0755100000001"/>
    <n v="54.216982500000007"/>
    <n v="456.8846839887641"/>
    <n v="304.58978932584273"/>
  </r>
  <r>
    <s v="23/06/2026"/>
    <s v="E"/>
    <s v="[1062] RAMGADH"/>
    <s v="[8401] DURGAWATI"/>
    <x v="64"/>
    <x v="64"/>
    <x v="64"/>
    <s v="C"/>
    <n v="46"/>
    <n v="3.5"/>
    <n v="8.1"/>
    <n v="1.61"/>
    <n v="3.7259999999999995"/>
    <n v="37.114125900000005"/>
    <n v="1707.2497914000003"/>
    <n v="417.01265056179784"/>
    <n v="278.00843370786521"/>
    <n v="29.876871349500007"/>
    <n v="172.5"/>
    <n v="1909.6266627495002"/>
    <n v="41.513623103250005"/>
    <n v="466.44520340730344"/>
    <n v="310.96346893820231"/>
  </r>
  <r>
    <s v="24/06/2026"/>
    <s v="M"/>
    <s v="[1062] RAMGADH"/>
    <s v="[8401] DURGAWATI"/>
    <x v="64"/>
    <x v="64"/>
    <x v="64"/>
    <s v="B"/>
    <n v="66"/>
    <n v="6.8"/>
    <n v="8.8000000000000007"/>
    <n v="4.4880000000000004"/>
    <n v="5.8080000000000007"/>
    <n v="56.212200000000003"/>
    <n v="3710.0052000000001"/>
    <n v="443.78052631578947"/>
    <n v="295.8536842105263"/>
    <n v="64.925091000000009"/>
    <n v="247.5"/>
    <n v="4022.4302910000001"/>
    <n v="60.945913500000003"/>
    <n v="481.15194868421054"/>
    <n v="320.76796578947369"/>
  </r>
  <r>
    <s v="24/06/2026"/>
    <s v="M"/>
    <s v="[1062] RAMGADH"/>
    <s v="[8401] DURGAWATI"/>
    <x v="64"/>
    <x v="64"/>
    <x v="64"/>
    <s v="C"/>
    <n v="89"/>
    <n v="3.2"/>
    <n v="8.1"/>
    <n v="2.8480000000000003"/>
    <n v="7.2089999999999996"/>
    <n v="35.8631259"/>
    <n v="3191.8182050999999"/>
    <n v="417.01309186046512"/>
    <n v="278.00872790697673"/>
    <n v="55.856818589250004"/>
    <n v="333.75"/>
    <n v="3581.4250236892499"/>
    <n v="40.24073060325"/>
    <n v="467.91547213081401"/>
    <n v="311.94364808720934"/>
  </r>
  <r>
    <s v="24/06/2026"/>
    <s v="E"/>
    <s v="[1062] RAMGADH"/>
    <s v="[8401] DURGAWATI"/>
    <x v="64"/>
    <x v="64"/>
    <x v="64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24/06/2026"/>
    <s v="E"/>
    <s v="[1062] RAMGADH"/>
    <s v="[8401] DURGAWATI"/>
    <x v="64"/>
    <x v="64"/>
    <x v="64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25/06/2026"/>
    <s v="M"/>
    <s v="[1062] RAMGADH"/>
    <s v="[8401] DURGAWATI"/>
    <x v="64"/>
    <x v="64"/>
    <x v="64"/>
    <s v="B"/>
    <n v="55"/>
    <n v="6.5"/>
    <n v="8.8000000000000007"/>
    <n v="3.5750000000000002"/>
    <n v="4.8400000000000007"/>
    <n v="53.732250000000001"/>
    <n v="2955.2737499999998"/>
    <n v="434.49258760107813"/>
    <n v="289.66172506738542"/>
    <n v="51.717290625000004"/>
    <n v="206.25"/>
    <n v="3213.2410406250001"/>
    <n v="58.422564375"/>
    <n v="472.41965801886789"/>
    <n v="314.94643867924526"/>
  </r>
  <r>
    <s v="25/06/2026"/>
    <s v="M"/>
    <s v="[1062] RAMGADH"/>
    <s v="[8401] DURGAWATI"/>
    <x v="64"/>
    <x v="64"/>
    <x v="64"/>
    <s v="C"/>
    <n v="14"/>
    <n v="3.7"/>
    <n v="8.1"/>
    <n v="0.51800000000000002"/>
    <n v="1.1339999999999999"/>
    <n v="37.948125900000008"/>
    <n v="531.27376260000005"/>
    <n v="417.01237252747262"/>
    <n v="278.00824835164843"/>
    <n v="9.297290845500001"/>
    <n v="52.5"/>
    <n v="593.07105344550007"/>
    <n v="42.362218103250008"/>
    <n v="465.51888025549459"/>
    <n v="310.34592017032975"/>
  </r>
  <r>
    <s v="25/06/2026"/>
    <s v="E"/>
    <s v="[1062] RAMGADH"/>
    <s v="[8401] DURGAWATI"/>
    <x v="64"/>
    <x v="64"/>
    <x v="64"/>
    <s v="B"/>
    <n v="29"/>
    <n v="6.1"/>
    <n v="8.8000000000000007"/>
    <n v="1.7689999999999997"/>
    <n v="2.552"/>
    <n v="50.425650000000005"/>
    <n v="1462.3438500000002"/>
    <n v="421.38426183844012"/>
    <n v="280.92284122562677"/>
    <n v="25.591017375000007"/>
    <n v="108.75"/>
    <n v="1596.6848673750003"/>
    <n v="55.058098875000013"/>
    <n v="460.09553377437334"/>
    <n v="306.73035584958222"/>
  </r>
  <r>
    <s v="25/06/2026"/>
    <s v="E"/>
    <s v="[1062] RAMGADH"/>
    <s v="[8401] DURGAWATI"/>
    <x v="64"/>
    <x v="64"/>
    <x v="64"/>
    <s v="C"/>
    <n v="43"/>
    <n v="3.8"/>
    <n v="8.1"/>
    <n v="1.6340000000000001"/>
    <n v="3.4830000000000001"/>
    <n v="38.365125900000002"/>
    <n v="1649.7004137000001"/>
    <n v="417.01223804347831"/>
    <n v="278.00815869565218"/>
    <n v="28.869757239750005"/>
    <n v="161.25"/>
    <n v="1839.8201709397501"/>
    <n v="42.786515603250002"/>
    <n v="465.07082177445653"/>
    <n v="310.04721451630434"/>
  </r>
  <r>
    <s v="26/06/2026"/>
    <s v="M"/>
    <s v="[1062] RAMGADH"/>
    <s v="[8401] DURGAWATI"/>
    <x v="64"/>
    <x v="64"/>
    <x v="64"/>
    <s v="B"/>
    <n v="47"/>
    <n v="6.9"/>
    <n v="8.8000000000000007"/>
    <n v="3.2430000000000003"/>
    <n v="4.1360000000000001"/>
    <n v="57.038850000000004"/>
    <n v="2680.8259500000004"/>
    <n v="446.77950391644907"/>
    <n v="297.85300261096603"/>
    <n v="46.914454125000013"/>
    <n v="176.25"/>
    <n v="2903.9904041250002"/>
    <n v="61.787029875000002"/>
    <n v="483.97151338120102"/>
    <n v="322.64767558746735"/>
  </r>
  <r>
    <s v="26/06/2026"/>
    <s v="M"/>
    <s v="[1062] RAMGADH"/>
    <s v="[8401] DURGAWATI"/>
    <x v="64"/>
    <x v="64"/>
    <x v="64"/>
    <s v="C"/>
    <n v="14"/>
    <n v="3.6"/>
    <n v="8.1"/>
    <n v="0.504"/>
    <n v="1.1339999999999999"/>
    <n v="37.531125900000006"/>
    <n v="525.43576260000009"/>
    <n v="417.01251000000008"/>
    <n v="278.00834000000003"/>
    <n v="9.1951258455000016"/>
    <n v="52.5"/>
    <n v="587.13088844550009"/>
    <n v="41.937920603250006"/>
    <n v="465.97689559166673"/>
    <n v="310.6512637277778"/>
  </r>
  <r>
    <s v="26/06/2026"/>
    <s v="E"/>
    <s v="[1062] RAMGADH"/>
    <s v="[8401] DURGAWATI"/>
    <x v="64"/>
    <x v="64"/>
    <x v="64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26/06/2026"/>
    <s v="E"/>
    <s v="[1062] RAMGADH"/>
    <s v="[8401] DURGAWATI"/>
    <x v="64"/>
    <x v="64"/>
    <x v="64"/>
    <s v="C"/>
    <n v="38"/>
    <n v="3.9"/>
    <n v="8.1"/>
    <n v="1.482"/>
    <n v="3.0780000000000003"/>
    <n v="38.782125900000004"/>
    <n v="1473.7207842000003"/>
    <n v="417.01210645161296"/>
    <n v="278.00807096774196"/>
    <n v="25.790113723500006"/>
    <n v="142.5"/>
    <n v="1642.0108979235004"/>
    <n v="43.210813103250011"/>
    <n v="464.63239895967752"/>
    <n v="309.75493263978501"/>
  </r>
  <r>
    <s v="27/06/2026"/>
    <s v="M"/>
    <s v="[1062] RAMGADH"/>
    <s v="[8401] DURGAWATI"/>
    <x v="64"/>
    <x v="64"/>
    <x v="64"/>
    <s v="B"/>
    <n v="45"/>
    <n v="7.2"/>
    <n v="8.8000000000000007"/>
    <n v="3.24"/>
    <n v="3.9600000000000004"/>
    <n v="59.518800000000006"/>
    <n v="2678.3460000000005"/>
    <n v="455.50102040816324"/>
    <n v="303.66734693877549"/>
    <n v="46.871055000000013"/>
    <n v="168.75"/>
    <n v="2893.9670550000005"/>
    <n v="64.310379000000012"/>
    <n v="492.17126785714288"/>
    <n v="328.11417857142857"/>
  </r>
  <r>
    <s v="27/06/2026"/>
    <s v="M"/>
    <s v="[1062] RAMGADH"/>
    <s v="[8401] DURGAWATI"/>
    <x v="64"/>
    <x v="64"/>
    <x v="64"/>
    <s v="C"/>
    <n v="50"/>
    <n v="3.2"/>
    <n v="8.1"/>
    <n v="1.6"/>
    <n v="4.05"/>
    <n v="35.8631259"/>
    <n v="1793.156295"/>
    <n v="417.01309186046512"/>
    <n v="278.00872790697673"/>
    <n v="31.380235162500004"/>
    <n v="187.5"/>
    <n v="2012.0365301625"/>
    <n v="40.24073060325"/>
    <n v="467.91547213081401"/>
    <n v="311.94364808720934"/>
  </r>
  <r>
    <s v="27/06/2026"/>
    <s v="E"/>
    <s v="[1062] RAMGADH"/>
    <s v="[8401] DURGAWATI"/>
    <x v="64"/>
    <x v="64"/>
    <x v="64"/>
    <s v="B"/>
    <n v="17"/>
    <n v="5.9"/>
    <n v="8.6"/>
    <n v="1.0030000000000001"/>
    <n v="1.462"/>
    <n v="48.279699999999998"/>
    <n v="820.75490000000002"/>
    <n v="415.01174785100284"/>
    <n v="276.67449856733521"/>
    <n v="14.363210750000002"/>
    <n v="63.75"/>
    <n v="898.86811075000003"/>
    <n v="52.87459475"/>
    <n v="454.50941045845275"/>
    <n v="303.00627363896848"/>
  </r>
  <r>
    <s v="27/06/2026"/>
    <s v="E"/>
    <s v="[1062] RAMGADH"/>
    <s v="[8401] DURGAWATI"/>
    <x v="64"/>
    <x v="64"/>
    <x v="64"/>
    <s v="C"/>
    <n v="49"/>
    <n v="3.3"/>
    <n v="8.1"/>
    <n v="1.617"/>
    <n v="3.9689999999999999"/>
    <n v="36.280125900000002"/>
    <n v="1777.7261691000001"/>
    <n v="417.0129413793104"/>
    <n v="278.00862758620696"/>
    <n v="31.110207959250005"/>
    <n v="183.75"/>
    <n v="1992.58637705925"/>
    <n v="40.665028103250002"/>
    <n v="467.4141161293104"/>
    <n v="311.6094107528736"/>
  </r>
  <r>
    <s v="28/06/2026"/>
    <s v="M"/>
    <s v="[1062] RAMGADH"/>
    <s v="[8401] DURGAWATI"/>
    <x v="64"/>
    <x v="64"/>
    <x v="64"/>
    <s v="B"/>
    <n v="54"/>
    <n v="6.5"/>
    <n v="8.8000000000000007"/>
    <n v="3.51"/>
    <n v="4.7520000000000007"/>
    <n v="53.732250000000001"/>
    <n v="2901.5414999999998"/>
    <n v="434.49258760107813"/>
    <n v="289.66172506738542"/>
    <n v="50.776976250000004"/>
    <n v="202.5"/>
    <n v="3154.81847625"/>
    <n v="58.422564375"/>
    <n v="472.41965801886789"/>
    <n v="314.94643867924526"/>
  </r>
  <r>
    <s v="28/06/2026"/>
    <s v="M"/>
    <s v="[1062] RAMGADH"/>
    <s v="[8401] DURGAWATI"/>
    <x v="64"/>
    <x v="64"/>
    <x v="64"/>
    <s v="C"/>
    <n v="15"/>
    <n v="3.3"/>
    <n v="8.1"/>
    <n v="0.495"/>
    <n v="1.2150000000000001"/>
    <n v="36.280125900000002"/>
    <n v="544.2018885"/>
    <n v="417.0129413793104"/>
    <n v="278.00862758620696"/>
    <n v="9.5235330487500001"/>
    <n v="56.25"/>
    <n v="609.97542154874998"/>
    <n v="40.665028103250002"/>
    <n v="467.4141161293104"/>
    <n v="311.6094107528736"/>
  </r>
  <r>
    <s v="28/06/2026"/>
    <s v="E"/>
    <s v="[1062] RAMGADH"/>
    <s v="[8401] DURGAWATI"/>
    <x v="64"/>
    <x v="64"/>
    <x v="64"/>
    <s v="C"/>
    <n v="39"/>
    <n v="4"/>
    <n v="8.1999999999999993"/>
    <n v="1.56"/>
    <n v="3.1979999999999995"/>
    <n v="39.477139800000003"/>
    <n v="1539.6084522000001"/>
    <n v="417.0120401408451"/>
    <n v="278.00802676056338"/>
    <n v="26.943147913500006"/>
    <n v="146.25"/>
    <n v="1712.8016001135002"/>
    <n v="43.917989746500005"/>
    <n v="463.92242689964797"/>
    <n v="309.28161793309863"/>
  </r>
  <r>
    <s v="29/06/2026"/>
    <s v="M"/>
    <s v="[1062] RAMGADH"/>
    <s v="[8401] DURGAWATI"/>
    <x v="64"/>
    <x v="64"/>
    <x v="64"/>
    <s v="B"/>
    <n v="53"/>
    <n v="6.5"/>
    <n v="8.8000000000000007"/>
    <n v="3.4449999999999998"/>
    <n v="4.6640000000000006"/>
    <n v="53.732250000000001"/>
    <n v="2847.8092500000002"/>
    <n v="434.49258760107813"/>
    <n v="289.66172506738542"/>
    <n v="49.836661875000011"/>
    <n v="198.75"/>
    <n v="3096.3959118750004"/>
    <n v="58.422564375000007"/>
    <n v="472.41965801886795"/>
    <n v="314.94643867924532"/>
  </r>
  <r>
    <s v="29/06/2026"/>
    <s v="M"/>
    <s v="[1062] RAMGADH"/>
    <s v="[8401] DURGAWATI"/>
    <x v="64"/>
    <x v="64"/>
    <x v="64"/>
    <s v="C"/>
    <n v="76"/>
    <n v="3.2"/>
    <n v="8.1"/>
    <n v="2.4320000000000004"/>
    <n v="6.1560000000000006"/>
    <n v="35.8631259"/>
    <n v="2725.5975684"/>
    <n v="417.01309186046512"/>
    <n v="278.00872790697673"/>
    <n v="47.697957447000007"/>
    <n v="285"/>
    <n v="3058.2955258470001"/>
    <n v="40.24073060325"/>
    <n v="467.91547213081401"/>
    <n v="311.94364808720934"/>
  </r>
  <r>
    <s v="29/06/2026"/>
    <s v="E"/>
    <s v="[1062] RAMGADH"/>
    <s v="[8401] DURGAWATI"/>
    <x v="64"/>
    <x v="64"/>
    <x v="64"/>
    <s v="B"/>
    <n v="11"/>
    <n v="6.7"/>
    <n v="8.6"/>
    <n v="0.73699999999999999"/>
    <n v="0.94599999999999995"/>
    <n v="54.826099999999997"/>
    <n v="603.08709999999996"/>
    <n v="440.96058981233244"/>
    <n v="293.97372654155498"/>
    <n v="10.554024250000001"/>
    <n v="41.25"/>
    <n v="654.89112424999996"/>
    <n v="59.535556749999998"/>
    <n v="478.83825804289546"/>
    <n v="319.22550536193029"/>
  </r>
  <r>
    <s v="29/06/2026"/>
    <s v="E"/>
    <s v="[1062] RAMGADH"/>
    <s v="[8401] DURGAWATI"/>
    <x v="64"/>
    <x v="64"/>
    <x v="64"/>
    <s v="C"/>
    <n v="74"/>
    <n v="3.3"/>
    <n v="8"/>
    <n v="2.4419999999999997"/>
    <n v="5.92"/>
    <n v="36.002112000000004"/>
    <n v="2664.1562880000001"/>
    <n v="417.01288030888031"/>
    <n v="278.00858687258687"/>
    <n v="46.622735040000009"/>
    <n v="277.5"/>
    <n v="2988.2790230400001"/>
    <n v="40.382148960000002"/>
    <n v="467.74689915057911"/>
    <n v="311.83126610038607"/>
  </r>
  <r>
    <s v="30/06/2026"/>
    <s v="M"/>
    <s v="[1062] RAMGADH"/>
    <s v="[8401] DURGAWATI"/>
    <x v="64"/>
    <x v="64"/>
    <x v="64"/>
    <s v="B"/>
    <n v="52"/>
    <n v="5.9"/>
    <n v="8.6"/>
    <n v="3.0680000000000001"/>
    <n v="4.4719999999999995"/>
    <n v="48.279699999999998"/>
    <n v="2510.5443999999998"/>
    <n v="415.01174785100284"/>
    <n v="276.67449856733521"/>
    <n v="43.934527000000003"/>
    <n v="195"/>
    <n v="2749.4789269999997"/>
    <n v="52.874594749999993"/>
    <n v="454.50941045845269"/>
    <n v="303.00627363896848"/>
  </r>
  <r>
    <s v="30/06/2026"/>
    <s v="M"/>
    <s v="[1062] RAMGADH"/>
    <s v="[8401] DURGAWATI"/>
    <x v="64"/>
    <x v="64"/>
    <x v="64"/>
    <s v="C"/>
    <n v="97"/>
    <n v="3.1"/>
    <n v="8.1"/>
    <n v="3.0069999999999997"/>
    <n v="7.8569999999999993"/>
    <n v="35.446125899999998"/>
    <n v="3438.2742122999998"/>
    <n v="417.01324588235298"/>
    <n v="278.0088305882353"/>
    <n v="60.169798715250003"/>
    <n v="363.75"/>
    <n v="3862.19401101525"/>
    <n v="39.816433103249999"/>
    <n v="468.42862474411766"/>
    <n v="312.28574982941177"/>
  </r>
  <r>
    <s v="30/06/2026"/>
    <s v="E"/>
    <s v="[1062] RAMGADH"/>
    <s v="[8401] DURGAWATI"/>
    <x v="64"/>
    <x v="64"/>
    <x v="64"/>
    <s v="B"/>
    <n v="15"/>
    <n v="6.1"/>
    <n v="8.8000000000000007"/>
    <n v="0.91500000000000004"/>
    <n v="1.32"/>
    <n v="50.425650000000005"/>
    <n v="756.38475000000005"/>
    <n v="421.38426183844012"/>
    <n v="280.92284122562677"/>
    <n v="13.236733125000002"/>
    <n v="56.25"/>
    <n v="825.87148312500005"/>
    <n v="55.058098875000006"/>
    <n v="460.09553377437328"/>
    <n v="306.73035584958217"/>
  </r>
  <r>
    <s v="30/06/2026"/>
    <s v="E"/>
    <s v="[1062] RAMGADH"/>
    <s v="[8401] DURGAWATI"/>
    <x v="64"/>
    <x v="64"/>
    <x v="64"/>
    <s v="C"/>
    <n v="59"/>
    <n v="3.3"/>
    <n v="8.1"/>
    <n v="1.9469999999999998"/>
    <n v="4.7789999999999999"/>
    <n v="36.280125900000002"/>
    <n v="2140.5274281000002"/>
    <n v="417.0129413793104"/>
    <n v="278.00862758620696"/>
    <n v="37.459229991750007"/>
    <n v="221.25"/>
    <n v="2399.2366580917501"/>
    <n v="40.665028103250002"/>
    <n v="467.4141161293104"/>
    <n v="311.6094107528736"/>
  </r>
  <r>
    <s v="01/06/2026"/>
    <s v="M"/>
    <s v="[1062] RAMGADH"/>
    <s v="[8401] DURGAWATI"/>
    <x v="65"/>
    <x v="65"/>
    <x v="65"/>
    <s v="B"/>
    <n v="35"/>
    <n v="7.3"/>
    <n v="8.8000000000000007"/>
    <n v="2.5550000000000002"/>
    <n v="3.08"/>
    <n v="60.34545"/>
    <n v="2112.0907499999998"/>
    <n v="458.31987341772157"/>
    <n v="305.54658227848103"/>
    <n v="36.961588124999999"/>
    <n v="131.25"/>
    <n v="2280.302338125"/>
    <n v="65.151495374999996"/>
    <n v="494.82148386075949"/>
    <n v="329.88098924050632"/>
  </r>
  <r>
    <s v="01/06/2026"/>
    <s v="M"/>
    <s v="[1062] RAMGADH"/>
    <s v="[8401] DURGAWATI"/>
    <x v="65"/>
    <x v="65"/>
    <x v="65"/>
    <s v="C"/>
    <n v="8"/>
    <n v="4.3"/>
    <n v="8.1"/>
    <n v="0.34399999999999997"/>
    <n v="0.64800000000000002"/>
    <n v="40.450125900000003"/>
    <n v="323.60100720000003"/>
    <n v="417.01160721649489"/>
    <n v="278.00773814432995"/>
    <n v="5.6630176260000011"/>
    <n v="30"/>
    <n v="359.26402482600002"/>
    <n v="44.908003103250003"/>
    <n v="462.96910415721652"/>
    <n v="308.64606943814437"/>
  </r>
  <r>
    <s v="01/06/2026"/>
    <s v="E"/>
    <s v="[1062] RAMGADH"/>
    <s v="[8401] DURGAWATI"/>
    <x v="65"/>
    <x v="65"/>
    <x v="65"/>
    <s v="B"/>
    <n v="27"/>
    <n v="7.2"/>
    <n v="8.8000000000000007"/>
    <n v="1.944"/>
    <n v="2.3760000000000003"/>
    <n v="59.518800000000006"/>
    <n v="1607.0076000000001"/>
    <n v="455.50102040816324"/>
    <n v="303.66734693877549"/>
    <n v="28.122633000000004"/>
    <n v="101.25"/>
    <n v="1736.3802330000001"/>
    <n v="64.310378999999998"/>
    <n v="492.17126785714277"/>
    <n v="328.11417857142851"/>
  </r>
  <r>
    <s v="01/06/2026"/>
    <s v="E"/>
    <s v="[1062] RAMGADH"/>
    <s v="[8401] DURGAWATI"/>
    <x v="65"/>
    <x v="65"/>
    <x v="65"/>
    <s v="C"/>
    <n v="37"/>
    <n v="3.1"/>
    <n v="8"/>
    <n v="1.147"/>
    <n v="2.96"/>
    <n v="35.168112000000008"/>
    <n v="1301.2201440000003"/>
    <n v="417.01318577075102"/>
    <n v="278.00879051383401"/>
    <n v="22.771352520000008"/>
    <n v="138.75"/>
    <n v="1462.7414965200003"/>
    <n v="39.533553960000006"/>
    <n v="468.77731968379447"/>
    <n v="312.51821312252963"/>
  </r>
  <r>
    <s v="02/06/2026"/>
    <s v="M"/>
    <s v="[1062] RAMGADH"/>
    <s v="[8401] DURGAWATI"/>
    <x v="65"/>
    <x v="65"/>
    <x v="65"/>
    <s v="B"/>
    <n v="39"/>
    <n v="7.2"/>
    <n v="9"/>
    <n v="2.8080000000000003"/>
    <n v="3.51"/>
    <n v="60.120000000000005"/>
    <n v="2344.6800000000003"/>
    <n v="455.4545454545455"/>
    <n v="303.63636363636368"/>
    <n v="41.031900000000007"/>
    <n v="146.25"/>
    <n v="2531.9619000000002"/>
    <n v="64.9221"/>
    <n v="491.83409090909089"/>
    <n v="327.88939393939393"/>
  </r>
  <r>
    <s v="02/06/2026"/>
    <s v="M"/>
    <s v="[1062] RAMGADH"/>
    <s v="[8401] DURGAWATI"/>
    <x v="65"/>
    <x v="65"/>
    <x v="65"/>
    <s v="C"/>
    <n v="14"/>
    <n v="4"/>
    <n v="8.1"/>
    <n v="0.56000000000000005"/>
    <n v="1.1339999999999999"/>
    <n v="39.199125899999999"/>
    <n v="548.78776259999995"/>
    <n v="417.01197765957443"/>
    <n v="278.00798510638293"/>
    <n v="9.6037858455000009"/>
    <n v="52.5"/>
    <n v="610.89154844549989"/>
    <n v="43.635110603249991"/>
    <n v="464.20330428989354"/>
    <n v="309.46886952659571"/>
  </r>
  <r>
    <s v="02/06/2026"/>
    <s v="E"/>
    <s v="[1062] RAMGADH"/>
    <s v="[8401] DURGAWATI"/>
    <x v="65"/>
    <x v="65"/>
    <x v="65"/>
    <s v="B"/>
    <n v="34"/>
    <n v="6.4"/>
    <n v="8.8000000000000007"/>
    <n v="2.1760000000000002"/>
    <n v="2.9920000000000004"/>
    <n v="52.9056"/>
    <n v="1798.7904000000001"/>
    <n v="431.29565217391303"/>
    <n v="287.53043478260867"/>
    <n v="31.478832000000004"/>
    <n v="127.5"/>
    <n v="1957.7692320000001"/>
    <n v="57.581448000000002"/>
    <n v="469.41397826086956"/>
    <n v="312.94265217391302"/>
  </r>
  <r>
    <s v="03/06/2026"/>
    <s v="M"/>
    <s v="[1062] RAMGADH"/>
    <s v="[8401] DURGAWATI"/>
    <x v="65"/>
    <x v="65"/>
    <x v="65"/>
    <s v="B"/>
    <n v="39"/>
    <n v="7.3"/>
    <n v="8.8000000000000007"/>
    <n v="2.847"/>
    <n v="3.4320000000000004"/>
    <n v="60.34545"/>
    <n v="2353.47255"/>
    <n v="458.31987341772157"/>
    <n v="305.54658227848103"/>
    <n v="41.185769625000006"/>
    <n v="146.25"/>
    <n v="2540.9083196249999"/>
    <n v="65.151495374999996"/>
    <n v="494.82148386075949"/>
    <n v="329.88098924050632"/>
  </r>
  <r>
    <s v="03/06/2026"/>
    <s v="M"/>
    <s v="[1062] RAMGADH"/>
    <s v="[8401] DURGAWATI"/>
    <x v="65"/>
    <x v="65"/>
    <x v="65"/>
    <s v="C"/>
    <n v="53"/>
    <n v="3.7"/>
    <n v="8.1"/>
    <n v="1.9610000000000003"/>
    <n v="4.2929999999999993"/>
    <n v="37.948125900000008"/>
    <n v="2011.2506727000005"/>
    <n v="417.01237252747262"/>
    <n v="278.00824835164843"/>
    <n v="35.196886772250011"/>
    <n v="198.75"/>
    <n v="2245.1975594722503"/>
    <n v="42.362218103250008"/>
    <n v="465.51888025549459"/>
    <n v="310.34592017032975"/>
  </r>
  <r>
    <s v="03/06/2026"/>
    <s v="E"/>
    <s v="[1062] RAMGADH"/>
    <s v="[8401] DURGAWATI"/>
    <x v="65"/>
    <x v="65"/>
    <x v="65"/>
    <s v="B"/>
    <n v="41"/>
    <n v="6.1"/>
    <n v="8.8000000000000007"/>
    <n v="2.5009999999999999"/>
    <n v="3.6080000000000001"/>
    <n v="50.425650000000005"/>
    <n v="2067.45165"/>
    <n v="421.38426183844012"/>
    <n v="280.92284122562677"/>
    <n v="36.180403875000003"/>
    <n v="153.75"/>
    <n v="2257.3820538750001"/>
    <n v="55.058098875000006"/>
    <n v="460.09553377437328"/>
    <n v="306.73035584958217"/>
  </r>
  <r>
    <s v="03/06/2026"/>
    <s v="E"/>
    <s v="[1062] RAMGADH"/>
    <s v="[8401] DURGAWATI"/>
    <x v="65"/>
    <x v="65"/>
    <x v="65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4/06/2026"/>
    <s v="M"/>
    <s v="[1062] RAMGADH"/>
    <s v="[8401] DURGAWATI"/>
    <x v="65"/>
    <x v="65"/>
    <x v="65"/>
    <s v="B"/>
    <n v="37"/>
    <n v="7.5"/>
    <n v="8.8000000000000007"/>
    <n v="2.7749999999999999"/>
    <n v="3.2560000000000002"/>
    <n v="61.998750000000001"/>
    <n v="2293.9537500000001"/>
    <n v="463.83104738154617"/>
    <n v="309.22069825436409"/>
    <n v="40.144190625000007"/>
    <n v="138.75"/>
    <n v="2472.8479406250003"/>
    <n v="66.833728125000007"/>
    <n v="500.00295355361607"/>
    <n v="333.3353023690774"/>
  </r>
  <r>
    <s v="04/06/2026"/>
    <s v="M"/>
    <s v="[1062] RAMGADH"/>
    <s v="[8401] DURGAWATI"/>
    <x v="65"/>
    <x v="65"/>
    <x v="65"/>
    <s v="C"/>
    <n v="59"/>
    <n v="3.2"/>
    <n v="8"/>
    <n v="1.8880000000000001"/>
    <n v="4.72"/>
    <n v="35.585112000000002"/>
    <n v="2099.521608"/>
    <n v="417.01303124999998"/>
    <n v="278.00868750000001"/>
    <n v="36.741628140000003"/>
    <n v="221.25"/>
    <n v="2357.5132361400001"/>
    <n v="39.957851460000001"/>
    <n v="468.25607179687495"/>
    <n v="312.17071453124998"/>
  </r>
  <r>
    <s v="04/06/2026"/>
    <s v="E"/>
    <s v="[1062] RAMGADH"/>
    <s v="[8401] DURGAWATI"/>
    <x v="65"/>
    <x v="65"/>
    <x v="65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04/06/2026"/>
    <s v="E"/>
    <s v="[1062] RAMGADH"/>
    <s v="[8401] DURGAWATI"/>
    <x v="65"/>
    <x v="65"/>
    <x v="65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5/06/2026"/>
    <s v="M"/>
    <s v="[1062] RAMGADH"/>
    <s v="[8401] DURGAWATI"/>
    <x v="65"/>
    <x v="65"/>
    <x v="65"/>
    <s v="B"/>
    <n v="34"/>
    <n v="7.5"/>
    <n v="8.8000000000000007"/>
    <n v="2.5499999999999998"/>
    <n v="2.9920000000000004"/>
    <n v="61.998750000000001"/>
    <n v="2107.9575"/>
    <n v="463.83104738154617"/>
    <n v="309.22069825436409"/>
    <n v="36.889256250000003"/>
    <n v="127.5"/>
    <n v="2272.34675625"/>
    <n v="66.833728124999993"/>
    <n v="500.00295355361595"/>
    <n v="333.33530236907728"/>
  </r>
  <r>
    <s v="05/06/2026"/>
    <s v="M"/>
    <s v="[1062] RAMGADH"/>
    <s v="[8401] DURGAWATI"/>
    <x v="65"/>
    <x v="65"/>
    <x v="65"/>
    <s v="C"/>
    <n v="6"/>
    <n v="4.3"/>
    <n v="8.1999999999999993"/>
    <n v="0.25799999999999995"/>
    <n v="0.49199999999999994"/>
    <n v="40.728139799999994"/>
    <n v="244.36883879999996"/>
    <n v="417.01167030716726"/>
    <n v="278.00778020477816"/>
    <n v="4.2764546789999995"/>
    <n v="22.5"/>
    <n v="271.14529347899997"/>
    <n v="45.190882246499996"/>
    <n v="462.70527897440275"/>
    <n v="308.47018598293516"/>
  </r>
  <r>
    <s v="05/06/2026"/>
    <s v="E"/>
    <s v="[1062] RAMGADH"/>
    <s v="[8401] DURGAWATI"/>
    <x v="65"/>
    <x v="65"/>
    <x v="65"/>
    <s v="B"/>
    <n v="29"/>
    <n v="6.6"/>
    <n v="8.8000000000000007"/>
    <n v="1.9139999999999997"/>
    <n v="2.552"/>
    <n v="54.558900000000001"/>
    <n v="1582.2081000000001"/>
    <n v="437.63823529411764"/>
    <n v="291.75882352941176"/>
    <n v="27.688641750000002"/>
    <n v="108.75"/>
    <n v="1718.64674175"/>
    <n v="59.263680749999999"/>
    <n v="475.37711831550797"/>
    <n v="316.91807887700531"/>
  </r>
  <r>
    <s v="05/06/2026"/>
    <s v="E"/>
    <s v="[1062] RAMGADH"/>
    <s v="[8401] DURGAWATI"/>
    <x v="65"/>
    <x v="65"/>
    <x v="6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6/06/2026"/>
    <s v="M"/>
    <s v="[1062] RAMGADH"/>
    <s v="[8401] DURGAWATI"/>
    <x v="65"/>
    <x v="65"/>
    <x v="65"/>
    <s v="B"/>
    <n v="34"/>
    <n v="7.8"/>
    <n v="8.8000000000000007"/>
    <n v="2.6519999999999997"/>
    <n v="2.9920000000000004"/>
    <n v="64.478699999999989"/>
    <n v="2192.2757999999994"/>
    <n v="471.7953658536585"/>
    <n v="314.530243902439"/>
    <n v="38.364826499999992"/>
    <n v="127.5"/>
    <n v="2358.1406264999996"/>
    <n v="69.357077249999989"/>
    <n v="507.49080914634141"/>
    <n v="338.32720609756092"/>
  </r>
  <r>
    <s v="06/06/2026"/>
    <s v="E"/>
    <s v="[1062] RAMGADH"/>
    <s v="[8401] DURGAWATI"/>
    <x v="65"/>
    <x v="65"/>
    <x v="65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06/06/2026"/>
    <s v="E"/>
    <s v="[1062] RAMGADH"/>
    <s v="[8401] DURGAWATI"/>
    <x v="65"/>
    <x v="65"/>
    <x v="65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7/06/2026"/>
    <s v="M"/>
    <s v="[1062] RAMGADH"/>
    <s v="[8401] DURGAWATI"/>
    <x v="65"/>
    <x v="65"/>
    <x v="65"/>
    <s v="B"/>
    <n v="31"/>
    <n v="7.9"/>
    <n v="9"/>
    <n v="2.4489999999999998"/>
    <n v="2.79"/>
    <n v="65.965000000000003"/>
    <n v="2044.9150000000002"/>
    <n v="474.56834532374097"/>
    <n v="316.37889688249396"/>
    <n v="35.786012500000005"/>
    <n v="116.25"/>
    <n v="2196.9510125000002"/>
    <n v="70.869387500000002"/>
    <n v="509.85170863309349"/>
    <n v="339.901139088729"/>
  </r>
  <r>
    <s v="07/06/2026"/>
    <s v="M"/>
    <s v="[1062] RAMGADH"/>
    <s v="[8401] DURGAWATI"/>
    <x v="65"/>
    <x v="65"/>
    <x v="65"/>
    <s v="C"/>
    <n v="14"/>
    <n v="4"/>
    <n v="8.3000000000000007"/>
    <n v="0.56000000000000005"/>
    <n v="1.1620000000000001"/>
    <n v="39.755153700000008"/>
    <n v="556.57215180000014"/>
    <n v="417.01210174825178"/>
    <n v="278.00806783216785"/>
    <n v="9.7400126565000029"/>
    <n v="52.5"/>
    <n v="618.81216445650011"/>
    <n v="44.200868889750005"/>
    <n v="463.6454778645105"/>
    <n v="309.096985243007"/>
  </r>
  <r>
    <s v="07/06/2026"/>
    <s v="E"/>
    <s v="[1062] RAMGADH"/>
    <s v="[8401] DURGAWATI"/>
    <x v="65"/>
    <x v="65"/>
    <x v="65"/>
    <s v="B"/>
    <n v="32"/>
    <n v="6"/>
    <n v="8.8000000000000007"/>
    <n v="1.92"/>
    <n v="2.8160000000000003"/>
    <n v="49.599000000000004"/>
    <n v="1587.1680000000001"/>
    <n v="417.96910112359552"/>
    <n v="278.64606741573033"/>
    <n v="27.775440000000003"/>
    <n v="120"/>
    <n v="1734.94344"/>
    <n v="54.2169825"/>
    <n v="456.88468398876404"/>
    <n v="304.58978932584267"/>
  </r>
  <r>
    <s v="07/06/2026"/>
    <s v="E"/>
    <s v="[1062] RAMGADH"/>
    <s v="[8401] DURGAWATI"/>
    <x v="65"/>
    <x v="65"/>
    <x v="6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8/06/2026"/>
    <s v="M"/>
    <s v="[1062] RAMGADH"/>
    <s v="[8401] DURGAWATI"/>
    <x v="65"/>
    <x v="65"/>
    <x v="65"/>
    <s v="B"/>
    <n v="40"/>
    <n v="7.4"/>
    <n v="8.8000000000000007"/>
    <n v="2.96"/>
    <n v="3.52"/>
    <n v="61.172100000000007"/>
    <n v="2446.8840000000005"/>
    <n v="461.09623115577887"/>
    <n v="307.39748743718593"/>
    <n v="42.820470000000014"/>
    <n v="150"/>
    <n v="2639.7044700000006"/>
    <n v="65.992611750000009"/>
    <n v="497.43174685929648"/>
    <n v="331.6211645728643"/>
  </r>
  <r>
    <s v="08/06/2026"/>
    <s v="M"/>
    <s v="[1062] RAMGADH"/>
    <s v="[8401] DURGAWATI"/>
    <x v="65"/>
    <x v="65"/>
    <x v="65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08/06/2026"/>
    <s v="E"/>
    <s v="[1062] RAMGADH"/>
    <s v="[8401] DURGAWATI"/>
    <x v="65"/>
    <x v="65"/>
    <x v="65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08/06/2026"/>
    <s v="E"/>
    <s v="[1062] RAMGADH"/>
    <s v="[8401] DURGAWATI"/>
    <x v="65"/>
    <x v="65"/>
    <x v="65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9/06/2026"/>
    <s v="M"/>
    <s v="[1062] RAMGADH"/>
    <s v="[8401] DURGAWATI"/>
    <x v="65"/>
    <x v="65"/>
    <x v="65"/>
    <s v="B"/>
    <n v="40"/>
    <n v="7.7"/>
    <n v="8.8000000000000007"/>
    <n v="3.08"/>
    <n v="3.52"/>
    <n v="63.652050000000003"/>
    <n v="2546.0820000000003"/>
    <n v="469.17972972972979"/>
    <n v="312.78648648648652"/>
    <n v="44.556435000000008"/>
    <n v="150"/>
    <n v="2740.6384350000003"/>
    <n v="68.515960875000005"/>
    <n v="505.03165264127773"/>
    <n v="336.68776842751851"/>
  </r>
  <r>
    <s v="09/06/2026"/>
    <s v="M"/>
    <s v="[1062] RAMGADH"/>
    <s v="[8401] DURGAWATI"/>
    <x v="65"/>
    <x v="65"/>
    <x v="65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09/06/2026"/>
    <s v="E"/>
    <s v="[1062] RAMGADH"/>
    <s v="[8401] DURGAWATI"/>
    <x v="65"/>
    <x v="65"/>
    <x v="65"/>
    <s v="B"/>
    <n v="28"/>
    <n v="6.4"/>
    <n v="8.8000000000000007"/>
    <n v="1.7920000000000003"/>
    <n v="2.4640000000000004"/>
    <n v="52.9056"/>
    <n v="1481.3568"/>
    <n v="431.29565217391303"/>
    <n v="287.53043478260867"/>
    <n v="25.923744000000003"/>
    <n v="105"/>
    <n v="1612.280544"/>
    <n v="57.581448000000002"/>
    <n v="469.41397826086956"/>
    <n v="312.94265217391302"/>
  </r>
  <r>
    <s v="09/06/2026"/>
    <s v="E"/>
    <s v="[1062] RAMGADH"/>
    <s v="[8401] DURGAWATI"/>
    <x v="65"/>
    <x v="65"/>
    <x v="65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10/06/2026"/>
    <s v="M"/>
    <s v="[1062] RAMGADH"/>
    <s v="[8401] DURGAWATI"/>
    <x v="65"/>
    <x v="65"/>
    <x v="65"/>
    <s v="B"/>
    <n v="31"/>
    <n v="7.9"/>
    <n v="8.8000000000000007"/>
    <n v="2.4489999999999998"/>
    <n v="2.7280000000000002"/>
    <n v="65.305350000000004"/>
    <n v="2024.46585"/>
    <n v="474.37300242130755"/>
    <n v="316.2486682808717"/>
    <n v="35.428152375000003"/>
    <n v="116.25"/>
    <n v="2176.1440023750001"/>
    <n v="70.198193625000002"/>
    <n v="509.9142394067797"/>
    <n v="339.94282627118645"/>
  </r>
  <r>
    <s v="10/06/2026"/>
    <s v="M"/>
    <s v="[1062] RAMGADH"/>
    <s v="[8401] DURGAWATI"/>
    <x v="65"/>
    <x v="65"/>
    <x v="65"/>
    <s v="C"/>
    <n v="19"/>
    <n v="3.8"/>
    <n v="8.1"/>
    <n v="0.72199999999999998"/>
    <n v="1.5390000000000001"/>
    <n v="38.365125900000002"/>
    <n v="728.93739210000001"/>
    <n v="417.01223804347831"/>
    <n v="278.00815869565218"/>
    <n v="12.756404361750002"/>
    <n v="71.25"/>
    <n v="812.94379646175003"/>
    <n v="42.786515603250002"/>
    <n v="465.07082177445653"/>
    <n v="310.04721451630434"/>
  </r>
  <r>
    <s v="10/06/2026"/>
    <s v="E"/>
    <s v="[1062] RAMGADH"/>
    <s v="[8401] DURGAWATI"/>
    <x v="65"/>
    <x v="65"/>
    <x v="65"/>
    <s v="B"/>
    <n v="27"/>
    <n v="6"/>
    <n v="8.8000000000000007"/>
    <n v="1.62"/>
    <n v="2.3760000000000003"/>
    <n v="49.599000000000004"/>
    <n v="1339.173"/>
    <n v="417.96910112359552"/>
    <n v="278.64606741573033"/>
    <n v="23.435527500000003"/>
    <n v="101.25"/>
    <n v="1463.8585275"/>
    <n v="54.2169825"/>
    <n v="456.88468398876404"/>
    <n v="304.58978932584267"/>
  </r>
  <r>
    <s v="10/06/2026"/>
    <s v="E"/>
    <s v="[1062] RAMGADH"/>
    <s v="[8401] DURGAWATI"/>
    <x v="65"/>
    <x v="65"/>
    <x v="6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1/06/2026"/>
    <s v="M"/>
    <s v="[1062] RAMGADH"/>
    <s v="[8401] DURGAWATI"/>
    <x v="65"/>
    <x v="65"/>
    <x v="65"/>
    <s v="B"/>
    <n v="40"/>
    <n v="7.7"/>
    <n v="8.8000000000000007"/>
    <n v="3.08"/>
    <n v="3.52"/>
    <n v="63.652050000000003"/>
    <n v="2546.0820000000003"/>
    <n v="469.17972972972979"/>
    <n v="312.78648648648652"/>
    <n v="44.556435000000008"/>
    <n v="150"/>
    <n v="2740.6384350000003"/>
    <n v="68.515960875000005"/>
    <n v="505.03165264127773"/>
    <n v="336.68776842751851"/>
  </r>
  <r>
    <s v="11/06/2026"/>
    <s v="M"/>
    <s v="[1062] RAMGADH"/>
    <s v="[8401] DURGAWATI"/>
    <x v="65"/>
    <x v="65"/>
    <x v="65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11/06/2026"/>
    <s v="E"/>
    <s v="[1062] RAMGADH"/>
    <s v="[8401] DURGAWATI"/>
    <x v="65"/>
    <x v="65"/>
    <x v="65"/>
    <s v="B"/>
    <n v="37"/>
    <n v="6"/>
    <n v="8.8000000000000007"/>
    <n v="2.2200000000000002"/>
    <n v="3.2560000000000002"/>
    <n v="49.599000000000004"/>
    <n v="1835.1630000000002"/>
    <n v="417.96910112359552"/>
    <n v="278.64606741573033"/>
    <n v="32.115352500000007"/>
    <n v="138.75"/>
    <n v="2006.0283525000002"/>
    <n v="54.216982500000007"/>
    <n v="456.8846839887641"/>
    <n v="304.58978932584273"/>
  </r>
  <r>
    <s v="11/06/2026"/>
    <s v="E"/>
    <s v="[1062] RAMGADH"/>
    <s v="[8401] DURGAWATI"/>
    <x v="65"/>
    <x v="65"/>
    <x v="6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2/06/2026"/>
    <s v="M"/>
    <s v="[1062] RAMGADH"/>
    <s v="[8401] DURGAWATI"/>
    <x v="65"/>
    <x v="65"/>
    <x v="65"/>
    <s v="B"/>
    <n v="39"/>
    <n v="7.3"/>
    <n v="9"/>
    <n v="2.847"/>
    <n v="3.51"/>
    <n v="60.954999999999998"/>
    <n v="2377.2449999999999"/>
    <n v="458.30827067669168"/>
    <n v="305.53884711779443"/>
    <n v="41.6017875"/>
    <n v="146.25"/>
    <n v="2565.0967874999997"/>
    <n v="65.771712499999992"/>
    <n v="494.52415413533828"/>
    <n v="329.68276942355885"/>
  </r>
  <r>
    <s v="12/06/2026"/>
    <s v="M"/>
    <s v="[1062] RAMGADH"/>
    <s v="[8401] DURGAWATI"/>
    <x v="65"/>
    <x v="65"/>
    <x v="65"/>
    <s v="C"/>
    <n v="40"/>
    <n v="3.5"/>
    <n v="8.1"/>
    <n v="1.4"/>
    <n v="3.24"/>
    <n v="37.114125900000005"/>
    <n v="1484.5650360000002"/>
    <n v="417.01265056179784"/>
    <n v="278.00843370786521"/>
    <n v="25.979888130000006"/>
    <n v="150"/>
    <n v="1660.5449241300003"/>
    <n v="41.513623103250005"/>
    <n v="466.44520340730344"/>
    <n v="310.96346893820231"/>
  </r>
  <r>
    <s v="12/06/2026"/>
    <s v="E"/>
    <s v="[1062] RAMGADH"/>
    <s v="[8401] DURGAWATI"/>
    <x v="65"/>
    <x v="65"/>
    <x v="65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12/06/2026"/>
    <s v="E"/>
    <s v="[1062] RAMGADH"/>
    <s v="[8401] DURGAWATI"/>
    <x v="65"/>
    <x v="65"/>
    <x v="65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3/06/2026"/>
    <s v="M"/>
    <s v="[1062] RAMGADH"/>
    <s v="[8401] DURGAWATI"/>
    <x v="65"/>
    <x v="65"/>
    <x v="65"/>
    <s v="B"/>
    <n v="40"/>
    <n v="8"/>
    <n v="9"/>
    <n v="3.2"/>
    <n v="3.6"/>
    <n v="66.8"/>
    <n v="2672"/>
    <n v="477.14285714285705"/>
    <n v="318.09523809523802"/>
    <n v="46.760000000000005"/>
    <n v="150"/>
    <n v="2868.76"/>
    <n v="71.719000000000008"/>
    <n v="512.27857142857147"/>
    <n v="341.51904761904763"/>
  </r>
  <r>
    <s v="13/06/2026"/>
    <s v="M"/>
    <s v="[1062] RAMGADH"/>
    <s v="[8401] DURGAWATI"/>
    <x v="65"/>
    <x v="65"/>
    <x v="65"/>
    <s v="C"/>
    <n v="33"/>
    <n v="4"/>
    <n v="8.1999999999999993"/>
    <n v="1.32"/>
    <n v="2.7059999999999995"/>
    <n v="39.477139800000003"/>
    <n v="1302.7456134000001"/>
    <n v="417.0120401408451"/>
    <n v="278.00802676056338"/>
    <n v="22.798048234500005"/>
    <n v="123.75"/>
    <n v="1449.2936616345"/>
    <n v="43.917989746499998"/>
    <n v="463.92242689964786"/>
    <n v="309.28161793309857"/>
  </r>
  <r>
    <s v="13/06/2026"/>
    <s v="E"/>
    <s v="[1062] RAMGADH"/>
    <s v="[8401] DURGAWATI"/>
    <x v="65"/>
    <x v="65"/>
    <x v="65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13/06/2026"/>
    <s v="E"/>
    <s v="[1062] RAMGADH"/>
    <s v="[8401] DURGAWATI"/>
    <x v="65"/>
    <x v="65"/>
    <x v="65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4/06/2026"/>
    <s v="M"/>
    <s v="[1062] RAMGADH"/>
    <s v="[8401] DURGAWATI"/>
    <x v="65"/>
    <x v="65"/>
    <x v="65"/>
    <s v="B"/>
    <n v="40"/>
    <n v="7.8"/>
    <n v="9"/>
    <n v="3.12"/>
    <n v="3.6"/>
    <n v="65.13"/>
    <n v="2605.1999999999998"/>
    <n v="471.95652173913038"/>
    <n v="314.63768115942025"/>
    <n v="45.591000000000001"/>
    <n v="150"/>
    <n v="2800.7909999999997"/>
    <n v="70.019774999999996"/>
    <n v="507.3896739130434"/>
    <n v="338.25978260869562"/>
  </r>
  <r>
    <s v="14/06/2026"/>
    <s v="M"/>
    <s v="[1062] RAMGADH"/>
    <s v="[8401] DURGAWATI"/>
    <x v="65"/>
    <x v="65"/>
    <x v="65"/>
    <s v="C"/>
    <n v="40"/>
    <n v="3.8"/>
    <n v="8.1999999999999993"/>
    <n v="1.52"/>
    <n v="3.28"/>
    <n v="38.6431398"/>
    <n v="1545.725592"/>
    <n v="417.01230000000004"/>
    <n v="278.00820000000004"/>
    <n v="27.050197860000004"/>
    <n v="150"/>
    <n v="1722.77578986"/>
    <n v="43.069394746500002"/>
    <n v="464.77764114928061"/>
    <n v="309.85176076618706"/>
  </r>
  <r>
    <s v="14/06/2026"/>
    <s v="E"/>
    <s v="[1062] RAMGADH"/>
    <s v="[8401] DURGAWATI"/>
    <x v="65"/>
    <x v="65"/>
    <x v="65"/>
    <s v="B"/>
    <n v="27"/>
    <n v="5.8"/>
    <n v="8.8000000000000007"/>
    <n v="1.5659999999999998"/>
    <n v="2.3760000000000003"/>
    <n v="47.945700000000002"/>
    <n v="1294.5339000000001"/>
    <n v="410.96314285714288"/>
    <n v="273.97542857142861"/>
    <n v="22.654343250000004"/>
    <n v="101.25"/>
    <n v="1418.4382432500001"/>
    <n v="52.534749750000003"/>
    <n v="450.29785500000003"/>
    <n v="300.19857000000002"/>
  </r>
  <r>
    <s v="14/06/2026"/>
    <s v="E"/>
    <s v="[1062] RAMGADH"/>
    <s v="[8401] DURGAWATI"/>
    <x v="65"/>
    <x v="65"/>
    <x v="65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5/06/2026"/>
    <s v="M"/>
    <s v="[1062] RAMGADH"/>
    <s v="[8401] DURGAWATI"/>
    <x v="65"/>
    <x v="65"/>
    <x v="65"/>
    <s v="B"/>
    <n v="33"/>
    <n v="7.5"/>
    <n v="8.8000000000000007"/>
    <n v="2.4750000000000001"/>
    <n v="2.9040000000000004"/>
    <n v="61.998750000000001"/>
    <n v="2045.95875"/>
    <n v="463.83104738154617"/>
    <n v="309.22069825436409"/>
    <n v="35.804278125000003"/>
    <n v="123.75"/>
    <n v="2205.5130281249999"/>
    <n v="66.833728124999993"/>
    <n v="500.00295355361595"/>
    <n v="333.33530236907728"/>
  </r>
  <r>
    <s v="15/06/2026"/>
    <s v="M"/>
    <s v="[1062] RAMGADH"/>
    <s v="[8401] DURGAWATI"/>
    <x v="65"/>
    <x v="65"/>
    <x v="65"/>
    <s v="C"/>
    <n v="33"/>
    <n v="3.6"/>
    <n v="8.1999999999999993"/>
    <n v="1.1879999999999999"/>
    <n v="2.7059999999999995"/>
    <n v="37.809139800000004"/>
    <n v="1247.7016134"/>
    <n v="417.01257132352941"/>
    <n v="278.00838088235292"/>
    <n v="21.834778234500003"/>
    <n v="123.75"/>
    <n v="1393.2863916345"/>
    <n v="42.220799746499999"/>
    <n v="465.6705854393382"/>
    <n v="310.44705695955878"/>
  </r>
  <r>
    <s v="15/06/2026"/>
    <s v="E"/>
    <s v="[1062] RAMGADH"/>
    <s v="[8401] DURGAWATI"/>
    <x v="65"/>
    <x v="65"/>
    <x v="65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15/06/2026"/>
    <s v="E"/>
    <s v="[1062] RAMGADH"/>
    <s v="[8401] DURGAWATI"/>
    <x v="65"/>
    <x v="65"/>
    <x v="65"/>
    <s v="C"/>
    <n v="53"/>
    <n v="3.3"/>
    <n v="8.1999999999999993"/>
    <n v="1.7489999999999997"/>
    <n v="4.3460000000000001"/>
    <n v="36.558139799999999"/>
    <n v="1937.5814094"/>
    <n v="417.0130015209125"/>
    <n v="278.00866768060831"/>
    <n v="33.9076746645"/>
    <n v="198.75"/>
    <n v="2170.2390840644998"/>
    <n v="40.947907246499994"/>
    <n v="467.086394446768"/>
    <n v="311.39092963117866"/>
  </r>
  <r>
    <s v="16/06/2026"/>
    <s v="M"/>
    <s v="[1062] RAMGADH"/>
    <s v="[8401] DURGAWATI"/>
    <x v="65"/>
    <x v="65"/>
    <x v="65"/>
    <s v="B"/>
    <n v="40"/>
    <n v="7.8"/>
    <n v="8.8000000000000007"/>
    <n v="3.12"/>
    <n v="3.52"/>
    <n v="64.478699999999989"/>
    <n v="2579.1479999999997"/>
    <n v="471.7953658536585"/>
    <n v="314.530243902439"/>
    <n v="45.135089999999998"/>
    <n v="150"/>
    <n v="2774.2830899999999"/>
    <n v="69.357077250000003"/>
    <n v="507.49080914634152"/>
    <n v="338.32720609756103"/>
  </r>
  <r>
    <s v="16/06/2026"/>
    <s v="M"/>
    <s v="[1062] RAMGADH"/>
    <s v="[8401] DURGAWATI"/>
    <x v="65"/>
    <x v="65"/>
    <x v="65"/>
    <s v="C"/>
    <n v="48"/>
    <n v="3.8"/>
    <n v="8"/>
    <n v="1.8239999999999998"/>
    <n v="3.84"/>
    <n v="38.087112000000005"/>
    <n v="1828.1813760000002"/>
    <n v="417.01217518248177"/>
    <n v="278.00811678832116"/>
    <n v="31.993174080000006"/>
    <n v="180"/>
    <n v="2040.1745500800002"/>
    <n v="42.503636460000003"/>
    <n v="465.36828240875911"/>
    <n v="310.24552160583943"/>
  </r>
  <r>
    <s v="16/06/2026"/>
    <s v="E"/>
    <s v="[1062] RAMGADH"/>
    <s v="[8401] DURGAWATI"/>
    <x v="65"/>
    <x v="65"/>
    <x v="65"/>
    <s v="B"/>
    <n v="23"/>
    <n v="6.9"/>
    <n v="8.8000000000000007"/>
    <n v="1.5870000000000002"/>
    <n v="2.024"/>
    <n v="57.038850000000004"/>
    <n v="1311.89355"/>
    <n v="446.77950391644907"/>
    <n v="297.85300261096603"/>
    <n v="22.958137125000004"/>
    <n v="86.25"/>
    <n v="1421.1016871249999"/>
    <n v="61.787029874999995"/>
    <n v="483.97151338120096"/>
    <n v="322.64767558746729"/>
  </r>
  <r>
    <s v="16/06/2026"/>
    <s v="E"/>
    <s v="[1062] RAMGADH"/>
    <s v="[8401] DURGAWATI"/>
    <x v="65"/>
    <x v="65"/>
    <x v="65"/>
    <s v="C"/>
    <n v="55"/>
    <n v="3.2"/>
    <n v="8"/>
    <n v="1.76"/>
    <n v="4.4000000000000004"/>
    <n v="35.585112000000002"/>
    <n v="1957.1811600000001"/>
    <n v="417.01303124999998"/>
    <n v="278.00868750000001"/>
    <n v="34.250670300000003"/>
    <n v="206.25"/>
    <n v="2197.6818303"/>
    <n v="39.957851460000001"/>
    <n v="468.25607179687495"/>
    <n v="312.17071453124998"/>
  </r>
  <r>
    <s v="17/06/2026"/>
    <s v="M"/>
    <s v="[1062] RAMGADH"/>
    <s v="[8401] DURGAWATI"/>
    <x v="65"/>
    <x v="65"/>
    <x v="65"/>
    <s v="B"/>
    <n v="39"/>
    <n v="7.6"/>
    <n v="8.8000000000000007"/>
    <n v="2.964"/>
    <n v="3.4320000000000004"/>
    <n v="62.825400000000002"/>
    <n v="2450.1905999999999"/>
    <n v="466.5252475247525"/>
    <n v="311.01683168316833"/>
    <n v="42.878335500000006"/>
    <n v="146.25"/>
    <n v="2639.3189355"/>
    <n v="67.674844499999992"/>
    <n v="502.53597400990094"/>
    <n v="335.02398267326731"/>
  </r>
  <r>
    <s v="17/06/2026"/>
    <s v="M"/>
    <s v="[1062] RAMGADH"/>
    <s v="[8401] DURGAWATI"/>
    <x v="65"/>
    <x v="65"/>
    <x v="65"/>
    <s v="C"/>
    <n v="46"/>
    <n v="3.5"/>
    <n v="8.1"/>
    <n v="1.61"/>
    <n v="3.7259999999999995"/>
    <n v="37.114125900000005"/>
    <n v="1707.2497914000003"/>
    <n v="417.01265056179784"/>
    <n v="278.00843370786521"/>
    <n v="29.876871349500007"/>
    <n v="172.5"/>
    <n v="1909.6266627495002"/>
    <n v="41.513623103250005"/>
    <n v="466.44520340730344"/>
    <n v="310.96346893820231"/>
  </r>
  <r>
    <s v="17/06/2026"/>
    <s v="E"/>
    <s v="[1062] RAMGADH"/>
    <s v="[8401] DURGAWATI"/>
    <x v="65"/>
    <x v="65"/>
    <x v="65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18/06/2026"/>
    <s v="M"/>
    <s v="[1062] RAMGADH"/>
    <s v="[8401] DURGAWATI"/>
    <x v="65"/>
    <x v="65"/>
    <x v="65"/>
    <s v="B"/>
    <n v="40"/>
    <n v="7.8"/>
    <n v="9"/>
    <n v="3.12"/>
    <n v="3.6"/>
    <n v="65.13"/>
    <n v="2605.1999999999998"/>
    <n v="471.95652173913038"/>
    <n v="314.63768115942025"/>
    <n v="45.591000000000001"/>
    <n v="150"/>
    <n v="2800.7909999999997"/>
    <n v="70.019774999999996"/>
    <n v="507.3896739130434"/>
    <n v="338.25978260869562"/>
  </r>
  <r>
    <s v="18/06/2026"/>
    <s v="E"/>
    <s v="[1062] RAMGADH"/>
    <s v="[8401] DURGAWATI"/>
    <x v="65"/>
    <x v="65"/>
    <x v="65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18/06/2026"/>
    <s v="E"/>
    <s v="[1062] RAMGADH"/>
    <s v="[8401] DURGAWATI"/>
    <x v="65"/>
    <x v="65"/>
    <x v="65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19/06/2026"/>
    <s v="M"/>
    <s v="[1062] RAMGADH"/>
    <s v="[8401] DURGAWATI"/>
    <x v="65"/>
    <x v="65"/>
    <x v="65"/>
    <s v="B"/>
    <n v="29"/>
    <n v="8.3000000000000007"/>
    <n v="8.8000000000000007"/>
    <n v="2.407"/>
    <n v="2.552"/>
    <n v="68.611950000000007"/>
    <n v="1989.7465500000003"/>
    <n v="484.31964705882359"/>
    <n v="322.87976470588239"/>
    <n v="34.82056462500001"/>
    <n v="108.75"/>
    <n v="2133.3171146250002"/>
    <n v="73.56265912500001"/>
    <n v="519.26582911764717"/>
    <n v="346.17721941176478"/>
  </r>
  <r>
    <s v="19/06/2026"/>
    <s v="E"/>
    <s v="[1062] RAMGADH"/>
    <s v="[8401] DURGAWATI"/>
    <x v="65"/>
    <x v="65"/>
    <x v="65"/>
    <s v="B"/>
    <n v="18"/>
    <n v="6.3"/>
    <n v="8.8000000000000007"/>
    <n v="1.1339999999999999"/>
    <n v="1.5840000000000001"/>
    <n v="52.078949999999999"/>
    <n v="937.42110000000002"/>
    <n v="428.04616438356163"/>
    <n v="285.36410958904111"/>
    <n v="16.404869250000001"/>
    <n v="67.5"/>
    <n v="1021.3259692500001"/>
    <n v="56.740331625000003"/>
    <n v="466.35889006849317"/>
    <n v="310.90592671232878"/>
  </r>
  <r>
    <s v="19/06/2026"/>
    <s v="E"/>
    <s v="[1062] RAMGADH"/>
    <s v="[8401] DURGAWATI"/>
    <x v="65"/>
    <x v="65"/>
    <x v="65"/>
    <s v="C"/>
    <n v="61"/>
    <n v="3.2"/>
    <n v="8.1"/>
    <n v="1.9520000000000002"/>
    <n v="4.9409999999999998"/>
    <n v="35.8631259"/>
    <n v="2187.6506798999999"/>
    <n v="417.01309186046512"/>
    <n v="278.00872790697673"/>
    <n v="38.283886898250003"/>
    <n v="228.75"/>
    <n v="2454.6845667982498"/>
    <n v="40.240730603249993"/>
    <n v="467.9154721308139"/>
    <n v="311.94364808720928"/>
  </r>
  <r>
    <s v="20/06/2026"/>
    <s v="M"/>
    <s v="[1062] RAMGADH"/>
    <s v="[8401] DURGAWATI"/>
    <x v="65"/>
    <x v="65"/>
    <x v="65"/>
    <s v="B"/>
    <n v="39"/>
    <n v="7.3"/>
    <n v="8.8000000000000007"/>
    <n v="2.847"/>
    <n v="3.4320000000000004"/>
    <n v="60.34545"/>
    <n v="2353.47255"/>
    <n v="458.31987341772157"/>
    <n v="305.54658227848103"/>
    <n v="41.185769625000006"/>
    <n v="146.25"/>
    <n v="2540.9083196249999"/>
    <n v="65.151495374999996"/>
    <n v="494.82148386075949"/>
    <n v="329.88098924050632"/>
  </r>
  <r>
    <s v="20/06/2026"/>
    <s v="M"/>
    <s v="[1062] RAMGADH"/>
    <s v="[8401] DURGAWATI"/>
    <x v="65"/>
    <x v="65"/>
    <x v="65"/>
    <s v="C"/>
    <n v="55"/>
    <n v="3.5"/>
    <n v="8.1"/>
    <n v="1.925"/>
    <n v="4.4550000000000001"/>
    <n v="37.114125900000005"/>
    <n v="2041.2769245000002"/>
    <n v="417.01265056179784"/>
    <n v="278.00843370786521"/>
    <n v="35.722346178750009"/>
    <n v="206.25"/>
    <n v="2283.2492706787502"/>
    <n v="41.513623103250005"/>
    <n v="466.44520340730344"/>
    <n v="310.96346893820231"/>
  </r>
  <r>
    <s v="20/06/2026"/>
    <s v="E"/>
    <s v="[1062] RAMGADH"/>
    <s v="[8401] DURGAWATI"/>
    <x v="65"/>
    <x v="65"/>
    <x v="65"/>
    <s v="B"/>
    <n v="21"/>
    <n v="7.2"/>
    <n v="8.8000000000000007"/>
    <n v="1.5120000000000002"/>
    <n v="1.8480000000000001"/>
    <n v="59.518800000000006"/>
    <n v="1249.8948"/>
    <n v="455.50102040816324"/>
    <n v="303.66734693877549"/>
    <n v="21.873159000000001"/>
    <n v="78.75"/>
    <n v="1350.517959"/>
    <n v="64.310378999999998"/>
    <n v="492.17126785714277"/>
    <n v="328.11417857142851"/>
  </r>
  <r>
    <s v="20/06/2026"/>
    <s v="E"/>
    <s v="[1062] RAMGADH"/>
    <s v="[8401] DURGAWATI"/>
    <x v="65"/>
    <x v="65"/>
    <x v="65"/>
    <s v="C"/>
    <n v="56"/>
    <n v="3.1"/>
    <n v="8.1"/>
    <n v="1.736"/>
    <n v="4.5359999999999996"/>
    <n v="35.446125899999998"/>
    <n v="1984.9830503999999"/>
    <n v="417.01324588235298"/>
    <n v="278.0088305882353"/>
    <n v="34.737203382000004"/>
    <n v="210"/>
    <n v="2229.7202537819999"/>
    <n v="39.816433103249999"/>
    <n v="468.42862474411766"/>
    <n v="312.28574982941177"/>
  </r>
  <r>
    <s v="21/06/2026"/>
    <s v="M"/>
    <s v="[1062] RAMGADH"/>
    <s v="[8401] DURGAWATI"/>
    <x v="65"/>
    <x v="65"/>
    <x v="65"/>
    <s v="B"/>
    <n v="40"/>
    <n v="7.3"/>
    <n v="8.8000000000000007"/>
    <n v="2.92"/>
    <n v="3.52"/>
    <n v="60.34545"/>
    <n v="2413.8180000000002"/>
    <n v="458.31987341772157"/>
    <n v="305.54658227848103"/>
    <n v="42.24181500000001"/>
    <n v="150"/>
    <n v="2606.0598150000001"/>
    <n v="65.151495374999996"/>
    <n v="494.82148386075949"/>
    <n v="329.88098924050632"/>
  </r>
  <r>
    <s v="21/06/2026"/>
    <s v="M"/>
    <s v="[1062] RAMGADH"/>
    <s v="[8401] DURGAWATI"/>
    <x v="65"/>
    <x v="65"/>
    <x v="65"/>
    <s v="C"/>
    <n v="56"/>
    <n v="3.1"/>
    <n v="8"/>
    <n v="1.736"/>
    <n v="4.4800000000000004"/>
    <n v="35.168112000000008"/>
    <n v="1969.4142720000004"/>
    <n v="417.01318577075102"/>
    <n v="278.00879051383401"/>
    <n v="34.464749760000011"/>
    <n v="210"/>
    <n v="2213.8790217600003"/>
    <n v="39.533553960000006"/>
    <n v="468.77731968379447"/>
    <n v="312.51821312252963"/>
  </r>
  <r>
    <s v="21/06/2026"/>
    <s v="E"/>
    <s v="[1062] RAMGADH"/>
    <s v="[8401] DURGAWATI"/>
    <x v="65"/>
    <x v="65"/>
    <x v="65"/>
    <s v="B"/>
    <n v="25"/>
    <n v="6.1"/>
    <n v="8.8000000000000007"/>
    <n v="1.5249999999999999"/>
    <n v="2.2000000000000002"/>
    <n v="50.425650000000005"/>
    <n v="1260.6412500000001"/>
    <n v="421.38426183844012"/>
    <n v="280.92284122562677"/>
    <n v="22.061221875000005"/>
    <n v="93.75"/>
    <n v="1376.4524718750001"/>
    <n v="55.058098875000006"/>
    <n v="460.09553377437328"/>
    <n v="306.73035584958217"/>
  </r>
  <r>
    <s v="21/06/2026"/>
    <s v="E"/>
    <s v="[1062] RAMGADH"/>
    <s v="[8401] DURGAWATI"/>
    <x v="65"/>
    <x v="65"/>
    <x v="65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22/06/2026"/>
    <s v="M"/>
    <s v="[1062] RAMGADH"/>
    <s v="[8401] DURGAWATI"/>
    <x v="65"/>
    <x v="65"/>
    <x v="65"/>
    <s v="B"/>
    <n v="36"/>
    <n v="7.8"/>
    <n v="8.8000000000000007"/>
    <n v="2.8080000000000003"/>
    <n v="3.1680000000000001"/>
    <n v="64.478699999999989"/>
    <n v="2321.2331999999997"/>
    <n v="471.7953658536585"/>
    <n v="314.530243902439"/>
    <n v="40.621580999999999"/>
    <n v="135"/>
    <n v="2496.8547809999995"/>
    <n v="69.357077249999989"/>
    <n v="507.49080914634141"/>
    <n v="338.32720609756092"/>
  </r>
  <r>
    <s v="22/06/2026"/>
    <s v="E"/>
    <s v="[1062] RAMGADH"/>
    <s v="[8401] DURGAWATI"/>
    <x v="65"/>
    <x v="65"/>
    <x v="65"/>
    <s v="B"/>
    <n v="23"/>
    <n v="6"/>
    <n v="8.8000000000000007"/>
    <n v="1.38"/>
    <n v="2.024"/>
    <n v="49.599000000000004"/>
    <n v="1140.777"/>
    <n v="417.96910112359552"/>
    <n v="278.64606741573033"/>
    <n v="19.963597500000002"/>
    <n v="86.25"/>
    <n v="1246.9905975000001"/>
    <n v="54.216982500000007"/>
    <n v="456.8846839887641"/>
    <n v="304.58978932584273"/>
  </r>
  <r>
    <s v="22/06/2026"/>
    <s v="E"/>
    <s v="[1062] RAMGADH"/>
    <s v="[8401] DURGAWATI"/>
    <x v="65"/>
    <x v="65"/>
    <x v="65"/>
    <s v="C"/>
    <n v="47"/>
    <n v="3"/>
    <n v="8"/>
    <n v="1.41"/>
    <n v="3.76"/>
    <n v="34.751112000000006"/>
    <n v="1633.3022640000004"/>
    <n v="417.01334400000002"/>
    <n v="278.00889599999999"/>
    <n v="28.58278962000001"/>
    <n v="176.25"/>
    <n v="1838.1350536200005"/>
    <n v="39.109256460000012"/>
    <n v="469.31107752000008"/>
    <n v="312.87405168000004"/>
  </r>
  <r>
    <s v="23/06/2026"/>
    <s v="M"/>
    <s v="[1062] RAMGADH"/>
    <s v="[8401] DURGAWATI"/>
    <x v="65"/>
    <x v="65"/>
    <x v="65"/>
    <s v="B"/>
    <n v="36"/>
    <n v="7.8"/>
    <n v="8.8000000000000007"/>
    <n v="2.8080000000000003"/>
    <n v="3.1680000000000001"/>
    <n v="64.478699999999989"/>
    <n v="2321.2331999999997"/>
    <n v="471.7953658536585"/>
    <n v="314.530243902439"/>
    <n v="40.621580999999999"/>
    <n v="135"/>
    <n v="2496.8547809999995"/>
    <n v="69.357077249999989"/>
    <n v="507.49080914634141"/>
    <n v="338.32720609756092"/>
  </r>
  <r>
    <s v="23/06/2026"/>
    <s v="E"/>
    <s v="[1062] RAMGADH"/>
    <s v="[8401] DURGAWATI"/>
    <x v="65"/>
    <x v="65"/>
    <x v="65"/>
    <s v="B"/>
    <n v="27"/>
    <n v="6"/>
    <n v="8.8000000000000007"/>
    <n v="1.62"/>
    <n v="2.3760000000000003"/>
    <n v="49.599000000000004"/>
    <n v="1339.173"/>
    <n v="417.96910112359552"/>
    <n v="278.64606741573033"/>
    <n v="23.435527500000003"/>
    <n v="101.25"/>
    <n v="1463.8585275"/>
    <n v="54.2169825"/>
    <n v="456.88468398876404"/>
    <n v="304.58978932584267"/>
  </r>
  <r>
    <s v="23/06/2026"/>
    <s v="E"/>
    <s v="[1062] RAMGADH"/>
    <s v="[8401] DURGAWATI"/>
    <x v="65"/>
    <x v="65"/>
    <x v="65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24/06/2026"/>
    <s v="M"/>
    <s v="[1062] RAMGADH"/>
    <s v="[8401] DURGAWATI"/>
    <x v="65"/>
    <x v="65"/>
    <x v="65"/>
    <s v="B"/>
    <n v="41"/>
    <n v="7.8"/>
    <n v="8.8000000000000007"/>
    <n v="3.198"/>
    <n v="3.6080000000000001"/>
    <n v="64.478699999999989"/>
    <n v="2643.6266999999993"/>
    <n v="471.7953658536585"/>
    <n v="314.530243902439"/>
    <n v="46.263467249999991"/>
    <n v="153.75"/>
    <n v="2843.6401672499992"/>
    <n v="69.357077249999975"/>
    <n v="507.49080914634129"/>
    <n v="338.32720609756086"/>
  </r>
  <r>
    <s v="24/06/2026"/>
    <s v="M"/>
    <s v="[1062] RAMGADH"/>
    <s v="[8401] DURGAWATI"/>
    <x v="65"/>
    <x v="65"/>
    <x v="65"/>
    <s v="C"/>
    <n v="58"/>
    <n v="3.2"/>
    <n v="8.1"/>
    <n v="1.8560000000000003"/>
    <n v="4.6979999999999995"/>
    <n v="35.8631259"/>
    <n v="2080.0613021999998"/>
    <n v="417.01309186046512"/>
    <n v="278.00872790697673"/>
    <n v="36.401072788500002"/>
    <n v="217.5"/>
    <n v="2333.9623749885"/>
    <n v="40.24073060325"/>
    <n v="467.91547213081401"/>
    <n v="311.94364808720934"/>
  </r>
  <r>
    <s v="24/06/2026"/>
    <s v="E"/>
    <s v="[1062] RAMGADH"/>
    <s v="[8401] DURGAWATI"/>
    <x v="65"/>
    <x v="65"/>
    <x v="65"/>
    <s v="B"/>
    <n v="27"/>
    <n v="5.7"/>
    <n v="8.6"/>
    <n v="1.5390000000000001"/>
    <n v="2.3220000000000001"/>
    <n v="46.643099999999997"/>
    <n v="1259.3636999999999"/>
    <n v="407.95714285714286"/>
    <n v="271.97142857142859"/>
    <n v="22.038864749999998"/>
    <n v="101.25"/>
    <n v="1382.6525647499998"/>
    <n v="51.20935424999999"/>
    <n v="447.89522667638477"/>
    <n v="298.59681778425653"/>
  </r>
  <r>
    <s v="24/06/2026"/>
    <s v="E"/>
    <s v="[1062] RAMGADH"/>
    <s v="[8401] DURGAWATI"/>
    <x v="65"/>
    <x v="65"/>
    <x v="6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5/06/2026"/>
    <s v="M"/>
    <s v="[1062] RAMGADH"/>
    <s v="[8401] DURGAWATI"/>
    <x v="65"/>
    <x v="65"/>
    <x v="65"/>
    <s v="B"/>
    <n v="40"/>
    <n v="7.5"/>
    <n v="8.8000000000000007"/>
    <n v="3"/>
    <n v="3.52"/>
    <n v="61.998750000000001"/>
    <n v="2479.9499999999998"/>
    <n v="463.83104738154617"/>
    <n v="309.22069825436409"/>
    <n v="43.399124999999998"/>
    <n v="150"/>
    <n v="2673.3491249999997"/>
    <n v="66.833728124999993"/>
    <n v="500.00295355361595"/>
    <n v="333.33530236907728"/>
  </r>
  <r>
    <s v="25/06/2026"/>
    <s v="M"/>
    <s v="[1062] RAMGADH"/>
    <s v="[8401] DURGAWATI"/>
    <x v="65"/>
    <x v="65"/>
    <x v="65"/>
    <s v="C"/>
    <n v="15"/>
    <n v="4.3"/>
    <n v="8.1"/>
    <n v="0.64500000000000002"/>
    <n v="1.2150000000000001"/>
    <n v="40.450125900000003"/>
    <n v="606.75188850000006"/>
    <n v="417.01160721649489"/>
    <n v="278.00773814432995"/>
    <n v="10.618158048750002"/>
    <n v="56.25"/>
    <n v="673.62004654875011"/>
    <n v="44.90800310325001"/>
    <n v="462.96910415721658"/>
    <n v="308.64606943814437"/>
  </r>
  <r>
    <s v="25/06/2026"/>
    <s v="E"/>
    <s v="[1062] RAMGADH"/>
    <s v="[8401] DURGAWATI"/>
    <x v="65"/>
    <x v="65"/>
    <x v="65"/>
    <s v="B"/>
    <n v="33"/>
    <n v="6.1"/>
    <n v="8.6"/>
    <n v="2.0129999999999999"/>
    <n v="2.8380000000000001"/>
    <n v="49.9163"/>
    <n v="1647.2379000000001"/>
    <n v="421.82788732394374"/>
    <n v="281.21859154929581"/>
    <n v="28.826663250000003"/>
    <n v="123.75"/>
    <n v="1799.81456325"/>
    <n v="54.539835250000003"/>
    <n v="460.90001619718316"/>
    <n v="307.26667746478876"/>
  </r>
  <r>
    <s v="25/06/2026"/>
    <s v="E"/>
    <s v="[1062] RAMGADH"/>
    <s v="[8401] DURGAWATI"/>
    <x v="65"/>
    <x v="65"/>
    <x v="65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26/06/2026"/>
    <s v="M"/>
    <s v="[1062] RAMGADH"/>
    <s v="[8401] DURGAWATI"/>
    <x v="65"/>
    <x v="65"/>
    <x v="65"/>
    <s v="B"/>
    <n v="36"/>
    <n v="7.6"/>
    <n v="8.8000000000000007"/>
    <n v="2.7359999999999998"/>
    <n v="3.1680000000000001"/>
    <n v="62.825400000000002"/>
    <n v="2261.7143999999998"/>
    <n v="466.5252475247525"/>
    <n v="311.01683168316833"/>
    <n v="39.580002"/>
    <n v="135"/>
    <n v="2436.294402"/>
    <n v="67.674844500000006"/>
    <n v="502.53597400990105"/>
    <n v="335.02398267326737"/>
  </r>
  <r>
    <s v="26/06/2026"/>
    <s v="M"/>
    <s v="[1062] RAMGADH"/>
    <s v="[8401] DURGAWATI"/>
    <x v="65"/>
    <x v="65"/>
    <x v="65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26/06/2026"/>
    <s v="E"/>
    <s v="[1062] RAMGADH"/>
    <s v="[8401] DURGAWATI"/>
    <x v="65"/>
    <x v="65"/>
    <x v="65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26/06/2026"/>
    <s v="E"/>
    <s v="[1062] RAMGADH"/>
    <s v="[8401] DURGAWATI"/>
    <x v="65"/>
    <x v="65"/>
    <x v="65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27/06/2026"/>
    <s v="M"/>
    <s v="[1062] RAMGADH"/>
    <s v="[8401] DURGAWATI"/>
    <x v="65"/>
    <x v="65"/>
    <x v="65"/>
    <s v="B"/>
    <n v="38"/>
    <n v="7.6"/>
    <n v="8.8000000000000007"/>
    <n v="2.8879999999999999"/>
    <n v="3.3440000000000003"/>
    <n v="62.825400000000002"/>
    <n v="2387.3652000000002"/>
    <n v="466.5252475247525"/>
    <n v="311.01683168316833"/>
    <n v="41.778891000000009"/>
    <n v="142.5"/>
    <n v="2571.6440910000001"/>
    <n v="67.674844500000006"/>
    <n v="502.53597400990105"/>
    <n v="335.02398267326737"/>
  </r>
  <r>
    <s v="27/06/2026"/>
    <s v="M"/>
    <s v="[1062] RAMGADH"/>
    <s v="[8401] DURGAWATI"/>
    <x v="65"/>
    <x v="65"/>
    <x v="65"/>
    <s v="C"/>
    <n v="44"/>
    <n v="3.3"/>
    <n v="8"/>
    <n v="1.452"/>
    <n v="3.52"/>
    <n v="36.002112000000004"/>
    <n v="1584.0929280000003"/>
    <n v="417.01288030888031"/>
    <n v="278.00858687258687"/>
    <n v="27.721626240000006"/>
    <n v="165"/>
    <n v="1776.8145542400002"/>
    <n v="40.382148960000002"/>
    <n v="467.74689915057911"/>
    <n v="311.83126610038607"/>
  </r>
  <r>
    <s v="27/06/2026"/>
    <s v="E"/>
    <s v="[1062] RAMGADH"/>
    <s v="[8401] DURGAWATI"/>
    <x v="65"/>
    <x v="65"/>
    <x v="65"/>
    <s v="B"/>
    <n v="28"/>
    <n v="6"/>
    <n v="8.8000000000000007"/>
    <n v="1.68"/>
    <n v="2.4640000000000004"/>
    <n v="49.599000000000004"/>
    <n v="1388.7720000000002"/>
    <n v="417.96910112359552"/>
    <n v="278.64606741573033"/>
    <n v="24.303510000000006"/>
    <n v="105"/>
    <n v="1518.0755100000001"/>
    <n v="54.216982500000007"/>
    <n v="456.8846839887641"/>
    <n v="304.58978932584273"/>
  </r>
  <r>
    <s v="27/06/2026"/>
    <s v="E"/>
    <s v="[1062] RAMGADH"/>
    <s v="[8401] DURGAWATI"/>
    <x v="65"/>
    <x v="65"/>
    <x v="65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28/06/2026"/>
    <s v="M"/>
    <s v="[1062] RAMGADH"/>
    <s v="[8401] DURGAWATI"/>
    <x v="65"/>
    <x v="65"/>
    <x v="65"/>
    <s v="B"/>
    <n v="32"/>
    <n v="7.2"/>
    <n v="8.8000000000000007"/>
    <n v="2.3040000000000003"/>
    <n v="2.8160000000000003"/>
    <n v="59.518800000000006"/>
    <n v="1904.6016000000002"/>
    <n v="455.50102040816324"/>
    <n v="303.66734693877549"/>
    <n v="33.330528000000008"/>
    <n v="120"/>
    <n v="2057.9321280000004"/>
    <n v="64.310379000000012"/>
    <n v="492.17126785714288"/>
    <n v="328.11417857142857"/>
  </r>
  <r>
    <s v="28/06/2026"/>
    <s v="E"/>
    <s v="[1062] RAMGADH"/>
    <s v="[8401] DURGAWATI"/>
    <x v="65"/>
    <x v="65"/>
    <x v="65"/>
    <s v="B"/>
    <n v="28"/>
    <n v="6.5"/>
    <n v="8.8000000000000007"/>
    <n v="1.82"/>
    <n v="2.4640000000000004"/>
    <n v="53.732250000000001"/>
    <n v="1504.5029999999999"/>
    <n v="434.49258760107813"/>
    <n v="289.66172506738542"/>
    <n v="26.328802500000002"/>
    <n v="105"/>
    <n v="1635.8318024999999"/>
    <n v="58.422564374999993"/>
    <n v="472.41965801886784"/>
    <n v="314.9464386792452"/>
  </r>
  <r>
    <s v="28/06/2026"/>
    <s v="E"/>
    <s v="[1062] RAMGADH"/>
    <s v="[8401] DURGAWATI"/>
    <x v="65"/>
    <x v="65"/>
    <x v="65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29/06/2026"/>
    <s v="M"/>
    <s v="[1062] RAMGADH"/>
    <s v="[8401] DURGAWATI"/>
    <x v="65"/>
    <x v="65"/>
    <x v="65"/>
    <s v="B"/>
    <n v="31"/>
    <n v="7.2"/>
    <n v="8.8000000000000007"/>
    <n v="2.2320000000000002"/>
    <n v="2.7280000000000002"/>
    <n v="59.518800000000006"/>
    <n v="1845.0828000000001"/>
    <n v="455.50102040816324"/>
    <n v="303.66734693877549"/>
    <n v="32.288949000000002"/>
    <n v="116.25"/>
    <n v="1993.6217490000001"/>
    <n v="64.310378999999998"/>
    <n v="492.17126785714277"/>
    <n v="328.11417857142851"/>
  </r>
  <r>
    <s v="29/06/2026"/>
    <s v="M"/>
    <s v="[1062] RAMGADH"/>
    <s v="[8401] DURGAWATI"/>
    <x v="65"/>
    <x v="65"/>
    <x v="65"/>
    <s v="C"/>
    <n v="50"/>
    <n v="3.1"/>
    <n v="8"/>
    <n v="1.55"/>
    <n v="4"/>
    <n v="35.168112000000008"/>
    <n v="1758.4056000000005"/>
    <n v="417.01318577075102"/>
    <n v="278.00879051383401"/>
    <n v="30.77209800000001"/>
    <n v="187.5"/>
    <n v="1976.6776980000004"/>
    <n v="39.533553960000006"/>
    <n v="468.77731968379447"/>
    <n v="312.51821312252963"/>
  </r>
  <r>
    <s v="29/06/2026"/>
    <s v="E"/>
    <s v="[1062] RAMGADH"/>
    <s v="[8401] DURGAWATI"/>
    <x v="65"/>
    <x v="65"/>
    <x v="65"/>
    <s v="B"/>
    <n v="32"/>
    <n v="6.2"/>
    <n v="8.8000000000000007"/>
    <n v="1.984"/>
    <n v="2.8160000000000003"/>
    <n v="51.252300000000005"/>
    <n v="1640.0736000000002"/>
    <n v="424.74281767955802"/>
    <n v="283.1618784530387"/>
    <n v="28.701288000000005"/>
    <n v="120"/>
    <n v="1788.7748880000001"/>
    <n v="55.899215250000005"/>
    <n v="463.25316505524864"/>
    <n v="308.83544337016576"/>
  </r>
  <r>
    <s v="29/06/2026"/>
    <s v="E"/>
    <s v="[1062] RAMGADH"/>
    <s v="[8401] DURGAWATI"/>
    <x v="65"/>
    <x v="65"/>
    <x v="65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30/06/2026"/>
    <s v="M"/>
    <s v="[1062] RAMGADH"/>
    <s v="[8401] DURGAWATI"/>
    <x v="65"/>
    <x v="65"/>
    <x v="65"/>
    <s v="B"/>
    <n v="38"/>
    <n v="7.6"/>
    <n v="8.8000000000000007"/>
    <n v="2.8879999999999999"/>
    <n v="3.3440000000000003"/>
    <n v="62.825400000000002"/>
    <n v="2387.3652000000002"/>
    <n v="466.5252475247525"/>
    <n v="311.01683168316833"/>
    <n v="41.778891000000009"/>
    <n v="142.5"/>
    <n v="2571.6440910000001"/>
    <n v="67.674844500000006"/>
    <n v="502.53597400990105"/>
    <n v="335.02398267326737"/>
  </r>
  <r>
    <s v="30/06/2026"/>
    <s v="M"/>
    <s v="[1062] RAMGADH"/>
    <s v="[8401] DURGAWATI"/>
    <x v="65"/>
    <x v="65"/>
    <x v="65"/>
    <s v="C"/>
    <n v="45"/>
    <n v="3.2"/>
    <n v="8.1"/>
    <n v="1.44"/>
    <n v="3.645"/>
    <n v="35.8631259"/>
    <n v="1613.8406654999999"/>
    <n v="417.01309186046512"/>
    <n v="278.00872790697673"/>
    <n v="28.242211646250002"/>
    <n v="168.75"/>
    <n v="1810.83287714625"/>
    <n v="40.24073060325"/>
    <n v="467.91547213081401"/>
    <n v="311.94364808720934"/>
  </r>
  <r>
    <s v="30/06/2026"/>
    <s v="E"/>
    <s v="[1062] RAMGADH"/>
    <s v="[8401] DURGAWATI"/>
    <x v="65"/>
    <x v="65"/>
    <x v="65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30/06/2026"/>
    <s v="E"/>
    <s v="[1062] RAMGADH"/>
    <s v="[8401] DURGAWATI"/>
    <x v="65"/>
    <x v="65"/>
    <x v="65"/>
    <s v="C"/>
    <n v="59"/>
    <n v="3.1"/>
    <n v="8.1"/>
    <n v="1.829"/>
    <n v="4.7789999999999999"/>
    <n v="35.446125899999998"/>
    <n v="2091.3214281"/>
    <n v="417.01324588235298"/>
    <n v="278.0088305882353"/>
    <n v="36.598124991750005"/>
    <n v="221.25"/>
    <n v="2349.16955309175"/>
    <n v="39.816433103249999"/>
    <n v="468.42862474411766"/>
    <n v="312.28574982941177"/>
  </r>
  <r>
    <s v="01/06/2026"/>
    <s v="M"/>
    <s v="[1062] RAMGADH"/>
    <s v="[8404] CHANDESH"/>
    <x v="66"/>
    <x v="66"/>
    <x v="66"/>
    <s v="B"/>
    <n v="31"/>
    <n v="5.8"/>
    <n v="8.6"/>
    <n v="1.7979999999999998"/>
    <n v="2.6659999999999995"/>
    <n v="47.461399999999998"/>
    <n v="1471.3034"/>
    <n v="411.51502890173413"/>
    <n v="274.34335260115608"/>
    <n v="25.747809500000002"/>
    <n v="116.25"/>
    <n v="1613.3012094999999"/>
    <n v="52.041974499999995"/>
    <n v="451.23099277456652"/>
    <n v="300.82066184971103"/>
  </r>
  <r>
    <s v="01/06/2026"/>
    <s v="M"/>
    <s v="[1062] RAMGADH"/>
    <s v="[8404] CHANDESH"/>
    <x v="66"/>
    <x v="66"/>
    <x v="66"/>
    <s v="C"/>
    <n v="74"/>
    <n v="3.2"/>
    <n v="8.1"/>
    <n v="2.3680000000000003"/>
    <n v="5.9939999999999998"/>
    <n v="35.8631259"/>
    <n v="2653.8713165999998"/>
    <n v="417.01309186046512"/>
    <n v="278.00872790697673"/>
    <n v="46.4427480405"/>
    <n v="277.5"/>
    <n v="2977.8140646405"/>
    <n v="40.24073060325"/>
    <n v="467.91547213081401"/>
    <n v="311.94364808720934"/>
  </r>
  <r>
    <s v="01/06/2026"/>
    <s v="E"/>
    <s v="[1062] RAMGADH"/>
    <s v="[8404] CHANDESH"/>
    <x v="66"/>
    <x v="66"/>
    <x v="66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01/06/2026"/>
    <s v="E"/>
    <s v="[1062] RAMGADH"/>
    <s v="[8404] CHANDESH"/>
    <x v="66"/>
    <x v="66"/>
    <x v="66"/>
    <s v="C"/>
    <n v="53"/>
    <n v="3.1"/>
    <n v="8.1"/>
    <n v="1.643"/>
    <n v="4.2929999999999993"/>
    <n v="35.446125899999998"/>
    <n v="1878.6446727"/>
    <n v="417.01324588235298"/>
    <n v="278.0088305882353"/>
    <n v="32.876281772250003"/>
    <n v="198.75"/>
    <n v="2110.2709544722502"/>
    <n v="39.816433103250006"/>
    <n v="468.42862474411777"/>
    <n v="312.28574982941183"/>
  </r>
  <r>
    <s v="02/06/2026"/>
    <s v="M"/>
    <s v="[1062] RAMGADH"/>
    <s v="[8404] CHANDESH"/>
    <x v="66"/>
    <x v="66"/>
    <x v="66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02/06/2026"/>
    <s v="M"/>
    <s v="[1062] RAMGADH"/>
    <s v="[8404] CHANDESH"/>
    <x v="66"/>
    <x v="66"/>
    <x v="66"/>
    <s v="C"/>
    <n v="40"/>
    <n v="3.6"/>
    <n v="8.1"/>
    <n v="1.44"/>
    <n v="3.24"/>
    <n v="37.531125900000006"/>
    <n v="1501.2450360000003"/>
    <n v="417.01251000000008"/>
    <n v="278.00834000000003"/>
    <n v="26.271788130000008"/>
    <n v="150"/>
    <n v="1677.5168241300003"/>
    <n v="41.937920603250006"/>
    <n v="465.97689559166673"/>
    <n v="310.6512637277778"/>
  </r>
  <r>
    <s v="02/06/2026"/>
    <s v="E"/>
    <s v="[1062] RAMGADH"/>
    <s v="[8404] CHANDESH"/>
    <x v="66"/>
    <x v="66"/>
    <x v="66"/>
    <s v="C"/>
    <n v="63"/>
    <n v="3.9"/>
    <n v="8.1999999999999993"/>
    <n v="2.4569999999999999"/>
    <n v="5.1659999999999995"/>
    <n v="39.060139800000002"/>
    <n v="2460.7888074000002"/>
    <n v="417.01216868327407"/>
    <n v="278.00811245551603"/>
    <n v="43.063804129500006"/>
    <n v="236.25"/>
    <n v="2740.1026115295003"/>
    <n v="43.493692246500004"/>
    <n v="464.34546882384348"/>
    <n v="309.5636458825623"/>
  </r>
  <r>
    <s v="03/06/2026"/>
    <s v="M"/>
    <s v="[1062] RAMGADH"/>
    <s v="[8404] CHANDESH"/>
    <x v="66"/>
    <x v="66"/>
    <x v="66"/>
    <s v="B"/>
    <n v="25"/>
    <n v="5.8"/>
    <n v="8.8000000000000007"/>
    <n v="1.45"/>
    <n v="2.2000000000000002"/>
    <n v="47.945700000000002"/>
    <n v="1198.6425000000002"/>
    <n v="410.96314285714288"/>
    <n v="273.97542857142861"/>
    <n v="20.976243750000005"/>
    <n v="93.75"/>
    <n v="1313.3687437500002"/>
    <n v="52.53474975000001"/>
    <n v="450.29785500000008"/>
    <n v="300.19857000000007"/>
  </r>
  <r>
    <s v="03/06/2026"/>
    <s v="M"/>
    <s v="[1062] RAMGADH"/>
    <s v="[8404] CHANDESH"/>
    <x v="66"/>
    <x v="66"/>
    <x v="66"/>
    <s v="C"/>
    <n v="53"/>
    <n v="3.5"/>
    <n v="8.1"/>
    <n v="1.855"/>
    <n v="4.2929999999999993"/>
    <n v="37.114125900000005"/>
    <n v="1967.0486727000002"/>
    <n v="417.01265056179784"/>
    <n v="278.00843370786521"/>
    <n v="34.423351772250008"/>
    <n v="198.75"/>
    <n v="2200.2220244722503"/>
    <n v="41.513623103250005"/>
    <n v="466.44520340730344"/>
    <n v="310.96346893820231"/>
  </r>
  <r>
    <s v="03/06/2026"/>
    <s v="E"/>
    <s v="[1062] RAMGADH"/>
    <s v="[8404] CHANDESH"/>
    <x v="66"/>
    <x v="66"/>
    <x v="66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03/06/2026"/>
    <s v="E"/>
    <s v="[1062] RAMGADH"/>
    <s v="[8404] CHANDESH"/>
    <x v="66"/>
    <x v="66"/>
    <x v="66"/>
    <s v="C"/>
    <n v="47"/>
    <n v="3"/>
    <n v="8"/>
    <n v="1.41"/>
    <n v="3.76"/>
    <n v="34.751112000000006"/>
    <n v="1633.3022640000004"/>
    <n v="417.01334400000002"/>
    <n v="278.00889599999999"/>
    <n v="28.58278962000001"/>
    <n v="176.25"/>
    <n v="1838.1350536200005"/>
    <n v="39.109256460000012"/>
    <n v="469.31107752000008"/>
    <n v="312.87405168000004"/>
  </r>
  <r>
    <s v="04/06/2026"/>
    <s v="M"/>
    <s v="[1062] RAMGADH"/>
    <s v="[8404] CHANDESH"/>
    <x v="66"/>
    <x v="66"/>
    <x v="66"/>
    <s v="B"/>
    <n v="21"/>
    <n v="5.8"/>
    <n v="8.8000000000000007"/>
    <n v="1.218"/>
    <n v="1.8480000000000001"/>
    <n v="47.945700000000002"/>
    <n v="1006.8597000000001"/>
    <n v="410.96314285714288"/>
    <n v="273.97542857142861"/>
    <n v="17.620044750000002"/>
    <n v="78.75"/>
    <n v="1103.22974475"/>
    <n v="52.534749750000003"/>
    <n v="450.29785500000003"/>
    <n v="300.19857000000002"/>
  </r>
  <r>
    <s v="04/06/2026"/>
    <s v="M"/>
    <s v="[1062] RAMGADH"/>
    <s v="[8404] CHANDESH"/>
    <x v="66"/>
    <x v="66"/>
    <x v="66"/>
    <s v="C"/>
    <n v="52"/>
    <n v="3.3"/>
    <n v="8.1"/>
    <n v="1.716"/>
    <n v="4.2119999999999997"/>
    <n v="36.280125900000002"/>
    <n v="1886.5665468000002"/>
    <n v="417.0129413793104"/>
    <n v="278.00862758620696"/>
    <n v="33.014914569000005"/>
    <n v="195"/>
    <n v="2114.5814613690004"/>
    <n v="40.665028103250009"/>
    <n v="467.41411612931046"/>
    <n v="311.60941075287366"/>
  </r>
  <r>
    <s v="04/06/2026"/>
    <s v="E"/>
    <s v="[1062] RAMGADH"/>
    <s v="[8404] CHANDESH"/>
    <x v="66"/>
    <x v="66"/>
    <x v="66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4/06/2026"/>
    <s v="E"/>
    <s v="[1062] RAMGADH"/>
    <s v="[8404] CHANDESH"/>
    <x v="66"/>
    <x v="66"/>
    <x v="66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5/06/2026"/>
    <s v="M"/>
    <s v="[1062] RAMGADH"/>
    <s v="[8404] CHANDESH"/>
    <x v="66"/>
    <x v="66"/>
    <x v="66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5/06/2026"/>
    <s v="E"/>
    <s v="[1062] RAMGADH"/>
    <s v="[8404] CHANDESH"/>
    <x v="66"/>
    <x v="66"/>
    <x v="66"/>
    <s v="C"/>
    <n v="28"/>
    <n v="4.0999999999999996"/>
    <n v="8.1"/>
    <n v="1.1479999999999999"/>
    <n v="2.2679999999999998"/>
    <n v="39.6161259"/>
    <n v="1109.2515252000001"/>
    <n v="417.01185157894736"/>
    <n v="278.00790105263155"/>
    <n v="19.411901691000004"/>
    <n v="105"/>
    <n v="1233.663426891"/>
    <n v="44.05940810325"/>
    <n v="463.78324319210526"/>
    <n v="309.18882879473682"/>
  </r>
  <r>
    <s v="06/06/2026"/>
    <s v="M"/>
    <s v="[1062] RAMGADH"/>
    <s v="[8404] CHANDESH"/>
    <x v="66"/>
    <x v="66"/>
    <x v="66"/>
    <s v="C"/>
    <n v="26"/>
    <n v="3.4"/>
    <n v="8.1"/>
    <n v="0.8839999999999999"/>
    <n v="2.1059999999999999"/>
    <n v="36.697125900000003"/>
    <n v="954.12527340000008"/>
    <n v="417.01279431818188"/>
    <n v="278.00852954545456"/>
    <n v="16.697192284500002"/>
    <n v="97.5"/>
    <n v="1068.3224656845"/>
    <n v="41.089325603250003"/>
    <n v="466.92415458238645"/>
    <n v="311.28276972159097"/>
  </r>
  <r>
    <s v="06/06/2026"/>
    <s v="E"/>
    <s v="[1062] RAMGADH"/>
    <s v="[8404] CHANDESH"/>
    <x v="66"/>
    <x v="66"/>
    <x v="66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06/06/2026"/>
    <s v="E"/>
    <s v="[1062] RAMGADH"/>
    <s v="[8404] CHANDESH"/>
    <x v="66"/>
    <x v="66"/>
    <x v="66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07/06/2026"/>
    <s v="M"/>
    <s v="[1062] RAMGADH"/>
    <s v="[8404] CHANDESH"/>
    <x v="66"/>
    <x v="66"/>
    <x v="66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7/06/2026"/>
    <s v="M"/>
    <s v="[1062] RAMGADH"/>
    <s v="[8404] CHANDESH"/>
    <x v="66"/>
    <x v="66"/>
    <x v="66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07/06/2026"/>
    <s v="E"/>
    <s v="[1062] RAMGADH"/>
    <s v="[8404] CHANDESH"/>
    <x v="66"/>
    <x v="66"/>
    <x v="66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07/06/2026"/>
    <s v="E"/>
    <s v="[1062] RAMGADH"/>
    <s v="[8404] CHANDESH"/>
    <x v="66"/>
    <x v="66"/>
    <x v="66"/>
    <s v="C"/>
    <n v="39"/>
    <n v="3"/>
    <n v="8.1"/>
    <n v="1.17"/>
    <n v="3.1589999999999998"/>
    <n v="35.029125900000004"/>
    <n v="1366.1359101"/>
    <n v="417.01340357142868"/>
    <n v="278.00893571428577"/>
    <n v="23.907378426750004"/>
    <n v="146.25"/>
    <n v="1536.2932885267501"/>
    <n v="39.392135603250004"/>
    <n v="468.9539952767858"/>
    <n v="312.63599685119055"/>
  </r>
  <r>
    <s v="08/06/2026"/>
    <s v="M"/>
    <s v="[1062] RAMGADH"/>
    <s v="[8404] CHANDESH"/>
    <x v="66"/>
    <x v="66"/>
    <x v="66"/>
    <s v="B"/>
    <n v="10"/>
    <n v="5.9"/>
    <n v="8.8000000000000007"/>
    <n v="0.59"/>
    <n v="0.88"/>
    <n v="48.772350000000003"/>
    <n v="487.72350000000006"/>
    <n v="414.49589235127479"/>
    <n v="276.33059490084986"/>
    <n v="8.5351612500000016"/>
    <n v="37.5"/>
    <n v="533.75866125000005"/>
    <n v="53.375866125000002"/>
    <n v="453.61925885269125"/>
    <n v="302.41283923512748"/>
  </r>
  <r>
    <s v="08/06/2026"/>
    <s v="M"/>
    <s v="[1062] RAMGADH"/>
    <s v="[8404] CHANDESH"/>
    <x v="66"/>
    <x v="66"/>
    <x v="66"/>
    <s v="C"/>
    <n v="40"/>
    <n v="3.4"/>
    <n v="8.1999999999999993"/>
    <n v="1.36"/>
    <n v="3.28"/>
    <n v="36.975139800000001"/>
    <n v="1479.005592"/>
    <n v="417.01285488721805"/>
    <n v="278.00856992481204"/>
    <n v="25.882597860000001"/>
    <n v="150"/>
    <n v="1654.88818986"/>
    <n v="41.372204746500003"/>
    <n v="466.60381293045111"/>
    <n v="311.06920862030074"/>
  </r>
  <r>
    <s v="08/06/2026"/>
    <s v="E"/>
    <s v="[1062] RAMGADH"/>
    <s v="[8404] CHANDESH"/>
    <x v="66"/>
    <x v="66"/>
    <x v="66"/>
    <s v="B"/>
    <n v="19"/>
    <n v="6"/>
    <n v="8.8000000000000007"/>
    <n v="1.1399999999999999"/>
    <n v="1.6720000000000002"/>
    <n v="49.599000000000004"/>
    <n v="942.38100000000009"/>
    <n v="417.96910112359552"/>
    <n v="278.64606741573033"/>
    <n v="16.491667500000002"/>
    <n v="71.25"/>
    <n v="1030.1226675"/>
    <n v="54.2169825"/>
    <n v="456.88468398876404"/>
    <n v="304.58978932584267"/>
  </r>
  <r>
    <s v="08/06/2026"/>
    <s v="E"/>
    <s v="[1062] RAMGADH"/>
    <s v="[8404] CHANDESH"/>
    <x v="66"/>
    <x v="66"/>
    <x v="6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9/06/2026"/>
    <s v="M"/>
    <s v="[1062] RAMGADH"/>
    <s v="[8404] CHANDESH"/>
    <x v="66"/>
    <x v="66"/>
    <x v="66"/>
    <s v="C"/>
    <n v="41"/>
    <n v="4.2"/>
    <n v="8.1999999999999993"/>
    <n v="1.7220000000000002"/>
    <n v="3.3620000000000001"/>
    <n v="40.311139799999999"/>
    <n v="1652.7567317999999"/>
    <n v="417.01179103448277"/>
    <n v="278.00786068965516"/>
    <n v="28.923242806499999"/>
    <n v="153.75"/>
    <n v="1835.4299746064999"/>
    <n v="44.766584746499994"/>
    <n v="463.102600825862"/>
    <n v="308.73506721724135"/>
  </r>
  <r>
    <s v="09/06/2026"/>
    <s v="E"/>
    <s v="[1062] RAMGADH"/>
    <s v="[8404] CHANDESH"/>
    <x v="66"/>
    <x v="66"/>
    <x v="66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09/06/2026"/>
    <s v="E"/>
    <s v="[1062] RAMGADH"/>
    <s v="[8404] CHANDESH"/>
    <x v="66"/>
    <x v="66"/>
    <x v="66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0/06/2026"/>
    <s v="M"/>
    <s v="[1062] RAMGADH"/>
    <s v="[8404] CHANDESH"/>
    <x v="66"/>
    <x v="66"/>
    <x v="66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10/06/2026"/>
    <s v="M"/>
    <s v="[1062] RAMGADH"/>
    <s v="[8404] CHANDESH"/>
    <x v="66"/>
    <x v="66"/>
    <x v="66"/>
    <s v="C"/>
    <n v="31"/>
    <n v="3.4"/>
    <n v="8.1"/>
    <n v="1.0539999999999998"/>
    <n v="2.5110000000000001"/>
    <n v="36.697125900000003"/>
    <n v="1137.6109029000002"/>
    <n v="417.01279431818188"/>
    <n v="278.00852954545456"/>
    <n v="19.908190800750006"/>
    <n v="116.25"/>
    <n v="1273.7690937007501"/>
    <n v="41.089325603250003"/>
    <n v="466.92415458238645"/>
    <n v="311.28276972159097"/>
  </r>
  <r>
    <s v="10/06/2026"/>
    <s v="E"/>
    <s v="[1062] RAMGADH"/>
    <s v="[8404] CHANDESH"/>
    <x v="66"/>
    <x v="66"/>
    <x v="66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10/06/2026"/>
    <s v="E"/>
    <s v="[1062] RAMGADH"/>
    <s v="[8404] CHANDESH"/>
    <x v="66"/>
    <x v="66"/>
    <x v="6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11/06/2026"/>
    <s v="M"/>
    <s v="[1062] RAMGADH"/>
    <s v="[8404] CHANDESH"/>
    <x v="66"/>
    <x v="66"/>
    <x v="66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11/06/2026"/>
    <s v="M"/>
    <s v="[1062] RAMGADH"/>
    <s v="[8404] CHANDESH"/>
    <x v="66"/>
    <x v="66"/>
    <x v="66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11/06/2026"/>
    <s v="E"/>
    <s v="[1062] RAMGADH"/>
    <s v="[8404] CHANDESH"/>
    <x v="66"/>
    <x v="66"/>
    <x v="66"/>
    <s v="B"/>
    <n v="21"/>
    <n v="5.7"/>
    <n v="8.5"/>
    <n v="1.1970000000000001"/>
    <n v="1.7849999999999999"/>
    <n v="46.167149999999999"/>
    <n v="969.51014999999995"/>
    <n v="406.16260997067451"/>
    <n v="270.77507331378303"/>
    <n v="16.966427625000001"/>
    <n v="78.75"/>
    <n v="1065.2265776249999"/>
    <n v="50.725075124999996"/>
    <n v="446.2616579912023"/>
    <n v="297.50777199413488"/>
  </r>
  <r>
    <s v="11/06/2026"/>
    <s v="E"/>
    <s v="[1062] RAMGADH"/>
    <s v="[8404] CHANDESH"/>
    <x v="66"/>
    <x v="66"/>
    <x v="6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2/06/2026"/>
    <s v="M"/>
    <s v="[1062] RAMGADH"/>
    <s v="[8404] CHANDESH"/>
    <x v="66"/>
    <x v="66"/>
    <x v="66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12/06/2026"/>
    <s v="M"/>
    <s v="[1062] RAMGADH"/>
    <s v="[8404] CHANDESH"/>
    <x v="66"/>
    <x v="66"/>
    <x v="66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12/06/2026"/>
    <s v="E"/>
    <s v="[1062] RAMGADH"/>
    <s v="[8404] CHANDESH"/>
    <x v="66"/>
    <x v="66"/>
    <x v="66"/>
    <s v="B"/>
    <n v="23"/>
    <n v="5.8"/>
    <n v="8.6"/>
    <n v="1.3340000000000001"/>
    <n v="1.9779999999999998"/>
    <n v="47.461399999999998"/>
    <n v="1091.6122"/>
    <n v="411.51502890173413"/>
    <n v="274.34335260115608"/>
    <n v="19.103213500000003"/>
    <n v="86.25"/>
    <n v="1196.9654135000001"/>
    <n v="52.041974500000002"/>
    <n v="451.23099277456657"/>
    <n v="300.82066184971103"/>
  </r>
  <r>
    <s v="12/06/2026"/>
    <s v="E"/>
    <s v="[1062] RAMGADH"/>
    <s v="[8404] CHANDESH"/>
    <x v="66"/>
    <x v="66"/>
    <x v="6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3/06/2026"/>
    <s v="M"/>
    <s v="[1062] RAMGADH"/>
    <s v="[8404] CHANDESH"/>
    <x v="66"/>
    <x v="66"/>
    <x v="66"/>
    <s v="B"/>
    <n v="21"/>
    <n v="6"/>
    <n v="8.8000000000000007"/>
    <n v="1.26"/>
    <n v="1.8480000000000001"/>
    <n v="49.599000000000004"/>
    <n v="1041.5790000000002"/>
    <n v="417.96910112359552"/>
    <n v="278.64606741573033"/>
    <n v="18.227632500000006"/>
    <n v="78.75"/>
    <n v="1138.5566325000002"/>
    <n v="54.216982500000007"/>
    <n v="456.8846839887641"/>
    <n v="304.58978932584273"/>
  </r>
  <r>
    <s v="13/06/2026"/>
    <s v="M"/>
    <s v="[1062] RAMGADH"/>
    <s v="[8404] CHANDESH"/>
    <x v="66"/>
    <x v="66"/>
    <x v="66"/>
    <s v="C"/>
    <n v="73"/>
    <n v="3.4"/>
    <n v="8.1999999999999993"/>
    <n v="2.4819999999999998"/>
    <n v="5.9859999999999989"/>
    <n v="36.975139800000001"/>
    <n v="2699.1852054000001"/>
    <n v="417.01285488721805"/>
    <n v="278.00856992481204"/>
    <n v="47.235741094500007"/>
    <n v="273.75"/>
    <n v="3020.1709464945002"/>
    <n v="41.372204746500003"/>
    <n v="466.60381293045111"/>
    <n v="311.06920862030074"/>
  </r>
  <r>
    <s v="13/06/2026"/>
    <s v="E"/>
    <s v="[1062] RAMGADH"/>
    <s v="[8404] CHANDESH"/>
    <x v="66"/>
    <x v="66"/>
    <x v="66"/>
    <s v="B"/>
    <n v="21"/>
    <n v="5.6"/>
    <n v="8.6"/>
    <n v="1.1759999999999999"/>
    <n v="1.806"/>
    <n v="45.824799999999996"/>
    <n v="962.32079999999996"/>
    <n v="404.33647058823533"/>
    <n v="269.55764705882353"/>
    <n v="16.840614000000002"/>
    <n v="78.75"/>
    <n v="1057.9114139999999"/>
    <n v="50.376733999999999"/>
    <n v="444.50059411764715"/>
    <n v="296.33372941176475"/>
  </r>
  <r>
    <s v="13/06/2026"/>
    <s v="E"/>
    <s v="[1062] RAMGADH"/>
    <s v="[8404] CHANDESH"/>
    <x v="66"/>
    <x v="66"/>
    <x v="6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4/06/2026"/>
    <s v="M"/>
    <s v="[1062] RAMGADH"/>
    <s v="[8404] CHANDESH"/>
    <x v="66"/>
    <x v="66"/>
    <x v="66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14/06/2026"/>
    <s v="M"/>
    <s v="[1062] RAMGADH"/>
    <s v="[8404] CHANDESH"/>
    <x v="66"/>
    <x v="66"/>
    <x v="66"/>
    <s v="C"/>
    <n v="70"/>
    <n v="3"/>
    <n v="8"/>
    <n v="2.1"/>
    <n v="5.6"/>
    <n v="34.751112000000006"/>
    <n v="2432.5778400000004"/>
    <n v="417.01334400000002"/>
    <n v="278.00889599999999"/>
    <n v="42.570112200000011"/>
    <n v="262.5"/>
    <n v="2737.6479522000004"/>
    <n v="39.109256460000005"/>
    <n v="469.31107752000003"/>
    <n v="312.87405168000004"/>
  </r>
  <r>
    <s v="14/06/2026"/>
    <s v="E"/>
    <s v="[1062] RAMGADH"/>
    <s v="[8404] CHANDESH"/>
    <x v="66"/>
    <x v="66"/>
    <x v="66"/>
    <s v="C"/>
    <n v="28"/>
    <n v="4.4000000000000004"/>
    <n v="8.4"/>
    <n v="1.2320000000000002"/>
    <n v="2.3520000000000003"/>
    <n v="41.701167600000005"/>
    <n v="1167.6326928000001"/>
    <n v="417.01167600000002"/>
    <n v="278.00778400000002"/>
    <n v="20.433572124000005"/>
    <n v="105"/>
    <n v="1293.0662649240001"/>
    <n v="46.180938033000004"/>
    <n v="461.80938033000001"/>
    <n v="307.87292022000003"/>
  </r>
  <r>
    <s v="15/06/2026"/>
    <s v="M"/>
    <s v="[1062] RAMGADH"/>
    <s v="[8404] CHANDESH"/>
    <x v="66"/>
    <x v="66"/>
    <x v="66"/>
    <s v="C"/>
    <n v="41"/>
    <n v="3.5"/>
    <n v="8"/>
    <n v="1.4350000000000001"/>
    <n v="3.28"/>
    <n v="36.836112000000007"/>
    <n v="1510.2805920000003"/>
    <n v="417.01258867924531"/>
    <n v="278.00839245283021"/>
    <n v="26.429910360000008"/>
    <n v="153.75"/>
    <n v="1690.4605023600002"/>
    <n v="41.230743960000005"/>
    <n v="466.76313916981132"/>
    <n v="311.17542611320755"/>
  </r>
  <r>
    <s v="15/06/2026"/>
    <s v="E"/>
    <s v="[1062] RAMGADH"/>
    <s v="[8404] CHANDESH"/>
    <x v="66"/>
    <x v="66"/>
    <x v="66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6/06/2026"/>
    <s v="M"/>
    <s v="[1062] RAMGADH"/>
    <s v="[8404] CHANDESH"/>
    <x v="66"/>
    <x v="66"/>
    <x v="66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16/06/2026"/>
    <s v="E"/>
    <s v="[1062] RAMGADH"/>
    <s v="[8404] CHANDESH"/>
    <x v="66"/>
    <x v="66"/>
    <x v="66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7/06/2026"/>
    <s v="M"/>
    <s v="[1062] RAMGADH"/>
    <s v="[8404] CHANDESH"/>
    <x v="66"/>
    <x v="66"/>
    <x v="66"/>
    <s v="C"/>
    <n v="40"/>
    <n v="3.8"/>
    <n v="8.1"/>
    <n v="1.52"/>
    <n v="3.24"/>
    <n v="38.365125900000002"/>
    <n v="1534.6050360000002"/>
    <n v="417.01223804347831"/>
    <n v="278.00815869565218"/>
    <n v="26.855588130000005"/>
    <n v="150"/>
    <n v="1711.4606241300003"/>
    <n v="42.78651560325001"/>
    <n v="465.07082177445665"/>
    <n v="310.04721451630445"/>
  </r>
  <r>
    <s v="17/06/2026"/>
    <s v="E"/>
    <s v="[1062] RAMGADH"/>
    <s v="[8404] CHANDESH"/>
    <x v="66"/>
    <x v="66"/>
    <x v="66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8/06/2026"/>
    <s v="M"/>
    <s v="[1062] RAMGADH"/>
    <s v="[8404] CHANDESH"/>
    <x v="66"/>
    <x v="66"/>
    <x v="66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18/06/2026"/>
    <s v="M"/>
    <s v="[1062] RAMGADH"/>
    <s v="[8404] CHANDESH"/>
    <x v="66"/>
    <x v="66"/>
    <x v="66"/>
    <s v="C"/>
    <n v="25"/>
    <n v="3.4"/>
    <n v="8"/>
    <n v="0.85"/>
    <n v="2"/>
    <n v="36.419112000000005"/>
    <n v="910.47780000000012"/>
    <n v="417.01273282442747"/>
    <n v="278.00848854961833"/>
    <n v="15.933361500000004"/>
    <n v="93.75"/>
    <n v="1020.1611615000002"/>
    <n v="40.806446460000004"/>
    <n v="467.24938694656487"/>
    <n v="311.49959129770991"/>
  </r>
  <r>
    <s v="18/06/2026"/>
    <s v="E"/>
    <s v="[1062] RAMGADH"/>
    <s v="[8404] CHANDESH"/>
    <x v="66"/>
    <x v="66"/>
    <x v="66"/>
    <s v="C"/>
    <n v="21"/>
    <n v="3.6"/>
    <n v="8.1999999999999993"/>
    <n v="0.75600000000000012"/>
    <n v="1.722"/>
    <n v="37.809139800000004"/>
    <n v="793.99193580000008"/>
    <n v="417.01257132352941"/>
    <n v="278.00838088235292"/>
    <n v="13.894858876500003"/>
    <n v="78.75"/>
    <n v="886.63679467650013"/>
    <n v="42.220799746500006"/>
    <n v="465.67058543933825"/>
    <n v="310.44705695955884"/>
  </r>
  <r>
    <s v="19/06/2026"/>
    <s v="M"/>
    <s v="[1062] RAMGADH"/>
    <s v="[8404] CHANDESH"/>
    <x v="66"/>
    <x v="66"/>
    <x v="66"/>
    <s v="C"/>
    <n v="10"/>
    <n v="4.5"/>
    <n v="8.1999999999999993"/>
    <n v="0.45"/>
    <n v="0.82"/>
    <n v="41.562139799999997"/>
    <n v="415.621398"/>
    <n v="417.01143612040136"/>
    <n v="278.00762408026759"/>
    <n v="7.2733744650000007"/>
    <n v="37.5"/>
    <n v="460.39477246500002"/>
    <n v="46.039477246499999"/>
    <n v="461.93455431270905"/>
    <n v="307.95636954180605"/>
  </r>
  <r>
    <s v="19/06/2026"/>
    <s v="E"/>
    <s v="[1062] RAMGADH"/>
    <s v="[8404] CHANDESH"/>
    <x v="66"/>
    <x v="66"/>
    <x v="66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20/06/2026"/>
    <s v="M"/>
    <s v="[1062] RAMGADH"/>
    <s v="[8404] CHANDESH"/>
    <x v="66"/>
    <x v="66"/>
    <x v="66"/>
    <s v="B"/>
    <n v="17"/>
    <n v="5.9"/>
    <n v="8.8000000000000007"/>
    <n v="1.0030000000000001"/>
    <n v="1.4960000000000002"/>
    <n v="48.772350000000003"/>
    <n v="829.12995000000001"/>
    <n v="414.49589235127479"/>
    <n v="276.33059490084986"/>
    <n v="14.509774125000002"/>
    <n v="63.75"/>
    <n v="907.38972412500004"/>
    <n v="53.375866125000002"/>
    <n v="453.61925885269125"/>
    <n v="302.41283923512748"/>
  </r>
  <r>
    <s v="20/06/2026"/>
    <s v="M"/>
    <s v="[1062] RAMGADH"/>
    <s v="[8404] CHANDESH"/>
    <x v="66"/>
    <x v="66"/>
    <x v="66"/>
    <s v="C"/>
    <n v="32"/>
    <n v="3.6"/>
    <n v="8.1"/>
    <n v="1.1520000000000001"/>
    <n v="2.5920000000000001"/>
    <n v="37.531125900000006"/>
    <n v="1200.9960288000002"/>
    <n v="417.01251000000008"/>
    <n v="278.00834000000003"/>
    <n v="21.017430504000007"/>
    <n v="120"/>
    <n v="1342.0134593040002"/>
    <n v="41.937920603250006"/>
    <n v="465.97689559166673"/>
    <n v="310.6512637277778"/>
  </r>
  <r>
    <s v="20/06/2026"/>
    <s v="E"/>
    <s v="[1062] RAMGADH"/>
    <s v="[8404] CHANDESH"/>
    <x v="66"/>
    <x v="66"/>
    <x v="66"/>
    <s v="B"/>
    <n v="11"/>
    <n v="6.5"/>
    <n v="8.8000000000000007"/>
    <n v="0.71499999999999997"/>
    <n v="0.96800000000000008"/>
    <n v="53.732250000000001"/>
    <n v="591.05475000000001"/>
    <n v="434.49258760107813"/>
    <n v="289.66172506738542"/>
    <n v="10.343458125000002"/>
    <n v="41.25"/>
    <n v="642.648208125"/>
    <n v="58.422564375"/>
    <n v="472.41965801886789"/>
    <n v="314.94643867924526"/>
  </r>
  <r>
    <s v="20/06/2026"/>
    <s v="E"/>
    <s v="[1062] RAMGADH"/>
    <s v="[8404] CHANDESH"/>
    <x v="66"/>
    <x v="66"/>
    <x v="6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1/06/2026"/>
    <s v="M"/>
    <s v="[1062] RAMGADH"/>
    <s v="[8404] CHANDESH"/>
    <x v="66"/>
    <x v="66"/>
    <x v="66"/>
    <s v="C"/>
    <n v="33"/>
    <n v="3.5"/>
    <n v="8.1"/>
    <n v="1.155"/>
    <n v="2.673"/>
    <n v="37.114125900000005"/>
    <n v="1224.7661547000002"/>
    <n v="417.01265056179784"/>
    <n v="278.00843370786521"/>
    <n v="21.433407707250005"/>
    <n v="123.75"/>
    <n v="1369.9495624072501"/>
    <n v="41.513623103250005"/>
    <n v="466.44520340730344"/>
    <n v="310.96346893820231"/>
  </r>
  <r>
    <s v="21/06/2026"/>
    <s v="E"/>
    <s v="[1062] RAMGADH"/>
    <s v="[8404] CHANDESH"/>
    <x v="66"/>
    <x v="66"/>
    <x v="66"/>
    <s v="B"/>
    <n v="7"/>
    <n v="6.7"/>
    <n v="8.8000000000000007"/>
    <n v="0.46899999999999997"/>
    <n v="0.6160000000000001"/>
    <n v="55.385550000000002"/>
    <n v="387.69884999999999"/>
    <n v="440.73381962864721"/>
    <n v="293.82254641909816"/>
    <n v="6.7847298750000009"/>
    <n v="26.25"/>
    <n v="420.73357987499998"/>
    <n v="60.104797124999997"/>
    <n v="478.2875102785145"/>
    <n v="318.85834018567635"/>
  </r>
  <r>
    <s v="21/06/2026"/>
    <s v="E"/>
    <s v="[1062] RAMGADH"/>
    <s v="[8404] CHANDESH"/>
    <x v="66"/>
    <x v="66"/>
    <x v="66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2/06/2026"/>
    <s v="M"/>
    <s v="[1062] RAMGADH"/>
    <s v="[8404] CHANDESH"/>
    <x v="66"/>
    <x v="66"/>
    <x v="66"/>
    <s v="C"/>
    <n v="30"/>
    <n v="3.7"/>
    <n v="8.1"/>
    <n v="1.1100000000000001"/>
    <n v="2.4300000000000002"/>
    <n v="37.948125900000008"/>
    <n v="1138.4437770000002"/>
    <n v="417.01237252747262"/>
    <n v="278.00824835164843"/>
    <n v="19.922766097500006"/>
    <n v="112.5"/>
    <n v="1270.8665430975002"/>
    <n v="42.362218103250008"/>
    <n v="465.51888025549459"/>
    <n v="310.34592017032975"/>
  </r>
  <r>
    <s v="22/06/2026"/>
    <s v="E"/>
    <s v="[1062] RAMGADH"/>
    <s v="[8404] CHANDESH"/>
    <x v="66"/>
    <x v="66"/>
    <x v="66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2/06/2026"/>
    <s v="E"/>
    <s v="[1062] RAMGADH"/>
    <s v="[8404] CHANDESH"/>
    <x v="66"/>
    <x v="66"/>
    <x v="6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3/06/2026"/>
    <s v="M"/>
    <s v="[1062] RAMGADH"/>
    <s v="[8404] CHANDESH"/>
    <x v="66"/>
    <x v="66"/>
    <x v="66"/>
    <s v="B"/>
    <n v="20"/>
    <n v="6.1"/>
    <n v="8.6"/>
    <n v="1.22"/>
    <n v="1.72"/>
    <n v="49.9163"/>
    <n v="998.32600000000002"/>
    <n v="421.82788732394374"/>
    <n v="281.21859154929581"/>
    <n v="17.470705000000002"/>
    <n v="75"/>
    <n v="1090.796705"/>
    <n v="54.539835249999996"/>
    <n v="460.90001619718311"/>
    <n v="307.26667746478876"/>
  </r>
  <r>
    <s v="23/06/2026"/>
    <s v="M"/>
    <s v="[1062] RAMGADH"/>
    <s v="[8404] CHANDESH"/>
    <x v="66"/>
    <x v="66"/>
    <x v="66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23/06/2026"/>
    <s v="E"/>
    <s v="[1062] RAMGADH"/>
    <s v="[8404] CHANDESH"/>
    <x v="66"/>
    <x v="66"/>
    <x v="66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23/06/2026"/>
    <s v="E"/>
    <s v="[1062] RAMGADH"/>
    <s v="[8404] CHANDESH"/>
    <x v="66"/>
    <x v="66"/>
    <x v="6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4/06/2026"/>
    <s v="M"/>
    <s v="[1062] RAMGADH"/>
    <s v="[8404] CHANDESH"/>
    <x v="66"/>
    <x v="66"/>
    <x v="66"/>
    <s v="B"/>
    <n v="19"/>
    <n v="6.1"/>
    <n v="8.8000000000000007"/>
    <n v="1.1589999999999998"/>
    <n v="1.6720000000000002"/>
    <n v="50.425650000000005"/>
    <n v="958.08735000000013"/>
    <n v="421.38426183844012"/>
    <n v="280.92284122562677"/>
    <n v="16.766528625000003"/>
    <n v="71.25"/>
    <n v="1046.1038786250001"/>
    <n v="55.058098875000006"/>
    <n v="460.09553377437328"/>
    <n v="306.73035584958217"/>
  </r>
  <r>
    <s v="24/06/2026"/>
    <s v="M"/>
    <s v="[1062] RAMGADH"/>
    <s v="[8404] CHANDESH"/>
    <x v="66"/>
    <x v="66"/>
    <x v="66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24/06/2026"/>
    <s v="E"/>
    <s v="[1062] RAMGADH"/>
    <s v="[8404] CHANDESH"/>
    <x v="66"/>
    <x v="66"/>
    <x v="66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25/06/2026"/>
    <s v="M"/>
    <s v="[1062] RAMGADH"/>
    <s v="[8404] CHANDESH"/>
    <x v="66"/>
    <x v="66"/>
    <x v="66"/>
    <s v="B"/>
    <n v="15"/>
    <n v="6.3"/>
    <n v="8.6"/>
    <n v="0.94499999999999995"/>
    <n v="1.29"/>
    <n v="51.552899999999994"/>
    <n v="773.29349999999988"/>
    <n v="428.41745152354571"/>
    <n v="285.61163434903045"/>
    <n v="13.532636249999999"/>
    <n v="56.25"/>
    <n v="843.07613624999988"/>
    <n v="56.205075749999992"/>
    <n v="467.07819182825483"/>
    <n v="311.38546121883655"/>
  </r>
  <r>
    <s v="25/06/2026"/>
    <s v="M"/>
    <s v="[1062] RAMGADH"/>
    <s v="[8404] CHANDESH"/>
    <x v="66"/>
    <x v="66"/>
    <x v="66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25/06/2026"/>
    <s v="E"/>
    <s v="[1062] RAMGADH"/>
    <s v="[8404] CHANDESH"/>
    <x v="66"/>
    <x v="66"/>
    <x v="66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25/06/2026"/>
    <s v="E"/>
    <s v="[1062] RAMGADH"/>
    <s v="[8404] CHANDESH"/>
    <x v="66"/>
    <x v="66"/>
    <x v="66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6/06/2026"/>
    <s v="M"/>
    <s v="[1062] RAMGADH"/>
    <s v="[8404] CHANDESH"/>
    <x v="66"/>
    <x v="66"/>
    <x v="66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26/06/2026"/>
    <s v="M"/>
    <s v="[1062] RAMGADH"/>
    <s v="[8404] CHANDESH"/>
    <x v="66"/>
    <x v="66"/>
    <x v="66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26/06/2026"/>
    <s v="E"/>
    <s v="[1062] RAMGADH"/>
    <s v="[8404] CHANDESH"/>
    <x v="66"/>
    <x v="66"/>
    <x v="66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26/06/2026"/>
    <s v="E"/>
    <s v="[1062] RAMGADH"/>
    <s v="[8404] CHANDESH"/>
    <x v="66"/>
    <x v="66"/>
    <x v="6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7/06/2026"/>
    <s v="M"/>
    <s v="[1062] RAMGADH"/>
    <s v="[8404] CHANDESH"/>
    <x v="66"/>
    <x v="66"/>
    <x v="66"/>
    <s v="B"/>
    <n v="22"/>
    <n v="5.8"/>
    <n v="8.6"/>
    <n v="1.276"/>
    <n v="1.8919999999999999"/>
    <n v="47.461399999999998"/>
    <n v="1044.1507999999999"/>
    <n v="411.51502890173413"/>
    <n v="274.34335260115608"/>
    <n v="18.272638999999998"/>
    <n v="82.5"/>
    <n v="1144.9234389999999"/>
    <n v="52.041974499999995"/>
    <n v="451.23099277456652"/>
    <n v="300.82066184971103"/>
  </r>
  <r>
    <s v="27/06/2026"/>
    <s v="M"/>
    <s v="[1062] RAMGADH"/>
    <s v="[8404] CHANDESH"/>
    <x v="66"/>
    <x v="66"/>
    <x v="66"/>
    <s v="C"/>
    <n v="60"/>
    <n v="3.1"/>
    <n v="8"/>
    <n v="1.86"/>
    <n v="4.8"/>
    <n v="35.168112000000008"/>
    <n v="2110.0867200000002"/>
    <n v="417.01318577075102"/>
    <n v="278.00879051383401"/>
    <n v="36.926517600000011"/>
    <n v="225"/>
    <n v="2372.0132376000001"/>
    <n v="39.533553959999999"/>
    <n v="468.77731968379442"/>
    <n v="312.51821312252963"/>
  </r>
  <r>
    <s v="27/06/2026"/>
    <s v="E"/>
    <s v="[1062] RAMGADH"/>
    <s v="[8404] CHANDESH"/>
    <x v="66"/>
    <x v="66"/>
    <x v="66"/>
    <s v="B"/>
    <n v="10"/>
    <n v="6.1"/>
    <n v="8.6"/>
    <n v="0.61"/>
    <n v="0.86"/>
    <n v="49.9163"/>
    <n v="499.16300000000001"/>
    <n v="421.82788732394374"/>
    <n v="281.21859154929581"/>
    <n v="8.7353525000000012"/>
    <n v="37.5"/>
    <n v="545.39835249999999"/>
    <n v="54.539835249999996"/>
    <n v="460.90001619718311"/>
    <n v="307.26667746478876"/>
  </r>
  <r>
    <s v="27/06/2026"/>
    <s v="E"/>
    <s v="[1062] RAMGADH"/>
    <s v="[8404] CHANDESH"/>
    <x v="66"/>
    <x v="66"/>
    <x v="66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8/06/2026"/>
    <s v="M"/>
    <s v="[1062] RAMGADH"/>
    <s v="[8404] CHANDESH"/>
    <x v="66"/>
    <x v="66"/>
    <x v="66"/>
    <s v="C"/>
    <n v="79"/>
    <n v="3.7"/>
    <n v="8"/>
    <n v="2.923"/>
    <n v="6.32"/>
    <n v="37.670112000000003"/>
    <n v="2975.9388480000002"/>
    <n v="417.0123099630996"/>
    <n v="278.0082066420664"/>
    <n v="52.078929840000008"/>
    <n v="296.25"/>
    <n v="3324.2677778400002"/>
    <n v="42.079338960000001"/>
    <n v="465.82294051660512"/>
    <n v="310.5486270110701"/>
  </r>
  <r>
    <s v="28/06/2026"/>
    <s v="E"/>
    <s v="[1062] RAMGADH"/>
    <s v="[8404] CHANDESH"/>
    <x v="66"/>
    <x v="66"/>
    <x v="66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28/06/2026"/>
    <s v="E"/>
    <s v="[1062] RAMGADH"/>
    <s v="[8404] CHANDESH"/>
    <x v="66"/>
    <x v="66"/>
    <x v="66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9/06/2026"/>
    <s v="M"/>
    <s v="[1062] RAMGADH"/>
    <s v="[8404] CHANDESH"/>
    <x v="66"/>
    <x v="66"/>
    <x v="66"/>
    <s v="B"/>
    <n v="11"/>
    <n v="5.6"/>
    <n v="8.6"/>
    <n v="0.61599999999999999"/>
    <n v="0.94599999999999995"/>
    <n v="45.824799999999996"/>
    <n v="504.07279999999997"/>
    <n v="404.33647058823533"/>
    <n v="269.55764705882353"/>
    <n v="8.8212740000000007"/>
    <n v="41.25"/>
    <n v="554.14407399999993"/>
    <n v="50.376733999999992"/>
    <n v="444.50059411764704"/>
    <n v="296.33372941176469"/>
  </r>
  <r>
    <s v="29/06/2026"/>
    <s v="M"/>
    <s v="[1062] RAMGADH"/>
    <s v="[8404] CHANDESH"/>
    <x v="66"/>
    <x v="66"/>
    <x v="66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29/06/2026"/>
    <s v="E"/>
    <s v="[1062] RAMGADH"/>
    <s v="[8404] CHANDESH"/>
    <x v="66"/>
    <x v="66"/>
    <x v="66"/>
    <s v="B"/>
    <n v="15"/>
    <n v="5.7"/>
    <n v="8.6"/>
    <n v="0.85499999999999998"/>
    <n v="1.29"/>
    <n v="46.643099999999997"/>
    <n v="699.64649999999995"/>
    <n v="407.95714285714286"/>
    <n v="271.97142857142859"/>
    <n v="12.243813750000001"/>
    <n v="56.25"/>
    <n v="768.1403137499999"/>
    <n v="51.209354249999997"/>
    <n v="447.89522667638482"/>
    <n v="298.59681778425653"/>
  </r>
  <r>
    <s v="29/06/2026"/>
    <s v="E"/>
    <s v="[1062] RAMGADH"/>
    <s v="[8404] CHANDESH"/>
    <x v="66"/>
    <x v="66"/>
    <x v="6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30/06/2026"/>
    <s v="M"/>
    <s v="[1062] RAMGADH"/>
    <s v="[8404] CHANDESH"/>
    <x v="66"/>
    <x v="66"/>
    <x v="66"/>
    <s v="B"/>
    <n v="16"/>
    <n v="5.7"/>
    <n v="8.6"/>
    <n v="0.91200000000000003"/>
    <n v="1.3759999999999999"/>
    <n v="46.643099999999997"/>
    <n v="746.28959999999995"/>
    <n v="407.95714285714286"/>
    <n v="271.97142857142859"/>
    <n v="13.060068000000001"/>
    <n v="60"/>
    <n v="819.34966799999995"/>
    <n v="51.209354249999997"/>
    <n v="447.89522667638482"/>
    <n v="298.59681778425653"/>
  </r>
  <r>
    <s v="30/06/2026"/>
    <s v="M"/>
    <s v="[1062] RAMGADH"/>
    <s v="[8404] CHANDESH"/>
    <x v="66"/>
    <x v="66"/>
    <x v="66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30/06/2026"/>
    <s v="E"/>
    <s v="[1062] RAMGADH"/>
    <s v="[8404] CHANDESH"/>
    <x v="66"/>
    <x v="66"/>
    <x v="66"/>
    <s v="B"/>
    <n v="20"/>
    <n v="5.7"/>
    <n v="8.6"/>
    <n v="1.1399999999999999"/>
    <n v="1.72"/>
    <n v="46.643099999999997"/>
    <n v="932.86199999999997"/>
    <n v="407.95714285714286"/>
    <n v="271.97142857142859"/>
    <n v="16.325085000000001"/>
    <n v="75"/>
    <n v="1024.187085"/>
    <n v="51.209354250000004"/>
    <n v="447.89522667638488"/>
    <n v="298.59681778425659"/>
  </r>
  <r>
    <s v="30/06/2026"/>
    <s v="E"/>
    <s v="[1062] RAMGADH"/>
    <s v="[8404] CHANDESH"/>
    <x v="66"/>
    <x v="66"/>
    <x v="6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6/2026"/>
    <s v="M"/>
    <s v="[1062] RAMGADH"/>
    <s v="[8404] CHANDESH"/>
    <x v="67"/>
    <x v="67"/>
    <x v="67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01/06/2026"/>
    <s v="M"/>
    <s v="[1062] RAMGADH"/>
    <s v="[8404] CHANDESH"/>
    <x v="67"/>
    <x v="67"/>
    <x v="67"/>
    <s v="C"/>
    <n v="32"/>
    <n v="3.5"/>
    <n v="8.1"/>
    <n v="1.1200000000000001"/>
    <n v="2.5920000000000001"/>
    <n v="37.114125900000005"/>
    <n v="1187.6520288000002"/>
    <n v="417.01265056179784"/>
    <n v="278.00843370786521"/>
    <n v="20.783910504000005"/>
    <n v="120"/>
    <n v="1328.4359393040002"/>
    <n v="41.513623103250005"/>
    <n v="466.44520340730344"/>
    <n v="310.96346893820231"/>
  </r>
  <r>
    <s v="01/06/2026"/>
    <s v="E"/>
    <s v="[1062] RAMGADH"/>
    <s v="[8404] CHANDESH"/>
    <x v="67"/>
    <x v="67"/>
    <x v="67"/>
    <s v="B"/>
    <n v="9"/>
    <n v="7.4"/>
    <n v="8.8000000000000007"/>
    <n v="0.66600000000000004"/>
    <n v="0.79200000000000004"/>
    <n v="61.172100000000007"/>
    <n v="550.54890000000012"/>
    <n v="461.09623115577887"/>
    <n v="307.39748743718593"/>
    <n v="9.6346057500000022"/>
    <n v="33.75"/>
    <n v="593.93350575000011"/>
    <n v="65.992611750000009"/>
    <n v="497.43174685929648"/>
    <n v="331.6211645728643"/>
  </r>
  <r>
    <s v="01/06/2026"/>
    <s v="E"/>
    <s v="[1062] RAMGADH"/>
    <s v="[8404] CHANDESH"/>
    <x v="67"/>
    <x v="67"/>
    <x v="67"/>
    <s v="C"/>
    <n v="37"/>
    <n v="3.4"/>
    <n v="8.1"/>
    <n v="1.258"/>
    <n v="2.9969999999999999"/>
    <n v="36.697125900000003"/>
    <n v="1357.7936583000001"/>
    <n v="417.01279431818188"/>
    <n v="278.00852954545456"/>
    <n v="23.761389020250004"/>
    <n v="138.75"/>
    <n v="1520.30504732025"/>
    <n v="41.089325603249996"/>
    <n v="466.92415458238634"/>
    <n v="311.28276972159091"/>
  </r>
  <r>
    <s v="02/06/2026"/>
    <s v="M"/>
    <s v="[1062] RAMGADH"/>
    <s v="[8404] CHANDESH"/>
    <x v="67"/>
    <x v="67"/>
    <x v="67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02/06/2026"/>
    <s v="M"/>
    <s v="[1062] RAMGADH"/>
    <s v="[8404] CHANDESH"/>
    <x v="67"/>
    <x v="67"/>
    <x v="67"/>
    <s v="C"/>
    <n v="32"/>
    <n v="3.5"/>
    <n v="8.1"/>
    <n v="1.1200000000000001"/>
    <n v="2.5920000000000001"/>
    <n v="37.114125900000005"/>
    <n v="1187.6520288000002"/>
    <n v="417.01265056179784"/>
    <n v="278.00843370786521"/>
    <n v="20.783910504000005"/>
    <n v="120"/>
    <n v="1328.4359393040002"/>
    <n v="41.513623103250005"/>
    <n v="466.44520340730344"/>
    <n v="310.96346893820231"/>
  </r>
  <r>
    <s v="02/06/2026"/>
    <s v="E"/>
    <s v="[1062] RAMGADH"/>
    <s v="[8404] CHANDESH"/>
    <x v="67"/>
    <x v="67"/>
    <x v="67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02/06/2026"/>
    <s v="E"/>
    <s v="[1062] RAMGADH"/>
    <s v="[8404] CHANDESH"/>
    <x v="67"/>
    <x v="67"/>
    <x v="67"/>
    <s v="C"/>
    <n v="32"/>
    <n v="3.9"/>
    <n v="8.4"/>
    <n v="1.248"/>
    <n v="2.6880000000000002"/>
    <n v="39.616167600000011"/>
    <n v="1267.7173632000004"/>
    <n v="417.01229052631589"/>
    <n v="278.0081936842106"/>
    <n v="22.185053856000007"/>
    <n v="120"/>
    <n v="1409.9024170560003"/>
    <n v="44.05945053300001"/>
    <n v="463.78368982105275"/>
    <n v="309.18912654736852"/>
  </r>
  <r>
    <s v="03/06/2026"/>
    <s v="M"/>
    <s v="[1062] RAMGADH"/>
    <s v="[8404] CHANDESH"/>
    <x v="67"/>
    <x v="67"/>
    <x v="67"/>
    <s v="B"/>
    <n v="20"/>
    <n v="5.8"/>
    <n v="8.8000000000000007"/>
    <n v="1.1599999999999999"/>
    <n v="1.76"/>
    <n v="47.945700000000002"/>
    <n v="958.91399999999999"/>
    <n v="410.96314285714288"/>
    <n v="273.97542857142861"/>
    <n v="16.780995000000001"/>
    <n v="75"/>
    <n v="1050.6949950000001"/>
    <n v="52.534749750000003"/>
    <n v="450.29785500000003"/>
    <n v="300.19857000000002"/>
  </r>
  <r>
    <s v="03/06/2026"/>
    <s v="M"/>
    <s v="[1062] RAMGADH"/>
    <s v="[8404] CHANDESH"/>
    <x v="67"/>
    <x v="67"/>
    <x v="67"/>
    <s v="C"/>
    <n v="19"/>
    <n v="3.3"/>
    <n v="8"/>
    <n v="0.627"/>
    <n v="1.52"/>
    <n v="36.002112000000004"/>
    <n v="684.0401280000001"/>
    <n v="417.01288030888031"/>
    <n v="278.00858687258687"/>
    <n v="11.970702240000003"/>
    <n v="71.25"/>
    <n v="767.26083024000013"/>
    <n v="40.382148960000009"/>
    <n v="467.74689915057917"/>
    <n v="311.83126610038613"/>
  </r>
  <r>
    <s v="03/06/2026"/>
    <s v="E"/>
    <s v="[1062] RAMGADH"/>
    <s v="[8404] CHANDESH"/>
    <x v="67"/>
    <x v="67"/>
    <x v="67"/>
    <s v="B"/>
    <n v="10"/>
    <n v="7.7"/>
    <n v="8.8000000000000007"/>
    <n v="0.77"/>
    <n v="0.88"/>
    <n v="63.652050000000003"/>
    <n v="636.52050000000008"/>
    <n v="469.17972972972979"/>
    <n v="312.78648648648652"/>
    <n v="11.139108750000002"/>
    <n v="37.5"/>
    <n v="685.15960875000007"/>
    <n v="68.515960875000005"/>
    <n v="505.03165264127773"/>
    <n v="336.68776842751851"/>
  </r>
  <r>
    <s v="03/06/2026"/>
    <s v="E"/>
    <s v="[1062] RAMGADH"/>
    <s v="[8404] CHANDESH"/>
    <x v="67"/>
    <x v="67"/>
    <x v="67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04/06/2026"/>
    <s v="M"/>
    <s v="[1062] RAMGADH"/>
    <s v="[8404] CHANDESH"/>
    <x v="67"/>
    <x v="67"/>
    <x v="67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04/06/2026"/>
    <s v="M"/>
    <s v="[1062] RAMGADH"/>
    <s v="[8404] CHANDESH"/>
    <x v="67"/>
    <x v="67"/>
    <x v="67"/>
    <s v="C"/>
    <n v="34"/>
    <n v="3.7"/>
    <n v="8.1"/>
    <n v="1.258"/>
    <n v="2.7539999999999996"/>
    <n v="37.948125900000008"/>
    <n v="1290.2362806000003"/>
    <n v="417.01237252747262"/>
    <n v="278.00824835164843"/>
    <n v="22.579134910500009"/>
    <n v="127.5"/>
    <n v="1440.3154155105003"/>
    <n v="42.362218103250008"/>
    <n v="465.51888025549459"/>
    <n v="310.34592017032975"/>
  </r>
  <r>
    <s v="04/06/2026"/>
    <s v="E"/>
    <s v="[1062] RAMGADH"/>
    <s v="[8404] CHANDESH"/>
    <x v="67"/>
    <x v="67"/>
    <x v="67"/>
    <s v="B"/>
    <n v="12"/>
    <n v="6.4"/>
    <n v="8.8000000000000007"/>
    <n v="0.76800000000000013"/>
    <n v="1.056"/>
    <n v="52.9056"/>
    <n v="634.86720000000003"/>
    <n v="431.29565217391303"/>
    <n v="287.53043478260867"/>
    <n v="11.110176000000001"/>
    <n v="45"/>
    <n v="690.97737600000005"/>
    <n v="57.581448000000002"/>
    <n v="469.41397826086956"/>
    <n v="312.94265217391302"/>
  </r>
  <r>
    <s v="04/06/2026"/>
    <s v="E"/>
    <s v="[1062] RAMGADH"/>
    <s v="[8404] CHANDESH"/>
    <x v="67"/>
    <x v="67"/>
    <x v="67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5/06/2026"/>
    <s v="M"/>
    <s v="[1062] RAMGADH"/>
    <s v="[8404] CHANDESH"/>
    <x v="67"/>
    <x v="67"/>
    <x v="67"/>
    <s v="B"/>
    <n v="11"/>
    <n v="7"/>
    <n v="8.8000000000000007"/>
    <n v="0.77"/>
    <n v="0.96800000000000008"/>
    <n v="57.865500000000004"/>
    <n v="636.52050000000008"/>
    <n v="449.73186528497411"/>
    <n v="299.82124352331607"/>
    <n v="11.139108750000002"/>
    <n v="41.25"/>
    <n v="688.90960875000007"/>
    <n v="62.628146250000007"/>
    <n v="486.74725064766841"/>
    <n v="324.49816709844561"/>
  </r>
  <r>
    <s v="05/06/2026"/>
    <s v="M"/>
    <s v="[1062] RAMGADH"/>
    <s v="[8404] CHANDESH"/>
    <x v="67"/>
    <x v="67"/>
    <x v="67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05/06/2026"/>
    <s v="E"/>
    <s v="[1062] RAMGADH"/>
    <s v="[8404] CHANDESH"/>
    <x v="67"/>
    <x v="67"/>
    <x v="67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05/06/2026"/>
    <s v="E"/>
    <s v="[1062] RAMGADH"/>
    <s v="[8404] CHANDESH"/>
    <x v="67"/>
    <x v="67"/>
    <x v="67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06/06/2026"/>
    <s v="M"/>
    <s v="[1062] RAMGADH"/>
    <s v="[8404] CHANDESH"/>
    <x v="67"/>
    <x v="67"/>
    <x v="67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06/06/2026"/>
    <s v="M"/>
    <s v="[1062] RAMGADH"/>
    <s v="[8404] CHANDESH"/>
    <x v="67"/>
    <x v="67"/>
    <x v="67"/>
    <s v="C"/>
    <n v="32"/>
    <n v="3.2"/>
    <n v="8.1"/>
    <n v="1.024"/>
    <n v="2.5920000000000001"/>
    <n v="35.8631259"/>
    <n v="1147.6200288"/>
    <n v="417.01309186046512"/>
    <n v="278.00872790697673"/>
    <n v="20.083350504000002"/>
    <n v="120"/>
    <n v="1287.703379304"/>
    <n v="40.24073060325"/>
    <n v="467.91547213081401"/>
    <n v="311.94364808720934"/>
  </r>
  <r>
    <s v="06/06/2026"/>
    <s v="E"/>
    <s v="[1062] RAMGADH"/>
    <s v="[8404] CHANDESH"/>
    <x v="67"/>
    <x v="67"/>
    <x v="67"/>
    <s v="B"/>
    <n v="13"/>
    <n v="6.4"/>
    <n v="8.8000000000000007"/>
    <n v="0.83200000000000007"/>
    <n v="1.1440000000000001"/>
    <n v="52.9056"/>
    <n v="687.77279999999996"/>
    <n v="431.29565217391303"/>
    <n v="287.53043478260867"/>
    <n v="12.036024000000001"/>
    <n v="48.75"/>
    <n v="748.55882399999996"/>
    <n v="57.581447999999995"/>
    <n v="469.4139782608695"/>
    <n v="312.94265217391302"/>
  </r>
  <r>
    <s v="06/06/2026"/>
    <s v="E"/>
    <s v="[1062] RAMGADH"/>
    <s v="[8404] CHANDESH"/>
    <x v="67"/>
    <x v="67"/>
    <x v="67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7/06/2026"/>
    <s v="M"/>
    <s v="[1062] RAMGADH"/>
    <s v="[8404] CHANDESH"/>
    <x v="67"/>
    <x v="67"/>
    <x v="67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7/06/2026"/>
    <s v="M"/>
    <s v="[1062] RAMGADH"/>
    <s v="[8404] CHANDESH"/>
    <x v="67"/>
    <x v="67"/>
    <x v="67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07/06/2026"/>
    <s v="E"/>
    <s v="[1062] RAMGADH"/>
    <s v="[8404] CHANDESH"/>
    <x v="67"/>
    <x v="67"/>
    <x v="67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07/06/2026"/>
    <s v="E"/>
    <s v="[1062] RAMGADH"/>
    <s v="[8404] CHANDESH"/>
    <x v="67"/>
    <x v="67"/>
    <x v="67"/>
    <s v="C"/>
    <n v="39"/>
    <n v="3.4"/>
    <n v="8.1"/>
    <n v="1.3259999999999998"/>
    <n v="3.1589999999999998"/>
    <n v="36.697125900000003"/>
    <n v="1431.1879101000002"/>
    <n v="417.01279431818188"/>
    <n v="278.00852954545456"/>
    <n v="25.045788426750004"/>
    <n v="146.25"/>
    <n v="1602.4836985267502"/>
    <n v="41.089325603250003"/>
    <n v="466.92415458238645"/>
    <n v="311.28276972159097"/>
  </r>
  <r>
    <s v="08/06/2026"/>
    <s v="M"/>
    <s v="[1062] RAMGADH"/>
    <s v="[8404] CHANDESH"/>
    <x v="67"/>
    <x v="67"/>
    <x v="67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08/06/2026"/>
    <s v="M"/>
    <s v="[1062] RAMGADH"/>
    <s v="[8404] CHANDESH"/>
    <x v="67"/>
    <x v="67"/>
    <x v="67"/>
    <s v="C"/>
    <n v="32"/>
    <n v="3.4"/>
    <n v="8.1"/>
    <n v="1.0880000000000001"/>
    <n v="2.5920000000000001"/>
    <n v="36.697125900000003"/>
    <n v="1174.3080288000001"/>
    <n v="417.01279431818188"/>
    <n v="278.00852954545456"/>
    <n v="20.550390504000003"/>
    <n v="120"/>
    <n v="1314.8584193040001"/>
    <n v="41.089325603250003"/>
    <n v="466.92415458238645"/>
    <n v="311.28276972159097"/>
  </r>
  <r>
    <s v="08/06/2026"/>
    <s v="E"/>
    <s v="[1062] RAMGADH"/>
    <s v="[8404] CHANDESH"/>
    <x v="67"/>
    <x v="67"/>
    <x v="67"/>
    <s v="B"/>
    <n v="9"/>
    <n v="7.7"/>
    <n v="9"/>
    <n v="0.69299999999999995"/>
    <n v="0.81"/>
    <n v="64.295000000000002"/>
    <n v="578.65499999999997"/>
    <n v="469.30656934306569"/>
    <n v="312.87104622871044"/>
    <n v="10.126462500000001"/>
    <n v="33.75"/>
    <n v="622.53146249999998"/>
    <n v="69.170162500000004"/>
    <n v="504.89169708029198"/>
    <n v="336.59446472019465"/>
  </r>
  <r>
    <s v="08/06/2026"/>
    <s v="E"/>
    <s v="[1062] RAMGADH"/>
    <s v="[8404] CHANDESH"/>
    <x v="67"/>
    <x v="67"/>
    <x v="67"/>
    <s v="C"/>
    <n v="31"/>
    <n v="3.3"/>
    <n v="8.1999999999999993"/>
    <n v="1.0229999999999999"/>
    <n v="2.5419999999999998"/>
    <n v="36.558139799999999"/>
    <n v="1133.3023338"/>
    <n v="417.0130015209125"/>
    <n v="278.00866768060831"/>
    <n v="19.832790841500003"/>
    <n v="116.25"/>
    <n v="1269.3851246415002"/>
    <n v="40.947907246500009"/>
    <n v="467.08639444676817"/>
    <n v="311.39092963117878"/>
  </r>
  <r>
    <s v="09/06/2026"/>
    <s v="M"/>
    <s v="[1062] RAMGADH"/>
    <s v="[8404] CHANDESH"/>
    <x v="67"/>
    <x v="67"/>
    <x v="67"/>
    <s v="B"/>
    <n v="7"/>
    <n v="7.2"/>
    <n v="8.8000000000000007"/>
    <n v="0.504"/>
    <n v="0.6160000000000001"/>
    <n v="59.518800000000006"/>
    <n v="416.63160000000005"/>
    <n v="455.50102040816324"/>
    <n v="303.66734693877549"/>
    <n v="7.2910530000000016"/>
    <n v="26.25"/>
    <n v="450.17265300000008"/>
    <n v="64.310379000000012"/>
    <n v="492.17126785714288"/>
    <n v="328.11417857142857"/>
  </r>
  <r>
    <s v="09/06/2026"/>
    <s v="M"/>
    <s v="[1062] RAMGADH"/>
    <s v="[8404] CHANDESH"/>
    <x v="67"/>
    <x v="67"/>
    <x v="67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9/06/2026"/>
    <s v="E"/>
    <s v="[1062] RAMGADH"/>
    <s v="[8404] CHANDESH"/>
    <x v="67"/>
    <x v="67"/>
    <x v="67"/>
    <s v="B"/>
    <n v="8"/>
    <n v="7.7"/>
    <n v="8.8000000000000007"/>
    <n v="0.61599999999999999"/>
    <n v="0.70400000000000007"/>
    <n v="63.652050000000003"/>
    <n v="509.21640000000002"/>
    <n v="469.17972972972979"/>
    <n v="312.78648648648652"/>
    <n v="8.9112870000000015"/>
    <n v="30"/>
    <n v="548.12768700000004"/>
    <n v="68.515960875000005"/>
    <n v="505.03165264127773"/>
    <n v="336.68776842751851"/>
  </r>
  <r>
    <s v="09/06/2026"/>
    <s v="E"/>
    <s v="[1062] RAMGADH"/>
    <s v="[8404] CHANDESH"/>
    <x v="67"/>
    <x v="67"/>
    <x v="67"/>
    <s v="C"/>
    <n v="33"/>
    <n v="3.6"/>
    <n v="8.1"/>
    <n v="1.1879999999999999"/>
    <n v="2.673"/>
    <n v="37.531125900000006"/>
    <n v="1238.5271547000002"/>
    <n v="417.01251000000008"/>
    <n v="278.00834000000003"/>
    <n v="21.674225207250007"/>
    <n v="123.75"/>
    <n v="1383.9513799072502"/>
    <n v="41.937920603250006"/>
    <n v="465.97689559166673"/>
    <n v="310.6512637277778"/>
  </r>
  <r>
    <s v="10/06/2026"/>
    <s v="M"/>
    <s v="[1062] RAMGADH"/>
    <s v="[8404] CHANDESH"/>
    <x v="67"/>
    <x v="67"/>
    <x v="67"/>
    <s v="B"/>
    <n v="11"/>
    <n v="6.9"/>
    <n v="8.8000000000000007"/>
    <n v="0.75900000000000001"/>
    <n v="0.96800000000000008"/>
    <n v="57.038850000000004"/>
    <n v="627.42735000000005"/>
    <n v="446.77950391644907"/>
    <n v="297.85300261096603"/>
    <n v="10.979978625000001"/>
    <n v="41.25"/>
    <n v="679.65732862499999"/>
    <n v="61.787029875000002"/>
    <n v="483.97151338120102"/>
    <n v="322.64767558746735"/>
  </r>
  <r>
    <s v="10/06/2026"/>
    <s v="M"/>
    <s v="[1062] RAMGADH"/>
    <s v="[8404] CHANDESH"/>
    <x v="67"/>
    <x v="67"/>
    <x v="67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10/06/2026"/>
    <s v="E"/>
    <s v="[1062] RAMGADH"/>
    <s v="[8404] CHANDESH"/>
    <x v="67"/>
    <x v="67"/>
    <x v="67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10/06/2026"/>
    <s v="E"/>
    <s v="[1062] RAMGADH"/>
    <s v="[8404] CHANDESH"/>
    <x v="67"/>
    <x v="67"/>
    <x v="67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11/06/2026"/>
    <s v="M"/>
    <s v="[1062] RAMGADH"/>
    <s v="[8404] CHANDESH"/>
    <x v="67"/>
    <x v="67"/>
    <x v="67"/>
    <s v="B"/>
    <n v="11"/>
    <n v="7.1"/>
    <n v="8.8000000000000007"/>
    <n v="0.78099999999999992"/>
    <n v="0.96800000000000008"/>
    <n v="58.692149999999998"/>
    <n v="645.61365000000001"/>
    <n v="452.63868894601546"/>
    <n v="301.75912596401031"/>
    <n v="11.298238875000001"/>
    <n v="41.25"/>
    <n v="698.16188887500005"/>
    <n v="63.469262625000006"/>
    <n v="489.48017448586126"/>
    <n v="326.32011632390748"/>
  </r>
  <r>
    <s v="11/06/2026"/>
    <s v="M"/>
    <s v="[1062] RAMGADH"/>
    <s v="[8404] CHANDESH"/>
    <x v="67"/>
    <x v="67"/>
    <x v="67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11/06/2026"/>
    <s v="E"/>
    <s v="[1062] RAMGADH"/>
    <s v="[8404] CHANDESH"/>
    <x v="67"/>
    <x v="67"/>
    <x v="67"/>
    <s v="B"/>
    <n v="7"/>
    <n v="7.8"/>
    <n v="8.8000000000000007"/>
    <n v="0.54600000000000004"/>
    <n v="0.6160000000000001"/>
    <n v="64.478699999999989"/>
    <n v="451.35089999999991"/>
    <n v="471.7953658536585"/>
    <n v="314.530243902439"/>
    <n v="7.8986407499999993"/>
    <n v="26.25"/>
    <n v="485.49954074999994"/>
    <n v="69.357077249999989"/>
    <n v="507.49080914634141"/>
    <n v="338.32720609756092"/>
  </r>
  <r>
    <s v="11/06/2026"/>
    <s v="E"/>
    <s v="[1062] RAMGADH"/>
    <s v="[8404] CHANDESH"/>
    <x v="67"/>
    <x v="67"/>
    <x v="67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12/06/2026"/>
    <s v="M"/>
    <s v="[1062] RAMGADH"/>
    <s v="[8404] CHANDESH"/>
    <x v="67"/>
    <x v="67"/>
    <x v="67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12/06/2026"/>
    <s v="M"/>
    <s v="[1062] RAMGADH"/>
    <s v="[8404] CHANDESH"/>
    <x v="67"/>
    <x v="67"/>
    <x v="67"/>
    <s v="C"/>
    <n v="37"/>
    <n v="3.8"/>
    <n v="8.1999999999999993"/>
    <n v="1.4059999999999999"/>
    <n v="3.0339999999999998"/>
    <n v="38.6431398"/>
    <n v="1429.7961726000001"/>
    <n v="417.01230000000004"/>
    <n v="278.00820000000004"/>
    <n v="25.021433020500005"/>
    <n v="138.75"/>
    <n v="1593.5676056205002"/>
    <n v="43.069394746500009"/>
    <n v="464.77764114928073"/>
    <n v="309.85176076618717"/>
  </r>
  <r>
    <s v="12/06/2026"/>
    <s v="E"/>
    <s v="[1062] RAMGADH"/>
    <s v="[8404] CHANDESH"/>
    <x v="67"/>
    <x v="67"/>
    <x v="67"/>
    <s v="B"/>
    <n v="6"/>
    <n v="8"/>
    <n v="9"/>
    <n v="0.48"/>
    <n v="0.54"/>
    <n v="66.8"/>
    <n v="400.79999999999995"/>
    <n v="477.14285714285705"/>
    <n v="318.09523809523802"/>
    <n v="7.0140000000000002"/>
    <n v="22.5"/>
    <n v="430.31399999999996"/>
    <n v="71.718999999999994"/>
    <n v="512.27857142857135"/>
    <n v="341.51904761904757"/>
  </r>
  <r>
    <s v="12/06/2026"/>
    <s v="E"/>
    <s v="[1062] RAMGADH"/>
    <s v="[8404] CHANDESH"/>
    <x v="67"/>
    <x v="67"/>
    <x v="67"/>
    <s v="C"/>
    <n v="32"/>
    <n v="3.8"/>
    <n v="8.1999999999999993"/>
    <n v="1.216"/>
    <n v="2.6239999999999997"/>
    <n v="38.6431398"/>
    <n v="1236.5804736"/>
    <n v="417.01230000000004"/>
    <n v="278.00820000000004"/>
    <n v="21.640158288000002"/>
    <n v="120"/>
    <n v="1378.2206318880001"/>
    <n v="43.069394746500002"/>
    <n v="464.77764114928061"/>
    <n v="309.85176076618706"/>
  </r>
  <r>
    <s v="13/06/2026"/>
    <s v="M"/>
    <s v="[1062] RAMGADH"/>
    <s v="[8404] CHANDESH"/>
    <x v="67"/>
    <x v="67"/>
    <x v="67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3/06/2026"/>
    <s v="M"/>
    <s v="[1062] RAMGADH"/>
    <s v="[8404] CHANDESH"/>
    <x v="67"/>
    <x v="67"/>
    <x v="67"/>
    <s v="C"/>
    <n v="34"/>
    <n v="4.0999999999999996"/>
    <n v="8.1999999999999993"/>
    <n v="1.3939999999999997"/>
    <n v="2.7879999999999994"/>
    <n v="39.894139799999998"/>
    <n v="1356.4007531999998"/>
    <n v="417.01191428571434"/>
    <n v="278.00794285714289"/>
    <n v="23.737013180999998"/>
    <n v="127.5"/>
    <n v="1507.6377663809999"/>
    <n v="44.3422872465"/>
    <n v="463.50822905749135"/>
    <n v="309.00548603832755"/>
  </r>
  <r>
    <s v="13/06/2026"/>
    <s v="E"/>
    <s v="[1062] RAMGADH"/>
    <s v="[8404] CHANDESH"/>
    <x v="67"/>
    <x v="67"/>
    <x v="67"/>
    <s v="B"/>
    <n v="7"/>
    <n v="8.1"/>
    <n v="8.8000000000000007"/>
    <n v="0.56699999999999995"/>
    <n v="0.6160000000000001"/>
    <n v="66.958650000000006"/>
    <n v="468.71055000000001"/>
    <n v="479.41754176610982"/>
    <n v="319.61169451073988"/>
    <n v="8.2024346250000004"/>
    <n v="26.25"/>
    <n v="503.16298462500004"/>
    <n v="71.880426374999999"/>
    <n v="514.65699075178998"/>
    <n v="343.10466050119334"/>
  </r>
  <r>
    <s v="13/06/2026"/>
    <s v="E"/>
    <s v="[1062] RAMGADH"/>
    <s v="[8404] CHANDESH"/>
    <x v="67"/>
    <x v="67"/>
    <x v="67"/>
    <s v="C"/>
    <n v="30"/>
    <n v="3.8"/>
    <n v="8.1"/>
    <n v="1.1399999999999999"/>
    <n v="2.4300000000000002"/>
    <n v="38.365125900000002"/>
    <n v="1150.9537770000002"/>
    <n v="417.01223804347831"/>
    <n v="278.00815869565218"/>
    <n v="20.141691097500004"/>
    <n v="112.5"/>
    <n v="1283.5954680975001"/>
    <n v="42.786515603250002"/>
    <n v="465.07082177445653"/>
    <n v="310.04721451630434"/>
  </r>
  <r>
    <s v="14/06/2026"/>
    <s v="M"/>
    <s v="[1062] RAMGADH"/>
    <s v="[8404] CHANDESH"/>
    <x v="67"/>
    <x v="67"/>
    <x v="67"/>
    <s v="B"/>
    <n v="10"/>
    <n v="7.4"/>
    <n v="8.8000000000000007"/>
    <n v="0.74"/>
    <n v="0.88"/>
    <n v="61.172100000000007"/>
    <n v="611.72100000000012"/>
    <n v="461.09623115577887"/>
    <n v="307.39748743718593"/>
    <n v="10.705117500000004"/>
    <n v="37.5"/>
    <n v="659.92611750000015"/>
    <n v="65.992611750000009"/>
    <n v="497.43174685929648"/>
    <n v="331.6211645728643"/>
  </r>
  <r>
    <s v="14/06/2026"/>
    <s v="M"/>
    <s v="[1062] RAMGADH"/>
    <s v="[8404] CHANDESH"/>
    <x v="67"/>
    <x v="67"/>
    <x v="67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14/06/2026"/>
    <s v="E"/>
    <s v="[1062] RAMGADH"/>
    <s v="[8404] CHANDESH"/>
    <x v="67"/>
    <x v="67"/>
    <x v="67"/>
    <s v="B"/>
    <n v="7"/>
    <n v="7.8"/>
    <n v="9"/>
    <n v="0.54600000000000004"/>
    <n v="0.63"/>
    <n v="65.13"/>
    <n v="455.90999999999997"/>
    <n v="471.95652173913038"/>
    <n v="314.63768115942025"/>
    <n v="7.9784250000000005"/>
    <n v="26.25"/>
    <n v="490.13842499999998"/>
    <n v="70.019774999999996"/>
    <n v="507.3896739130434"/>
    <n v="338.25978260869562"/>
  </r>
  <r>
    <s v="14/06/2026"/>
    <s v="E"/>
    <s v="[1062] RAMGADH"/>
    <s v="[8404] CHANDESH"/>
    <x v="67"/>
    <x v="67"/>
    <x v="67"/>
    <s v="C"/>
    <n v="34"/>
    <n v="3.8"/>
    <n v="8"/>
    <n v="1.2919999999999998"/>
    <n v="2.72"/>
    <n v="38.087112000000005"/>
    <n v="1294.9618080000002"/>
    <n v="417.01217518248177"/>
    <n v="278.00811678832116"/>
    <n v="22.661831640000006"/>
    <n v="127.5"/>
    <n v="1445.1236396400002"/>
    <n v="42.503636460000003"/>
    <n v="465.36828240875911"/>
    <n v="310.24552160583943"/>
  </r>
  <r>
    <s v="15/06/2026"/>
    <s v="M"/>
    <s v="[1062] RAMGADH"/>
    <s v="[8404] CHANDESH"/>
    <x v="67"/>
    <x v="67"/>
    <x v="67"/>
    <s v="B"/>
    <n v="9"/>
    <n v="7.8"/>
    <n v="8.8000000000000007"/>
    <n v="0.70200000000000007"/>
    <n v="0.79200000000000004"/>
    <n v="64.478699999999989"/>
    <n v="580.30829999999992"/>
    <n v="471.7953658536585"/>
    <n v="314.530243902439"/>
    <n v="10.15539525"/>
    <n v="33.75"/>
    <n v="624.21369524999989"/>
    <n v="69.357077249999989"/>
    <n v="507.49080914634141"/>
    <n v="338.32720609756092"/>
  </r>
  <r>
    <s v="15/06/2026"/>
    <s v="M"/>
    <s v="[1062] RAMGADH"/>
    <s v="[8404] CHANDESH"/>
    <x v="67"/>
    <x v="67"/>
    <x v="67"/>
    <s v="C"/>
    <n v="33"/>
    <n v="3.4"/>
    <n v="8"/>
    <n v="1.1220000000000001"/>
    <n v="2.64"/>
    <n v="36.419112000000005"/>
    <n v="1201.8306960000002"/>
    <n v="417.01273282442747"/>
    <n v="278.00848854961833"/>
    <n v="21.032037180000007"/>
    <n v="123.75"/>
    <n v="1346.6127331800003"/>
    <n v="40.806446460000011"/>
    <n v="467.24938694656493"/>
    <n v="311.49959129770997"/>
  </r>
  <r>
    <s v="15/06/2026"/>
    <s v="E"/>
    <s v="[1062] RAMGADH"/>
    <s v="[8404] CHANDESH"/>
    <x v="67"/>
    <x v="67"/>
    <x v="67"/>
    <s v="B"/>
    <n v="4"/>
    <n v="7.1"/>
    <n v="8.8000000000000007"/>
    <n v="0.28399999999999997"/>
    <n v="0.35200000000000004"/>
    <n v="58.692149999999998"/>
    <n v="234.76859999999999"/>
    <n v="452.63868894601546"/>
    <n v="301.75912596401031"/>
    <n v="4.1084505"/>
    <n v="15"/>
    <n v="253.8770505"/>
    <n v="63.469262624999999"/>
    <n v="489.48017448586126"/>
    <n v="326.32011632390748"/>
  </r>
  <r>
    <s v="15/06/2026"/>
    <s v="E"/>
    <s v="[1062] RAMGADH"/>
    <s v="[8404] CHANDESH"/>
    <x v="67"/>
    <x v="67"/>
    <x v="67"/>
    <s v="C"/>
    <n v="27"/>
    <n v="3.5"/>
    <n v="8.1999999999999993"/>
    <n v="0.94499999999999995"/>
    <n v="2.214"/>
    <n v="37.392139800000002"/>
    <n v="1009.5877746000001"/>
    <n v="417.01271152416359"/>
    <n v="278.00847434944239"/>
    <n v="17.667786055500002"/>
    <n v="101.25"/>
    <n v="1128.5055606555002"/>
    <n v="41.796502246500005"/>
    <n v="466.13199531412641"/>
    <n v="310.75466354275096"/>
  </r>
  <r>
    <s v="16/06/2026"/>
    <s v="M"/>
    <s v="[1062] RAMGADH"/>
    <s v="[8404] CHANDESH"/>
    <x v="67"/>
    <x v="67"/>
    <x v="67"/>
    <s v="B"/>
    <n v="11"/>
    <n v="7.3"/>
    <n v="8.8000000000000007"/>
    <n v="0.80299999999999994"/>
    <n v="0.96800000000000008"/>
    <n v="60.34545"/>
    <n v="663.79994999999997"/>
    <n v="458.31987341772157"/>
    <n v="305.54658227848103"/>
    <n v="11.616499125000001"/>
    <n v="41.25"/>
    <n v="716.66644912499999"/>
    <n v="65.151495374999996"/>
    <n v="494.82148386075949"/>
    <n v="329.88098924050632"/>
  </r>
  <r>
    <s v="16/06/2026"/>
    <s v="M"/>
    <s v="[1062] RAMGADH"/>
    <s v="[8404] CHANDESH"/>
    <x v="67"/>
    <x v="67"/>
    <x v="67"/>
    <s v="C"/>
    <n v="31"/>
    <n v="3.4"/>
    <n v="8"/>
    <n v="1.0539999999999998"/>
    <n v="2.48"/>
    <n v="36.419112000000005"/>
    <n v="1128.9924720000001"/>
    <n v="417.01273282442747"/>
    <n v="278.00848854961833"/>
    <n v="19.757368260000003"/>
    <n v="116.25"/>
    <n v="1264.9998402600002"/>
    <n v="40.806446460000004"/>
    <n v="467.24938694656487"/>
    <n v="311.49959129770991"/>
  </r>
  <r>
    <s v="16/06/2026"/>
    <s v="E"/>
    <s v="[1062] RAMGADH"/>
    <s v="[8404] CHANDESH"/>
    <x v="67"/>
    <x v="67"/>
    <x v="67"/>
    <s v="B"/>
    <n v="23"/>
    <n v="8.3000000000000007"/>
    <n v="9"/>
    <n v="1.909"/>
    <n v="2.0699999999999998"/>
    <n v="69.305000000000007"/>
    <n v="1594.0150000000001"/>
    <n v="484.65034965034965"/>
    <n v="323.10023310023308"/>
    <n v="27.895262500000005"/>
    <n v="86.25"/>
    <n v="1708.1602625"/>
    <n v="74.267837499999999"/>
    <n v="519.35550699300688"/>
    <n v="346.23700466200461"/>
  </r>
  <r>
    <s v="16/06/2026"/>
    <s v="E"/>
    <s v="[1062] RAMGADH"/>
    <s v="[8404] CHANDESH"/>
    <x v="67"/>
    <x v="67"/>
    <x v="67"/>
    <s v="C"/>
    <n v="4"/>
    <n v="3.4"/>
    <n v="8"/>
    <n v="0.13600000000000001"/>
    <n v="0.32"/>
    <n v="36.419112000000005"/>
    <n v="145.67644800000002"/>
    <n v="417.01273282442747"/>
    <n v="278.00848854961833"/>
    <n v="2.5493378400000006"/>
    <n v="15"/>
    <n v="163.22578584000001"/>
    <n v="40.806446460000004"/>
    <n v="467.24938694656487"/>
    <n v="311.49959129770991"/>
  </r>
  <r>
    <s v="17/06/2026"/>
    <s v="M"/>
    <s v="[1062] RAMGADH"/>
    <s v="[8404] CHANDESH"/>
    <x v="67"/>
    <x v="67"/>
    <x v="67"/>
    <s v="B"/>
    <n v="11"/>
    <n v="7.8"/>
    <n v="8.8000000000000007"/>
    <n v="0.85799999999999998"/>
    <n v="0.96800000000000008"/>
    <n v="64.478699999999989"/>
    <n v="709.26569999999992"/>
    <n v="471.7953658536585"/>
    <n v="314.530243902439"/>
    <n v="12.412149749999999"/>
    <n v="41.25"/>
    <n v="762.92784974999995"/>
    <n v="69.357077249999989"/>
    <n v="507.49080914634141"/>
    <n v="338.32720609756092"/>
  </r>
  <r>
    <s v="17/06/2026"/>
    <s v="M"/>
    <s v="[1062] RAMGADH"/>
    <s v="[8404] CHANDESH"/>
    <x v="67"/>
    <x v="67"/>
    <x v="67"/>
    <s v="C"/>
    <n v="26"/>
    <n v="3.4"/>
    <n v="8"/>
    <n v="0.8839999999999999"/>
    <n v="2.08"/>
    <n v="36.419112000000005"/>
    <n v="946.89691200000016"/>
    <n v="417.01273282442747"/>
    <n v="278.00848854961833"/>
    <n v="16.570695960000005"/>
    <n v="97.5"/>
    <n v="1060.9676079600001"/>
    <n v="40.806446460000004"/>
    <n v="467.24938694656487"/>
    <n v="311.49959129770991"/>
  </r>
  <r>
    <s v="17/06/2026"/>
    <s v="E"/>
    <s v="[1062] RAMGADH"/>
    <s v="[8404] CHANDESH"/>
    <x v="67"/>
    <x v="67"/>
    <x v="67"/>
    <s v="B"/>
    <n v="4"/>
    <n v="8.6"/>
    <n v="9"/>
    <n v="0.34399999999999997"/>
    <n v="0.36"/>
    <n v="71.809999999999988"/>
    <n v="287.23999999999995"/>
    <n v="491.84931506849313"/>
    <n v="327.89954337899542"/>
    <n v="5.0266999999999999"/>
    <n v="15"/>
    <n v="307.26669999999996"/>
    <n v="76.816674999999989"/>
    <n v="526.14160958904108"/>
    <n v="350.76107305936074"/>
  </r>
  <r>
    <s v="17/06/2026"/>
    <s v="E"/>
    <s v="[1062] RAMGADH"/>
    <s v="[8404] CHANDESH"/>
    <x v="67"/>
    <x v="67"/>
    <x v="67"/>
    <s v="C"/>
    <n v="31"/>
    <n v="3.2"/>
    <n v="8.1"/>
    <n v="0.99199999999999999"/>
    <n v="2.5110000000000001"/>
    <n v="35.8631259"/>
    <n v="1111.7569029000001"/>
    <n v="417.01309186046512"/>
    <n v="278.00872790697673"/>
    <n v="19.455745800750005"/>
    <n v="116.25"/>
    <n v="1247.4626487007502"/>
    <n v="40.240730603250007"/>
    <n v="467.91547213081407"/>
    <n v="311.9436480872094"/>
  </r>
  <r>
    <s v="18/06/2026"/>
    <s v="M"/>
    <s v="[1062] RAMGADH"/>
    <s v="[8404] CHANDESH"/>
    <x v="67"/>
    <x v="67"/>
    <x v="67"/>
    <s v="B"/>
    <n v="11"/>
    <n v="7.4"/>
    <n v="8.8000000000000007"/>
    <n v="0.81400000000000006"/>
    <n v="0.96800000000000008"/>
    <n v="61.172100000000007"/>
    <n v="672.89310000000012"/>
    <n v="461.09623115577887"/>
    <n v="307.39748743718593"/>
    <n v="11.775629250000003"/>
    <n v="41.25"/>
    <n v="725.91872925000007"/>
    <n v="65.992611750000009"/>
    <n v="497.43174685929648"/>
    <n v="331.6211645728643"/>
  </r>
  <r>
    <s v="18/06/2026"/>
    <s v="M"/>
    <s v="[1062] RAMGADH"/>
    <s v="[8404] CHANDESH"/>
    <x v="67"/>
    <x v="67"/>
    <x v="67"/>
    <s v="C"/>
    <n v="35"/>
    <n v="3.6"/>
    <n v="8"/>
    <n v="1.26"/>
    <n v="2.8"/>
    <n v="37.253112000000009"/>
    <n v="1303.8589200000004"/>
    <n v="417.01244776119404"/>
    <n v="278.00829850746271"/>
    <n v="22.817531100000007"/>
    <n v="131.25"/>
    <n v="1457.9264511000003"/>
    <n v="41.655041460000007"/>
    <n v="466.28777753731345"/>
    <n v="310.85851835820898"/>
  </r>
  <r>
    <s v="18/06/2026"/>
    <s v="E"/>
    <s v="[1062] RAMGADH"/>
    <s v="[8404] CHANDESH"/>
    <x v="67"/>
    <x v="67"/>
    <x v="67"/>
    <s v="B"/>
    <n v="6"/>
    <n v="5.6"/>
    <n v="8.6"/>
    <n v="0.33599999999999997"/>
    <n v="0.5159999999999999"/>
    <n v="45.824799999999996"/>
    <n v="274.94880000000001"/>
    <n v="404.33647058823533"/>
    <n v="269.55764705882353"/>
    <n v="4.8116040000000009"/>
    <n v="22.5"/>
    <n v="302.26040399999999"/>
    <n v="50.376733999999999"/>
    <n v="444.50059411764715"/>
    <n v="296.33372941176475"/>
  </r>
  <r>
    <s v="18/06/2026"/>
    <s v="E"/>
    <s v="[1062] RAMGADH"/>
    <s v="[8404] CHANDESH"/>
    <x v="67"/>
    <x v="67"/>
    <x v="67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19/06/2026"/>
    <s v="M"/>
    <s v="[1062] RAMGADH"/>
    <s v="[8404] CHANDESH"/>
    <x v="67"/>
    <x v="67"/>
    <x v="67"/>
    <s v="B"/>
    <n v="8"/>
    <n v="7.4"/>
    <n v="8.8000000000000007"/>
    <n v="0.59200000000000008"/>
    <n v="0.70400000000000007"/>
    <n v="61.172100000000007"/>
    <n v="489.37680000000006"/>
    <n v="461.09623115577887"/>
    <n v="307.39748743718593"/>
    <n v="8.5640940000000025"/>
    <n v="30"/>
    <n v="527.94089400000007"/>
    <n v="65.992611750000009"/>
    <n v="497.43174685929648"/>
    <n v="331.6211645728643"/>
  </r>
  <r>
    <s v="19/06/2026"/>
    <s v="M"/>
    <s v="[1062] RAMGADH"/>
    <s v="[8404] CHANDESH"/>
    <x v="67"/>
    <x v="67"/>
    <x v="67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19/06/2026"/>
    <s v="E"/>
    <s v="[1062] RAMGADH"/>
    <s v="[8404] CHANDESH"/>
    <x v="67"/>
    <x v="67"/>
    <x v="67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19/06/2026"/>
    <s v="E"/>
    <s v="[1062] RAMGADH"/>
    <s v="[8404] CHANDESH"/>
    <x v="67"/>
    <x v="67"/>
    <x v="67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20/06/2026"/>
    <s v="M"/>
    <s v="[1062] RAMGADH"/>
    <s v="[8404] CHANDESH"/>
    <x v="67"/>
    <x v="67"/>
    <x v="67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20/06/2026"/>
    <s v="M"/>
    <s v="[1062] RAMGADH"/>
    <s v="[8404] CHANDESH"/>
    <x v="67"/>
    <x v="67"/>
    <x v="67"/>
    <s v="C"/>
    <n v="31"/>
    <n v="3.7"/>
    <n v="8.1"/>
    <n v="1.147"/>
    <n v="2.5110000000000001"/>
    <n v="37.948125900000008"/>
    <n v="1176.3919029000003"/>
    <n v="417.01237252747262"/>
    <n v="278.00824835164843"/>
    <n v="20.586858300750009"/>
    <n v="116.25"/>
    <n v="1313.2287612007503"/>
    <n v="42.362218103250008"/>
    <n v="465.51888025549459"/>
    <n v="310.34592017032975"/>
  </r>
  <r>
    <s v="20/06/2026"/>
    <s v="E"/>
    <s v="[1062] RAMGADH"/>
    <s v="[8404] CHANDESH"/>
    <x v="67"/>
    <x v="67"/>
    <x v="67"/>
    <s v="C"/>
    <n v="29"/>
    <n v="3.6"/>
    <n v="8.1"/>
    <n v="1.044"/>
    <n v="2.3489999999999998"/>
    <n v="37.531125900000006"/>
    <n v="1088.4026511000002"/>
    <n v="417.01251000000008"/>
    <n v="278.00834000000003"/>
    <n v="19.047046394250007"/>
    <n v="108.75"/>
    <n v="1216.1996974942501"/>
    <n v="41.937920603250006"/>
    <n v="465.97689559166673"/>
    <n v="310.6512637277778"/>
  </r>
  <r>
    <s v="21/06/2026"/>
    <s v="M"/>
    <s v="[1062] RAMGADH"/>
    <s v="[8404] CHANDESH"/>
    <x v="67"/>
    <x v="67"/>
    <x v="67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1/06/2026"/>
    <s v="M"/>
    <s v="[1062] RAMGADH"/>
    <s v="[8404] CHANDESH"/>
    <x v="67"/>
    <x v="67"/>
    <x v="67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21/06/2026"/>
    <s v="E"/>
    <s v="[1062] RAMGADH"/>
    <s v="[8404] CHANDESH"/>
    <x v="67"/>
    <x v="67"/>
    <x v="67"/>
    <s v="B"/>
    <n v="4"/>
    <n v="7"/>
    <n v="8.8000000000000007"/>
    <n v="0.28000000000000003"/>
    <n v="0.35200000000000004"/>
    <n v="57.865500000000004"/>
    <n v="231.46200000000002"/>
    <n v="449.73186528497411"/>
    <n v="299.82124352331607"/>
    <n v="4.0505850000000008"/>
    <n v="15"/>
    <n v="250.51258500000003"/>
    <n v="62.628146250000007"/>
    <n v="486.74725064766841"/>
    <n v="324.49816709844561"/>
  </r>
  <r>
    <s v="21/06/2026"/>
    <s v="E"/>
    <s v="[1062] RAMGADH"/>
    <s v="[8404] CHANDESH"/>
    <x v="67"/>
    <x v="67"/>
    <x v="67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22/06/2026"/>
    <s v="M"/>
    <s v="[1062] RAMGADH"/>
    <s v="[8404] CHANDESH"/>
    <x v="67"/>
    <x v="67"/>
    <x v="67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2/06/2026"/>
    <s v="M"/>
    <s v="[1062] RAMGADH"/>
    <s v="[8404] CHANDESH"/>
    <x v="67"/>
    <x v="67"/>
    <x v="67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22/06/2026"/>
    <s v="E"/>
    <s v="[1062] RAMGADH"/>
    <s v="[8404] CHANDESH"/>
    <x v="67"/>
    <x v="67"/>
    <x v="67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22/06/2026"/>
    <s v="E"/>
    <s v="[1062] RAMGADH"/>
    <s v="[8404] CHANDESH"/>
    <x v="67"/>
    <x v="67"/>
    <x v="67"/>
    <s v="C"/>
    <n v="23"/>
    <n v="3.3"/>
    <n v="8.1"/>
    <n v="0.7589999999999999"/>
    <n v="1.8629999999999998"/>
    <n v="36.280125900000002"/>
    <n v="834.44289570000001"/>
    <n v="417.0129413793104"/>
    <n v="278.00862758620696"/>
    <n v="14.602750674750002"/>
    <n v="86.25"/>
    <n v="935.29564637475005"/>
    <n v="40.665028103250002"/>
    <n v="467.4141161293104"/>
    <n v="311.6094107528736"/>
  </r>
  <r>
    <s v="23/06/2026"/>
    <s v="M"/>
    <s v="[1062] RAMGADH"/>
    <s v="[8404] CHANDESH"/>
    <x v="67"/>
    <x v="67"/>
    <x v="67"/>
    <s v="B"/>
    <n v="10"/>
    <n v="7.4"/>
    <n v="8.8000000000000007"/>
    <n v="0.74"/>
    <n v="0.88"/>
    <n v="61.172100000000007"/>
    <n v="611.72100000000012"/>
    <n v="461.09623115577887"/>
    <n v="307.39748743718593"/>
    <n v="10.705117500000004"/>
    <n v="37.5"/>
    <n v="659.92611750000015"/>
    <n v="65.992611750000009"/>
    <n v="497.43174685929648"/>
    <n v="331.6211645728643"/>
  </r>
  <r>
    <s v="23/06/2026"/>
    <s v="M"/>
    <s v="[1062] RAMGADH"/>
    <s v="[8404] CHANDESH"/>
    <x v="67"/>
    <x v="67"/>
    <x v="67"/>
    <s v="C"/>
    <n v="21"/>
    <n v="3.1"/>
    <n v="8"/>
    <n v="0.65100000000000013"/>
    <n v="1.68"/>
    <n v="35.168112000000008"/>
    <n v="738.53035200000022"/>
    <n v="417.01318577075102"/>
    <n v="278.00879051383401"/>
    <n v="12.924281160000005"/>
    <n v="78.75"/>
    <n v="830.20463316000018"/>
    <n v="39.533553960000006"/>
    <n v="468.77731968379447"/>
    <n v="312.51821312252963"/>
  </r>
  <r>
    <s v="23/06/2026"/>
    <s v="E"/>
    <s v="[1062] RAMGADH"/>
    <s v="[8404] CHANDESH"/>
    <x v="67"/>
    <x v="67"/>
    <x v="67"/>
    <s v="C"/>
    <n v="32"/>
    <n v="3.5"/>
    <n v="8"/>
    <n v="1.1200000000000001"/>
    <n v="2.56"/>
    <n v="36.836112000000007"/>
    <n v="1178.7555840000002"/>
    <n v="417.01258867924531"/>
    <n v="278.00839245283021"/>
    <n v="20.628222720000007"/>
    <n v="120"/>
    <n v="1319.3838067200002"/>
    <n v="41.230743960000005"/>
    <n v="466.76313916981132"/>
    <n v="311.17542611320755"/>
  </r>
  <r>
    <s v="24/06/2026"/>
    <s v="M"/>
    <s v="[1062] RAMGADH"/>
    <s v="[8404] CHANDESH"/>
    <x v="67"/>
    <x v="67"/>
    <x v="67"/>
    <s v="B"/>
    <n v="9"/>
    <n v="6.8"/>
    <n v="8.8000000000000007"/>
    <n v="0.61199999999999999"/>
    <n v="0.79200000000000004"/>
    <n v="56.212200000000003"/>
    <n v="505.90980000000002"/>
    <n v="443.78052631578947"/>
    <n v="295.8536842105263"/>
    <n v="8.8534215000000014"/>
    <n v="33.75"/>
    <n v="548.51322149999999"/>
    <n v="60.945913499999996"/>
    <n v="481.15194868421048"/>
    <n v="320.76796578947364"/>
  </r>
  <r>
    <s v="24/06/2026"/>
    <s v="M"/>
    <s v="[1062] RAMGADH"/>
    <s v="[8404] CHANDESH"/>
    <x v="67"/>
    <x v="67"/>
    <x v="67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24/06/2026"/>
    <s v="E"/>
    <s v="[1062] RAMGADH"/>
    <s v="[8404] CHANDESH"/>
    <x v="67"/>
    <x v="67"/>
    <x v="67"/>
    <s v="C"/>
    <n v="31"/>
    <n v="3.8"/>
    <n v="8.1"/>
    <n v="1.1779999999999999"/>
    <n v="2.5110000000000001"/>
    <n v="38.365125900000002"/>
    <n v="1189.3189029"/>
    <n v="417.01223804347831"/>
    <n v="278.00815869565218"/>
    <n v="20.813080800750001"/>
    <n v="116.25"/>
    <n v="1326.38198370075"/>
    <n v="42.786515603250002"/>
    <n v="465.07082177445653"/>
    <n v="310.04721451630434"/>
  </r>
  <r>
    <s v="25/06/2026"/>
    <s v="M"/>
    <s v="[1062] RAMGADH"/>
    <s v="[8404] CHANDESH"/>
    <x v="67"/>
    <x v="67"/>
    <x v="67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5/06/2026"/>
    <s v="M"/>
    <s v="[1062] RAMGADH"/>
    <s v="[8404] CHANDESH"/>
    <x v="67"/>
    <x v="67"/>
    <x v="67"/>
    <s v="C"/>
    <n v="31"/>
    <n v="3.3"/>
    <n v="8"/>
    <n v="1.0229999999999999"/>
    <n v="2.48"/>
    <n v="36.002112000000004"/>
    <n v="1116.0654720000002"/>
    <n v="417.01288030888031"/>
    <n v="278.00858687258687"/>
    <n v="19.531145760000005"/>
    <n v="116.25"/>
    <n v="1251.8466177600003"/>
    <n v="40.382148960000009"/>
    <n v="467.74689915057917"/>
    <n v="311.83126610038613"/>
  </r>
  <r>
    <s v="01/06/2026"/>
    <s v="M"/>
    <s v="[1062] RAMGADH"/>
    <s v="[8404] CHANDESH"/>
    <x v="68"/>
    <x v="68"/>
    <x v="68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1/06/2026"/>
    <s v="E"/>
    <s v="[1062] RAMGADH"/>
    <s v="[8404] CHANDESH"/>
    <x v="68"/>
    <x v="68"/>
    <x v="68"/>
    <s v="B"/>
    <n v="18"/>
    <n v="7.6"/>
    <n v="8.4"/>
    <n v="1.3679999999999999"/>
    <n v="1.5120000000000002"/>
    <n v="61.556199999999997"/>
    <n v="1108.0116"/>
    <n v="466.33484848484846"/>
    <n v="310.889898989899"/>
    <n v="19.390203000000003"/>
    <n v="67.5"/>
    <n v="1194.901803"/>
    <n v="66.383433499999995"/>
    <n v="502.90479924242419"/>
    <n v="335.26986616161611"/>
  </r>
  <r>
    <s v="01/06/2026"/>
    <s v="E"/>
    <s v="[1062] RAMGADH"/>
    <s v="[8404] CHANDESH"/>
    <x v="68"/>
    <x v="68"/>
    <x v="68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2/06/2026"/>
    <s v="M"/>
    <s v="[1062] RAMGADH"/>
    <s v="[8404] CHANDESH"/>
    <x v="68"/>
    <x v="68"/>
    <x v="68"/>
    <s v="C"/>
    <n v="14"/>
    <n v="5.2"/>
    <n v="8.5"/>
    <n v="0.72799999999999998"/>
    <n v="1.19"/>
    <n v="45.315181500000008"/>
    <n v="634.41254100000015"/>
    <n v="417.01087269938654"/>
    <n v="278.00724846625769"/>
    <n v="11.102219467500003"/>
    <n v="52.5"/>
    <n v="698.0147604675002"/>
    <n v="49.858197176250016"/>
    <n v="458.81776542561363"/>
    <n v="305.8785102837424"/>
  </r>
  <r>
    <s v="02/06/2026"/>
    <s v="E"/>
    <s v="[1062] RAMGADH"/>
    <s v="[8404] CHANDESH"/>
    <x v="68"/>
    <x v="68"/>
    <x v="68"/>
    <s v="B"/>
    <n v="16"/>
    <n v="7.3"/>
    <n v="9"/>
    <n v="1.1679999999999999"/>
    <n v="1.44"/>
    <n v="60.954999999999998"/>
    <n v="975.28"/>
    <n v="458.30827067669168"/>
    <n v="305.53884711779443"/>
    <n v="17.067400000000003"/>
    <n v="60"/>
    <n v="1052.3473999999999"/>
    <n v="65.771712499999992"/>
    <n v="494.52415413533828"/>
    <n v="329.68276942355885"/>
  </r>
  <r>
    <s v="02/06/2026"/>
    <s v="E"/>
    <s v="[1062] RAMGADH"/>
    <s v="[8404] CHANDESH"/>
    <x v="68"/>
    <x v="68"/>
    <x v="68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03/06/2026"/>
    <s v="M"/>
    <s v="[1062] RAMGADH"/>
    <s v="[8404] CHANDESH"/>
    <x v="68"/>
    <x v="68"/>
    <x v="68"/>
    <s v="C"/>
    <n v="13"/>
    <n v="5.3"/>
    <n v="8.5"/>
    <n v="0.68899999999999995"/>
    <n v="1.105"/>
    <n v="45.732181500000003"/>
    <n v="594.51835950000009"/>
    <n v="417.01077355623107"/>
    <n v="278.00718237082071"/>
    <n v="10.404071291250002"/>
    <n v="48.75"/>
    <n v="653.67243079125012"/>
    <n v="50.28249467625001"/>
    <n v="458.5029909688451"/>
    <n v="305.66866064589675"/>
  </r>
  <r>
    <s v="03/06/2026"/>
    <s v="E"/>
    <s v="[1062] RAMGADH"/>
    <s v="[8404] CHANDESH"/>
    <x v="68"/>
    <x v="68"/>
    <x v="68"/>
    <s v="B"/>
    <n v="18"/>
    <n v="8.5"/>
    <n v="9"/>
    <n v="1.53"/>
    <n v="1.62"/>
    <n v="70.975000000000009"/>
    <n v="1277.5500000000002"/>
    <n v="489.48275862068965"/>
    <n v="326.32183908045977"/>
    <n v="22.357125000000007"/>
    <n v="67.5"/>
    <n v="1367.4071250000002"/>
    <n v="75.967062500000011"/>
    <n v="523.91077586206893"/>
    <n v="349.27385057471264"/>
  </r>
  <r>
    <s v="03/06/2026"/>
    <s v="E"/>
    <s v="[1062] RAMGADH"/>
    <s v="[8404] CHANDESH"/>
    <x v="68"/>
    <x v="68"/>
    <x v="68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4/06/2026"/>
    <s v="M"/>
    <s v="[1062] RAMGADH"/>
    <s v="[8404] CHANDESH"/>
    <x v="68"/>
    <x v="68"/>
    <x v="68"/>
    <s v="C"/>
    <n v="12"/>
    <n v="5.2"/>
    <n v="8.5"/>
    <n v="0.62400000000000011"/>
    <n v="1.02"/>
    <n v="45.315181500000008"/>
    <n v="543.78217800000016"/>
    <n v="417.01087269938654"/>
    <n v="278.00724846625769"/>
    <n v="9.5161881150000038"/>
    <n v="45"/>
    <n v="598.29836611500014"/>
    <n v="49.858197176250009"/>
    <n v="458.81776542561352"/>
    <n v="305.87851028374234"/>
  </r>
  <r>
    <s v="04/06/2026"/>
    <s v="E"/>
    <s v="[1062] RAMGADH"/>
    <s v="[8404] CHANDESH"/>
    <x v="68"/>
    <x v="68"/>
    <x v="68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04/06/2026"/>
    <s v="E"/>
    <s v="[1062] RAMGADH"/>
    <s v="[8404] CHANDESH"/>
    <x v="68"/>
    <x v="68"/>
    <x v="68"/>
    <s v="C"/>
    <n v="16"/>
    <n v="5"/>
    <n v="8.1999999999999993"/>
    <n v="0.8"/>
    <n v="1.3119999999999998"/>
    <n v="43.647139800000005"/>
    <n v="698.35423680000008"/>
    <n v="417.01088980891728"/>
    <n v="278.00725987261154"/>
    <n v="12.221199144000003"/>
    <n v="60"/>
    <n v="770.57543594400011"/>
    <n v="48.160964746500007"/>
    <n v="460.13660585828035"/>
    <n v="306.75773723885357"/>
  </r>
  <r>
    <s v="05/06/2026"/>
    <s v="M"/>
    <s v="[1062] RAMGADH"/>
    <s v="[8404] CHANDESH"/>
    <x v="68"/>
    <x v="68"/>
    <x v="68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05/06/2026"/>
    <s v="E"/>
    <s v="[1062] RAMGADH"/>
    <s v="[8404] CHANDESH"/>
    <x v="68"/>
    <x v="68"/>
    <x v="68"/>
    <s v="B"/>
    <n v="17"/>
    <n v="7.6"/>
    <n v="9"/>
    <n v="1.2919999999999998"/>
    <n v="1.53"/>
    <n v="63.46"/>
    <n v="1078.82"/>
    <n v="466.61764705882348"/>
    <n v="311.07843137254901"/>
    <n v="18.879350000000002"/>
    <n v="63.75"/>
    <n v="1161.4493499999999"/>
    <n v="68.320549999999997"/>
    <n v="502.35698529411758"/>
    <n v="334.90465686274507"/>
  </r>
  <r>
    <s v="05/06/2026"/>
    <s v="E"/>
    <s v="[1062] RAMGADH"/>
    <s v="[8404] CHANDESH"/>
    <x v="68"/>
    <x v="68"/>
    <x v="68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6/06/2026"/>
    <s v="M"/>
    <s v="[1062] RAMGADH"/>
    <s v="[8404] CHANDESH"/>
    <x v="68"/>
    <x v="68"/>
    <x v="68"/>
    <s v="C"/>
    <n v="12"/>
    <n v="4.5999999999999996"/>
    <n v="8.1"/>
    <n v="0.55199999999999994"/>
    <n v="0.97199999999999986"/>
    <n v="41.701125900000001"/>
    <n v="500.41351080000004"/>
    <n v="417.011259"/>
    <n v="278.00750599999998"/>
    <n v="8.7572364390000015"/>
    <n v="45"/>
    <n v="554.17074723900009"/>
    <n v="46.180895603250008"/>
    <n v="461.80895603250008"/>
    <n v="307.87263735500005"/>
  </r>
  <r>
    <s v="06/06/2026"/>
    <s v="E"/>
    <s v="[1062] RAMGADH"/>
    <s v="[8404] CHANDESH"/>
    <x v="68"/>
    <x v="68"/>
    <x v="68"/>
    <s v="B"/>
    <n v="15"/>
    <n v="8.1999999999999993"/>
    <n v="9"/>
    <n v="1.2299999999999998"/>
    <n v="1.35"/>
    <n v="68.469999999999985"/>
    <n v="1027.0499999999997"/>
    <n v="482.18309859154925"/>
    <n v="321.45539906103284"/>
    <n v="17.973374999999997"/>
    <n v="56.25"/>
    <n v="1101.2733749999998"/>
    <n v="73.418224999999978"/>
    <n v="517.02975352112662"/>
    <n v="344.68650234741773"/>
  </r>
  <r>
    <s v="06/06/2026"/>
    <s v="E"/>
    <s v="[1062] RAMGADH"/>
    <s v="[8404] CHANDESH"/>
    <x v="68"/>
    <x v="68"/>
    <x v="68"/>
    <s v="C"/>
    <n v="9"/>
    <n v="3.3"/>
    <n v="8"/>
    <n v="0.29699999999999999"/>
    <n v="0.72"/>
    <n v="36.002112000000004"/>
    <n v="324.01900800000004"/>
    <n v="417.01288030888031"/>
    <n v="278.00858687258687"/>
    <n v="5.6703326400000016"/>
    <n v="33.75"/>
    <n v="363.43934064000007"/>
    <n v="40.382148960000009"/>
    <n v="467.74689915057917"/>
    <n v="311.83126610038613"/>
  </r>
  <r>
    <s v="07/06/2026"/>
    <s v="M"/>
    <s v="[1062] RAMGADH"/>
    <s v="[8404] CHANDESH"/>
    <x v="68"/>
    <x v="68"/>
    <x v="68"/>
    <s v="C"/>
    <n v="14"/>
    <n v="5.2"/>
    <n v="8.1999999999999993"/>
    <n v="0.72799999999999998"/>
    <n v="1.1479999999999999"/>
    <n v="44.481139800000001"/>
    <n v="622.73595720000003"/>
    <n v="417.01068562500006"/>
    <n v="278.00712375000006"/>
    <n v="10.897879251000001"/>
    <n v="52.5"/>
    <n v="686.13383645099998"/>
    <n v="49.009559746499995"/>
    <n v="459.46462262343749"/>
    <n v="306.30974841562499"/>
  </r>
  <r>
    <s v="07/06/2026"/>
    <s v="E"/>
    <s v="[1062] RAMGADH"/>
    <s v="[8404] CHANDESH"/>
    <x v="68"/>
    <x v="68"/>
    <x v="68"/>
    <s v="B"/>
    <n v="27"/>
    <n v="6.4"/>
    <n v="8.4"/>
    <n v="1.7280000000000002"/>
    <n v="2.2680000000000002"/>
    <n v="51.836799999999997"/>
    <n v="1399.5935999999999"/>
    <n v="431.9733333333333"/>
    <n v="287.98222222222222"/>
    <n v="24.492888000000001"/>
    <n v="101.25"/>
    <n v="1525.3364879999999"/>
    <n v="56.493943999999999"/>
    <n v="470.78286666666668"/>
    <n v="313.85524444444445"/>
  </r>
  <r>
    <s v="08/06/2026"/>
    <s v="M"/>
    <s v="[1062] RAMGADH"/>
    <s v="[8404] CHANDESH"/>
    <x v="68"/>
    <x v="68"/>
    <x v="68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08/06/2026"/>
    <s v="E"/>
    <s v="[1062] RAMGADH"/>
    <s v="[8404] CHANDESH"/>
    <x v="68"/>
    <x v="68"/>
    <x v="68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08/06/2026"/>
    <s v="E"/>
    <s v="[1062] RAMGADH"/>
    <s v="[8404] CHANDESH"/>
    <x v="68"/>
    <x v="68"/>
    <x v="68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9/06/2026"/>
    <s v="M"/>
    <s v="[1062] RAMGADH"/>
    <s v="[8404] CHANDESH"/>
    <x v="68"/>
    <x v="68"/>
    <x v="68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09/06/2026"/>
    <s v="E"/>
    <s v="[1062] RAMGADH"/>
    <s v="[8404] CHANDESH"/>
    <x v="68"/>
    <x v="68"/>
    <x v="68"/>
    <s v="B"/>
    <n v="16"/>
    <n v="8"/>
    <n v="9"/>
    <n v="1.28"/>
    <n v="1.44"/>
    <n v="66.8"/>
    <n v="1068.8"/>
    <n v="477.14285714285705"/>
    <n v="318.09523809523802"/>
    <n v="18.704000000000001"/>
    <n v="60"/>
    <n v="1147.5039999999999"/>
    <n v="71.718999999999994"/>
    <n v="512.27857142857135"/>
    <n v="341.51904761904757"/>
  </r>
  <r>
    <s v="09/06/2026"/>
    <s v="E"/>
    <s v="[1062] RAMGADH"/>
    <s v="[8404] CHANDESH"/>
    <x v="68"/>
    <x v="68"/>
    <x v="68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10/06/2026"/>
    <s v="M"/>
    <s v="[1062] RAMGADH"/>
    <s v="[8404] CHANDESH"/>
    <x v="68"/>
    <x v="68"/>
    <x v="68"/>
    <s v="C"/>
    <n v="12"/>
    <n v="4.8"/>
    <n v="8.4"/>
    <n v="0.57599999999999996"/>
    <n v="1.008"/>
    <n v="43.369167600000011"/>
    <n v="520.43001120000008"/>
    <n v="417.011226923077"/>
    <n v="278.00748461538467"/>
    <n v="9.1075251960000028"/>
    <n v="45"/>
    <n v="574.53753639600006"/>
    <n v="47.878128033000003"/>
    <n v="460.36661570192308"/>
    <n v="306.91107713461537"/>
  </r>
  <r>
    <s v="10/06/2026"/>
    <s v="E"/>
    <s v="[1062] RAMGADH"/>
    <s v="[8404] CHANDESH"/>
    <x v="68"/>
    <x v="68"/>
    <x v="68"/>
    <s v="B"/>
    <n v="20"/>
    <n v="6.5"/>
    <n v="8.8000000000000007"/>
    <n v="1.3"/>
    <n v="1.76"/>
    <n v="53.732250000000001"/>
    <n v="1074.645"/>
    <n v="434.49258760107813"/>
    <n v="289.66172506738542"/>
    <n v="18.8062875"/>
    <n v="75"/>
    <n v="1168.4512875"/>
    <n v="58.422564375"/>
    <n v="472.41965801886789"/>
    <n v="314.94643867924526"/>
  </r>
  <r>
    <s v="11/06/2026"/>
    <s v="M"/>
    <s v="[1062] RAMGADH"/>
    <s v="[8404] CHANDESH"/>
    <x v="68"/>
    <x v="68"/>
    <x v="68"/>
    <s v="C"/>
    <n v="10"/>
    <n v="4.7"/>
    <n v="8.1999999999999993"/>
    <n v="0.47"/>
    <n v="0.82"/>
    <n v="42.3961398"/>
    <n v="423.96139800000003"/>
    <n v="417.01121114754102"/>
    <n v="278.00747409836066"/>
    <n v="7.4193244650000016"/>
    <n v="37.5"/>
    <n v="468.88072246500002"/>
    <n v="46.888072246500002"/>
    <n v="461.19415324426234"/>
    <n v="307.46276882950821"/>
  </r>
  <r>
    <s v="11/06/2026"/>
    <s v="E"/>
    <s v="[1062] RAMGADH"/>
    <s v="[8404] CHANDESH"/>
    <x v="68"/>
    <x v="68"/>
    <x v="68"/>
    <s v="B"/>
    <n v="15"/>
    <n v="8.5"/>
    <n v="9"/>
    <n v="1.2749999999999999"/>
    <n v="1.35"/>
    <n v="70.975000000000009"/>
    <n v="1064.6250000000002"/>
    <n v="489.48275862068965"/>
    <n v="326.32183908045977"/>
    <n v="18.630937500000005"/>
    <n v="56.25"/>
    <n v="1139.5059375000003"/>
    <n v="75.967062500000026"/>
    <n v="523.91077586206904"/>
    <n v="349.2738505747127"/>
  </r>
  <r>
    <s v="11/06/2026"/>
    <s v="E"/>
    <s v="[1062] RAMGADH"/>
    <s v="[8404] CHANDESH"/>
    <x v="68"/>
    <x v="68"/>
    <x v="68"/>
    <s v="C"/>
    <n v="9"/>
    <n v="3.1"/>
    <n v="8"/>
    <n v="0.27900000000000003"/>
    <n v="0.72"/>
    <n v="35.168112000000008"/>
    <n v="316.51300800000007"/>
    <n v="417.01318577075102"/>
    <n v="278.00879051383401"/>
    <n v="5.5389776400000015"/>
    <n v="33.75"/>
    <n v="355.80198564000005"/>
    <n v="39.533553960000006"/>
    <n v="468.77731968379447"/>
    <n v="312.51821312252963"/>
  </r>
  <r>
    <s v="12/06/2026"/>
    <s v="M"/>
    <s v="[1062] RAMGADH"/>
    <s v="[8404] CHANDESH"/>
    <x v="68"/>
    <x v="68"/>
    <x v="68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2/06/2026"/>
    <s v="E"/>
    <s v="[1062] RAMGADH"/>
    <s v="[8404] CHANDESH"/>
    <x v="68"/>
    <x v="68"/>
    <x v="68"/>
    <s v="B"/>
    <n v="15"/>
    <n v="9"/>
    <n v="9"/>
    <n v="1.35"/>
    <n v="1.35"/>
    <n v="75.149999999999991"/>
    <n v="1127.2499999999998"/>
    <n v="500.99999999999994"/>
    <n v="333.99999999999994"/>
    <n v="19.726874999999996"/>
    <n v="56.25"/>
    <n v="1203.2268749999998"/>
    <n v="80.215124999999986"/>
    <n v="534.76749999999993"/>
    <n v="356.5116666666666"/>
  </r>
  <r>
    <s v="12/06/2026"/>
    <s v="E"/>
    <s v="[1062] RAMGADH"/>
    <s v="[8404] CHANDESH"/>
    <x v="68"/>
    <x v="68"/>
    <x v="68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3/06/2026"/>
    <s v="M"/>
    <s v="[1062] RAMGADH"/>
    <s v="[8404] CHANDESH"/>
    <x v="68"/>
    <x v="68"/>
    <x v="68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3/06/2026"/>
    <s v="E"/>
    <s v="[1062] RAMGADH"/>
    <s v="[8404] CHANDESH"/>
    <x v="68"/>
    <x v="68"/>
    <x v="68"/>
    <s v="B"/>
    <n v="12"/>
    <n v="9"/>
    <n v="9"/>
    <n v="1.08"/>
    <n v="1.08"/>
    <n v="75.149999999999991"/>
    <n v="901.8"/>
    <n v="500.99999999999994"/>
    <n v="333.99999999999994"/>
    <n v="15.781500000000001"/>
    <n v="45"/>
    <n v="962.58150000000001"/>
    <n v="80.215125"/>
    <n v="534.76750000000004"/>
    <n v="356.51166666666671"/>
  </r>
  <r>
    <s v="13/06/2026"/>
    <s v="E"/>
    <s v="[1062] RAMGADH"/>
    <s v="[8404] CHANDESH"/>
    <x v="68"/>
    <x v="68"/>
    <x v="68"/>
    <s v="C"/>
    <n v="14"/>
    <n v="4.2"/>
    <n v="8.1"/>
    <n v="0.58800000000000008"/>
    <n v="1.1339999999999999"/>
    <n v="40.033125900000002"/>
    <n v="560.4637626"/>
    <n v="417.01172812499999"/>
    <n v="278.00781875000001"/>
    <n v="9.8081158455000015"/>
    <n v="52.5"/>
    <n v="622.77187844549996"/>
    <n v="44.483705603249994"/>
    <n v="463.37193336718741"/>
    <n v="308.91462224479159"/>
  </r>
  <r>
    <s v="14/06/2026"/>
    <s v="M"/>
    <s v="[1062] RAMGADH"/>
    <s v="[8404] CHANDESH"/>
    <x v="68"/>
    <x v="68"/>
    <x v="68"/>
    <s v="C"/>
    <n v="10"/>
    <n v="3.1"/>
    <n v="8"/>
    <n v="0.31"/>
    <n v="0.8"/>
    <n v="35.168112000000008"/>
    <n v="351.68112000000008"/>
    <n v="417.01318577075102"/>
    <n v="278.00879051383401"/>
    <n v="6.1544196000000015"/>
    <n v="37.5"/>
    <n v="395.33553960000006"/>
    <n v="39.533553960000006"/>
    <n v="468.77731968379447"/>
    <n v="312.51821312252963"/>
  </r>
  <r>
    <s v="14/06/2026"/>
    <s v="E"/>
    <s v="[1062] RAMGADH"/>
    <s v="[8404] CHANDESH"/>
    <x v="68"/>
    <x v="68"/>
    <x v="68"/>
    <s v="B"/>
    <n v="15"/>
    <n v="9"/>
    <n v="9"/>
    <n v="1.35"/>
    <n v="1.35"/>
    <n v="75.149999999999991"/>
    <n v="1127.2499999999998"/>
    <n v="500.99999999999994"/>
    <n v="333.99999999999994"/>
    <n v="19.726874999999996"/>
    <n v="56.25"/>
    <n v="1203.2268749999998"/>
    <n v="80.215124999999986"/>
    <n v="534.76749999999993"/>
    <n v="356.5116666666666"/>
  </r>
  <r>
    <s v="14/06/2026"/>
    <s v="E"/>
    <s v="[1062] RAMGADH"/>
    <s v="[8404] CHANDESH"/>
    <x v="68"/>
    <x v="68"/>
    <x v="68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5/06/2026"/>
    <s v="M"/>
    <s v="[1062] RAMGADH"/>
    <s v="[8404] CHANDESH"/>
    <x v="68"/>
    <x v="68"/>
    <x v="68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5/06/2026"/>
    <s v="E"/>
    <s v="[1062] RAMGADH"/>
    <s v="[8404] CHANDESH"/>
    <x v="68"/>
    <x v="68"/>
    <x v="68"/>
    <s v="B"/>
    <n v="16"/>
    <n v="9"/>
    <n v="9"/>
    <n v="1.44"/>
    <n v="1.44"/>
    <n v="75.149999999999991"/>
    <n v="1202.3999999999999"/>
    <n v="500.99999999999994"/>
    <n v="333.99999999999994"/>
    <n v="21.041999999999998"/>
    <n v="60"/>
    <n v="1283.4419999999998"/>
    <n v="80.215124999999986"/>
    <n v="534.76749999999993"/>
    <n v="356.5116666666666"/>
  </r>
  <r>
    <s v="15/06/2026"/>
    <s v="E"/>
    <s v="[1062] RAMGADH"/>
    <s v="[8404] CHANDESH"/>
    <x v="68"/>
    <x v="68"/>
    <x v="68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6/06/2026"/>
    <s v="M"/>
    <s v="[1062] RAMGADH"/>
    <s v="[8404] CHANDESH"/>
    <x v="68"/>
    <x v="68"/>
    <x v="68"/>
    <s v="C"/>
    <n v="10"/>
    <n v="3.2"/>
    <n v="8"/>
    <n v="0.32"/>
    <n v="0.8"/>
    <n v="35.585112000000002"/>
    <n v="355.85112000000004"/>
    <n v="417.01303124999998"/>
    <n v="278.00868750000001"/>
    <n v="6.2273946000000011"/>
    <n v="37.5"/>
    <n v="399.57851460000006"/>
    <n v="39.957851460000008"/>
    <n v="468.25607179687501"/>
    <n v="312.17071453124998"/>
  </r>
  <r>
    <s v="16/06/2026"/>
    <s v="E"/>
    <s v="[1062] RAMGADH"/>
    <s v="[8404] CHANDESH"/>
    <x v="68"/>
    <x v="68"/>
    <x v="68"/>
    <s v="B"/>
    <n v="20"/>
    <n v="8.8000000000000007"/>
    <n v="9"/>
    <n v="1.76"/>
    <n v="1.8"/>
    <n v="73.48"/>
    <n v="1469.6000000000001"/>
    <n v="496.48648648648646"/>
    <n v="330.99099099099095"/>
    <n v="25.718000000000004"/>
    <n v="75"/>
    <n v="1570.3180000000002"/>
    <n v="78.515900000000016"/>
    <n v="530.51283783783788"/>
    <n v="353.67522522522523"/>
  </r>
  <r>
    <s v="17/06/2026"/>
    <s v="M"/>
    <s v="[1062] RAMGADH"/>
    <s v="[8404] CHANDESH"/>
    <x v="68"/>
    <x v="68"/>
    <x v="68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7/06/2026"/>
    <s v="E"/>
    <s v="[1062] RAMGADH"/>
    <s v="[8404] CHANDESH"/>
    <x v="68"/>
    <x v="68"/>
    <x v="68"/>
    <s v="B"/>
    <n v="10"/>
    <n v="8.6"/>
    <n v="9"/>
    <n v="0.86"/>
    <n v="0.9"/>
    <n v="71.809999999999988"/>
    <n v="718.09999999999991"/>
    <n v="491.84931506849313"/>
    <n v="327.89954337899542"/>
    <n v="12.566749999999999"/>
    <n v="37.5"/>
    <n v="768.16674999999987"/>
    <n v="76.816674999999989"/>
    <n v="526.14160958904108"/>
    <n v="350.76107305936074"/>
  </r>
  <r>
    <s v="17/06/2026"/>
    <s v="E"/>
    <s v="[1062] RAMGADH"/>
    <s v="[8404] CHANDESH"/>
    <x v="68"/>
    <x v="68"/>
    <x v="68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8/06/2026"/>
    <s v="M"/>
    <s v="[1062] RAMGADH"/>
    <s v="[8404] CHANDESH"/>
    <x v="68"/>
    <x v="68"/>
    <x v="68"/>
    <s v="B"/>
    <n v="12"/>
    <n v="5.5"/>
    <n v="8.4"/>
    <n v="0.66"/>
    <n v="1.008"/>
    <n v="46.288167600000008"/>
    <n v="555.4580112000001"/>
    <n v="417.01051891891899"/>
    <n v="278.00701261261264"/>
    <n v="9.7205151960000027"/>
    <n v="45"/>
    <n v="610.17852639600005"/>
    <n v="50.848210533000007"/>
    <n v="458.09198678378385"/>
    <n v="305.39465785585588"/>
  </r>
  <r>
    <s v="18/06/2026"/>
    <s v="E"/>
    <s v="[1062] RAMGADH"/>
    <s v="[8404] CHANDESH"/>
    <x v="68"/>
    <x v="68"/>
    <x v="68"/>
    <s v="B"/>
    <n v="10"/>
    <n v="7.6"/>
    <n v="8.8000000000000007"/>
    <n v="0.76"/>
    <n v="0.88"/>
    <n v="62.825400000000002"/>
    <n v="628.25400000000002"/>
    <n v="466.5252475247525"/>
    <n v="311.01683168316833"/>
    <n v="10.994445000000001"/>
    <n v="37.5"/>
    <n v="676.74844500000006"/>
    <n v="67.674844500000006"/>
    <n v="502.53597400990105"/>
    <n v="335.02398267326737"/>
  </r>
  <r>
    <s v="18/06/2026"/>
    <s v="E"/>
    <s v="[1062] RAMGADH"/>
    <s v="[8404] CHANDESH"/>
    <x v="68"/>
    <x v="68"/>
    <x v="68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9/06/2026"/>
    <s v="M"/>
    <s v="[1062] RAMGADH"/>
    <s v="[8404] CHANDESH"/>
    <x v="68"/>
    <x v="68"/>
    <x v="68"/>
    <s v="C"/>
    <n v="13"/>
    <n v="4.7"/>
    <n v="8"/>
    <n v="0.61099999999999999"/>
    <n v="1.04"/>
    <n v="41.840112000000005"/>
    <n v="543.92145600000003"/>
    <n v="417.01108305647847"/>
    <n v="278.007388704319"/>
    <n v="9.5186254800000007"/>
    <n v="48.75"/>
    <n v="602.19008148"/>
    <n v="46.322313960000002"/>
    <n v="461.68419229235883"/>
    <n v="307.7894615282392"/>
  </r>
  <r>
    <s v="19/06/2026"/>
    <s v="E"/>
    <s v="[1062] RAMGADH"/>
    <s v="[8404] CHANDESH"/>
    <x v="68"/>
    <x v="68"/>
    <x v="68"/>
    <s v="B"/>
    <n v="7"/>
    <n v="8"/>
    <n v="8.8000000000000007"/>
    <n v="0.56000000000000005"/>
    <n v="0.6160000000000001"/>
    <n v="66.131999999999991"/>
    <n v="462.92399999999992"/>
    <n v="476.91346153846149"/>
    <n v="317.94230769230768"/>
    <n v="8.1011699999999998"/>
    <n v="26.25"/>
    <n v="497.27516999999989"/>
    <n v="71.039309999999986"/>
    <n v="512.30271634615372"/>
    <n v="341.53514423076916"/>
  </r>
  <r>
    <s v="19/06/2026"/>
    <s v="E"/>
    <s v="[1062] RAMGADH"/>
    <s v="[8404] CHANDESH"/>
    <x v="68"/>
    <x v="68"/>
    <x v="68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0/06/2026"/>
    <s v="M"/>
    <s v="[1062] RAMGADH"/>
    <s v="[8404] CHANDESH"/>
    <x v="68"/>
    <x v="68"/>
    <x v="68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0/06/2026"/>
    <s v="E"/>
    <s v="[1062] RAMGADH"/>
    <s v="[8404] CHANDESH"/>
    <x v="68"/>
    <x v="68"/>
    <x v="68"/>
    <s v="C"/>
    <n v="13"/>
    <n v="4.7"/>
    <n v="8.5"/>
    <n v="0.61099999999999999"/>
    <n v="1.105"/>
    <n v="43.2301815"/>
    <n v="561.99235950000002"/>
    <n v="417.01139710610931"/>
    <n v="278.00759807073956"/>
    <n v="9.8348662912500018"/>
    <n v="48.75"/>
    <n v="620.57722579125004"/>
    <n v="47.736709676250001"/>
    <n v="460.48272999598072"/>
    <n v="306.98848666398715"/>
  </r>
  <r>
    <s v="21/06/2026"/>
    <s v="M"/>
    <s v="[1062] RAMGADH"/>
    <s v="[8404] CHANDESH"/>
    <x v="68"/>
    <x v="68"/>
    <x v="68"/>
    <s v="B"/>
    <n v="9"/>
    <n v="6"/>
    <n v="8.6"/>
    <n v="0.54"/>
    <n v="0.77399999999999991"/>
    <n v="49.097999999999999"/>
    <n v="441.88200000000001"/>
    <n v="418.44886363636368"/>
    <n v="278.96590909090912"/>
    <n v="7.7329350000000012"/>
    <n v="33.75"/>
    <n v="483.364935"/>
    <n v="53.707214999999998"/>
    <n v="457.7319460227273"/>
    <n v="305.15463068181822"/>
  </r>
  <r>
    <s v="21/06/2026"/>
    <s v="E"/>
    <s v="[1062] RAMGADH"/>
    <s v="[8404] CHANDESH"/>
    <x v="68"/>
    <x v="68"/>
    <x v="68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22/06/2026"/>
    <s v="M"/>
    <s v="[1062] RAMGADH"/>
    <s v="[8404] CHANDESH"/>
    <x v="68"/>
    <x v="68"/>
    <x v="68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22/06/2026"/>
    <s v="E"/>
    <s v="[1062] RAMGADH"/>
    <s v="[8404] CHANDESH"/>
    <x v="68"/>
    <x v="68"/>
    <x v="68"/>
    <s v="C"/>
    <n v="16"/>
    <n v="4.2"/>
    <n v="8.1"/>
    <n v="0.67200000000000004"/>
    <n v="1.296"/>
    <n v="40.033125900000002"/>
    <n v="640.53001440000003"/>
    <n v="417.01172812499999"/>
    <n v="278.00781875000001"/>
    <n v="11.209275252000001"/>
    <n v="60"/>
    <n v="711.73928965200002"/>
    <n v="44.483705603250002"/>
    <n v="463.37193336718752"/>
    <n v="308.9146222447917"/>
  </r>
  <r>
    <s v="23/06/2026"/>
    <s v="M"/>
    <s v="[1062] RAMGADH"/>
    <s v="[8404] CHANDESH"/>
    <x v="68"/>
    <x v="68"/>
    <x v="68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23/06/2026"/>
    <s v="E"/>
    <s v="[1062] RAMGADH"/>
    <s v="[8404] CHANDESH"/>
    <x v="68"/>
    <x v="68"/>
    <x v="68"/>
    <s v="C"/>
    <n v="14"/>
    <n v="4.8"/>
    <n v="8.3000000000000007"/>
    <n v="0.67200000000000004"/>
    <n v="1.1620000000000001"/>
    <n v="43.091153700000007"/>
    <n v="603.27615180000009"/>
    <n v="417.01116483870976"/>
    <n v="278.00744322580653"/>
    <n v="10.557332656500003"/>
    <n v="52.5"/>
    <n v="666.33348445650006"/>
    <n v="47.595248889750003"/>
    <n v="460.5991828040323"/>
    <n v="307.06612186935484"/>
  </r>
  <r>
    <s v="24/06/2026"/>
    <s v="M"/>
    <s v="[1062] RAMGADH"/>
    <s v="[8404] CHANDESH"/>
    <x v="68"/>
    <x v="68"/>
    <x v="68"/>
    <s v="B"/>
    <n v="15"/>
    <n v="5.7"/>
    <n v="8.6"/>
    <n v="0.85499999999999998"/>
    <n v="1.29"/>
    <n v="46.643099999999997"/>
    <n v="699.64649999999995"/>
    <n v="407.95714285714286"/>
    <n v="271.97142857142859"/>
    <n v="12.243813750000001"/>
    <n v="56.25"/>
    <n v="768.1403137499999"/>
    <n v="51.209354249999997"/>
    <n v="447.89522667638482"/>
    <n v="298.59681778425653"/>
  </r>
  <r>
    <s v="24/06/2026"/>
    <s v="E"/>
    <s v="[1062] RAMGADH"/>
    <s v="[8404] CHANDESH"/>
    <x v="68"/>
    <x v="68"/>
    <x v="68"/>
    <s v="C"/>
    <n v="16"/>
    <n v="4.0999999999999996"/>
    <n v="8.1"/>
    <n v="0.65599999999999992"/>
    <n v="1.296"/>
    <n v="39.6161259"/>
    <n v="633.8580144"/>
    <n v="417.01185157894736"/>
    <n v="278.00790105263155"/>
    <n v="11.092515252000002"/>
    <n v="60"/>
    <n v="704.950529652"/>
    <n v="44.05940810325"/>
    <n v="463.78324319210526"/>
    <n v="309.18882879473682"/>
  </r>
  <r>
    <s v="25/06/2026"/>
    <s v="M"/>
    <s v="[1062] RAMGADH"/>
    <s v="[8404] CHANDESH"/>
    <x v="68"/>
    <x v="68"/>
    <x v="68"/>
    <s v="B"/>
    <n v="14"/>
    <n v="6.4"/>
    <n v="8.6"/>
    <n v="0.89600000000000013"/>
    <n v="1.204"/>
    <n v="52.371199999999995"/>
    <n v="733.19679999999994"/>
    <n v="431.6307692307692"/>
    <n v="287.75384615384615"/>
    <n v="12.830944000000001"/>
    <n v="52.5"/>
    <n v="798.52774399999998"/>
    <n v="57.037695999999997"/>
    <n v="470.0909010989011"/>
    <n v="313.39393406593405"/>
  </r>
  <r>
    <s v="25/06/2026"/>
    <s v="E"/>
    <s v="[1062] RAMGADH"/>
    <s v="[8404] CHANDESH"/>
    <x v="68"/>
    <x v="68"/>
    <x v="68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6/06/2026"/>
    <s v="M"/>
    <s v="[1062] RAMGADH"/>
    <s v="[8404] CHANDESH"/>
    <x v="68"/>
    <x v="68"/>
    <x v="68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s v="26/06/2026"/>
    <s v="E"/>
    <s v="[1062] RAMGADH"/>
    <s v="[8404] CHANDESH"/>
    <x v="68"/>
    <x v="68"/>
    <x v="68"/>
    <s v="C"/>
    <n v="15"/>
    <n v="5"/>
    <n v="8.5"/>
    <n v="0.75"/>
    <n v="1.2749999999999999"/>
    <n v="44.481181500000005"/>
    <n v="667.21772250000004"/>
    <n v="417.01107656250002"/>
    <n v="278.00738437500002"/>
    <n v="11.676310143750001"/>
    <n v="56.25"/>
    <n v="735.14403264375005"/>
    <n v="49.009602176250006"/>
    <n v="459.46502040234378"/>
    <n v="306.3100136015625"/>
  </r>
  <r>
    <s v="27/06/2026"/>
    <s v="M"/>
    <s v="[1062] RAMGADH"/>
    <s v="[8404] CHANDESH"/>
    <x v="68"/>
    <x v="68"/>
    <x v="68"/>
    <s v="C"/>
    <n v="11"/>
    <n v="5"/>
    <n v="8.1999999999999993"/>
    <n v="0.55000000000000004"/>
    <n v="0.90199999999999991"/>
    <n v="43.647139800000005"/>
    <n v="480.11853780000007"/>
    <n v="417.01088980891728"/>
    <n v="278.00725987261154"/>
    <n v="8.4020744115000028"/>
    <n v="41.25"/>
    <n v="529.77061221150007"/>
    <n v="48.160964746500007"/>
    <n v="460.13660585828035"/>
    <n v="306.75773723885357"/>
  </r>
  <r>
    <s v="27/06/2026"/>
    <s v="E"/>
    <s v="[1062] RAMGADH"/>
    <s v="[8404] CHANDESH"/>
    <x v="68"/>
    <x v="68"/>
    <x v="68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8/06/2026"/>
    <s v="M"/>
    <s v="[1062] RAMGADH"/>
    <s v="[8404] CHANDESH"/>
    <x v="68"/>
    <x v="68"/>
    <x v="68"/>
    <s v="B"/>
    <n v="11"/>
    <n v="6.3"/>
    <n v="8.6"/>
    <n v="0.69299999999999995"/>
    <n v="0.94599999999999995"/>
    <n v="51.552899999999994"/>
    <n v="567.08189999999991"/>
    <n v="428.41745152354571"/>
    <n v="285.61163434903045"/>
    <n v="9.9239332499999993"/>
    <n v="41.25"/>
    <n v="618.25583324999991"/>
    <n v="56.205075749999992"/>
    <n v="467.07819182825483"/>
    <n v="311.38546121883655"/>
  </r>
  <r>
    <s v="28/06/2026"/>
    <s v="E"/>
    <s v="[1062] RAMGADH"/>
    <s v="[8404] CHANDESH"/>
    <x v="68"/>
    <x v="68"/>
    <x v="68"/>
    <s v="B"/>
    <n v="18"/>
    <n v="5.8"/>
    <n v="8.6"/>
    <n v="1.0439999999999998"/>
    <n v="1.5479999999999998"/>
    <n v="47.461399999999998"/>
    <n v="854.30520000000001"/>
    <n v="411.51502890173413"/>
    <n v="274.34335260115608"/>
    <n v="14.950341000000002"/>
    <n v="67.5"/>
    <n v="936.75554099999999"/>
    <n v="52.041974500000002"/>
    <n v="451.23099277456657"/>
    <n v="300.82066184971103"/>
  </r>
  <r>
    <s v="29/06/2026"/>
    <s v="M"/>
    <s v="[1062] RAMGADH"/>
    <s v="[8404] CHANDESH"/>
    <x v="68"/>
    <x v="68"/>
    <x v="68"/>
    <s v="C"/>
    <n v="12"/>
    <n v="5"/>
    <n v="8.3000000000000007"/>
    <n v="0.6"/>
    <n v="0.99600000000000011"/>
    <n v="43.92515370000001"/>
    <n v="527.10184440000012"/>
    <n v="417.01095284810134"/>
    <n v="278.00730189873423"/>
    <n v="9.2242822770000021"/>
    <n v="45"/>
    <n v="581.32612667700016"/>
    <n v="48.443843889750013"/>
    <n v="459.90991034572795"/>
    <n v="306.60660689715195"/>
  </r>
  <r>
    <s v="29/06/2026"/>
    <s v="E"/>
    <s v="[1062] RAMGADH"/>
    <s v="[8404] CHANDESH"/>
    <x v="68"/>
    <x v="68"/>
    <x v="68"/>
    <s v="C"/>
    <n v="14"/>
    <n v="4.8"/>
    <n v="8.3000000000000007"/>
    <n v="0.67200000000000004"/>
    <n v="1.1620000000000001"/>
    <n v="43.091153700000007"/>
    <n v="603.27615180000009"/>
    <n v="417.01116483870976"/>
    <n v="278.00744322580653"/>
    <n v="10.557332656500003"/>
    <n v="52.5"/>
    <n v="666.33348445650006"/>
    <n v="47.595248889750003"/>
    <n v="460.5991828040323"/>
    <n v="307.06612186935484"/>
  </r>
  <r>
    <s v="30/06/2026"/>
    <s v="M"/>
    <s v="[1062] RAMGADH"/>
    <s v="[8404] CHANDESH"/>
    <x v="68"/>
    <x v="68"/>
    <x v="68"/>
    <s v="B"/>
    <n v="15"/>
    <n v="6.6"/>
    <n v="8.4"/>
    <n v="0.99"/>
    <n v="1.26"/>
    <n v="53.456699999999998"/>
    <n v="801.85050000000001"/>
    <n v="438.16967213114754"/>
    <n v="292.11311475409838"/>
    <n v="14.032383750000001"/>
    <n v="56.25"/>
    <n v="872.13288375000002"/>
    <n v="58.142192250000001"/>
    <n v="476.57534631147541"/>
    <n v="317.71689754098361"/>
  </r>
  <r>
    <s v="30/06/2026"/>
    <s v="E"/>
    <s v="[1062] RAMGADH"/>
    <s v="[8404] CHANDESH"/>
    <x v="68"/>
    <x v="68"/>
    <x v="68"/>
    <s v="C"/>
    <n v="14"/>
    <n v="4.5"/>
    <n v="8.3000000000000007"/>
    <n v="0.63"/>
    <n v="1.1620000000000001"/>
    <n v="41.840153700000002"/>
    <n v="585.76215180000008"/>
    <n v="417.01149867109638"/>
    <n v="278.00766578073092"/>
    <n v="10.250837656500002"/>
    <n v="52.5"/>
    <n v="648.51298945650012"/>
    <n v="46.322356389750006"/>
    <n v="461.68461518023264"/>
    <n v="307.78974345348843"/>
  </r>
  <r>
    <s v="01/06/2026"/>
    <s v="M"/>
    <s v="[1062] RAMGADH"/>
    <s v="[8401] DURGAWATI"/>
    <x v="69"/>
    <x v="69"/>
    <x v="69"/>
    <s v="B"/>
    <n v="7"/>
    <n v="6.2"/>
    <n v="8.8000000000000007"/>
    <n v="0.434"/>
    <n v="0.6160000000000001"/>
    <n v="51.252300000000005"/>
    <n v="358.76610000000005"/>
    <n v="424.74281767955802"/>
    <n v="283.1618784530387"/>
    <n v="6.2784067500000011"/>
    <n v="26.25"/>
    <n v="391.29450675000004"/>
    <n v="55.899215250000005"/>
    <n v="463.25316505524864"/>
    <n v="308.83544337016576"/>
  </r>
  <r>
    <s v="01/06/2026"/>
    <s v="M"/>
    <s v="[1062] RAMGADH"/>
    <s v="[8401] DURGAWATI"/>
    <x v="69"/>
    <x v="69"/>
    <x v="69"/>
    <s v="C"/>
    <n v="43"/>
    <n v="3"/>
    <n v="8"/>
    <n v="1.29"/>
    <n v="3.44"/>
    <n v="34.751112000000006"/>
    <n v="1494.2978160000002"/>
    <n v="417.01334400000002"/>
    <n v="278.00889599999999"/>
    <n v="26.150211780000006"/>
    <n v="161.25"/>
    <n v="1681.6980277800003"/>
    <n v="39.109256460000005"/>
    <n v="469.31107752000003"/>
    <n v="312.87405168000004"/>
  </r>
  <r>
    <s v="01/06/2026"/>
    <s v="E"/>
    <s v="[1062] RAMGADH"/>
    <s v="[8401] DURGAWATI"/>
    <x v="69"/>
    <x v="69"/>
    <x v="69"/>
    <s v="B"/>
    <n v="7"/>
    <n v="6.4"/>
    <n v="8.4"/>
    <n v="0.44800000000000006"/>
    <n v="0.58800000000000008"/>
    <n v="51.836799999999997"/>
    <n v="362.85759999999999"/>
    <n v="431.9733333333333"/>
    <n v="287.98222222222222"/>
    <n v="6.3500080000000008"/>
    <n v="26.25"/>
    <n v="395.45760799999999"/>
    <n v="56.493943999999999"/>
    <n v="470.78286666666668"/>
    <n v="313.85524444444445"/>
  </r>
  <r>
    <s v="01/06/2026"/>
    <s v="E"/>
    <s v="[1062] RAMGADH"/>
    <s v="[8401] DURGAWATI"/>
    <x v="69"/>
    <x v="69"/>
    <x v="69"/>
    <s v="C"/>
    <n v="32"/>
    <n v="3.7"/>
    <n v="8.3000000000000007"/>
    <n v="1.1840000000000002"/>
    <n v="2.6560000000000001"/>
    <n v="38.504153700000003"/>
    <n v="1232.1329184000001"/>
    <n v="417.01249494584835"/>
    <n v="278.00832996389892"/>
    <n v="21.562326072000005"/>
    <n v="120"/>
    <n v="1373.695244472"/>
    <n v="42.92797638975"/>
    <n v="464.923932018953"/>
    <n v="309.94928801263535"/>
  </r>
  <r>
    <s v="02/06/2026"/>
    <s v="M"/>
    <s v="[1062] RAMGADH"/>
    <s v="[8401] DURGAWATI"/>
    <x v="69"/>
    <x v="69"/>
    <x v="69"/>
    <s v="B"/>
    <n v="6"/>
    <n v="5.9"/>
    <n v="8.8000000000000007"/>
    <n v="0.35400000000000004"/>
    <n v="0.52800000000000002"/>
    <n v="48.772350000000003"/>
    <n v="292.63409999999999"/>
    <n v="414.49589235127479"/>
    <n v="276.33059490084986"/>
    <n v="5.1210967500000004"/>
    <n v="22.5"/>
    <n v="320.25519674999998"/>
    <n v="53.375866124999995"/>
    <n v="453.61925885269119"/>
    <n v="302.41283923512748"/>
  </r>
  <r>
    <s v="02/06/2026"/>
    <s v="M"/>
    <s v="[1062] RAMGADH"/>
    <s v="[8401] DURGAWATI"/>
    <x v="69"/>
    <x v="69"/>
    <x v="69"/>
    <s v="C"/>
    <n v="41"/>
    <n v="3.5"/>
    <n v="8"/>
    <n v="1.4350000000000001"/>
    <n v="3.28"/>
    <n v="36.836112000000007"/>
    <n v="1510.2805920000003"/>
    <n v="417.01258867924531"/>
    <n v="278.00839245283021"/>
    <n v="26.429910360000008"/>
    <n v="153.75"/>
    <n v="1690.4605023600002"/>
    <n v="41.230743960000005"/>
    <n v="466.76313916981132"/>
    <n v="311.17542611320755"/>
  </r>
  <r>
    <s v="02/06/2026"/>
    <s v="E"/>
    <s v="[1062] RAMGADH"/>
    <s v="[8401] DURGAWATI"/>
    <x v="69"/>
    <x v="69"/>
    <x v="69"/>
    <s v="B"/>
    <n v="5"/>
    <n v="6.4"/>
    <n v="8.8000000000000007"/>
    <n v="0.32"/>
    <n v="0.44"/>
    <n v="52.9056"/>
    <n v="264.52800000000002"/>
    <n v="431.29565217391303"/>
    <n v="287.53043478260867"/>
    <n v="4.6292400000000011"/>
    <n v="18.75"/>
    <n v="287.90724"/>
    <n v="57.581448000000002"/>
    <n v="469.41397826086956"/>
    <n v="312.94265217391302"/>
  </r>
  <r>
    <s v="02/06/2026"/>
    <s v="E"/>
    <s v="[1062] RAMGADH"/>
    <s v="[8401] DURGAWATI"/>
    <x v="69"/>
    <x v="69"/>
    <x v="69"/>
    <s v="C"/>
    <n v="27"/>
    <n v="3.6"/>
    <n v="8"/>
    <n v="0.97199999999999998"/>
    <n v="2.16"/>
    <n v="37.253112000000009"/>
    <n v="1005.8340240000002"/>
    <n v="417.01244776119404"/>
    <n v="278.00829850746271"/>
    <n v="17.602095420000005"/>
    <n v="101.25"/>
    <n v="1124.6861194200003"/>
    <n v="41.655041460000014"/>
    <n v="466.2877775373135"/>
    <n v="310.85851835820898"/>
  </r>
  <r>
    <s v="03/06/2026"/>
    <s v="M"/>
    <s v="[1062] RAMGADH"/>
    <s v="[8401] DURGAWATI"/>
    <x v="69"/>
    <x v="69"/>
    <x v="69"/>
    <s v="B"/>
    <n v="6"/>
    <n v="6"/>
    <n v="8.8000000000000007"/>
    <n v="0.36"/>
    <n v="0.52800000000000002"/>
    <n v="49.599000000000004"/>
    <n v="297.59400000000005"/>
    <n v="417.96910112359552"/>
    <n v="278.64606741573033"/>
    <n v="5.2078950000000015"/>
    <n v="22.5"/>
    <n v="325.30189500000006"/>
    <n v="54.216982500000007"/>
    <n v="456.8846839887641"/>
    <n v="304.58978932584273"/>
  </r>
  <r>
    <s v="03/06/2026"/>
    <s v="M"/>
    <s v="[1062] RAMGADH"/>
    <s v="[8401] DURGAWATI"/>
    <x v="69"/>
    <x v="69"/>
    <x v="69"/>
    <s v="C"/>
    <n v="36"/>
    <n v="3.4"/>
    <n v="8"/>
    <n v="1.224"/>
    <n v="2.88"/>
    <n v="36.419112000000005"/>
    <n v="1311.0880320000001"/>
    <n v="417.01273282442747"/>
    <n v="278.00848854961833"/>
    <n v="22.944040560000005"/>
    <n v="135"/>
    <n v="1469.0320725600002"/>
    <n v="40.806446460000004"/>
    <n v="467.24938694656487"/>
    <n v="311.49959129770991"/>
  </r>
  <r>
    <s v="03/06/2026"/>
    <s v="E"/>
    <s v="[1062] RAMGADH"/>
    <s v="[8401] DURGAWATI"/>
    <x v="69"/>
    <x v="69"/>
    <x v="69"/>
    <s v="B"/>
    <n v="5"/>
    <n v="5.8"/>
    <n v="8.8000000000000007"/>
    <n v="0.28999999999999998"/>
    <n v="0.44"/>
    <n v="47.945700000000002"/>
    <n v="239.7285"/>
    <n v="410.96314285714288"/>
    <n v="273.97542857142861"/>
    <n v="4.1952487500000002"/>
    <n v="18.75"/>
    <n v="262.67374875000002"/>
    <n v="52.534749750000003"/>
    <n v="450.29785500000003"/>
    <n v="300.19857000000002"/>
  </r>
  <r>
    <s v="03/06/2026"/>
    <s v="E"/>
    <s v="[1062] RAMGADH"/>
    <s v="[8401] DURGAWATI"/>
    <x v="69"/>
    <x v="69"/>
    <x v="69"/>
    <s v="C"/>
    <n v="31"/>
    <n v="4"/>
    <n v="8.3000000000000007"/>
    <n v="1.24"/>
    <n v="2.573"/>
    <n v="39.755153700000008"/>
    <n v="1232.4097647000003"/>
    <n v="417.01210174825178"/>
    <n v="278.00806783216785"/>
    <n v="21.567170882250007"/>
    <n v="116.25"/>
    <n v="1370.2269355822502"/>
    <n v="44.200868889750005"/>
    <n v="463.6454778645105"/>
    <n v="309.096985243007"/>
  </r>
  <r>
    <s v="04/06/2026"/>
    <s v="M"/>
    <s v="[1062] RAMGADH"/>
    <s v="[8401] DURGAWATI"/>
    <x v="69"/>
    <x v="69"/>
    <x v="69"/>
    <s v="B"/>
    <n v="6"/>
    <n v="5.8"/>
    <n v="8.8000000000000007"/>
    <n v="0.34799999999999998"/>
    <n v="0.52800000000000002"/>
    <n v="47.945700000000002"/>
    <n v="287.67420000000004"/>
    <n v="410.96314285714288"/>
    <n v="273.97542857142861"/>
    <n v="5.0342985000000011"/>
    <n v="22.5"/>
    <n v="315.20849850000002"/>
    <n v="52.534749750000003"/>
    <n v="450.29785500000003"/>
    <n v="300.19857000000002"/>
  </r>
  <r>
    <s v="04/06/2026"/>
    <s v="M"/>
    <s v="[1062] RAMGADH"/>
    <s v="[8401] DURGAWATI"/>
    <x v="69"/>
    <x v="69"/>
    <x v="69"/>
    <s v="C"/>
    <n v="46"/>
    <n v="3.7"/>
    <n v="8.1999999999999993"/>
    <n v="1.7020000000000002"/>
    <n v="3.7719999999999998"/>
    <n v="38.226139799999999"/>
    <n v="1758.4024307999998"/>
    <n v="417.01243418181815"/>
    <n v="278.00828945454543"/>
    <n v="30.772042539000001"/>
    <n v="172.5"/>
    <n v="1961.6744733389999"/>
    <n v="42.645097246499994"/>
    <n v="465.21924268909078"/>
    <n v="310.14616179272718"/>
  </r>
  <r>
    <s v="04/06/2026"/>
    <s v="E"/>
    <s v="[1062] RAMGADH"/>
    <s v="[8401] DURGAWATI"/>
    <x v="69"/>
    <x v="69"/>
    <x v="69"/>
    <s v="B"/>
    <n v="5"/>
    <n v="6.4"/>
    <n v="9"/>
    <n v="0.32"/>
    <n v="0.45"/>
    <n v="53.44"/>
    <n v="267.2"/>
    <n v="430.96774193548384"/>
    <n v="287.31182795698925"/>
    <n v="4.6760000000000002"/>
    <n v="18.75"/>
    <n v="290.62599999999998"/>
    <n v="58.125199999999992"/>
    <n v="468.75161290322575"/>
    <n v="312.50107526881715"/>
  </r>
  <r>
    <s v="04/06/2026"/>
    <s v="E"/>
    <s v="[1062] RAMGADH"/>
    <s v="[8401] DURGAWATI"/>
    <x v="69"/>
    <x v="69"/>
    <x v="69"/>
    <s v="C"/>
    <n v="43"/>
    <n v="3.8"/>
    <n v="8.1999999999999993"/>
    <n v="1.6340000000000001"/>
    <n v="3.5259999999999998"/>
    <n v="38.6431398"/>
    <n v="1661.6550113999999"/>
    <n v="417.01230000000004"/>
    <n v="278.00820000000004"/>
    <n v="29.0789626995"/>
    <n v="161.25"/>
    <n v="1851.9839740994998"/>
    <n v="43.069394746499995"/>
    <n v="464.77764114928056"/>
    <n v="309.85176076618706"/>
  </r>
  <r>
    <s v="05/06/2026"/>
    <s v="M"/>
    <s v="[1062] RAMGADH"/>
    <s v="[8401] DURGAWATI"/>
    <x v="69"/>
    <x v="69"/>
    <x v="69"/>
    <s v="C"/>
    <n v="55"/>
    <n v="3.8"/>
    <n v="8.1"/>
    <n v="2.09"/>
    <n v="4.4550000000000001"/>
    <n v="38.365125900000002"/>
    <n v="2110.0819245000002"/>
    <n v="417.01223804347831"/>
    <n v="278.00815869565218"/>
    <n v="36.926433678750008"/>
    <n v="206.25"/>
    <n v="2353.2583581787503"/>
    <n v="42.786515603250002"/>
    <n v="465.07082177445653"/>
    <n v="310.04721451630434"/>
  </r>
  <r>
    <s v="05/06/2026"/>
    <s v="E"/>
    <s v="[1062] RAMGADH"/>
    <s v="[8401] DURGAWATI"/>
    <x v="69"/>
    <x v="69"/>
    <x v="69"/>
    <s v="B"/>
    <n v="5"/>
    <n v="5.8"/>
    <n v="8.6"/>
    <n v="0.28999999999999998"/>
    <n v="0.43"/>
    <n v="47.461399999999998"/>
    <n v="237.30699999999999"/>
    <n v="411.51502890173413"/>
    <n v="274.34335260115608"/>
    <n v="4.1528725"/>
    <n v="18.75"/>
    <n v="260.20987249999996"/>
    <n v="52.041974499999995"/>
    <n v="451.23099277456652"/>
    <n v="300.82066184971103"/>
  </r>
  <r>
    <s v="05/06/2026"/>
    <s v="E"/>
    <s v="[1062] RAMGADH"/>
    <s v="[8401] DURGAWATI"/>
    <x v="69"/>
    <x v="69"/>
    <x v="69"/>
    <s v="C"/>
    <n v="38"/>
    <n v="3.6"/>
    <n v="8.4"/>
    <n v="1.3680000000000001"/>
    <n v="3.1919999999999997"/>
    <n v="38.365167600000007"/>
    <n v="1457.8763688000004"/>
    <n v="417.01269130434792"/>
    <n v="278.00846086956528"/>
    <n v="25.512836454000009"/>
    <n v="142.5"/>
    <n v="1625.8892052540004"/>
    <n v="42.786558033000013"/>
    <n v="465.07128296739143"/>
    <n v="310.04752197826093"/>
  </r>
  <r>
    <s v="06/06/2026"/>
    <s v="M"/>
    <s v="[1062] RAMGADH"/>
    <s v="[8401] DURGAWATI"/>
    <x v="69"/>
    <x v="69"/>
    <x v="69"/>
    <s v="C"/>
    <n v="53"/>
    <n v="3.8"/>
    <n v="8.1"/>
    <n v="2.0139999999999998"/>
    <n v="4.2929999999999993"/>
    <n v="38.365125900000002"/>
    <n v="2033.3516727000001"/>
    <n v="417.01223804347831"/>
    <n v="278.00815869565218"/>
    <n v="35.583654272250008"/>
    <n v="198.75"/>
    <n v="2267.6853269722501"/>
    <n v="42.786515603250002"/>
    <n v="465.07082177445653"/>
    <n v="310.04721451630434"/>
  </r>
  <r>
    <s v="06/06/2026"/>
    <s v="E"/>
    <s v="[1062] RAMGADH"/>
    <s v="[8401] DURGAWATI"/>
    <x v="69"/>
    <x v="69"/>
    <x v="69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07/06/2026"/>
    <s v="M"/>
    <s v="[1062] RAMGADH"/>
    <s v="[8401] DURGAWATI"/>
    <x v="69"/>
    <x v="69"/>
    <x v="69"/>
    <s v="C"/>
    <n v="54"/>
    <n v="4.5999999999999996"/>
    <n v="8.1"/>
    <n v="2.484"/>
    <n v="4.3739999999999997"/>
    <n v="41.701125900000001"/>
    <n v="2251.8607986000002"/>
    <n v="417.011259"/>
    <n v="278.00750599999998"/>
    <n v="39.407563975500004"/>
    <n v="202.5"/>
    <n v="2493.7683625755003"/>
    <n v="46.180895603250008"/>
    <n v="461.80895603250008"/>
    <n v="307.87263735500005"/>
  </r>
  <r>
    <s v="07/06/2026"/>
    <s v="E"/>
    <s v="[1062] RAMGADH"/>
    <s v="[8401] DURGAWATI"/>
    <x v="69"/>
    <x v="69"/>
    <x v="69"/>
    <s v="B"/>
    <n v="4"/>
    <n v="6.2"/>
    <n v="8.8000000000000007"/>
    <n v="0.248"/>
    <n v="0.35200000000000004"/>
    <n v="51.252300000000005"/>
    <n v="205.00920000000002"/>
    <n v="424.74281767955802"/>
    <n v="283.1618784530387"/>
    <n v="3.5876610000000007"/>
    <n v="15"/>
    <n v="223.59686100000002"/>
    <n v="55.899215250000005"/>
    <n v="463.25316505524864"/>
    <n v="308.83544337016576"/>
  </r>
  <r>
    <s v="07/06/2026"/>
    <s v="E"/>
    <s v="[1062] RAMGADH"/>
    <s v="[8401] DURGAWATI"/>
    <x v="69"/>
    <x v="69"/>
    <x v="69"/>
    <s v="C"/>
    <n v="38"/>
    <n v="3.7"/>
    <n v="8.4"/>
    <n v="1.4059999999999999"/>
    <n v="3.1919999999999997"/>
    <n v="38.782167600000008"/>
    <n v="1473.7223688000004"/>
    <n v="417.01255483870978"/>
    <n v="278.00836989247318"/>
    <n v="25.790141454000008"/>
    <n v="142.5"/>
    <n v="1642.0125102540003"/>
    <n v="43.210855533000007"/>
    <n v="464.63285519354849"/>
    <n v="309.75523679569898"/>
  </r>
  <r>
    <s v="08/06/2026"/>
    <s v="M"/>
    <s v="[1062] RAMGADH"/>
    <s v="[8401] DURGAWATI"/>
    <x v="69"/>
    <x v="69"/>
    <x v="69"/>
    <s v="C"/>
    <n v="50"/>
    <n v="3.7"/>
    <n v="8.1999999999999993"/>
    <n v="1.85"/>
    <n v="4.0999999999999996"/>
    <n v="38.226139799999999"/>
    <n v="1911.30699"/>
    <n v="417.01243418181815"/>
    <n v="278.00828945454543"/>
    <n v="33.447872325000006"/>
    <n v="187.5"/>
    <n v="2132.254862325"/>
    <n v="42.645097246500001"/>
    <n v="465.21924268909089"/>
    <n v="310.14616179272724"/>
  </r>
  <r>
    <s v="08/06/2026"/>
    <s v="E"/>
    <s v="[1062] RAMGADH"/>
    <s v="[8401] DURGAWATI"/>
    <x v="69"/>
    <x v="69"/>
    <x v="69"/>
    <s v="B"/>
    <n v="4"/>
    <n v="5.9"/>
    <n v="8.8000000000000007"/>
    <n v="0.23600000000000002"/>
    <n v="0.35200000000000004"/>
    <n v="48.772350000000003"/>
    <n v="195.08940000000001"/>
    <n v="414.49589235127479"/>
    <n v="276.33059490084986"/>
    <n v="3.4140645000000007"/>
    <n v="15"/>
    <n v="213.50346450000001"/>
    <n v="53.375866125000002"/>
    <n v="453.61925885269125"/>
    <n v="302.41283923512748"/>
  </r>
  <r>
    <s v="08/06/2026"/>
    <s v="E"/>
    <s v="[1062] RAMGADH"/>
    <s v="[8401] DURGAWATI"/>
    <x v="69"/>
    <x v="69"/>
    <x v="69"/>
    <s v="C"/>
    <n v="39"/>
    <n v="3.6"/>
    <n v="8.3000000000000007"/>
    <n v="1.4040000000000001"/>
    <n v="3.2370000000000005"/>
    <n v="38.087153700000009"/>
    <n v="1485.3989943000004"/>
    <n v="417.01263175182481"/>
    <n v="278.00842116788323"/>
    <n v="25.994482400250011"/>
    <n v="146.25"/>
    <n v="1657.6434767002504"/>
    <n v="42.503678889750013"/>
    <n v="465.36874696806575"/>
    <n v="310.24583131204383"/>
  </r>
  <r>
    <s v="09/06/2026"/>
    <s v="M"/>
    <s v="[1062] RAMGADH"/>
    <s v="[8401] DURGAWATI"/>
    <x v="69"/>
    <x v="69"/>
    <x v="69"/>
    <s v="B"/>
    <n v="10"/>
    <n v="5.4"/>
    <n v="8.5"/>
    <n v="0.54"/>
    <n v="0.85"/>
    <n v="46.149181500000012"/>
    <n v="461.49181500000009"/>
    <n v="417.01067620481933"/>
    <n v="278.00711746987957"/>
    <n v="8.076106762500002"/>
    <n v="37.5"/>
    <n v="507.06792176250008"/>
    <n v="50.706792176250005"/>
    <n v="458.19390520707833"/>
    <n v="305.46260347138553"/>
  </r>
  <r>
    <s v="09/06/2026"/>
    <s v="M"/>
    <s v="[1062] RAMGADH"/>
    <s v="[8401] DURGAWATI"/>
    <x v="69"/>
    <x v="69"/>
    <x v="69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09/06/2026"/>
    <s v="E"/>
    <s v="[1062] RAMGADH"/>
    <s v="[8401] DURGAWATI"/>
    <x v="69"/>
    <x v="69"/>
    <x v="69"/>
    <s v="B"/>
    <n v="5"/>
    <n v="6.1"/>
    <n v="9"/>
    <n v="0.30499999999999999"/>
    <n v="0.45"/>
    <n v="50.935000000000002"/>
    <n v="254.67500000000001"/>
    <n v="420.95041322314052"/>
    <n v="280.63360881542701"/>
    <n v="4.4568125000000007"/>
    <n v="18.75"/>
    <n v="277.88181250000002"/>
    <n v="55.576362500000002"/>
    <n v="459.30878099173555"/>
    <n v="306.20585399449038"/>
  </r>
  <r>
    <s v="09/06/2026"/>
    <s v="E"/>
    <s v="[1062] RAMGADH"/>
    <s v="[8401] DURGAWATI"/>
    <x v="69"/>
    <x v="69"/>
    <x v="69"/>
    <s v="C"/>
    <n v="34"/>
    <n v="3.4"/>
    <n v="8.1999999999999993"/>
    <n v="1.1559999999999999"/>
    <n v="2.7879999999999994"/>
    <n v="36.975139800000001"/>
    <n v="1257.1547532"/>
    <n v="417.01285488721805"/>
    <n v="278.00856992481204"/>
    <n v="22.000208181000001"/>
    <n v="127.5"/>
    <n v="1406.654961381"/>
    <n v="41.372204746500003"/>
    <n v="466.60381293045111"/>
    <n v="311.06920862030074"/>
  </r>
  <r>
    <s v="10/06/2026"/>
    <s v="M"/>
    <s v="[1062] RAMGADH"/>
    <s v="[8401] DURGAWATI"/>
    <x v="69"/>
    <x v="69"/>
    <x v="69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0/06/2026"/>
    <s v="M"/>
    <s v="[1062] RAMGADH"/>
    <s v="[8401] DURGAWATI"/>
    <x v="69"/>
    <x v="69"/>
    <x v="69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10/06/2026"/>
    <s v="E"/>
    <s v="[1062] RAMGADH"/>
    <s v="[8401] DURGAWATI"/>
    <x v="69"/>
    <x v="69"/>
    <x v="69"/>
    <s v="B"/>
    <n v="5"/>
    <n v="6.1"/>
    <n v="8.8000000000000007"/>
    <n v="0.30499999999999999"/>
    <n v="0.44"/>
    <n v="50.425650000000005"/>
    <n v="252.12825000000004"/>
    <n v="421.38426183844012"/>
    <n v="280.92284122562677"/>
    <n v="4.4122443750000011"/>
    <n v="18.75"/>
    <n v="275.29049437500004"/>
    <n v="55.058098875000006"/>
    <n v="460.09553377437328"/>
    <n v="306.73035584958217"/>
  </r>
  <r>
    <s v="10/06/2026"/>
    <s v="E"/>
    <s v="[1062] RAMGADH"/>
    <s v="[8401] DURGAWATI"/>
    <x v="69"/>
    <x v="69"/>
    <x v="69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11/06/2026"/>
    <s v="M"/>
    <s v="[1062] RAMGADH"/>
    <s v="[8401] DURGAWATI"/>
    <x v="69"/>
    <x v="69"/>
    <x v="69"/>
    <s v="C"/>
    <n v="55"/>
    <n v="3.7"/>
    <n v="8.1"/>
    <n v="2.0350000000000001"/>
    <n v="4.4550000000000001"/>
    <n v="37.948125900000008"/>
    <n v="2087.1469245000003"/>
    <n v="417.01237252747262"/>
    <n v="278.00824835164843"/>
    <n v="36.525071178750011"/>
    <n v="206.25"/>
    <n v="2329.9219956787501"/>
    <n v="42.362218103250001"/>
    <n v="465.51888025549454"/>
    <n v="310.34592017032969"/>
  </r>
  <r>
    <s v="11/06/2026"/>
    <s v="E"/>
    <s v="[1062] RAMGADH"/>
    <s v="[8401] DURGAWATI"/>
    <x v="69"/>
    <x v="69"/>
    <x v="69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s v="11/06/2026"/>
    <s v="E"/>
    <s v="[1062] RAMGADH"/>
    <s v="[8401] DURGAWATI"/>
    <x v="69"/>
    <x v="69"/>
    <x v="69"/>
    <s v="C"/>
    <n v="39"/>
    <n v="3.7"/>
    <n v="8.1"/>
    <n v="1.4430000000000001"/>
    <n v="3.1589999999999998"/>
    <n v="37.948125900000008"/>
    <n v="1479.9769101000004"/>
    <n v="417.01237252747262"/>
    <n v="278.00824835164843"/>
    <n v="25.89959592675001"/>
    <n v="146.25"/>
    <n v="1652.1265060267503"/>
    <n v="42.362218103250008"/>
    <n v="465.51888025549459"/>
    <n v="310.34592017032975"/>
  </r>
  <r>
    <s v="12/06/2026"/>
    <s v="M"/>
    <s v="[1062] RAMGADH"/>
    <s v="[8401] DURGAWATI"/>
    <x v="69"/>
    <x v="69"/>
    <x v="69"/>
    <s v="C"/>
    <n v="57"/>
    <n v="4.3"/>
    <n v="8.1999999999999993"/>
    <n v="2.4510000000000001"/>
    <n v="4.6739999999999995"/>
    <n v="40.728139799999994"/>
    <n v="2321.5039685999996"/>
    <n v="417.01167030716726"/>
    <n v="278.00778020477816"/>
    <n v="40.626319450499999"/>
    <n v="213.75"/>
    <n v="2575.8802880504995"/>
    <n v="45.190882246499989"/>
    <n v="462.70527897440269"/>
    <n v="308.47018598293511"/>
  </r>
  <r>
    <s v="12/06/2026"/>
    <s v="E"/>
    <s v="[1062] RAMGADH"/>
    <s v="[8401] DURGAWATI"/>
    <x v="69"/>
    <x v="69"/>
    <x v="69"/>
    <s v="B"/>
    <n v="6"/>
    <n v="5.9"/>
    <n v="8.5"/>
    <n v="0.35400000000000004"/>
    <n v="0.51"/>
    <n v="47.787050000000001"/>
    <n v="286.72230000000002"/>
    <n v="413.14452449567722"/>
    <n v="275.42968299711816"/>
    <n v="5.0176402500000004"/>
    <n v="22.5"/>
    <n v="314.23994025000002"/>
    <n v="52.373323375000005"/>
    <n v="452.79530295389054"/>
    <n v="301.86353530259368"/>
  </r>
  <r>
    <s v="12/06/2026"/>
    <s v="E"/>
    <s v="[1062] RAMGADH"/>
    <s v="[8401] DURGAWATI"/>
    <x v="69"/>
    <x v="69"/>
    <x v="69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13/06/2026"/>
    <s v="M"/>
    <s v="[1062] RAMGADH"/>
    <s v="[8401] DURGAWATI"/>
    <x v="69"/>
    <x v="69"/>
    <x v="69"/>
    <s v="C"/>
    <n v="57"/>
    <n v="3.7"/>
    <n v="8.1999999999999993"/>
    <n v="2.109"/>
    <n v="4.6739999999999995"/>
    <n v="38.226139799999999"/>
    <n v="2178.8899686"/>
    <n v="417.01243418181815"/>
    <n v="278.00828945454543"/>
    <n v="38.130574450500006"/>
    <n v="213.75"/>
    <n v="2430.7705430504998"/>
    <n v="42.645097246499994"/>
    <n v="465.21924268909078"/>
    <n v="310.14616179272718"/>
  </r>
  <r>
    <s v="13/06/2026"/>
    <s v="E"/>
    <s v="[1062] RAMGADH"/>
    <s v="[8401] DURGAWATI"/>
    <x v="69"/>
    <x v="69"/>
    <x v="69"/>
    <s v="C"/>
    <n v="53"/>
    <n v="3.8"/>
    <n v="8.4"/>
    <n v="2.0139999999999998"/>
    <n v="4.4520000000000008"/>
    <n v="39.19916760000001"/>
    <n v="2077.5558828000003"/>
    <n v="417.01242127659583"/>
    <n v="278.00828085106389"/>
    <n v="36.357227949000006"/>
    <n v="198.75"/>
    <n v="2312.6631107490002"/>
    <n v="43.635153033000002"/>
    <n v="464.20375567021279"/>
    <n v="309.4691704468085"/>
  </r>
  <r>
    <s v="14/06/2026"/>
    <s v="M"/>
    <s v="[1062] RAMGADH"/>
    <s v="[8401] DURGAWATI"/>
    <x v="69"/>
    <x v="69"/>
    <x v="69"/>
    <s v="B"/>
    <n v="42"/>
    <n v="5.5"/>
    <n v="8.5"/>
    <n v="2.31"/>
    <n v="3.57"/>
    <n v="46.566181499999999"/>
    <n v="1955.7796229999999"/>
    <n v="417.01058059701495"/>
    <n v="278.00705373134332"/>
    <n v="34.2261434025"/>
    <n v="157.5"/>
    <n v="2147.5057664024998"/>
    <n v="51.131089676249999"/>
    <n v="457.89035530970148"/>
    <n v="305.26023687313432"/>
  </r>
  <r>
    <s v="14/06/2026"/>
    <s v="M"/>
    <s v="[1062] RAMGADH"/>
    <s v="[8401] DURGAWATI"/>
    <x v="69"/>
    <x v="69"/>
    <x v="69"/>
    <s v="C"/>
    <n v="17"/>
    <n v="3.4"/>
    <n v="8.1999999999999993"/>
    <n v="0.57799999999999996"/>
    <n v="1.3939999999999997"/>
    <n v="36.975139800000001"/>
    <n v="628.57737659999998"/>
    <n v="417.01285488721805"/>
    <n v="278.00856992481204"/>
    <n v="11.000104090500001"/>
    <n v="63.75"/>
    <n v="703.32748069050001"/>
    <n v="41.372204746500003"/>
    <n v="466.60381293045111"/>
    <n v="311.06920862030074"/>
  </r>
  <r>
    <s v="14/06/2026"/>
    <s v="E"/>
    <s v="[1062] RAMGADH"/>
    <s v="[8401] DURGAWATI"/>
    <x v="69"/>
    <x v="69"/>
    <x v="69"/>
    <s v="B"/>
    <n v="5"/>
    <n v="6.1"/>
    <n v="8.6"/>
    <n v="0.30499999999999999"/>
    <n v="0.43"/>
    <n v="49.9163"/>
    <n v="249.58150000000001"/>
    <n v="421.82788732394374"/>
    <n v="281.21859154929581"/>
    <n v="4.3676762500000006"/>
    <n v="18.75"/>
    <n v="272.69917624999999"/>
    <n v="54.539835249999996"/>
    <n v="460.90001619718311"/>
    <n v="307.26667746478876"/>
  </r>
  <r>
    <s v="14/06/2026"/>
    <s v="E"/>
    <s v="[1062] RAMGADH"/>
    <s v="[8401] DURGAWATI"/>
    <x v="69"/>
    <x v="69"/>
    <x v="69"/>
    <s v="C"/>
    <n v="42"/>
    <n v="3.3"/>
    <n v="8.5"/>
    <n v="1.3859999999999999"/>
    <n v="3.57"/>
    <n v="37.392181500000007"/>
    <n v="1570.4716230000004"/>
    <n v="417.0131765799257"/>
    <n v="278.00878438661715"/>
    <n v="27.483253402500008"/>
    <n v="157.5"/>
    <n v="1755.4548764025003"/>
    <n v="41.796544676250008"/>
    <n v="466.13246850836435"/>
    <n v="310.75497900557622"/>
  </r>
  <r>
    <s v="15/06/2026"/>
    <s v="M"/>
    <s v="[1062] RAMGADH"/>
    <s v="[8401] DURGAWATI"/>
    <x v="69"/>
    <x v="69"/>
    <x v="69"/>
    <s v="C"/>
    <n v="56"/>
    <n v="3.3"/>
    <n v="8.1"/>
    <n v="1.8479999999999999"/>
    <n v="4.5359999999999996"/>
    <n v="36.280125900000002"/>
    <n v="2031.6870504000001"/>
    <n v="417.0129413793104"/>
    <n v="278.00862758620696"/>
    <n v="35.554523382000006"/>
    <n v="210"/>
    <n v="2277.2415737820002"/>
    <n v="40.665028103250002"/>
    <n v="467.4141161293104"/>
    <n v="311.6094107528736"/>
  </r>
  <r>
    <s v="15/06/2026"/>
    <s v="E"/>
    <s v="[1062] RAMGADH"/>
    <s v="[8401] DURGAWATI"/>
    <x v="69"/>
    <x v="69"/>
    <x v="69"/>
    <s v="B"/>
    <n v="7"/>
    <n v="6.7"/>
    <n v="8.5"/>
    <n v="0.46899999999999997"/>
    <n v="0.59499999999999997"/>
    <n v="54.266649999999998"/>
    <n v="379.86654999999996"/>
    <n v="438.81388140161721"/>
    <n v="292.54258760107814"/>
    <n v="6.647664625"/>
    <n v="26.25"/>
    <n v="412.76421462499997"/>
    <n v="58.966316374999998"/>
    <n v="476.8165744609164"/>
    <n v="317.87771630727758"/>
  </r>
  <r>
    <s v="15/06/2026"/>
    <s v="E"/>
    <s v="[1062] RAMGADH"/>
    <s v="[8401] DURGAWATI"/>
    <x v="69"/>
    <x v="69"/>
    <x v="69"/>
    <s v="C"/>
    <n v="36"/>
    <n v="3.5"/>
    <n v="8.4"/>
    <n v="1.26"/>
    <n v="3.0240000000000005"/>
    <n v="37.948167600000005"/>
    <n v="1366.1340336000003"/>
    <n v="417.01283076923085"/>
    <n v="278.00855384615392"/>
    <n v="23.907345588000009"/>
    <n v="135"/>
    <n v="1525.0413791880003"/>
    <n v="42.362260533000011"/>
    <n v="465.51934651648367"/>
    <n v="310.34623101098913"/>
  </r>
  <r>
    <s v="16/06/2026"/>
    <s v="M"/>
    <s v="[1062] RAMGADH"/>
    <s v="[8401] DURGAWATI"/>
    <x v="69"/>
    <x v="69"/>
    <x v="69"/>
    <s v="B"/>
    <n v="8"/>
    <n v="6"/>
    <n v="8.6"/>
    <n v="0.48"/>
    <n v="0.68799999999999994"/>
    <n v="49.097999999999999"/>
    <n v="392.78399999999999"/>
    <n v="418.44886363636368"/>
    <n v="278.96590909090912"/>
    <n v="6.8737200000000005"/>
    <n v="30"/>
    <n v="429.65771999999998"/>
    <n v="53.707214999999998"/>
    <n v="457.7319460227273"/>
    <n v="305.15463068181822"/>
  </r>
  <r>
    <s v="16/06/2026"/>
    <s v="M"/>
    <s v="[1062] RAMGADH"/>
    <s v="[8401] DURGAWATI"/>
    <x v="69"/>
    <x v="69"/>
    <x v="69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16/06/2026"/>
    <s v="E"/>
    <s v="[1062] RAMGADH"/>
    <s v="[8401] DURGAWATI"/>
    <x v="69"/>
    <x v="69"/>
    <x v="69"/>
    <s v="B"/>
    <n v="7"/>
    <n v="6.2"/>
    <n v="8.5"/>
    <n v="0.434"/>
    <n v="0.59499999999999997"/>
    <n v="50.216900000000003"/>
    <n v="351.51830000000001"/>
    <n v="423.1761235955056"/>
    <n v="282.11741573033709"/>
    <n v="6.1515702500000007"/>
    <n v="26.25"/>
    <n v="383.91987025000003"/>
    <n v="54.845695750000004"/>
    <n v="462.18282935393262"/>
    <n v="308.12188623595506"/>
  </r>
  <r>
    <s v="16/06/2026"/>
    <s v="E"/>
    <s v="[1062] RAMGADH"/>
    <s v="[8401] DURGAWATI"/>
    <x v="69"/>
    <x v="69"/>
    <x v="69"/>
    <s v="C"/>
    <n v="37"/>
    <n v="3.5"/>
    <n v="8.3000000000000007"/>
    <n v="1.2949999999999999"/>
    <n v="3.0710000000000002"/>
    <n v="37.670153700000007"/>
    <n v="1393.7956869000002"/>
    <n v="417.01277158671587"/>
    <n v="278.00851439114393"/>
    <n v="24.391424520750007"/>
    <n v="138.75"/>
    <n v="1556.9371114207502"/>
    <n v="42.079381389750004"/>
    <n v="465.82341021863465"/>
    <n v="310.54894014575643"/>
  </r>
  <r>
    <s v="17/06/2026"/>
    <s v="M"/>
    <s v="[1062] RAMGADH"/>
    <s v="[8401] DURGAWATI"/>
    <x v="69"/>
    <x v="69"/>
    <x v="69"/>
    <s v="C"/>
    <n v="55"/>
    <n v="3.9"/>
    <n v="8.3000000000000007"/>
    <n v="2.145"/>
    <n v="4.5650000000000004"/>
    <n v="39.338153700000007"/>
    <n v="2163.5984535000002"/>
    <n v="417.01223003533573"/>
    <n v="278.00815335689049"/>
    <n v="37.86297293625001"/>
    <n v="206.25"/>
    <n v="2407.7114264362503"/>
    <n v="43.776571389750004"/>
    <n v="464.06259423763254"/>
    <n v="309.37506282508838"/>
  </r>
  <r>
    <s v="17/06/2026"/>
    <s v="E"/>
    <s v="[1062] RAMGADH"/>
    <s v="[8401] DURGAWATI"/>
    <x v="69"/>
    <x v="69"/>
    <x v="69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17/06/2026"/>
    <s v="E"/>
    <s v="[1062] RAMGADH"/>
    <s v="[8401] DURGAWATI"/>
    <x v="69"/>
    <x v="69"/>
    <x v="69"/>
    <s v="C"/>
    <n v="41"/>
    <n v="3.2"/>
    <n v="8.3000000000000007"/>
    <n v="1.3120000000000003"/>
    <n v="3.403"/>
    <n v="36.419153700000003"/>
    <n v="1493.1853017000001"/>
    <n v="417.01321030534348"/>
    <n v="278.00880687022897"/>
    <n v="26.130742779750005"/>
    <n v="153.75"/>
    <n v="1673.06604447975"/>
    <n v="40.80648888975"/>
    <n v="467.24987278339688"/>
    <n v="311.49991518893125"/>
  </r>
  <r>
    <s v="18/06/2026"/>
    <s v="M"/>
    <s v="[1062] RAMGADH"/>
    <s v="[8401] DURGAWATI"/>
    <x v="69"/>
    <x v="69"/>
    <x v="69"/>
    <s v="B"/>
    <n v="13"/>
    <n v="5.5"/>
    <n v="8.5"/>
    <n v="0.71499999999999997"/>
    <n v="1.105"/>
    <n v="46.566181499999999"/>
    <n v="605.36035949999996"/>
    <n v="417.01058059701495"/>
    <n v="278.00705373134332"/>
    <n v="10.593806291250001"/>
    <n v="48.75"/>
    <n v="664.70416579124992"/>
    <n v="51.131089676249992"/>
    <n v="457.89035530970142"/>
    <n v="305.26023687313426"/>
  </r>
  <r>
    <s v="18/06/2026"/>
    <s v="M"/>
    <s v="[1062] RAMGADH"/>
    <s v="[8401] DURGAWATI"/>
    <x v="69"/>
    <x v="69"/>
    <x v="69"/>
    <s v="C"/>
    <n v="41"/>
    <n v="3.5"/>
    <n v="8.3000000000000007"/>
    <n v="1.4350000000000001"/>
    <n v="3.403"/>
    <n v="37.670153700000007"/>
    <n v="1544.4763017000002"/>
    <n v="417.01277158671587"/>
    <n v="278.00851439114393"/>
    <n v="27.028335279750006"/>
    <n v="153.75"/>
    <n v="1725.2546369797503"/>
    <n v="42.079381389750012"/>
    <n v="465.82341021863471"/>
    <n v="310.54894014575649"/>
  </r>
  <r>
    <s v="18/06/2026"/>
    <s v="E"/>
    <s v="[1062] RAMGADH"/>
    <s v="[8401] DURGAWATI"/>
    <x v="69"/>
    <x v="69"/>
    <x v="69"/>
    <s v="B"/>
    <n v="9"/>
    <n v="5.8"/>
    <n v="9"/>
    <n v="0.52199999999999991"/>
    <n v="0.81"/>
    <n v="48.43"/>
    <n v="435.87"/>
    <n v="410.42372881355936"/>
    <n v="273.61581920903956"/>
    <n v="7.6277250000000008"/>
    <n v="33.75"/>
    <n v="477.247725"/>
    <n v="53.027524999999997"/>
    <n v="449.38580508474575"/>
    <n v="299.59053672316384"/>
  </r>
  <r>
    <s v="18/06/2026"/>
    <s v="E"/>
    <s v="[1062] RAMGADH"/>
    <s v="[8401] DURGAWATI"/>
    <x v="69"/>
    <x v="69"/>
    <x v="69"/>
    <s v="C"/>
    <n v="42"/>
    <n v="3.6"/>
    <n v="8.5"/>
    <n v="1.5120000000000002"/>
    <n v="3.57"/>
    <n v="38.643181500000004"/>
    <n v="1623.0136230000003"/>
    <n v="417.01274999999998"/>
    <n v="278.00849999999997"/>
    <n v="28.402738402500006"/>
    <n v="157.5"/>
    <n v="1808.9163614025003"/>
    <n v="43.069437176250005"/>
    <n v="464.77809902428061"/>
    <n v="309.85206601618705"/>
  </r>
  <r>
    <s v="19/06/2026"/>
    <s v="M"/>
    <s v="[1062] RAMGADH"/>
    <s v="[8401] DURGAWATI"/>
    <x v="69"/>
    <x v="69"/>
    <x v="69"/>
    <s v="B"/>
    <n v="10"/>
    <n v="5.6"/>
    <n v="8.5"/>
    <n v="0.56000000000000005"/>
    <n v="0.85"/>
    <n v="45.357199999999999"/>
    <n v="453.572"/>
    <n v="402.57869822485208"/>
    <n v="268.38579881656807"/>
    <n v="7.9375100000000005"/>
    <n v="37.5"/>
    <n v="499.00950999999998"/>
    <n v="49.900950999999999"/>
    <n v="442.90784911242605"/>
    <n v="295.27189940828401"/>
  </r>
  <r>
    <s v="19/06/2026"/>
    <s v="M"/>
    <s v="[1062] RAMGADH"/>
    <s v="[8401] DURGAWATI"/>
    <x v="69"/>
    <x v="69"/>
    <x v="69"/>
    <s v="C"/>
    <n v="41"/>
    <n v="3.8"/>
    <n v="8.1"/>
    <n v="1.5579999999999998"/>
    <n v="3.3209999999999997"/>
    <n v="38.365125900000002"/>
    <n v="1572.9701619"/>
    <n v="417.01223804347831"/>
    <n v="278.00815869565218"/>
    <n v="27.526977833250001"/>
    <n v="153.75"/>
    <n v="1754.2471397332499"/>
    <n v="42.786515603249995"/>
    <n v="465.07082177445648"/>
    <n v="310.04721451630434"/>
  </r>
  <r>
    <s v="19/06/2026"/>
    <s v="E"/>
    <s v="[1062] RAMGADH"/>
    <s v="[8401] DURGAWATI"/>
    <x v="69"/>
    <x v="69"/>
    <x v="69"/>
    <s v="B"/>
    <n v="6"/>
    <n v="6.3"/>
    <n v="8.6"/>
    <n v="0.37799999999999995"/>
    <n v="0.5159999999999999"/>
    <n v="51.552899999999994"/>
    <n v="309.31739999999996"/>
    <n v="428.41745152354571"/>
    <n v="285.61163434903045"/>
    <n v="5.4130544999999994"/>
    <n v="22.5"/>
    <n v="337.23045449999995"/>
    <n v="56.205075749999992"/>
    <n v="467.07819182825483"/>
    <n v="311.38546121883655"/>
  </r>
  <r>
    <s v="19/06/2026"/>
    <s v="E"/>
    <s v="[1062] RAMGADH"/>
    <s v="[8401] DURGAWATI"/>
    <x v="69"/>
    <x v="69"/>
    <x v="69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0/06/2026"/>
    <s v="M"/>
    <s v="[1062] RAMGADH"/>
    <s v="[8401] DURGAWATI"/>
    <x v="69"/>
    <x v="69"/>
    <x v="69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20/06/2026"/>
    <s v="M"/>
    <s v="[1062] RAMGADH"/>
    <s v="[8401] DURGAWATI"/>
    <x v="69"/>
    <x v="69"/>
    <x v="69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20/06/2026"/>
    <s v="E"/>
    <s v="[1062] RAMGADH"/>
    <s v="[8401] DURGAWATI"/>
    <x v="69"/>
    <x v="69"/>
    <x v="69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0/06/2026"/>
    <s v="E"/>
    <s v="[1062] RAMGADH"/>
    <s v="[8401] DURGAWATI"/>
    <x v="69"/>
    <x v="69"/>
    <x v="69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21/06/2026"/>
    <s v="M"/>
    <s v="[1062] RAMGADH"/>
    <s v="[8401] DURGAWATI"/>
    <x v="69"/>
    <x v="69"/>
    <x v="69"/>
    <s v="B"/>
    <n v="8"/>
    <n v="6"/>
    <n v="8.6"/>
    <n v="0.48"/>
    <n v="0.68799999999999994"/>
    <n v="49.097999999999999"/>
    <n v="392.78399999999999"/>
    <n v="418.44886363636368"/>
    <n v="278.96590909090912"/>
    <n v="6.8737200000000005"/>
    <n v="30"/>
    <n v="429.65771999999998"/>
    <n v="53.707214999999998"/>
    <n v="457.7319460227273"/>
    <n v="305.15463068181822"/>
  </r>
  <r>
    <s v="21/06/2026"/>
    <s v="M"/>
    <s v="[1062] RAMGADH"/>
    <s v="[8401] DURGAWATI"/>
    <x v="69"/>
    <x v="69"/>
    <x v="69"/>
    <s v="C"/>
    <n v="41"/>
    <n v="3.7"/>
    <n v="8.1999999999999993"/>
    <n v="1.5170000000000001"/>
    <n v="3.3620000000000001"/>
    <n v="38.226139799999999"/>
    <n v="1567.2717318"/>
    <n v="417.01243418181815"/>
    <n v="278.00828945454543"/>
    <n v="27.427255306500001"/>
    <n v="153.75"/>
    <n v="1748.4489871065"/>
    <n v="42.645097246500001"/>
    <n v="465.21924268909089"/>
    <n v="310.14616179272724"/>
  </r>
  <r>
    <s v="21/06/2026"/>
    <s v="E"/>
    <s v="[1062] RAMGADH"/>
    <s v="[8401] DURGAWATI"/>
    <x v="69"/>
    <x v="69"/>
    <x v="69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1/06/2026"/>
    <s v="E"/>
    <s v="[1062] RAMGADH"/>
    <s v="[8401] DURGAWATI"/>
    <x v="69"/>
    <x v="69"/>
    <x v="69"/>
    <s v="C"/>
    <n v="41"/>
    <n v="3.4"/>
    <n v="8.3000000000000007"/>
    <n v="1.3940000000000001"/>
    <n v="3.403"/>
    <n v="37.253153700000006"/>
    <n v="1527.3793017000003"/>
    <n v="417.01291455223878"/>
    <n v="278.0086097014925"/>
    <n v="26.729137779750008"/>
    <n v="153.75"/>
    <n v="1707.8584394797504"/>
    <n v="41.65508388975001"/>
    <n v="466.28825249720154"/>
    <n v="310.85883499813434"/>
  </r>
  <r>
    <s v="22/06/2026"/>
    <s v="M"/>
    <s v="[1062] RAMGADH"/>
    <s v="[8401] DURGAWATI"/>
    <x v="69"/>
    <x v="69"/>
    <x v="69"/>
    <s v="C"/>
    <n v="50"/>
    <n v="3.5"/>
    <n v="8.1999999999999993"/>
    <n v="1.75"/>
    <n v="4.0999999999999996"/>
    <n v="37.392139800000002"/>
    <n v="1869.6069900000002"/>
    <n v="417.01271152416359"/>
    <n v="278.00847434944239"/>
    <n v="32.71812232500001"/>
    <n v="187.5"/>
    <n v="2089.8251123250002"/>
    <n v="41.796502246500005"/>
    <n v="466.13199531412641"/>
    <n v="310.75466354275096"/>
  </r>
  <r>
    <s v="22/06/2026"/>
    <s v="E"/>
    <s v="[1062] RAMGADH"/>
    <s v="[8401] DURGAWATI"/>
    <x v="69"/>
    <x v="69"/>
    <x v="69"/>
    <s v="B"/>
    <n v="4"/>
    <n v="6.4"/>
    <n v="8.8000000000000007"/>
    <n v="0.25600000000000001"/>
    <n v="0.35200000000000004"/>
    <n v="52.9056"/>
    <n v="211.6224"/>
    <n v="431.29565217391303"/>
    <n v="287.53043478260867"/>
    <n v="3.7033920000000005"/>
    <n v="15"/>
    <n v="230.32579200000001"/>
    <n v="57.581448000000002"/>
    <n v="469.41397826086956"/>
    <n v="312.94265217391302"/>
  </r>
  <r>
    <s v="22/06/2026"/>
    <s v="E"/>
    <s v="[1062] RAMGADH"/>
    <s v="[8401] DURGAWATI"/>
    <x v="69"/>
    <x v="69"/>
    <x v="69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23/06/2026"/>
    <s v="M"/>
    <s v="[1062] RAMGADH"/>
    <s v="[8401] DURGAWATI"/>
    <x v="69"/>
    <x v="69"/>
    <x v="69"/>
    <s v="C"/>
    <n v="35"/>
    <n v="3.9"/>
    <n v="8.5"/>
    <n v="1.365"/>
    <n v="2.9750000000000001"/>
    <n v="39.894181500000002"/>
    <n v="1396.2963525"/>
    <n v="417.01235017421601"/>
    <n v="278.00823344947736"/>
    <n v="24.435186168750004"/>
    <n v="131.25"/>
    <n v="1551.9815386687501"/>
    <n v="44.342329676250003"/>
    <n v="463.50867257404178"/>
    <n v="309.00578171602785"/>
  </r>
  <r>
    <s v="23/06/2026"/>
    <s v="E"/>
    <s v="[1062] RAMGADH"/>
    <s v="[8401] DURGAWATI"/>
    <x v="69"/>
    <x v="69"/>
    <x v="69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23/06/2026"/>
    <s v="E"/>
    <s v="[1062] RAMGADH"/>
    <s v="[8401] DURGAWATI"/>
    <x v="69"/>
    <x v="69"/>
    <x v="69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24/06/2026"/>
    <s v="M"/>
    <s v="[1062] RAMGADH"/>
    <s v="[8401] DURGAWATI"/>
    <x v="69"/>
    <x v="69"/>
    <x v="69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4/06/2026"/>
    <s v="M"/>
    <s v="[1062] RAMGADH"/>
    <s v="[8401] DURGAWATI"/>
    <x v="69"/>
    <x v="69"/>
    <x v="69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24/06/2026"/>
    <s v="E"/>
    <s v="[1062] RAMGADH"/>
    <s v="[8401] DURGAWATI"/>
    <x v="69"/>
    <x v="69"/>
    <x v="69"/>
    <s v="B"/>
    <n v="7"/>
    <n v="6"/>
    <n v="8.8000000000000007"/>
    <n v="0.42"/>
    <n v="0.6160000000000001"/>
    <n v="49.599000000000004"/>
    <n v="347.19300000000004"/>
    <n v="417.96910112359552"/>
    <n v="278.64606741573033"/>
    <n v="6.0758775000000016"/>
    <n v="26.25"/>
    <n v="379.51887750000003"/>
    <n v="54.216982500000007"/>
    <n v="456.8846839887641"/>
    <n v="304.58978932584273"/>
  </r>
  <r>
    <s v="24/06/2026"/>
    <s v="E"/>
    <s v="[1062] RAMGADH"/>
    <s v="[8401] DURGAWATI"/>
    <x v="69"/>
    <x v="69"/>
    <x v="69"/>
    <s v="C"/>
    <n v="41"/>
    <n v="4"/>
    <n v="8.3000000000000007"/>
    <n v="1.64"/>
    <n v="3.403"/>
    <n v="39.755153700000008"/>
    <n v="1629.9613017000004"/>
    <n v="417.01210174825178"/>
    <n v="278.00806783216785"/>
    <n v="28.524322779750008"/>
    <n v="153.75"/>
    <n v="1812.2356244797504"/>
    <n v="44.200868889750012"/>
    <n v="463.64547786451061"/>
    <n v="309.09698524300705"/>
  </r>
  <r>
    <s v="25/06/2026"/>
    <s v="M"/>
    <s v="[1062] RAMGADH"/>
    <s v="[8401] DURGAWATI"/>
    <x v="69"/>
    <x v="69"/>
    <x v="69"/>
    <s v="B"/>
    <n v="6"/>
    <n v="5.6"/>
    <n v="8.5"/>
    <n v="0.33599999999999997"/>
    <n v="0.51"/>
    <n v="45.357199999999999"/>
    <n v="272.14319999999998"/>
    <n v="402.57869822485208"/>
    <n v="268.38579881656807"/>
    <n v="4.7625060000000001"/>
    <n v="22.5"/>
    <n v="299.40570600000001"/>
    <n v="49.900950999999999"/>
    <n v="442.90784911242605"/>
    <n v="295.27189940828401"/>
  </r>
  <r>
    <s v="25/06/2026"/>
    <s v="M"/>
    <s v="[1062] RAMGADH"/>
    <s v="[8401] DURGAWATI"/>
    <x v="69"/>
    <x v="69"/>
    <x v="69"/>
    <s v="C"/>
    <n v="41"/>
    <n v="3.6"/>
    <n v="8.3000000000000007"/>
    <n v="1.476"/>
    <n v="3.403"/>
    <n v="38.087153700000009"/>
    <n v="1561.5733017000005"/>
    <n v="417.01263175182481"/>
    <n v="278.00842116788323"/>
    <n v="27.327532779750012"/>
    <n v="153.75"/>
    <n v="1742.6508344797505"/>
    <n v="42.503678889750013"/>
    <n v="465.36874696806575"/>
    <n v="310.24583131204383"/>
  </r>
  <r>
    <s v="25/06/2026"/>
    <s v="E"/>
    <s v="[1062] RAMGADH"/>
    <s v="[8401] DURGAWATI"/>
    <x v="69"/>
    <x v="69"/>
    <x v="69"/>
    <s v="B"/>
    <n v="5"/>
    <n v="6.1"/>
    <n v="8.6"/>
    <n v="0.30499999999999999"/>
    <n v="0.43"/>
    <n v="49.9163"/>
    <n v="249.58150000000001"/>
    <n v="421.82788732394374"/>
    <n v="281.21859154929581"/>
    <n v="4.3676762500000006"/>
    <n v="18.75"/>
    <n v="272.69917624999999"/>
    <n v="54.539835249999996"/>
    <n v="460.90001619718311"/>
    <n v="307.26667746478876"/>
  </r>
  <r>
    <s v="25/06/2026"/>
    <s v="E"/>
    <s v="[1062] RAMGADH"/>
    <s v="[8401] DURGAWATI"/>
    <x v="69"/>
    <x v="69"/>
    <x v="69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26/06/2026"/>
    <s v="M"/>
    <s v="[1062] RAMGADH"/>
    <s v="[8401] DURGAWATI"/>
    <x v="69"/>
    <x v="69"/>
    <x v="69"/>
    <s v="C"/>
    <n v="49"/>
    <n v="3.3"/>
    <n v="8.1"/>
    <n v="1.617"/>
    <n v="3.9689999999999999"/>
    <n v="36.280125900000002"/>
    <n v="1777.7261691000001"/>
    <n v="417.0129413793104"/>
    <n v="278.00862758620696"/>
    <n v="31.110207959250005"/>
    <n v="183.75"/>
    <n v="1992.58637705925"/>
    <n v="40.665028103250002"/>
    <n v="467.4141161293104"/>
    <n v="311.6094107528736"/>
  </r>
  <r>
    <s v="26/06/2026"/>
    <s v="E"/>
    <s v="[1062] RAMGADH"/>
    <s v="[8401] DURGAWATI"/>
    <x v="69"/>
    <x v="69"/>
    <x v="69"/>
    <s v="B"/>
    <n v="4"/>
    <n v="6.6"/>
    <n v="8.8000000000000007"/>
    <n v="0.26400000000000001"/>
    <n v="0.35200000000000004"/>
    <n v="54.558900000000001"/>
    <n v="218.23560000000001"/>
    <n v="437.63823529411764"/>
    <n v="291.75882352941176"/>
    <n v="3.8191230000000003"/>
    <n v="15"/>
    <n v="237.054723"/>
    <n v="59.263680749999999"/>
    <n v="475.37711831550797"/>
    <n v="316.91807887700531"/>
  </r>
  <r>
    <s v="26/06/2026"/>
    <s v="E"/>
    <s v="[1062] RAMGADH"/>
    <s v="[8401] DURGAWATI"/>
    <x v="69"/>
    <x v="69"/>
    <x v="69"/>
    <s v="C"/>
    <n v="41"/>
    <n v="3.8"/>
    <n v="8.5"/>
    <n v="1.5579999999999998"/>
    <n v="3.4849999999999999"/>
    <n v="39.4771815"/>
    <n v="1618.5644414999999"/>
    <n v="417.0124806338028"/>
    <n v="278.00832042253518"/>
    <n v="28.324877726250001"/>
    <n v="153.75"/>
    <n v="1800.6393192262499"/>
    <n v="43.918032176249994"/>
    <n v="463.92287510123231"/>
    <n v="309.28191673415489"/>
  </r>
  <r>
    <s v="27/06/2026"/>
    <s v="M"/>
    <s v="[1062] RAMGADH"/>
    <s v="[8401] DURGAWATI"/>
    <x v="69"/>
    <x v="69"/>
    <x v="6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7/06/2026"/>
    <s v="M"/>
    <s v="[1062] RAMGADH"/>
    <s v="[8401] DURGAWATI"/>
    <x v="69"/>
    <x v="69"/>
    <x v="69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27/06/2026"/>
    <s v="E"/>
    <s v="[1062] RAMGADH"/>
    <s v="[8401] DURGAWATI"/>
    <x v="69"/>
    <x v="69"/>
    <x v="69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27/06/2026"/>
    <s v="E"/>
    <s v="[1062] RAMGADH"/>
    <s v="[8401] DURGAWATI"/>
    <x v="69"/>
    <x v="69"/>
    <x v="69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8/06/2026"/>
    <s v="M"/>
    <s v="[1062] RAMGADH"/>
    <s v="[8401] DURGAWATI"/>
    <x v="69"/>
    <x v="69"/>
    <x v="69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28/06/2026"/>
    <s v="M"/>
    <s v="[1062] RAMGADH"/>
    <s v="[8401] DURGAWATI"/>
    <x v="69"/>
    <x v="69"/>
    <x v="69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28/06/2026"/>
    <s v="E"/>
    <s v="[1062] RAMGADH"/>
    <s v="[8401] DURGAWATI"/>
    <x v="69"/>
    <x v="69"/>
    <x v="69"/>
    <s v="B"/>
    <n v="6"/>
    <n v="6.1"/>
    <n v="8.6999999999999993"/>
    <n v="0.36599999999999994"/>
    <n v="0.52199999999999991"/>
    <n v="49.9163"/>
    <n v="299.49779999999998"/>
    <n v="419.46470588235297"/>
    <n v="279.643137254902"/>
    <n v="5.2412115000000004"/>
    <n v="22.5"/>
    <n v="327.2390115"/>
    <n v="54.539835250000003"/>
    <n v="458.31794327731097"/>
    <n v="305.5452955182073"/>
  </r>
  <r>
    <s v="28/06/2026"/>
    <s v="E"/>
    <s v="[1062] RAMGADH"/>
    <s v="[8401] DURGAWATI"/>
    <x v="69"/>
    <x v="69"/>
    <x v="69"/>
    <s v="C"/>
    <n v="37"/>
    <n v="3.6"/>
    <n v="8.1"/>
    <n v="1.3320000000000001"/>
    <n v="2.9969999999999999"/>
    <n v="37.531125900000006"/>
    <n v="1388.6516583000002"/>
    <n v="417.01251000000008"/>
    <n v="278.00834000000003"/>
    <n v="24.301404020250008"/>
    <n v="138.75"/>
    <n v="1551.7030623202502"/>
    <n v="41.937920603250006"/>
    <n v="465.97689559166673"/>
    <n v="310.6512637277778"/>
  </r>
  <r>
    <s v="29/06/2026"/>
    <s v="M"/>
    <s v="[1062] RAMGADH"/>
    <s v="[8401] DURGAWATI"/>
    <x v="69"/>
    <x v="69"/>
    <x v="69"/>
    <s v="B"/>
    <n v="5"/>
    <n v="6"/>
    <n v="8.8000000000000007"/>
    <n v="0.3"/>
    <n v="0.44"/>
    <n v="49.599000000000004"/>
    <n v="247.995"/>
    <n v="417.96910112359552"/>
    <n v="278.64606741573033"/>
    <n v="4.3399125000000005"/>
    <n v="18.75"/>
    <n v="271.08491250000003"/>
    <n v="54.216982500000007"/>
    <n v="456.8846839887641"/>
    <n v="304.58978932584273"/>
  </r>
  <r>
    <s v="29/06/2026"/>
    <s v="M"/>
    <s v="[1062] RAMGADH"/>
    <s v="[8401] DURGAWATI"/>
    <x v="69"/>
    <x v="69"/>
    <x v="69"/>
    <s v="C"/>
    <n v="37"/>
    <n v="4.0999999999999996"/>
    <n v="8.1999999999999993"/>
    <n v="1.5169999999999999"/>
    <n v="3.0339999999999998"/>
    <n v="39.894139799999998"/>
    <n v="1476.0831725999999"/>
    <n v="417.01191428571434"/>
    <n v="278.00794285714289"/>
    <n v="25.8314555205"/>
    <n v="138.75"/>
    <n v="1640.6646281204999"/>
    <n v="44.342287246499993"/>
    <n v="463.50822905749129"/>
    <n v="309.00548603832755"/>
  </r>
  <r>
    <s v="29/06/2026"/>
    <s v="E"/>
    <s v="[1062] RAMGADH"/>
    <s v="[8401] DURGAWATI"/>
    <x v="69"/>
    <x v="69"/>
    <x v="69"/>
    <s v="B"/>
    <n v="4"/>
    <n v="6"/>
    <n v="8.8000000000000007"/>
    <n v="0.24"/>
    <n v="0.35200000000000004"/>
    <n v="49.599000000000004"/>
    <n v="198.39600000000002"/>
    <n v="417.96910112359552"/>
    <n v="278.64606741573033"/>
    <n v="3.4719300000000004"/>
    <n v="15"/>
    <n v="216.86793"/>
    <n v="54.2169825"/>
    <n v="456.88468398876404"/>
    <n v="304.58978932584267"/>
  </r>
  <r>
    <s v="29/06/2026"/>
    <s v="E"/>
    <s v="[1062] RAMGADH"/>
    <s v="[8401] DURGAWATI"/>
    <x v="69"/>
    <x v="69"/>
    <x v="69"/>
    <s v="C"/>
    <n v="38"/>
    <n v="3.6"/>
    <n v="8.1"/>
    <n v="1.3680000000000001"/>
    <n v="3.0780000000000003"/>
    <n v="37.531125900000006"/>
    <n v="1426.1827842000002"/>
    <n v="417.01251000000008"/>
    <n v="278.00834000000003"/>
    <n v="24.958198723500008"/>
    <n v="142.5"/>
    <n v="1593.6409829235004"/>
    <n v="41.937920603250006"/>
    <n v="465.97689559166673"/>
    <n v="310.6512637277778"/>
  </r>
  <r>
    <s v="30/06/2026"/>
    <s v="M"/>
    <s v="[1062] RAMGADH"/>
    <s v="[8401] DURGAWATI"/>
    <x v="69"/>
    <x v="69"/>
    <x v="69"/>
    <s v="C"/>
    <n v="52"/>
    <n v="3.5"/>
    <n v="8.1999999999999993"/>
    <n v="1.82"/>
    <n v="4.2639999999999993"/>
    <n v="37.392139800000002"/>
    <n v="1944.3912696000002"/>
    <n v="417.01271152416359"/>
    <n v="278.00847434944239"/>
    <n v="34.026847218000007"/>
    <n v="195"/>
    <n v="2173.4181168180003"/>
    <n v="41.796502246500005"/>
    <n v="466.13199531412641"/>
    <n v="310.75466354275096"/>
  </r>
  <r>
    <s v="30/06/2026"/>
    <s v="E"/>
    <s v="[1062] RAMGADH"/>
    <s v="[8401] DURGAWATI"/>
    <x v="69"/>
    <x v="69"/>
    <x v="69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30/06/2026"/>
    <s v="E"/>
    <s v="[1062] RAMGADH"/>
    <s v="[8401] DURGAWATI"/>
    <x v="69"/>
    <x v="69"/>
    <x v="69"/>
    <s v="C"/>
    <n v="41"/>
    <n v="3.9"/>
    <n v="8.1999999999999993"/>
    <n v="1.599"/>
    <n v="3.3620000000000001"/>
    <n v="39.060139800000002"/>
    <n v="1601.4657318"/>
    <n v="417.01216868327407"/>
    <n v="278.00811245551603"/>
    <n v="28.025650306500001"/>
    <n v="153.75"/>
    <n v="1783.2413821064999"/>
    <n v="43.493692246499997"/>
    <n v="464.34546882384342"/>
    <n v="309.5636458825623"/>
  </r>
  <r>
    <s v="06/06/2026"/>
    <s v="E"/>
    <s v="[1062] RAMGADH"/>
    <s v="[8402] RAMPUR"/>
    <x v="70"/>
    <x v="70"/>
    <x v="70"/>
    <s v="C"/>
    <n v="52"/>
    <n v="3.4"/>
    <n v="8.1"/>
    <n v="1.7679999999999998"/>
    <n v="4.2119999999999997"/>
    <n v="36.697125900000003"/>
    <n v="1908.2505468000002"/>
    <n v="417.01279431818188"/>
    <n v="278.00852954545456"/>
    <n v="33.394384569000003"/>
    <n v="195"/>
    <n v="2136.644931369"/>
    <n v="41.089325603250003"/>
    <n v="466.92415458238645"/>
    <n v="311.28276972159097"/>
  </r>
  <r>
    <s v="07/06/2026"/>
    <s v="E"/>
    <s v="[1062] RAMGADH"/>
    <s v="[8402] RAMPUR"/>
    <x v="70"/>
    <x v="70"/>
    <x v="70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11/06/2026"/>
    <s v="E"/>
    <s v="[1062] RAMGADH"/>
    <s v="[8402] RAMPUR"/>
    <x v="70"/>
    <x v="70"/>
    <x v="70"/>
    <s v="C"/>
    <n v="60"/>
    <n v="4"/>
    <n v="8.1"/>
    <n v="2.4"/>
    <n v="4.8600000000000003"/>
    <n v="39.199125899999999"/>
    <n v="2351.9475539999999"/>
    <n v="417.01197765957443"/>
    <n v="278.00798510638293"/>
    <n v="41.159082195000003"/>
    <n v="225"/>
    <n v="2618.1066361949997"/>
    <n v="43.635110603249998"/>
    <n v="464.20330428989359"/>
    <n v="309.46886952659571"/>
  </r>
  <r>
    <s v="13/06/2026"/>
    <s v="E"/>
    <s v="[1062] RAMGADH"/>
    <s v="[8402] RAMPUR"/>
    <x v="70"/>
    <x v="70"/>
    <x v="70"/>
    <s v="C"/>
    <n v="58"/>
    <n v="4.3"/>
    <n v="8.1999999999999993"/>
    <n v="2.4939999999999998"/>
    <n v="4.7559999999999993"/>
    <n v="40.728139799999994"/>
    <n v="2362.2321083999996"/>
    <n v="417.01167030716726"/>
    <n v="278.00778020477816"/>
    <n v="41.339061896999993"/>
    <n v="217.5"/>
    <n v="2621.0711702969993"/>
    <n v="45.190882246499989"/>
    <n v="462.70527897440269"/>
    <n v="308.47018598293511"/>
  </r>
  <r>
    <s v="28/06/2026"/>
    <s v="E"/>
    <s v="[1062] RAMGADH"/>
    <s v="[8402] RAMPUR"/>
    <x v="70"/>
    <x v="70"/>
    <x v="70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01/06/2026"/>
    <s v="M"/>
    <s v="[1062] RAMGADH"/>
    <s v="[8401] DURGAWATI"/>
    <x v="71"/>
    <x v="71"/>
    <x v="71"/>
    <s v="B"/>
    <n v="37"/>
    <n v="5.8"/>
    <n v="9"/>
    <n v="2.1459999999999999"/>
    <n v="3.33"/>
    <n v="48.43"/>
    <n v="1791.91"/>
    <n v="410.42372881355936"/>
    <n v="273.61581920903956"/>
    <n v="31.358425000000004"/>
    <n v="138.75"/>
    <n v="1962.0184250000002"/>
    <n v="53.027525000000004"/>
    <n v="449.38580508474581"/>
    <n v="299.59053672316389"/>
  </r>
  <r>
    <s v="01/06/2026"/>
    <s v="M"/>
    <s v="[1062] RAMGADH"/>
    <s v="[8401] DURGAWATI"/>
    <x v="71"/>
    <x v="71"/>
    <x v="71"/>
    <s v="C"/>
    <n v="59"/>
    <n v="3.3"/>
    <n v="8.1999999999999993"/>
    <n v="1.9469999999999998"/>
    <n v="4.8379999999999992"/>
    <n v="36.558139799999999"/>
    <n v="2156.9302481999998"/>
    <n v="417.0130015209125"/>
    <n v="278.00866768060831"/>
    <n v="37.746279343499999"/>
    <n v="221.25"/>
    <n v="2415.9265275435"/>
    <n v="40.947907246500002"/>
    <n v="467.08639444676805"/>
    <n v="311.39092963117872"/>
  </r>
  <r>
    <s v="01/06/2026"/>
    <s v="E"/>
    <s v="[1062] RAMGADH"/>
    <s v="[8401] DURGAWATI"/>
    <x v="71"/>
    <x v="71"/>
    <x v="71"/>
    <s v="B"/>
    <n v="21"/>
    <n v="5.6"/>
    <n v="8.8000000000000007"/>
    <n v="1.1759999999999999"/>
    <n v="1.8480000000000001"/>
    <n v="46.292400000000001"/>
    <n v="972.1404"/>
    <n v="403.71279069767445"/>
    <n v="269.14186046511628"/>
    <n v="17.012457000000001"/>
    <n v="78.75"/>
    <n v="1067.902857"/>
    <n v="50.852516999999999"/>
    <n v="443.48125290697675"/>
    <n v="295.65416860465115"/>
  </r>
  <r>
    <s v="01/06/2026"/>
    <s v="E"/>
    <s v="[1062] RAMGADH"/>
    <s v="[8401] DURGAWATI"/>
    <x v="71"/>
    <x v="71"/>
    <x v="7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2/06/2026"/>
    <s v="E"/>
    <s v="[1062] RAMGADH"/>
    <s v="[8401] DURGAWATI"/>
    <x v="71"/>
    <x v="71"/>
    <x v="71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02/06/2026"/>
    <s v="E"/>
    <s v="[1062] RAMGADH"/>
    <s v="[8401] DURGAWATI"/>
    <x v="71"/>
    <x v="71"/>
    <x v="71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03/06/2026"/>
    <s v="E"/>
    <s v="[1062] RAMGADH"/>
    <s v="[8401] DURGAWATI"/>
    <x v="71"/>
    <x v="71"/>
    <x v="71"/>
    <s v="B"/>
    <n v="14"/>
    <n v="6.1"/>
    <n v="9"/>
    <n v="0.85399999999999987"/>
    <n v="1.26"/>
    <n v="50.935000000000002"/>
    <n v="713.09"/>
    <n v="420.95041322314052"/>
    <n v="280.63360881542701"/>
    <n v="12.479075000000002"/>
    <n v="52.5"/>
    <n v="778.069075"/>
    <n v="55.576362500000002"/>
    <n v="459.30878099173555"/>
    <n v="306.20585399449038"/>
  </r>
  <r>
    <s v="03/06/2026"/>
    <s v="E"/>
    <s v="[1062] RAMGADH"/>
    <s v="[8401] DURGAWATI"/>
    <x v="71"/>
    <x v="71"/>
    <x v="71"/>
    <s v="C"/>
    <n v="62"/>
    <n v="3"/>
    <n v="8"/>
    <n v="1.86"/>
    <n v="4.96"/>
    <n v="34.751112000000006"/>
    <n v="2154.5689440000006"/>
    <n v="417.01334400000002"/>
    <n v="278.00889599999999"/>
    <n v="37.70495652000001"/>
    <n v="232.5"/>
    <n v="2424.7739005200006"/>
    <n v="39.109256460000012"/>
    <n v="469.31107752000008"/>
    <n v="312.87405168000004"/>
  </r>
  <r>
    <s v="04/06/2026"/>
    <s v="E"/>
    <s v="[1062] RAMGADH"/>
    <s v="[8401] DURGAWATI"/>
    <x v="71"/>
    <x v="71"/>
    <x v="71"/>
    <s v="B"/>
    <n v="17"/>
    <n v="5.7"/>
    <n v="8.8000000000000007"/>
    <n v="0.96900000000000008"/>
    <n v="1.4960000000000002"/>
    <n v="47.119050000000001"/>
    <n v="801.02385000000004"/>
    <n v="407.3693083573487"/>
    <n v="271.57953890489915"/>
    <n v="14.017917375000001"/>
    <n v="63.75"/>
    <n v="878.79176737500006"/>
    <n v="51.693633375000005"/>
    <n v="446.91902053314124"/>
    <n v="297.94601368876084"/>
  </r>
  <r>
    <s v="04/06/2026"/>
    <s v="E"/>
    <s v="[1062] RAMGADH"/>
    <s v="[8401] DURGAWATI"/>
    <x v="71"/>
    <x v="71"/>
    <x v="71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05/06/2026"/>
    <s v="E"/>
    <s v="[1062] RAMGADH"/>
    <s v="[8401] DURGAWATI"/>
    <x v="71"/>
    <x v="71"/>
    <x v="71"/>
    <s v="B"/>
    <n v="23"/>
    <n v="5.6"/>
    <n v="8.6"/>
    <n v="1.2879999999999998"/>
    <n v="1.9779999999999998"/>
    <n v="45.824799999999996"/>
    <n v="1053.9703999999999"/>
    <n v="404.33647058823533"/>
    <n v="269.55764705882353"/>
    <n v="18.444482000000001"/>
    <n v="86.25"/>
    <n v="1158.664882"/>
    <n v="50.376733999999999"/>
    <n v="444.50059411764715"/>
    <n v="296.33372941176475"/>
  </r>
  <r>
    <s v="05/06/2026"/>
    <s v="E"/>
    <s v="[1062] RAMGADH"/>
    <s v="[8401] DURGAWATI"/>
    <x v="71"/>
    <x v="71"/>
    <x v="71"/>
    <s v="C"/>
    <n v="62"/>
    <n v="3.1"/>
    <n v="8.1"/>
    <n v="1.9220000000000002"/>
    <n v="5.0220000000000002"/>
    <n v="35.446125899999998"/>
    <n v="2197.6598058"/>
    <n v="417.01324588235298"/>
    <n v="278.0088305882353"/>
    <n v="38.459046601500006"/>
    <n v="232.5"/>
    <n v="2468.6188524015001"/>
    <n v="39.816433103249999"/>
    <n v="468.42862474411766"/>
    <n v="312.28574982941177"/>
  </r>
  <r>
    <s v="06/06/2026"/>
    <s v="M"/>
    <s v="[1062] RAMGADH"/>
    <s v="[8401] DURGAWATI"/>
    <x v="71"/>
    <x v="71"/>
    <x v="71"/>
    <s v="C"/>
    <n v="105"/>
    <n v="4.0999999999999996"/>
    <n v="8.3000000000000007"/>
    <n v="4.3049999999999997"/>
    <n v="8.7150000000000016"/>
    <n v="40.172153700000003"/>
    <n v="4218.0761385000005"/>
    <n v="417.01197612456752"/>
    <n v="278.00798408304502"/>
    <n v="73.816332423750012"/>
    <n v="393.75"/>
    <n v="4685.6424709237508"/>
    <n v="44.625166389750007"/>
    <n v="463.23702134688591"/>
    <n v="308.82468089792394"/>
  </r>
  <r>
    <s v="06/06/2026"/>
    <s v="E"/>
    <s v="[1062] RAMGADH"/>
    <s v="[8401] DURGAWATI"/>
    <x v="71"/>
    <x v="71"/>
    <x v="71"/>
    <s v="B"/>
    <n v="16"/>
    <n v="6.3"/>
    <n v="9"/>
    <n v="1.008"/>
    <n v="1.44"/>
    <n v="52.604999999999997"/>
    <n v="841.68"/>
    <n v="427.6829268292683"/>
    <n v="285.1219512195122"/>
    <n v="14.7294"/>
    <n v="60"/>
    <n v="916.40940000000001"/>
    <n v="57.2755875"/>
    <n v="465.6551829268293"/>
    <n v="310.43678861788618"/>
  </r>
  <r>
    <s v="06/06/2026"/>
    <s v="E"/>
    <s v="[1062] RAMGADH"/>
    <s v="[8401] DURGAWATI"/>
    <x v="71"/>
    <x v="71"/>
    <x v="71"/>
    <s v="C"/>
    <n v="77"/>
    <n v="3.3"/>
    <n v="8.1999999999999993"/>
    <n v="2.5409999999999999"/>
    <n v="6.3140000000000001"/>
    <n v="36.558139799999999"/>
    <n v="2814.9767646"/>
    <n v="417.0130015209125"/>
    <n v="278.00866768060831"/>
    <n v="49.262093380500005"/>
    <n v="288.75"/>
    <n v="3152.9888579805001"/>
    <n v="40.947907246500002"/>
    <n v="467.08639444676805"/>
    <n v="311.39092963117872"/>
  </r>
  <r>
    <s v="07/06/2026"/>
    <s v="M"/>
    <s v="[1062] RAMGADH"/>
    <s v="[8401] DURGAWATI"/>
    <x v="71"/>
    <x v="71"/>
    <x v="71"/>
    <s v="B"/>
    <n v="34"/>
    <n v="6"/>
    <n v="8.8000000000000007"/>
    <n v="2.04"/>
    <n v="2.9920000000000004"/>
    <n v="49.599000000000004"/>
    <n v="1686.3660000000002"/>
    <n v="417.96910112359552"/>
    <n v="278.64606741573033"/>
    <n v="29.511405000000007"/>
    <n v="127.5"/>
    <n v="1843.3774050000002"/>
    <n v="54.216982500000007"/>
    <n v="456.8846839887641"/>
    <n v="304.58978932584273"/>
  </r>
  <r>
    <s v="07/06/2026"/>
    <s v="M"/>
    <s v="[1062] RAMGADH"/>
    <s v="[8401] DURGAWATI"/>
    <x v="71"/>
    <x v="71"/>
    <x v="71"/>
    <s v="C"/>
    <n v="75"/>
    <n v="3.4"/>
    <n v="8.1"/>
    <n v="2.5499999999999998"/>
    <n v="6.0750000000000002"/>
    <n v="36.697125900000003"/>
    <n v="2752.2844425000003"/>
    <n v="417.01279431818188"/>
    <n v="278.00852954545456"/>
    <n v="48.164977743750008"/>
    <n v="281.25"/>
    <n v="3081.6994202437504"/>
    <n v="41.089325603250003"/>
    <n v="466.92415458238645"/>
    <n v="311.28276972159097"/>
  </r>
  <r>
    <s v="07/06/2026"/>
    <s v="E"/>
    <s v="[1062] RAMGADH"/>
    <s v="[8401] DURGAWATI"/>
    <x v="71"/>
    <x v="71"/>
    <x v="71"/>
    <s v="B"/>
    <n v="25"/>
    <n v="5.6"/>
    <n v="8.6"/>
    <n v="1.4"/>
    <n v="2.15"/>
    <n v="45.824799999999996"/>
    <n v="1145.6199999999999"/>
    <n v="404.33647058823533"/>
    <n v="269.55764705882353"/>
    <n v="20.048349999999999"/>
    <n v="93.75"/>
    <n v="1259.4183499999999"/>
    <n v="50.376733999999999"/>
    <n v="444.50059411764715"/>
    <n v="296.33372941176475"/>
  </r>
  <r>
    <s v="07/06/2026"/>
    <s v="E"/>
    <s v="[1062] RAMGADH"/>
    <s v="[8401] DURGAWATI"/>
    <x v="71"/>
    <x v="71"/>
    <x v="71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08/06/2026"/>
    <s v="M"/>
    <s v="[1062] RAMGADH"/>
    <s v="[8401] DURGAWATI"/>
    <x v="71"/>
    <x v="71"/>
    <x v="71"/>
    <s v="B"/>
    <n v="8"/>
    <n v="7.1"/>
    <n v="8.8000000000000007"/>
    <n v="0.56799999999999995"/>
    <n v="0.70400000000000007"/>
    <n v="58.692149999999998"/>
    <n v="469.53719999999998"/>
    <n v="452.63868894601546"/>
    <n v="301.75912596401031"/>
    <n v="8.216901"/>
    <n v="30"/>
    <n v="507.75410099999999"/>
    <n v="63.469262624999999"/>
    <n v="489.48017448586126"/>
    <n v="326.32011632390748"/>
  </r>
  <r>
    <s v="08/06/2026"/>
    <s v="M"/>
    <s v="[1062] RAMGADH"/>
    <s v="[8401] DURGAWATI"/>
    <x v="71"/>
    <x v="71"/>
    <x v="71"/>
    <s v="C"/>
    <n v="58"/>
    <n v="3.4"/>
    <n v="8.1"/>
    <n v="1.972"/>
    <n v="4.6979999999999995"/>
    <n v="36.697125900000003"/>
    <n v="2128.4333022000001"/>
    <n v="417.01279431818188"/>
    <n v="278.00852954545456"/>
    <n v="37.247582788500004"/>
    <n v="217.5"/>
    <n v="2383.1808849885001"/>
    <n v="41.089325603250003"/>
    <n v="466.92415458238645"/>
    <n v="311.28276972159097"/>
  </r>
  <r>
    <s v="08/06/2026"/>
    <s v="E"/>
    <s v="[1062] RAMGADH"/>
    <s v="[8401] DURGAWATI"/>
    <x v="71"/>
    <x v="71"/>
    <x v="71"/>
    <s v="B"/>
    <n v="30"/>
    <n v="5.8"/>
    <n v="8.6"/>
    <n v="1.74"/>
    <n v="2.58"/>
    <n v="47.461399999999998"/>
    <n v="1423.8419999999999"/>
    <n v="411.51502890173413"/>
    <n v="274.34335260115608"/>
    <n v="24.917235000000002"/>
    <n v="112.5"/>
    <n v="1561.259235"/>
    <n v="52.041974500000002"/>
    <n v="451.23099277456657"/>
    <n v="300.82066184971103"/>
  </r>
  <r>
    <s v="08/06/2026"/>
    <s v="E"/>
    <s v="[1062] RAMGADH"/>
    <s v="[8401] DURGAWATI"/>
    <x v="71"/>
    <x v="71"/>
    <x v="71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09/06/2026"/>
    <s v="M"/>
    <s v="[1062] RAMGADH"/>
    <s v="[8401] DURGAWATI"/>
    <x v="71"/>
    <x v="71"/>
    <x v="7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9/06/2026"/>
    <s v="M"/>
    <s v="[1062] RAMGADH"/>
    <s v="[8401] DURGAWATI"/>
    <x v="71"/>
    <x v="71"/>
    <x v="71"/>
    <s v="C"/>
    <n v="72"/>
    <n v="3.2"/>
    <n v="8.1"/>
    <n v="2.3040000000000003"/>
    <n v="5.831999999999999"/>
    <n v="35.8631259"/>
    <n v="2582.1450648"/>
    <n v="417.01309186046512"/>
    <n v="278.00872790697673"/>
    <n v="45.187538634000006"/>
    <n v="270"/>
    <n v="2897.3326034339998"/>
    <n v="40.24073060325"/>
    <n v="467.91547213081401"/>
    <n v="311.94364808720934"/>
  </r>
  <r>
    <s v="09/06/2026"/>
    <s v="E"/>
    <s v="[1062] RAMGADH"/>
    <s v="[8401] DURGAWATI"/>
    <x v="71"/>
    <x v="71"/>
    <x v="71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09/06/2026"/>
    <s v="E"/>
    <s v="[1062] RAMGADH"/>
    <s v="[8401] DURGAWATI"/>
    <x v="71"/>
    <x v="71"/>
    <x v="71"/>
    <s v="C"/>
    <n v="75"/>
    <n v="3.1"/>
    <n v="8.1"/>
    <n v="2.3250000000000002"/>
    <n v="6.0750000000000002"/>
    <n v="35.446125899999998"/>
    <n v="2658.4594425"/>
    <n v="417.01324588235298"/>
    <n v="278.0088305882353"/>
    <n v="46.523040243750003"/>
    <n v="281.25"/>
    <n v="2986.2324827437501"/>
    <n v="39.816433103249999"/>
    <n v="468.42862474411766"/>
    <n v="312.28574982941177"/>
  </r>
  <r>
    <s v="10/06/2026"/>
    <s v="E"/>
    <s v="[1062] RAMGADH"/>
    <s v="[8401] DURGAWATI"/>
    <x v="71"/>
    <x v="71"/>
    <x v="71"/>
    <s v="B"/>
    <n v="30"/>
    <n v="6.1"/>
    <n v="8.8000000000000007"/>
    <n v="1.83"/>
    <n v="2.64"/>
    <n v="50.425650000000005"/>
    <n v="1512.7695000000001"/>
    <n v="421.38426183844012"/>
    <n v="280.92284122562677"/>
    <n v="26.473466250000005"/>
    <n v="112.5"/>
    <n v="1651.7429662500001"/>
    <n v="55.058098875000006"/>
    <n v="460.09553377437328"/>
    <n v="306.73035584958217"/>
  </r>
  <r>
    <s v="10/06/2026"/>
    <s v="E"/>
    <s v="[1062] RAMGADH"/>
    <s v="[8401] DURGAWATI"/>
    <x v="71"/>
    <x v="71"/>
    <x v="71"/>
    <s v="C"/>
    <n v="64"/>
    <n v="3"/>
    <n v="8.1"/>
    <n v="1.92"/>
    <n v="5.1840000000000002"/>
    <n v="35.029125900000004"/>
    <n v="2241.8640576000003"/>
    <n v="417.01340357142868"/>
    <n v="278.00893571428577"/>
    <n v="39.23262100800001"/>
    <n v="240"/>
    <n v="2521.0966786080003"/>
    <n v="39.392135603250004"/>
    <n v="468.9539952767858"/>
    <n v="312.63599685119055"/>
  </r>
  <r>
    <s v="11/06/2026"/>
    <s v="M"/>
    <s v="[1062] RAMGADH"/>
    <s v="[8401] DURGAWATI"/>
    <x v="71"/>
    <x v="71"/>
    <x v="71"/>
    <s v="C"/>
    <n v="73"/>
    <n v="3.2"/>
    <n v="8.1"/>
    <n v="2.3360000000000003"/>
    <n v="5.9129999999999994"/>
    <n v="35.8631259"/>
    <n v="2618.0081906999999"/>
    <n v="417.01309186046512"/>
    <n v="278.00872790697673"/>
    <n v="45.815143337249999"/>
    <n v="273.75"/>
    <n v="2937.5733340372499"/>
    <n v="40.24073060325"/>
    <n v="467.91547213081401"/>
    <n v="311.94364808720934"/>
  </r>
  <r>
    <s v="11/06/2026"/>
    <s v="E"/>
    <s v="[1062] RAMGADH"/>
    <s v="[8401] DURGAWATI"/>
    <x v="71"/>
    <x v="71"/>
    <x v="71"/>
    <s v="B"/>
    <n v="19"/>
    <n v="5.6"/>
    <n v="8.6"/>
    <n v="1.0639999999999998"/>
    <n v="1.6340000000000001"/>
    <n v="45.824799999999996"/>
    <n v="870.67119999999989"/>
    <n v="404.33647058823533"/>
    <n v="269.55764705882353"/>
    <n v="15.236746"/>
    <n v="71.25"/>
    <n v="957.15794599999992"/>
    <n v="50.376733999999999"/>
    <n v="444.50059411764715"/>
    <n v="296.33372941176475"/>
  </r>
  <r>
    <s v="11/06/2026"/>
    <s v="E"/>
    <s v="[1062] RAMGADH"/>
    <s v="[8401] DURGAWATI"/>
    <x v="71"/>
    <x v="71"/>
    <x v="71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12/06/2026"/>
    <s v="M"/>
    <s v="[1062] RAMGADH"/>
    <s v="[8401] DURGAWATI"/>
    <x v="71"/>
    <x v="71"/>
    <x v="71"/>
    <s v="B"/>
    <n v="41"/>
    <n v="6.1"/>
    <n v="8.8000000000000007"/>
    <n v="2.5009999999999999"/>
    <n v="3.6080000000000001"/>
    <n v="50.425650000000005"/>
    <n v="2067.45165"/>
    <n v="421.38426183844012"/>
    <n v="280.92284122562677"/>
    <n v="36.180403875000003"/>
    <n v="153.75"/>
    <n v="2257.3820538750001"/>
    <n v="55.058098875000006"/>
    <n v="460.09553377437328"/>
    <n v="306.73035584958217"/>
  </r>
  <r>
    <s v="12/06/2026"/>
    <s v="M"/>
    <s v="[1062] RAMGADH"/>
    <s v="[8401] DURGAWATI"/>
    <x v="71"/>
    <x v="71"/>
    <x v="71"/>
    <s v="C"/>
    <n v="73"/>
    <n v="3"/>
    <n v="8"/>
    <n v="2.19"/>
    <n v="5.84"/>
    <n v="34.751112000000006"/>
    <n v="2536.8311760000006"/>
    <n v="417.01334400000002"/>
    <n v="278.00889599999999"/>
    <n v="44.394545580000013"/>
    <n v="273.75"/>
    <n v="2854.9757215800005"/>
    <n v="39.109256460000005"/>
    <n v="469.31107752000003"/>
    <n v="312.87405168000004"/>
  </r>
  <r>
    <s v="14/06/2026"/>
    <s v="M"/>
    <s v="[1062] RAMGADH"/>
    <s v="[8401] DURGAWATI"/>
    <x v="71"/>
    <x v="71"/>
    <x v="71"/>
    <s v="C"/>
    <n v="152"/>
    <n v="3.2"/>
    <n v="8"/>
    <n v="4.8640000000000008"/>
    <n v="12.16"/>
    <n v="35.585112000000002"/>
    <n v="5408.9370240000007"/>
    <n v="417.01303124999998"/>
    <n v="278.00868750000001"/>
    <n v="94.656397920000018"/>
    <n v="570"/>
    <n v="6073.5934219200008"/>
    <n v="39.957851460000008"/>
    <n v="468.25607179687501"/>
    <n v="312.17071453124998"/>
  </r>
  <r>
    <s v="14/06/2026"/>
    <s v="E"/>
    <s v="[1062] RAMGADH"/>
    <s v="[8401] DURGAWATI"/>
    <x v="71"/>
    <x v="71"/>
    <x v="71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s v="14/06/2026"/>
    <s v="E"/>
    <s v="[1062] RAMGADH"/>
    <s v="[8401] DURGAWATI"/>
    <x v="71"/>
    <x v="71"/>
    <x v="71"/>
    <s v="C"/>
    <n v="63"/>
    <n v="3.1"/>
    <n v="8.1999999999999993"/>
    <n v="1.9530000000000001"/>
    <n v="5.1659999999999995"/>
    <n v="35.724139800000003"/>
    <n v="2250.6208074000001"/>
    <n v="417.0133050583658"/>
    <n v="278.00887003891052"/>
    <n v="39.385864129500007"/>
    <n v="236.25"/>
    <n v="2526.2566715295002"/>
    <n v="40.099312246500006"/>
    <n v="468.08535696303505"/>
    <n v="312.05690464202337"/>
  </r>
  <r>
    <s v="15/06/2026"/>
    <s v="M"/>
    <s v="[1062] RAMGADH"/>
    <s v="[8401] DURGAWATI"/>
    <x v="71"/>
    <x v="71"/>
    <x v="71"/>
    <s v="B"/>
    <n v="51"/>
    <n v="5.8"/>
    <n v="8.8000000000000007"/>
    <n v="2.9580000000000002"/>
    <n v="4.4880000000000004"/>
    <n v="47.945700000000002"/>
    <n v="2445.2307000000001"/>
    <n v="410.96314285714288"/>
    <n v="273.97542857142861"/>
    <n v="42.791537250000005"/>
    <n v="191.25"/>
    <n v="2679.2722372500002"/>
    <n v="52.534749750000003"/>
    <n v="450.29785500000003"/>
    <n v="300.19857000000002"/>
  </r>
  <r>
    <s v="15/06/2026"/>
    <s v="M"/>
    <s v="[1062] RAMGADH"/>
    <s v="[8401] DURGAWATI"/>
    <x v="71"/>
    <x v="71"/>
    <x v="71"/>
    <s v="C"/>
    <n v="53"/>
    <n v="3.2"/>
    <n v="8"/>
    <n v="1.6960000000000002"/>
    <n v="4.24"/>
    <n v="35.585112000000002"/>
    <n v="1886.0109360000001"/>
    <n v="417.01303124999998"/>
    <n v="278.00868750000001"/>
    <n v="33.005191380000007"/>
    <n v="198.75"/>
    <n v="2117.7661273799999"/>
    <n v="39.957851460000001"/>
    <n v="468.25607179687495"/>
    <n v="312.17071453124998"/>
  </r>
  <r>
    <s v="15/06/2026"/>
    <s v="E"/>
    <s v="[1062] RAMGADH"/>
    <s v="[8401] DURGAWATI"/>
    <x v="71"/>
    <x v="71"/>
    <x v="71"/>
    <s v="B"/>
    <n v="36"/>
    <n v="5.6"/>
    <n v="8.6"/>
    <n v="2.016"/>
    <n v="3.0959999999999996"/>
    <n v="45.824799999999996"/>
    <n v="1649.6927999999998"/>
    <n v="404.33647058823533"/>
    <n v="269.55764705882353"/>
    <n v="28.869623999999998"/>
    <n v="135"/>
    <n v="1813.5624239999997"/>
    <n v="50.376733999999992"/>
    <n v="444.50059411764704"/>
    <n v="296.33372941176469"/>
  </r>
  <r>
    <s v="15/06/2026"/>
    <s v="E"/>
    <s v="[1062] RAMGADH"/>
    <s v="[8401] DURGAWATI"/>
    <x v="71"/>
    <x v="71"/>
    <x v="71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16/06/2026"/>
    <s v="M"/>
    <s v="[1062] RAMGADH"/>
    <s v="[8401] DURGAWATI"/>
    <x v="71"/>
    <x v="71"/>
    <x v="71"/>
    <s v="B"/>
    <n v="38"/>
    <n v="6.2"/>
    <n v="8.8000000000000007"/>
    <n v="2.3559999999999999"/>
    <n v="3.3440000000000003"/>
    <n v="51.252300000000005"/>
    <n v="1947.5874000000001"/>
    <n v="424.74281767955802"/>
    <n v="283.1618784530387"/>
    <n v="34.082779500000008"/>
    <n v="142.5"/>
    <n v="2124.1701794999999"/>
    <n v="55.899215249999997"/>
    <n v="463.25316505524859"/>
    <n v="308.83544337016571"/>
  </r>
  <r>
    <s v="16/06/2026"/>
    <s v="M"/>
    <s v="[1062] RAMGADH"/>
    <s v="[8401] DURGAWATI"/>
    <x v="71"/>
    <x v="71"/>
    <x v="71"/>
    <s v="C"/>
    <n v="63"/>
    <n v="3"/>
    <n v="8"/>
    <n v="1.89"/>
    <n v="5.04"/>
    <n v="34.751112000000006"/>
    <n v="2189.3200560000005"/>
    <n v="417.01334400000002"/>
    <n v="278.00889599999999"/>
    <n v="38.313100980000009"/>
    <n v="236.25"/>
    <n v="2463.8831569800004"/>
    <n v="39.109256460000005"/>
    <n v="469.31107752000003"/>
    <n v="312.87405168000004"/>
  </r>
  <r>
    <s v="16/06/2026"/>
    <s v="E"/>
    <s v="[1062] RAMGADH"/>
    <s v="[8401] DURGAWATI"/>
    <x v="71"/>
    <x v="71"/>
    <x v="71"/>
    <s v="B"/>
    <n v="34"/>
    <n v="6"/>
    <n v="8.8000000000000007"/>
    <n v="2.04"/>
    <n v="2.9920000000000004"/>
    <n v="49.599000000000004"/>
    <n v="1686.3660000000002"/>
    <n v="417.96910112359552"/>
    <n v="278.64606741573033"/>
    <n v="29.511405000000007"/>
    <n v="127.5"/>
    <n v="1843.3774050000002"/>
    <n v="54.216982500000007"/>
    <n v="456.8846839887641"/>
    <n v="304.58978932584273"/>
  </r>
  <r>
    <s v="16/06/2026"/>
    <s v="E"/>
    <s v="[1062] RAMGADH"/>
    <s v="[8401] DURGAWATI"/>
    <x v="71"/>
    <x v="71"/>
    <x v="71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17/06/2026"/>
    <s v="M"/>
    <s v="[1062] RAMGADH"/>
    <s v="[8401] DURGAWATI"/>
    <x v="71"/>
    <x v="71"/>
    <x v="71"/>
    <s v="B"/>
    <n v="42"/>
    <n v="6.2"/>
    <n v="8.8000000000000007"/>
    <n v="2.6040000000000005"/>
    <n v="3.6960000000000002"/>
    <n v="51.252300000000005"/>
    <n v="2152.5966000000003"/>
    <n v="424.74281767955802"/>
    <n v="283.1618784530387"/>
    <n v="37.670440500000012"/>
    <n v="157.5"/>
    <n v="2347.7670405000003"/>
    <n v="55.899215250000012"/>
    <n v="463.2531650552487"/>
    <n v="308.83544337016582"/>
  </r>
  <r>
    <s v="17/06/2026"/>
    <s v="M"/>
    <s v="[1062] RAMGADH"/>
    <s v="[8401] DURGAWATI"/>
    <x v="71"/>
    <x v="71"/>
    <x v="71"/>
    <s v="C"/>
    <n v="62"/>
    <n v="3"/>
    <n v="8.1"/>
    <n v="1.86"/>
    <n v="5.0220000000000002"/>
    <n v="35.029125900000004"/>
    <n v="2171.8058058000001"/>
    <n v="417.01340357142868"/>
    <n v="278.00893571428577"/>
    <n v="38.006601601500009"/>
    <n v="232.5"/>
    <n v="2442.3124074015"/>
    <n v="39.392135603249997"/>
    <n v="468.95399527678575"/>
    <n v="312.6359968511905"/>
  </r>
  <r>
    <s v="17/06/2026"/>
    <s v="E"/>
    <s v="[1062] RAMGADH"/>
    <s v="[8401] DURGAWATI"/>
    <x v="71"/>
    <x v="71"/>
    <x v="71"/>
    <s v="B"/>
    <n v="27"/>
    <n v="5.7"/>
    <n v="8.8000000000000007"/>
    <n v="1.5390000000000001"/>
    <n v="2.3760000000000003"/>
    <n v="47.119050000000001"/>
    <n v="1272.21435"/>
    <n v="407.3693083573487"/>
    <n v="271.57953890489915"/>
    <n v="22.263751125000002"/>
    <n v="101.25"/>
    <n v="1395.728101125"/>
    <n v="51.693633374999997"/>
    <n v="446.91902053314118"/>
    <n v="297.94601368876079"/>
  </r>
  <r>
    <s v="17/06/2026"/>
    <s v="E"/>
    <s v="[1062] RAMGADH"/>
    <s v="[8401] DURGAWATI"/>
    <x v="71"/>
    <x v="71"/>
    <x v="71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18/06/2026"/>
    <s v="E"/>
    <s v="[1062] RAMGADH"/>
    <s v="[8401] DURGAWATI"/>
    <x v="71"/>
    <x v="71"/>
    <x v="71"/>
    <s v="B"/>
    <n v="20"/>
    <n v="6.1"/>
    <n v="8.8000000000000007"/>
    <n v="1.22"/>
    <n v="1.76"/>
    <n v="50.425650000000005"/>
    <n v="1008.5130000000001"/>
    <n v="421.38426183844012"/>
    <n v="280.92284122562677"/>
    <n v="17.648977500000004"/>
    <n v="75"/>
    <n v="1101.1619775000001"/>
    <n v="55.058098875000006"/>
    <n v="460.09553377437328"/>
    <n v="306.73035584958217"/>
  </r>
  <r>
    <s v="18/06/2026"/>
    <s v="E"/>
    <s v="[1062] RAMGADH"/>
    <s v="[8401] DURGAWATI"/>
    <x v="71"/>
    <x v="71"/>
    <x v="71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19/06/2026"/>
    <s v="E"/>
    <s v="[1062] RAMGADH"/>
    <s v="[8401] DURGAWATI"/>
    <x v="71"/>
    <x v="71"/>
    <x v="71"/>
    <s v="B"/>
    <n v="22"/>
    <n v="6"/>
    <n v="8.8000000000000007"/>
    <n v="1.32"/>
    <n v="1.9360000000000002"/>
    <n v="49.599000000000004"/>
    <n v="1091.1780000000001"/>
    <n v="417.96910112359552"/>
    <n v="278.64606741573033"/>
    <n v="19.095615000000002"/>
    <n v="82.5"/>
    <n v="1192.7736150000001"/>
    <n v="54.2169825"/>
    <n v="456.88468398876404"/>
    <n v="304.58978932584267"/>
  </r>
  <r>
    <s v="19/06/2026"/>
    <s v="E"/>
    <s v="[1062] RAMGADH"/>
    <s v="[8401] DURGAWATI"/>
    <x v="71"/>
    <x v="71"/>
    <x v="71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1/06/2026"/>
    <s v="E"/>
    <s v="[1062] RAMGADH"/>
    <s v="[8401] DURGAWATI"/>
    <x v="71"/>
    <x v="71"/>
    <x v="71"/>
    <s v="B"/>
    <n v="32"/>
    <n v="6"/>
    <n v="8.8000000000000007"/>
    <n v="1.92"/>
    <n v="2.8160000000000003"/>
    <n v="49.599000000000004"/>
    <n v="1587.1680000000001"/>
    <n v="417.96910112359552"/>
    <n v="278.64606741573033"/>
    <n v="27.775440000000003"/>
    <n v="120"/>
    <n v="1734.94344"/>
    <n v="54.2169825"/>
    <n v="456.88468398876404"/>
    <n v="304.58978932584267"/>
  </r>
  <r>
    <s v="21/06/2026"/>
    <s v="E"/>
    <s v="[1062] RAMGADH"/>
    <s v="[8401] DURGAWATI"/>
    <x v="71"/>
    <x v="71"/>
    <x v="71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22/06/2026"/>
    <s v="E"/>
    <s v="[1062] RAMGADH"/>
    <s v="[8401] DURGAWATI"/>
    <x v="71"/>
    <x v="71"/>
    <x v="71"/>
    <s v="B"/>
    <n v="32"/>
    <n v="5.7"/>
    <n v="8.6"/>
    <n v="1.8240000000000001"/>
    <n v="2.7519999999999998"/>
    <n v="46.643099999999997"/>
    <n v="1492.5791999999999"/>
    <n v="407.95714285714286"/>
    <n v="271.97142857142859"/>
    <n v="26.120136000000002"/>
    <n v="120"/>
    <n v="1638.6993359999999"/>
    <n v="51.209354249999997"/>
    <n v="447.89522667638482"/>
    <n v="298.59681778425653"/>
  </r>
  <r>
    <s v="22/06/2026"/>
    <s v="E"/>
    <s v="[1062] RAMGADH"/>
    <s v="[8401] DURGAWATI"/>
    <x v="71"/>
    <x v="71"/>
    <x v="71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23/06/2026"/>
    <s v="E"/>
    <s v="[1062] RAMGADH"/>
    <s v="[8401] DURGAWATI"/>
    <x v="71"/>
    <x v="71"/>
    <x v="71"/>
    <s v="B"/>
    <n v="22"/>
    <n v="5.6"/>
    <n v="8.6"/>
    <n v="1.232"/>
    <n v="1.8919999999999999"/>
    <n v="45.824799999999996"/>
    <n v="1008.1455999999999"/>
    <n v="404.33647058823533"/>
    <n v="269.55764705882353"/>
    <n v="17.642548000000001"/>
    <n v="82.5"/>
    <n v="1108.2881479999999"/>
    <n v="50.376733999999992"/>
    <n v="444.50059411764704"/>
    <n v="296.33372941176469"/>
  </r>
  <r>
    <s v="23/06/2026"/>
    <s v="E"/>
    <s v="[1062] RAMGADH"/>
    <s v="[8401] DURGAWATI"/>
    <x v="71"/>
    <x v="71"/>
    <x v="71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4/06/2026"/>
    <s v="E"/>
    <s v="[1062] RAMGADH"/>
    <s v="[8401] DURGAWATI"/>
    <x v="71"/>
    <x v="71"/>
    <x v="71"/>
    <s v="B"/>
    <n v="34"/>
    <n v="5.8"/>
    <n v="8.4"/>
    <n v="1.972"/>
    <n v="2.8560000000000003"/>
    <n v="46.9771"/>
    <n v="1597.2213999999999"/>
    <n v="412.07982456140354"/>
    <n v="274.71988304093571"/>
    <n v="27.9513745"/>
    <n v="127.5"/>
    <n v="1752.6727744999998"/>
    <n v="51.549199249999994"/>
    <n v="452.1859583333333"/>
    <n v="301.45730555555554"/>
  </r>
  <r>
    <s v="24/06/2026"/>
    <s v="E"/>
    <s v="[1062] RAMGADH"/>
    <s v="[8401] DURGAWATI"/>
    <x v="71"/>
    <x v="71"/>
    <x v="71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25/06/2026"/>
    <s v="E"/>
    <s v="[1062] RAMGADH"/>
    <s v="[8401] DURGAWATI"/>
    <x v="71"/>
    <x v="71"/>
    <x v="71"/>
    <s v="C"/>
    <n v="76"/>
    <n v="4"/>
    <n v="8.1999999999999993"/>
    <n v="3.04"/>
    <n v="6.2319999999999993"/>
    <n v="39.477139800000003"/>
    <n v="3000.2626248000001"/>
    <n v="417.0120401408451"/>
    <n v="278.00802676056338"/>
    <n v="52.504595934000008"/>
    <n v="285"/>
    <n v="3337.7672207340001"/>
    <n v="43.917989746500005"/>
    <n v="463.92242689964797"/>
    <n v="309.28161793309863"/>
  </r>
  <r>
    <s v="26/06/2026"/>
    <s v="E"/>
    <s v="[1062] RAMGADH"/>
    <s v="[8401] DURGAWATI"/>
    <x v="71"/>
    <x v="71"/>
    <x v="71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6/06/2026"/>
    <s v="E"/>
    <s v="[1062] RAMGADH"/>
    <s v="[8401] DURGAWATI"/>
    <x v="71"/>
    <x v="71"/>
    <x v="7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7/06/2026"/>
    <s v="E"/>
    <s v="[1062] RAMGADH"/>
    <s v="[8401] DURGAWATI"/>
    <x v="71"/>
    <x v="71"/>
    <x v="71"/>
    <s v="B"/>
    <n v="27"/>
    <n v="5.8"/>
    <n v="8.8000000000000007"/>
    <n v="1.5659999999999998"/>
    <n v="2.3760000000000003"/>
    <n v="47.945700000000002"/>
    <n v="1294.5339000000001"/>
    <n v="410.96314285714288"/>
    <n v="273.97542857142861"/>
    <n v="22.654343250000004"/>
    <n v="101.25"/>
    <n v="1418.4382432500001"/>
    <n v="52.534749750000003"/>
    <n v="450.29785500000003"/>
    <n v="300.19857000000002"/>
  </r>
  <r>
    <s v="27/06/2026"/>
    <s v="E"/>
    <s v="[1062] RAMGADH"/>
    <s v="[8401] DURGAWATI"/>
    <x v="71"/>
    <x v="71"/>
    <x v="71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8/06/2026"/>
    <s v="E"/>
    <s v="[1062] RAMGADH"/>
    <s v="[8401] DURGAWATI"/>
    <x v="71"/>
    <x v="71"/>
    <x v="71"/>
    <s v="C"/>
    <n v="78"/>
    <n v="3.8"/>
    <n v="8.1"/>
    <n v="2.964"/>
    <n v="6.3179999999999996"/>
    <n v="38.365125900000002"/>
    <n v="2992.4798202000002"/>
    <n v="417.01223804347831"/>
    <n v="278.00815869565218"/>
    <n v="52.368396853500009"/>
    <n v="292.5"/>
    <n v="3337.3482170535003"/>
    <n v="42.786515603250002"/>
    <n v="465.07082177445653"/>
    <n v="310.04721451630434"/>
  </r>
  <r>
    <s v="29/06/2026"/>
    <s v="E"/>
    <s v="[1062] RAMGADH"/>
    <s v="[8401] DURGAWATI"/>
    <x v="71"/>
    <x v="71"/>
    <x v="71"/>
    <s v="C"/>
    <n v="83"/>
    <n v="3.8"/>
    <n v="8.3000000000000007"/>
    <n v="3.1539999999999999"/>
    <n v="6.8890000000000011"/>
    <n v="38.921153700000005"/>
    <n v="3230.4557571000005"/>
    <n v="417.01236107142859"/>
    <n v="278.00824071428571"/>
    <n v="56.532975749250014"/>
    <n v="311.25"/>
    <n v="3598.2387328492505"/>
    <n v="43.352273889750009"/>
    <n v="464.48864881875005"/>
    <n v="309.65909921250005"/>
  </r>
  <r>
    <s v="30/06/2026"/>
    <s v="E"/>
    <s v="[1062] RAMGADH"/>
    <s v="[8401] DURGAWATI"/>
    <x v="71"/>
    <x v="71"/>
    <x v="71"/>
    <s v="C"/>
    <n v="77"/>
    <n v="3.9"/>
    <n v="8.1999999999999993"/>
    <n v="3.0030000000000001"/>
    <n v="6.3140000000000001"/>
    <n v="39.060139800000002"/>
    <n v="3007.6307646"/>
    <n v="417.01216868327407"/>
    <n v="278.00811245551603"/>
    <n v="52.633538380500006"/>
    <n v="288.75"/>
    <n v="3349.0143029804999"/>
    <n v="43.493692246499997"/>
    <n v="464.34546882384342"/>
    <n v="309.56364588256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2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41">
      <pivotArea outline="0" collapsedLevelsAreSubtotals="1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outline="0" collapsedLevelsAreSubtotals="1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3">
      <pivotArea field="1" type="button" dataOnly="0" labelOnly="1" outline="0" axis="axisRow" fieldPosition="1"/>
    </format>
    <format dxfId="3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5FD32-7150-41D1-9AA3-2AE5C549B345}" name="PivotTable1" cacheId="7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7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3">
        <item x="17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0"/>
        <item x="1"/>
        <item x="5"/>
        <item x="8"/>
        <item x="34"/>
        <item x="2"/>
        <item x="3"/>
        <item x="7"/>
        <item x="10"/>
        <item x="11"/>
        <item x="4"/>
        <item x="12"/>
        <item x="13"/>
        <item x="37"/>
        <item x="71"/>
        <item x="14"/>
        <item x="53"/>
        <item x="6"/>
        <item x="15"/>
        <item x="16"/>
        <item x="25"/>
        <item x="9"/>
        <item x="18"/>
        <item x="59"/>
        <item x="70"/>
        <item t="default"/>
      </items>
    </pivotField>
    <pivotField axis="axisRow" compact="0" outline="0" showAll="0" defaultSubtotal="0">
      <items count="72">
        <item x="17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0"/>
        <item x="1"/>
        <item x="5"/>
        <item x="8"/>
        <item x="34"/>
        <item x="2"/>
        <item x="3"/>
        <item x="7"/>
        <item x="10"/>
        <item x="11"/>
        <item x="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12"/>
        <item x="13"/>
        <item x="37"/>
        <item x="71"/>
        <item x="14"/>
        <item x="53"/>
        <item x="6"/>
        <item x="15"/>
        <item x="16"/>
        <item x="25"/>
        <item x="9"/>
        <item x="18"/>
        <item x="59"/>
        <item x="70"/>
      </items>
    </pivotField>
    <pivotField axis="axisRow" compact="0" outline="0" showAll="0" sortType="ascending" defaultSubtotal="0">
      <items count="72">
        <item x="69"/>
        <item x="71"/>
        <item x="35"/>
        <item x="65"/>
        <item x="37"/>
        <item x="59"/>
        <item x="43"/>
        <item x="46"/>
        <item x="31"/>
        <item x="50"/>
        <item x="45"/>
        <item x="58"/>
        <item x="64"/>
        <item x="56"/>
        <item x="23"/>
        <item x="24"/>
        <item x="26"/>
        <item x="47"/>
        <item x="25"/>
        <item x="55"/>
        <item x="42"/>
        <item x="57"/>
        <item x="70"/>
        <item x="38"/>
        <item x="36"/>
        <item x="49"/>
        <item x="60"/>
        <item x="39"/>
        <item x="41"/>
        <item x="61"/>
        <item x="44"/>
        <item x="18"/>
        <item x="54"/>
        <item x="27"/>
        <item x="66"/>
        <item x="62"/>
        <item x="33"/>
        <item x="40"/>
        <item x="52"/>
        <item x="19"/>
        <item x="22"/>
        <item x="68"/>
        <item x="48"/>
        <item x="29"/>
        <item x="20"/>
        <item x="51"/>
        <item x="63"/>
        <item x="28"/>
        <item x="67"/>
        <item x="17"/>
        <item x="53"/>
        <item x="21"/>
        <item x="30"/>
        <item x="34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3">
    <i>
      <x/>
      <x v="57"/>
      <x v="46"/>
    </i>
    <i>
      <x v="1"/>
      <x v="61"/>
      <x v="61"/>
    </i>
    <i>
      <x v="2"/>
      <x v="15"/>
      <x v="15"/>
    </i>
    <i>
      <x v="3"/>
      <x v="53"/>
      <x v="42"/>
    </i>
    <i>
      <x v="4"/>
      <x v="60"/>
      <x v="60"/>
    </i>
    <i>
      <x v="5"/>
      <x v="70"/>
      <x v="70"/>
    </i>
    <i>
      <x v="6"/>
      <x v="22"/>
      <x v="22"/>
    </i>
    <i>
      <x v="7"/>
      <x v="25"/>
      <x v="25"/>
    </i>
    <i>
      <x v="8"/>
      <x v="12"/>
      <x v="12"/>
    </i>
    <i>
      <x v="9"/>
      <x v="29"/>
      <x v="29"/>
    </i>
    <i>
      <x v="10"/>
      <x v="24"/>
      <x v="24"/>
    </i>
    <i>
      <x v="11"/>
      <x v="47"/>
      <x v="36"/>
    </i>
    <i>
      <x v="12"/>
      <x v="52"/>
      <x v="41"/>
    </i>
    <i>
      <x v="13"/>
      <x v="45"/>
      <x v="34"/>
    </i>
    <i>
      <x v="14"/>
      <x v="5"/>
      <x v="5"/>
    </i>
    <i>
      <x v="15"/>
      <x v="6"/>
      <x v="6"/>
    </i>
    <i>
      <x v="16"/>
      <x v="7"/>
      <x v="7"/>
    </i>
    <i>
      <x v="17"/>
      <x v="26"/>
      <x v="26"/>
    </i>
    <i>
      <x v="18"/>
      <x v="67"/>
      <x v="67"/>
    </i>
    <i>
      <x v="19"/>
      <x v="44"/>
      <x v="33"/>
    </i>
    <i>
      <x v="20"/>
      <x v="21"/>
      <x v="21"/>
    </i>
    <i>
      <x v="21"/>
      <x v="46"/>
      <x v="35"/>
    </i>
    <i>
      <x v="22"/>
      <x v="71"/>
      <x v="71"/>
    </i>
    <i>
      <x v="23"/>
      <x v="17"/>
      <x v="17"/>
    </i>
    <i>
      <x v="24"/>
      <x v="16"/>
      <x v="16"/>
    </i>
    <i>
      <x v="25"/>
      <x v="28"/>
      <x v="28"/>
    </i>
    <i>
      <x v="26"/>
      <x v="48"/>
      <x v="37"/>
    </i>
    <i>
      <x v="27"/>
      <x v="18"/>
      <x v="18"/>
    </i>
    <i>
      <x v="28"/>
      <x v="20"/>
      <x v="20"/>
    </i>
    <i>
      <x v="29"/>
      <x v="49"/>
      <x v="38"/>
    </i>
    <i>
      <x v="30"/>
      <x v="23"/>
      <x v="23"/>
    </i>
    <i>
      <x v="31"/>
      <x v="69"/>
      <x v="69"/>
    </i>
    <i>
      <x v="32"/>
      <x v="32"/>
      <x v="32"/>
    </i>
    <i>
      <x v="33"/>
      <x v="8"/>
      <x v="8"/>
    </i>
    <i>
      <x v="34"/>
      <x v="54"/>
      <x v="43"/>
    </i>
    <i>
      <x v="35"/>
      <x v="50"/>
      <x v="39"/>
    </i>
    <i>
      <x v="36"/>
      <x v="14"/>
      <x v="14"/>
    </i>
    <i>
      <x v="37"/>
      <x v="19"/>
      <x v="19"/>
    </i>
    <i>
      <x v="38"/>
      <x v="31"/>
      <x v="31"/>
    </i>
    <i>
      <x v="39"/>
      <x v="1"/>
      <x v="1"/>
    </i>
    <i>
      <x v="40"/>
      <x v="4"/>
      <x v="4"/>
    </i>
    <i>
      <x v="41"/>
      <x v="56"/>
      <x v="45"/>
    </i>
    <i>
      <x v="42"/>
      <x v="27"/>
      <x v="27"/>
    </i>
    <i>
      <x v="43"/>
      <x v="10"/>
      <x v="10"/>
    </i>
    <i>
      <x v="44"/>
      <x v="2"/>
      <x v="2"/>
    </i>
    <i>
      <x v="45"/>
      <x v="30"/>
      <x v="30"/>
    </i>
    <i>
      <x v="46"/>
      <x v="51"/>
      <x v="40"/>
    </i>
    <i>
      <x v="47"/>
      <x v="9"/>
      <x v="9"/>
    </i>
    <i>
      <x v="48"/>
      <x v="55"/>
      <x v="44"/>
    </i>
    <i>
      <x v="49"/>
      <x/>
      <x/>
    </i>
    <i>
      <x v="50"/>
      <x v="63"/>
      <x v="63"/>
    </i>
    <i>
      <x v="51"/>
      <x v="3"/>
      <x v="3"/>
    </i>
    <i>
      <x v="52"/>
      <x v="11"/>
      <x v="11"/>
    </i>
    <i>
      <x v="53"/>
      <x v="37"/>
      <x v="51"/>
    </i>
    <i>
      <x v="54"/>
      <x v="13"/>
      <x v="13"/>
    </i>
    <i>
      <x v="55"/>
      <x v="33"/>
      <x v="47"/>
    </i>
    <i>
      <x v="56"/>
      <x v="34"/>
      <x v="48"/>
    </i>
    <i>
      <x v="57"/>
      <x v="38"/>
      <x v="52"/>
    </i>
    <i>
      <x v="58"/>
      <x v="39"/>
      <x v="53"/>
    </i>
    <i>
      <x v="59"/>
      <x v="43"/>
      <x v="57"/>
    </i>
    <i>
      <x v="60"/>
      <x v="35"/>
      <x v="49"/>
    </i>
    <i>
      <x v="61"/>
      <x v="64"/>
      <x v="64"/>
    </i>
    <i>
      <x v="62"/>
      <x v="40"/>
      <x v="54"/>
    </i>
    <i>
      <x v="63"/>
      <x v="36"/>
      <x v="50"/>
    </i>
    <i>
      <x v="64"/>
      <x v="68"/>
      <x v="68"/>
    </i>
    <i>
      <x v="65"/>
      <x v="41"/>
      <x v="55"/>
    </i>
    <i>
      <x v="66"/>
      <x v="42"/>
      <x v="56"/>
    </i>
    <i>
      <x v="67"/>
      <x v="58"/>
      <x v="58"/>
    </i>
    <i>
      <x v="68"/>
      <x v="59"/>
      <x v="59"/>
    </i>
    <i>
      <x v="69"/>
      <x v="62"/>
      <x v="62"/>
    </i>
    <i>
      <x v="70"/>
      <x v="65"/>
      <x v="65"/>
    </i>
    <i>
      <x v="71"/>
      <x v="66"/>
      <x v="6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37">
      <pivotArea collapsedLevelsAreSubtotals="1" fieldPosition="0">
        <references count="2">
          <reference field="4294967294" count="1" selected="0">
            <x v="1"/>
          </reference>
          <reference field="6" count="37">
            <x v="6"/>
            <x v="9"/>
            <x v="11"/>
            <x v="12"/>
            <x v="13"/>
            <x v="14"/>
            <x v="15"/>
            <x v="16"/>
            <x v="17"/>
            <x v="19"/>
            <x v="20"/>
            <x v="23"/>
            <x v="24"/>
            <x v="25"/>
            <x v="26"/>
            <x v="27"/>
            <x v="28"/>
            <x v="29"/>
            <x v="30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  <x v="52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1"/>
          </reference>
          <reference field="6" count="46">
            <x v="0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1"/>
            <x v="52"/>
          </reference>
        </references>
      </pivotArea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2"/>
  <sheetViews>
    <sheetView zoomScale="80" zoomScaleNormal="80" workbookViewId="0">
      <pane xSplit="3" ySplit="2" topLeftCell="D57" activePane="bottomRight" state="frozen"/>
      <selection activeCell="D2" sqref="D2"/>
      <selection pane="topRight" activeCell="D2" sqref="D2"/>
      <selection pane="bottomLeft" activeCell="D2" sqref="D2"/>
      <selection pane="bottomRight" activeCell="AC87" sqref="AC87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483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479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704</v>
      </c>
      <c r="AE2" s="227" t="s">
        <v>797</v>
      </c>
      <c r="AF2" s="226" t="s">
        <v>796</v>
      </c>
      <c r="AG2" s="226" t="s">
        <v>795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398</v>
      </c>
      <c r="H3" s="12">
        <v>643</v>
      </c>
      <c r="I3" s="12">
        <v>24824.003539100006</v>
      </c>
      <c r="J3" s="14">
        <f>I3</f>
        <v>24824.003539100006</v>
      </c>
      <c r="K3" s="13"/>
      <c r="L3" s="13"/>
      <c r="M3" s="13">
        <v>0</v>
      </c>
      <c r="N3" s="13"/>
      <c r="O3" s="13">
        <f>J3-SUM(K3:N3)</f>
        <v>24824.003539100006</v>
      </c>
      <c r="P3" s="13">
        <f>IF(R3="Yes",O3,0)</f>
        <v>0</v>
      </c>
      <c r="Q3" s="15">
        <f>O3-P3</f>
        <v>24824.003539100006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Payment_01-30 Jun.xlsx</v>
      </c>
      <c r="U3" s="19"/>
      <c r="V3" s="36">
        <f>I3*1.75%</f>
        <v>434.42006193425016</v>
      </c>
      <c r="W3" s="20">
        <f>I3*0.25%</f>
        <v>62.060008847750012</v>
      </c>
      <c r="X3" s="59">
        <f>V3-W3</f>
        <v>372.36005308650016</v>
      </c>
      <c r="Y3" s="21">
        <v>0</v>
      </c>
      <c r="Z3" s="48">
        <f>X3-Y3</f>
        <v>372.36005308650016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24830.52</v>
      </c>
      <c r="AG3" s="5">
        <f>Q3-AF3</f>
        <v>-6.5164608999948541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398</v>
      </c>
      <c r="H4" s="12">
        <v>450</v>
      </c>
      <c r="I4" s="12">
        <v>17853.407808800002</v>
      </c>
      <c r="J4" s="14">
        <f t="shared" ref="J4:J70" si="0">I4</f>
        <v>17853.407808800002</v>
      </c>
      <c r="K4" s="13"/>
      <c r="L4" s="13"/>
      <c r="M4" s="13">
        <v>0</v>
      </c>
      <c r="N4" s="13"/>
      <c r="O4" s="13">
        <f t="shared" ref="O4:O70" si="1">J4-SUM(K4:N4)</f>
        <v>17853.407808800002</v>
      </c>
      <c r="P4" s="13">
        <f t="shared" ref="P4:P70" si="2">IF(R4="Yes",O4,0)</f>
        <v>0</v>
      </c>
      <c r="Q4" s="15">
        <f t="shared" ref="Q4:Q70" si="3">O4-P4</f>
        <v>17853.407808800002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Payment_01-30 Jun.xlsx</v>
      </c>
      <c r="U4" s="19"/>
      <c r="V4" s="36">
        <f t="shared" ref="V4:V70" si="4">I4*1.75%</f>
        <v>312.43463665400009</v>
      </c>
      <c r="W4" s="20">
        <f t="shared" ref="W4:W70" si="5">I4*0.25%</f>
        <v>44.633519522000007</v>
      </c>
      <c r="X4" s="59">
        <f t="shared" ref="X4:X70" si="6">V4-W4</f>
        <v>267.80111713200006</v>
      </c>
      <c r="Y4" s="21">
        <v>0</v>
      </c>
      <c r="Z4" s="48">
        <f t="shared" ref="Z4:Z70" si="7">X4-Y4</f>
        <v>267.80111713200006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17851.71</v>
      </c>
      <c r="AG4" s="5">
        <f t="shared" ref="AG4:AG67" si="8">Q4-AF4</f>
        <v>1.6978088000032585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398</v>
      </c>
      <c r="H5" s="24">
        <v>681</v>
      </c>
      <c r="I5" s="24">
        <v>37878.588152499993</v>
      </c>
      <c r="J5" s="14">
        <f t="shared" si="0"/>
        <v>37878.588152499993</v>
      </c>
      <c r="K5" s="13"/>
      <c r="L5" s="13"/>
      <c r="M5" s="13">
        <v>0</v>
      </c>
      <c r="N5" s="13"/>
      <c r="O5" s="13">
        <f t="shared" si="1"/>
        <v>37878.588152499993</v>
      </c>
      <c r="P5" s="13">
        <f t="shared" si="2"/>
        <v>0</v>
      </c>
      <c r="Q5" s="15">
        <f t="shared" si="3"/>
        <v>37878.588152499993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Payment_01-30 Jun.xlsx</v>
      </c>
      <c r="U5" s="19"/>
      <c r="V5" s="36">
        <f t="shared" si="4"/>
        <v>662.87529266874992</v>
      </c>
      <c r="W5" s="20">
        <f t="shared" si="5"/>
        <v>94.696470381249981</v>
      </c>
      <c r="X5" s="59">
        <f t="shared" si="6"/>
        <v>568.1788222875</v>
      </c>
      <c r="Y5" s="21">
        <v>0</v>
      </c>
      <c r="Z5" s="48">
        <f t="shared" si="7"/>
        <v>568.1788222875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37879.9</v>
      </c>
      <c r="AG5" s="5">
        <f t="shared" si="8"/>
        <v>-1.3118475000082981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398</v>
      </c>
      <c r="H6" s="24">
        <v>942</v>
      </c>
      <c r="I6" s="24">
        <v>43414.2566955</v>
      </c>
      <c r="J6" s="14">
        <f t="shared" si="0"/>
        <v>43414.2566955</v>
      </c>
      <c r="K6" s="13"/>
      <c r="L6" s="13"/>
      <c r="M6" s="13">
        <v>0</v>
      </c>
      <c r="N6" s="13"/>
      <c r="O6" s="13">
        <f t="shared" si="1"/>
        <v>43414.2566955</v>
      </c>
      <c r="P6" s="13">
        <f t="shared" si="2"/>
        <v>0</v>
      </c>
      <c r="Q6" s="15">
        <f t="shared" si="3"/>
        <v>43414.2566955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Payment_01-30 Jun.xlsx</v>
      </c>
      <c r="U6" s="19"/>
      <c r="V6" s="36">
        <f t="shared" si="4"/>
        <v>759.74949217125004</v>
      </c>
      <c r="W6" s="20">
        <f t="shared" si="5"/>
        <v>108.53564173875</v>
      </c>
      <c r="X6" s="59">
        <f t="shared" si="6"/>
        <v>651.21385043250007</v>
      </c>
      <c r="Y6" s="21">
        <v>0</v>
      </c>
      <c r="Z6" s="48">
        <f t="shared" si="7"/>
        <v>651.21385043250007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43414.69</v>
      </c>
      <c r="AG6" s="5">
        <f t="shared" si="8"/>
        <v>-0.43330450000212295</v>
      </c>
    </row>
    <row r="7" spans="1:33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398</v>
      </c>
      <c r="H7" s="24">
        <v>475</v>
      </c>
      <c r="I7" s="24">
        <v>24373.428029500006</v>
      </c>
      <c r="J7" s="14">
        <f t="shared" si="0"/>
        <v>24373.428029500006</v>
      </c>
      <c r="K7" s="13"/>
      <c r="L7" s="13"/>
      <c r="M7" s="13">
        <v>0</v>
      </c>
      <c r="N7" s="13"/>
      <c r="O7" s="13">
        <f t="shared" si="1"/>
        <v>24373.428029500006</v>
      </c>
      <c r="P7" s="13">
        <f t="shared" si="2"/>
        <v>0</v>
      </c>
      <c r="Q7" s="15">
        <f t="shared" si="3"/>
        <v>24373.428029500006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Payment_01-30 Jun.xlsx</v>
      </c>
      <c r="U7" s="19"/>
      <c r="V7" s="36">
        <f t="shared" si="4"/>
        <v>426.53499051625016</v>
      </c>
      <c r="W7" s="20">
        <f t="shared" si="5"/>
        <v>60.933570073750019</v>
      </c>
      <c r="X7" s="59">
        <f t="shared" si="6"/>
        <v>365.60142044250017</v>
      </c>
      <c r="Y7" s="21">
        <v>0</v>
      </c>
      <c r="Z7" s="48">
        <f t="shared" si="7"/>
        <v>365.60142044250017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24374.09</v>
      </c>
      <c r="AG7" s="5">
        <f t="shared" si="8"/>
        <v>-0.66197049999391311</v>
      </c>
    </row>
    <row r="8" spans="1:33" x14ac:dyDescent="0.25">
      <c r="A8" s="8">
        <v>1062</v>
      </c>
      <c r="B8" s="38" t="s">
        <v>320</v>
      </c>
      <c r="C8" s="9">
        <v>10620012</v>
      </c>
      <c r="D8" s="8">
        <f>VLOOKUP(C8,DSC_Master!$C$1:D106,2,0)</f>
        <v>64515</v>
      </c>
      <c r="E8" s="10" t="str">
        <f>VLOOKUP(C8,DSC_Master!$C$1:$K$200,4,0)</f>
        <v>DHARHARA DSK</v>
      </c>
      <c r="F8" s="11" t="s">
        <v>304</v>
      </c>
      <c r="G8" s="11" t="s">
        <v>398</v>
      </c>
      <c r="H8" s="24">
        <v>714</v>
      </c>
      <c r="I8" s="24">
        <v>32722.538523500003</v>
      </c>
      <c r="J8" s="14">
        <f t="shared" si="0"/>
        <v>32722.538523500003</v>
      </c>
      <c r="K8" s="13"/>
      <c r="L8" s="13"/>
      <c r="M8" s="13">
        <v>0</v>
      </c>
      <c r="N8" s="13"/>
      <c r="O8" s="13">
        <f t="shared" si="1"/>
        <v>32722.538523500003</v>
      </c>
      <c r="P8" s="13">
        <f t="shared" si="2"/>
        <v>0</v>
      </c>
      <c r="Q8" s="15">
        <f t="shared" si="3"/>
        <v>32722.538523500003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Payment_01-30 Jun.xlsx</v>
      </c>
      <c r="U8" s="19"/>
      <c r="V8" s="36">
        <f t="shared" si="4"/>
        <v>572.64442416125007</v>
      </c>
      <c r="W8" s="20">
        <f t="shared" si="5"/>
        <v>81.806346308750008</v>
      </c>
      <c r="X8" s="59">
        <f t="shared" si="6"/>
        <v>490.83807785250008</v>
      </c>
      <c r="Y8" s="21">
        <v>0</v>
      </c>
      <c r="Z8" s="48">
        <f t="shared" si="7"/>
        <v>490.83807785250008</v>
      </c>
      <c r="AB8" s="22" t="str">
        <f>VLOOKUP(C8,DSC_Master!$C$1:$K$200,9,0)</f>
        <v>SHREE NIWAS YADAV</v>
      </c>
      <c r="AC8" s="22" t="str">
        <f>VLOOKUP(C8,DSC_Master!$C$1:$J$201,8,0)</f>
        <v>37905177514</v>
      </c>
      <c r="AD8" s="22" t="str">
        <f>VLOOKUP(C8,DSC_Master!$C$1:$J$201,7,0)</f>
        <v>SBIN0006137</v>
      </c>
      <c r="AE8" s="159"/>
      <c r="AF8" s="3">
        <v>32723.06</v>
      </c>
      <c r="AG8" s="5">
        <f t="shared" si="8"/>
        <v>-0.52147649999824353</v>
      </c>
    </row>
    <row r="9" spans="1:33" x14ac:dyDescent="0.25">
      <c r="A9" s="8">
        <v>1062</v>
      </c>
      <c r="B9" s="38" t="s">
        <v>320</v>
      </c>
      <c r="C9" s="9">
        <v>10620013</v>
      </c>
      <c r="D9" s="8">
        <f>VLOOKUP(C9,DSC_Master!$C$1:D107,2,0)</f>
        <v>64523</v>
      </c>
      <c r="E9" s="10" t="str">
        <f>VLOOKUP(C9,DSC_Master!$C$1:$K$200,4,0)</f>
        <v>KHADSARA DSK</v>
      </c>
      <c r="F9" s="11" t="s">
        <v>304</v>
      </c>
      <c r="G9" s="11" t="s">
        <v>398</v>
      </c>
      <c r="H9" s="24">
        <v>224</v>
      </c>
      <c r="I9" s="24">
        <v>12621.310561899998</v>
      </c>
      <c r="J9" s="14">
        <f t="shared" si="0"/>
        <v>12621.310561899998</v>
      </c>
      <c r="K9" s="13"/>
      <c r="L9" s="13"/>
      <c r="M9" s="13">
        <v>0</v>
      </c>
      <c r="N9" s="13"/>
      <c r="O9" s="13">
        <f t="shared" si="1"/>
        <v>12621.310561899998</v>
      </c>
      <c r="P9" s="13">
        <f t="shared" si="2"/>
        <v>0</v>
      </c>
      <c r="Q9" s="15">
        <f t="shared" si="3"/>
        <v>12621.310561899998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Payment_01-30 Jun.xlsx</v>
      </c>
      <c r="U9" s="19"/>
      <c r="V9" s="36">
        <f t="shared" si="4"/>
        <v>220.87293483324999</v>
      </c>
      <c r="W9" s="20">
        <f t="shared" si="5"/>
        <v>31.553276404749997</v>
      </c>
      <c r="X9" s="59">
        <f t="shared" si="6"/>
        <v>189.31965842849999</v>
      </c>
      <c r="Y9" s="21">
        <v>0</v>
      </c>
      <c r="Z9" s="48">
        <f t="shared" si="7"/>
        <v>189.31965842849999</v>
      </c>
      <c r="AA9" s="23"/>
      <c r="AB9" s="22" t="str">
        <f>VLOOKUP(C9,DSC_Master!$C$1:$K$200,9,0)</f>
        <v>SONU KUMAR</v>
      </c>
      <c r="AC9" s="22" t="str">
        <f>VLOOKUP(C9,DSC_Master!$C$1:$J$201,8,0)</f>
        <v>20421372063</v>
      </c>
      <c r="AD9" s="22" t="str">
        <f>VLOOKUP(C9,DSC_Master!$C$1:$J$201,7,0)</f>
        <v>SBIN0014328</v>
      </c>
      <c r="AE9" s="159"/>
      <c r="AF9" s="3">
        <v>12621.54</v>
      </c>
      <c r="AG9" s="5">
        <f t="shared" si="8"/>
        <v>-0.22943810000288067</v>
      </c>
    </row>
    <row r="10" spans="1:33" x14ac:dyDescent="0.25">
      <c r="A10" s="8">
        <v>1062</v>
      </c>
      <c r="B10" s="38" t="s">
        <v>320</v>
      </c>
      <c r="C10" s="9">
        <v>10620014</v>
      </c>
      <c r="D10" s="8">
        <f>VLOOKUP(C10,DSC_Master!$C$1:D108,2,0)</f>
        <v>60628</v>
      </c>
      <c r="E10" s="10" t="str">
        <f>VLOOKUP(C10,DSC_Master!$C$1:$K$200,4,0)</f>
        <v>BAIJNATH DSK</v>
      </c>
      <c r="F10" s="11" t="s">
        <v>304</v>
      </c>
      <c r="G10" s="11" t="s">
        <v>398</v>
      </c>
      <c r="H10" s="24">
        <v>349</v>
      </c>
      <c r="I10" s="24">
        <v>15665.383190999997</v>
      </c>
      <c r="J10" s="14">
        <f t="shared" si="0"/>
        <v>15665.383190999997</v>
      </c>
      <c r="K10" s="13"/>
      <c r="L10" s="13"/>
      <c r="M10" s="13">
        <v>0</v>
      </c>
      <c r="N10" s="13"/>
      <c r="O10" s="13">
        <f t="shared" si="1"/>
        <v>15665.383190999997</v>
      </c>
      <c r="P10" s="13">
        <f t="shared" si="2"/>
        <v>0</v>
      </c>
      <c r="Q10" s="15">
        <f t="shared" si="3"/>
        <v>15665.383190999997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Payment_01-30 Jun.xlsx</v>
      </c>
      <c r="U10" s="19"/>
      <c r="V10" s="36">
        <f t="shared" si="4"/>
        <v>274.14420584249996</v>
      </c>
      <c r="W10" s="20">
        <f t="shared" si="5"/>
        <v>39.163457977499995</v>
      </c>
      <c r="X10" s="59">
        <f t="shared" si="6"/>
        <v>234.98074786499996</v>
      </c>
      <c r="Y10" s="21">
        <v>0</v>
      </c>
      <c r="Z10" s="48">
        <f t="shared" si="7"/>
        <v>234.98074786499996</v>
      </c>
      <c r="AB10" s="22" t="str">
        <f>VLOOKUP(C10,DSC_Master!$C$1:$K$200,9,0)</f>
        <v>PARASH SINGH</v>
      </c>
      <c r="AC10" s="22" t="str">
        <f>VLOOKUP(C10,DSC_Master!$C$1:$J$201,8,0)</f>
        <v>2784000100175715</v>
      </c>
      <c r="AD10" s="22" t="str">
        <f>VLOOKUP(C10,DSC_Master!$C$1:$J$201,7,0)</f>
        <v>PUNB0278400</v>
      </c>
      <c r="AE10" s="159"/>
      <c r="AF10" s="3">
        <v>15665.48</v>
      </c>
      <c r="AG10" s="5">
        <f t="shared" si="8"/>
        <v>-9.6809000002394896E-2</v>
      </c>
    </row>
    <row r="11" spans="1:33" x14ac:dyDescent="0.25">
      <c r="A11" s="8">
        <v>1062</v>
      </c>
      <c r="B11" s="38" t="s">
        <v>320</v>
      </c>
      <c r="C11" s="9">
        <v>10620015</v>
      </c>
      <c r="D11" s="8">
        <f>VLOOKUP(C11,DSC_Master!$C$1:D109,2,0)</f>
        <v>64537</v>
      </c>
      <c r="E11" s="10" t="str">
        <f>VLOOKUP(C11,DSC_Master!$C$1:$K$200,4,0)</f>
        <v>KASTHARI DSK</v>
      </c>
      <c r="F11" s="11" t="s">
        <v>304</v>
      </c>
      <c r="G11" s="11" t="s">
        <v>398</v>
      </c>
      <c r="H11" s="24">
        <v>535</v>
      </c>
      <c r="I11" s="24">
        <v>23127.003973100007</v>
      </c>
      <c r="J11" s="14">
        <f t="shared" si="0"/>
        <v>23127.003973100007</v>
      </c>
      <c r="K11" s="13"/>
      <c r="L11" s="13"/>
      <c r="M11" s="13">
        <v>0</v>
      </c>
      <c r="N11" s="13"/>
      <c r="O11" s="13">
        <f t="shared" si="1"/>
        <v>23127.003973100007</v>
      </c>
      <c r="P11" s="13">
        <f t="shared" si="2"/>
        <v>0</v>
      </c>
      <c r="Q11" s="15">
        <f t="shared" si="3"/>
        <v>23127.003973100007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Payment_01-30 Jun.xlsx</v>
      </c>
      <c r="U11" s="19"/>
      <c r="V11" s="36">
        <f t="shared" si="4"/>
        <v>404.72256952925017</v>
      </c>
      <c r="W11" s="20">
        <f t="shared" si="5"/>
        <v>57.817509932750021</v>
      </c>
      <c r="X11" s="59">
        <f t="shared" si="6"/>
        <v>346.90505959650017</v>
      </c>
      <c r="Y11" s="21">
        <v>0</v>
      </c>
      <c r="Z11" s="48">
        <f t="shared" si="7"/>
        <v>346.90505959650017</v>
      </c>
      <c r="AB11" s="22" t="str">
        <f>VLOOKUP(C11,DSC_Master!$C$1:$K$200,9,0)</f>
        <v>PAWAN KUMAR SINGH</v>
      </c>
      <c r="AC11" s="22" t="str">
        <f>VLOOKUP(C11,DSC_Master!$C$1:$J$201,8,0)</f>
        <v>2374001500005364</v>
      </c>
      <c r="AD11" s="22" t="str">
        <f>VLOOKUP(C11,DSC_Master!$C$1:$J$201,7,0)</f>
        <v>PUNB0237400</v>
      </c>
      <c r="AE11" s="159"/>
      <c r="AF11" s="3">
        <v>23127.599999999999</v>
      </c>
      <c r="AG11" s="5">
        <f t="shared" si="8"/>
        <v>-0.596026899991557</v>
      </c>
    </row>
    <row r="12" spans="1:33" x14ac:dyDescent="0.25">
      <c r="A12" s="8">
        <v>1062</v>
      </c>
      <c r="B12" s="38" t="s">
        <v>320</v>
      </c>
      <c r="C12" s="9">
        <v>10620016</v>
      </c>
      <c r="D12" s="8">
        <f>VLOOKUP(C12,DSC_Master!$C$1:D110,2,0)</f>
        <v>64522</v>
      </c>
      <c r="E12" s="10" t="str">
        <f>VLOOKUP(C12,DSC_Master!$C$1:$K$200,4,0)</f>
        <v>MADANPURA DSK</v>
      </c>
      <c r="F12" s="11" t="s">
        <v>304</v>
      </c>
      <c r="G12" s="11" t="s">
        <v>398</v>
      </c>
      <c r="H12" s="24">
        <v>291</v>
      </c>
      <c r="I12" s="24">
        <v>14901.531322599998</v>
      </c>
      <c r="J12" s="14">
        <f t="shared" si="0"/>
        <v>14901.531322599998</v>
      </c>
      <c r="K12" s="13"/>
      <c r="L12" s="13"/>
      <c r="M12" s="13">
        <v>0</v>
      </c>
      <c r="N12" s="13"/>
      <c r="O12" s="13">
        <f t="shared" si="1"/>
        <v>14901.531322599998</v>
      </c>
      <c r="P12" s="13">
        <f t="shared" si="2"/>
        <v>0</v>
      </c>
      <c r="Q12" s="15">
        <f t="shared" si="3"/>
        <v>14901.531322599998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Payment_01-30 Jun.xlsx</v>
      </c>
      <c r="U12" s="19"/>
      <c r="V12" s="36">
        <f t="shared" si="4"/>
        <v>260.77679814549998</v>
      </c>
      <c r="W12" s="20">
        <f t="shared" si="5"/>
        <v>37.253828306499997</v>
      </c>
      <c r="X12" s="59">
        <f t="shared" si="6"/>
        <v>223.52296983899998</v>
      </c>
      <c r="Y12" s="21">
        <v>0</v>
      </c>
      <c r="Z12" s="48">
        <f t="shared" si="7"/>
        <v>223.52296983899998</v>
      </c>
      <c r="AA12" s="23"/>
      <c r="AB12" s="22" t="str">
        <f>VLOOKUP(C12,DSC_Master!$C$1:$K$200,9,0)</f>
        <v>RAM CHARAN RAI</v>
      </c>
      <c r="AC12" s="22" t="str">
        <f>VLOOKUP(C12,DSC_Master!$C$1:$J$201,8,0)</f>
        <v>2374000100165377</v>
      </c>
      <c r="AD12" s="22" t="str">
        <f>VLOOKUP(C12,DSC_Master!$C$1:$J$201,7,0)</f>
        <v>PUNB0237400</v>
      </c>
      <c r="AE12" s="159"/>
      <c r="AF12" s="3">
        <v>14901.6</v>
      </c>
      <c r="AG12" s="5">
        <f t="shared" si="8"/>
        <v>-6.8677400002343347E-2</v>
      </c>
    </row>
    <row r="13" spans="1:33" x14ac:dyDescent="0.25">
      <c r="A13" s="8">
        <v>1062</v>
      </c>
      <c r="B13" s="38" t="s">
        <v>320</v>
      </c>
      <c r="C13" s="9">
        <v>10620017</v>
      </c>
      <c r="D13" s="8">
        <f>VLOOKUP(C13,DSC_Master!$C$1:D111,2,0)</f>
        <v>64555</v>
      </c>
      <c r="E13" s="10" t="str">
        <f>VLOOKUP(C13,DSC_Master!$C$1:$K$200,4,0)</f>
        <v>DEHWALIYA DSK</v>
      </c>
      <c r="F13" s="11" t="s">
        <v>304</v>
      </c>
      <c r="G13" s="11" t="s">
        <v>398</v>
      </c>
      <c r="H13" s="24">
        <v>298</v>
      </c>
      <c r="I13" s="24">
        <v>10800.353376000001</v>
      </c>
      <c r="J13" s="14">
        <f t="shared" si="0"/>
        <v>10800.353376000001</v>
      </c>
      <c r="K13" s="13"/>
      <c r="L13" s="13"/>
      <c r="M13" s="13">
        <v>0</v>
      </c>
      <c r="N13" s="13"/>
      <c r="O13" s="13">
        <f t="shared" si="1"/>
        <v>10800.353376000001</v>
      </c>
      <c r="P13" s="13">
        <f t="shared" si="2"/>
        <v>0</v>
      </c>
      <c r="Q13" s="15">
        <f t="shared" si="3"/>
        <v>10800.353376000001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Payment_01-30 Jun.xlsx</v>
      </c>
      <c r="U13" s="19"/>
      <c r="V13" s="36">
        <f t="shared" si="4"/>
        <v>189.00618408000003</v>
      </c>
      <c r="W13" s="20">
        <f t="shared" si="5"/>
        <v>27.000883440000003</v>
      </c>
      <c r="X13" s="59">
        <f t="shared" si="6"/>
        <v>162.00530064000003</v>
      </c>
      <c r="Y13" s="21">
        <v>0</v>
      </c>
      <c r="Z13" s="48">
        <f t="shared" si="7"/>
        <v>162.00530064000003</v>
      </c>
      <c r="AB13" s="22" t="str">
        <f>VLOOKUP(C13,DSC_Master!$C$1:$K$200,9,0)</f>
        <v>SATENDRA YADAV</v>
      </c>
      <c r="AC13" s="22" t="str">
        <f>VLOOKUP(C13,DSC_Master!$C$1:$J$201,8,0)</f>
        <v>14462413000951</v>
      </c>
      <c r="AD13" s="22" t="str">
        <f>VLOOKUP(C13,DSC_Master!$C$1:$J$201,7,0)</f>
        <v>PUNB0269600</v>
      </c>
      <c r="AE13" s="159"/>
      <c r="AF13" s="3">
        <v>10800.25</v>
      </c>
      <c r="AG13" s="5">
        <f t="shared" si="8"/>
        <v>0.10337600000093516</v>
      </c>
    </row>
    <row r="14" spans="1:33" x14ac:dyDescent="0.25">
      <c r="A14" s="8">
        <v>1062</v>
      </c>
      <c r="B14" s="38" t="s">
        <v>320</v>
      </c>
      <c r="C14" s="9">
        <v>10620019</v>
      </c>
      <c r="D14" s="8">
        <f>VLOOKUP(C14,DSC_Master!$C$1:D112,2,0)</f>
        <v>64569</v>
      </c>
      <c r="E14" s="10" t="str">
        <f>VLOOKUP(C14,DSC_Master!$C$1:$K$200,4,0)</f>
        <v>BICCHIYA DSK</v>
      </c>
      <c r="F14" s="11" t="s">
        <v>304</v>
      </c>
      <c r="G14" s="11" t="s">
        <v>398</v>
      </c>
      <c r="H14" s="24">
        <v>1149</v>
      </c>
      <c r="I14" s="24">
        <v>50932.865829899987</v>
      </c>
      <c r="J14" s="14">
        <f t="shared" si="0"/>
        <v>50932.865829899987</v>
      </c>
      <c r="K14" s="13"/>
      <c r="L14" s="13"/>
      <c r="M14" s="13">
        <v>0</v>
      </c>
      <c r="N14" s="13"/>
      <c r="O14" s="13">
        <f t="shared" si="1"/>
        <v>50932.865829899987</v>
      </c>
      <c r="P14" s="13">
        <f t="shared" si="2"/>
        <v>0</v>
      </c>
      <c r="Q14" s="15">
        <f t="shared" si="3"/>
        <v>50932.865829899987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Payment_01-30 Jun.xlsx</v>
      </c>
      <c r="U14" s="19"/>
      <c r="V14" s="36">
        <f t="shared" si="4"/>
        <v>891.32515202324987</v>
      </c>
      <c r="W14" s="20">
        <f t="shared" si="5"/>
        <v>127.33216457474997</v>
      </c>
      <c r="X14" s="59">
        <f t="shared" si="6"/>
        <v>763.99298744849989</v>
      </c>
      <c r="Y14" s="21">
        <v>0</v>
      </c>
      <c r="Z14" s="48">
        <f t="shared" si="7"/>
        <v>763.99298744849989</v>
      </c>
      <c r="AB14" s="22" t="str">
        <f>VLOOKUP(C14,DSC_Master!$C$1:$K$200,9,0)</f>
        <v>VANSHIDHAR SINGH</v>
      </c>
      <c r="AC14" s="22" t="str">
        <f>VLOOKUP(C14,DSC_Master!$C$1:$J$201,8,0)</f>
        <v>50200067834898</v>
      </c>
      <c r="AD14" s="22" t="str">
        <f>VLOOKUP(C14,DSC_Master!$C$1:$J$201,7,0)</f>
        <v>HDFC0002625</v>
      </c>
      <c r="AE14" s="159"/>
      <c r="AF14" s="3">
        <v>50933.09</v>
      </c>
      <c r="AG14" s="5">
        <f t="shared" si="8"/>
        <v>-0.22417010000935989</v>
      </c>
    </row>
    <row r="15" spans="1:33" x14ac:dyDescent="0.25">
      <c r="A15" s="8">
        <v>1062</v>
      </c>
      <c r="B15" s="38" t="s">
        <v>320</v>
      </c>
      <c r="C15" s="9">
        <v>10620020</v>
      </c>
      <c r="D15" s="8">
        <f>VLOOKUP(C15,DSC_Master!$C$1:D113,2,0)</f>
        <v>64552</v>
      </c>
      <c r="E15" s="10" t="str">
        <f>VLOOKUP(C15,DSC_Master!$C$1:$K$200,4,0)</f>
        <v>KRAPALPUR DSK</v>
      </c>
      <c r="F15" s="11" t="s">
        <v>304</v>
      </c>
      <c r="G15" s="11" t="s">
        <v>398</v>
      </c>
      <c r="H15" s="24">
        <v>98</v>
      </c>
      <c r="I15" s="24">
        <v>5386.6017000000002</v>
      </c>
      <c r="J15" s="14">
        <f t="shared" si="0"/>
        <v>5386.6017000000002</v>
      </c>
      <c r="K15" s="13"/>
      <c r="L15" s="13"/>
      <c r="M15" s="13">
        <v>0</v>
      </c>
      <c r="N15" s="13"/>
      <c r="O15" s="13">
        <f t="shared" si="1"/>
        <v>5386.6017000000002</v>
      </c>
      <c r="P15" s="13">
        <f t="shared" si="2"/>
        <v>0</v>
      </c>
      <c r="Q15" s="15">
        <f t="shared" si="3"/>
        <v>5386.6017000000002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Payment_01-30 Jun.xlsx</v>
      </c>
      <c r="U15" s="19"/>
      <c r="V15" s="36">
        <f t="shared" si="4"/>
        <v>94.265529750000013</v>
      </c>
      <c r="W15" s="20">
        <f t="shared" si="5"/>
        <v>13.46650425</v>
      </c>
      <c r="X15" s="59">
        <f t="shared" si="6"/>
        <v>80.799025500000013</v>
      </c>
      <c r="Y15" s="21">
        <v>0</v>
      </c>
      <c r="Z15" s="48">
        <f t="shared" si="7"/>
        <v>80.799025500000013</v>
      </c>
      <c r="AB15" s="22" t="str">
        <f>VLOOKUP(C15,DSC_Master!$C$1:$K$200,9,0)</f>
        <v>VIJAY NARAYAN SINGH</v>
      </c>
      <c r="AC15" s="22" t="str">
        <f>VLOOKUP(C15,DSC_Master!$C$1:$J$201,8,0)</f>
        <v>2374000100170476</v>
      </c>
      <c r="AD15" s="22" t="str">
        <f>VLOOKUP(C15,DSC_Master!$C$1:$J$201,7,0)</f>
        <v>PUNB0237400</v>
      </c>
      <c r="AE15" s="159"/>
      <c r="AF15" s="3">
        <v>5386.62</v>
      </c>
      <c r="AG15" s="5">
        <f t="shared" si="8"/>
        <v>-1.8299999999726424E-2</v>
      </c>
    </row>
    <row r="16" spans="1:33" x14ac:dyDescent="0.25">
      <c r="A16" s="8">
        <v>1062</v>
      </c>
      <c r="B16" s="38" t="s">
        <v>320</v>
      </c>
      <c r="C16" s="9">
        <v>10620023</v>
      </c>
      <c r="D16" s="8">
        <f>VLOOKUP(C16,DSC_Master!$C$1:D114,2,0)</f>
        <v>60606</v>
      </c>
      <c r="E16" s="10" t="str">
        <f>VLOOKUP(C16,DSC_Master!$C$1:$K$200,4,0)</f>
        <v>SISODA DSK</v>
      </c>
      <c r="F16" s="11" t="s">
        <v>304</v>
      </c>
      <c r="G16" s="11" t="s">
        <v>398</v>
      </c>
      <c r="H16" s="24">
        <v>197</v>
      </c>
      <c r="I16" s="24">
        <v>8922.3579537000005</v>
      </c>
      <c r="J16" s="14">
        <f t="shared" si="0"/>
        <v>8922.3579537000005</v>
      </c>
      <c r="K16" s="13"/>
      <c r="L16" s="13"/>
      <c r="M16" s="13">
        <v>0</v>
      </c>
      <c r="N16" s="13"/>
      <c r="O16" s="13">
        <f t="shared" si="1"/>
        <v>8922.3579537000005</v>
      </c>
      <c r="P16" s="13">
        <f t="shared" si="2"/>
        <v>0</v>
      </c>
      <c r="Q16" s="15">
        <f t="shared" si="3"/>
        <v>8922.3579537000005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Payment_01-30 Jun.xlsx</v>
      </c>
      <c r="U16" s="19"/>
      <c r="V16" s="36">
        <f t="shared" si="4"/>
        <v>156.14126418975002</v>
      </c>
      <c r="W16" s="20">
        <f t="shared" si="5"/>
        <v>22.305894884250002</v>
      </c>
      <c r="X16" s="59">
        <f t="shared" si="6"/>
        <v>133.83536930550002</v>
      </c>
      <c r="Y16" s="21">
        <v>0</v>
      </c>
      <c r="Z16" s="48">
        <f t="shared" si="7"/>
        <v>133.83536930550002</v>
      </c>
      <c r="AB16" s="22" t="str">
        <f>VLOOKUP(C16,DSC_Master!$C$1:$K$200,9,0)</f>
        <v>ARVIND SINGH</v>
      </c>
      <c r="AC16" s="22" t="str">
        <f>VLOOKUP(C16,DSC_Master!$C$1:$J$201,8,0)</f>
        <v>461110510000144</v>
      </c>
      <c r="AD16" s="22" t="str">
        <f>VLOOKUP(C16,DSC_Master!$C$1:$J$201,7,0)</f>
        <v>BKID0004611</v>
      </c>
      <c r="AE16" s="159"/>
      <c r="AF16" s="3">
        <v>8922.7900000000009</v>
      </c>
      <c r="AG16" s="5">
        <f t="shared" si="8"/>
        <v>-0.43204630000036559</v>
      </c>
    </row>
    <row r="17" spans="1:33" x14ac:dyDescent="0.25">
      <c r="A17" s="8">
        <v>1062</v>
      </c>
      <c r="B17" s="38" t="s">
        <v>320</v>
      </c>
      <c r="C17" s="9">
        <v>10620024</v>
      </c>
      <c r="D17" s="8">
        <f>VLOOKUP(C17,DSC_Master!$C$1:D115,2,0)</f>
        <v>60610</v>
      </c>
      <c r="E17" s="10" t="str">
        <f>VLOOKUP(C17,DSC_Master!$C$1:$K$200,4,0)</f>
        <v>KARIRAM DSK</v>
      </c>
      <c r="F17" s="11" t="s">
        <v>304</v>
      </c>
      <c r="G17" s="11" t="s">
        <v>398</v>
      </c>
      <c r="H17" s="24">
        <v>100</v>
      </c>
      <c r="I17" s="24">
        <v>3593.5392000000002</v>
      </c>
      <c r="J17" s="14">
        <f t="shared" si="0"/>
        <v>3593.5392000000002</v>
      </c>
      <c r="K17" s="13"/>
      <c r="L17" s="13"/>
      <c r="M17" s="13">
        <v>0</v>
      </c>
      <c r="N17" s="13"/>
      <c r="O17" s="13">
        <f t="shared" si="1"/>
        <v>3593.5392000000002</v>
      </c>
      <c r="P17" s="13">
        <f t="shared" si="2"/>
        <v>0</v>
      </c>
      <c r="Q17" s="15">
        <f t="shared" si="3"/>
        <v>3593.5392000000002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Payment_01-30 Jun.xlsx</v>
      </c>
      <c r="U17" s="19"/>
      <c r="V17" s="36">
        <f t="shared" si="4"/>
        <v>62.886936000000006</v>
      </c>
      <c r="W17" s="20">
        <f t="shared" si="5"/>
        <v>8.9838480000000001</v>
      </c>
      <c r="X17" s="59">
        <f t="shared" si="6"/>
        <v>53.903088000000004</v>
      </c>
      <c r="Y17" s="21">
        <v>0</v>
      </c>
      <c r="Z17" s="48">
        <f t="shared" si="7"/>
        <v>53.903088000000004</v>
      </c>
      <c r="AA17" s="23"/>
      <c r="AB17" s="22" t="str">
        <f>VLOOKUP(C17,DSC_Master!$C$1:$K$200,9,0)</f>
        <v>BHARAT SINGH</v>
      </c>
      <c r="AC17" s="22" t="str">
        <f>VLOOKUP(C17,DSC_Master!$C$1:$J$201,8,0)</f>
        <v>6008001700141624</v>
      </c>
      <c r="AD17" s="22" t="str">
        <f>VLOOKUP(C17,DSC_Master!$C$1:$J$201,7,0)</f>
        <v>PUNB0600800</v>
      </c>
      <c r="AE17" s="159"/>
      <c r="AF17" s="3">
        <v>3593.58</v>
      </c>
      <c r="AG17" s="5">
        <f t="shared" si="8"/>
        <v>-4.0799999999762804E-2</v>
      </c>
    </row>
    <row r="18" spans="1:33" x14ac:dyDescent="0.25">
      <c r="A18" s="8">
        <v>1062</v>
      </c>
      <c r="B18" s="38" t="s">
        <v>320</v>
      </c>
      <c r="C18" s="9">
        <v>10620025</v>
      </c>
      <c r="D18" s="8">
        <f>VLOOKUP(C18,DSC_Master!$C$1:D116,2,0)</f>
        <v>60612</v>
      </c>
      <c r="E18" s="10" t="str">
        <f>VLOOKUP(C18,DSC_Master!$C$1:$K$200,4,0)</f>
        <v>DAVWARIYA DSK</v>
      </c>
      <c r="F18" s="11" t="s">
        <v>304</v>
      </c>
      <c r="G18" s="11" t="s">
        <v>398</v>
      </c>
      <c r="H18" s="24">
        <v>370</v>
      </c>
      <c r="I18" s="24">
        <v>15742.696317</v>
      </c>
      <c r="J18" s="14">
        <f t="shared" si="0"/>
        <v>15742.696317</v>
      </c>
      <c r="K18" s="13"/>
      <c r="L18" s="13"/>
      <c r="M18" s="13">
        <v>0</v>
      </c>
      <c r="N18" s="13"/>
      <c r="O18" s="13">
        <f t="shared" si="1"/>
        <v>15742.696317</v>
      </c>
      <c r="P18" s="13">
        <f t="shared" si="2"/>
        <v>0</v>
      </c>
      <c r="Q18" s="15">
        <f t="shared" si="3"/>
        <v>15742.696317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Payment_01-30 Jun.xlsx</v>
      </c>
      <c r="U18" s="19"/>
      <c r="V18" s="36">
        <f t="shared" si="4"/>
        <v>275.49718554750001</v>
      </c>
      <c r="W18" s="20">
        <f t="shared" si="5"/>
        <v>39.356740792499998</v>
      </c>
      <c r="X18" s="59">
        <f t="shared" si="6"/>
        <v>236.140444755</v>
      </c>
      <c r="Y18" s="21">
        <v>0</v>
      </c>
      <c r="Z18" s="48">
        <f t="shared" si="7"/>
        <v>236.140444755</v>
      </c>
      <c r="AB18" s="22" t="str">
        <f>VLOOKUP(C18,DSC_Master!$C$1:$K$200,9,0)</f>
        <v>DINESH SINGH</v>
      </c>
      <c r="AC18" s="22" t="str">
        <f>VLOOKUP(C18,DSC_Master!$C$1:$J$201,8,0)</f>
        <v>6008000100136180</v>
      </c>
      <c r="AD18" s="22" t="str">
        <f>VLOOKUP(C18,DSC_Master!$C$1:$J$201,7,0)</f>
        <v>PUNB0600800</v>
      </c>
      <c r="AE18" s="159"/>
      <c r="AF18" s="3">
        <v>15742.84</v>
      </c>
      <c r="AG18" s="5">
        <f t="shared" si="8"/>
        <v>-0.14368300000023737</v>
      </c>
    </row>
    <row r="19" spans="1:33" x14ac:dyDescent="0.25">
      <c r="A19" s="8">
        <v>1062</v>
      </c>
      <c r="B19" s="38" t="s">
        <v>320</v>
      </c>
      <c r="C19" s="9">
        <v>10620026</v>
      </c>
      <c r="D19" s="8">
        <f>VLOOKUP(C19,DSC_Master!$C$1:D117,2,0)</f>
        <v>64528</v>
      </c>
      <c r="E19" s="10" t="str">
        <f>VLOOKUP(C19,DSC_Master!$C$1:$K$200,4,0)</f>
        <v>TARITHA DSK</v>
      </c>
      <c r="F19" s="11" t="s">
        <v>304</v>
      </c>
      <c r="G19" s="11" t="s">
        <v>398</v>
      </c>
      <c r="H19" s="24">
        <v>656</v>
      </c>
      <c r="I19" s="24">
        <v>31303.737115199994</v>
      </c>
      <c r="J19" s="14">
        <f t="shared" si="0"/>
        <v>31303.737115199994</v>
      </c>
      <c r="K19" s="13"/>
      <c r="L19" s="13"/>
      <c r="M19" s="13">
        <v>0</v>
      </c>
      <c r="N19" s="13"/>
      <c r="O19" s="13">
        <f t="shared" si="1"/>
        <v>31303.737115199994</v>
      </c>
      <c r="P19" s="13">
        <f t="shared" si="2"/>
        <v>0</v>
      </c>
      <c r="Q19" s="15">
        <f t="shared" si="3"/>
        <v>31303.737115199994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Payment_01-30 Jun.xlsx</v>
      </c>
      <c r="U19" s="19"/>
      <c r="V19" s="36">
        <f t="shared" si="4"/>
        <v>547.81539951599996</v>
      </c>
      <c r="W19" s="20">
        <f t="shared" si="5"/>
        <v>78.259342787999984</v>
      </c>
      <c r="X19" s="59">
        <f t="shared" si="6"/>
        <v>469.55605672799999</v>
      </c>
      <c r="Y19" s="21">
        <v>0</v>
      </c>
      <c r="Z19" s="48">
        <f t="shared" si="7"/>
        <v>469.55605672799999</v>
      </c>
      <c r="AB19" s="22" t="str">
        <f>VLOOKUP(C19,DSC_Master!$C$1:$K$200,9,0)</f>
        <v>MANOJ KUMAR SINGH</v>
      </c>
      <c r="AC19" s="22" t="str">
        <f>VLOOKUP(C19,DSC_Master!$C$1:$J$201,8,0)</f>
        <v>461118210002964</v>
      </c>
      <c r="AD19" s="22" t="str">
        <f>VLOOKUP(C19,DSC_Master!$C$1:$J$201,7,0)</f>
        <v>BKID0004611</v>
      </c>
      <c r="AE19" s="159"/>
      <c r="AF19" s="3">
        <v>31307.37</v>
      </c>
      <c r="AG19" s="5">
        <f t="shared" si="8"/>
        <v>-3.632884800004831</v>
      </c>
    </row>
    <row r="20" spans="1:33" x14ac:dyDescent="0.25">
      <c r="A20" s="8">
        <v>1062</v>
      </c>
      <c r="B20" s="38" t="s">
        <v>320</v>
      </c>
      <c r="C20" s="9">
        <v>10620028</v>
      </c>
      <c r="D20" s="8">
        <f>VLOOKUP(C20,DSC_Master!$C$1:D118,2,0)</f>
        <v>60611</v>
      </c>
      <c r="E20" s="10" t="str">
        <f>VLOOKUP(C20,DSC_Master!$C$1:$K$200,4,0)</f>
        <v>AKHOLI DSK</v>
      </c>
      <c r="F20" s="11" t="s">
        <v>304</v>
      </c>
      <c r="G20" s="11" t="s">
        <v>398</v>
      </c>
      <c r="H20" s="24">
        <v>52</v>
      </c>
      <c r="I20" s="24">
        <v>2294.1812888000004</v>
      </c>
      <c r="J20" s="14">
        <f t="shared" si="0"/>
        <v>2294.1812888000004</v>
      </c>
      <c r="K20" s="13"/>
      <c r="L20" s="13"/>
      <c r="M20" s="13">
        <v>0</v>
      </c>
      <c r="N20" s="13"/>
      <c r="O20" s="13">
        <f t="shared" si="1"/>
        <v>2294.1812888000004</v>
      </c>
      <c r="P20" s="13">
        <f t="shared" si="2"/>
        <v>0</v>
      </c>
      <c r="Q20" s="15">
        <f t="shared" si="3"/>
        <v>2294.1812888000004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Payment_01-30 Jun.xlsx</v>
      </c>
      <c r="U20" s="19"/>
      <c r="V20" s="36">
        <f t="shared" si="4"/>
        <v>40.148172554000013</v>
      </c>
      <c r="W20" s="20">
        <f t="shared" si="5"/>
        <v>5.7354532220000012</v>
      </c>
      <c r="X20" s="59">
        <f t="shared" si="6"/>
        <v>34.412719332000009</v>
      </c>
      <c r="Y20" s="21">
        <v>0</v>
      </c>
      <c r="Z20" s="48">
        <f t="shared" si="7"/>
        <v>34.412719332000009</v>
      </c>
      <c r="AB20" s="22" t="str">
        <f>VLOOKUP(C20,DSC_Master!$C$1:$K$200,9,0)</f>
        <v>RAJU JAISWAL</v>
      </c>
      <c r="AC20" s="22" t="str">
        <f>VLOOKUP(C20,DSC_Master!$C$1:$J$201,8,0)</f>
        <v>6008000100017669</v>
      </c>
      <c r="AD20" s="22" t="str">
        <f>VLOOKUP(C20,DSC_Master!$C$1:$J$201,7,0)</f>
        <v>PUNB0600800</v>
      </c>
      <c r="AE20" s="159"/>
      <c r="AF20" s="3">
        <v>2294.16</v>
      </c>
      <c r="AG20" s="5">
        <f t="shared" si="8"/>
        <v>2.1288800000547781E-2</v>
      </c>
    </row>
    <row r="21" spans="1:33" x14ac:dyDescent="0.25">
      <c r="A21" s="8">
        <v>1062</v>
      </c>
      <c r="B21" s="38" t="s">
        <v>320</v>
      </c>
      <c r="C21" s="9">
        <v>10620029</v>
      </c>
      <c r="D21" s="8">
        <f>VLOOKUP(C21,DSC_Master!$C$1:D119,2,0)</f>
        <v>64547</v>
      </c>
      <c r="E21" s="10" t="str">
        <f>VLOOKUP(C21,DSC_Master!$C$1:$K$200,4,0)</f>
        <v>TIWAY DSK</v>
      </c>
      <c r="F21" s="11" t="s">
        <v>304</v>
      </c>
      <c r="G21" s="11" t="s">
        <v>398</v>
      </c>
      <c r="H21" s="24">
        <v>1132</v>
      </c>
      <c r="I21" s="24">
        <v>49726.344235599994</v>
      </c>
      <c r="J21" s="14">
        <f t="shared" si="0"/>
        <v>49726.344235599994</v>
      </c>
      <c r="K21" s="13"/>
      <c r="L21" s="13"/>
      <c r="M21" s="13">
        <v>0</v>
      </c>
      <c r="N21" s="13"/>
      <c r="O21" s="13">
        <f t="shared" si="1"/>
        <v>49726.344235599994</v>
      </c>
      <c r="P21" s="13">
        <f t="shared" si="2"/>
        <v>0</v>
      </c>
      <c r="Q21" s="15">
        <f t="shared" si="3"/>
        <v>49726.344235599994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Payment_01-30 Jun.xlsx</v>
      </c>
      <c r="U21" s="19"/>
      <c r="V21" s="36">
        <f t="shared" si="4"/>
        <v>870.21102412300002</v>
      </c>
      <c r="W21" s="20">
        <f t="shared" si="5"/>
        <v>124.31586058899998</v>
      </c>
      <c r="X21" s="59">
        <f t="shared" si="6"/>
        <v>745.89516353400006</v>
      </c>
      <c r="Y21" s="21">
        <v>0</v>
      </c>
      <c r="Z21" s="48">
        <f t="shared" si="7"/>
        <v>745.89516353400006</v>
      </c>
      <c r="AA21" s="23"/>
      <c r="AB21" s="22" t="str">
        <f>VLOOKUP(C21,DSC_Master!$C$1:$K$200,9,0)</f>
        <v>RAKESH GUPTA</v>
      </c>
      <c r="AC21" s="22" t="str">
        <f>VLOOKUP(C21,DSC_Master!$C$1:$J$201,8,0)</f>
        <v>6008001700240518</v>
      </c>
      <c r="AD21" s="22" t="str">
        <f>VLOOKUP(C21,DSC_Master!$C$1:$J$201,7,0)</f>
        <v>PUNB0600800</v>
      </c>
      <c r="AE21" s="159"/>
      <c r="AF21" s="3">
        <v>49681.38</v>
      </c>
      <c r="AG21" s="5">
        <f t="shared" si="8"/>
        <v>44.964235599996755</v>
      </c>
    </row>
    <row r="22" spans="1:33" x14ac:dyDescent="0.25">
      <c r="A22" s="8">
        <v>1062</v>
      </c>
      <c r="B22" s="38" t="s">
        <v>320</v>
      </c>
      <c r="C22" s="9">
        <v>10620030</v>
      </c>
      <c r="D22" s="8">
        <f>VLOOKUP(C22,DSC_Master!$C$1:D120,2,0)</f>
        <v>64514</v>
      </c>
      <c r="E22" s="10" t="str">
        <f>VLOOKUP(C22,DSC_Master!$C$1:$K$200,4,0)</f>
        <v>PAJRAWN DSK</v>
      </c>
      <c r="F22" s="11" t="s">
        <v>304</v>
      </c>
      <c r="G22" s="11" t="s">
        <v>398</v>
      </c>
      <c r="H22" s="24">
        <v>218</v>
      </c>
      <c r="I22" s="24">
        <v>11579.5999856</v>
      </c>
      <c r="J22" s="14">
        <f t="shared" si="0"/>
        <v>11579.5999856</v>
      </c>
      <c r="K22" s="13"/>
      <c r="L22" s="13"/>
      <c r="M22" s="13">
        <v>0</v>
      </c>
      <c r="N22" s="13"/>
      <c r="O22" s="13">
        <f t="shared" si="1"/>
        <v>11579.5999856</v>
      </c>
      <c r="P22" s="13">
        <f t="shared" si="2"/>
        <v>0</v>
      </c>
      <c r="Q22" s="15">
        <f t="shared" si="3"/>
        <v>11579.5999856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Payment_01-30 Jun.xlsx</v>
      </c>
      <c r="U22" s="19"/>
      <c r="V22" s="36">
        <f t="shared" si="4"/>
        <v>202.64299974800002</v>
      </c>
      <c r="W22" s="20">
        <f t="shared" si="5"/>
        <v>28.948999963999999</v>
      </c>
      <c r="X22" s="59">
        <f t="shared" si="6"/>
        <v>173.69399978400003</v>
      </c>
      <c r="Y22" s="21">
        <v>0</v>
      </c>
      <c r="Z22" s="48">
        <f t="shared" si="7"/>
        <v>173.69399978400003</v>
      </c>
      <c r="AB22" s="22" t="str">
        <f>VLOOKUP(C22,DSC_Master!$C$1:$K$200,9,0)</f>
        <v>RAKESH KUMAR YADAV</v>
      </c>
      <c r="AC22" s="22" t="str">
        <f>VLOOKUP(C22,DSC_Master!$C$1:$J$201,8,0)</f>
        <v>6008001700156088</v>
      </c>
      <c r="AD22" s="22" t="str">
        <f>VLOOKUP(C22,DSC_Master!$C$1:$J$201,7,0)</f>
        <v>PUNB0600800</v>
      </c>
      <c r="AE22" s="159"/>
      <c r="AF22" s="3">
        <v>11579.8</v>
      </c>
      <c r="AG22" s="5">
        <f t="shared" si="8"/>
        <v>-0.20001439999941795</v>
      </c>
    </row>
    <row r="23" spans="1:33" x14ac:dyDescent="0.25">
      <c r="A23" s="8">
        <v>1062</v>
      </c>
      <c r="B23" s="38" t="s">
        <v>320</v>
      </c>
      <c r="C23" s="9">
        <v>10620031</v>
      </c>
      <c r="D23" s="8">
        <f>VLOOKUP(C23,DSC_Master!$C$1:D121,2,0)</f>
        <v>64553</v>
      </c>
      <c r="E23" s="10" t="str">
        <f>VLOOKUP(C23,DSC_Master!$C$1:$K$200,4,0)</f>
        <v>GAJDHARA DSK</v>
      </c>
      <c r="F23" s="11" t="s">
        <v>304</v>
      </c>
      <c r="G23" s="11" t="s">
        <v>398</v>
      </c>
      <c r="H23" s="24">
        <v>140</v>
      </c>
      <c r="I23" s="24">
        <v>5871.9406886000006</v>
      </c>
      <c r="J23" s="14">
        <f t="shared" si="0"/>
        <v>5871.9406886000006</v>
      </c>
      <c r="K23" s="13"/>
      <c r="L23" s="13"/>
      <c r="M23" s="13">
        <v>0</v>
      </c>
      <c r="N23" s="13"/>
      <c r="O23" s="13">
        <f t="shared" si="1"/>
        <v>5871.9406886000006</v>
      </c>
      <c r="P23" s="13">
        <f t="shared" si="2"/>
        <v>0</v>
      </c>
      <c r="Q23" s="15">
        <f t="shared" si="3"/>
        <v>5871.9406886000006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Payment_01-30 Jun.xlsx</v>
      </c>
      <c r="U23" s="19"/>
      <c r="V23" s="36">
        <f t="shared" si="4"/>
        <v>102.75896205050002</v>
      </c>
      <c r="W23" s="20">
        <f t="shared" si="5"/>
        <v>14.679851721500002</v>
      </c>
      <c r="X23" s="59">
        <f t="shared" si="6"/>
        <v>88.079110329000017</v>
      </c>
      <c r="Y23" s="21">
        <v>0</v>
      </c>
      <c r="Z23" s="48">
        <f t="shared" si="7"/>
        <v>88.079110329000017</v>
      </c>
      <c r="AB23" s="22" t="str">
        <f>VLOOKUP(C23,DSC_Master!$C$1:$K$200,9,0)</f>
        <v>RAM MOHAN SINGH</v>
      </c>
      <c r="AC23" s="22" t="str">
        <f>VLOOKUP(C23,DSC_Master!$C$1:$J$201,8,0)</f>
        <v>3005000100091168</v>
      </c>
      <c r="AD23" s="22" t="str">
        <f>VLOOKUP(C23,DSC_Master!$C$1:$J$201,7,0)</f>
        <v>PUNB0300500</v>
      </c>
      <c r="AE23" s="159"/>
      <c r="AF23" s="3">
        <v>5871.89</v>
      </c>
      <c r="AG23" s="5">
        <f t="shared" si="8"/>
        <v>5.0688600000285078E-2</v>
      </c>
    </row>
    <row r="24" spans="1:33" x14ac:dyDescent="0.25">
      <c r="A24" s="8">
        <v>1062</v>
      </c>
      <c r="B24" s="38" t="s">
        <v>320</v>
      </c>
      <c r="C24" s="9">
        <v>10620034</v>
      </c>
      <c r="D24" s="8">
        <f>VLOOKUP(C24,DSC_Master!$C$1:D122,2,0)</f>
        <v>64509</v>
      </c>
      <c r="E24" s="10" t="str">
        <f>VLOOKUP(C24,DSC_Master!$C$1:$K$200,4,0)</f>
        <v>CHHOTKI KULHARIYA</v>
      </c>
      <c r="F24" s="11" t="s">
        <v>304</v>
      </c>
      <c r="G24" s="11" t="s">
        <v>398</v>
      </c>
      <c r="H24" s="24">
        <v>453</v>
      </c>
      <c r="I24" s="24">
        <v>16342.286336000003</v>
      </c>
      <c r="J24" s="14">
        <f t="shared" si="0"/>
        <v>16342.286336000003</v>
      </c>
      <c r="K24" s="13"/>
      <c r="L24" s="13"/>
      <c r="M24" s="13">
        <v>0</v>
      </c>
      <c r="N24" s="13"/>
      <c r="O24" s="13">
        <f t="shared" si="1"/>
        <v>16342.286336000003</v>
      </c>
      <c r="P24" s="13">
        <f t="shared" si="2"/>
        <v>0</v>
      </c>
      <c r="Q24" s="15">
        <f t="shared" si="3"/>
        <v>16342.286336000003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Payment_01-30 Jun.xlsx</v>
      </c>
      <c r="U24" s="19"/>
      <c r="V24" s="36">
        <f t="shared" si="4"/>
        <v>285.99001088000006</v>
      </c>
      <c r="W24" s="20">
        <f t="shared" si="5"/>
        <v>40.855715840000009</v>
      </c>
      <c r="X24" s="59">
        <f t="shared" si="6"/>
        <v>245.13429504000004</v>
      </c>
      <c r="Y24" s="21">
        <v>0</v>
      </c>
      <c r="Z24" s="48">
        <f t="shared" si="7"/>
        <v>245.13429504000004</v>
      </c>
      <c r="AB24" s="22" t="str">
        <f>VLOOKUP(C24,DSC_Master!$C$1:$K$200,9,0)</f>
        <v>ABHIMANYU KUMAR SINGH</v>
      </c>
      <c r="AC24" s="22" t="str">
        <f>VLOOKUP(C24,DSC_Master!$C$1:$J$201,8,0)</f>
        <v>50100492904593</v>
      </c>
      <c r="AD24" s="22" t="str">
        <f>VLOOKUP(C24,DSC_Master!$C$1:$J$201,7,0)</f>
        <v>HDFC0002625</v>
      </c>
      <c r="AE24" s="159"/>
      <c r="AF24" s="3">
        <v>16342.04</v>
      </c>
      <c r="AG24" s="5">
        <f t="shared" si="8"/>
        <v>0.24633600000197475</v>
      </c>
    </row>
    <row r="25" spans="1:33" x14ac:dyDescent="0.25">
      <c r="A25" s="8">
        <v>1062</v>
      </c>
      <c r="B25" s="38" t="s">
        <v>320</v>
      </c>
      <c r="C25" s="9">
        <v>10620037</v>
      </c>
      <c r="D25" s="8">
        <f>VLOOKUP(C25,DSC_Master!$C$1:D123,2,0)</f>
        <v>64506</v>
      </c>
      <c r="E25" s="10" t="str">
        <f>VLOOKUP(C25,DSC_Master!$C$1:$K$200,4,0)</f>
        <v>KRESOPUR DSK</v>
      </c>
      <c r="F25" s="11" t="s">
        <v>304</v>
      </c>
      <c r="G25" s="11" t="s">
        <v>398</v>
      </c>
      <c r="H25" s="24">
        <v>1304</v>
      </c>
      <c r="I25" s="24">
        <v>57639.143750800002</v>
      </c>
      <c r="J25" s="14">
        <f t="shared" si="0"/>
        <v>57639.143750800002</v>
      </c>
      <c r="K25" s="13"/>
      <c r="L25" s="13"/>
      <c r="M25" s="13">
        <v>0</v>
      </c>
      <c r="N25" s="13"/>
      <c r="O25" s="13">
        <f t="shared" si="1"/>
        <v>57639.143750800002</v>
      </c>
      <c r="P25" s="13">
        <f t="shared" si="2"/>
        <v>0</v>
      </c>
      <c r="Q25" s="15">
        <f t="shared" si="3"/>
        <v>57639.143750800002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Payment_01-30 Jun.xlsx</v>
      </c>
      <c r="U25" s="19"/>
      <c r="V25" s="36">
        <f t="shared" si="4"/>
        <v>1008.6850156390001</v>
      </c>
      <c r="W25" s="20">
        <f t="shared" si="5"/>
        <v>144.09785937700002</v>
      </c>
      <c r="X25" s="59">
        <f t="shared" si="6"/>
        <v>864.58715626200001</v>
      </c>
      <c r="Y25" s="21">
        <v>0</v>
      </c>
      <c r="Z25" s="48">
        <f t="shared" si="7"/>
        <v>864.58715626200001</v>
      </c>
      <c r="AB25" s="22" t="str">
        <f>VLOOKUP(C25,DSC_Master!$C$1:$K$200,9,0)</f>
        <v>BRIJESH KUMAR</v>
      </c>
      <c r="AC25" s="22" t="str">
        <f>VLOOKUP(C25,DSC_Master!$C$1:$J$201,8,0)</f>
        <v>50100615862711</v>
      </c>
      <c r="AD25" s="22" t="str">
        <f>VLOOKUP(C25,DSC_Master!$C$1:$J$201,7,0)</f>
        <v>HDFC0002625</v>
      </c>
      <c r="AE25" s="159"/>
      <c r="AF25" s="3">
        <v>57640.26</v>
      </c>
      <c r="AG25" s="5">
        <f t="shared" si="8"/>
        <v>-1.1162492000003112</v>
      </c>
    </row>
    <row r="26" spans="1:33" x14ac:dyDescent="0.25">
      <c r="A26" s="8">
        <v>1062</v>
      </c>
      <c r="B26" s="38" t="s">
        <v>320</v>
      </c>
      <c r="C26" s="9">
        <v>10620038</v>
      </c>
      <c r="D26" s="8">
        <f>VLOOKUP(C26,DSC_Master!$C$1:D124,2,0)</f>
        <v>64534</v>
      </c>
      <c r="E26" s="10" t="str">
        <f>VLOOKUP(C26,DSC_Master!$C$1:$K$200,4,0)</f>
        <v>MIRCHA DSK</v>
      </c>
      <c r="F26" s="11" t="s">
        <v>304</v>
      </c>
      <c r="G26" s="11" t="s">
        <v>398</v>
      </c>
      <c r="H26" s="24">
        <v>453</v>
      </c>
      <c r="I26" s="24">
        <v>19696.972637499999</v>
      </c>
      <c r="J26" s="14">
        <f t="shared" si="0"/>
        <v>19696.972637499999</v>
      </c>
      <c r="K26" s="13"/>
      <c r="L26" s="13"/>
      <c r="M26" s="13">
        <v>0</v>
      </c>
      <c r="N26" s="13"/>
      <c r="O26" s="13">
        <f t="shared" si="1"/>
        <v>19696.972637499999</v>
      </c>
      <c r="P26" s="13">
        <f t="shared" si="2"/>
        <v>0</v>
      </c>
      <c r="Q26" s="15">
        <f t="shared" si="3"/>
        <v>19696.972637499999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Payment_01-30 Jun.xlsx</v>
      </c>
      <c r="U26" s="19"/>
      <c r="V26" s="36">
        <f t="shared" si="4"/>
        <v>344.69702115625</v>
      </c>
      <c r="W26" s="20">
        <f t="shared" si="5"/>
        <v>49.242431593749998</v>
      </c>
      <c r="X26" s="59">
        <f t="shared" si="6"/>
        <v>295.45458956250002</v>
      </c>
      <c r="Y26" s="21">
        <v>0</v>
      </c>
      <c r="Z26" s="48">
        <f t="shared" si="7"/>
        <v>295.45458956250002</v>
      </c>
      <c r="AA26" s="23"/>
      <c r="AB26" s="22" t="str">
        <f>VLOOKUP(C26,DSC_Master!$C$1:$K$200,9,0)</f>
        <v>CHANDAN YADAV</v>
      </c>
      <c r="AC26" s="22" t="str">
        <f>VLOOKUP(C26,DSC_Master!$C$1:$J$201,8,0)</f>
        <v>40043294718</v>
      </c>
      <c r="AD26" s="22" t="str">
        <f>VLOOKUP(C26,DSC_Master!$C$1:$J$201,7,0)</f>
        <v>SBIN0006137</v>
      </c>
      <c r="AE26" s="159"/>
      <c r="AF26" s="3">
        <v>19697.3</v>
      </c>
      <c r="AG26" s="5">
        <f t="shared" si="8"/>
        <v>-0.32736250000016298</v>
      </c>
    </row>
    <row r="27" spans="1:33" x14ac:dyDescent="0.25">
      <c r="A27" s="8">
        <v>1062</v>
      </c>
      <c r="B27" s="38" t="s">
        <v>320</v>
      </c>
      <c r="C27" s="9">
        <v>10620042</v>
      </c>
      <c r="D27" s="8">
        <f>VLOOKUP(C27,DSC_Master!$C$1:D125,2,0)</f>
        <v>64559</v>
      </c>
      <c r="E27" s="10" t="str">
        <f>VLOOKUP(C27,DSC_Master!$C$1:$K$200,4,0)</f>
        <v>MUJAN DSK</v>
      </c>
      <c r="F27" s="11" t="s">
        <v>304</v>
      </c>
      <c r="G27" s="11" t="s">
        <v>398</v>
      </c>
      <c r="H27" s="24">
        <v>647</v>
      </c>
      <c r="I27" s="24">
        <v>33182.680095999996</v>
      </c>
      <c r="J27" s="14">
        <f t="shared" si="0"/>
        <v>33182.680095999996</v>
      </c>
      <c r="K27" s="13"/>
      <c r="L27" s="13"/>
      <c r="M27" s="13">
        <v>0</v>
      </c>
      <c r="N27" s="13"/>
      <c r="O27" s="13">
        <f t="shared" si="1"/>
        <v>33182.680095999996</v>
      </c>
      <c r="P27" s="13">
        <f t="shared" si="2"/>
        <v>0</v>
      </c>
      <c r="Q27" s="15">
        <f t="shared" si="3"/>
        <v>33182.680095999996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Payment_01-30 Jun.xlsx</v>
      </c>
      <c r="U27" s="19"/>
      <c r="V27" s="36">
        <f t="shared" si="4"/>
        <v>580.69690168</v>
      </c>
      <c r="W27" s="20">
        <f t="shared" si="5"/>
        <v>82.956700239999989</v>
      </c>
      <c r="X27" s="59">
        <f t="shared" si="6"/>
        <v>497.74020144000002</v>
      </c>
      <c r="Y27" s="21">
        <v>0</v>
      </c>
      <c r="Z27" s="48">
        <f t="shared" si="7"/>
        <v>497.74020144000002</v>
      </c>
      <c r="AB27" s="22" t="str">
        <f>VLOOKUP(C27,DSC_Master!$C$1:$K$200,9,0)</f>
        <v>HARI KISHUN TIWARI</v>
      </c>
      <c r="AC27" s="22" t="str">
        <f>VLOOKUP(C27,DSC_Master!$C$1:$J$201,8,0)</f>
        <v>50100292592830</v>
      </c>
      <c r="AD27" s="22" t="str">
        <f>VLOOKUP(C27,DSC_Master!$C$1:$J$201,7,0)</f>
        <v>HDFC0002625</v>
      </c>
      <c r="AE27" s="159"/>
      <c r="AF27" s="3">
        <v>33183.71</v>
      </c>
      <c r="AG27" s="5">
        <f t="shared" si="8"/>
        <v>-1.0299040000027162</v>
      </c>
    </row>
    <row r="28" spans="1:33" x14ac:dyDescent="0.25">
      <c r="A28" s="8">
        <v>1062</v>
      </c>
      <c r="B28" s="38" t="s">
        <v>320</v>
      </c>
      <c r="C28" s="9">
        <v>10620043</v>
      </c>
      <c r="D28" s="8">
        <f>VLOOKUP(C28,DSC_Master!$C$1:D126,2,0)</f>
        <v>64510</v>
      </c>
      <c r="E28" s="10" t="str">
        <f>VLOOKUP(C28,DSC_Master!$C$1:$K$200,4,0)</f>
        <v>BHIRKHIRA DSK</v>
      </c>
      <c r="F28" s="11" t="s">
        <v>304</v>
      </c>
      <c r="G28" s="11" t="s">
        <v>398</v>
      </c>
      <c r="H28" s="24">
        <v>458</v>
      </c>
      <c r="I28" s="24">
        <v>19132.635239899999</v>
      </c>
      <c r="J28" s="14">
        <f t="shared" si="0"/>
        <v>19132.635239899999</v>
      </c>
      <c r="K28" s="13"/>
      <c r="L28" s="13"/>
      <c r="M28" s="13">
        <v>0</v>
      </c>
      <c r="N28" s="13"/>
      <c r="O28" s="13">
        <f t="shared" si="1"/>
        <v>19132.635239899999</v>
      </c>
      <c r="P28" s="13">
        <f t="shared" si="2"/>
        <v>0</v>
      </c>
      <c r="Q28" s="15">
        <f t="shared" si="3"/>
        <v>19132.635239899999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Payment_01-30 Jun.xlsx</v>
      </c>
      <c r="U28" s="19"/>
      <c r="V28" s="36">
        <f t="shared" si="4"/>
        <v>334.82111669825002</v>
      </c>
      <c r="W28" s="20">
        <f t="shared" si="5"/>
        <v>47.83158809975</v>
      </c>
      <c r="X28" s="59">
        <f t="shared" si="6"/>
        <v>286.98952859850004</v>
      </c>
      <c r="Y28" s="21">
        <v>0</v>
      </c>
      <c r="Z28" s="48">
        <f t="shared" si="7"/>
        <v>286.98952859850004</v>
      </c>
      <c r="AB28" s="22" t="str">
        <f>VLOOKUP(C28,DSC_Master!$C$1:$K$200,9,0)</f>
        <v>MANOJ KUMAR SINGH</v>
      </c>
      <c r="AC28" s="22" t="str">
        <f>VLOOKUP(C28,DSC_Master!$C$1:$J$201,8,0)</f>
        <v>2784000100083409</v>
      </c>
      <c r="AD28" s="22" t="str">
        <f>VLOOKUP(C28,DSC_Master!$C$1:$J$201,7,0)</f>
        <v>PUNB0278400</v>
      </c>
      <c r="AE28" s="159"/>
      <c r="AF28" s="3">
        <v>19137.71</v>
      </c>
      <c r="AG28" s="5">
        <f t="shared" si="8"/>
        <v>-5.074760100000276</v>
      </c>
    </row>
    <row r="29" spans="1:33" x14ac:dyDescent="0.25">
      <c r="A29" s="8">
        <v>1062</v>
      </c>
      <c r="B29" s="38" t="s">
        <v>320</v>
      </c>
      <c r="C29" s="9">
        <v>10620044</v>
      </c>
      <c r="D29" s="8">
        <f>VLOOKUP(C29,DSC_Master!$C$1:D127,2,0)</f>
        <v>64513</v>
      </c>
      <c r="E29" s="10" t="str">
        <f>VLOOKUP(C29,DSC_Master!$C$1:$K$200,4,0)</f>
        <v>BHOKARI DSK</v>
      </c>
      <c r="F29" s="11" t="s">
        <v>304</v>
      </c>
      <c r="G29" s="11" t="s">
        <v>398</v>
      </c>
      <c r="H29" s="24">
        <v>732</v>
      </c>
      <c r="I29" s="24">
        <v>29335.1351392</v>
      </c>
      <c r="J29" s="14">
        <f t="shared" si="0"/>
        <v>29335.1351392</v>
      </c>
      <c r="K29" s="13"/>
      <c r="L29" s="13"/>
      <c r="M29" s="13">
        <v>0</v>
      </c>
      <c r="N29" s="13"/>
      <c r="O29" s="13">
        <f t="shared" si="1"/>
        <v>29335.1351392</v>
      </c>
      <c r="P29" s="13">
        <f t="shared" si="2"/>
        <v>0</v>
      </c>
      <c r="Q29" s="15">
        <f t="shared" si="3"/>
        <v>29335.1351392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Payment_01-30 Jun.xlsx</v>
      </c>
      <c r="U29" s="19"/>
      <c r="V29" s="36">
        <f t="shared" si="4"/>
        <v>513.364864936</v>
      </c>
      <c r="W29" s="20">
        <f t="shared" si="5"/>
        <v>73.337837848000007</v>
      </c>
      <c r="X29" s="59">
        <f t="shared" si="6"/>
        <v>440.02702708800001</v>
      </c>
      <c r="Y29" s="21">
        <v>0</v>
      </c>
      <c r="Z29" s="48">
        <f t="shared" si="7"/>
        <v>440.02702708800001</v>
      </c>
      <c r="AB29" s="22" t="str">
        <f>VLOOKUP(C29,DSC_Master!$C$1:$K$200,9,0)</f>
        <v>NAGENDRA KUMAR YADAV</v>
      </c>
      <c r="AC29" s="22" t="str">
        <f>VLOOKUP(C29,DSC_Master!$C$1:$J$201,8,0)</f>
        <v>461910110002388</v>
      </c>
      <c r="AD29" s="22" t="str">
        <f>VLOOKUP(C29,DSC_Master!$C$1:$J$201,7,0)</f>
        <v>BKID0004619</v>
      </c>
      <c r="AE29" s="159"/>
      <c r="AF29" s="3">
        <v>29317.31</v>
      </c>
      <c r="AG29" s="5">
        <f t="shared" si="8"/>
        <v>17.825139199998375</v>
      </c>
    </row>
    <row r="30" spans="1:33" x14ac:dyDescent="0.25">
      <c r="A30" s="8">
        <v>1062</v>
      </c>
      <c r="B30" s="38" t="s">
        <v>320</v>
      </c>
      <c r="C30" s="9">
        <v>10620048</v>
      </c>
      <c r="D30" s="8">
        <f>VLOOKUP(C30,DSC_Master!$C$1:D128,2,0)</f>
        <v>64560</v>
      </c>
      <c r="E30" s="10" t="str">
        <f>VLOOKUP(C30,DSC_Master!$C$1:$K$200,4,0)</f>
        <v>SAHDULLAPUR DSK</v>
      </c>
      <c r="F30" s="11" t="s">
        <v>304</v>
      </c>
      <c r="G30" s="11" t="s">
        <v>398</v>
      </c>
      <c r="H30" s="24">
        <v>41</v>
      </c>
      <c r="I30" s="24">
        <v>1933.9268</v>
      </c>
      <c r="J30" s="14">
        <f t="shared" si="0"/>
        <v>1933.9268</v>
      </c>
      <c r="K30" s="13"/>
      <c r="L30" s="13"/>
      <c r="M30" s="13">
        <v>0</v>
      </c>
      <c r="N30" s="13"/>
      <c r="O30" s="13">
        <f t="shared" si="1"/>
        <v>1933.9268</v>
      </c>
      <c r="P30" s="13">
        <f t="shared" si="2"/>
        <v>0</v>
      </c>
      <c r="Q30" s="15">
        <f t="shared" si="3"/>
        <v>1933.9268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Payment_01-30 Jun.xlsx</v>
      </c>
      <c r="U30" s="19"/>
      <c r="V30" s="36">
        <f t="shared" si="4"/>
        <v>33.843719</v>
      </c>
      <c r="W30" s="20">
        <f t="shared" si="5"/>
        <v>4.8348170000000001</v>
      </c>
      <c r="X30" s="59">
        <f t="shared" si="6"/>
        <v>29.008901999999999</v>
      </c>
      <c r="Y30" s="21">
        <v>0</v>
      </c>
      <c r="Z30" s="48">
        <f t="shared" si="7"/>
        <v>29.008901999999999</v>
      </c>
      <c r="AB30" s="22" t="str">
        <f>VLOOKUP(C30,DSC_Master!$C$1:$K$200,9,0)</f>
        <v>UMESH BIND</v>
      </c>
      <c r="AC30" s="22" t="str">
        <f>VLOOKUP(C30,DSC_Master!$C$1:$J$201,8,0)</f>
        <v>00070100030318</v>
      </c>
      <c r="AD30" s="22" t="str">
        <f>VLOOKUP(C30,DSC_Master!$C$1:$J$201,7,0)</f>
        <v>BARB0MOHANI</v>
      </c>
      <c r="AE30" s="159"/>
      <c r="AF30" s="3">
        <v>1933.94</v>
      </c>
      <c r="AG30" s="5">
        <f t="shared" si="8"/>
        <v>-1.3200000000097134E-2</v>
      </c>
    </row>
    <row r="31" spans="1:33" x14ac:dyDescent="0.25">
      <c r="A31" s="8">
        <v>1062</v>
      </c>
      <c r="B31" s="38" t="s">
        <v>320</v>
      </c>
      <c r="C31" s="9">
        <v>10620049</v>
      </c>
      <c r="D31" s="8">
        <f>VLOOKUP(C31,DSC_Master!$C$1:D129,2,0)</f>
        <v>64517</v>
      </c>
      <c r="E31" s="10" t="str">
        <f>VLOOKUP(C31,DSC_Master!$C$1:$K$200,4,0)</f>
        <v>BHALUHI DSK</v>
      </c>
      <c r="F31" s="11" t="s">
        <v>304</v>
      </c>
      <c r="G31" s="11" t="s">
        <v>398</v>
      </c>
      <c r="H31" s="24">
        <v>592</v>
      </c>
      <c r="I31" s="24">
        <v>24245.133510900003</v>
      </c>
      <c r="J31" s="14">
        <f t="shared" si="0"/>
        <v>24245.133510900003</v>
      </c>
      <c r="K31" s="13"/>
      <c r="L31" s="13"/>
      <c r="M31" s="13">
        <v>0</v>
      </c>
      <c r="N31" s="13"/>
      <c r="O31" s="13">
        <f t="shared" si="1"/>
        <v>24245.133510900003</v>
      </c>
      <c r="P31" s="13">
        <f t="shared" si="2"/>
        <v>0</v>
      </c>
      <c r="Q31" s="15">
        <f t="shared" si="3"/>
        <v>24245.133510900003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Payment_01-30 Jun.xlsx</v>
      </c>
      <c r="U31" s="19"/>
      <c r="V31" s="36">
        <f t="shared" si="4"/>
        <v>424.28983644075009</v>
      </c>
      <c r="W31" s="20">
        <f t="shared" si="5"/>
        <v>60.61283377725001</v>
      </c>
      <c r="X31" s="59">
        <f t="shared" si="6"/>
        <v>363.6770026635001</v>
      </c>
      <c r="Y31" s="21">
        <v>0</v>
      </c>
      <c r="Z31" s="48">
        <f t="shared" si="7"/>
        <v>363.6770026635001</v>
      </c>
      <c r="AB31" s="22" t="str">
        <f>VLOOKUP(C31,DSC_Master!$C$1:$K$200,9,0)</f>
        <v>VIJENDRA SINGH</v>
      </c>
      <c r="AC31" s="22" t="str">
        <f>VLOOKUP(C31,DSC_Master!$C$1:$J$201,8,0)</f>
        <v>603001010050830</v>
      </c>
      <c r="AD31" s="22" t="str">
        <f>VLOOKUP(C31,DSC_Master!$C$1:$J$201,7,0)</f>
        <v>UBIN0560308</v>
      </c>
      <c r="AE31" s="159"/>
      <c r="AF31" s="3">
        <v>24245.41</v>
      </c>
      <c r="AG31" s="5">
        <f t="shared" si="8"/>
        <v>-0.27648909999697935</v>
      </c>
    </row>
    <row r="32" spans="1:33" x14ac:dyDescent="0.25">
      <c r="A32" s="8">
        <v>1062</v>
      </c>
      <c r="B32" s="38" t="s">
        <v>320</v>
      </c>
      <c r="C32" s="9">
        <v>10620051</v>
      </c>
      <c r="D32" s="8">
        <f>VLOOKUP(C32,DSC_Master!$C$1:D130,2,0)</f>
        <v>64543</v>
      </c>
      <c r="E32" s="10" t="str">
        <f>VLOOKUP(C32,DSC_Master!$C$1:$K$200,4,0)</f>
        <v>SUHWAL DSK</v>
      </c>
      <c r="F32" s="11" t="s">
        <v>304</v>
      </c>
      <c r="G32" s="11" t="s">
        <v>398</v>
      </c>
      <c r="H32" s="24">
        <v>15417</v>
      </c>
      <c r="I32" s="24">
        <v>601313.79090000014</v>
      </c>
      <c r="J32" s="14">
        <f t="shared" si="0"/>
        <v>601313.79090000014</v>
      </c>
      <c r="K32" s="13"/>
      <c r="L32" s="13"/>
      <c r="M32" s="13">
        <v>0</v>
      </c>
      <c r="N32" s="13"/>
      <c r="O32" s="13">
        <f t="shared" si="1"/>
        <v>601313.79090000014</v>
      </c>
      <c r="P32" s="13">
        <f t="shared" si="2"/>
        <v>0</v>
      </c>
      <c r="Q32" s="15">
        <f t="shared" si="3"/>
        <v>601313.79090000014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Payment_01-30 Jun.xlsx</v>
      </c>
      <c r="U32" s="19"/>
      <c r="V32" s="36">
        <f t="shared" si="4"/>
        <v>10522.991340750003</v>
      </c>
      <c r="W32" s="20">
        <f t="shared" si="5"/>
        <v>1503.2844772500005</v>
      </c>
      <c r="X32" s="59">
        <f t="shared" si="6"/>
        <v>9019.7068635000014</v>
      </c>
      <c r="Y32" s="21">
        <v>0</v>
      </c>
      <c r="Z32" s="48">
        <f t="shared" si="7"/>
        <v>9019.7068635000014</v>
      </c>
      <c r="AB32" s="22" t="str">
        <f>VLOOKUP(C32,DSC_Master!$C$1:$K$200,9,0)</f>
        <v>ADITI PANDEY</v>
      </c>
      <c r="AC32" s="22" t="str">
        <f>VLOOKUP(C32,DSC_Master!$C$1:$J$201,8,0)</f>
        <v>719210110003860</v>
      </c>
      <c r="AD32" s="22" t="str">
        <f>VLOOKUP(C32,DSC_Master!$C$1:$J$201,7,0)</f>
        <v>BKID0007192</v>
      </c>
      <c r="AE32" s="159"/>
      <c r="AF32" s="3">
        <v>600879.51</v>
      </c>
      <c r="AG32" s="5">
        <f t="shared" si="8"/>
        <v>434.2809000001289</v>
      </c>
    </row>
    <row r="33" spans="1:33" x14ac:dyDescent="0.25">
      <c r="A33" s="8">
        <v>1062</v>
      </c>
      <c r="B33" s="38" t="s">
        <v>320</v>
      </c>
      <c r="C33" s="9">
        <v>10620052</v>
      </c>
      <c r="D33" s="8">
        <f>VLOOKUP(C33,DSC_Master!$C$1:D131,2,0)</f>
        <v>60614</v>
      </c>
      <c r="E33" s="10" t="str">
        <f>VLOOKUP(C33,DSC_Master!$C$1:$K$200,4,0)</f>
        <v>BAHPURA DSK</v>
      </c>
      <c r="F33" s="11" t="s">
        <v>304</v>
      </c>
      <c r="G33" s="11" t="s">
        <v>398</v>
      </c>
      <c r="H33" s="24">
        <v>198</v>
      </c>
      <c r="I33" s="24">
        <v>9259.2197799999994</v>
      </c>
      <c r="J33" s="14">
        <f t="shared" si="0"/>
        <v>9259.2197799999994</v>
      </c>
      <c r="K33" s="13"/>
      <c r="L33" s="13"/>
      <c r="M33" s="13">
        <v>0</v>
      </c>
      <c r="N33" s="13"/>
      <c r="O33" s="13">
        <f t="shared" si="1"/>
        <v>9259.2197799999994</v>
      </c>
      <c r="P33" s="13">
        <f t="shared" si="2"/>
        <v>0</v>
      </c>
      <c r="Q33" s="15">
        <f t="shared" si="3"/>
        <v>9259.2197799999994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Payment_01-30 Jun.xlsx</v>
      </c>
      <c r="U33" s="19"/>
      <c r="V33" s="36">
        <f t="shared" si="4"/>
        <v>162.03634615000001</v>
      </c>
      <c r="W33" s="20">
        <f t="shared" si="5"/>
        <v>23.148049449999998</v>
      </c>
      <c r="X33" s="59">
        <f t="shared" si="6"/>
        <v>138.88829670000001</v>
      </c>
      <c r="Y33" s="21">
        <v>0</v>
      </c>
      <c r="Z33" s="48">
        <f t="shared" si="7"/>
        <v>138.88829670000001</v>
      </c>
      <c r="AB33" s="22" t="str">
        <f>VLOOKUP(C33,DSC_Master!$C$1:$K$200,9,0)</f>
        <v>ARVIND SINGH</v>
      </c>
      <c r="AC33" s="22" t="str">
        <f>VLOOKUP(C33,DSC_Master!$C$1:$J$201,8,0)</f>
        <v>2784000100277129</v>
      </c>
      <c r="AD33" s="22" t="str">
        <f>VLOOKUP(C33,DSC_Master!$C$1:$J$201,7,0)</f>
        <v>PUNB0278400</v>
      </c>
      <c r="AE33" s="159"/>
      <c r="AF33" s="3">
        <v>9259.43</v>
      </c>
      <c r="AG33" s="5">
        <f t="shared" si="8"/>
        <v>-0.21022000000084518</v>
      </c>
    </row>
    <row r="34" spans="1:33" x14ac:dyDescent="0.25">
      <c r="A34" s="8">
        <v>1062</v>
      </c>
      <c r="B34" s="38" t="s">
        <v>320</v>
      </c>
      <c r="C34" s="9">
        <v>10620053</v>
      </c>
      <c r="D34" s="8">
        <f>VLOOKUP(C34,DSC_Master!$C$1:D132,2,0)</f>
        <v>64573</v>
      </c>
      <c r="E34" s="10" t="str">
        <f>VLOOKUP(C34,DSC_Master!$C$1:$K$200,4,0)</f>
        <v>KAMHARI DSK</v>
      </c>
      <c r="F34" s="11" t="s">
        <v>304</v>
      </c>
      <c r="G34" s="11" t="s">
        <v>398</v>
      </c>
      <c r="H34" s="24">
        <v>614</v>
      </c>
      <c r="I34" s="24">
        <v>23968.804043500004</v>
      </c>
      <c r="J34" s="14">
        <f t="shared" si="0"/>
        <v>23968.804043500004</v>
      </c>
      <c r="K34" s="13"/>
      <c r="L34" s="13"/>
      <c r="M34" s="13">
        <v>0</v>
      </c>
      <c r="N34" s="13"/>
      <c r="O34" s="13">
        <f t="shared" si="1"/>
        <v>23968.804043500004</v>
      </c>
      <c r="P34" s="13">
        <f t="shared" si="2"/>
        <v>0</v>
      </c>
      <c r="Q34" s="15">
        <f t="shared" si="3"/>
        <v>23968.804043500004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Payment_01-30 Jun.xlsx</v>
      </c>
      <c r="U34" s="19"/>
      <c r="V34" s="36">
        <f t="shared" si="4"/>
        <v>419.45407076125014</v>
      </c>
      <c r="W34" s="20">
        <f t="shared" si="5"/>
        <v>59.922010108750008</v>
      </c>
      <c r="X34" s="59">
        <f t="shared" si="6"/>
        <v>359.53206065250015</v>
      </c>
      <c r="Y34" s="21">
        <v>0</v>
      </c>
      <c r="Z34" s="48">
        <f t="shared" si="7"/>
        <v>359.53206065250015</v>
      </c>
      <c r="AA34" s="23"/>
      <c r="AB34" s="22" t="str">
        <f>VLOOKUP(C34,DSC_Master!$C$1:$K$200,9,0)</f>
        <v>ARVIND SINGH</v>
      </c>
      <c r="AC34" s="22" t="str">
        <f>VLOOKUP(C34,DSC_Master!$C$1:$J$201,8,0)</f>
        <v>6008000100167773</v>
      </c>
      <c r="AD34" s="22" t="str">
        <f>VLOOKUP(C34,DSC_Master!$C$1:$J$201,7,0)</f>
        <v>PUNB0600800</v>
      </c>
      <c r="AE34" s="159"/>
      <c r="AF34" s="3">
        <v>23968.880000000001</v>
      </c>
      <c r="AG34" s="5">
        <f t="shared" si="8"/>
        <v>-7.5956499997118954E-2</v>
      </c>
    </row>
    <row r="35" spans="1:33" x14ac:dyDescent="0.25">
      <c r="A35" s="8">
        <v>1062</v>
      </c>
      <c r="B35" s="38" t="s">
        <v>320</v>
      </c>
      <c r="C35" s="9">
        <v>10620054</v>
      </c>
      <c r="D35" s="8">
        <f>VLOOKUP(C35,DSC_Master!$C$1:D133,2,0)</f>
        <v>64562</v>
      </c>
      <c r="E35" s="10" t="str">
        <f>VLOOKUP(C35,DSC_Master!$C$1:$K$200,4,0)</f>
        <v>KAJARIYA DSK</v>
      </c>
      <c r="F35" s="11" t="s">
        <v>304</v>
      </c>
      <c r="G35" s="11" t="s">
        <v>398</v>
      </c>
      <c r="H35" s="24">
        <v>758</v>
      </c>
      <c r="I35" s="24">
        <v>34213.087576500002</v>
      </c>
      <c r="J35" s="14">
        <f t="shared" si="0"/>
        <v>34213.087576500002</v>
      </c>
      <c r="K35" s="13"/>
      <c r="L35" s="13"/>
      <c r="M35" s="13">
        <v>0</v>
      </c>
      <c r="N35" s="13"/>
      <c r="O35" s="13">
        <f t="shared" si="1"/>
        <v>34213.087576500002</v>
      </c>
      <c r="P35" s="13">
        <f t="shared" si="2"/>
        <v>0</v>
      </c>
      <c r="Q35" s="15">
        <f t="shared" si="3"/>
        <v>34213.087576500002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Payment_01-30 Jun.xlsx</v>
      </c>
      <c r="U35" s="19"/>
      <c r="V35" s="36">
        <f t="shared" si="4"/>
        <v>598.7290325887501</v>
      </c>
      <c r="W35" s="20">
        <f t="shared" si="5"/>
        <v>85.53271894125001</v>
      </c>
      <c r="X35" s="59">
        <f t="shared" si="6"/>
        <v>513.19631364750012</v>
      </c>
      <c r="Y35" s="21">
        <v>0</v>
      </c>
      <c r="Z35" s="48">
        <f t="shared" si="7"/>
        <v>513.19631364750012</v>
      </c>
      <c r="AB35" s="22" t="str">
        <f>VLOOKUP(C35,DSC_Master!$C$1:$K$200,9,0)</f>
        <v>HARERAM KUMAR</v>
      </c>
      <c r="AC35" s="22" t="str">
        <f>VLOOKUP(C35,DSC_Master!$C$1:$J$201,8,0)</f>
        <v>924010015769691</v>
      </c>
      <c r="AD35" s="22" t="str">
        <f>VLOOKUP(C35,DSC_Master!$C$1:$J$201,7,0)</f>
        <v>UTIB0001816</v>
      </c>
      <c r="AE35" s="159"/>
      <c r="AF35" s="3">
        <v>34213.47</v>
      </c>
      <c r="AG35" s="5">
        <f t="shared" si="8"/>
        <v>-0.38242349999927683</v>
      </c>
    </row>
    <row r="36" spans="1:33" x14ac:dyDescent="0.25">
      <c r="A36" s="8">
        <v>1062</v>
      </c>
      <c r="B36" s="38" t="s">
        <v>320</v>
      </c>
      <c r="C36" s="9">
        <v>10620056</v>
      </c>
      <c r="D36" s="8">
        <f>VLOOKUP(C36,DSC_Master!$C$1:D134,2,0)</f>
        <v>64501</v>
      </c>
      <c r="E36" s="10" t="str">
        <f>VLOOKUP(C36,DSC_Master!$C$1:$K$200,4,0)</f>
        <v>SAHUKA DSK</v>
      </c>
      <c r="F36" s="11" t="s">
        <v>304</v>
      </c>
      <c r="G36" s="11" t="s">
        <v>398</v>
      </c>
      <c r="H36" s="24">
        <v>217</v>
      </c>
      <c r="I36" s="24">
        <v>8989.9316964000009</v>
      </c>
      <c r="J36" s="14">
        <f t="shared" si="0"/>
        <v>8989.9316964000009</v>
      </c>
      <c r="K36" s="13"/>
      <c r="L36" s="13"/>
      <c r="M36" s="13">
        <v>0</v>
      </c>
      <c r="N36" s="13"/>
      <c r="O36" s="13">
        <f t="shared" si="1"/>
        <v>8989.9316964000009</v>
      </c>
      <c r="P36" s="13">
        <f t="shared" si="2"/>
        <v>0</v>
      </c>
      <c r="Q36" s="15">
        <f t="shared" si="3"/>
        <v>8989.9316964000009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Payment_01-30 Jun.xlsx</v>
      </c>
      <c r="U36" s="19"/>
      <c r="V36" s="36">
        <f t="shared" si="4"/>
        <v>157.32380468700003</v>
      </c>
      <c r="W36" s="20">
        <f t="shared" si="5"/>
        <v>22.474829241000002</v>
      </c>
      <c r="X36" s="59">
        <f t="shared" si="6"/>
        <v>134.84897544600003</v>
      </c>
      <c r="Y36" s="21">
        <v>0</v>
      </c>
      <c r="Z36" s="48">
        <f t="shared" si="7"/>
        <v>134.84897544600003</v>
      </c>
      <c r="AB36" s="22" t="str">
        <f>VLOOKUP(C36,DSC_Master!$C$1:$K$200,9,0)</f>
        <v>ISARAT PRAVIN</v>
      </c>
      <c r="AC36" s="22" t="str">
        <f>VLOOKUP(C36,DSC_Master!$C$1:$J$201,8,0)</f>
        <v>441810110004179</v>
      </c>
      <c r="AD36" s="22" t="str">
        <f>VLOOKUP(C36,DSC_Master!$C$1:$J$201,7,0)</f>
        <v>BKID0004418</v>
      </c>
      <c r="AE36" s="159"/>
      <c r="AF36" s="3">
        <v>8990.19</v>
      </c>
      <c r="AG36" s="5">
        <f t="shared" si="8"/>
        <v>-0.25830359999963548</v>
      </c>
    </row>
    <row r="37" spans="1:33" x14ac:dyDescent="0.25">
      <c r="A37" s="8">
        <v>1062</v>
      </c>
      <c r="B37" s="38" t="s">
        <v>320</v>
      </c>
      <c r="C37" s="9">
        <v>10620057</v>
      </c>
      <c r="D37" s="8">
        <f>VLOOKUP(C37,DSC_Master!$C$1:D135,2,0)</f>
        <v>64511</v>
      </c>
      <c r="E37" s="10" t="str">
        <f>VLOOKUP(C37,DSC_Master!$C$1:$K$200,4,0)</f>
        <v>DAROLI DSK</v>
      </c>
      <c r="F37" s="11" t="s">
        <v>304</v>
      </c>
      <c r="G37" s="11" t="s">
        <v>398</v>
      </c>
      <c r="H37" s="24">
        <v>349</v>
      </c>
      <c r="I37" s="24">
        <v>17735.866499399999</v>
      </c>
      <c r="J37" s="14">
        <f t="shared" si="0"/>
        <v>17735.866499399999</v>
      </c>
      <c r="K37" s="13"/>
      <c r="L37" s="13"/>
      <c r="M37" s="13">
        <v>0</v>
      </c>
      <c r="N37" s="13"/>
      <c r="O37" s="13">
        <f t="shared" si="1"/>
        <v>17735.866499399999</v>
      </c>
      <c r="P37" s="13">
        <f t="shared" si="2"/>
        <v>0</v>
      </c>
      <c r="Q37" s="15">
        <f t="shared" si="3"/>
        <v>17735.866499399999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Payment_01-30 Jun.xlsx</v>
      </c>
      <c r="U37" s="19"/>
      <c r="V37" s="36">
        <f t="shared" si="4"/>
        <v>310.37766373950001</v>
      </c>
      <c r="W37" s="20">
        <f t="shared" si="5"/>
        <v>44.339666248500002</v>
      </c>
      <c r="X37" s="59">
        <f t="shared" si="6"/>
        <v>266.037997491</v>
      </c>
      <c r="Y37" s="21">
        <v>0</v>
      </c>
      <c r="Z37" s="48">
        <f t="shared" si="7"/>
        <v>266.037997491</v>
      </c>
      <c r="AB37" s="22" t="str">
        <f>VLOOKUP(C37,DSC_Master!$C$1:$K$200,9,0)</f>
        <v>KAPIL MUNI SINGH</v>
      </c>
      <c r="AC37" s="22" t="str">
        <f>VLOOKUP(C37,DSC_Master!$C$1:$J$201,8,0)</f>
        <v>461110100003922</v>
      </c>
      <c r="AD37" s="22" t="str">
        <f>VLOOKUP(C37,DSC_Master!$C$1:$J$201,7,0)</f>
        <v>BKID0004611</v>
      </c>
      <c r="AE37" s="159"/>
      <c r="AF37" s="3">
        <v>17736.330000000002</v>
      </c>
      <c r="AG37" s="5">
        <f t="shared" si="8"/>
        <v>-0.46350060000258964</v>
      </c>
    </row>
    <row r="38" spans="1:33" x14ac:dyDescent="0.25">
      <c r="A38" s="8">
        <v>1062</v>
      </c>
      <c r="B38" s="38" t="s">
        <v>320</v>
      </c>
      <c r="C38" s="9">
        <v>10620058</v>
      </c>
      <c r="D38" s="8">
        <f>VLOOKUP(C38,DSC_Master!$C$1:D136,2,0)</f>
        <v>64541</v>
      </c>
      <c r="E38" s="10" t="str">
        <f>VLOOKUP(C38,DSC_Master!$C$1:$K$200,4,0)</f>
        <v>JALDHAH DSK</v>
      </c>
      <c r="F38" s="11" t="s">
        <v>304</v>
      </c>
      <c r="G38" s="11" t="s">
        <v>398</v>
      </c>
      <c r="H38" s="24">
        <v>212</v>
      </c>
      <c r="I38" s="24">
        <v>8363.4141369999998</v>
      </c>
      <c r="J38" s="14">
        <f t="shared" si="0"/>
        <v>8363.4141369999998</v>
      </c>
      <c r="K38" s="13"/>
      <c r="L38" s="13"/>
      <c r="M38" s="13">
        <v>0</v>
      </c>
      <c r="N38" s="13"/>
      <c r="O38" s="13">
        <f t="shared" si="1"/>
        <v>8363.4141369999998</v>
      </c>
      <c r="P38" s="13">
        <f t="shared" si="2"/>
        <v>0</v>
      </c>
      <c r="Q38" s="15">
        <f t="shared" si="3"/>
        <v>8363.4141369999998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Payment_01-30 Jun.xlsx</v>
      </c>
      <c r="U38" s="19"/>
      <c r="V38" s="36">
        <f t="shared" si="4"/>
        <v>146.3597473975</v>
      </c>
      <c r="W38" s="20">
        <f t="shared" si="5"/>
        <v>20.908535342499999</v>
      </c>
      <c r="X38" s="59">
        <f t="shared" si="6"/>
        <v>125.451212055</v>
      </c>
      <c r="Y38" s="21">
        <v>0</v>
      </c>
      <c r="Z38" s="48">
        <f t="shared" si="7"/>
        <v>125.451212055</v>
      </c>
      <c r="AB38" s="22" t="str">
        <f>VLOOKUP(C38,DSC_Master!$C$1:$K$200,9,0)</f>
        <v>KIRAN DEVI</v>
      </c>
      <c r="AC38" s="22" t="str">
        <f>VLOOKUP(C38,DSC_Master!$C$1:$J$201,8,0)</f>
        <v>00070100029906</v>
      </c>
      <c r="AD38" s="22" t="str">
        <f>VLOOKUP(C38,DSC_Master!$C$1:$J$201,7,0)</f>
        <v>BARB0MOHANI</v>
      </c>
      <c r="AE38" s="159"/>
      <c r="AF38" s="3">
        <v>8363.68</v>
      </c>
      <c r="AG38" s="5">
        <f t="shared" si="8"/>
        <v>-0.26586300000053598</v>
      </c>
    </row>
    <row r="39" spans="1:33" x14ac:dyDescent="0.25">
      <c r="A39" s="8">
        <v>1062</v>
      </c>
      <c r="B39" s="38" t="s">
        <v>320</v>
      </c>
      <c r="C39" s="9">
        <v>10620059</v>
      </c>
      <c r="D39" s="8">
        <f>VLOOKUP(C39,DSC_Master!$C$1:D137,2,0)</f>
        <v>60566</v>
      </c>
      <c r="E39" s="10" t="str">
        <f>VLOOKUP(C39,DSC_Master!$C$1:$K$200,4,0)</f>
        <v>BARUNA DSK</v>
      </c>
      <c r="F39" s="11" t="s">
        <v>304</v>
      </c>
      <c r="G39" s="11" t="s">
        <v>398</v>
      </c>
      <c r="H39" s="24">
        <v>575</v>
      </c>
      <c r="I39" s="24">
        <v>25137.529976000002</v>
      </c>
      <c r="J39" s="14">
        <f t="shared" si="0"/>
        <v>25137.529976000002</v>
      </c>
      <c r="K39" s="13"/>
      <c r="L39" s="13"/>
      <c r="M39" s="13">
        <v>0</v>
      </c>
      <c r="N39" s="13"/>
      <c r="O39" s="13">
        <f t="shared" si="1"/>
        <v>25137.529976000002</v>
      </c>
      <c r="P39" s="13">
        <f t="shared" si="2"/>
        <v>0</v>
      </c>
      <c r="Q39" s="15">
        <f t="shared" si="3"/>
        <v>25137.529976000002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Payment_01-30 Jun.xlsx</v>
      </c>
      <c r="U39" s="19"/>
      <c r="V39" s="36">
        <f t="shared" si="4"/>
        <v>439.90677458000005</v>
      </c>
      <c r="W39" s="20">
        <f t="shared" si="5"/>
        <v>62.843824940000005</v>
      </c>
      <c r="X39" s="59">
        <f t="shared" si="6"/>
        <v>377.06294964000006</v>
      </c>
      <c r="Y39" s="21">
        <v>0</v>
      </c>
      <c r="Z39" s="48">
        <f t="shared" si="7"/>
        <v>377.06294964000006</v>
      </c>
      <c r="AB39" s="22" t="str">
        <f>VLOOKUP(C39,DSC_Master!$C$1:$K$200,9,0)</f>
        <v>KRISHNA NAND SINGH</v>
      </c>
      <c r="AC39" s="22" t="str">
        <f>VLOOKUP(C39,DSC_Master!$C$1:$J$201,8,0)</f>
        <v>625310110006613</v>
      </c>
      <c r="AD39" s="22" t="str">
        <f>VLOOKUP(C39,DSC_Master!$C$1:$J$201,7,0)</f>
        <v>BKID0006253</v>
      </c>
      <c r="AE39" s="159"/>
      <c r="AF39" s="3">
        <v>25137.87</v>
      </c>
      <c r="AG39" s="5">
        <f t="shared" si="8"/>
        <v>-0.34002399999735644</v>
      </c>
    </row>
    <row r="40" spans="1:33" x14ac:dyDescent="0.25">
      <c r="A40" s="8">
        <v>1062</v>
      </c>
      <c r="B40" s="38" t="s">
        <v>320</v>
      </c>
      <c r="C40" s="9">
        <v>10620061</v>
      </c>
      <c r="D40" s="8">
        <f>VLOOKUP(C40,DSC_Master!$C$1:D138,2,0)</f>
        <v>60605</v>
      </c>
      <c r="E40" s="10" t="str">
        <f>VLOOKUP(C40,DSC_Master!$C$1:$K$200,4,0)</f>
        <v>BADORA DSK</v>
      </c>
      <c r="F40" s="11" t="s">
        <v>304</v>
      </c>
      <c r="G40" s="11" t="s">
        <v>398</v>
      </c>
      <c r="H40" s="24">
        <v>1128</v>
      </c>
      <c r="I40" s="24">
        <v>47355.526687600002</v>
      </c>
      <c r="J40" s="14">
        <f t="shared" si="0"/>
        <v>47355.526687600002</v>
      </c>
      <c r="K40" s="13"/>
      <c r="L40" s="13"/>
      <c r="M40" s="13">
        <v>0</v>
      </c>
      <c r="N40" s="13"/>
      <c r="O40" s="13">
        <f t="shared" si="1"/>
        <v>47355.526687600002</v>
      </c>
      <c r="P40" s="13">
        <f t="shared" si="2"/>
        <v>0</v>
      </c>
      <c r="Q40" s="15">
        <f t="shared" si="3"/>
        <v>47355.526687600002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Payment_01-30 Jun.xlsx</v>
      </c>
      <c r="U40" s="19"/>
      <c r="V40" s="36">
        <f t="shared" si="4"/>
        <v>828.72171703300012</v>
      </c>
      <c r="W40" s="20">
        <f t="shared" si="5"/>
        <v>118.388816719</v>
      </c>
      <c r="X40" s="59">
        <f t="shared" si="6"/>
        <v>710.33290031400009</v>
      </c>
      <c r="Y40" s="21">
        <v>0</v>
      </c>
      <c r="Z40" s="48">
        <f t="shared" si="7"/>
        <v>710.33290031400009</v>
      </c>
      <c r="AB40" s="22" t="str">
        <f>VLOOKUP(C40,DSC_Master!$C$1:$K$200,9,0)</f>
        <v>SUMAN DEVI</v>
      </c>
      <c r="AC40" s="22" t="str">
        <f>VLOOKUP(C40,DSC_Master!$C$1:$J$201,8,0)</f>
        <v>40819491150</v>
      </c>
      <c r="AD40" s="22" t="str">
        <f>VLOOKUP(C40,DSC_Master!$C$1:$J$201,7,0)</f>
        <v>SBIN0011251</v>
      </c>
      <c r="AE40" s="159"/>
      <c r="AF40" s="3">
        <v>47375.32</v>
      </c>
      <c r="AG40" s="5">
        <f t="shared" si="8"/>
        <v>-19.793312399997376</v>
      </c>
    </row>
    <row r="41" spans="1:33" x14ac:dyDescent="0.25">
      <c r="A41" s="8">
        <v>1062</v>
      </c>
      <c r="B41" s="38" t="s">
        <v>320</v>
      </c>
      <c r="C41" s="9">
        <v>10620062</v>
      </c>
      <c r="D41" s="8">
        <f>VLOOKUP(C41,DSC_Master!$C$1:D139,2,0)</f>
        <v>64590</v>
      </c>
      <c r="E41" s="10" t="str">
        <f>VLOOKUP(C41,DSC_Master!$C$1:$K$200,4,0)</f>
        <v>CHATRA DSK</v>
      </c>
      <c r="F41" s="11" t="s">
        <v>304</v>
      </c>
      <c r="G41" s="11" t="s">
        <v>398</v>
      </c>
      <c r="H41" s="24">
        <v>186</v>
      </c>
      <c r="I41" s="24">
        <v>8550.2232160999993</v>
      </c>
      <c r="J41" s="14">
        <f t="shared" si="0"/>
        <v>8550.2232160999993</v>
      </c>
      <c r="K41" s="13"/>
      <c r="L41" s="13"/>
      <c r="M41" s="13">
        <v>0</v>
      </c>
      <c r="N41" s="13"/>
      <c r="O41" s="13">
        <f t="shared" si="1"/>
        <v>8550.2232160999993</v>
      </c>
      <c r="P41" s="13">
        <f t="shared" si="2"/>
        <v>0</v>
      </c>
      <c r="Q41" s="15">
        <f t="shared" si="3"/>
        <v>8550.2232160999993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Payment_01-30 Jun.xlsx</v>
      </c>
      <c r="U41" s="19"/>
      <c r="V41" s="36">
        <f t="shared" si="4"/>
        <v>149.62890628175001</v>
      </c>
      <c r="W41" s="20">
        <f t="shared" si="5"/>
        <v>21.375558040249999</v>
      </c>
      <c r="X41" s="59">
        <f t="shared" si="6"/>
        <v>128.25334824150002</v>
      </c>
      <c r="Y41" s="21">
        <v>0</v>
      </c>
      <c r="Z41" s="48">
        <f t="shared" si="7"/>
        <v>128.25334824150002</v>
      </c>
      <c r="AB41" s="22" t="str">
        <f>VLOOKUP(C41,DSC_Master!$C$1:$K$200,9,0)</f>
        <v>USHA DEVI</v>
      </c>
      <c r="AC41" s="22" t="str">
        <f>VLOOKUP(C41,DSC_Master!$C$1:$J$201,8,0)</f>
        <v>39981585891</v>
      </c>
      <c r="AD41" s="22" t="str">
        <f>VLOOKUP(C41,DSC_Master!$C$1:$J$201,7,0)</f>
        <v>SBIN0002964</v>
      </c>
      <c r="AE41" s="159"/>
      <c r="AF41" s="3">
        <v>8550.2999999999993</v>
      </c>
      <c r="AG41" s="5">
        <f t="shared" si="8"/>
        <v>-7.6783900000009453E-2</v>
      </c>
    </row>
    <row r="42" spans="1:33" x14ac:dyDescent="0.25">
      <c r="A42" s="8">
        <v>1062</v>
      </c>
      <c r="B42" s="38" t="s">
        <v>320</v>
      </c>
      <c r="C42" s="9">
        <v>10620063</v>
      </c>
      <c r="D42" s="8">
        <f>VLOOKUP(C42,DSC_Master!$C$1:D140,2,0)</f>
        <v>64532</v>
      </c>
      <c r="E42" s="10" t="str">
        <f>VLOOKUP(C42,DSC_Master!$C$1:$K$200,4,0)</f>
        <v>ASADE DSK</v>
      </c>
      <c r="F42" s="11" t="s">
        <v>304</v>
      </c>
      <c r="G42" s="11" t="s">
        <v>398</v>
      </c>
      <c r="H42" s="24">
        <v>387</v>
      </c>
      <c r="I42" s="24">
        <v>14803.830357000003</v>
      </c>
      <c r="J42" s="14">
        <f t="shared" si="0"/>
        <v>14803.830357000003</v>
      </c>
      <c r="K42" s="13"/>
      <c r="L42" s="13"/>
      <c r="M42" s="13">
        <v>0</v>
      </c>
      <c r="N42" s="13"/>
      <c r="O42" s="13">
        <f t="shared" si="1"/>
        <v>14803.830357000003</v>
      </c>
      <c r="P42" s="13">
        <f t="shared" si="2"/>
        <v>0</v>
      </c>
      <c r="Q42" s="15">
        <f t="shared" si="3"/>
        <v>14803.830357000003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Payment_01-30 Jun.xlsx</v>
      </c>
      <c r="U42" s="19"/>
      <c r="V42" s="36">
        <f t="shared" si="4"/>
        <v>259.0670312475001</v>
      </c>
      <c r="W42" s="20">
        <f t="shared" si="5"/>
        <v>37.00957589250001</v>
      </c>
      <c r="X42" s="59">
        <f t="shared" si="6"/>
        <v>222.05745535500009</v>
      </c>
      <c r="Y42" s="21">
        <v>0</v>
      </c>
      <c r="Z42" s="48">
        <f t="shared" si="7"/>
        <v>222.05745535500009</v>
      </c>
      <c r="AB42" s="22" t="str">
        <f>VLOOKUP(C42,DSC_Master!$C$1:$K$200,9,0)</f>
        <v>SUNIL KUMAR SINGH</v>
      </c>
      <c r="AC42" s="22" t="str">
        <f>VLOOKUP(C42,DSC_Master!$C$1:$J$201,8,0)</f>
        <v>38205293083</v>
      </c>
      <c r="AD42" s="22" t="str">
        <f>VLOOKUP(C42,DSC_Master!$C$1:$J$201,7,0)</f>
        <v>SBIN0017163</v>
      </c>
      <c r="AE42" s="159"/>
      <c r="AF42" s="3">
        <v>14795.12</v>
      </c>
      <c r="AG42" s="5">
        <f t="shared" si="8"/>
        <v>8.7103570000017498</v>
      </c>
    </row>
    <row r="43" spans="1:33" x14ac:dyDescent="0.25">
      <c r="A43" s="8">
        <v>1062</v>
      </c>
      <c r="B43" s="38" t="s">
        <v>320</v>
      </c>
      <c r="C43" s="9">
        <v>10620064</v>
      </c>
      <c r="D43" s="8">
        <f>VLOOKUP(C43,DSC_Master!$C$1:D141,2,0)</f>
        <v>60617</v>
      </c>
      <c r="E43" s="10" t="str">
        <f>VLOOKUP(C43,DSC_Master!$C$1:$K$200,4,0)</f>
        <v>NARHAN DSK</v>
      </c>
      <c r="F43" s="11" t="s">
        <v>304</v>
      </c>
      <c r="G43" s="11" t="s">
        <v>398</v>
      </c>
      <c r="H43" s="24">
        <v>1034</v>
      </c>
      <c r="I43" s="24">
        <v>49519.654095500024</v>
      </c>
      <c r="J43" s="14">
        <f t="shared" si="0"/>
        <v>49519.654095500024</v>
      </c>
      <c r="K43" s="13"/>
      <c r="L43" s="13"/>
      <c r="M43" s="13">
        <v>0</v>
      </c>
      <c r="N43" s="13"/>
      <c r="O43" s="13">
        <f t="shared" si="1"/>
        <v>49519.654095500024</v>
      </c>
      <c r="P43" s="13">
        <f t="shared" si="2"/>
        <v>0</v>
      </c>
      <c r="Q43" s="15">
        <f t="shared" si="3"/>
        <v>49519.654095500024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Payment_01-30 Jun.xlsx</v>
      </c>
      <c r="U43" s="19"/>
      <c r="V43" s="36">
        <f t="shared" si="4"/>
        <v>866.59394667125048</v>
      </c>
      <c r="W43" s="20">
        <f t="shared" si="5"/>
        <v>123.79913523875007</v>
      </c>
      <c r="X43" s="59">
        <f t="shared" si="6"/>
        <v>742.79481143250041</v>
      </c>
      <c r="Y43" s="21">
        <v>0</v>
      </c>
      <c r="Z43" s="48">
        <f t="shared" si="7"/>
        <v>742.79481143250041</v>
      </c>
      <c r="AB43" s="22" t="str">
        <f>VLOOKUP(C43,DSC_Master!$C$1:$K$200,9,0)</f>
        <v>NARENDRA SINGH</v>
      </c>
      <c r="AC43" s="22" t="str">
        <f>VLOOKUP(C43,DSC_Master!$C$1:$J$201,8,0)</f>
        <v>2784001700058608</v>
      </c>
      <c r="AD43" s="22" t="str">
        <f>VLOOKUP(C43,DSC_Master!$C$1:$J$201,7,0)</f>
        <v>PUNB0278400</v>
      </c>
      <c r="AE43" s="159"/>
      <c r="AF43" s="3">
        <v>49520.36</v>
      </c>
      <c r="AG43" s="5">
        <f t="shared" si="8"/>
        <v>-0.70590449997689575</v>
      </c>
    </row>
    <row r="44" spans="1:33" x14ac:dyDescent="0.25">
      <c r="A44" s="8">
        <v>1062</v>
      </c>
      <c r="B44" s="38" t="s">
        <v>320</v>
      </c>
      <c r="C44" s="9">
        <v>10620067</v>
      </c>
      <c r="D44" s="8">
        <f>VLOOKUP(C44,DSC_Master!$C$1:D142,2,0)</f>
        <v>60573</v>
      </c>
      <c r="E44" s="10" t="str">
        <f>VLOOKUP(C44,DSC_Master!$C$1:$K$200,4,0)</f>
        <v>PATKHOLIYA DSK</v>
      </c>
      <c r="F44" s="11" t="s">
        <v>304</v>
      </c>
      <c r="G44" s="11" t="s">
        <v>398</v>
      </c>
      <c r="H44" s="24">
        <v>1849</v>
      </c>
      <c r="I44" s="24">
        <v>84086.588037499998</v>
      </c>
      <c r="J44" s="14">
        <f t="shared" si="0"/>
        <v>84086.588037499998</v>
      </c>
      <c r="K44" s="13"/>
      <c r="L44" s="13"/>
      <c r="M44" s="13">
        <v>0</v>
      </c>
      <c r="N44" s="13"/>
      <c r="O44" s="13">
        <f t="shared" si="1"/>
        <v>84086.588037499998</v>
      </c>
      <c r="P44" s="13">
        <f t="shared" si="2"/>
        <v>0</v>
      </c>
      <c r="Q44" s="15">
        <f t="shared" si="3"/>
        <v>84086.588037499998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Payment_01-30 Jun.xlsx</v>
      </c>
      <c r="U44" s="19"/>
      <c r="V44" s="36">
        <f t="shared" si="4"/>
        <v>1471.51529065625</v>
      </c>
      <c r="W44" s="20">
        <f t="shared" si="5"/>
        <v>210.21647009374999</v>
      </c>
      <c r="X44" s="59">
        <f t="shared" si="6"/>
        <v>1261.2988205625002</v>
      </c>
      <c r="Y44" s="21">
        <v>0</v>
      </c>
      <c r="Z44" s="48">
        <f t="shared" si="7"/>
        <v>1261.2988205625002</v>
      </c>
      <c r="AB44" s="22" t="str">
        <f>VLOOKUP(C44,DSC_Master!$C$1:$K$200,9,0)</f>
        <v>RAMESH KUMAR KHARWAR</v>
      </c>
      <c r="AC44" s="22" t="str">
        <f>VLOOKUP(C44,DSC_Master!$C$1:$J$201,8,0)</f>
        <v>2784000100220723</v>
      </c>
      <c r="AD44" s="22" t="str">
        <f>VLOOKUP(C44,DSC_Master!$C$1:$J$201,7,0)</f>
        <v>PUNB0278400</v>
      </c>
      <c r="AE44" s="159"/>
      <c r="AF44" s="3">
        <v>84087.63</v>
      </c>
      <c r="AG44" s="5">
        <f t="shared" si="8"/>
        <v>-1.0419625000067754</v>
      </c>
    </row>
    <row r="45" spans="1:33" x14ac:dyDescent="0.25">
      <c r="A45" s="8">
        <v>1062</v>
      </c>
      <c r="B45" s="38" t="s">
        <v>320</v>
      </c>
      <c r="C45" s="9">
        <v>10620068</v>
      </c>
      <c r="D45" s="8">
        <f>VLOOKUP(C45,DSC_Master!$C$1:D143,2,0)</f>
        <v>64539</v>
      </c>
      <c r="E45" s="10" t="str">
        <f>VLOOKUP(C45,DSC_Master!$C$1:$K$200,4,0)</f>
        <v>MOHANPUR DSK</v>
      </c>
      <c r="F45" s="11" t="s">
        <v>304</v>
      </c>
      <c r="G45" s="11" t="s">
        <v>398</v>
      </c>
      <c r="H45" s="24">
        <v>291</v>
      </c>
      <c r="I45" s="24">
        <v>13027.874094000003</v>
      </c>
      <c r="J45" s="14">
        <f t="shared" si="0"/>
        <v>13027.874094000003</v>
      </c>
      <c r="K45" s="13"/>
      <c r="L45" s="13"/>
      <c r="M45" s="13">
        <v>0</v>
      </c>
      <c r="N45" s="13"/>
      <c r="O45" s="13">
        <f t="shared" si="1"/>
        <v>13027.874094000003</v>
      </c>
      <c r="P45" s="13">
        <f t="shared" si="2"/>
        <v>0</v>
      </c>
      <c r="Q45" s="15">
        <f t="shared" si="3"/>
        <v>13027.874094000003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Payment_01-30 Jun.xlsx</v>
      </c>
      <c r="U45" s="19"/>
      <c r="V45" s="36">
        <f t="shared" si="4"/>
        <v>227.98779664500006</v>
      </c>
      <c r="W45" s="20">
        <f t="shared" si="5"/>
        <v>32.569685235000009</v>
      </c>
      <c r="X45" s="59">
        <f t="shared" si="6"/>
        <v>195.41811141000005</v>
      </c>
      <c r="Y45" s="21">
        <v>0</v>
      </c>
      <c r="Z45" s="48">
        <f t="shared" si="7"/>
        <v>195.41811141000005</v>
      </c>
      <c r="AB45" s="22" t="str">
        <f>VLOOKUP(C45,DSC_Master!$C$1:$K$200,9,0)</f>
        <v>RAS BIHARI SINGH</v>
      </c>
      <c r="AC45" s="22" t="str">
        <f>VLOOKUP(C45,DSC_Master!$C$1:$J$201,8,0)</f>
        <v>460610110004946</v>
      </c>
      <c r="AD45" s="22" t="str">
        <f>VLOOKUP(C45,DSC_Master!$C$1:$J$201,7,0)</f>
        <v>BKID0006253</v>
      </c>
      <c r="AE45" s="159"/>
      <c r="AF45" s="3">
        <v>13028.17</v>
      </c>
      <c r="AG45" s="5">
        <f t="shared" si="8"/>
        <v>-0.29590599999755796</v>
      </c>
    </row>
    <row r="46" spans="1:33" x14ac:dyDescent="0.25">
      <c r="A46" s="8">
        <v>1062</v>
      </c>
      <c r="B46" s="38" t="s">
        <v>320</v>
      </c>
      <c r="C46" s="9">
        <v>10620069</v>
      </c>
      <c r="D46" s="8">
        <f>VLOOKUP(C46,DSC_Master!$C$1:D144,2,0)</f>
        <v>64567</v>
      </c>
      <c r="E46" s="10" t="str">
        <f>VLOOKUP(C46,DSC_Master!$C$1:$K$200,4,0)</f>
        <v>CHANDDWA DSK</v>
      </c>
      <c r="F46" s="11" t="s">
        <v>304</v>
      </c>
      <c r="G46" s="11" t="s">
        <v>398</v>
      </c>
      <c r="H46" s="24">
        <v>488</v>
      </c>
      <c r="I46" s="24">
        <v>23211.924104600002</v>
      </c>
      <c r="J46" s="14">
        <f t="shared" si="0"/>
        <v>23211.924104600002</v>
      </c>
      <c r="K46" s="13"/>
      <c r="L46" s="13"/>
      <c r="M46" s="13">
        <v>0</v>
      </c>
      <c r="N46" s="13"/>
      <c r="O46" s="13">
        <f t="shared" si="1"/>
        <v>23211.924104600002</v>
      </c>
      <c r="P46" s="13">
        <f t="shared" si="2"/>
        <v>0</v>
      </c>
      <c r="Q46" s="15">
        <f t="shared" si="3"/>
        <v>23211.924104600002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Payment_01-30 Jun.xlsx</v>
      </c>
      <c r="U46" s="19"/>
      <c r="V46" s="36">
        <f t="shared" si="4"/>
        <v>406.20867183050007</v>
      </c>
      <c r="W46" s="20">
        <f t="shared" si="5"/>
        <v>58.02981026150001</v>
      </c>
      <c r="X46" s="59">
        <f t="shared" si="6"/>
        <v>348.17886156900005</v>
      </c>
      <c r="Y46" s="21">
        <v>0</v>
      </c>
      <c r="Z46" s="48">
        <f t="shared" si="7"/>
        <v>348.17886156900005</v>
      </c>
      <c r="AB46" s="22" t="str">
        <f>VLOOKUP(C46,DSC_Master!$C$1:$K$200,9,0)</f>
        <v>RAVI KUMAR PATEL</v>
      </c>
      <c r="AC46" s="22" t="str">
        <f>VLOOKUP(C46,DSC_Master!$C$1:$J$201,8,0)</f>
        <v>21910100008905</v>
      </c>
      <c r="AD46" s="22" t="str">
        <f>VLOOKUP(C46,DSC_Master!$C$1:$J$201,7,0)</f>
        <v>BARB0DAMOHA</v>
      </c>
      <c r="AE46" s="159"/>
      <c r="AF46" s="3">
        <v>23212.18</v>
      </c>
      <c r="AG46" s="5">
        <f t="shared" si="8"/>
        <v>-0.25589539999782573</v>
      </c>
    </row>
    <row r="47" spans="1:33" x14ac:dyDescent="0.25">
      <c r="A47" s="8">
        <v>1062</v>
      </c>
      <c r="B47" s="38" t="s">
        <v>320</v>
      </c>
      <c r="C47" s="9">
        <v>10620070</v>
      </c>
      <c r="D47" s="8">
        <f>VLOOKUP(C47,DSC_Master!$C$1:D145,2,0)</f>
        <v>60616</v>
      </c>
      <c r="E47" s="10" t="str">
        <f>VLOOKUP(C47,DSC_Master!$C$1:$K$200,4,0)</f>
        <v>AKHOLI DSK</v>
      </c>
      <c r="F47" s="11" t="s">
        <v>304</v>
      </c>
      <c r="G47" s="11" t="s">
        <v>398</v>
      </c>
      <c r="H47" s="24">
        <v>1030</v>
      </c>
      <c r="I47" s="24">
        <v>43104.360976399999</v>
      </c>
      <c r="J47" s="14">
        <f t="shared" si="0"/>
        <v>43104.360976399999</v>
      </c>
      <c r="K47" s="13"/>
      <c r="L47" s="13"/>
      <c r="M47" s="13">
        <v>0</v>
      </c>
      <c r="N47" s="13"/>
      <c r="O47" s="13">
        <f t="shared" si="1"/>
        <v>43104.360976399999</v>
      </c>
      <c r="P47" s="13">
        <f t="shared" si="2"/>
        <v>0</v>
      </c>
      <c r="Q47" s="15">
        <f t="shared" si="3"/>
        <v>43104.360976399999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Payment_01-30 Jun.xlsx</v>
      </c>
      <c r="U47" s="19"/>
      <c r="V47" s="36">
        <f t="shared" si="4"/>
        <v>754.32631708700001</v>
      </c>
      <c r="W47" s="20">
        <f t="shared" si="5"/>
        <v>107.760902441</v>
      </c>
      <c r="X47" s="59">
        <f t="shared" si="6"/>
        <v>646.56541464600002</v>
      </c>
      <c r="Y47" s="21">
        <v>0</v>
      </c>
      <c r="Z47" s="48">
        <f t="shared" si="7"/>
        <v>646.56541464600002</v>
      </c>
      <c r="AB47" s="22" t="str">
        <f>VLOOKUP(C47,DSC_Master!$C$1:$K$200,9,0)</f>
        <v>RAVIKANT SINGH</v>
      </c>
      <c r="AC47" s="22" t="str">
        <f>VLOOKUP(C47,DSC_Master!$C$1:$J$201,8,0)</f>
        <v>441810110003058</v>
      </c>
      <c r="AD47" s="22" t="str">
        <f>VLOOKUP(C47,DSC_Master!$C$1:$J$201,7,0)</f>
        <v>BKID0004418</v>
      </c>
      <c r="AE47" s="159"/>
      <c r="AF47" s="3">
        <v>43104.69</v>
      </c>
      <c r="AG47" s="5">
        <f t="shared" si="8"/>
        <v>-0.32902360000298359</v>
      </c>
    </row>
    <row r="48" spans="1:33" x14ac:dyDescent="0.25">
      <c r="A48" s="8">
        <v>1062</v>
      </c>
      <c r="B48" s="38" t="s">
        <v>320</v>
      </c>
      <c r="C48" s="9">
        <v>10620071</v>
      </c>
      <c r="D48" s="8">
        <f>VLOOKUP(C48,DSC_Master!$C$1:D146,2,0)</f>
        <v>64586</v>
      </c>
      <c r="E48" s="10" t="str">
        <f>VLOOKUP(C48,DSC_Master!$C$1:$K$200,4,0)</f>
        <v>KUCHHALA DSK</v>
      </c>
      <c r="F48" s="11" t="s">
        <v>304</v>
      </c>
      <c r="G48" s="11" t="s">
        <v>398</v>
      </c>
      <c r="H48" s="24">
        <v>464</v>
      </c>
      <c r="I48" s="24">
        <v>18800.054565600003</v>
      </c>
      <c r="J48" s="14">
        <f t="shared" si="0"/>
        <v>18800.054565600003</v>
      </c>
      <c r="K48" s="13"/>
      <c r="L48" s="13"/>
      <c r="M48" s="13">
        <v>0</v>
      </c>
      <c r="N48" s="13"/>
      <c r="O48" s="13">
        <f t="shared" si="1"/>
        <v>18800.054565600003</v>
      </c>
      <c r="P48" s="13">
        <f t="shared" si="2"/>
        <v>0</v>
      </c>
      <c r="Q48" s="15">
        <f t="shared" si="3"/>
        <v>18800.054565600003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Payment_01-30 Jun.xlsx</v>
      </c>
      <c r="U48" s="19"/>
      <c r="V48" s="36">
        <f t="shared" si="4"/>
        <v>329.00095489800009</v>
      </c>
      <c r="W48" s="20">
        <f t="shared" si="5"/>
        <v>47.000136414000011</v>
      </c>
      <c r="X48" s="59">
        <f t="shared" si="6"/>
        <v>282.00081848400009</v>
      </c>
      <c r="Y48" s="21">
        <v>0</v>
      </c>
      <c r="Z48" s="48">
        <f t="shared" si="7"/>
        <v>282.00081848400009</v>
      </c>
      <c r="AB48" s="22" t="str">
        <f>VLOOKUP(C48,DSC_Master!$C$1:$K$200,9,0)</f>
        <v>RAVISHANKAR RAI</v>
      </c>
      <c r="AC48" s="22" t="str">
        <f>VLOOKUP(C48,DSC_Master!$C$1:$J$201,8,0)</f>
        <v>2397000100564188</v>
      </c>
      <c r="AD48" s="22" t="str">
        <f>VLOOKUP(C48,DSC_Master!$C$1:$J$201,7,0)</f>
        <v>PUNB0239700</v>
      </c>
      <c r="AE48" s="159"/>
      <c r="AF48" s="3">
        <v>18799.93</v>
      </c>
      <c r="AG48" s="5">
        <f t="shared" si="8"/>
        <v>0.12456560000282479</v>
      </c>
    </row>
    <row r="49" spans="1:33" x14ac:dyDescent="0.25">
      <c r="A49" s="8">
        <v>1062</v>
      </c>
      <c r="B49" s="38" t="s">
        <v>320</v>
      </c>
      <c r="C49" s="9">
        <v>10620072</v>
      </c>
      <c r="D49" s="8">
        <f>VLOOKUP(C49,DSC_Master!$C$1:D147,2,0)</f>
        <v>60526</v>
      </c>
      <c r="E49" s="10" t="str">
        <f>VLOOKUP(C49,DSC_Master!$C$1:$K$200,4,0)</f>
        <v>CHANDESH DSK</v>
      </c>
      <c r="F49" s="11" t="s">
        <v>304</v>
      </c>
      <c r="G49" s="11" t="s">
        <v>398</v>
      </c>
      <c r="H49" s="24">
        <v>23</v>
      </c>
      <c r="I49" s="24">
        <v>801.22167330000025</v>
      </c>
      <c r="J49" s="14">
        <f t="shared" si="0"/>
        <v>801.22167330000025</v>
      </c>
      <c r="K49" s="13"/>
      <c r="L49" s="13"/>
      <c r="M49" s="13">
        <v>0</v>
      </c>
      <c r="N49" s="13"/>
      <c r="O49" s="13">
        <f t="shared" si="1"/>
        <v>801.22167330000025</v>
      </c>
      <c r="P49" s="13">
        <f t="shared" si="2"/>
        <v>0</v>
      </c>
      <c r="Q49" s="15">
        <f t="shared" si="3"/>
        <v>801.22167330000025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Payment_01-30 Jun.xlsx</v>
      </c>
      <c r="U49" s="19"/>
      <c r="V49" s="36">
        <f t="shared" si="4"/>
        <v>14.021379282750006</v>
      </c>
      <c r="W49" s="20">
        <f t="shared" si="5"/>
        <v>2.0030541832500006</v>
      </c>
      <c r="X49" s="59">
        <f t="shared" si="6"/>
        <v>12.018325099500005</v>
      </c>
      <c r="Y49" s="21">
        <v>0</v>
      </c>
      <c r="Z49" s="48">
        <f t="shared" si="7"/>
        <v>12.018325099500005</v>
      </c>
      <c r="AA49" s="23"/>
      <c r="AB49" s="22" t="str">
        <f>VLOOKUP(C49,DSC_Master!$C$1:$K$200,9,0)</f>
        <v>RAVISHANKAR RAI</v>
      </c>
      <c r="AC49" s="22" t="str">
        <f>VLOOKUP(C49,DSC_Master!$C$1:$J$201,8,0)</f>
        <v>20348864069</v>
      </c>
      <c r="AD49" s="22" t="str">
        <f>VLOOKUP(C49,DSC_Master!$C$1:$J$201,7,0)</f>
        <v>SBIN0017163</v>
      </c>
      <c r="AE49" s="159"/>
      <c r="AF49" s="3">
        <v>801.21</v>
      </c>
      <c r="AG49" s="5">
        <f t="shared" si="8"/>
        <v>1.1673300000211384E-2</v>
      </c>
    </row>
    <row r="50" spans="1:33" x14ac:dyDescent="0.25">
      <c r="A50" s="8">
        <v>1062</v>
      </c>
      <c r="B50" s="38" t="s">
        <v>320</v>
      </c>
      <c r="C50" s="9">
        <v>10620075</v>
      </c>
      <c r="D50" s="8">
        <f>VLOOKUP(C50,DSC_Master!$C$1:D148,2,0)</f>
        <v>64542</v>
      </c>
      <c r="E50" s="10" t="str">
        <f>VLOOKUP(C50,DSC_Master!$C$1:$K$200,4,0)</f>
        <v>KUCHHALA DSK</v>
      </c>
      <c r="F50" s="11" t="s">
        <v>304</v>
      </c>
      <c r="G50" s="11" t="s">
        <v>398</v>
      </c>
      <c r="H50" s="24">
        <v>533</v>
      </c>
      <c r="I50" s="24">
        <v>28394.346002000006</v>
      </c>
      <c r="J50" s="14">
        <f t="shared" si="0"/>
        <v>28394.346002000006</v>
      </c>
      <c r="K50" s="13"/>
      <c r="L50" s="13"/>
      <c r="M50" s="13">
        <v>0</v>
      </c>
      <c r="N50" s="13"/>
      <c r="O50" s="13">
        <f t="shared" si="1"/>
        <v>28394.346002000006</v>
      </c>
      <c r="P50" s="13">
        <f t="shared" si="2"/>
        <v>0</v>
      </c>
      <c r="Q50" s="15">
        <f t="shared" si="3"/>
        <v>28394.346002000006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Payment_01-30 Jun.xlsx</v>
      </c>
      <c r="U50" s="19"/>
      <c r="V50" s="36">
        <f t="shared" si="4"/>
        <v>496.90105503500013</v>
      </c>
      <c r="W50" s="20">
        <f t="shared" si="5"/>
        <v>70.985865005000022</v>
      </c>
      <c r="X50" s="59">
        <f t="shared" si="6"/>
        <v>425.91519003000008</v>
      </c>
      <c r="Y50" s="21">
        <v>0</v>
      </c>
      <c r="Z50" s="48">
        <f t="shared" si="7"/>
        <v>425.91519003000008</v>
      </c>
      <c r="AB50" s="22" t="str">
        <f>VLOOKUP(C50,DSC_Master!$C$1:$K$200,9,0)</f>
        <v>SUNITA DEVI</v>
      </c>
      <c r="AC50" s="22" t="str">
        <f>VLOOKUP(C50,DSC_Master!$C$1:$J$201,8,0)</f>
        <v>579410110012870</v>
      </c>
      <c r="AD50" s="22" t="str">
        <f>VLOOKUP(C50,DSC_Master!$C$1:$J$201,7,0)</f>
        <v>BKID0005794</v>
      </c>
      <c r="AE50" s="159"/>
      <c r="AF50" s="3">
        <v>28394.94</v>
      </c>
      <c r="AG50" s="5">
        <f t="shared" si="8"/>
        <v>-0.5939979999930074</v>
      </c>
    </row>
    <row r="51" spans="1:33" x14ac:dyDescent="0.25">
      <c r="A51" s="8">
        <v>1062</v>
      </c>
      <c r="B51" s="38" t="s">
        <v>320</v>
      </c>
      <c r="C51" s="9">
        <v>10620076</v>
      </c>
      <c r="D51" s="8">
        <f>VLOOKUP(C51,DSC_Master!$C$1:D149,2,0)</f>
        <v>60604</v>
      </c>
      <c r="E51" s="10" t="str">
        <f>VLOOKUP(C51,DSC_Master!$C$1:$K$200,4,0)</f>
        <v>SANISARAI DSK</v>
      </c>
      <c r="F51" s="11" t="s">
        <v>304</v>
      </c>
      <c r="G51" s="11" t="s">
        <v>398</v>
      </c>
      <c r="H51" s="24">
        <v>339</v>
      </c>
      <c r="I51" s="24">
        <v>13738.2744662</v>
      </c>
      <c r="J51" s="14">
        <f t="shared" si="0"/>
        <v>13738.2744662</v>
      </c>
      <c r="K51" s="13"/>
      <c r="L51" s="13"/>
      <c r="M51" s="13">
        <v>0</v>
      </c>
      <c r="N51" s="13"/>
      <c r="O51" s="13">
        <f t="shared" si="1"/>
        <v>13738.2744662</v>
      </c>
      <c r="P51" s="13">
        <f t="shared" si="2"/>
        <v>0</v>
      </c>
      <c r="Q51" s="15">
        <f t="shared" si="3"/>
        <v>13738.2744662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Payment_01-30 Jun.xlsx</v>
      </c>
      <c r="U51" s="19"/>
      <c r="V51" s="36">
        <f t="shared" si="4"/>
        <v>240.41980315850003</v>
      </c>
      <c r="W51" s="20">
        <f t="shared" si="5"/>
        <v>34.345686165500005</v>
      </c>
      <c r="X51" s="59">
        <f t="shared" si="6"/>
        <v>206.07411699300002</v>
      </c>
      <c r="Y51" s="21">
        <v>0</v>
      </c>
      <c r="Z51" s="48">
        <f t="shared" si="7"/>
        <v>206.07411699300002</v>
      </c>
      <c r="AA51" s="23"/>
      <c r="AB51" s="22" t="str">
        <f>VLOOKUP(C51,DSC_Master!$C$1:$K$200,9,0)</f>
        <v>SURESH SINGH</v>
      </c>
      <c r="AC51" s="22" t="str">
        <f>VLOOKUP(C51,DSC_Master!$C$1:$J$201,8,0)</f>
        <v>2784001700140817</v>
      </c>
      <c r="AD51" s="22" t="str">
        <f>VLOOKUP(C51,DSC_Master!$C$1:$J$201,7,0)</f>
        <v>PUNB0278400</v>
      </c>
      <c r="AE51" s="159"/>
      <c r="AF51" s="3">
        <v>13738.96</v>
      </c>
      <c r="AG51" s="5">
        <f t="shared" si="8"/>
        <v>-0.68553379999866593</v>
      </c>
    </row>
    <row r="52" spans="1:33" x14ac:dyDescent="0.25">
      <c r="A52" s="8">
        <v>1062</v>
      </c>
      <c r="B52" s="38" t="s">
        <v>320</v>
      </c>
      <c r="C52" s="9">
        <v>10620077</v>
      </c>
      <c r="D52" s="8">
        <f>VLOOKUP(C52,DSC_Master!$C$1:D150,2,0)</f>
        <v>60627</v>
      </c>
      <c r="E52" s="10" t="str">
        <f>VLOOKUP(C52,DSC_Master!$C$1:$K$200,4,0)</f>
        <v>KHANATI DSK</v>
      </c>
      <c r="F52" s="11" t="s">
        <v>304</v>
      </c>
      <c r="G52" s="11" t="s">
        <v>398</v>
      </c>
      <c r="H52" s="24">
        <v>353</v>
      </c>
      <c r="I52" s="24">
        <v>15781.018510999998</v>
      </c>
      <c r="J52" s="14">
        <f t="shared" si="0"/>
        <v>15781.018510999998</v>
      </c>
      <c r="K52" s="13"/>
      <c r="L52" s="13"/>
      <c r="M52" s="13">
        <v>0</v>
      </c>
      <c r="N52" s="13"/>
      <c r="O52" s="13">
        <f t="shared" si="1"/>
        <v>15781.018510999998</v>
      </c>
      <c r="P52" s="13">
        <f t="shared" si="2"/>
        <v>0</v>
      </c>
      <c r="Q52" s="15">
        <f t="shared" si="3"/>
        <v>15781.018510999998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Payment_01-30 Jun.xlsx</v>
      </c>
      <c r="U52" s="19"/>
      <c r="V52" s="36">
        <f t="shared" si="4"/>
        <v>276.16782394249998</v>
      </c>
      <c r="W52" s="20">
        <f t="shared" si="5"/>
        <v>39.452546277499998</v>
      </c>
      <c r="X52" s="59">
        <f t="shared" si="6"/>
        <v>236.71527766499997</v>
      </c>
      <c r="Y52" s="21">
        <v>0</v>
      </c>
      <c r="Z52" s="48">
        <f t="shared" si="7"/>
        <v>236.71527766499997</v>
      </c>
      <c r="AB52" s="22" t="str">
        <f>VLOOKUP(C52,DSC_Master!$C$1:$K$200,9,0)</f>
        <v>SUSHIL YADAV</v>
      </c>
      <c r="AC52" s="22" t="str">
        <f>VLOOKUP(C52,DSC_Master!$C$1:$J$201,8,0)</f>
        <v>2784001700136197</v>
      </c>
      <c r="AD52" s="22" t="str">
        <f>VLOOKUP(C52,DSC_Master!$C$1:$J$201,7,0)</f>
        <v>PUNB0278400</v>
      </c>
      <c r="AE52" s="159"/>
      <c r="AF52" s="3">
        <v>15781.04</v>
      </c>
      <c r="AG52" s="5">
        <f t="shared" si="8"/>
        <v>-2.1489000002475223E-2</v>
      </c>
    </row>
    <row r="53" spans="1:33" x14ac:dyDescent="0.25">
      <c r="A53" s="8">
        <v>1062</v>
      </c>
      <c r="B53" s="38" t="s">
        <v>320</v>
      </c>
      <c r="C53" s="9">
        <v>10620099</v>
      </c>
      <c r="D53" s="8">
        <f>VLOOKUP(C53,DSC_Master!$C$1:D151,2,0)</f>
        <v>64504</v>
      </c>
      <c r="E53" s="10" t="str">
        <f>VLOOKUP(C53,DSC_Master!$C$1:$K$200,4,0)</f>
        <v>NONAR DSK</v>
      </c>
      <c r="F53" s="11" t="s">
        <v>304</v>
      </c>
      <c r="G53" s="11" t="s">
        <v>398</v>
      </c>
      <c r="H53" s="24">
        <v>537</v>
      </c>
      <c r="I53" s="24">
        <v>18807.714144000005</v>
      </c>
      <c r="J53" s="14">
        <f t="shared" si="0"/>
        <v>18807.714144000005</v>
      </c>
      <c r="K53" s="13"/>
      <c r="L53" s="13"/>
      <c r="M53" s="13">
        <v>0</v>
      </c>
      <c r="N53" s="13"/>
      <c r="O53" s="13">
        <f t="shared" si="1"/>
        <v>18807.714144000005</v>
      </c>
      <c r="P53" s="13">
        <f t="shared" si="2"/>
        <v>0</v>
      </c>
      <c r="Q53" s="15">
        <f t="shared" si="3"/>
        <v>18807.714144000005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Payment_01-30 Jun.xlsx</v>
      </c>
      <c r="U53" s="19"/>
      <c r="V53" s="36">
        <f t="shared" si="4"/>
        <v>329.13499752000013</v>
      </c>
      <c r="W53" s="20">
        <f t="shared" si="5"/>
        <v>47.019285360000012</v>
      </c>
      <c r="X53" s="59">
        <f t="shared" si="6"/>
        <v>282.1157121600001</v>
      </c>
      <c r="Y53" s="21">
        <v>0</v>
      </c>
      <c r="Z53" s="48">
        <f t="shared" si="7"/>
        <v>282.1157121600001</v>
      </c>
      <c r="AB53" s="22" t="str">
        <f>VLOOKUP(C53,DSC_Master!$C$1:$K$200,9,0)</f>
        <v>SURESH KHARWAR</v>
      </c>
      <c r="AC53" s="22" t="str">
        <f>VLOOKUP(C53,DSC_Master!$C$1:$J$201,8,0)</f>
        <v>2784000100286464</v>
      </c>
      <c r="AD53" s="22" t="str">
        <f>VLOOKUP(C53,DSC_Master!$C$1:$J$201,7,0)</f>
        <v>PUNB0278400</v>
      </c>
      <c r="AE53" s="159"/>
      <c r="AF53" s="3">
        <v>18807.61</v>
      </c>
      <c r="AG53" s="5">
        <f t="shared" si="8"/>
        <v>0.10414400000445312</v>
      </c>
    </row>
    <row r="54" spans="1:33" x14ac:dyDescent="0.25">
      <c r="A54" s="8">
        <v>1062</v>
      </c>
      <c r="B54" s="38" t="s">
        <v>320</v>
      </c>
      <c r="C54" s="9">
        <v>10620100</v>
      </c>
      <c r="D54" s="8">
        <f>VLOOKUP(C54,DSC_Master!$C$1:D152,2,0)</f>
        <v>60646</v>
      </c>
      <c r="E54" s="10" t="str">
        <f>VLOOKUP(C54,DSC_Master!$C$1:$K$200,4,0)</f>
        <v>RAMGARH DSK</v>
      </c>
      <c r="F54" s="11" t="s">
        <v>304</v>
      </c>
      <c r="G54" s="11" t="s">
        <v>398</v>
      </c>
      <c r="H54" s="24">
        <v>1256</v>
      </c>
      <c r="I54" s="24">
        <v>62086.631782500001</v>
      </c>
      <c r="J54" s="14">
        <f t="shared" si="0"/>
        <v>62086.631782500001</v>
      </c>
      <c r="K54" s="13"/>
      <c r="L54" s="13"/>
      <c r="M54" s="13">
        <v>0</v>
      </c>
      <c r="N54" s="13"/>
      <c r="O54" s="13">
        <f t="shared" si="1"/>
        <v>62086.631782500001</v>
      </c>
      <c r="P54" s="13">
        <f t="shared" si="2"/>
        <v>0</v>
      </c>
      <c r="Q54" s="15">
        <f t="shared" si="3"/>
        <v>62086.631782500001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Payment_01-30 Jun.xlsx</v>
      </c>
      <c r="U54" s="19"/>
      <c r="V54" s="36">
        <f t="shared" si="4"/>
        <v>1086.51605619375</v>
      </c>
      <c r="W54" s="20">
        <f t="shared" si="5"/>
        <v>155.21657945625</v>
      </c>
      <c r="X54" s="59">
        <f t="shared" si="6"/>
        <v>931.29947673750007</v>
      </c>
      <c r="Y54" s="21">
        <v>0</v>
      </c>
      <c r="Z54" s="48">
        <f t="shared" si="7"/>
        <v>931.29947673750007</v>
      </c>
      <c r="AA54" s="23"/>
      <c r="AB54" s="22" t="str">
        <f>VLOOKUP(C54,DSC_Master!$C$1:$K$200,9,0)</f>
        <v>SHRI SHYAM DAIRY CO</v>
      </c>
      <c r="AC54" s="22" t="str">
        <f>VLOOKUP(C54,DSC_Master!$C$1:$J$201,8,0)</f>
        <v>579420110000403</v>
      </c>
      <c r="AD54" s="22" t="str">
        <f>VLOOKUP(C54,DSC_Master!$C$1:$J$201,7,0)</f>
        <v>BKID0005794</v>
      </c>
      <c r="AE54" s="159"/>
      <c r="AF54" s="3">
        <v>62087.31</v>
      </c>
      <c r="AG54" s="5">
        <f t="shared" si="8"/>
        <v>-0.67821749999711756</v>
      </c>
    </row>
    <row r="55" spans="1:33" x14ac:dyDescent="0.25">
      <c r="A55" s="8">
        <v>1062</v>
      </c>
      <c r="B55" s="38" t="s">
        <v>320</v>
      </c>
      <c r="C55" s="9">
        <v>10620101</v>
      </c>
      <c r="D55" s="8">
        <f>VLOOKUP(C55,DSC_Master!$C$1:D153,2,0)</f>
        <v>20101</v>
      </c>
      <c r="E55" s="10" t="str">
        <f>VLOOKUP(C55,DSC_Master!$C$1:$K$200,4,0)</f>
        <v>JABURNA DSK</v>
      </c>
      <c r="F55" s="11" t="s">
        <v>304</v>
      </c>
      <c r="G55" s="11" t="s">
        <v>398</v>
      </c>
      <c r="H55" s="24">
        <v>127</v>
      </c>
      <c r="I55" s="24">
        <v>6161.6686221000009</v>
      </c>
      <c r="J55" s="14">
        <f t="shared" si="0"/>
        <v>6161.6686221000009</v>
      </c>
      <c r="K55" s="13"/>
      <c r="L55" s="13"/>
      <c r="M55" s="13">
        <v>0</v>
      </c>
      <c r="N55" s="13"/>
      <c r="O55" s="13">
        <f t="shared" si="1"/>
        <v>6161.6686221000009</v>
      </c>
      <c r="P55" s="13">
        <f t="shared" si="2"/>
        <v>0</v>
      </c>
      <c r="Q55" s="15">
        <f t="shared" si="3"/>
        <v>6161.6686221000009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Payment_01-30 Jun.xlsx</v>
      </c>
      <c r="U55" s="19"/>
      <c r="V55" s="36">
        <f t="shared" si="4"/>
        <v>107.82920088675003</v>
      </c>
      <c r="W55" s="20">
        <f t="shared" si="5"/>
        <v>15.404171555250002</v>
      </c>
      <c r="X55" s="59">
        <f t="shared" si="6"/>
        <v>92.425029331500028</v>
      </c>
      <c r="Y55" s="21">
        <v>0</v>
      </c>
      <c r="Z55" s="48">
        <f t="shared" si="7"/>
        <v>92.425029331500028</v>
      </c>
      <c r="AA55" s="23"/>
      <c r="AB55" s="22" t="str">
        <f>VLOOKUP(C55,DSC_Master!$C$1:$K$200,9,0)</f>
        <v>MD IMRAN KHAN</v>
      </c>
      <c r="AC55" s="22" t="str">
        <f>VLOOKUP(C55,DSC_Master!$C$1:$J$201,8,0)</f>
        <v>43620100017275</v>
      </c>
      <c r="AD55" s="22" t="str">
        <f>VLOOKUP(C55,DSC_Master!$C$1:$J$201,7,0)</f>
        <v>BARB0DILDAR</v>
      </c>
      <c r="AE55" s="159"/>
      <c r="AF55" s="3">
        <v>6161.64</v>
      </c>
      <c r="AG55" s="5">
        <f t="shared" si="8"/>
        <v>2.8622100000575301E-2</v>
      </c>
    </row>
    <row r="56" spans="1:33" x14ac:dyDescent="0.25">
      <c r="A56" s="8">
        <v>1062</v>
      </c>
      <c r="B56" s="38" t="s">
        <v>320</v>
      </c>
      <c r="C56" s="9">
        <v>10620102</v>
      </c>
      <c r="D56" s="8">
        <f>VLOOKUP(C56,DSC_Master!$C$1:D154,2,0)</f>
        <v>20102</v>
      </c>
      <c r="E56" s="10" t="str">
        <f>VLOOKUP(C56,DSC_Master!$C$1:$K$200,4,0)</f>
        <v>KALANI DSK</v>
      </c>
      <c r="F56" s="11" t="s">
        <v>304</v>
      </c>
      <c r="G56" s="11" t="s">
        <v>398</v>
      </c>
      <c r="H56" s="24">
        <v>315</v>
      </c>
      <c r="I56" s="24">
        <v>15105.415642700002</v>
      </c>
      <c r="J56" s="14">
        <f t="shared" si="0"/>
        <v>15105.415642700002</v>
      </c>
      <c r="K56" s="13"/>
      <c r="L56" s="13"/>
      <c r="M56" s="13">
        <v>0</v>
      </c>
      <c r="N56" s="13"/>
      <c r="O56" s="13">
        <f t="shared" si="1"/>
        <v>15105.415642700002</v>
      </c>
      <c r="P56" s="13">
        <f t="shared" si="2"/>
        <v>0</v>
      </c>
      <c r="Q56" s="15">
        <f t="shared" si="3"/>
        <v>15105.415642700002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Payment_01-30 Jun.xlsx</v>
      </c>
      <c r="U56" s="19"/>
      <c r="V56" s="36">
        <f t="shared" si="4"/>
        <v>264.34477374725003</v>
      </c>
      <c r="W56" s="20">
        <f t="shared" si="5"/>
        <v>37.763539106750002</v>
      </c>
      <c r="X56" s="59">
        <f t="shared" si="6"/>
        <v>226.58123464050004</v>
      </c>
      <c r="Y56" s="21">
        <v>0</v>
      </c>
      <c r="Z56" s="48">
        <f t="shared" si="7"/>
        <v>226.58123464050004</v>
      </c>
      <c r="AA56" s="23"/>
      <c r="AB56" s="22" t="str">
        <f>VLOOKUP(C56,DSC_Master!$C$1:$K$200,9,0)</f>
        <v>MAYA KUMARI</v>
      </c>
      <c r="AC56" s="22" t="str">
        <f>VLOOKUP(C56,DSC_Master!$C$1:$J$201,8,0)</f>
        <v>461110110010454</v>
      </c>
      <c r="AD56" s="22" t="str">
        <f>VLOOKUP(C56,DSC_Master!$C$1:$J$201,7,0)</f>
        <v>BKID0004611</v>
      </c>
      <c r="AE56" s="159"/>
      <c r="AF56" s="3">
        <v>15095.37</v>
      </c>
      <c r="AG56" s="5">
        <f t="shared" si="8"/>
        <v>10.045642700000826</v>
      </c>
    </row>
    <row r="57" spans="1:33" x14ac:dyDescent="0.25">
      <c r="A57" s="8">
        <v>1062</v>
      </c>
      <c r="B57" s="38" t="s">
        <v>320</v>
      </c>
      <c r="C57" s="9">
        <v>10620104</v>
      </c>
      <c r="D57" s="8">
        <f>VLOOKUP(C57,DSC_Master!$C$1:D155,2,0)</f>
        <v>20104</v>
      </c>
      <c r="E57" s="10" t="str">
        <f>VLOOKUP(C57,DSC_Master!$C$1:$K$200,4,0)</f>
        <v>PANAPUR - PURVY DSK</v>
      </c>
      <c r="F57" s="11" t="s">
        <v>304</v>
      </c>
      <c r="G57" s="11" t="s">
        <v>398</v>
      </c>
      <c r="H57" s="24">
        <v>328</v>
      </c>
      <c r="I57" s="24">
        <v>11966.318736000003</v>
      </c>
      <c r="J57" s="14">
        <f t="shared" si="0"/>
        <v>11966.318736000003</v>
      </c>
      <c r="K57" s="13"/>
      <c r="L57" s="13"/>
      <c r="M57" s="13">
        <v>0</v>
      </c>
      <c r="N57" s="13"/>
      <c r="O57" s="13">
        <f t="shared" si="1"/>
        <v>11966.318736000003</v>
      </c>
      <c r="P57" s="13">
        <f t="shared" si="2"/>
        <v>0</v>
      </c>
      <c r="Q57" s="15">
        <f t="shared" si="3"/>
        <v>11966.318736000003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Payment_01-30 Jun.xlsx</v>
      </c>
      <c r="U57" s="19"/>
      <c r="V57" s="36">
        <f t="shared" si="4"/>
        <v>209.41057788000006</v>
      </c>
      <c r="W57" s="20">
        <f t="shared" si="5"/>
        <v>29.915796840000009</v>
      </c>
      <c r="X57" s="59">
        <f t="shared" si="6"/>
        <v>179.49478104000005</v>
      </c>
      <c r="Y57" s="21">
        <v>0</v>
      </c>
      <c r="Z57" s="48">
        <f t="shared" si="7"/>
        <v>179.49478104000005</v>
      </c>
      <c r="AB57" s="22" t="str">
        <f>VLOOKUP(C57,DSC_Master!$C$1:$K$200,9,0)</f>
        <v>NEERAJ KUMAR</v>
      </c>
      <c r="AC57" s="22" t="str">
        <f>VLOOKUP(C57,DSC_Master!$C$1:$J$201,8,0)</f>
        <v>20200123940927</v>
      </c>
      <c r="AD57" s="22" t="str">
        <f>VLOOKUP(C57,DSC_Master!$C$1:$J$201,7,0)</f>
        <v>BDBL0001544</v>
      </c>
      <c r="AE57" s="159"/>
      <c r="AF57" s="3">
        <v>11965.78</v>
      </c>
      <c r="AG57" s="5">
        <f t="shared" si="8"/>
        <v>0.53873600000224542</v>
      </c>
    </row>
    <row r="58" spans="1:33" x14ac:dyDescent="0.25">
      <c r="A58" s="8">
        <v>1062</v>
      </c>
      <c r="B58" s="38" t="s">
        <v>320</v>
      </c>
      <c r="C58" s="9">
        <v>10620106</v>
      </c>
      <c r="D58" s="8">
        <f>VLOOKUP(C58,DSC_Master!$C$1:D156,2,0)</f>
        <v>20106</v>
      </c>
      <c r="E58" s="10" t="str">
        <f>VLOOKUP(C58,DSC_Master!$C$1:$K$200,4,0)</f>
        <v>MACHHANHATA DSK</v>
      </c>
      <c r="F58" s="11" t="s">
        <v>304</v>
      </c>
      <c r="G58" s="11" t="s">
        <v>398</v>
      </c>
      <c r="H58" s="24">
        <v>316</v>
      </c>
      <c r="I58" s="24">
        <v>12529.0345277</v>
      </c>
      <c r="J58" s="14">
        <f t="shared" ref="J58:J60" si="9">I58</f>
        <v>12529.0345277</v>
      </c>
      <c r="K58" s="13"/>
      <c r="L58" s="13"/>
      <c r="M58" s="13">
        <v>0</v>
      </c>
      <c r="N58" s="13"/>
      <c r="O58" s="13">
        <f t="shared" ref="O58:O60" si="10">J58-SUM(K58:N58)</f>
        <v>12529.0345277</v>
      </c>
      <c r="P58" s="13">
        <f t="shared" ref="P58:P60" si="11">IF(R58="Yes",O58,0)</f>
        <v>0</v>
      </c>
      <c r="Q58" s="15">
        <f t="shared" ref="Q58:Q60" si="12">O58-P58</f>
        <v>12529.0345277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Payment_01-30 Jun.xlsx</v>
      </c>
      <c r="U58" s="19"/>
      <c r="V58" s="36">
        <f t="shared" ref="V58:V60" si="13">I58*1.75%</f>
        <v>219.25810423475002</v>
      </c>
      <c r="W58" s="20">
        <f t="shared" ref="W58:W60" si="14">I58*0.25%</f>
        <v>31.32258631925</v>
      </c>
      <c r="X58" s="59">
        <f t="shared" ref="X58:X60" si="15">V58-W58</f>
        <v>187.93551791550001</v>
      </c>
      <c r="Y58" s="21">
        <v>0</v>
      </c>
      <c r="Z58" s="48">
        <f t="shared" ref="Z58:Z60" si="16">X58-Y58</f>
        <v>187.93551791550001</v>
      </c>
      <c r="AB58" s="22" t="str">
        <f>VLOOKUP(C58,DSC_Master!$C$1:$K$200,9,0)</f>
        <v>PARASNATH SINGH</v>
      </c>
      <c r="AC58" s="22" t="str">
        <f>VLOOKUP(C58,DSC_Master!$C$1:$J$201,8,0)</f>
        <v>924010067199253</v>
      </c>
      <c r="AD58" s="22" t="str">
        <f>VLOOKUP(C58,DSC_Master!$C$1:$J$201,7,0)</f>
        <v>UTIB0005542</v>
      </c>
      <c r="AE58" s="159"/>
      <c r="AF58" s="3">
        <v>12528.93</v>
      </c>
      <c r="AG58" s="5">
        <f t="shared" ref="AG58:AG60" si="17">Q58-AF58</f>
        <v>0.10452769999938027</v>
      </c>
    </row>
    <row r="59" spans="1:33" x14ac:dyDescent="0.25">
      <c r="A59" s="8">
        <v>1062</v>
      </c>
      <c r="B59" s="38" t="s">
        <v>320</v>
      </c>
      <c r="C59" s="9">
        <v>10620107</v>
      </c>
      <c r="D59" s="8">
        <f>VLOOKUP(C59,DSC_Master!$C$1:D157,2,0)</f>
        <v>20107</v>
      </c>
      <c r="E59" s="10" t="str">
        <f>VLOOKUP(C59,DSC_Master!$C$1:$K$200,4,0)</f>
        <v>DANDAWAS DSK</v>
      </c>
      <c r="F59" s="11" t="s">
        <v>304</v>
      </c>
      <c r="G59" s="11" t="s">
        <v>398</v>
      </c>
      <c r="H59" s="24">
        <v>141</v>
      </c>
      <c r="I59" s="24">
        <v>6026.3697003000016</v>
      </c>
      <c r="J59" s="14">
        <f t="shared" si="9"/>
        <v>6026.3697003000016</v>
      </c>
      <c r="K59" s="13"/>
      <c r="L59" s="13"/>
      <c r="M59" s="13">
        <v>0</v>
      </c>
      <c r="N59" s="13"/>
      <c r="O59" s="13">
        <f t="shared" si="10"/>
        <v>6026.3697003000016</v>
      </c>
      <c r="P59" s="13">
        <f t="shared" si="11"/>
        <v>0</v>
      </c>
      <c r="Q59" s="15">
        <f t="shared" si="12"/>
        <v>6026.3697003000016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Payment_01-30 Jun.xlsx</v>
      </c>
      <c r="U59" s="19"/>
      <c r="V59" s="36">
        <f t="shared" si="13"/>
        <v>105.46146975525004</v>
      </c>
      <c r="W59" s="20">
        <f t="shared" si="14"/>
        <v>15.065924250750005</v>
      </c>
      <c r="X59" s="59">
        <f t="shared" si="15"/>
        <v>90.395545504500035</v>
      </c>
      <c r="Y59" s="21">
        <v>0</v>
      </c>
      <c r="Z59" s="48">
        <f t="shared" si="16"/>
        <v>90.395545504500035</v>
      </c>
      <c r="AB59" s="22" t="str">
        <f>VLOOKUP(C59,DSC_Master!$C$1:$K$200,9,0)</f>
        <v>DHANANJAY SINGH</v>
      </c>
      <c r="AC59" s="22" t="str">
        <f>VLOOKUP(C59,DSC_Master!$C$1:$J$201,8,0)</f>
        <v>110291410255</v>
      </c>
      <c r="AD59" s="22" t="str">
        <f>VLOOKUP(C59,DSC_Master!$C$1:$J$201,7,0)</f>
        <v>CNRB0007689</v>
      </c>
      <c r="AE59" s="159"/>
      <c r="AF59" s="3">
        <v>6026.45</v>
      </c>
      <c r="AG59" s="5">
        <f t="shared" si="17"/>
        <v>-8.0299699998249707E-2</v>
      </c>
    </row>
    <row r="60" spans="1:33" x14ac:dyDescent="0.25">
      <c r="A60" s="8">
        <v>1062</v>
      </c>
      <c r="B60" s="38" t="s">
        <v>320</v>
      </c>
      <c r="C60" s="9">
        <v>10620109</v>
      </c>
      <c r="D60" s="8">
        <f>VLOOKUP(C60,DSC_Master!$C$1:D158,2,0)</f>
        <v>20109</v>
      </c>
      <c r="E60" s="10" t="str">
        <f>VLOOKUP(C60,DSC_Master!$C$1:$K$200,4,0)</f>
        <v>YUVRAJPUR DSK</v>
      </c>
      <c r="F60" s="11" t="s">
        <v>304</v>
      </c>
      <c r="G60" s="11" t="s">
        <v>398</v>
      </c>
      <c r="H60" s="24">
        <v>8340</v>
      </c>
      <c r="I60" s="24">
        <v>371598.55371000007</v>
      </c>
      <c r="J60" s="14">
        <f t="shared" si="9"/>
        <v>371598.55371000007</v>
      </c>
      <c r="K60" s="13"/>
      <c r="L60" s="13"/>
      <c r="M60" s="13">
        <v>0</v>
      </c>
      <c r="N60" s="13"/>
      <c r="O60" s="13">
        <f t="shared" si="10"/>
        <v>371598.55371000007</v>
      </c>
      <c r="P60" s="13">
        <f t="shared" si="11"/>
        <v>0</v>
      </c>
      <c r="Q60" s="15">
        <f t="shared" si="12"/>
        <v>371598.55371000007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Payment_01-30 Jun.xlsx</v>
      </c>
      <c r="U60" s="19"/>
      <c r="V60" s="36">
        <f t="shared" si="13"/>
        <v>6502.9746899250022</v>
      </c>
      <c r="W60" s="20">
        <f t="shared" si="14"/>
        <v>928.9963842750002</v>
      </c>
      <c r="X60" s="59">
        <f t="shared" si="15"/>
        <v>5573.9783056500019</v>
      </c>
      <c r="Y60" s="21">
        <v>0</v>
      </c>
      <c r="Z60" s="48">
        <f t="shared" si="16"/>
        <v>5573.9783056500019</v>
      </c>
      <c r="AB60" s="22" t="str">
        <f>VLOOKUP(C60,DSC_Master!$C$1:$K$200,9,0)</f>
        <v>PRIYANKA PANDEY</v>
      </c>
      <c r="AC60" s="22" t="str">
        <f>VLOOKUP(C60,DSC_Master!$C$1:$J$201,8,0)</f>
        <v>0662001500012630</v>
      </c>
      <c r="AD60" s="22" t="str">
        <f>VLOOKUP(C60,DSC_Master!$C$1:$J$201,7,0)</f>
        <v>PUNB0066200</v>
      </c>
      <c r="AE60" s="159"/>
      <c r="AF60" s="3">
        <v>371593.2</v>
      </c>
      <c r="AG60" s="5">
        <f t="shared" si="17"/>
        <v>5.3537100000539795</v>
      </c>
    </row>
    <row r="61" spans="1:33" x14ac:dyDescent="0.25">
      <c r="A61" s="8">
        <v>1062</v>
      </c>
      <c r="B61" s="38" t="s">
        <v>320</v>
      </c>
      <c r="C61" s="9">
        <v>10620111</v>
      </c>
      <c r="D61" s="8">
        <f>VLOOKUP(C61,DSC_Master!$C$1:D156,2,0)</f>
        <v>20111</v>
      </c>
      <c r="E61" s="10" t="str">
        <f>VLOOKUP(C61,DSC_Master!$C$1:$K$200,4,0)</f>
        <v>SUHWAL</v>
      </c>
      <c r="F61" s="11" t="s">
        <v>304</v>
      </c>
      <c r="G61" s="11" t="s">
        <v>398</v>
      </c>
      <c r="H61" s="24">
        <v>360</v>
      </c>
      <c r="I61" s="24">
        <v>15962.866635</v>
      </c>
      <c r="J61" s="14">
        <f t="shared" si="0"/>
        <v>15962.866635</v>
      </c>
      <c r="K61" s="13"/>
      <c r="L61" s="13"/>
      <c r="M61" s="13">
        <v>0</v>
      </c>
      <c r="N61" s="13"/>
      <c r="O61" s="13">
        <f t="shared" si="1"/>
        <v>15962.866635</v>
      </c>
      <c r="P61" s="13">
        <f t="shared" si="2"/>
        <v>0</v>
      </c>
      <c r="Q61" s="15">
        <f t="shared" si="3"/>
        <v>15962.866635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Payment_01-30 Jun.xlsx</v>
      </c>
      <c r="U61" s="19"/>
      <c r="V61" s="36">
        <f t="shared" si="4"/>
        <v>279.35016611250001</v>
      </c>
      <c r="W61" s="20">
        <f t="shared" si="5"/>
        <v>39.907166587500001</v>
      </c>
      <c r="X61" s="59">
        <f t="shared" si="6"/>
        <v>239.442999525</v>
      </c>
      <c r="Y61" s="21">
        <v>0</v>
      </c>
      <c r="Z61" s="48">
        <f t="shared" si="7"/>
        <v>239.442999525</v>
      </c>
      <c r="AB61" s="22" t="str">
        <f>VLOOKUP(C61,DSC_Master!$C$1:$K$200,9,0)</f>
        <v>PRIYA PANDEY</v>
      </c>
      <c r="AC61" s="22" t="str">
        <f>VLOOKUP(C61,DSC_Master!$C$1:$J$201,8,0)</f>
        <v>43605915887</v>
      </c>
      <c r="AD61" s="22" t="str">
        <f>VLOOKUP(C61,DSC_Master!$C$1:$J$201,7,0)</f>
        <v>SBIN0003683</v>
      </c>
      <c r="AE61" s="159"/>
      <c r="AF61" s="3">
        <v>15962.1</v>
      </c>
      <c r="AG61" s="5">
        <f t="shared" si="8"/>
        <v>0.76663499999995111</v>
      </c>
    </row>
    <row r="62" spans="1:33" x14ac:dyDescent="0.25">
      <c r="A62" s="8">
        <v>1062</v>
      </c>
      <c r="B62" s="38" t="s">
        <v>320</v>
      </c>
      <c r="C62" s="9">
        <v>10620112</v>
      </c>
      <c r="D62" s="8">
        <f>VLOOKUP(C62,DSC_Master!$C$1:D157,2,0)</f>
        <v>20112</v>
      </c>
      <c r="E62" s="10" t="str">
        <f>VLOOKUP(C62,DSC_Master!$C$1:$K$200,4,0)</f>
        <v>PARSATHUA DSK</v>
      </c>
      <c r="F62" s="11" t="s">
        <v>304</v>
      </c>
      <c r="G62" s="11" t="s">
        <v>398</v>
      </c>
      <c r="H62" s="24">
        <v>158</v>
      </c>
      <c r="I62" s="24">
        <v>6441.4434939000012</v>
      </c>
      <c r="J62" s="14">
        <f t="shared" si="0"/>
        <v>6441.4434939000012</v>
      </c>
      <c r="K62" s="13"/>
      <c r="L62" s="13"/>
      <c r="M62" s="13">
        <v>0</v>
      </c>
      <c r="N62" s="13"/>
      <c r="O62" s="13">
        <f t="shared" si="1"/>
        <v>6441.4434939000012</v>
      </c>
      <c r="P62" s="13">
        <f t="shared" si="2"/>
        <v>0</v>
      </c>
      <c r="Q62" s="15">
        <f t="shared" si="3"/>
        <v>6441.4434939000012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Payment_01-30 Jun.xlsx</v>
      </c>
      <c r="U62" s="19"/>
      <c r="V62" s="36">
        <f t="shared" si="4"/>
        <v>112.72526114325004</v>
      </c>
      <c r="W62" s="20">
        <f t="shared" si="5"/>
        <v>16.103608734750004</v>
      </c>
      <c r="X62" s="59">
        <f t="shared" si="6"/>
        <v>96.62165240850004</v>
      </c>
      <c r="Y62" s="21">
        <v>0</v>
      </c>
      <c r="Z62" s="48">
        <f t="shared" si="7"/>
        <v>96.62165240850004</v>
      </c>
      <c r="AB62" s="22" t="str">
        <f>VLOOKUP(C62,DSC_Master!$C$1:$K$200,9,0)</f>
        <v>ANJU DEVI</v>
      </c>
      <c r="AC62" s="22" t="str">
        <f>VLOOKUP(C62,DSC_Master!$C$1:$J$201,8,0)</f>
        <v>50100615862671</v>
      </c>
      <c r="AD62" s="22" t="str">
        <f>VLOOKUP(C62,DSC_Master!$C$1:$J$201,7,0)</f>
        <v>HDFC0002625</v>
      </c>
      <c r="AE62" s="159"/>
      <c r="AF62" s="3">
        <v>6441.6</v>
      </c>
      <c r="AG62" s="5">
        <f t="shared" si="8"/>
        <v>-0.15650609999920562</v>
      </c>
    </row>
    <row r="63" spans="1:33" x14ac:dyDescent="0.25">
      <c r="A63" s="8">
        <v>1062</v>
      </c>
      <c r="B63" s="38" t="s">
        <v>320</v>
      </c>
      <c r="C63" s="9">
        <v>10620115</v>
      </c>
      <c r="D63" s="8">
        <f>VLOOKUP(C63,DSC_Master!$C$1:D158,2,0)</f>
        <v>20115</v>
      </c>
      <c r="E63" s="10" t="str">
        <f>VLOOKUP(C63,DSC_Master!$C$1:$K$200,4,0)</f>
        <v>BADAKI KULHARIA DSK</v>
      </c>
      <c r="F63" s="11" t="s">
        <v>304</v>
      </c>
      <c r="G63" s="11" t="s">
        <v>398</v>
      </c>
      <c r="H63" s="24">
        <v>604</v>
      </c>
      <c r="I63" s="24">
        <v>22501.363093700005</v>
      </c>
      <c r="J63" s="14">
        <f t="shared" si="0"/>
        <v>22501.363093700005</v>
      </c>
      <c r="K63" s="13"/>
      <c r="L63" s="13"/>
      <c r="M63" s="13">
        <v>0</v>
      </c>
      <c r="N63" s="13"/>
      <c r="O63" s="13">
        <f t="shared" si="1"/>
        <v>22501.363093700005</v>
      </c>
      <c r="P63" s="13">
        <f t="shared" si="2"/>
        <v>0</v>
      </c>
      <c r="Q63" s="15">
        <f t="shared" si="3"/>
        <v>22501.363093700005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Payment_01-30 Jun.xlsx</v>
      </c>
      <c r="U63" s="19"/>
      <c r="V63" s="36">
        <f t="shared" si="4"/>
        <v>393.77385413975014</v>
      </c>
      <c r="W63" s="20">
        <f t="shared" si="5"/>
        <v>56.253407734250011</v>
      </c>
      <c r="X63" s="59">
        <f t="shared" si="6"/>
        <v>337.52044640550014</v>
      </c>
      <c r="Y63" s="21">
        <v>0</v>
      </c>
      <c r="Z63" s="48">
        <f t="shared" si="7"/>
        <v>337.52044640550014</v>
      </c>
      <c r="AA63" s="23"/>
      <c r="AB63" s="22" t="str">
        <f>VLOOKUP(C63,DSC_Master!$C$1:$K$200,9,0)</f>
        <v>AJAY KUMAR SINGH</v>
      </c>
      <c r="AC63" s="22" t="str">
        <f>VLOOKUP(C63,DSC_Master!$C$1:$J$201,8,0)</f>
        <v>41684045867</v>
      </c>
      <c r="AD63" s="22" t="str">
        <f>VLOOKUP(C63,DSC_Master!$C$1:$J$201,7,0)</f>
        <v>SBIN0017163</v>
      </c>
      <c r="AE63" s="159"/>
      <c r="AF63" s="3">
        <v>22511.87</v>
      </c>
      <c r="AG63" s="5">
        <f t="shared" si="8"/>
        <v>-10.506906299993716</v>
      </c>
    </row>
    <row r="64" spans="1:33" x14ac:dyDescent="0.25">
      <c r="A64" s="8">
        <v>1062</v>
      </c>
      <c r="B64" s="38" t="s">
        <v>320</v>
      </c>
      <c r="C64" s="9">
        <v>10620119</v>
      </c>
      <c r="D64" s="8">
        <f>VLOOKUP(C64,DSC_Master!$C$1:D159,2,0)</f>
        <v>20119</v>
      </c>
      <c r="E64" s="10" t="str">
        <f>VLOOKUP(C64,DSC_Master!$C$1:$K$200,4,0)</f>
        <v>KURRA NEW DSK</v>
      </c>
      <c r="F64" s="11" t="s">
        <v>304</v>
      </c>
      <c r="G64" s="11" t="s">
        <v>398</v>
      </c>
      <c r="H64" s="24">
        <v>4690</v>
      </c>
      <c r="I64" s="24">
        <v>187755.36047100002</v>
      </c>
      <c r="J64" s="14">
        <f t="shared" si="0"/>
        <v>187755.36047100002</v>
      </c>
      <c r="K64" s="13"/>
      <c r="L64" s="13"/>
      <c r="M64" s="13">
        <v>0</v>
      </c>
      <c r="N64" s="13"/>
      <c r="O64" s="13">
        <f t="shared" si="1"/>
        <v>187755.36047100002</v>
      </c>
      <c r="P64" s="13">
        <f t="shared" si="2"/>
        <v>0</v>
      </c>
      <c r="Q64" s="15">
        <f t="shared" si="3"/>
        <v>187755.36047100002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Payment_01-30 Jun.xlsx</v>
      </c>
      <c r="U64" s="19"/>
      <c r="V64" s="36">
        <f t="shared" si="4"/>
        <v>3285.7188082425005</v>
      </c>
      <c r="W64" s="20">
        <f t="shared" si="5"/>
        <v>469.38840117750004</v>
      </c>
      <c r="X64" s="59">
        <f t="shared" si="6"/>
        <v>2816.3304070650006</v>
      </c>
      <c r="Y64" s="21">
        <v>0</v>
      </c>
      <c r="Z64" s="48">
        <f t="shared" si="7"/>
        <v>2816.3304070650006</v>
      </c>
      <c r="AB64" s="22" t="str">
        <f>VLOOKUP(C64,DSC_Master!$C$1:$K$200,9,0)</f>
        <v>DIVYANSHI DAIRY MILK</v>
      </c>
      <c r="AC64" s="22" t="str">
        <f>VLOOKUP(C64,DSC_Master!$C$1:$J$201,8,0)</f>
        <v>8136244333</v>
      </c>
      <c r="AD64" s="22" t="str">
        <f>VLOOKUP(C64,DSC_Master!$C$1:$J$201,7,0)</f>
        <v>IDIB000M430</v>
      </c>
      <c r="AE64" s="159"/>
      <c r="AF64" s="3">
        <v>186723.25</v>
      </c>
      <c r="AG64" s="5">
        <f t="shared" si="8"/>
        <v>1032.1104710000218</v>
      </c>
    </row>
    <row r="65" spans="1:33" x14ac:dyDescent="0.25">
      <c r="A65" s="8">
        <v>1062</v>
      </c>
      <c r="B65" s="38" t="s">
        <v>320</v>
      </c>
      <c r="C65" s="9">
        <v>10620120</v>
      </c>
      <c r="D65" s="8">
        <f>VLOOKUP(C65,DSC_Master!$C$1:D160,2,0)</f>
        <v>20120</v>
      </c>
      <c r="E65" s="10" t="str">
        <f>VLOOKUP(C65,DSC_Master!$C$1:$K$200,4,0)</f>
        <v>TIYARA DSK</v>
      </c>
      <c r="F65" s="11" t="s">
        <v>304</v>
      </c>
      <c r="G65" s="11" t="s">
        <v>398</v>
      </c>
      <c r="H65" s="24">
        <v>176</v>
      </c>
      <c r="I65" s="24">
        <v>8885.9280500000004</v>
      </c>
      <c r="J65" s="14">
        <f t="shared" si="0"/>
        <v>8885.9280500000004</v>
      </c>
      <c r="K65" s="13"/>
      <c r="L65" s="13"/>
      <c r="M65" s="13">
        <v>0</v>
      </c>
      <c r="N65" s="13"/>
      <c r="O65" s="13">
        <f t="shared" si="1"/>
        <v>8885.9280500000004</v>
      </c>
      <c r="P65" s="13">
        <f t="shared" si="2"/>
        <v>0</v>
      </c>
      <c r="Q65" s="15">
        <f t="shared" si="3"/>
        <v>8885.9280500000004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Payment_01-30 Jun.xlsx</v>
      </c>
      <c r="U65" s="19"/>
      <c r="V65" s="36">
        <f t="shared" si="4"/>
        <v>155.50374087500003</v>
      </c>
      <c r="W65" s="20">
        <f t="shared" si="5"/>
        <v>22.214820125000003</v>
      </c>
      <c r="X65" s="59">
        <f t="shared" si="6"/>
        <v>133.28892075000005</v>
      </c>
      <c r="Y65" s="21">
        <v>0</v>
      </c>
      <c r="Z65" s="48">
        <f t="shared" si="7"/>
        <v>133.28892075000005</v>
      </c>
      <c r="AB65" s="22" t="str">
        <f>VLOOKUP(C65,DSC_Master!$C$1:$K$200,9,0)</f>
        <v>NIRMAL SINGH</v>
      </c>
      <c r="AC65" s="22" t="str">
        <f>VLOOKUP(C65,DSC_Master!$C$1:$J$201,8,0)</f>
        <v>2784000100110417</v>
      </c>
      <c r="AD65" s="22" t="str">
        <f>VLOOKUP(C65,DSC_Master!$C$1:$J$201,7,0)</f>
        <v>PUNB0278400</v>
      </c>
      <c r="AE65" s="159"/>
      <c r="AF65" s="3">
        <v>8886.2099999999991</v>
      </c>
      <c r="AG65" s="5">
        <f t="shared" si="8"/>
        <v>-0.28194999999868742</v>
      </c>
    </row>
    <row r="66" spans="1:33" x14ac:dyDescent="0.25">
      <c r="A66" s="8">
        <v>1062</v>
      </c>
      <c r="B66" s="38" t="s">
        <v>320</v>
      </c>
      <c r="C66" s="9">
        <v>10620121</v>
      </c>
      <c r="D66" s="8">
        <f>VLOOKUP(C66,DSC_Master!$C$1:D161,2,0)</f>
        <v>20121</v>
      </c>
      <c r="E66" s="10" t="str">
        <f>VLOOKUP(C66,DSC_Master!$C$1:$K$200,4,0)</f>
        <v>DUMDUMA DSK</v>
      </c>
      <c r="F66" s="11" t="s">
        <v>304</v>
      </c>
      <c r="G66" s="11" t="s">
        <v>398</v>
      </c>
      <c r="H66" s="24">
        <v>827</v>
      </c>
      <c r="I66" s="24">
        <v>34211.240035700001</v>
      </c>
      <c r="J66" s="14">
        <f t="shared" si="0"/>
        <v>34211.240035700001</v>
      </c>
      <c r="K66" s="13"/>
      <c r="L66" s="13"/>
      <c r="M66" s="13">
        <v>0</v>
      </c>
      <c r="N66" s="13"/>
      <c r="O66" s="13">
        <f t="shared" si="1"/>
        <v>34211.240035700001</v>
      </c>
      <c r="P66" s="13">
        <f t="shared" si="2"/>
        <v>0</v>
      </c>
      <c r="Q66" s="15">
        <f t="shared" si="3"/>
        <v>34211.240035700001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Payment_01-30 Jun.xlsx</v>
      </c>
      <c r="U66" s="19"/>
      <c r="V66" s="36">
        <f t="shared" si="4"/>
        <v>598.69670062475006</v>
      </c>
      <c r="W66" s="20">
        <f t="shared" si="5"/>
        <v>85.528100089250003</v>
      </c>
      <c r="X66" s="59">
        <f t="shared" si="6"/>
        <v>513.1686005355001</v>
      </c>
      <c r="Y66" s="21">
        <v>0</v>
      </c>
      <c r="Z66" s="48">
        <f t="shared" si="7"/>
        <v>513.1686005355001</v>
      </c>
      <c r="AB66" s="22" t="str">
        <f>VLOOKUP(C66,DSC_Master!$C$1:$K$200,9,0)</f>
        <v>CHANDRA MANI RAI</v>
      </c>
      <c r="AC66" s="22" t="str">
        <f>VLOOKUP(C66,DSC_Master!$C$1:$J$201,8,0)</f>
        <v>625310110008012</v>
      </c>
      <c r="AD66" s="22" t="str">
        <f>VLOOKUP(C66,DSC_Master!$C$1:$J$201,7,0)</f>
        <v>BKID0006253</v>
      </c>
      <c r="AE66" s="159"/>
      <c r="AF66" s="3">
        <v>34210.839999999997</v>
      </c>
      <c r="AG66" s="5">
        <f t="shared" si="8"/>
        <v>0.40003570000408217</v>
      </c>
    </row>
    <row r="67" spans="1:33" x14ac:dyDescent="0.25">
      <c r="A67" s="8">
        <v>1062</v>
      </c>
      <c r="B67" s="38" t="s">
        <v>320</v>
      </c>
      <c r="C67" s="9">
        <v>10620122</v>
      </c>
      <c r="D67" s="8">
        <f>VLOOKUP(C67,DSC_Master!$C$1:D162,2,0)</f>
        <v>20122</v>
      </c>
      <c r="E67" s="10" t="str">
        <f>VLOOKUP(C67,DSC_Master!$C$1:$K$200,4,0)</f>
        <v xml:space="preserve"> NOUAN DSK</v>
      </c>
      <c r="F67" s="11" t="s">
        <v>304</v>
      </c>
      <c r="G67" s="11" t="s">
        <v>398</v>
      </c>
      <c r="H67" s="24">
        <v>63</v>
      </c>
      <c r="I67" s="24">
        <v>2189.3200560000005</v>
      </c>
      <c r="J67" s="14">
        <f t="shared" si="0"/>
        <v>2189.3200560000005</v>
      </c>
      <c r="K67" s="13"/>
      <c r="L67" s="13"/>
      <c r="M67" s="13">
        <v>0</v>
      </c>
      <c r="N67" s="13"/>
      <c r="O67" s="13">
        <f t="shared" si="1"/>
        <v>2189.3200560000005</v>
      </c>
      <c r="P67" s="13">
        <f t="shared" si="2"/>
        <v>0</v>
      </c>
      <c r="Q67" s="15">
        <f t="shared" si="3"/>
        <v>2189.3200560000005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Payment_01-30 Jun.xlsx</v>
      </c>
      <c r="U67" s="19"/>
      <c r="V67" s="36">
        <f t="shared" si="4"/>
        <v>38.313100980000009</v>
      </c>
      <c r="W67" s="20">
        <f t="shared" si="5"/>
        <v>5.473300140000001</v>
      </c>
      <c r="X67" s="59">
        <f t="shared" si="6"/>
        <v>32.839800840000009</v>
      </c>
      <c r="Y67" s="21">
        <v>0</v>
      </c>
      <c r="Z67" s="48">
        <f t="shared" si="7"/>
        <v>32.839800840000009</v>
      </c>
      <c r="AB67" s="22" t="str">
        <f>VLOOKUP(C67,DSC_Master!$C$1:$K$200,9,0)</f>
        <v xml:space="preserve">JAISHANKAR JAISWAL </v>
      </c>
      <c r="AC67" s="22" t="str">
        <f>VLOOKUP(C67,DSC_Master!$C$1:$J$201,8,0)</f>
        <v>461110110007555</v>
      </c>
      <c r="AD67" s="22" t="str">
        <f>VLOOKUP(C67,DSC_Master!$C$1:$J$201,7,0)</f>
        <v>BKID0004611</v>
      </c>
      <c r="AE67" s="159"/>
      <c r="AF67" s="3">
        <v>2189.25</v>
      </c>
      <c r="AG67" s="5">
        <f t="shared" si="8"/>
        <v>7.005600000047707E-2</v>
      </c>
    </row>
    <row r="68" spans="1:33" x14ac:dyDescent="0.25">
      <c r="A68" s="8">
        <v>1062</v>
      </c>
      <c r="B68" s="38" t="s">
        <v>320</v>
      </c>
      <c r="C68" s="9">
        <v>10620123</v>
      </c>
      <c r="D68" s="8">
        <f>VLOOKUP(C68,DSC_Master!$C$1:D163,2,0)</f>
        <v>20123</v>
      </c>
      <c r="E68" s="10" t="str">
        <f>VLOOKUP(C68,DSC_Master!$C$1:$K$200,4,0)</f>
        <v>SAKRAULI DSK</v>
      </c>
      <c r="F68" s="11" t="s">
        <v>304</v>
      </c>
      <c r="G68" s="11" t="s">
        <v>398</v>
      </c>
      <c r="H68" s="24">
        <v>302</v>
      </c>
      <c r="I68" s="24">
        <v>11472.701157600002</v>
      </c>
      <c r="J68" s="14">
        <f t="shared" ref="J68" si="18">I68</f>
        <v>11472.701157600002</v>
      </c>
      <c r="K68" s="13"/>
      <c r="L68" s="13"/>
      <c r="M68" s="13">
        <v>0</v>
      </c>
      <c r="N68" s="13"/>
      <c r="O68" s="13">
        <f t="shared" ref="O68" si="19">J68-SUM(K68:N68)</f>
        <v>11472.701157600002</v>
      </c>
      <c r="P68" s="13">
        <f t="shared" ref="P68" si="20">IF(R68="Yes",O68,0)</f>
        <v>0</v>
      </c>
      <c r="Q68" s="15">
        <f t="shared" ref="Q68" si="21">O68-P68</f>
        <v>11472.701157600002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Payment_01-30 Jun.xlsx</v>
      </c>
      <c r="U68" s="19"/>
      <c r="V68" s="36">
        <f t="shared" ref="V68" si="22">I68*1.75%</f>
        <v>200.77227025800005</v>
      </c>
      <c r="W68" s="20">
        <f t="shared" ref="W68" si="23">I68*0.25%</f>
        <v>28.681752894000006</v>
      </c>
      <c r="X68" s="59">
        <f t="shared" ref="X68" si="24">V68-W68</f>
        <v>172.09051736400005</v>
      </c>
      <c r="Y68" s="21">
        <v>0</v>
      </c>
      <c r="Z68" s="48">
        <f t="shared" ref="Z68" si="25">X68-Y68</f>
        <v>172.09051736400005</v>
      </c>
      <c r="AB68" s="22" t="str">
        <f>VLOOKUP(C68,DSC_Master!$C$1:$K$200,9,0)</f>
        <v>BECHU PASSI</v>
      </c>
      <c r="AC68" s="22" t="str">
        <f>VLOOKUP(C68,DSC_Master!$C$1:$J$201,8,0)</f>
        <v>2696000100200761</v>
      </c>
      <c r="AD68" s="22" t="str">
        <f>VLOOKUP(C68,DSC_Master!$C$1:$J$201,7,0)</f>
        <v>PUNB0269600</v>
      </c>
      <c r="AE68" s="159"/>
      <c r="AF68" s="3">
        <v>11472.58</v>
      </c>
      <c r="AG68" s="5">
        <f t="shared" ref="AG68:AG70" si="26">Q68-AF68</f>
        <v>0.12115760000233422</v>
      </c>
    </row>
    <row r="69" spans="1:33" x14ac:dyDescent="0.25">
      <c r="A69" s="8">
        <v>1062</v>
      </c>
      <c r="B69" s="38" t="s">
        <v>320</v>
      </c>
      <c r="C69" s="9">
        <v>10620124</v>
      </c>
      <c r="D69" s="8">
        <f>VLOOKUP(C69,DSC_Master!$C$1:D164,2,0)</f>
        <v>20124</v>
      </c>
      <c r="E69" s="10" t="str">
        <f>VLOOKUP(C69,DSC_Master!$C$1:$K$200,4,0)</f>
        <v>ISARI DSK</v>
      </c>
      <c r="F69" s="11" t="s">
        <v>304</v>
      </c>
      <c r="G69" s="11" t="s">
        <v>398</v>
      </c>
      <c r="H69" s="24">
        <v>129</v>
      </c>
      <c r="I69" s="24">
        <v>5264.9850771000001</v>
      </c>
      <c r="J69" s="14">
        <f t="shared" ref="J69" si="27">I69</f>
        <v>5264.9850771000001</v>
      </c>
      <c r="K69" s="13"/>
      <c r="L69" s="13"/>
      <c r="M69" s="13">
        <v>0</v>
      </c>
      <c r="N69" s="13"/>
      <c r="O69" s="13">
        <f t="shared" ref="O69" si="28">J69-SUM(K69:N69)</f>
        <v>5264.9850771000001</v>
      </c>
      <c r="P69" s="13">
        <f t="shared" ref="P69" si="29">IF(R69="Yes",O69,0)</f>
        <v>0</v>
      </c>
      <c r="Q69" s="15">
        <f t="shared" ref="Q69" si="30">O69-P69</f>
        <v>5264.9850771000001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Payment_01-30 Jun.xlsx</v>
      </c>
      <c r="U69" s="19"/>
      <c r="V69" s="36">
        <f t="shared" ref="V69" si="31">I69*1.75%</f>
        <v>92.137238849250011</v>
      </c>
      <c r="W69" s="20">
        <f t="shared" ref="W69" si="32">I69*0.25%</f>
        <v>13.162462692750001</v>
      </c>
      <c r="X69" s="59">
        <f t="shared" ref="X69" si="33">V69-W69</f>
        <v>78.974776156500013</v>
      </c>
      <c r="Y69" s="21">
        <v>0</v>
      </c>
      <c r="Z69" s="48">
        <f t="shared" ref="Z69" si="34">X69-Y69</f>
        <v>78.974776156500013</v>
      </c>
      <c r="AB69" s="22" t="str">
        <f>VLOOKUP(C69,DSC_Master!$C$1:$K$200,9,0)</f>
        <v>KUMAR ARJUN SINGH</v>
      </c>
      <c r="AC69" s="22" t="str">
        <f>VLOOKUP(C69,DSC_Master!$C$1:$J$201,8,0)</f>
        <v>42013101468</v>
      </c>
      <c r="AD69" s="22" t="str">
        <f>VLOOKUP(C69,DSC_Master!$C$1:$J$201,7,0)</f>
        <v>SBIN0017163</v>
      </c>
      <c r="AE69" s="159"/>
      <c r="AF69" s="3">
        <v>0</v>
      </c>
      <c r="AG69" s="5">
        <f t="shared" si="26"/>
        <v>5264.9850771000001</v>
      </c>
    </row>
    <row r="70" spans="1:33" x14ac:dyDescent="0.25">
      <c r="A70" s="8">
        <v>1062</v>
      </c>
      <c r="B70" s="38" t="s">
        <v>320</v>
      </c>
      <c r="C70" s="9">
        <v>10620125</v>
      </c>
      <c r="D70" s="8">
        <f>VLOOKUP(C70,DSC_Master!$C$1:D163,2,0)</f>
        <v>20125</v>
      </c>
      <c r="E70" s="10" t="str">
        <f>VLOOKUP(C70,DSC_Master!$C$1:$K$200,4,0)</f>
        <v>KUCHHILA DSK</v>
      </c>
      <c r="F70" s="11" t="s">
        <v>304</v>
      </c>
      <c r="G70" s="11" t="s">
        <v>398</v>
      </c>
      <c r="H70" s="24">
        <v>48</v>
      </c>
      <c r="I70" s="24">
        <v>2062.5011600000003</v>
      </c>
      <c r="J70" s="14">
        <f t="shared" si="0"/>
        <v>2062.5011600000003</v>
      </c>
      <c r="K70" s="13"/>
      <c r="L70" s="13"/>
      <c r="M70" s="13">
        <v>0</v>
      </c>
      <c r="N70" s="13"/>
      <c r="O70" s="13">
        <f t="shared" si="1"/>
        <v>2062.5011600000003</v>
      </c>
      <c r="P70" s="13">
        <f t="shared" si="2"/>
        <v>0</v>
      </c>
      <c r="Q70" s="15">
        <f t="shared" si="3"/>
        <v>2062.5011600000003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Payment_01-30 Jun.xlsx</v>
      </c>
      <c r="U70" s="19"/>
      <c r="V70" s="36">
        <f t="shared" si="4"/>
        <v>36.09377030000001</v>
      </c>
      <c r="W70" s="20">
        <f t="shared" si="5"/>
        <v>5.156252900000001</v>
      </c>
      <c r="X70" s="59">
        <f t="shared" si="6"/>
        <v>30.937517400000008</v>
      </c>
      <c r="Y70" s="21">
        <v>0</v>
      </c>
      <c r="Z70" s="48">
        <f t="shared" si="7"/>
        <v>30.937517400000008</v>
      </c>
      <c r="AB70" s="22" t="str">
        <f>VLOOKUP(C70,DSC_Master!$C$1:$K$200,9,0)</f>
        <v>DINBANDHU RAI</v>
      </c>
      <c r="AC70" s="22" t="str">
        <f>VLOOKUP(C70,DSC_Master!$C$1:$J$201,8,0)</f>
        <v>2397000100605573</v>
      </c>
      <c r="AD70" s="22" t="str">
        <f>VLOOKUP(C70,DSC_Master!$C$1:$J$201,7,0)</f>
        <v>PUNB0239700</v>
      </c>
      <c r="AE70" s="159"/>
      <c r="AF70" s="3">
        <v>0</v>
      </c>
      <c r="AG70" s="5">
        <f t="shared" si="26"/>
        <v>2062.5011600000003</v>
      </c>
    </row>
    <row r="71" spans="1:33" x14ac:dyDescent="0.25">
      <c r="A71" s="25"/>
      <c r="B71" s="26"/>
      <c r="C71" s="25"/>
      <c r="D71" s="25"/>
      <c r="E71" s="25"/>
      <c r="F71" s="25" t="s">
        <v>305</v>
      </c>
      <c r="G71" s="25">
        <f>COUNTA(G3:G70)</f>
        <v>68</v>
      </c>
      <c r="H71" s="27">
        <f t="shared" ref="H71:Q71" si="35">SUBTOTAL(109,H3:H70)</f>
        <v>59556</v>
      </c>
      <c r="I71" s="27">
        <f t="shared" si="35"/>
        <v>2536229.5404890999</v>
      </c>
      <c r="J71" s="28">
        <f t="shared" si="35"/>
        <v>2536229.5404890999</v>
      </c>
      <c r="K71" s="28">
        <f t="shared" si="35"/>
        <v>0</v>
      </c>
      <c r="L71" s="28">
        <f t="shared" si="35"/>
        <v>0</v>
      </c>
      <c r="M71" s="28">
        <f t="shared" si="35"/>
        <v>0</v>
      </c>
      <c r="N71" s="28">
        <f t="shared" si="35"/>
        <v>0</v>
      </c>
      <c r="O71" s="28">
        <f t="shared" si="35"/>
        <v>2536229.5404890999</v>
      </c>
      <c r="P71" s="28">
        <f t="shared" si="35"/>
        <v>0</v>
      </c>
      <c r="Q71" s="28">
        <f t="shared" si="35"/>
        <v>2536229.5404890999</v>
      </c>
      <c r="R71" s="29">
        <f>COUNTIF(R2:R70,"Yes")</f>
        <v>0</v>
      </c>
      <c r="S71" s="9"/>
      <c r="T71" s="22"/>
      <c r="U71" s="6"/>
      <c r="V71" s="48">
        <f>SUM(V3:V70)</f>
        <v>44384.016958559245</v>
      </c>
      <c r="W71" s="48">
        <f>SUM(W3:W70)</f>
        <v>6340.5738512227517</v>
      </c>
      <c r="X71" s="48">
        <f>SUM(X3:X70)</f>
        <v>38043.443107336498</v>
      </c>
      <c r="Y71" s="48">
        <f>SUM(Y3:Y70)</f>
        <v>0</v>
      </c>
      <c r="Z71" s="48">
        <f>SUM(Z3:Z70)</f>
        <v>38043.443107336498</v>
      </c>
      <c r="AB71" s="22"/>
      <c r="AC71" s="22"/>
      <c r="AD71" s="22"/>
      <c r="AF71" s="3">
        <f>SUM(AF3:AF70)</f>
        <v>2527404.84</v>
      </c>
      <c r="AG71" s="5">
        <f>SUM(AG3:AG70)</f>
        <v>8824.700489100258</v>
      </c>
    </row>
    <row r="72" spans="1:33" x14ac:dyDescent="0.25">
      <c r="K72" s="5"/>
      <c r="O72" s="5"/>
      <c r="P72" s="5"/>
      <c r="Q72" s="5"/>
      <c r="R72" s="5"/>
      <c r="AF72" s="5"/>
    </row>
    <row r="73" spans="1:33" x14ac:dyDescent="0.25">
      <c r="E73" s="137" t="s">
        <v>310</v>
      </c>
      <c r="F73" s="138" t="s">
        <v>427</v>
      </c>
      <c r="G73"/>
      <c r="H73"/>
      <c r="J73" s="30"/>
      <c r="K73" s="30"/>
      <c r="L73" s="30"/>
      <c r="M73" s="30"/>
      <c r="N73" s="30"/>
      <c r="O73" s="30"/>
      <c r="P73" s="30"/>
      <c r="Q73" s="30"/>
    </row>
    <row r="74" spans="1:33" x14ac:dyDescent="0.25">
      <c r="E74" s="135" t="s">
        <v>306</v>
      </c>
      <c r="F74" s="139">
        <f>G71</f>
        <v>68</v>
      </c>
      <c r="G74"/>
      <c r="H74"/>
      <c r="K74" s="30"/>
      <c r="O74" s="23"/>
      <c r="P74" s="23"/>
      <c r="R74" s="5"/>
      <c r="X74" s="31"/>
    </row>
    <row r="75" spans="1:33" x14ac:dyDescent="0.25">
      <c r="E75" s="135" t="s">
        <v>307</v>
      </c>
      <c r="F75" s="139">
        <f>H71</f>
        <v>59556</v>
      </c>
      <c r="G75"/>
      <c r="H75"/>
      <c r="K75" s="5"/>
      <c r="L75" s="30"/>
      <c r="O75" s="23"/>
      <c r="P75" s="23"/>
      <c r="W75" s="5"/>
      <c r="X75" s="31"/>
    </row>
    <row r="76" spans="1:33" x14ac:dyDescent="0.25">
      <c r="E76" s="135" t="s">
        <v>308</v>
      </c>
      <c r="F76" s="139">
        <f>I71</f>
        <v>2536229.5404890999</v>
      </c>
      <c r="G76"/>
      <c r="H76"/>
      <c r="O76" s="5"/>
      <c r="P76" s="5"/>
      <c r="Q76" s="30"/>
      <c r="R76" s="5"/>
      <c r="X76" s="23"/>
    </row>
    <row r="77" spans="1:33" x14ac:dyDescent="0.25">
      <c r="E77" s="135" t="s">
        <v>309</v>
      </c>
      <c r="F77" s="139">
        <f>J71</f>
        <v>2536229.5404890999</v>
      </c>
      <c r="G77"/>
      <c r="H77"/>
      <c r="O77" s="5"/>
      <c r="P77" s="5"/>
      <c r="R77" s="6"/>
      <c r="W77" s="5"/>
    </row>
    <row r="78" spans="1:33" x14ac:dyDescent="0.25">
      <c r="E78" s="135" t="s">
        <v>298</v>
      </c>
      <c r="F78" s="139">
        <f>-K71</f>
        <v>0</v>
      </c>
      <c r="G78"/>
      <c r="H78"/>
      <c r="R78" s="5"/>
    </row>
    <row r="79" spans="1:33" x14ac:dyDescent="0.25">
      <c r="E79" s="135" t="s">
        <v>299</v>
      </c>
      <c r="F79" s="139">
        <f>-L71</f>
        <v>0</v>
      </c>
      <c r="G79"/>
      <c r="H79"/>
      <c r="O79" s="32"/>
      <c r="P79" s="32"/>
      <c r="Q79" s="33"/>
    </row>
    <row r="80" spans="1:33" x14ac:dyDescent="0.25">
      <c r="E80" s="135" t="s">
        <v>300</v>
      </c>
      <c r="F80" s="139">
        <f>-M71</f>
        <v>0</v>
      </c>
      <c r="G80"/>
      <c r="H80"/>
      <c r="O80" s="32"/>
      <c r="P80" s="32"/>
      <c r="Q80" s="33"/>
    </row>
    <row r="81" spans="5:22" x14ac:dyDescent="0.25">
      <c r="E81" s="135" t="s">
        <v>301</v>
      </c>
      <c r="F81" s="139">
        <f>-N71</f>
        <v>0</v>
      </c>
      <c r="G81"/>
      <c r="H81"/>
      <c r="Q81" s="33"/>
    </row>
    <row r="82" spans="5:22" x14ac:dyDescent="0.25">
      <c r="E82" s="135" t="s">
        <v>313</v>
      </c>
      <c r="F82" s="139">
        <f>SUM(F77:F81)</f>
        <v>2536229.5404890999</v>
      </c>
      <c r="G82"/>
      <c r="H82"/>
      <c r="L82" s="5"/>
    </row>
    <row r="83" spans="5:22" x14ac:dyDescent="0.25">
      <c r="E83" s="135" t="s">
        <v>318</v>
      </c>
      <c r="F83" s="139">
        <f>P71</f>
        <v>0</v>
      </c>
      <c r="G83"/>
      <c r="H83"/>
      <c r="Q83" s="30"/>
    </row>
    <row r="84" spans="5:22" x14ac:dyDescent="0.25">
      <c r="E84" s="136" t="s">
        <v>319</v>
      </c>
      <c r="F84" s="141">
        <f>F82-F83</f>
        <v>2536229.5404890999</v>
      </c>
      <c r="G84" s="142">
        <f>F84-Q71</f>
        <v>0</v>
      </c>
      <c r="H84"/>
    </row>
    <row r="85" spans="5:22" x14ac:dyDescent="0.25">
      <c r="F85"/>
      <c r="G85"/>
      <c r="H85"/>
      <c r="J85" s="34"/>
      <c r="O85" s="32"/>
      <c r="P85" s="32"/>
    </row>
    <row r="86" spans="5:22" x14ac:dyDescent="0.25">
      <c r="E86" s="140" t="s">
        <v>480</v>
      </c>
      <c r="F86" s="144">
        <f>Data!R2</f>
        <v>196626.40942280815</v>
      </c>
      <c r="G86"/>
      <c r="H86"/>
    </row>
    <row r="87" spans="5:22" x14ac:dyDescent="0.25">
      <c r="E87" s="140" t="s">
        <v>424</v>
      </c>
      <c r="F87" s="144">
        <f>F76*0.25%</f>
        <v>6340.5738512227499</v>
      </c>
      <c r="G87"/>
      <c r="H87"/>
      <c r="Q87" s="30"/>
    </row>
    <row r="88" spans="5:22" x14ac:dyDescent="0.25">
      <c r="E88" s="143" t="s">
        <v>481</v>
      </c>
      <c r="F88" s="145">
        <f>F86-F87</f>
        <v>190285.8355715854</v>
      </c>
      <c r="R88" s="6"/>
    </row>
    <row r="89" spans="5:22" x14ac:dyDescent="0.25">
      <c r="E89" s="3"/>
      <c r="F89" s="2"/>
      <c r="S89" s="35"/>
      <c r="V89" s="35"/>
    </row>
    <row r="90" spans="5:22" x14ac:dyDescent="0.25">
      <c r="E90" s="140" t="s">
        <v>423</v>
      </c>
      <c r="F90" s="144">
        <f>F75*3.75</f>
        <v>223335</v>
      </c>
    </row>
    <row r="91" spans="5:22" x14ac:dyDescent="0.25">
      <c r="E91" s="140" t="s">
        <v>425</v>
      </c>
      <c r="F91" s="144">
        <f>'TS Loss Gain'!AS27</f>
        <v>55366.886988001716</v>
      </c>
    </row>
    <row r="92" spans="5:22" x14ac:dyDescent="0.25">
      <c r="E92" s="143" t="s">
        <v>426</v>
      </c>
      <c r="F92" s="145">
        <f>F90-F91</f>
        <v>167968.1130119983</v>
      </c>
      <c r="G92" s="146"/>
    </row>
  </sheetData>
  <autoFilter ref="A2:AG70" xr:uid="{B867D296-FF59-4858-B862-B99F6D136FBB}"/>
  <conditionalFormatting sqref="C4">
    <cfRule type="duplicateValues" dxfId="23" priority="6"/>
  </conditionalFormatting>
  <conditionalFormatting sqref="C5:C70">
    <cfRule type="duplicateValues" dxfId="22" priority="46"/>
    <cfRule type="duplicateValues" dxfId="21" priority="47"/>
  </conditionalFormatting>
  <conditionalFormatting sqref="C71:D86 C2:D2">
    <cfRule type="duplicateValues" dxfId="20" priority="27" stopIfTrue="1"/>
  </conditionalFormatting>
  <conditionalFormatting sqref="E71">
    <cfRule type="duplicateValues" dxfId="19" priority="11" stopIfTrue="1"/>
  </conditionalFormatting>
  <conditionalFormatting sqref="F71">
    <cfRule type="duplicateValues" dxfId="18" priority="10" stopIfTrue="1"/>
  </conditionalFormatting>
  <conditionalFormatting sqref="G3:G70">
    <cfRule type="containsText" dxfId="17" priority="5" operator="containsText" text="Indirect">
      <formula>NOT(ISERROR(SEARCH("Indirect",G3)))</formula>
    </cfRule>
  </conditionalFormatting>
  <conditionalFormatting sqref="G71">
    <cfRule type="duplicateValues" dxfId="16" priority="9" stopIfTrue="1"/>
  </conditionalFormatting>
  <conditionalFormatting sqref="H71">
    <cfRule type="duplicateValues" dxfId="15" priority="8" stopIfTrue="1"/>
  </conditionalFormatting>
  <conditionalFormatting sqref="I71">
    <cfRule type="duplicateValues" dxfId="14" priority="7" stopIfTrue="1"/>
  </conditionalFormatting>
  <conditionalFormatting sqref="O3:P70">
    <cfRule type="cellIs" dxfId="13" priority="4" operator="lessThan">
      <formula>-1</formula>
    </cfRule>
  </conditionalFormatting>
  <conditionalFormatting sqref="Q3:Q70">
    <cfRule type="cellIs" dxfId="12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580</v>
      </c>
      <c r="G1" s="151" t="s">
        <v>7</v>
      </c>
      <c r="H1" s="151" t="s">
        <v>8</v>
      </c>
      <c r="I1" s="151" t="s">
        <v>9</v>
      </c>
      <c r="J1" s="151" t="s">
        <v>695</v>
      </c>
      <c r="K1" s="151" t="s">
        <v>696</v>
      </c>
      <c r="L1" s="170" t="s">
        <v>752</v>
      </c>
      <c r="M1" s="170" t="s">
        <v>753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484</v>
      </c>
      <c r="F2" s="148" t="s">
        <v>597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698</v>
      </c>
      <c r="L2" s="171" t="e">
        <f>VLOOKUP(C2,'MPG Payment'!$C$3:$N$70,12,0)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495</v>
      </c>
      <c r="F3" s="148" t="s">
        <v>608</v>
      </c>
      <c r="G3" s="148" t="s">
        <v>52</v>
      </c>
      <c r="H3" s="149" t="s">
        <v>53</v>
      </c>
      <c r="I3" s="1" t="s">
        <v>466</v>
      </c>
      <c r="J3" s="160">
        <v>354.68345740000586</v>
      </c>
      <c r="K3" s="160" t="s">
        <v>698</v>
      </c>
      <c r="L3" s="171">
        <f>VLOOKUP(C3,'MPG Payment'!$C$3:$N$70,12,0)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498</v>
      </c>
      <c r="F4" s="148" t="s">
        <v>611</v>
      </c>
      <c r="G4" s="148" t="s">
        <v>25</v>
      </c>
      <c r="H4" s="149" t="s">
        <v>433</v>
      </c>
      <c r="I4" s="1" t="s">
        <v>59</v>
      </c>
      <c r="J4" s="160">
        <v>13702.65996579999</v>
      </c>
      <c r="K4" s="160" t="s">
        <v>698</v>
      </c>
      <c r="L4" s="171">
        <f>VLOOKUP(C4,'MPG Payment'!$C$3:$N$70,12,0)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501</v>
      </c>
      <c r="F5" s="148" t="s">
        <v>614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698</v>
      </c>
      <c r="L5" s="171" t="e">
        <f>VLOOKUP(C5,'MPG Payment'!$C$3:$N$70,12,0)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503</v>
      </c>
      <c r="F6" s="148" t="s">
        <v>615</v>
      </c>
      <c r="G6" s="148" t="s">
        <v>25</v>
      </c>
      <c r="H6" s="149" t="s">
        <v>435</v>
      </c>
      <c r="I6" s="1" t="s">
        <v>73</v>
      </c>
      <c r="J6" s="160">
        <v>27305.976272200005</v>
      </c>
      <c r="K6" s="160" t="s">
        <v>698</v>
      </c>
      <c r="L6" s="171">
        <f>VLOOKUP(C6,'MPG Payment'!$C$3:$N$70,12,0)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505</v>
      </c>
      <c r="F7" s="148" t="s">
        <v>617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698</v>
      </c>
      <c r="L7" s="171" t="e">
        <f>VLOOKUP(C7,'MPG Payment'!$C$3:$N$70,12,0)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507</v>
      </c>
      <c r="F8" s="148" t="s">
        <v>619</v>
      </c>
      <c r="G8" s="148" t="s">
        <v>86</v>
      </c>
      <c r="H8" s="149" t="s">
        <v>437</v>
      </c>
      <c r="I8" s="1" t="s">
        <v>84</v>
      </c>
      <c r="J8" s="160">
        <v>3070.7935340000022</v>
      </c>
      <c r="K8" s="160" t="s">
        <v>698</v>
      </c>
      <c r="L8" s="171">
        <f>VLOOKUP(C8,'MPG Payment'!$C$3:$N$70,12,0)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509</v>
      </c>
      <c r="F9" s="148" t="s">
        <v>621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698</v>
      </c>
      <c r="L9" s="171">
        <f>VLOOKUP(C9,'MPG Payment'!$C$3:$N$70,12,0)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516</v>
      </c>
      <c r="F10" s="148" t="s">
        <v>629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698</v>
      </c>
      <c r="L10" s="171">
        <f>VLOOKUP(C10,'MPG Payment'!$C$3:$N$70,12,0)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543</v>
      </c>
      <c r="F11" s="148" t="s">
        <v>656</v>
      </c>
      <c r="G11" s="148" t="s">
        <v>187</v>
      </c>
      <c r="H11" s="149" t="s">
        <v>188</v>
      </c>
      <c r="I11" s="1" t="s">
        <v>472</v>
      </c>
      <c r="J11" s="160">
        <v>46684.153015599994</v>
      </c>
      <c r="K11" s="160" t="s">
        <v>698</v>
      </c>
      <c r="L11" s="171">
        <f>VLOOKUP(C11,'MPG Payment'!$C$3:$N$70,12,0)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544</v>
      </c>
      <c r="F12" s="148" t="s">
        <v>657</v>
      </c>
      <c r="G12" s="148" t="s">
        <v>191</v>
      </c>
      <c r="H12" s="149" t="s">
        <v>192</v>
      </c>
      <c r="I12" s="1" t="s">
        <v>473</v>
      </c>
      <c r="J12" s="160">
        <v>22196.224707600006</v>
      </c>
      <c r="K12" s="160" t="s">
        <v>698</v>
      </c>
      <c r="L12" s="171">
        <f>VLOOKUP(C12,'MPG Payment'!$C$3:$N$70,12,0)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547</v>
      </c>
      <c r="F13" s="148" t="s">
        <v>660</v>
      </c>
      <c r="G13" s="148" t="s">
        <v>25</v>
      </c>
      <c r="H13" s="149" t="s">
        <v>449</v>
      </c>
      <c r="I13" s="1" t="s">
        <v>198</v>
      </c>
      <c r="J13" s="160">
        <v>4097.9232154000001</v>
      </c>
      <c r="K13" s="160" t="s">
        <v>698</v>
      </c>
      <c r="L13" s="171" t="e">
        <f>VLOOKUP(C13,'MPG Payment'!$C$3:$N$70,12,0)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555</v>
      </c>
      <c r="F14" s="148" t="s">
        <v>668</v>
      </c>
      <c r="G14" s="148" t="s">
        <v>36</v>
      </c>
      <c r="H14" s="149" t="s">
        <v>453</v>
      </c>
      <c r="I14" s="1" t="s">
        <v>222</v>
      </c>
      <c r="J14" s="160">
        <v>8838.3466590000025</v>
      </c>
      <c r="K14" s="160" t="s">
        <v>698</v>
      </c>
      <c r="L14" s="171" t="e">
        <f>VLOOKUP(C14,'MPG Payment'!$C$3:$N$70,12,0)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569</v>
      </c>
      <c r="F15" s="148" t="s">
        <v>684</v>
      </c>
      <c r="G15" s="148" t="s">
        <v>262</v>
      </c>
      <c r="H15" s="149" t="s">
        <v>263</v>
      </c>
      <c r="I15" s="1" t="s">
        <v>475</v>
      </c>
      <c r="J15" s="160">
        <v>5833.7612509999999</v>
      </c>
      <c r="K15" s="160" t="s">
        <v>698</v>
      </c>
      <c r="L15" s="171" t="e">
        <f>VLOOKUP(C15,'MPG Payment'!$C$3:$N$70,12,0)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571</v>
      </c>
      <c r="F16" s="148" t="s">
        <v>686</v>
      </c>
      <c r="G16" s="148" t="s">
        <v>262</v>
      </c>
      <c r="H16" s="149" t="s">
        <v>269</v>
      </c>
      <c r="I16" s="1" t="s">
        <v>477</v>
      </c>
      <c r="J16" s="160">
        <v>251.31523399999969</v>
      </c>
      <c r="K16" s="160" t="s">
        <v>698</v>
      </c>
      <c r="L16" s="171" t="e">
        <f>VLOOKUP(C16,'MPG Payment'!$C$3:$N$70,12,0)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573</v>
      </c>
      <c r="F17" s="148" t="s">
        <v>688</v>
      </c>
      <c r="G17" s="148" t="s">
        <v>272</v>
      </c>
      <c r="H17" s="149" t="s">
        <v>462</v>
      </c>
      <c r="I17" s="1" t="s">
        <v>270</v>
      </c>
      <c r="J17" s="160">
        <v>9307.5261475999996</v>
      </c>
      <c r="K17" s="160" t="s">
        <v>698</v>
      </c>
      <c r="L17" s="171" t="e">
        <f>VLOOKUP(C17,'MPG Payment'!$C$3:$N$70,12,0)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1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399</v>
      </c>
      <c r="C1" s="77"/>
      <c r="AP1" s="79">
        <v>436.77</v>
      </c>
      <c r="AQ1" s="79">
        <v>291.18</v>
      </c>
    </row>
    <row r="2" spans="2:45" x14ac:dyDescent="0.25">
      <c r="B2" s="246" t="s">
        <v>392</v>
      </c>
      <c r="C2" s="248" t="s">
        <v>393</v>
      </c>
      <c r="D2" s="250" t="s">
        <v>400</v>
      </c>
      <c r="E2" s="250"/>
      <c r="F2" s="250"/>
      <c r="G2" s="250"/>
      <c r="H2" s="251"/>
      <c r="I2" s="252" t="s">
        <v>760</v>
      </c>
      <c r="J2" s="243"/>
      <c r="K2" s="243"/>
      <c r="L2" s="244"/>
      <c r="M2" s="242" t="s">
        <v>401</v>
      </c>
      <c r="N2" s="253"/>
      <c r="O2" s="243"/>
      <c r="P2" s="243"/>
      <c r="Q2" s="244"/>
      <c r="R2" s="253" t="s">
        <v>402</v>
      </c>
      <c r="S2" s="243"/>
      <c r="T2" s="244"/>
      <c r="U2" s="239" t="s">
        <v>403</v>
      </c>
      <c r="V2" s="240"/>
      <c r="W2" s="240"/>
      <c r="X2" s="240"/>
      <c r="Y2" s="240"/>
      <c r="Z2" s="240"/>
      <c r="AA2" s="240"/>
      <c r="AB2" s="241"/>
      <c r="AC2" s="242" t="s">
        <v>323</v>
      </c>
      <c r="AD2" s="243"/>
      <c r="AE2" s="243"/>
      <c r="AF2" s="243"/>
      <c r="AG2" s="244"/>
      <c r="AH2" s="242" t="s">
        <v>404</v>
      </c>
      <c r="AI2" s="243"/>
      <c r="AJ2" s="243"/>
      <c r="AK2" s="243"/>
      <c r="AL2" s="245"/>
      <c r="AM2" s="239" t="s">
        <v>405</v>
      </c>
      <c r="AN2" s="240"/>
      <c r="AO2" s="240"/>
      <c r="AP2" s="240"/>
      <c r="AQ2" s="241"/>
    </row>
    <row r="3" spans="2:45" x14ac:dyDescent="0.25">
      <c r="B3" s="247"/>
      <c r="C3" s="249"/>
      <c r="D3" s="80" t="s">
        <v>406</v>
      </c>
      <c r="E3" s="80" t="s">
        <v>407</v>
      </c>
      <c r="F3" s="80" t="s">
        <v>408</v>
      </c>
      <c r="G3" s="80" t="s">
        <v>321</v>
      </c>
      <c r="H3" s="81" t="s">
        <v>322</v>
      </c>
      <c r="I3" s="80" t="s">
        <v>409</v>
      </c>
      <c r="J3" s="80" t="s">
        <v>409</v>
      </c>
      <c r="K3" s="80" t="s">
        <v>407</v>
      </c>
      <c r="L3" s="81" t="s">
        <v>408</v>
      </c>
      <c r="M3" s="82" t="s">
        <v>410</v>
      </c>
      <c r="N3" s="83" t="s">
        <v>411</v>
      </c>
      <c r="O3" s="80" t="s">
        <v>409</v>
      </c>
      <c r="P3" s="80" t="s">
        <v>407</v>
      </c>
      <c r="Q3" s="81" t="s">
        <v>408</v>
      </c>
      <c r="R3" s="83" t="s">
        <v>409</v>
      </c>
      <c r="S3" s="80" t="s">
        <v>321</v>
      </c>
      <c r="T3" s="81" t="s">
        <v>322</v>
      </c>
      <c r="U3" s="82" t="s">
        <v>412</v>
      </c>
      <c r="V3" s="80" t="s">
        <v>413</v>
      </c>
      <c r="W3" s="80" t="s">
        <v>414</v>
      </c>
      <c r="X3" s="80" t="s">
        <v>415</v>
      </c>
      <c r="Y3" s="80" t="s">
        <v>407</v>
      </c>
      <c r="Z3" s="80" t="s">
        <v>408</v>
      </c>
      <c r="AA3" s="80" t="s">
        <v>321</v>
      </c>
      <c r="AB3" s="81" t="s">
        <v>322</v>
      </c>
      <c r="AC3" s="82" t="s">
        <v>415</v>
      </c>
      <c r="AD3" s="80" t="s">
        <v>407</v>
      </c>
      <c r="AE3" s="80" t="s">
        <v>408</v>
      </c>
      <c r="AF3" s="80" t="s">
        <v>321</v>
      </c>
      <c r="AG3" s="81" t="s">
        <v>322</v>
      </c>
      <c r="AH3" s="82" t="s">
        <v>415</v>
      </c>
      <c r="AI3" s="80" t="s">
        <v>407</v>
      </c>
      <c r="AJ3" s="80" t="s">
        <v>408</v>
      </c>
      <c r="AK3" s="80" t="s">
        <v>321</v>
      </c>
      <c r="AL3" s="84" t="s">
        <v>322</v>
      </c>
      <c r="AM3" s="82" t="s">
        <v>415</v>
      </c>
      <c r="AN3" s="80" t="s">
        <v>321</v>
      </c>
      <c r="AO3" s="80" t="s">
        <v>322</v>
      </c>
      <c r="AP3" s="80" t="s">
        <v>416</v>
      </c>
      <c r="AQ3" s="85" t="s">
        <v>311</v>
      </c>
    </row>
    <row r="4" spans="2:45" x14ac:dyDescent="0.25">
      <c r="B4" s="86">
        <v>46054</v>
      </c>
      <c r="C4" s="87" t="s">
        <v>394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417</v>
      </c>
      <c r="V4" s="185" t="s">
        <v>754</v>
      </c>
      <c r="W4" s="186" t="s">
        <v>419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395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394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417</v>
      </c>
      <c r="V6" s="185" t="s">
        <v>418</v>
      </c>
      <c r="W6" s="186" t="s">
        <v>419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395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394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420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395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417</v>
      </c>
      <c r="V9" s="185" t="s">
        <v>421</v>
      </c>
      <c r="W9" s="186" t="s">
        <v>419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394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395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394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417</v>
      </c>
      <c r="V12" s="185" t="s">
        <v>422</v>
      </c>
      <c r="W12" s="186" t="s">
        <v>419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395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394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395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394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395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420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394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417</v>
      </c>
      <c r="V18" s="185" t="s">
        <v>755</v>
      </c>
      <c r="W18" s="186" t="s">
        <v>419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395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394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417</v>
      </c>
      <c r="V20" s="185" t="s">
        <v>756</v>
      </c>
      <c r="W20" s="186" t="s">
        <v>419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395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394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417</v>
      </c>
      <c r="V22" s="185" t="s">
        <v>757</v>
      </c>
      <c r="W22" s="186" t="s">
        <v>419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395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394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395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417</v>
      </c>
      <c r="V25" s="184" t="s">
        <v>758</v>
      </c>
      <c r="W25" s="186" t="s">
        <v>419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394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395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417</v>
      </c>
      <c r="V27" s="185" t="s">
        <v>759</v>
      </c>
      <c r="W27" s="186" t="s">
        <v>419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394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395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394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395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394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395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394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395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394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395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394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395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394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395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394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395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394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395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394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395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394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395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394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395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394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395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394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395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394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395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394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395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394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395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394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395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394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395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0" priority="1" operator="lessThan">
      <formula>0.1</formula>
    </cfRule>
    <cfRule type="cellIs" dxfId="9" priority="2" operator="greaterThan">
      <formula>0.1</formula>
    </cfRule>
  </conditionalFormatting>
  <conditionalFormatting sqref="AP1:AQ1">
    <cfRule type="cellIs" dxfId="8" priority="5" operator="lessThan">
      <formula>1</formula>
    </cfRule>
  </conditionalFormatting>
  <conditionalFormatting sqref="AQ4:AQ65">
    <cfRule type="cellIs" dxfId="7" priority="3" operator="lessThan">
      <formula>0</formula>
    </cfRule>
    <cfRule type="cellIs" dxfId="6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"/>
  <sheetViews>
    <sheetView topLeftCell="A83" zoomScale="80" zoomScaleNormal="80" workbookViewId="0">
      <selection activeCell="P122" sqref="P122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580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387</v>
      </c>
      <c r="T1" s="37" t="s">
        <v>701</v>
      </c>
      <c r="U1" s="37" t="s">
        <v>700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484</v>
      </c>
      <c r="G2" s="148" t="s">
        <v>14</v>
      </c>
      <c r="H2" s="148" t="s">
        <v>597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485</v>
      </c>
      <c r="G3" s="1" t="s">
        <v>20</v>
      </c>
      <c r="H3" s="148" t="s">
        <v>598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699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486</v>
      </c>
      <c r="G4" s="1" t="s">
        <v>24</v>
      </c>
      <c r="H4" s="148" t="s">
        <v>599</v>
      </c>
      <c r="I4" s="148" t="s">
        <v>25</v>
      </c>
      <c r="J4" s="149" t="s">
        <v>428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697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487</v>
      </c>
      <c r="G5" s="1" t="s">
        <v>27</v>
      </c>
      <c r="H5" s="148" t="s">
        <v>600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698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488</v>
      </c>
      <c r="G6" s="1" t="s">
        <v>31</v>
      </c>
      <c r="H6" s="148" t="s">
        <v>601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489</v>
      </c>
      <c r="G7" s="1" t="s">
        <v>35</v>
      </c>
      <c r="H7" s="148" t="s">
        <v>602</v>
      </c>
      <c r="I7" s="148" t="s">
        <v>36</v>
      </c>
      <c r="J7" s="149" t="s">
        <v>429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388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490</v>
      </c>
      <c r="G8" s="1" t="s">
        <v>38</v>
      </c>
      <c r="H8" s="148" t="s">
        <v>603</v>
      </c>
      <c r="I8" s="148" t="s">
        <v>39</v>
      </c>
      <c r="J8" s="149" t="s">
        <v>776</v>
      </c>
      <c r="K8" s="1" t="s">
        <v>478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491</v>
      </c>
      <c r="G9" s="1" t="s">
        <v>41</v>
      </c>
      <c r="H9" s="148" t="s">
        <v>604</v>
      </c>
      <c r="I9" s="148" t="s">
        <v>803</v>
      </c>
      <c r="J9" s="149" t="s">
        <v>802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492</v>
      </c>
      <c r="G10" s="1" t="s">
        <v>43</v>
      </c>
      <c r="H10" s="148" t="s">
        <v>605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493</v>
      </c>
      <c r="G11" s="1" t="s">
        <v>46</v>
      </c>
      <c r="H11" s="148" t="s">
        <v>606</v>
      </c>
      <c r="I11" s="148" t="s">
        <v>47</v>
      </c>
      <c r="J11" s="149" t="s">
        <v>430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494</v>
      </c>
      <c r="G12" s="1" t="s">
        <v>49</v>
      </c>
      <c r="H12" s="148" t="s">
        <v>607</v>
      </c>
      <c r="I12" s="148" t="s">
        <v>25</v>
      </c>
      <c r="J12" s="149" t="s">
        <v>431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495</v>
      </c>
      <c r="G13" s="1" t="s">
        <v>51</v>
      </c>
      <c r="H13" s="148" t="s">
        <v>608</v>
      </c>
      <c r="I13" s="148" t="s">
        <v>52</v>
      </c>
      <c r="J13" s="149" t="s">
        <v>53</v>
      </c>
      <c r="K13" s="1" t="s">
        <v>466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496</v>
      </c>
      <c r="G14" s="1" t="s">
        <v>55</v>
      </c>
      <c r="H14" s="148" t="s">
        <v>609</v>
      </c>
      <c r="I14" s="148" t="s">
        <v>32</v>
      </c>
      <c r="J14" s="149" t="s">
        <v>56</v>
      </c>
      <c r="K14" s="1" t="s">
        <v>467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497</v>
      </c>
      <c r="G15" s="1" t="s">
        <v>58</v>
      </c>
      <c r="H15" s="148" t="s">
        <v>610</v>
      </c>
      <c r="I15" s="148" t="s">
        <v>36</v>
      </c>
      <c r="J15" s="149" t="s">
        <v>432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498</v>
      </c>
      <c r="G16" s="1" t="s">
        <v>60</v>
      </c>
      <c r="H16" s="148" t="s">
        <v>611</v>
      </c>
      <c r="I16" s="148" t="s">
        <v>25</v>
      </c>
      <c r="J16" s="149" t="s">
        <v>433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499</v>
      </c>
      <c r="G17" s="1" t="s">
        <v>62</v>
      </c>
      <c r="H17" s="148" t="s">
        <v>612</v>
      </c>
      <c r="I17" s="148" t="s">
        <v>25</v>
      </c>
      <c r="J17" s="149" t="s">
        <v>434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500</v>
      </c>
      <c r="G18" s="1" t="s">
        <v>64</v>
      </c>
      <c r="H18" s="148" t="s">
        <v>613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501</v>
      </c>
      <c r="G19" s="1" t="s">
        <v>68</v>
      </c>
      <c r="H19" s="148" t="s">
        <v>614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502</v>
      </c>
      <c r="G20" s="1" t="s">
        <v>24</v>
      </c>
      <c r="H20" s="148" t="s">
        <v>599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503</v>
      </c>
      <c r="G21" s="1" t="s">
        <v>74</v>
      </c>
      <c r="H21" s="148" t="s">
        <v>615</v>
      </c>
      <c r="I21" s="148" t="s">
        <v>25</v>
      </c>
      <c r="J21" s="149" t="s">
        <v>435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504</v>
      </c>
      <c r="G22" s="1" t="s">
        <v>76</v>
      </c>
      <c r="H22" s="148" t="s">
        <v>616</v>
      </c>
      <c r="I22" s="148" t="s">
        <v>25</v>
      </c>
      <c r="J22" s="149" t="s">
        <v>436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505</v>
      </c>
      <c r="G23" s="1" t="s">
        <v>78</v>
      </c>
      <c r="H23" s="148" t="s">
        <v>617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506</v>
      </c>
      <c r="G24" s="1" t="s">
        <v>82</v>
      </c>
      <c r="H24" s="148" t="s">
        <v>618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507</v>
      </c>
      <c r="G25" s="1" t="s">
        <v>85</v>
      </c>
      <c r="H25" s="148" t="s">
        <v>619</v>
      </c>
      <c r="I25" s="148" t="s">
        <v>86</v>
      </c>
      <c r="J25" s="149" t="s">
        <v>437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508</v>
      </c>
      <c r="G26" s="1" t="s">
        <v>88</v>
      </c>
      <c r="H26" s="148" t="s">
        <v>620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509</v>
      </c>
      <c r="G27" s="1" t="s">
        <v>91</v>
      </c>
      <c r="H27" s="148" t="s">
        <v>621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510</v>
      </c>
      <c r="G28" s="1" t="s">
        <v>94</v>
      </c>
      <c r="H28" s="148" t="s">
        <v>622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511</v>
      </c>
      <c r="G29" s="1" t="s">
        <v>98</v>
      </c>
      <c r="H29" s="148" t="s">
        <v>623</v>
      </c>
      <c r="I29" s="148" t="s">
        <v>86</v>
      </c>
      <c r="J29" s="149" t="s">
        <v>438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512</v>
      </c>
      <c r="G30" s="1" t="s">
        <v>100</v>
      </c>
      <c r="H30" s="148" t="s">
        <v>624</v>
      </c>
      <c r="I30" s="148" t="s">
        <v>86</v>
      </c>
      <c r="J30" s="149" t="s">
        <v>439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513</v>
      </c>
      <c r="G31" s="1" t="s">
        <v>102</v>
      </c>
      <c r="H31" s="148" t="s">
        <v>625</v>
      </c>
      <c r="I31" s="148" t="s">
        <v>86</v>
      </c>
      <c r="J31" s="149" t="s">
        <v>440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514</v>
      </c>
      <c r="G32" s="1" t="s">
        <v>104</v>
      </c>
      <c r="H32" s="148" t="s">
        <v>626</v>
      </c>
      <c r="I32" s="148" t="s">
        <v>105</v>
      </c>
      <c r="J32" s="149" t="s">
        <v>777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511</v>
      </c>
      <c r="G33" s="1" t="s">
        <v>98</v>
      </c>
      <c r="H33" s="148" t="s">
        <v>627</v>
      </c>
      <c r="I33" s="148" t="s">
        <v>86</v>
      </c>
      <c r="J33" s="149" t="s">
        <v>441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515</v>
      </c>
      <c r="G34" s="1" t="s">
        <v>108</v>
      </c>
      <c r="H34" s="148" t="s">
        <v>628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516</v>
      </c>
      <c r="G35" s="1" t="s">
        <v>112</v>
      </c>
      <c r="H35" s="148" t="s">
        <v>629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517</v>
      </c>
      <c r="G36" s="1" t="s">
        <v>115</v>
      </c>
      <c r="H36" s="148" t="s">
        <v>630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518</v>
      </c>
      <c r="G37" s="1" t="s">
        <v>118</v>
      </c>
      <c r="H37" s="148" t="s">
        <v>631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519</v>
      </c>
      <c r="G38" s="1" t="s">
        <v>122</v>
      </c>
      <c r="H38" s="148" t="s">
        <v>632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520</v>
      </c>
      <c r="G39" s="1" t="s">
        <v>125</v>
      </c>
      <c r="H39" s="148" t="s">
        <v>633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521</v>
      </c>
      <c r="G40" s="1" t="s">
        <v>128</v>
      </c>
      <c r="H40" s="148" t="s">
        <v>634</v>
      </c>
      <c r="I40" s="148" t="s">
        <v>36</v>
      </c>
      <c r="J40" s="149" t="s">
        <v>442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522</v>
      </c>
      <c r="G41" s="1" t="s">
        <v>130</v>
      </c>
      <c r="H41" s="148" t="s">
        <v>635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523</v>
      </c>
      <c r="G42" s="1" t="s">
        <v>134</v>
      </c>
      <c r="H42" s="148" t="s">
        <v>636</v>
      </c>
      <c r="I42" s="148" t="s">
        <v>95</v>
      </c>
      <c r="J42" s="158" t="s">
        <v>581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524</v>
      </c>
      <c r="G43" s="1" t="s">
        <v>136</v>
      </c>
      <c r="H43" s="148" t="s">
        <v>637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525</v>
      </c>
      <c r="G44" s="1" t="s">
        <v>139</v>
      </c>
      <c r="H44" s="148" t="s">
        <v>638</v>
      </c>
      <c r="I44" s="148" t="s">
        <v>36</v>
      </c>
      <c r="J44" s="149" t="s">
        <v>443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526</v>
      </c>
      <c r="G45" s="1" t="s">
        <v>141</v>
      </c>
      <c r="H45" s="148" t="s">
        <v>639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527</v>
      </c>
      <c r="G46" s="1" t="s">
        <v>144</v>
      </c>
      <c r="H46" s="148" t="s">
        <v>640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528</v>
      </c>
      <c r="G47" s="1" t="s">
        <v>147</v>
      </c>
      <c r="H47" s="148" t="s">
        <v>641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529</v>
      </c>
      <c r="G48" s="1" t="s">
        <v>150</v>
      </c>
      <c r="H48" s="148" t="s">
        <v>642</v>
      </c>
      <c r="I48" s="148" t="s">
        <v>86</v>
      </c>
      <c r="J48" s="149" t="s">
        <v>444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530</v>
      </c>
      <c r="G49" s="1" t="s">
        <v>152</v>
      </c>
      <c r="H49" s="148" t="s">
        <v>643</v>
      </c>
      <c r="I49" s="148" t="s">
        <v>153</v>
      </c>
      <c r="J49" s="158" t="s">
        <v>582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531</v>
      </c>
      <c r="G50" s="1" t="s">
        <v>155</v>
      </c>
      <c r="H50" s="148" t="s">
        <v>644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532</v>
      </c>
      <c r="G51" s="1" t="s">
        <v>158</v>
      </c>
      <c r="H51" s="148" t="s">
        <v>645</v>
      </c>
      <c r="I51" s="148" t="s">
        <v>131</v>
      </c>
      <c r="J51" s="158" t="s">
        <v>583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533</v>
      </c>
      <c r="G52" s="1" t="s">
        <v>160</v>
      </c>
      <c r="H52" s="148" t="s">
        <v>646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534</v>
      </c>
      <c r="G53" s="1" t="s">
        <v>163</v>
      </c>
      <c r="H53" s="148" t="s">
        <v>647</v>
      </c>
      <c r="I53" s="148" t="s">
        <v>36</v>
      </c>
      <c r="J53" s="149" t="s">
        <v>445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535</v>
      </c>
      <c r="G54" s="1" t="s">
        <v>164</v>
      </c>
      <c r="H54" s="148" t="s">
        <v>648</v>
      </c>
      <c r="I54" s="148" t="s">
        <v>86</v>
      </c>
      <c r="J54" s="149" t="s">
        <v>446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536</v>
      </c>
      <c r="G55" s="1" t="s">
        <v>166</v>
      </c>
      <c r="H55" s="148" t="s">
        <v>649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537</v>
      </c>
      <c r="G56" s="1" t="s">
        <v>170</v>
      </c>
      <c r="H56" s="148" t="s">
        <v>650</v>
      </c>
      <c r="I56" s="148" t="s">
        <v>25</v>
      </c>
      <c r="J56" s="149" t="s">
        <v>447</v>
      </c>
      <c r="K56" s="1" t="s">
        <v>468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538</v>
      </c>
      <c r="G57" s="1" t="s">
        <v>172</v>
      </c>
      <c r="H57" s="148" t="s">
        <v>651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539</v>
      </c>
      <c r="G58" s="1" t="s">
        <v>176</v>
      </c>
      <c r="H58" s="148" t="s">
        <v>652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540</v>
      </c>
      <c r="G59" s="1" t="s">
        <v>179</v>
      </c>
      <c r="H59" s="148" t="s">
        <v>653</v>
      </c>
      <c r="I59" s="148" t="s">
        <v>153</v>
      </c>
      <c r="J59" s="158" t="s">
        <v>584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541</v>
      </c>
      <c r="G60" s="1" t="s">
        <v>181</v>
      </c>
      <c r="H60" s="148" t="s">
        <v>654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542</v>
      </c>
      <c r="G61" s="1" t="s">
        <v>184</v>
      </c>
      <c r="H61" s="148" t="s">
        <v>655</v>
      </c>
      <c r="I61" s="148" t="s">
        <v>119</v>
      </c>
      <c r="J61" s="149" t="s">
        <v>185</v>
      </c>
      <c r="K61" s="1" t="s">
        <v>471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543</v>
      </c>
      <c r="G62" s="1" t="s">
        <v>160</v>
      </c>
      <c r="H62" s="148" t="s">
        <v>656</v>
      </c>
      <c r="I62" s="148" t="s">
        <v>187</v>
      </c>
      <c r="J62" s="149" t="s">
        <v>188</v>
      </c>
      <c r="K62" s="1" t="s">
        <v>472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544</v>
      </c>
      <c r="G63" s="1" t="s">
        <v>190</v>
      </c>
      <c r="H63" s="148" t="s">
        <v>657</v>
      </c>
      <c r="I63" s="148" t="s">
        <v>191</v>
      </c>
      <c r="J63" s="149" t="s">
        <v>192</v>
      </c>
      <c r="K63" s="1" t="s">
        <v>473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545</v>
      </c>
      <c r="G64" s="1" t="s">
        <v>194</v>
      </c>
      <c r="H64" s="148" t="s">
        <v>658</v>
      </c>
      <c r="I64" s="148" t="s">
        <v>119</v>
      </c>
      <c r="J64" s="149" t="s">
        <v>195</v>
      </c>
      <c r="K64" s="1" t="s">
        <v>474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546</v>
      </c>
      <c r="G65" s="1" t="s">
        <v>197</v>
      </c>
      <c r="H65" s="148" t="s">
        <v>659</v>
      </c>
      <c r="I65" s="148" t="s">
        <v>36</v>
      </c>
      <c r="J65" s="149" t="s">
        <v>448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547</v>
      </c>
      <c r="G66" s="1" t="s">
        <v>199</v>
      </c>
      <c r="H66" s="148" t="s">
        <v>660</v>
      </c>
      <c r="I66" s="148" t="s">
        <v>25</v>
      </c>
      <c r="J66" s="149" t="s">
        <v>449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548</v>
      </c>
      <c r="G67" s="1" t="s">
        <v>201</v>
      </c>
      <c r="H67" s="148" t="s">
        <v>653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549</v>
      </c>
      <c r="G68" s="1" t="s">
        <v>204</v>
      </c>
      <c r="H68" s="148" t="s">
        <v>661</v>
      </c>
      <c r="I68" s="148" t="s">
        <v>36</v>
      </c>
      <c r="J68" s="149" t="s">
        <v>450</v>
      </c>
      <c r="K68" s="1" t="s">
        <v>469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550</v>
      </c>
      <c r="G69" s="1" t="s">
        <v>206</v>
      </c>
      <c r="H69" s="148" t="s">
        <v>662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551</v>
      </c>
      <c r="G70" s="1" t="s">
        <v>209</v>
      </c>
      <c r="H70" s="148" t="s">
        <v>663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511</v>
      </c>
      <c r="G71" s="1" t="s">
        <v>213</v>
      </c>
      <c r="H71" s="148" t="s">
        <v>664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552</v>
      </c>
      <c r="G72" s="1" t="s">
        <v>216</v>
      </c>
      <c r="H72" s="148" t="s">
        <v>665</v>
      </c>
      <c r="I72" s="148" t="s">
        <v>217</v>
      </c>
      <c r="J72" s="149" t="s">
        <v>451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553</v>
      </c>
      <c r="G73" s="1" t="s">
        <v>218</v>
      </c>
      <c r="H73" s="148" t="s">
        <v>666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554</v>
      </c>
      <c r="G74" s="1" t="s">
        <v>221</v>
      </c>
      <c r="H74" s="148" t="s">
        <v>667</v>
      </c>
      <c r="I74" s="148" t="s">
        <v>36</v>
      </c>
      <c r="J74" s="149" t="s">
        <v>452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555</v>
      </c>
      <c r="G75" s="1" t="s">
        <v>223</v>
      </c>
      <c r="H75" s="148" t="s">
        <v>668</v>
      </c>
      <c r="I75" s="148" t="s">
        <v>36</v>
      </c>
      <c r="J75" s="149" t="s">
        <v>453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552</v>
      </c>
      <c r="G76" s="1" t="s">
        <v>216</v>
      </c>
      <c r="H76" s="148" t="s">
        <v>669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556</v>
      </c>
      <c r="G77" s="1" t="s">
        <v>228</v>
      </c>
      <c r="H77" s="148" t="s">
        <v>670</v>
      </c>
      <c r="I77" s="148" t="s">
        <v>36</v>
      </c>
      <c r="J77" s="149" t="s">
        <v>454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557</v>
      </c>
      <c r="G78" s="1" t="s">
        <v>230</v>
      </c>
      <c r="H78" s="148" t="s">
        <v>671</v>
      </c>
      <c r="I78" s="148" t="s">
        <v>36</v>
      </c>
      <c r="J78" s="149" t="s">
        <v>455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558</v>
      </c>
      <c r="G79" s="1" t="s">
        <v>232</v>
      </c>
      <c r="H79" s="148" t="s">
        <v>672</v>
      </c>
      <c r="I79" s="148" t="s">
        <v>36</v>
      </c>
      <c r="J79" s="149" t="s">
        <v>456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559</v>
      </c>
      <c r="G80" s="1" t="s">
        <v>234</v>
      </c>
      <c r="H80" s="148" t="s">
        <v>673</v>
      </c>
      <c r="I80" s="148" t="s">
        <v>36</v>
      </c>
      <c r="J80" s="149" t="s">
        <v>470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560</v>
      </c>
      <c r="G81" s="1" t="s">
        <v>236</v>
      </c>
      <c r="H81" s="148" t="s">
        <v>674</v>
      </c>
      <c r="I81" s="148" t="s">
        <v>457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561</v>
      </c>
      <c r="G82" s="1" t="s">
        <v>239</v>
      </c>
      <c r="H82" s="148" t="s">
        <v>675</v>
      </c>
      <c r="I82" s="148" t="s">
        <v>86</v>
      </c>
      <c r="J82" s="149" t="s">
        <v>458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562</v>
      </c>
      <c r="G83" s="1" t="s">
        <v>241</v>
      </c>
      <c r="H83" s="148" t="s">
        <v>676</v>
      </c>
      <c r="I83" s="148" t="s">
        <v>86</v>
      </c>
      <c r="J83" s="149" t="s">
        <v>459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563</v>
      </c>
      <c r="G84" s="1" t="s">
        <v>243</v>
      </c>
      <c r="H84" s="148" t="s">
        <v>677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564</v>
      </c>
      <c r="G85" s="1" t="s">
        <v>247</v>
      </c>
      <c r="H85" s="148" t="s">
        <v>678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565</v>
      </c>
      <c r="G86" s="1" t="s">
        <v>250</v>
      </c>
      <c r="H86" s="148" t="s">
        <v>679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566</v>
      </c>
      <c r="G87" s="1" t="s">
        <v>252</v>
      </c>
      <c r="H87" s="148" t="s">
        <v>680</v>
      </c>
      <c r="I87" s="148" t="s">
        <v>86</v>
      </c>
      <c r="J87" s="149" t="s">
        <v>460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560</v>
      </c>
      <c r="G88" s="1" t="s">
        <v>236</v>
      </c>
      <c r="H88" s="148" t="s">
        <v>681</v>
      </c>
      <c r="I88" s="148" t="s">
        <v>86</v>
      </c>
      <c r="J88" s="149" t="s">
        <v>461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567</v>
      </c>
      <c r="G89" s="1" t="s">
        <v>255</v>
      </c>
      <c r="H89" s="148" t="s">
        <v>682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568</v>
      </c>
      <c r="G90" s="1" t="s">
        <v>258</v>
      </c>
      <c r="H90" s="148" t="s">
        <v>683</v>
      </c>
      <c r="I90" s="148" t="s">
        <v>259</v>
      </c>
      <c r="J90" s="149" t="s">
        <v>775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569</v>
      </c>
      <c r="G91" s="1" t="s">
        <v>261</v>
      </c>
      <c r="H91" s="148" t="s">
        <v>684</v>
      </c>
      <c r="I91" s="148" t="s">
        <v>262</v>
      </c>
      <c r="J91" s="149" t="s">
        <v>263</v>
      </c>
      <c r="K91" s="1" t="s">
        <v>475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570</v>
      </c>
      <c r="G92" s="1" t="s">
        <v>265</v>
      </c>
      <c r="H92" s="148" t="s">
        <v>685</v>
      </c>
      <c r="I92" s="148" t="s">
        <v>262</v>
      </c>
      <c r="J92" s="149" t="s">
        <v>266</v>
      </c>
      <c r="K92" s="1" t="s">
        <v>476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571</v>
      </c>
      <c r="G93" s="1" t="s">
        <v>268</v>
      </c>
      <c r="H93" s="148" t="s">
        <v>686</v>
      </c>
      <c r="I93" s="148" t="s">
        <v>262</v>
      </c>
      <c r="J93" s="149" t="s">
        <v>269</v>
      </c>
      <c r="K93" s="1" t="s">
        <v>477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572</v>
      </c>
      <c r="G94" s="1" t="s">
        <v>286</v>
      </c>
      <c r="H94" s="148" t="s">
        <v>687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573</v>
      </c>
      <c r="G95" s="1" t="s">
        <v>271</v>
      </c>
      <c r="H95" s="148" t="s">
        <v>688</v>
      </c>
      <c r="I95" s="148" t="s">
        <v>272</v>
      </c>
      <c r="J95" s="149" t="s">
        <v>462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574</v>
      </c>
      <c r="G96" s="1" t="s">
        <v>274</v>
      </c>
      <c r="H96" s="148" t="s">
        <v>689</v>
      </c>
      <c r="I96" s="148" t="s">
        <v>275</v>
      </c>
      <c r="J96" s="149" t="s">
        <v>463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575</v>
      </c>
      <c r="G97" s="1" t="s">
        <v>277</v>
      </c>
      <c r="H97" s="148" t="s">
        <v>690</v>
      </c>
      <c r="I97" s="148" t="s">
        <v>278</v>
      </c>
      <c r="J97" s="149" t="s">
        <v>464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576</v>
      </c>
      <c r="G98" s="1" t="s">
        <v>261</v>
      </c>
      <c r="H98" s="148" t="s">
        <v>691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577</v>
      </c>
      <c r="G99" s="1" t="s">
        <v>283</v>
      </c>
      <c r="H99" s="148" t="s">
        <v>692</v>
      </c>
      <c r="I99" s="148" t="s">
        <v>284</v>
      </c>
      <c r="J99" s="149" t="s">
        <v>465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578</v>
      </c>
      <c r="G100" s="1"/>
      <c r="H100" s="1" t="s">
        <v>693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579</v>
      </c>
      <c r="G101" s="1"/>
      <c r="H101" s="1" t="s">
        <v>694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765</v>
      </c>
      <c r="F102" s="1" t="s">
        <v>768</v>
      </c>
      <c r="G102" s="1"/>
      <c r="H102" s="1"/>
      <c r="I102" s="1" t="s">
        <v>770</v>
      </c>
      <c r="J102" s="229" t="s">
        <v>772</v>
      </c>
      <c r="K102" s="1" t="s">
        <v>765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766</v>
      </c>
      <c r="F103" s="1" t="s">
        <v>542</v>
      </c>
      <c r="G103" s="1"/>
      <c r="H103" s="1"/>
      <c r="I103" s="1" t="s">
        <v>79</v>
      </c>
      <c r="J103" s="229" t="s">
        <v>773</v>
      </c>
      <c r="K103" s="1" t="s">
        <v>766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767</v>
      </c>
      <c r="F104" s="1" t="s">
        <v>769</v>
      </c>
      <c r="G104" s="1"/>
      <c r="H104" s="1"/>
      <c r="I104" s="1" t="s">
        <v>771</v>
      </c>
      <c r="J104" s="229" t="s">
        <v>774</v>
      </c>
      <c r="K104" s="1" t="s">
        <v>767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782</v>
      </c>
      <c r="F105" s="1" t="s">
        <v>782</v>
      </c>
      <c r="G105" s="1"/>
      <c r="H105" s="1"/>
      <c r="I105" s="1" t="s">
        <v>788</v>
      </c>
      <c r="J105" s="1" t="s">
        <v>786</v>
      </c>
      <c r="K105" s="1" t="s">
        <v>784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783</v>
      </c>
      <c r="F106" s="1" t="s">
        <v>783</v>
      </c>
      <c r="G106" s="1"/>
      <c r="H106" s="1"/>
      <c r="I106" s="1" t="s">
        <v>789</v>
      </c>
      <c r="J106" s="1" t="s">
        <v>787</v>
      </c>
      <c r="K106" s="1" t="s">
        <v>785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790</v>
      </c>
      <c r="F107" s="1" t="s">
        <v>791</v>
      </c>
      <c r="G107" s="1"/>
      <c r="H107" s="1"/>
      <c r="I107" s="1" t="s">
        <v>95</v>
      </c>
      <c r="J107" s="1" t="s">
        <v>793</v>
      </c>
      <c r="K107" s="1" t="s">
        <v>790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792</v>
      </c>
      <c r="G108" s="1"/>
      <c r="H108" s="1"/>
      <c r="I108" s="1" t="s">
        <v>119</v>
      </c>
      <c r="J108" s="1" t="s">
        <v>794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798</v>
      </c>
      <c r="F109" s="1" t="s">
        <v>799</v>
      </c>
      <c r="G109" s="1"/>
      <c r="H109" s="1"/>
      <c r="I109" s="1" t="s">
        <v>800</v>
      </c>
      <c r="J109" s="1" t="s">
        <v>801</v>
      </c>
      <c r="K109" s="1" t="s">
        <v>798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808</v>
      </c>
      <c r="F110" s="1" t="s">
        <v>808</v>
      </c>
      <c r="G110" s="1"/>
      <c r="H110" s="1"/>
      <c r="I110" s="1" t="s">
        <v>16</v>
      </c>
      <c r="J110" s="1" t="s">
        <v>810</v>
      </c>
      <c r="K110" s="1" t="s">
        <v>809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817</v>
      </c>
      <c r="F111" s="1" t="s">
        <v>818</v>
      </c>
      <c r="G111" s="1"/>
      <c r="H111" s="1" t="s">
        <v>819</v>
      </c>
      <c r="I111" s="1" t="s">
        <v>803</v>
      </c>
      <c r="J111" s="1" t="s">
        <v>820</v>
      </c>
      <c r="K111" s="1" t="s">
        <v>817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821</v>
      </c>
      <c r="F112" s="1" t="s">
        <v>822</v>
      </c>
      <c r="G112" s="1"/>
      <c r="H112" s="1" t="s">
        <v>823</v>
      </c>
      <c r="I112" s="1" t="s">
        <v>824</v>
      </c>
      <c r="J112" s="1" t="s">
        <v>825</v>
      </c>
      <c r="K112" s="1" t="s">
        <v>821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826</v>
      </c>
      <c r="F113" s="1" t="s">
        <v>828</v>
      </c>
      <c r="G113" s="1"/>
      <c r="H113" s="1" t="s">
        <v>830</v>
      </c>
      <c r="I113" s="1" t="s">
        <v>832</v>
      </c>
      <c r="J113" s="1" t="s">
        <v>833</v>
      </c>
      <c r="K113" s="1" t="s">
        <v>826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827</v>
      </c>
      <c r="F114" s="1" t="s">
        <v>829</v>
      </c>
      <c r="G114" s="1"/>
      <c r="H114" s="1" t="s">
        <v>831</v>
      </c>
      <c r="I114" s="1" t="s">
        <v>32</v>
      </c>
      <c r="J114" s="1" t="s">
        <v>834</v>
      </c>
      <c r="K114" s="1" t="s">
        <v>827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835</v>
      </c>
      <c r="F115" s="1" t="s">
        <v>836</v>
      </c>
      <c r="G115" s="1"/>
      <c r="H115" s="1" t="s">
        <v>603</v>
      </c>
      <c r="I115" s="1" t="s">
        <v>837</v>
      </c>
      <c r="J115" s="1" t="s">
        <v>838</v>
      </c>
      <c r="K115" s="1" t="s">
        <v>835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841</v>
      </c>
      <c r="F116" s="1" t="s">
        <v>842</v>
      </c>
      <c r="G116" s="1"/>
      <c r="H116" s="1" t="s">
        <v>843</v>
      </c>
      <c r="I116" s="1" t="s">
        <v>36</v>
      </c>
      <c r="J116" s="1" t="s">
        <v>844</v>
      </c>
      <c r="K116" s="1" t="s">
        <v>841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850</v>
      </c>
      <c r="F117" s="1" t="s">
        <v>851</v>
      </c>
      <c r="G117" s="1"/>
      <c r="H117" s="1" t="s">
        <v>852</v>
      </c>
      <c r="I117" s="1" t="s">
        <v>854</v>
      </c>
      <c r="J117" s="1" t="s">
        <v>853</v>
      </c>
      <c r="K117" s="1" t="s">
        <v>850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857</v>
      </c>
      <c r="F118" s="1" t="s">
        <v>859</v>
      </c>
      <c r="G118" s="1"/>
      <c r="H118" s="1" t="s">
        <v>861</v>
      </c>
      <c r="I118" s="1" t="s">
        <v>131</v>
      </c>
      <c r="J118" s="1" t="s">
        <v>863</v>
      </c>
      <c r="K118" s="1" t="s">
        <v>857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858</v>
      </c>
      <c r="F119" s="1" t="s">
        <v>860</v>
      </c>
      <c r="G119" s="1"/>
      <c r="H119" s="1" t="s">
        <v>862</v>
      </c>
      <c r="I119" s="1" t="s">
        <v>79</v>
      </c>
      <c r="J119" s="1" t="s">
        <v>864</v>
      </c>
      <c r="K119" s="1" t="s">
        <v>858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876</v>
      </c>
      <c r="F120" s="1" t="s">
        <v>877</v>
      </c>
      <c r="G120" s="1"/>
      <c r="H120" s="1" t="s">
        <v>878</v>
      </c>
      <c r="I120" s="1" t="s">
        <v>65</v>
      </c>
      <c r="J120" s="1" t="s">
        <v>879</v>
      </c>
      <c r="K120" s="1" t="s">
        <v>876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10620124</v>
      </c>
      <c r="D121" s="147">
        <v>20124</v>
      </c>
      <c r="E121" s="1" t="s">
        <v>898</v>
      </c>
      <c r="F121" s="1" t="s">
        <v>895</v>
      </c>
      <c r="G121" s="1"/>
      <c r="H121" s="1" t="s">
        <v>897</v>
      </c>
      <c r="I121" s="1" t="s">
        <v>119</v>
      </c>
      <c r="J121" s="1" t="s">
        <v>900</v>
      </c>
      <c r="K121" s="1" t="s">
        <v>898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10620125</v>
      </c>
      <c r="D122" s="147">
        <v>20125</v>
      </c>
      <c r="E122" s="1" t="s">
        <v>899</v>
      </c>
      <c r="F122" s="1" t="s">
        <v>896</v>
      </c>
      <c r="G122" s="1"/>
      <c r="H122" s="1" t="s">
        <v>665</v>
      </c>
      <c r="I122" s="1" t="s">
        <v>217</v>
      </c>
      <c r="J122" s="1" t="s">
        <v>901</v>
      </c>
      <c r="K122" s="1" t="s">
        <v>899</v>
      </c>
      <c r="L122" s="1" t="s">
        <v>18</v>
      </c>
      <c r="M122" s="1"/>
      <c r="N122" s="1"/>
      <c r="O122" s="1"/>
      <c r="P122" s="1"/>
      <c r="Q122" s="1"/>
    </row>
  </sheetData>
  <autoFilter ref="A1:Q109" xr:uid="{00000000-0001-0000-0000-000000000000}"/>
  <conditionalFormatting sqref="P105">
    <cfRule type="cellIs" dxfId="5" priority="2" operator="lessThan">
      <formula>0</formula>
    </cfRule>
  </conditionalFormatting>
  <conditionalFormatting sqref="P2:Q104">
    <cfRule type="cellIs" dxfId="4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5346"/>
  <sheetViews>
    <sheetView tabSelected="1" zoomScale="80" zoomScaleNormal="80" workbookViewId="0">
      <pane xSplit="8" ySplit="3" topLeftCell="W38" activePane="bottomRight" state="frozen"/>
      <selection pane="topRight" activeCell="D1" sqref="D1"/>
      <selection pane="bottomLeft" activeCell="A4" sqref="A4"/>
      <selection pane="bottomRight" activeCell="AC77" sqref="AC77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61588.350000000057</v>
      </c>
      <c r="Q1" s="53">
        <f>P2*4%+Q2*8.5%</f>
        <v>40.752660657414985</v>
      </c>
      <c r="R1" s="65">
        <f>R2/I2</f>
        <v>0.76446756667901006</v>
      </c>
      <c r="S1" s="51">
        <f>S2/I2</f>
        <v>3.75</v>
      </c>
      <c r="T1" s="67">
        <f>W1-Q1</f>
        <v>4.2184146081500415</v>
      </c>
      <c r="W1" s="67">
        <f>V2*4%+W2*8.5%</f>
        <v>44.971075265565027</v>
      </c>
      <c r="AH1" s="154">
        <f>AH2+W1</f>
        <v>46.221960805408536</v>
      </c>
      <c r="AI1" s="154">
        <f>AH1-Q1</f>
        <v>5.4693001479935504</v>
      </c>
    </row>
    <row r="2" spans="1:44" x14ac:dyDescent="0.25">
      <c r="I2" s="72">
        <f>SUM(I4:I99351)</f>
        <v>257207</v>
      </c>
      <c r="J2" s="74">
        <f>L2/I2*100</f>
        <v>4.7890104079593518</v>
      </c>
      <c r="K2" s="74">
        <f>M2/I2*100</f>
        <v>8.3557461499881356</v>
      </c>
      <c r="L2" s="74">
        <f>SUM(L4:L99351)</f>
        <v>12317.670000000011</v>
      </c>
      <c r="M2" s="74">
        <f>SUM(M4:M99351)</f>
        <v>21491.563999999984</v>
      </c>
      <c r="N2" s="70">
        <f>O2/I2</f>
        <v>43.683860953086715</v>
      </c>
      <c r="O2" s="72">
        <f>SUM(O4:O99351)</f>
        <v>11235794.824160574</v>
      </c>
      <c r="P2" s="71">
        <f>SUMPRODUCT(P4:P99351,L4:L99351)/L2</f>
        <v>422.78425997078625</v>
      </c>
      <c r="Q2" s="71">
        <f>SUMPRODUCT(Q4:Q99351,M4:M99351)/M2</f>
        <v>280.48576774804155</v>
      </c>
      <c r="R2" s="72">
        <f>SUM(R4:R99351)</f>
        <v>196626.40942280815</v>
      </c>
      <c r="S2" s="72">
        <f>SUM(S4:S99351)</f>
        <v>964526.25</v>
      </c>
      <c r="T2" s="72">
        <f>SUM(T4:T99351)</f>
        <v>12396947.483583258</v>
      </c>
      <c r="U2" s="75">
        <f>T2/I2</f>
        <v>48.198328519765241</v>
      </c>
      <c r="V2" s="73">
        <f>SUMPRODUCT(V4:V99351,L4:L99351)/L2</f>
        <v>465.68846992549868</v>
      </c>
      <c r="W2" s="73">
        <f>SUMPRODUCT(W4:W99351,M4:M99351)/M2</f>
        <v>309.92395845347147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12.940195239760426</v>
      </c>
      <c r="AG2" s="154">
        <f>AF2*2/3</f>
        <v>8.6267968265069506</v>
      </c>
      <c r="AH2" s="154">
        <f>AF2*4%+AG2*8.5%</f>
        <v>1.2508855398435079</v>
      </c>
    </row>
    <row r="3" spans="1:44" ht="30" x14ac:dyDescent="0.25">
      <c r="A3" s="54" t="s">
        <v>585</v>
      </c>
      <c r="B3" s="54" t="s">
        <v>393</v>
      </c>
      <c r="C3" s="54" t="s">
        <v>586</v>
      </c>
      <c r="D3" s="54" t="s">
        <v>587</v>
      </c>
      <c r="E3" s="54" t="s">
        <v>588</v>
      </c>
      <c r="F3" s="60" t="s">
        <v>483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482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396</v>
      </c>
      <c r="AD3" s="216"/>
      <c r="AG3" s="213"/>
      <c r="AH3" s="214"/>
      <c r="AI3" s="215" t="s">
        <v>396</v>
      </c>
      <c r="AJ3" s="214"/>
      <c r="AK3" s="216"/>
    </row>
    <row r="4" spans="1:44" x14ac:dyDescent="0.25">
      <c r="A4" s="168" t="s">
        <v>902</v>
      </c>
      <c r="B4" s="62" t="s">
        <v>394</v>
      </c>
      <c r="C4" s="62" t="s">
        <v>589</v>
      </c>
      <c r="D4" s="62" t="s">
        <v>865</v>
      </c>
      <c r="E4" s="49" t="s">
        <v>761</v>
      </c>
      <c r="F4" s="62" t="str">
        <f>MID(E4,2,5)</f>
        <v>20101</v>
      </c>
      <c r="G4" s="254">
        <v>10620101</v>
      </c>
      <c r="H4" s="49" t="s">
        <v>385</v>
      </c>
      <c r="I4" s="69">
        <v>10</v>
      </c>
      <c r="J4" s="69">
        <v>7.8</v>
      </c>
      <c r="K4" s="69">
        <v>9</v>
      </c>
      <c r="L4" s="69">
        <f>J4*I4/100</f>
        <v>0.78</v>
      </c>
      <c r="M4" s="69">
        <f>K4*I4/100</f>
        <v>0.9</v>
      </c>
      <c r="N4" s="56">
        <f>INDEX(Rate_Chart!$A$1:$AK$127,MATCH(Data!J4,Rate_Chart!$A$1:$A$127,0),MATCH(Data!K4,Rate_Chart!$A$1:$AK$1,0))</f>
        <v>65.13</v>
      </c>
      <c r="O4" s="57">
        <f>N4*I4</f>
        <v>651.29999999999995</v>
      </c>
      <c r="P4" s="58">
        <f>N4/(J4%+K4%*2/3)</f>
        <v>471.95652173913038</v>
      </c>
      <c r="Q4" s="58">
        <f>P4*2/3</f>
        <v>314.63768115942025</v>
      </c>
      <c r="R4" s="66">
        <f t="shared" ref="R4:R18" si="0">O4*1.75%</f>
        <v>11.39775</v>
      </c>
      <c r="S4" s="64">
        <f>I4*3.75</f>
        <v>37.5</v>
      </c>
      <c r="T4" s="66">
        <f>R4+S4+O4</f>
        <v>700.19774999999993</v>
      </c>
      <c r="U4" s="68">
        <f>T4/I4</f>
        <v>70.019774999999996</v>
      </c>
      <c r="V4" s="68">
        <f>U4/(J4%+K4%*2/3)</f>
        <v>507.3896739130434</v>
      </c>
      <c r="W4" s="68">
        <f>V4*2/3</f>
        <v>338.25978260869562</v>
      </c>
      <c r="Z4" s="237" t="s">
        <v>325</v>
      </c>
      <c r="AA4" s="215" t="s">
        <v>483</v>
      </c>
      <c r="AB4" s="215" t="s">
        <v>588</v>
      </c>
      <c r="AC4" s="237" t="s">
        <v>389</v>
      </c>
      <c r="AD4" s="238" t="s">
        <v>390</v>
      </c>
      <c r="AG4" s="215" t="s">
        <v>585</v>
      </c>
      <c r="AH4" s="222" t="s">
        <v>393</v>
      </c>
      <c r="AI4" s="223" t="s">
        <v>389</v>
      </c>
      <c r="AJ4" s="224" t="s">
        <v>391</v>
      </c>
      <c r="AK4" s="225" t="s">
        <v>397</v>
      </c>
    </row>
    <row r="5" spans="1:44" x14ac:dyDescent="0.25">
      <c r="A5" s="168" t="s">
        <v>903</v>
      </c>
      <c r="B5" s="62" t="s">
        <v>394</v>
      </c>
      <c r="C5" s="62" t="s">
        <v>589</v>
      </c>
      <c r="D5" s="62" t="s">
        <v>865</v>
      </c>
      <c r="E5" s="49" t="s">
        <v>761</v>
      </c>
      <c r="F5" s="62" t="str">
        <f t="shared" ref="F5:F68" si="1">MID(E5,2,5)</f>
        <v>20101</v>
      </c>
      <c r="G5" s="254">
        <v>10620101</v>
      </c>
      <c r="H5" s="49" t="s">
        <v>385</v>
      </c>
      <c r="I5" s="69">
        <v>14</v>
      </c>
      <c r="J5" s="69">
        <v>5.6</v>
      </c>
      <c r="K5" s="69">
        <v>8.4</v>
      </c>
      <c r="L5" s="69">
        <f t="shared" ref="L5:L68" si="2">J5*I5/100</f>
        <v>0.78399999999999992</v>
      </c>
      <c r="M5" s="69">
        <f t="shared" ref="M5:M68" si="3">K5*I5/100</f>
        <v>1.1760000000000002</v>
      </c>
      <c r="N5" s="56">
        <f>INDEX(Rate_Chart!$A$1:$AK$127,MATCH(Data!J5,Rate_Chart!$A$1:$A$127,0),MATCH(Data!K5,Rate_Chart!$A$1:$AK$1,0))</f>
        <v>45.357199999999999</v>
      </c>
      <c r="O5" s="57">
        <f t="shared" ref="O5:O68" si="4">N5*I5</f>
        <v>635.00080000000003</v>
      </c>
      <c r="P5" s="58">
        <f t="shared" ref="P5:P68" si="5">N5/(J5%+K5%*2/3)</f>
        <v>404.97500000000002</v>
      </c>
      <c r="Q5" s="58">
        <f t="shared" ref="Q5:Q68" si="6">P5*2/3</f>
        <v>269.98333333333335</v>
      </c>
      <c r="R5" s="66">
        <f t="shared" si="0"/>
        <v>11.112514000000001</v>
      </c>
      <c r="S5" s="64">
        <f t="shared" ref="S5:S68" si="7">I5*3.75</f>
        <v>52.5</v>
      </c>
      <c r="T5" s="66">
        <f t="shared" ref="T5:T68" si="8">R5+S5+O5</f>
        <v>698.61331400000006</v>
      </c>
      <c r="U5" s="68">
        <f t="shared" ref="U5:U68" si="9">T5/I5</f>
        <v>49.900951000000006</v>
      </c>
      <c r="V5" s="68">
        <f t="shared" ref="V5:V68" si="10">U5/(J5%+K5%*2/3)</f>
        <v>445.54420535714297</v>
      </c>
      <c r="W5" s="68">
        <f t="shared" ref="W5:W68" si="11">V5*2/3</f>
        <v>297.02947023809531</v>
      </c>
      <c r="Z5" s="213">
        <v>10620002</v>
      </c>
      <c r="AA5" s="213" t="s">
        <v>705</v>
      </c>
      <c r="AB5" s="213" t="s">
        <v>384</v>
      </c>
      <c r="AC5" s="256">
        <v>2848</v>
      </c>
      <c r="AD5" s="257">
        <v>111178.23807880002</v>
      </c>
      <c r="AG5" s="218" t="s">
        <v>845</v>
      </c>
      <c r="AH5" s="213" t="s">
        <v>394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904</v>
      </c>
      <c r="B6" s="62" t="s">
        <v>394</v>
      </c>
      <c r="C6" s="62" t="s">
        <v>589</v>
      </c>
      <c r="D6" s="62" t="s">
        <v>865</v>
      </c>
      <c r="E6" s="49" t="s">
        <v>761</v>
      </c>
      <c r="F6" s="62" t="str">
        <f t="shared" si="1"/>
        <v>20101</v>
      </c>
      <c r="G6" s="254">
        <v>10620101</v>
      </c>
      <c r="H6" s="49" t="s">
        <v>385</v>
      </c>
      <c r="I6" s="69">
        <v>9</v>
      </c>
      <c r="J6" s="69">
        <v>7.3</v>
      </c>
      <c r="K6" s="69">
        <v>8.8000000000000007</v>
      </c>
      <c r="L6" s="69">
        <f t="shared" si="2"/>
        <v>0.65700000000000003</v>
      </c>
      <c r="M6" s="69">
        <f t="shared" si="3"/>
        <v>0.79200000000000004</v>
      </c>
      <c r="N6" s="56">
        <f>INDEX(Rate_Chart!$A$1:$AK$127,MATCH(Data!J6,Rate_Chart!$A$1:$A$127,0),MATCH(Data!K6,Rate_Chart!$A$1:$AK$1,0))</f>
        <v>60.34545</v>
      </c>
      <c r="O6" s="57">
        <f t="shared" si="4"/>
        <v>543.10905000000002</v>
      </c>
      <c r="P6" s="58">
        <f t="shared" si="5"/>
        <v>458.31987341772157</v>
      </c>
      <c r="Q6" s="58">
        <f t="shared" si="6"/>
        <v>305.54658227848103</v>
      </c>
      <c r="R6" s="66">
        <f t="shared" si="0"/>
        <v>9.5044083750000006</v>
      </c>
      <c r="S6" s="64">
        <f t="shared" si="7"/>
        <v>33.75</v>
      </c>
      <c r="T6" s="66">
        <f t="shared" si="8"/>
        <v>586.36345837500005</v>
      </c>
      <c r="U6" s="68">
        <f t="shared" si="9"/>
        <v>65.15149537500001</v>
      </c>
      <c r="V6" s="68">
        <f t="shared" si="10"/>
        <v>494.8214838607596</v>
      </c>
      <c r="W6" s="68">
        <f t="shared" si="11"/>
        <v>329.88098924050638</v>
      </c>
      <c r="Z6" s="213">
        <v>10620004</v>
      </c>
      <c r="AA6" s="213" t="s">
        <v>870</v>
      </c>
      <c r="AB6" s="213" t="s">
        <v>869</v>
      </c>
      <c r="AC6" s="256">
        <v>3291</v>
      </c>
      <c r="AD6" s="257">
        <v>129242.78001729999</v>
      </c>
      <c r="AG6" s="219"/>
      <c r="AH6" s="220" t="s">
        <v>395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905</v>
      </c>
      <c r="B7" s="62" t="s">
        <v>394</v>
      </c>
      <c r="C7" s="62" t="s">
        <v>589</v>
      </c>
      <c r="D7" s="62" t="s">
        <v>865</v>
      </c>
      <c r="E7" s="49" t="s">
        <v>761</v>
      </c>
      <c r="F7" s="62" t="str">
        <f t="shared" si="1"/>
        <v>20101</v>
      </c>
      <c r="G7" s="254">
        <v>10620101</v>
      </c>
      <c r="H7" s="49" t="s">
        <v>385</v>
      </c>
      <c r="I7" s="69">
        <v>15</v>
      </c>
      <c r="J7" s="69">
        <v>7.3</v>
      </c>
      <c r="K7" s="69">
        <v>8.6999999999999993</v>
      </c>
      <c r="L7" s="69">
        <f t="shared" si="2"/>
        <v>1.095</v>
      </c>
      <c r="M7" s="69">
        <f t="shared" si="3"/>
        <v>1.3049999999999999</v>
      </c>
      <c r="N7" s="56">
        <f>INDEX(Rate_Chart!$A$1:$AK$127,MATCH(Data!J7,Rate_Chart!$A$1:$A$127,0),MATCH(Data!K7,Rate_Chart!$A$1:$AK$1,0))</f>
        <v>59.735899999999994</v>
      </c>
      <c r="O7" s="57">
        <f t="shared" si="4"/>
        <v>896.03849999999989</v>
      </c>
      <c r="P7" s="58">
        <f t="shared" si="5"/>
        <v>455.99923664122133</v>
      </c>
      <c r="Q7" s="58">
        <f t="shared" si="6"/>
        <v>303.99949109414757</v>
      </c>
      <c r="R7" s="66">
        <f t="shared" si="0"/>
        <v>15.680673749999999</v>
      </c>
      <c r="S7" s="64">
        <f t="shared" si="7"/>
        <v>56.25</v>
      </c>
      <c r="T7" s="66">
        <f t="shared" si="8"/>
        <v>967.96917374999987</v>
      </c>
      <c r="U7" s="68">
        <f t="shared" si="9"/>
        <v>64.531278249999986</v>
      </c>
      <c r="V7" s="68">
        <f t="shared" si="10"/>
        <v>492.60517748091593</v>
      </c>
      <c r="W7" s="68">
        <f t="shared" si="11"/>
        <v>328.40345165394393</v>
      </c>
      <c r="Z7" s="213">
        <v>10620005</v>
      </c>
      <c r="AA7" s="213" t="s">
        <v>706</v>
      </c>
      <c r="AB7" s="213" t="s">
        <v>356</v>
      </c>
      <c r="AC7" s="256">
        <v>2853</v>
      </c>
      <c r="AD7" s="257">
        <v>163960.38129460008</v>
      </c>
      <c r="AG7" s="218" t="s">
        <v>846</v>
      </c>
      <c r="AH7" s="213" t="s">
        <v>394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905</v>
      </c>
      <c r="B8" s="62" t="s">
        <v>394</v>
      </c>
      <c r="C8" s="62" t="s">
        <v>589</v>
      </c>
      <c r="D8" s="62" t="s">
        <v>865</v>
      </c>
      <c r="E8" s="49" t="s">
        <v>761</v>
      </c>
      <c r="F8" s="62" t="str">
        <f t="shared" si="1"/>
        <v>20101</v>
      </c>
      <c r="G8" s="254">
        <v>10620101</v>
      </c>
      <c r="H8" s="49" t="s">
        <v>386</v>
      </c>
      <c r="I8" s="69">
        <v>14</v>
      </c>
      <c r="J8" s="69">
        <v>3</v>
      </c>
      <c r="K8" s="69">
        <v>8</v>
      </c>
      <c r="L8" s="69">
        <f t="shared" si="2"/>
        <v>0.42</v>
      </c>
      <c r="M8" s="69">
        <f t="shared" si="3"/>
        <v>1.1200000000000001</v>
      </c>
      <c r="N8" s="56">
        <f>INDEX(Rate_Chart!$A$1:$AK$127,MATCH(Data!J8,Rate_Chart!$A$1:$A$127,0),MATCH(Data!K8,Rate_Chart!$A$1:$AK$1,0))</f>
        <v>34.751112000000006</v>
      </c>
      <c r="O8" s="57">
        <f t="shared" si="4"/>
        <v>486.51556800000009</v>
      </c>
      <c r="P8" s="58">
        <f t="shared" si="5"/>
        <v>417.01334400000002</v>
      </c>
      <c r="Q8" s="58">
        <f t="shared" si="6"/>
        <v>278.00889599999999</v>
      </c>
      <c r="R8" s="66">
        <f t="shared" si="0"/>
        <v>8.5140224400000015</v>
      </c>
      <c r="S8" s="64">
        <f t="shared" si="7"/>
        <v>52.5</v>
      </c>
      <c r="T8" s="66">
        <f t="shared" si="8"/>
        <v>547.52959044000011</v>
      </c>
      <c r="U8" s="68">
        <f t="shared" si="9"/>
        <v>39.109256460000005</v>
      </c>
      <c r="V8" s="68">
        <f t="shared" si="10"/>
        <v>469.31107752000003</v>
      </c>
      <c r="W8" s="68">
        <f t="shared" si="11"/>
        <v>312.87405168000004</v>
      </c>
      <c r="Z8" s="213">
        <v>10620009</v>
      </c>
      <c r="AA8" s="213" t="s">
        <v>707</v>
      </c>
      <c r="AB8" s="213" t="s">
        <v>382</v>
      </c>
      <c r="AC8" s="256">
        <v>3932</v>
      </c>
      <c r="AD8" s="257">
        <v>184786.79477490002</v>
      </c>
      <c r="AG8" s="219"/>
      <c r="AH8" s="220" t="s">
        <v>395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906</v>
      </c>
      <c r="B9" s="62" t="s">
        <v>394</v>
      </c>
      <c r="C9" s="62" t="s">
        <v>589</v>
      </c>
      <c r="D9" s="62" t="s">
        <v>865</v>
      </c>
      <c r="E9" s="49" t="s">
        <v>761</v>
      </c>
      <c r="F9" s="62" t="str">
        <f t="shared" si="1"/>
        <v>20101</v>
      </c>
      <c r="G9" s="254">
        <v>10620101</v>
      </c>
      <c r="H9" s="49" t="s">
        <v>385</v>
      </c>
      <c r="I9" s="69">
        <v>12</v>
      </c>
      <c r="J9" s="69">
        <v>7.6</v>
      </c>
      <c r="K9" s="69">
        <v>8.8000000000000007</v>
      </c>
      <c r="L9" s="69">
        <f t="shared" si="2"/>
        <v>0.91199999999999992</v>
      </c>
      <c r="M9" s="69">
        <f t="shared" si="3"/>
        <v>1.056</v>
      </c>
      <c r="N9" s="56">
        <f>INDEX(Rate_Chart!$A$1:$AK$127,MATCH(Data!J9,Rate_Chart!$A$1:$A$127,0),MATCH(Data!K9,Rate_Chart!$A$1:$AK$1,0))</f>
        <v>62.825400000000002</v>
      </c>
      <c r="O9" s="57">
        <f t="shared" si="4"/>
        <v>753.90480000000002</v>
      </c>
      <c r="P9" s="58">
        <f t="shared" si="5"/>
        <v>466.5252475247525</v>
      </c>
      <c r="Q9" s="58">
        <f t="shared" si="6"/>
        <v>311.01683168316833</v>
      </c>
      <c r="R9" s="66">
        <f t="shared" si="0"/>
        <v>13.193334000000002</v>
      </c>
      <c r="S9" s="64">
        <f t="shared" si="7"/>
        <v>45</v>
      </c>
      <c r="T9" s="66">
        <f t="shared" si="8"/>
        <v>812.09813400000007</v>
      </c>
      <c r="U9" s="68">
        <f t="shared" si="9"/>
        <v>67.674844500000006</v>
      </c>
      <c r="V9" s="68">
        <f t="shared" si="10"/>
        <v>502.53597400990105</v>
      </c>
      <c r="W9" s="68">
        <f t="shared" si="11"/>
        <v>335.02398267326737</v>
      </c>
      <c r="Z9" s="213">
        <v>10620010</v>
      </c>
      <c r="AA9" s="213" t="s">
        <v>871</v>
      </c>
      <c r="AB9" s="213" t="s">
        <v>868</v>
      </c>
      <c r="AC9" s="256">
        <v>2168</v>
      </c>
      <c r="AD9" s="257">
        <v>114180.95540049998</v>
      </c>
      <c r="AG9" s="218" t="s">
        <v>849</v>
      </c>
      <c r="AH9" s="213" t="s">
        <v>849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906</v>
      </c>
      <c r="B10" s="62" t="s">
        <v>394</v>
      </c>
      <c r="C10" s="62" t="s">
        <v>589</v>
      </c>
      <c r="D10" s="62" t="s">
        <v>865</v>
      </c>
      <c r="E10" s="49" t="s">
        <v>761</v>
      </c>
      <c r="F10" s="62" t="str">
        <f t="shared" si="1"/>
        <v>20101</v>
      </c>
      <c r="G10" s="254">
        <v>10620101</v>
      </c>
      <c r="H10" s="49" t="s">
        <v>386</v>
      </c>
      <c r="I10" s="69">
        <v>12</v>
      </c>
      <c r="J10" s="69">
        <v>3</v>
      </c>
      <c r="K10" s="69">
        <v>8</v>
      </c>
      <c r="L10" s="69">
        <f t="shared" si="2"/>
        <v>0.36</v>
      </c>
      <c r="M10" s="69">
        <f t="shared" si="3"/>
        <v>0.96</v>
      </c>
      <c r="N10" s="56">
        <f>INDEX(Rate_Chart!$A$1:$AK$127,MATCH(Data!J10,Rate_Chart!$A$1:$A$127,0),MATCH(Data!K10,Rate_Chart!$A$1:$AK$1,0))</f>
        <v>34.751112000000006</v>
      </c>
      <c r="O10" s="57">
        <f t="shared" si="4"/>
        <v>417.01334400000007</v>
      </c>
      <c r="P10" s="58">
        <f t="shared" si="5"/>
        <v>417.01334400000002</v>
      </c>
      <c r="Q10" s="58">
        <f t="shared" si="6"/>
        <v>278.00889599999999</v>
      </c>
      <c r="R10" s="66">
        <f t="shared" si="0"/>
        <v>7.2977335200000022</v>
      </c>
      <c r="S10" s="64">
        <f t="shared" si="7"/>
        <v>45</v>
      </c>
      <c r="T10" s="66">
        <f t="shared" si="8"/>
        <v>469.31107752000008</v>
      </c>
      <c r="U10" s="68">
        <f t="shared" si="9"/>
        <v>39.109256460000005</v>
      </c>
      <c r="V10" s="68">
        <f t="shared" si="10"/>
        <v>469.31107752000003</v>
      </c>
      <c r="W10" s="68">
        <f t="shared" si="11"/>
        <v>312.87405168000004</v>
      </c>
      <c r="Z10" s="213">
        <v>10620011</v>
      </c>
      <c r="AA10" s="213" t="s">
        <v>929</v>
      </c>
      <c r="AB10" s="213" t="s">
        <v>927</v>
      </c>
      <c r="AC10" s="256">
        <v>883</v>
      </c>
      <c r="AD10" s="257">
        <v>49211.4646135</v>
      </c>
      <c r="AG10" s="221" t="s">
        <v>388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906</v>
      </c>
      <c r="B11" s="62" t="s">
        <v>395</v>
      </c>
      <c r="C11" s="62" t="s">
        <v>589</v>
      </c>
      <c r="D11" s="62" t="s">
        <v>865</v>
      </c>
      <c r="E11" s="49" t="s">
        <v>761</v>
      </c>
      <c r="F11" s="62" t="str">
        <f t="shared" si="1"/>
        <v>20101</v>
      </c>
      <c r="G11" s="254">
        <v>10620101</v>
      </c>
      <c r="H11" s="49" t="s">
        <v>386</v>
      </c>
      <c r="I11" s="69">
        <v>11</v>
      </c>
      <c r="J11" s="69">
        <v>4.8</v>
      </c>
      <c r="K11" s="69">
        <v>8.3000000000000007</v>
      </c>
      <c r="L11" s="69">
        <f t="shared" si="2"/>
        <v>0.52800000000000002</v>
      </c>
      <c r="M11" s="69">
        <f t="shared" si="3"/>
        <v>0.91300000000000014</v>
      </c>
      <c r="N11" s="56">
        <f>INDEX(Rate_Chart!$A$1:$AK$127,MATCH(Data!J11,Rate_Chart!$A$1:$A$127,0),MATCH(Data!K11,Rate_Chart!$A$1:$AK$1,0))</f>
        <v>43.091153700000007</v>
      </c>
      <c r="O11" s="57">
        <f t="shared" si="4"/>
        <v>474.00269070000007</v>
      </c>
      <c r="P11" s="58">
        <f t="shared" si="5"/>
        <v>417.01116483870976</v>
      </c>
      <c r="Q11" s="58">
        <f t="shared" si="6"/>
        <v>278.00744322580653</v>
      </c>
      <c r="R11" s="66">
        <f t="shared" si="0"/>
        <v>8.2950470872500013</v>
      </c>
      <c r="S11" s="64">
        <f t="shared" si="7"/>
        <v>41.25</v>
      </c>
      <c r="T11" s="66">
        <f t="shared" si="8"/>
        <v>523.54773778725007</v>
      </c>
      <c r="U11" s="68">
        <f t="shared" si="9"/>
        <v>47.595248889750003</v>
      </c>
      <c r="V11" s="68">
        <f t="shared" si="10"/>
        <v>460.5991828040323</v>
      </c>
      <c r="W11" s="68">
        <f t="shared" si="11"/>
        <v>307.06612186935484</v>
      </c>
      <c r="Z11" s="213">
        <v>10620012</v>
      </c>
      <c r="AA11" s="213" t="s">
        <v>708</v>
      </c>
      <c r="AB11" s="213" t="s">
        <v>363</v>
      </c>
      <c r="AC11" s="256">
        <v>3892</v>
      </c>
      <c r="AD11" s="257">
        <v>178084.71279899988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907</v>
      </c>
      <c r="B12" s="62" t="s">
        <v>394</v>
      </c>
      <c r="C12" s="62" t="s">
        <v>589</v>
      </c>
      <c r="D12" s="62" t="s">
        <v>865</v>
      </c>
      <c r="E12" s="49" t="s">
        <v>761</v>
      </c>
      <c r="F12" s="62" t="str">
        <f t="shared" si="1"/>
        <v>20101</v>
      </c>
      <c r="G12" s="254">
        <v>10620101</v>
      </c>
      <c r="H12" s="49" t="s">
        <v>385</v>
      </c>
      <c r="I12" s="69">
        <v>7</v>
      </c>
      <c r="J12" s="69">
        <v>7.1</v>
      </c>
      <c r="K12" s="69">
        <v>8.8000000000000007</v>
      </c>
      <c r="L12" s="69">
        <f t="shared" si="2"/>
        <v>0.49699999999999994</v>
      </c>
      <c r="M12" s="69">
        <f t="shared" si="3"/>
        <v>0.6160000000000001</v>
      </c>
      <c r="N12" s="56">
        <f>INDEX(Rate_Chart!$A$1:$AK$127,MATCH(Data!J12,Rate_Chart!$A$1:$A$127,0),MATCH(Data!K12,Rate_Chart!$A$1:$AK$1,0))</f>
        <v>58.692149999999998</v>
      </c>
      <c r="O12" s="57">
        <f t="shared" si="4"/>
        <v>410.84505000000001</v>
      </c>
      <c r="P12" s="58">
        <f t="shared" si="5"/>
        <v>452.63868894601546</v>
      </c>
      <c r="Q12" s="58">
        <f t="shared" si="6"/>
        <v>301.75912596401031</v>
      </c>
      <c r="R12" s="66">
        <f t="shared" si="0"/>
        <v>7.1897883750000009</v>
      </c>
      <c r="S12" s="64">
        <f t="shared" si="7"/>
        <v>26.25</v>
      </c>
      <c r="T12" s="66">
        <f t="shared" si="8"/>
        <v>444.28483837499999</v>
      </c>
      <c r="U12" s="68">
        <f t="shared" si="9"/>
        <v>63.469262624999999</v>
      </c>
      <c r="V12" s="68">
        <f t="shared" si="10"/>
        <v>489.48017448586126</v>
      </c>
      <c r="W12" s="68">
        <f t="shared" si="11"/>
        <v>326.32011632390748</v>
      </c>
      <c r="Z12" s="213">
        <v>10620013</v>
      </c>
      <c r="AA12" s="213" t="s">
        <v>709</v>
      </c>
      <c r="AB12" s="213" t="s">
        <v>366</v>
      </c>
      <c r="AC12" s="256">
        <v>1048</v>
      </c>
      <c r="AD12" s="257">
        <v>58912.274120099995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908</v>
      </c>
      <c r="B13" s="62" t="s">
        <v>394</v>
      </c>
      <c r="C13" s="62" t="s">
        <v>589</v>
      </c>
      <c r="D13" s="62" t="s">
        <v>865</v>
      </c>
      <c r="E13" s="49" t="s">
        <v>761</v>
      </c>
      <c r="F13" s="62" t="str">
        <f t="shared" si="1"/>
        <v>20101</v>
      </c>
      <c r="G13" s="254">
        <v>10620101</v>
      </c>
      <c r="H13" s="49" t="s">
        <v>386</v>
      </c>
      <c r="I13" s="69">
        <v>17</v>
      </c>
      <c r="J13" s="69">
        <v>4.0999999999999996</v>
      </c>
      <c r="K13" s="69">
        <v>8.1999999999999993</v>
      </c>
      <c r="L13" s="69">
        <f t="shared" si="2"/>
        <v>0.69699999999999984</v>
      </c>
      <c r="M13" s="69">
        <f t="shared" si="3"/>
        <v>1.3939999999999997</v>
      </c>
      <c r="N13" s="56">
        <f>INDEX(Rate_Chart!$A$1:$AK$127,MATCH(Data!J13,Rate_Chart!$A$1:$A$127,0),MATCH(Data!K13,Rate_Chart!$A$1:$AK$1,0))</f>
        <v>39.894139799999998</v>
      </c>
      <c r="O13" s="57">
        <f t="shared" si="4"/>
        <v>678.20037659999991</v>
      </c>
      <c r="P13" s="58">
        <f t="shared" si="5"/>
        <v>417.01191428571434</v>
      </c>
      <c r="Q13" s="58">
        <f t="shared" si="6"/>
        <v>278.00794285714289</v>
      </c>
      <c r="R13" s="66">
        <f t="shared" si="0"/>
        <v>11.868506590499999</v>
      </c>
      <c r="S13" s="64">
        <f t="shared" si="7"/>
        <v>63.75</v>
      </c>
      <c r="T13" s="66">
        <f t="shared" si="8"/>
        <v>753.81888319049995</v>
      </c>
      <c r="U13" s="68">
        <f t="shared" si="9"/>
        <v>44.3422872465</v>
      </c>
      <c r="V13" s="68">
        <f t="shared" si="10"/>
        <v>463.50822905749135</v>
      </c>
      <c r="W13" s="68">
        <f t="shared" si="11"/>
        <v>309.00548603832755</v>
      </c>
      <c r="Z13" s="213">
        <v>10620014</v>
      </c>
      <c r="AA13" s="213" t="s">
        <v>710</v>
      </c>
      <c r="AB13" s="213" t="s">
        <v>354</v>
      </c>
      <c r="AC13" s="256">
        <v>1423</v>
      </c>
      <c r="AD13" s="257">
        <v>64985.561697700017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908</v>
      </c>
      <c r="B14" s="62" t="s">
        <v>395</v>
      </c>
      <c r="C14" s="62" t="s">
        <v>589</v>
      </c>
      <c r="D14" s="62" t="s">
        <v>865</v>
      </c>
      <c r="E14" s="49" t="s">
        <v>761</v>
      </c>
      <c r="F14" s="62" t="str">
        <f t="shared" si="1"/>
        <v>20101</v>
      </c>
      <c r="G14" s="254">
        <v>10620101</v>
      </c>
      <c r="H14" s="49" t="s">
        <v>386</v>
      </c>
      <c r="I14" s="69">
        <v>11</v>
      </c>
      <c r="J14" s="69">
        <v>3.8</v>
      </c>
      <c r="K14" s="69">
        <v>8.1</v>
      </c>
      <c r="L14" s="69">
        <f t="shared" si="2"/>
        <v>0.41799999999999998</v>
      </c>
      <c r="M14" s="69">
        <f t="shared" si="3"/>
        <v>0.8909999999999999</v>
      </c>
      <c r="N14" s="56">
        <f>INDEX(Rate_Chart!$A$1:$AK$127,MATCH(Data!J14,Rate_Chart!$A$1:$A$127,0),MATCH(Data!K14,Rate_Chart!$A$1:$AK$1,0))</f>
        <v>38.365125900000002</v>
      </c>
      <c r="O14" s="57">
        <f t="shared" si="4"/>
        <v>422.01638490000005</v>
      </c>
      <c r="P14" s="58">
        <f t="shared" si="5"/>
        <v>417.01223804347831</v>
      </c>
      <c r="Q14" s="58">
        <f t="shared" si="6"/>
        <v>278.00815869565218</v>
      </c>
      <c r="R14" s="66">
        <f t="shared" si="0"/>
        <v>7.3852867357500012</v>
      </c>
      <c r="S14" s="64">
        <f t="shared" si="7"/>
        <v>41.25</v>
      </c>
      <c r="T14" s="66">
        <f t="shared" si="8"/>
        <v>470.65167163575006</v>
      </c>
      <c r="U14" s="68">
        <f t="shared" si="9"/>
        <v>42.786515603250002</v>
      </c>
      <c r="V14" s="68">
        <f t="shared" si="10"/>
        <v>465.07082177445653</v>
      </c>
      <c r="W14" s="68">
        <f t="shared" si="11"/>
        <v>310.04721451630434</v>
      </c>
      <c r="Z14" s="213">
        <v>10620015</v>
      </c>
      <c r="AA14" s="213" t="s">
        <v>711</v>
      </c>
      <c r="AB14" s="213" t="s">
        <v>370</v>
      </c>
      <c r="AC14" s="256">
        <v>2558</v>
      </c>
      <c r="AD14" s="257">
        <v>109305.57664570003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909</v>
      </c>
      <c r="B15" s="62" t="s">
        <v>394</v>
      </c>
      <c r="C15" s="62" t="s">
        <v>589</v>
      </c>
      <c r="D15" s="62" t="s">
        <v>865</v>
      </c>
      <c r="E15" s="49" t="s">
        <v>761</v>
      </c>
      <c r="F15" s="62" t="str">
        <f t="shared" si="1"/>
        <v>20101</v>
      </c>
      <c r="G15" s="254">
        <v>10620101</v>
      </c>
      <c r="H15" s="49" t="s">
        <v>386</v>
      </c>
      <c r="I15" s="69">
        <v>18</v>
      </c>
      <c r="J15" s="69">
        <v>4.7</v>
      </c>
      <c r="K15" s="69">
        <v>8.1</v>
      </c>
      <c r="L15" s="69">
        <f t="shared" si="2"/>
        <v>0.84600000000000009</v>
      </c>
      <c r="M15" s="69">
        <f t="shared" si="3"/>
        <v>1.4579999999999997</v>
      </c>
      <c r="N15" s="56">
        <f>INDEX(Rate_Chart!$A$1:$AK$127,MATCH(Data!J15,Rate_Chart!$A$1:$A$127,0),MATCH(Data!K15,Rate_Chart!$A$1:$AK$1,0))</f>
        <v>42.118125900000003</v>
      </c>
      <c r="O15" s="57">
        <f t="shared" si="4"/>
        <v>758.12626620000003</v>
      </c>
      <c r="P15" s="58">
        <f t="shared" si="5"/>
        <v>417.01114752475246</v>
      </c>
      <c r="Q15" s="58">
        <f t="shared" si="6"/>
        <v>278.00743168316831</v>
      </c>
      <c r="R15" s="66">
        <f t="shared" si="0"/>
        <v>13.267209658500002</v>
      </c>
      <c r="S15" s="64">
        <f t="shared" si="7"/>
        <v>67.5</v>
      </c>
      <c r="T15" s="66">
        <f t="shared" si="8"/>
        <v>838.8934758585001</v>
      </c>
      <c r="U15" s="68">
        <f t="shared" si="9"/>
        <v>46.605193103250002</v>
      </c>
      <c r="V15" s="68">
        <f t="shared" si="10"/>
        <v>461.43755547772275</v>
      </c>
      <c r="W15" s="68">
        <f t="shared" si="11"/>
        <v>307.62503698514848</v>
      </c>
      <c r="Z15" s="213">
        <v>10620016</v>
      </c>
      <c r="AA15" s="213" t="s">
        <v>712</v>
      </c>
      <c r="AB15" s="213" t="s">
        <v>365</v>
      </c>
      <c r="AC15" s="256">
        <v>1149</v>
      </c>
      <c r="AD15" s="257">
        <v>57810.53135110002</v>
      </c>
    </row>
    <row r="16" spans="1:44" x14ac:dyDescent="0.25">
      <c r="A16" s="168" t="s">
        <v>910</v>
      </c>
      <c r="B16" s="62" t="s">
        <v>394</v>
      </c>
      <c r="C16" s="62" t="s">
        <v>589</v>
      </c>
      <c r="D16" s="62" t="s">
        <v>865</v>
      </c>
      <c r="E16" s="49" t="s">
        <v>761</v>
      </c>
      <c r="F16" s="62" t="str">
        <f t="shared" si="1"/>
        <v>20101</v>
      </c>
      <c r="G16" s="254">
        <v>10620101</v>
      </c>
      <c r="H16" s="49" t="s">
        <v>385</v>
      </c>
      <c r="I16" s="69">
        <v>14</v>
      </c>
      <c r="J16" s="69">
        <v>8.1999999999999993</v>
      </c>
      <c r="K16" s="69">
        <v>9</v>
      </c>
      <c r="L16" s="69">
        <f t="shared" si="2"/>
        <v>1.1479999999999999</v>
      </c>
      <c r="M16" s="69">
        <f t="shared" si="3"/>
        <v>1.26</v>
      </c>
      <c r="N16" s="56">
        <f>INDEX(Rate_Chart!$A$1:$AK$127,MATCH(Data!J16,Rate_Chart!$A$1:$A$127,0),MATCH(Data!K16,Rate_Chart!$A$1:$AK$1,0))</f>
        <v>68.469999999999985</v>
      </c>
      <c r="O16" s="57">
        <f t="shared" si="4"/>
        <v>958.57999999999981</v>
      </c>
      <c r="P16" s="58">
        <f t="shared" si="5"/>
        <v>482.18309859154925</v>
      </c>
      <c r="Q16" s="58">
        <f t="shared" si="6"/>
        <v>321.45539906103284</v>
      </c>
      <c r="R16" s="66">
        <f t="shared" si="0"/>
        <v>16.77515</v>
      </c>
      <c r="S16" s="64">
        <f t="shared" si="7"/>
        <v>52.5</v>
      </c>
      <c r="T16" s="66">
        <f t="shared" si="8"/>
        <v>1027.8551499999999</v>
      </c>
      <c r="U16" s="68">
        <f t="shared" si="9"/>
        <v>73.418224999999993</v>
      </c>
      <c r="V16" s="68">
        <f t="shared" si="10"/>
        <v>517.02975352112674</v>
      </c>
      <c r="W16" s="68">
        <f t="shared" si="11"/>
        <v>344.68650234741784</v>
      </c>
      <c r="Z16" s="213">
        <v>10620017</v>
      </c>
      <c r="AA16" s="213" t="s">
        <v>713</v>
      </c>
      <c r="AB16" s="213" t="s">
        <v>376</v>
      </c>
      <c r="AC16" s="256">
        <v>1291</v>
      </c>
      <c r="AD16" s="257">
        <v>45852.114828300022</v>
      </c>
    </row>
    <row r="17" spans="1:30" x14ac:dyDescent="0.25">
      <c r="A17" s="168" t="s">
        <v>910</v>
      </c>
      <c r="B17" s="62" t="s">
        <v>394</v>
      </c>
      <c r="C17" s="62" t="s">
        <v>589</v>
      </c>
      <c r="D17" s="62" t="s">
        <v>865</v>
      </c>
      <c r="E17" s="49" t="s">
        <v>761</v>
      </c>
      <c r="F17" s="62" t="str">
        <f t="shared" si="1"/>
        <v>20101</v>
      </c>
      <c r="G17" s="254">
        <v>10620101</v>
      </c>
      <c r="H17" s="49" t="s">
        <v>386</v>
      </c>
      <c r="I17" s="69">
        <v>13</v>
      </c>
      <c r="J17" s="69">
        <v>3</v>
      </c>
      <c r="K17" s="69">
        <v>8</v>
      </c>
      <c r="L17" s="69">
        <f t="shared" si="2"/>
        <v>0.39</v>
      </c>
      <c r="M17" s="69">
        <f t="shared" si="3"/>
        <v>1.04</v>
      </c>
      <c r="N17" s="56">
        <f>INDEX(Rate_Chart!$A$1:$AK$127,MATCH(Data!J17,Rate_Chart!$A$1:$A$127,0),MATCH(Data!K17,Rate_Chart!$A$1:$AK$1,0))</f>
        <v>34.751112000000006</v>
      </c>
      <c r="O17" s="57">
        <f t="shared" si="4"/>
        <v>451.76445600000011</v>
      </c>
      <c r="P17" s="58">
        <f t="shared" si="5"/>
        <v>417.01334400000002</v>
      </c>
      <c r="Q17" s="58">
        <f t="shared" si="6"/>
        <v>278.00889599999999</v>
      </c>
      <c r="R17" s="66">
        <f t="shared" si="0"/>
        <v>7.9058779800000023</v>
      </c>
      <c r="S17" s="64">
        <f t="shared" si="7"/>
        <v>48.75</v>
      </c>
      <c r="T17" s="66">
        <f t="shared" si="8"/>
        <v>508.42033398000012</v>
      </c>
      <c r="U17" s="68">
        <f t="shared" si="9"/>
        <v>39.109256460000012</v>
      </c>
      <c r="V17" s="68">
        <f t="shared" si="10"/>
        <v>469.31107752000008</v>
      </c>
      <c r="W17" s="68">
        <f t="shared" si="11"/>
        <v>312.87405168000004</v>
      </c>
      <c r="Z17" s="213">
        <v>10620019</v>
      </c>
      <c r="AA17" s="213" t="s">
        <v>714</v>
      </c>
      <c r="AB17" s="213" t="s">
        <v>381</v>
      </c>
      <c r="AC17" s="256">
        <v>5727</v>
      </c>
      <c r="AD17" s="257">
        <v>259878.78487649997</v>
      </c>
    </row>
    <row r="18" spans="1:30" x14ac:dyDescent="0.25">
      <c r="A18" s="168" t="s">
        <v>910</v>
      </c>
      <c r="B18" s="62" t="s">
        <v>395</v>
      </c>
      <c r="C18" s="62" t="s">
        <v>589</v>
      </c>
      <c r="D18" s="62" t="s">
        <v>865</v>
      </c>
      <c r="E18" s="49" t="s">
        <v>761</v>
      </c>
      <c r="F18" s="62" t="str">
        <f t="shared" si="1"/>
        <v>20101</v>
      </c>
      <c r="G18" s="254">
        <v>10620101</v>
      </c>
      <c r="H18" s="49" t="s">
        <v>385</v>
      </c>
      <c r="I18" s="69">
        <v>11</v>
      </c>
      <c r="J18" s="69">
        <v>6.8</v>
      </c>
      <c r="K18" s="69">
        <v>8.8000000000000007</v>
      </c>
      <c r="L18" s="69">
        <f t="shared" si="2"/>
        <v>0.748</v>
      </c>
      <c r="M18" s="69">
        <f t="shared" si="3"/>
        <v>0.96800000000000008</v>
      </c>
      <c r="N18" s="56">
        <f>INDEX(Rate_Chart!$A$1:$AK$127,MATCH(Data!J18,Rate_Chart!$A$1:$A$127,0),MATCH(Data!K18,Rate_Chart!$A$1:$AK$1,0))</f>
        <v>56.212200000000003</v>
      </c>
      <c r="O18" s="57">
        <f t="shared" si="4"/>
        <v>618.33420000000001</v>
      </c>
      <c r="P18" s="58">
        <f t="shared" si="5"/>
        <v>443.78052631578947</v>
      </c>
      <c r="Q18" s="58">
        <f t="shared" si="6"/>
        <v>295.8536842105263</v>
      </c>
      <c r="R18" s="66">
        <f t="shared" si="0"/>
        <v>10.8208485</v>
      </c>
      <c r="S18" s="64">
        <f t="shared" si="7"/>
        <v>41.25</v>
      </c>
      <c r="T18" s="66">
        <f t="shared" si="8"/>
        <v>670.40504850000002</v>
      </c>
      <c r="U18" s="68">
        <f t="shared" si="9"/>
        <v>60.945913500000003</v>
      </c>
      <c r="V18" s="68">
        <f t="shared" si="10"/>
        <v>481.15194868421054</v>
      </c>
      <c r="W18" s="68">
        <f t="shared" si="11"/>
        <v>320.76796578947369</v>
      </c>
      <c r="Z18" s="213">
        <v>10620020</v>
      </c>
      <c r="AA18" s="213" t="s">
        <v>715</v>
      </c>
      <c r="AB18" s="213" t="s">
        <v>594</v>
      </c>
      <c r="AC18" s="256">
        <v>427</v>
      </c>
      <c r="AD18" s="257">
        <v>23467.917149999997</v>
      </c>
    </row>
    <row r="19" spans="1:30" x14ac:dyDescent="0.25">
      <c r="A19" s="168" t="s">
        <v>911</v>
      </c>
      <c r="B19" s="62" t="s">
        <v>394</v>
      </c>
      <c r="C19" s="62" t="s">
        <v>589</v>
      </c>
      <c r="D19" s="62" t="s">
        <v>865</v>
      </c>
      <c r="E19" s="49" t="s">
        <v>761</v>
      </c>
      <c r="F19" s="62" t="str">
        <f t="shared" si="1"/>
        <v>20101</v>
      </c>
      <c r="G19" s="254">
        <v>10620101</v>
      </c>
      <c r="H19" s="49" t="s">
        <v>386</v>
      </c>
      <c r="I19" s="69">
        <v>12</v>
      </c>
      <c r="J19" s="69">
        <v>4.9000000000000004</v>
      </c>
      <c r="K19" s="69">
        <v>8.3000000000000007</v>
      </c>
      <c r="L19" s="69">
        <f t="shared" si="2"/>
        <v>0.58800000000000008</v>
      </c>
      <c r="M19" s="69">
        <f t="shared" si="3"/>
        <v>0.99600000000000011</v>
      </c>
      <c r="N19" s="56">
        <f>INDEX(Rate_Chart!$A$1:$AK$127,MATCH(Data!J19,Rate_Chart!$A$1:$A$127,0),MATCH(Data!K19,Rate_Chart!$A$1:$AK$1,0))</f>
        <v>43.508153700000008</v>
      </c>
      <c r="O19" s="57">
        <f t="shared" si="4"/>
        <v>522.0978444000001</v>
      </c>
      <c r="P19" s="58">
        <f t="shared" si="5"/>
        <v>417.01105782747612</v>
      </c>
      <c r="Q19" s="58">
        <f t="shared" si="6"/>
        <v>278.00737188498408</v>
      </c>
      <c r="R19" s="66">
        <f t="shared" ref="R19:R68" si="15">O19*1.75%</f>
        <v>9.1367122770000027</v>
      </c>
      <c r="S19" s="64">
        <f t="shared" si="7"/>
        <v>45</v>
      </c>
      <c r="T19" s="66">
        <f t="shared" si="8"/>
        <v>576.23455667700011</v>
      </c>
      <c r="U19" s="68">
        <f t="shared" si="9"/>
        <v>48.019546389750012</v>
      </c>
      <c r="V19" s="68">
        <f t="shared" si="10"/>
        <v>460.25124335223654</v>
      </c>
      <c r="W19" s="68">
        <f t="shared" si="11"/>
        <v>306.83416223482436</v>
      </c>
      <c r="Z19" s="213">
        <v>10620023</v>
      </c>
      <c r="AA19" s="213" t="s">
        <v>716</v>
      </c>
      <c r="AB19" s="213" t="s">
        <v>347</v>
      </c>
      <c r="AC19" s="256">
        <v>978</v>
      </c>
      <c r="AD19" s="257">
        <v>44141.803915700002</v>
      </c>
    </row>
    <row r="20" spans="1:30" x14ac:dyDescent="0.25">
      <c r="A20" s="168" t="s">
        <v>911</v>
      </c>
      <c r="B20" s="62" t="s">
        <v>395</v>
      </c>
      <c r="C20" s="62" t="s">
        <v>589</v>
      </c>
      <c r="D20" s="62" t="s">
        <v>865</v>
      </c>
      <c r="E20" s="49" t="s">
        <v>761</v>
      </c>
      <c r="F20" s="62" t="str">
        <f t="shared" si="1"/>
        <v>20101</v>
      </c>
      <c r="G20" s="254">
        <v>10620101</v>
      </c>
      <c r="H20" s="49" t="s">
        <v>385</v>
      </c>
      <c r="I20" s="69">
        <v>16</v>
      </c>
      <c r="J20" s="69">
        <v>6.3</v>
      </c>
      <c r="K20" s="69">
        <v>8.8000000000000007</v>
      </c>
      <c r="L20" s="69">
        <f t="shared" si="2"/>
        <v>1.008</v>
      </c>
      <c r="M20" s="69">
        <f t="shared" si="3"/>
        <v>1.4080000000000001</v>
      </c>
      <c r="N20" s="56">
        <f>INDEX(Rate_Chart!$A$1:$AK$127,MATCH(Data!J20,Rate_Chart!$A$1:$A$127,0),MATCH(Data!K20,Rate_Chart!$A$1:$AK$1,0))</f>
        <v>52.078949999999999</v>
      </c>
      <c r="O20" s="57">
        <f t="shared" si="4"/>
        <v>833.26319999999998</v>
      </c>
      <c r="P20" s="58">
        <f t="shared" si="5"/>
        <v>428.04616438356163</v>
      </c>
      <c r="Q20" s="58">
        <f t="shared" si="6"/>
        <v>285.36410958904111</v>
      </c>
      <c r="R20" s="66">
        <f t="shared" si="15"/>
        <v>14.582106000000001</v>
      </c>
      <c r="S20" s="64">
        <f t="shared" si="7"/>
        <v>60</v>
      </c>
      <c r="T20" s="66">
        <f t="shared" si="8"/>
        <v>907.84530599999994</v>
      </c>
      <c r="U20" s="68">
        <f t="shared" si="9"/>
        <v>56.740331624999996</v>
      </c>
      <c r="V20" s="68">
        <f t="shared" si="10"/>
        <v>466.35889006849311</v>
      </c>
      <c r="W20" s="68">
        <f t="shared" si="11"/>
        <v>310.90592671232872</v>
      </c>
      <c r="Z20" s="213">
        <v>10620024</v>
      </c>
      <c r="AA20" s="213" t="s">
        <v>717</v>
      </c>
      <c r="AB20" s="213" t="s">
        <v>348</v>
      </c>
      <c r="AC20" s="256">
        <v>518</v>
      </c>
      <c r="AD20" s="257">
        <v>19494.981052200001</v>
      </c>
    </row>
    <row r="21" spans="1:30" x14ac:dyDescent="0.25">
      <c r="A21" s="168" t="s">
        <v>912</v>
      </c>
      <c r="B21" s="62" t="s">
        <v>394</v>
      </c>
      <c r="C21" s="62" t="s">
        <v>589</v>
      </c>
      <c r="D21" s="62" t="s">
        <v>865</v>
      </c>
      <c r="E21" s="49" t="s">
        <v>761</v>
      </c>
      <c r="F21" s="62" t="str">
        <f t="shared" si="1"/>
        <v>20101</v>
      </c>
      <c r="G21" s="254">
        <v>10620101</v>
      </c>
      <c r="H21" s="49" t="s">
        <v>385</v>
      </c>
      <c r="I21" s="69">
        <v>17</v>
      </c>
      <c r="J21" s="69">
        <v>6.4</v>
      </c>
      <c r="K21" s="69">
        <v>8.6</v>
      </c>
      <c r="L21" s="69">
        <f t="shared" si="2"/>
        <v>1.0880000000000001</v>
      </c>
      <c r="M21" s="69">
        <f t="shared" si="3"/>
        <v>1.462</v>
      </c>
      <c r="N21" s="56">
        <f>INDEX(Rate_Chart!$A$1:$AK$127,MATCH(Data!J21,Rate_Chart!$A$1:$A$127,0),MATCH(Data!K21,Rate_Chart!$A$1:$AK$1,0))</f>
        <v>52.371199999999995</v>
      </c>
      <c r="O21" s="57">
        <f t="shared" si="4"/>
        <v>890.31039999999996</v>
      </c>
      <c r="P21" s="58">
        <f t="shared" si="5"/>
        <v>431.6307692307692</v>
      </c>
      <c r="Q21" s="58">
        <f t="shared" si="6"/>
        <v>287.75384615384615</v>
      </c>
      <c r="R21" s="66">
        <f t="shared" si="15"/>
        <v>15.580432</v>
      </c>
      <c r="S21" s="64">
        <f t="shared" si="7"/>
        <v>63.75</v>
      </c>
      <c r="T21" s="66">
        <f t="shared" si="8"/>
        <v>969.64083199999993</v>
      </c>
      <c r="U21" s="68">
        <f t="shared" si="9"/>
        <v>57.037695999999997</v>
      </c>
      <c r="V21" s="68">
        <f t="shared" si="10"/>
        <v>470.0909010989011</v>
      </c>
      <c r="W21" s="68">
        <f t="shared" si="11"/>
        <v>313.39393406593405</v>
      </c>
      <c r="Z21" s="213">
        <v>10620025</v>
      </c>
      <c r="AA21" s="213" t="s">
        <v>718</v>
      </c>
      <c r="AB21" s="213" t="s">
        <v>349</v>
      </c>
      <c r="AC21" s="256">
        <v>1675</v>
      </c>
      <c r="AD21" s="257">
        <v>71183.426818099993</v>
      </c>
    </row>
    <row r="22" spans="1:30" x14ac:dyDescent="0.25">
      <c r="A22" s="168" t="s">
        <v>912</v>
      </c>
      <c r="B22" s="62" t="s">
        <v>395</v>
      </c>
      <c r="C22" s="62" t="s">
        <v>589</v>
      </c>
      <c r="D22" s="62" t="s">
        <v>865</v>
      </c>
      <c r="E22" s="49" t="s">
        <v>761</v>
      </c>
      <c r="F22" s="62" t="str">
        <f t="shared" si="1"/>
        <v>20101</v>
      </c>
      <c r="G22" s="254">
        <v>10620101</v>
      </c>
      <c r="H22" s="49" t="s">
        <v>385</v>
      </c>
      <c r="I22" s="69">
        <v>10</v>
      </c>
      <c r="J22" s="69">
        <v>6</v>
      </c>
      <c r="K22" s="69">
        <v>8.6</v>
      </c>
      <c r="L22" s="69">
        <f t="shared" si="2"/>
        <v>0.6</v>
      </c>
      <c r="M22" s="69">
        <f t="shared" si="3"/>
        <v>0.86</v>
      </c>
      <c r="N22" s="56">
        <f>INDEX(Rate_Chart!$A$1:$AK$127,MATCH(Data!J22,Rate_Chart!$A$1:$A$127,0),MATCH(Data!K22,Rate_Chart!$A$1:$AK$1,0))</f>
        <v>49.097999999999999</v>
      </c>
      <c r="O22" s="57">
        <f t="shared" si="4"/>
        <v>490.98</v>
      </c>
      <c r="P22" s="58">
        <f t="shared" si="5"/>
        <v>418.44886363636368</v>
      </c>
      <c r="Q22" s="58">
        <f t="shared" si="6"/>
        <v>278.96590909090912</v>
      </c>
      <c r="R22" s="66">
        <f t="shared" si="15"/>
        <v>8.592150000000002</v>
      </c>
      <c r="S22" s="64">
        <f t="shared" si="7"/>
        <v>37.5</v>
      </c>
      <c r="T22" s="66">
        <f t="shared" si="8"/>
        <v>537.07214999999997</v>
      </c>
      <c r="U22" s="68">
        <f t="shared" si="9"/>
        <v>53.707214999999998</v>
      </c>
      <c r="V22" s="68">
        <f t="shared" si="10"/>
        <v>457.7319460227273</v>
      </c>
      <c r="W22" s="68">
        <f t="shared" si="11"/>
        <v>305.15463068181822</v>
      </c>
      <c r="Z22" s="213">
        <v>10620026</v>
      </c>
      <c r="AA22" s="213" t="s">
        <v>719</v>
      </c>
      <c r="AB22" s="213" t="s">
        <v>367</v>
      </c>
      <c r="AC22" s="256">
        <v>2885</v>
      </c>
      <c r="AD22" s="257">
        <v>134722.22420580001</v>
      </c>
    </row>
    <row r="23" spans="1:30" x14ac:dyDescent="0.25">
      <c r="A23" s="168" t="s">
        <v>913</v>
      </c>
      <c r="B23" s="62" t="s">
        <v>395</v>
      </c>
      <c r="C23" s="62" t="s">
        <v>589</v>
      </c>
      <c r="D23" s="62" t="s">
        <v>865</v>
      </c>
      <c r="E23" s="49" t="s">
        <v>761</v>
      </c>
      <c r="F23" s="62" t="str">
        <f t="shared" si="1"/>
        <v>20101</v>
      </c>
      <c r="G23" s="254">
        <v>10620101</v>
      </c>
      <c r="H23" s="49" t="s">
        <v>385</v>
      </c>
      <c r="I23" s="69">
        <v>10</v>
      </c>
      <c r="J23" s="69">
        <v>6.4</v>
      </c>
      <c r="K23" s="69">
        <v>8.8000000000000007</v>
      </c>
      <c r="L23" s="69">
        <f t="shared" si="2"/>
        <v>0.64</v>
      </c>
      <c r="M23" s="69">
        <f t="shared" si="3"/>
        <v>0.88</v>
      </c>
      <c r="N23" s="56">
        <f>INDEX(Rate_Chart!$A$1:$AK$127,MATCH(Data!J23,Rate_Chart!$A$1:$A$127,0),MATCH(Data!K23,Rate_Chart!$A$1:$AK$1,0))</f>
        <v>52.9056</v>
      </c>
      <c r="O23" s="57">
        <f t="shared" si="4"/>
        <v>529.05600000000004</v>
      </c>
      <c r="P23" s="58">
        <f t="shared" si="5"/>
        <v>431.29565217391303</v>
      </c>
      <c r="Q23" s="58">
        <f t="shared" si="6"/>
        <v>287.53043478260867</v>
      </c>
      <c r="R23" s="66">
        <f t="shared" si="15"/>
        <v>9.2584800000000023</v>
      </c>
      <c r="S23" s="64">
        <f t="shared" si="7"/>
        <v>37.5</v>
      </c>
      <c r="T23" s="66">
        <f t="shared" si="8"/>
        <v>575.81448</v>
      </c>
      <c r="U23" s="68">
        <f t="shared" si="9"/>
        <v>57.581448000000002</v>
      </c>
      <c r="V23" s="68">
        <f t="shared" si="10"/>
        <v>469.41397826086956</v>
      </c>
      <c r="W23" s="68">
        <f t="shared" si="11"/>
        <v>312.94265217391302</v>
      </c>
      <c r="Z23" s="213">
        <v>10620028</v>
      </c>
      <c r="AA23" s="213" t="s">
        <v>892</v>
      </c>
      <c r="AB23" s="213" t="s">
        <v>891</v>
      </c>
      <c r="AC23" s="256">
        <v>77</v>
      </c>
      <c r="AD23" s="257">
        <v>3354.0847838</v>
      </c>
    </row>
    <row r="24" spans="1:30" x14ac:dyDescent="0.25">
      <c r="A24" s="168" t="s">
        <v>914</v>
      </c>
      <c r="B24" s="62" t="s">
        <v>394</v>
      </c>
      <c r="C24" s="62" t="s">
        <v>589</v>
      </c>
      <c r="D24" s="62" t="s">
        <v>865</v>
      </c>
      <c r="E24" s="49" t="s">
        <v>761</v>
      </c>
      <c r="F24" s="62" t="str">
        <f t="shared" si="1"/>
        <v>20101</v>
      </c>
      <c r="G24" s="254">
        <v>10620101</v>
      </c>
      <c r="H24" s="49" t="s">
        <v>385</v>
      </c>
      <c r="I24" s="69">
        <v>15</v>
      </c>
      <c r="J24" s="69">
        <v>6.9</v>
      </c>
      <c r="K24" s="69">
        <v>8.8000000000000007</v>
      </c>
      <c r="L24" s="69">
        <f t="shared" si="2"/>
        <v>1.0349999999999999</v>
      </c>
      <c r="M24" s="69">
        <f t="shared" si="3"/>
        <v>1.32</v>
      </c>
      <c r="N24" s="56">
        <f>INDEX(Rate_Chart!$A$1:$AK$127,MATCH(Data!J24,Rate_Chart!$A$1:$A$127,0),MATCH(Data!K24,Rate_Chart!$A$1:$AK$1,0))</f>
        <v>57.038850000000004</v>
      </c>
      <c r="O24" s="57">
        <f t="shared" si="4"/>
        <v>855.58275000000003</v>
      </c>
      <c r="P24" s="58">
        <f t="shared" si="5"/>
        <v>446.77950391644907</v>
      </c>
      <c r="Q24" s="58">
        <f t="shared" si="6"/>
        <v>297.85300261096603</v>
      </c>
      <c r="R24" s="66">
        <f t="shared" si="15"/>
        <v>14.972698125000003</v>
      </c>
      <c r="S24" s="64">
        <f t="shared" si="7"/>
        <v>56.25</v>
      </c>
      <c r="T24" s="66">
        <f t="shared" si="8"/>
        <v>926.805448125</v>
      </c>
      <c r="U24" s="68">
        <f t="shared" si="9"/>
        <v>61.787029875000002</v>
      </c>
      <c r="V24" s="68">
        <f t="shared" si="10"/>
        <v>483.97151338120102</v>
      </c>
      <c r="W24" s="68">
        <f t="shared" si="11"/>
        <v>322.64767558746735</v>
      </c>
      <c r="Z24" s="213">
        <v>10620029</v>
      </c>
      <c r="AA24" s="213" t="s">
        <v>720</v>
      </c>
      <c r="AB24" s="213" t="s">
        <v>374</v>
      </c>
      <c r="AC24" s="256">
        <v>5364</v>
      </c>
      <c r="AD24" s="257">
        <v>237442.85444660005</v>
      </c>
    </row>
    <row r="25" spans="1:30" x14ac:dyDescent="0.25">
      <c r="A25" s="168" t="s">
        <v>915</v>
      </c>
      <c r="B25" s="62" t="s">
        <v>394</v>
      </c>
      <c r="C25" s="62" t="s">
        <v>589</v>
      </c>
      <c r="D25" s="62" t="s">
        <v>865</v>
      </c>
      <c r="E25" s="49" t="s">
        <v>761</v>
      </c>
      <c r="F25" s="62" t="str">
        <f t="shared" si="1"/>
        <v>20101</v>
      </c>
      <c r="G25" s="254">
        <v>10620101</v>
      </c>
      <c r="H25" s="49" t="s">
        <v>385</v>
      </c>
      <c r="I25" s="69">
        <v>13</v>
      </c>
      <c r="J25" s="69">
        <v>6.1</v>
      </c>
      <c r="K25" s="69">
        <v>8.6</v>
      </c>
      <c r="L25" s="69">
        <f t="shared" si="2"/>
        <v>0.79299999999999993</v>
      </c>
      <c r="M25" s="69">
        <f t="shared" si="3"/>
        <v>1.1179999999999999</v>
      </c>
      <c r="N25" s="56">
        <f>INDEX(Rate_Chart!$A$1:$AK$127,MATCH(Data!J25,Rate_Chart!$A$1:$A$127,0),MATCH(Data!K25,Rate_Chart!$A$1:$AK$1,0))</f>
        <v>49.9163</v>
      </c>
      <c r="O25" s="57">
        <f t="shared" si="4"/>
        <v>648.91189999999995</v>
      </c>
      <c r="P25" s="58">
        <f t="shared" si="5"/>
        <v>421.82788732394374</v>
      </c>
      <c r="Q25" s="58">
        <f t="shared" si="6"/>
        <v>281.21859154929581</v>
      </c>
      <c r="R25" s="66">
        <f t="shared" si="15"/>
        <v>11.35595825</v>
      </c>
      <c r="S25" s="64">
        <f t="shared" si="7"/>
        <v>48.75</v>
      </c>
      <c r="T25" s="66">
        <f t="shared" si="8"/>
        <v>709.0178582499999</v>
      </c>
      <c r="U25" s="68">
        <f t="shared" si="9"/>
        <v>54.539835249999996</v>
      </c>
      <c r="V25" s="68">
        <f t="shared" si="10"/>
        <v>460.90001619718311</v>
      </c>
      <c r="W25" s="68">
        <f t="shared" si="11"/>
        <v>307.26667746478876</v>
      </c>
      <c r="Z25" s="213">
        <v>10620030</v>
      </c>
      <c r="AA25" s="213" t="s">
        <v>721</v>
      </c>
      <c r="AB25" s="213" t="s">
        <v>362</v>
      </c>
      <c r="AC25" s="256">
        <v>2580</v>
      </c>
      <c r="AD25" s="257">
        <v>115996.21104319996</v>
      </c>
    </row>
    <row r="26" spans="1:30" x14ac:dyDescent="0.25">
      <c r="A26" s="168" t="s">
        <v>915</v>
      </c>
      <c r="B26" s="62" t="s">
        <v>395</v>
      </c>
      <c r="C26" s="62" t="s">
        <v>589</v>
      </c>
      <c r="D26" s="62" t="s">
        <v>865</v>
      </c>
      <c r="E26" s="49" t="s">
        <v>761</v>
      </c>
      <c r="F26" s="62" t="str">
        <f t="shared" si="1"/>
        <v>20101</v>
      </c>
      <c r="G26" s="254">
        <v>10620101</v>
      </c>
      <c r="H26" s="49" t="s">
        <v>386</v>
      </c>
      <c r="I26" s="69">
        <v>14</v>
      </c>
      <c r="J26" s="69">
        <v>4.8</v>
      </c>
      <c r="K26" s="69">
        <v>8.5</v>
      </c>
      <c r="L26" s="69">
        <f t="shared" si="2"/>
        <v>0.67200000000000004</v>
      </c>
      <c r="M26" s="69">
        <f t="shared" si="3"/>
        <v>1.19</v>
      </c>
      <c r="N26" s="56">
        <f>INDEX(Rate_Chart!$A$1:$AK$127,MATCH(Data!J26,Rate_Chart!$A$1:$A$127,0),MATCH(Data!K26,Rate_Chart!$A$1:$AK$1,0))</f>
        <v>43.647181500000002</v>
      </c>
      <c r="O26" s="57">
        <f t="shared" si="4"/>
        <v>611.06054100000006</v>
      </c>
      <c r="P26" s="58">
        <f t="shared" si="5"/>
        <v>417.0112882165605</v>
      </c>
      <c r="Q26" s="58">
        <f t="shared" si="6"/>
        <v>278.00752547770702</v>
      </c>
      <c r="R26" s="66">
        <f t="shared" si="15"/>
        <v>10.693559467500002</v>
      </c>
      <c r="S26" s="64">
        <f t="shared" si="7"/>
        <v>52.5</v>
      </c>
      <c r="T26" s="66">
        <f t="shared" si="8"/>
        <v>674.25410046750005</v>
      </c>
      <c r="U26" s="68">
        <f t="shared" si="9"/>
        <v>48.161007176250003</v>
      </c>
      <c r="V26" s="68">
        <f t="shared" si="10"/>
        <v>460.13701123805731</v>
      </c>
      <c r="W26" s="68">
        <f t="shared" si="11"/>
        <v>306.75800749203819</v>
      </c>
      <c r="Z26" s="213">
        <v>10620031</v>
      </c>
      <c r="AA26" s="213" t="s">
        <v>722</v>
      </c>
      <c r="AB26" s="213" t="s">
        <v>375</v>
      </c>
      <c r="AC26" s="256">
        <v>622</v>
      </c>
      <c r="AD26" s="257">
        <v>28765.965772199997</v>
      </c>
    </row>
    <row r="27" spans="1:30" x14ac:dyDescent="0.25">
      <c r="A27" s="168" t="s">
        <v>916</v>
      </c>
      <c r="B27" s="62" t="s">
        <v>394</v>
      </c>
      <c r="C27" s="62" t="s">
        <v>589</v>
      </c>
      <c r="D27" s="62" t="s">
        <v>865</v>
      </c>
      <c r="E27" s="49" t="s">
        <v>761</v>
      </c>
      <c r="F27" s="62" t="str">
        <f t="shared" si="1"/>
        <v>20101</v>
      </c>
      <c r="G27" s="254">
        <v>10620101</v>
      </c>
      <c r="H27" s="49" t="s">
        <v>385</v>
      </c>
      <c r="I27" s="69">
        <v>12</v>
      </c>
      <c r="J27" s="69">
        <v>5.6</v>
      </c>
      <c r="K27" s="69">
        <v>8.5</v>
      </c>
      <c r="L27" s="69">
        <f t="shared" si="2"/>
        <v>0.67199999999999993</v>
      </c>
      <c r="M27" s="69">
        <f t="shared" si="3"/>
        <v>1.02</v>
      </c>
      <c r="N27" s="56">
        <f>INDEX(Rate_Chart!$A$1:$AK$127,MATCH(Data!J27,Rate_Chart!$A$1:$A$127,0),MATCH(Data!K27,Rate_Chart!$A$1:$AK$1,0))</f>
        <v>45.357199999999999</v>
      </c>
      <c r="O27" s="57">
        <f t="shared" si="4"/>
        <v>544.28639999999996</v>
      </c>
      <c r="P27" s="58">
        <f t="shared" si="5"/>
        <v>402.57869822485208</v>
      </c>
      <c r="Q27" s="58">
        <f t="shared" si="6"/>
        <v>268.38579881656807</v>
      </c>
      <c r="R27" s="66">
        <f t="shared" si="15"/>
        <v>9.5250120000000003</v>
      </c>
      <c r="S27" s="64">
        <f t="shared" si="7"/>
        <v>45</v>
      </c>
      <c r="T27" s="66">
        <f t="shared" si="8"/>
        <v>598.81141200000002</v>
      </c>
      <c r="U27" s="68">
        <f t="shared" si="9"/>
        <v>49.900950999999999</v>
      </c>
      <c r="V27" s="68">
        <f t="shared" si="10"/>
        <v>442.90784911242605</v>
      </c>
      <c r="W27" s="68">
        <f t="shared" si="11"/>
        <v>295.27189940828401</v>
      </c>
      <c r="Z27" s="213">
        <v>10620032</v>
      </c>
      <c r="AA27" s="213" t="s">
        <v>930</v>
      </c>
      <c r="AB27" s="213" t="s">
        <v>928</v>
      </c>
      <c r="AC27" s="256">
        <v>242</v>
      </c>
      <c r="AD27" s="257">
        <v>9582.9317192999988</v>
      </c>
    </row>
    <row r="28" spans="1:30" x14ac:dyDescent="0.25">
      <c r="A28" s="168" t="s">
        <v>917</v>
      </c>
      <c r="B28" s="62" t="s">
        <v>394</v>
      </c>
      <c r="C28" s="62" t="s">
        <v>589</v>
      </c>
      <c r="D28" s="62" t="s">
        <v>865</v>
      </c>
      <c r="E28" s="49" t="s">
        <v>761</v>
      </c>
      <c r="F28" s="62" t="str">
        <f t="shared" si="1"/>
        <v>20101</v>
      </c>
      <c r="G28" s="254">
        <v>10620101</v>
      </c>
      <c r="H28" s="49" t="s">
        <v>385</v>
      </c>
      <c r="I28" s="69">
        <v>5</v>
      </c>
      <c r="J28" s="69">
        <v>7.8</v>
      </c>
      <c r="K28" s="69">
        <v>8.8000000000000007</v>
      </c>
      <c r="L28" s="69">
        <f t="shared" si="2"/>
        <v>0.39</v>
      </c>
      <c r="M28" s="69">
        <f t="shared" si="3"/>
        <v>0.44</v>
      </c>
      <c r="N28" s="56">
        <f>INDEX(Rate_Chart!$A$1:$AK$127,MATCH(Data!J28,Rate_Chart!$A$1:$A$127,0),MATCH(Data!K28,Rate_Chart!$A$1:$AK$1,0))</f>
        <v>64.478699999999989</v>
      </c>
      <c r="O28" s="57">
        <f t="shared" si="4"/>
        <v>322.39349999999996</v>
      </c>
      <c r="P28" s="58">
        <f t="shared" si="5"/>
        <v>471.7953658536585</v>
      </c>
      <c r="Q28" s="58">
        <f t="shared" si="6"/>
        <v>314.530243902439</v>
      </c>
      <c r="R28" s="66">
        <f t="shared" si="15"/>
        <v>5.6418862499999998</v>
      </c>
      <c r="S28" s="64">
        <f t="shared" si="7"/>
        <v>18.75</v>
      </c>
      <c r="T28" s="66">
        <f t="shared" si="8"/>
        <v>346.78538624999999</v>
      </c>
      <c r="U28" s="68">
        <f t="shared" si="9"/>
        <v>69.357077250000003</v>
      </c>
      <c r="V28" s="68">
        <f t="shared" si="10"/>
        <v>507.49080914634152</v>
      </c>
      <c r="W28" s="68">
        <f t="shared" si="11"/>
        <v>338.32720609756103</v>
      </c>
      <c r="Z28" s="213">
        <v>10620034</v>
      </c>
      <c r="AA28" s="213" t="s">
        <v>723</v>
      </c>
      <c r="AB28" s="213" t="s">
        <v>358</v>
      </c>
      <c r="AC28" s="256">
        <v>2533</v>
      </c>
      <c r="AD28" s="257">
        <v>92896.492719400019</v>
      </c>
    </row>
    <row r="29" spans="1:30" x14ac:dyDescent="0.25">
      <c r="A29" s="168" t="s">
        <v>918</v>
      </c>
      <c r="B29" s="62" t="s">
        <v>394</v>
      </c>
      <c r="C29" s="62" t="s">
        <v>589</v>
      </c>
      <c r="D29" s="62" t="s">
        <v>865</v>
      </c>
      <c r="E29" s="49" t="s">
        <v>761</v>
      </c>
      <c r="F29" s="62" t="str">
        <f t="shared" si="1"/>
        <v>20101</v>
      </c>
      <c r="G29" s="254">
        <v>10620101</v>
      </c>
      <c r="H29" s="49" t="s">
        <v>385</v>
      </c>
      <c r="I29" s="69">
        <v>10</v>
      </c>
      <c r="J29" s="69">
        <v>5.6</v>
      </c>
      <c r="K29" s="69">
        <v>8.5</v>
      </c>
      <c r="L29" s="69">
        <f t="shared" si="2"/>
        <v>0.56000000000000005</v>
      </c>
      <c r="M29" s="69">
        <f t="shared" si="3"/>
        <v>0.85</v>
      </c>
      <c r="N29" s="56">
        <f>INDEX(Rate_Chart!$A$1:$AK$127,MATCH(Data!J29,Rate_Chart!$A$1:$A$127,0),MATCH(Data!K29,Rate_Chart!$A$1:$AK$1,0))</f>
        <v>45.357199999999999</v>
      </c>
      <c r="O29" s="57">
        <f t="shared" si="4"/>
        <v>453.572</v>
      </c>
      <c r="P29" s="58">
        <f t="shared" si="5"/>
        <v>402.57869822485208</v>
      </c>
      <c r="Q29" s="58">
        <f t="shared" si="6"/>
        <v>268.38579881656807</v>
      </c>
      <c r="R29" s="66">
        <f t="shared" si="15"/>
        <v>7.9375100000000005</v>
      </c>
      <c r="S29" s="64">
        <f t="shared" si="7"/>
        <v>37.5</v>
      </c>
      <c r="T29" s="66">
        <f t="shared" si="8"/>
        <v>499.00950999999998</v>
      </c>
      <c r="U29" s="68">
        <f t="shared" si="9"/>
        <v>49.900950999999999</v>
      </c>
      <c r="V29" s="68">
        <f t="shared" si="10"/>
        <v>442.90784911242605</v>
      </c>
      <c r="W29" s="68">
        <f t="shared" si="11"/>
        <v>295.27189940828401</v>
      </c>
      <c r="Z29" s="213">
        <v>10620037</v>
      </c>
      <c r="AA29" s="213" t="s">
        <v>724</v>
      </c>
      <c r="AB29" s="213" t="s">
        <v>357</v>
      </c>
      <c r="AC29" s="256">
        <v>6381</v>
      </c>
      <c r="AD29" s="257">
        <v>279305.87658210011</v>
      </c>
    </row>
    <row r="30" spans="1:30" x14ac:dyDescent="0.25">
      <c r="A30" s="168" t="s">
        <v>918</v>
      </c>
      <c r="B30" s="62" t="s">
        <v>395</v>
      </c>
      <c r="C30" s="62" t="s">
        <v>589</v>
      </c>
      <c r="D30" s="62" t="s">
        <v>865</v>
      </c>
      <c r="E30" s="49" t="s">
        <v>761</v>
      </c>
      <c r="F30" s="62" t="str">
        <f t="shared" si="1"/>
        <v>20101</v>
      </c>
      <c r="G30" s="254">
        <v>10620101</v>
      </c>
      <c r="H30" s="49" t="s">
        <v>385</v>
      </c>
      <c r="I30" s="69">
        <v>10</v>
      </c>
      <c r="J30" s="69">
        <v>5.9</v>
      </c>
      <c r="K30" s="69">
        <v>8.6</v>
      </c>
      <c r="L30" s="69">
        <f t="shared" si="2"/>
        <v>0.59</v>
      </c>
      <c r="M30" s="69">
        <f t="shared" si="3"/>
        <v>0.86</v>
      </c>
      <c r="N30" s="56">
        <f>INDEX(Rate_Chart!$A$1:$AK$127,MATCH(Data!J30,Rate_Chart!$A$1:$A$127,0),MATCH(Data!K30,Rate_Chart!$A$1:$AK$1,0))</f>
        <v>48.279699999999998</v>
      </c>
      <c r="O30" s="57">
        <f t="shared" si="4"/>
        <v>482.79699999999997</v>
      </c>
      <c r="P30" s="58">
        <f t="shared" si="5"/>
        <v>415.01174785100284</v>
      </c>
      <c r="Q30" s="58">
        <f t="shared" si="6"/>
        <v>276.67449856733521</v>
      </c>
      <c r="R30" s="66">
        <f t="shared" si="15"/>
        <v>8.4489475000000009</v>
      </c>
      <c r="S30" s="64">
        <f t="shared" si="7"/>
        <v>37.5</v>
      </c>
      <c r="T30" s="66">
        <f t="shared" si="8"/>
        <v>528.74594749999994</v>
      </c>
      <c r="U30" s="68">
        <f t="shared" si="9"/>
        <v>52.874594749999993</v>
      </c>
      <c r="V30" s="68">
        <f t="shared" si="10"/>
        <v>454.50941045845269</v>
      </c>
      <c r="W30" s="68">
        <f t="shared" si="11"/>
        <v>303.00627363896848</v>
      </c>
      <c r="Z30" s="213">
        <v>10620038</v>
      </c>
      <c r="AA30" s="213" t="s">
        <v>725</v>
      </c>
      <c r="AB30" s="213" t="s">
        <v>369</v>
      </c>
      <c r="AC30" s="256">
        <v>1883</v>
      </c>
      <c r="AD30" s="257">
        <v>83018.707634599952</v>
      </c>
    </row>
    <row r="31" spans="1:30" x14ac:dyDescent="0.25">
      <c r="A31" s="168" t="s">
        <v>882</v>
      </c>
      <c r="B31" s="62" t="s">
        <v>394</v>
      </c>
      <c r="C31" s="62" t="s">
        <v>589</v>
      </c>
      <c r="D31" s="62" t="s">
        <v>865</v>
      </c>
      <c r="E31" s="49" t="s">
        <v>761</v>
      </c>
      <c r="F31" s="62" t="str">
        <f t="shared" si="1"/>
        <v>20101</v>
      </c>
      <c r="G31" s="254">
        <v>10620101</v>
      </c>
      <c r="H31" s="49" t="s">
        <v>386</v>
      </c>
      <c r="I31" s="69">
        <v>14</v>
      </c>
      <c r="J31" s="69">
        <v>4.3</v>
      </c>
      <c r="K31" s="69">
        <v>8</v>
      </c>
      <c r="L31" s="69">
        <f t="shared" si="2"/>
        <v>0.60199999999999998</v>
      </c>
      <c r="M31" s="69">
        <f t="shared" si="3"/>
        <v>1.1200000000000001</v>
      </c>
      <c r="N31" s="56">
        <f>INDEX(Rate_Chart!$A$1:$AK$127,MATCH(Data!J31,Rate_Chart!$A$1:$A$127,0),MATCH(Data!K31,Rate_Chart!$A$1:$AK$1,0))</f>
        <v>40.172111999999998</v>
      </c>
      <c r="O31" s="57">
        <f t="shared" si="4"/>
        <v>562.40956800000004</v>
      </c>
      <c r="P31" s="58">
        <f t="shared" si="5"/>
        <v>417.01154325259517</v>
      </c>
      <c r="Q31" s="58">
        <f t="shared" si="6"/>
        <v>278.0076955017301</v>
      </c>
      <c r="R31" s="66">
        <f t="shared" si="15"/>
        <v>9.8421674400000008</v>
      </c>
      <c r="S31" s="64">
        <f t="shared" si="7"/>
        <v>52.5</v>
      </c>
      <c r="T31" s="66">
        <f t="shared" si="8"/>
        <v>624.75173544000006</v>
      </c>
      <c r="U31" s="68">
        <f t="shared" si="9"/>
        <v>44.625123960000003</v>
      </c>
      <c r="V31" s="68">
        <f t="shared" si="10"/>
        <v>463.23658089965403</v>
      </c>
      <c r="W31" s="68">
        <f t="shared" si="11"/>
        <v>308.82438726643602</v>
      </c>
      <c r="Z31" s="213">
        <v>10620042</v>
      </c>
      <c r="AA31" s="213" t="s">
        <v>726</v>
      </c>
      <c r="AB31" s="213" t="s">
        <v>377</v>
      </c>
      <c r="AC31" s="256">
        <v>3716</v>
      </c>
      <c r="AD31" s="257">
        <v>172969.00080000004</v>
      </c>
    </row>
    <row r="32" spans="1:30" x14ac:dyDescent="0.25">
      <c r="A32" s="168" t="s">
        <v>882</v>
      </c>
      <c r="B32" s="62" t="s">
        <v>395</v>
      </c>
      <c r="C32" s="62" t="s">
        <v>589</v>
      </c>
      <c r="D32" s="62" t="s">
        <v>865</v>
      </c>
      <c r="E32" s="49" t="s">
        <v>761</v>
      </c>
      <c r="F32" s="62" t="str">
        <f t="shared" si="1"/>
        <v>20101</v>
      </c>
      <c r="G32" s="254">
        <v>10620101</v>
      </c>
      <c r="H32" s="49" t="s">
        <v>386</v>
      </c>
      <c r="I32" s="69">
        <v>15</v>
      </c>
      <c r="J32" s="69">
        <v>5.2</v>
      </c>
      <c r="K32" s="69">
        <v>8.5</v>
      </c>
      <c r="L32" s="69">
        <f t="shared" si="2"/>
        <v>0.78</v>
      </c>
      <c r="M32" s="69">
        <f t="shared" si="3"/>
        <v>1.2749999999999999</v>
      </c>
      <c r="N32" s="56">
        <f>INDEX(Rate_Chart!$A$1:$AK$127,MATCH(Data!J32,Rate_Chart!$A$1:$A$127,0),MATCH(Data!K32,Rate_Chart!$A$1:$AK$1,0))</f>
        <v>45.315181500000008</v>
      </c>
      <c r="O32" s="57">
        <f t="shared" si="4"/>
        <v>679.72772250000014</v>
      </c>
      <c r="P32" s="58">
        <f t="shared" si="5"/>
        <v>417.01087269938654</v>
      </c>
      <c r="Q32" s="58">
        <f t="shared" si="6"/>
        <v>278.00724846625769</v>
      </c>
      <c r="R32" s="66">
        <f t="shared" si="15"/>
        <v>11.895235143750003</v>
      </c>
      <c r="S32" s="64">
        <f t="shared" si="7"/>
        <v>56.25</v>
      </c>
      <c r="T32" s="66">
        <f t="shared" si="8"/>
        <v>747.87295764375017</v>
      </c>
      <c r="U32" s="68">
        <f t="shared" si="9"/>
        <v>49.858197176250009</v>
      </c>
      <c r="V32" s="68">
        <f t="shared" si="10"/>
        <v>458.81776542561352</v>
      </c>
      <c r="W32" s="68">
        <f t="shared" si="11"/>
        <v>305.87851028374234</v>
      </c>
      <c r="Z32" s="213">
        <v>10620043</v>
      </c>
      <c r="AA32" s="213" t="s">
        <v>727</v>
      </c>
      <c r="AB32" s="213" t="s">
        <v>359</v>
      </c>
      <c r="AC32" s="256">
        <v>2814</v>
      </c>
      <c r="AD32" s="257">
        <v>115415.99402640002</v>
      </c>
    </row>
    <row r="33" spans="1:30" x14ac:dyDescent="0.25">
      <c r="A33" s="168" t="s">
        <v>883</v>
      </c>
      <c r="B33" s="62" t="s">
        <v>394</v>
      </c>
      <c r="C33" s="62" t="s">
        <v>589</v>
      </c>
      <c r="D33" s="62" t="s">
        <v>865</v>
      </c>
      <c r="E33" s="49" t="s">
        <v>761</v>
      </c>
      <c r="F33" s="62" t="str">
        <f t="shared" si="1"/>
        <v>20101</v>
      </c>
      <c r="G33" s="254">
        <v>10620101</v>
      </c>
      <c r="H33" s="49" t="s">
        <v>386</v>
      </c>
      <c r="I33" s="69">
        <v>5</v>
      </c>
      <c r="J33" s="69">
        <v>4.2</v>
      </c>
      <c r="K33" s="69">
        <v>8.1</v>
      </c>
      <c r="L33" s="69">
        <f t="shared" si="2"/>
        <v>0.21</v>
      </c>
      <c r="M33" s="69">
        <f t="shared" si="3"/>
        <v>0.40500000000000003</v>
      </c>
      <c r="N33" s="56">
        <f>INDEX(Rate_Chart!$A$1:$AK$127,MATCH(Data!J33,Rate_Chart!$A$1:$A$127,0),MATCH(Data!K33,Rate_Chart!$A$1:$AK$1,0))</f>
        <v>40.033125900000002</v>
      </c>
      <c r="O33" s="57">
        <f t="shared" si="4"/>
        <v>200.16562950000002</v>
      </c>
      <c r="P33" s="58">
        <f t="shared" si="5"/>
        <v>417.01172812499999</v>
      </c>
      <c r="Q33" s="58">
        <f t="shared" si="6"/>
        <v>278.00781875000001</v>
      </c>
      <c r="R33" s="66">
        <f t="shared" si="15"/>
        <v>3.5028985162500006</v>
      </c>
      <c r="S33" s="64">
        <f t="shared" si="7"/>
        <v>18.75</v>
      </c>
      <c r="T33" s="66">
        <f t="shared" si="8"/>
        <v>222.41852801625004</v>
      </c>
      <c r="U33" s="68">
        <f t="shared" si="9"/>
        <v>44.483705603250009</v>
      </c>
      <c r="V33" s="68">
        <f t="shared" si="10"/>
        <v>463.37193336718758</v>
      </c>
      <c r="W33" s="68">
        <f t="shared" si="11"/>
        <v>308.9146222447917</v>
      </c>
      <c r="Z33" s="213">
        <v>10620044</v>
      </c>
      <c r="AA33" s="213" t="s">
        <v>728</v>
      </c>
      <c r="AB33" s="213" t="s">
        <v>361</v>
      </c>
      <c r="AC33" s="256">
        <v>3453</v>
      </c>
      <c r="AD33" s="257">
        <v>141811.881574</v>
      </c>
    </row>
    <row r="34" spans="1:30" x14ac:dyDescent="0.25">
      <c r="A34" s="168" t="s">
        <v>883</v>
      </c>
      <c r="B34" s="62" t="s">
        <v>395</v>
      </c>
      <c r="C34" s="62" t="s">
        <v>589</v>
      </c>
      <c r="D34" s="62" t="s">
        <v>865</v>
      </c>
      <c r="E34" s="49" t="s">
        <v>761</v>
      </c>
      <c r="F34" s="62" t="str">
        <f t="shared" si="1"/>
        <v>20101</v>
      </c>
      <c r="G34" s="254">
        <v>10620101</v>
      </c>
      <c r="H34" s="49" t="s">
        <v>385</v>
      </c>
      <c r="I34" s="69">
        <v>10</v>
      </c>
      <c r="J34" s="69">
        <v>5.6</v>
      </c>
      <c r="K34" s="69">
        <v>8.4</v>
      </c>
      <c r="L34" s="69">
        <f t="shared" si="2"/>
        <v>0.56000000000000005</v>
      </c>
      <c r="M34" s="69">
        <f t="shared" si="3"/>
        <v>0.84</v>
      </c>
      <c r="N34" s="56">
        <f>INDEX(Rate_Chart!$A$1:$AK$127,MATCH(Data!J34,Rate_Chart!$A$1:$A$127,0),MATCH(Data!K34,Rate_Chart!$A$1:$AK$1,0))</f>
        <v>45.357199999999999</v>
      </c>
      <c r="O34" s="57">
        <f t="shared" si="4"/>
        <v>453.572</v>
      </c>
      <c r="P34" s="58">
        <f t="shared" si="5"/>
        <v>404.97500000000002</v>
      </c>
      <c r="Q34" s="58">
        <f t="shared" si="6"/>
        <v>269.98333333333335</v>
      </c>
      <c r="R34" s="66">
        <f t="shared" si="15"/>
        <v>7.9375100000000005</v>
      </c>
      <c r="S34" s="64">
        <f t="shared" si="7"/>
        <v>37.5</v>
      </c>
      <c r="T34" s="66">
        <f t="shared" si="8"/>
        <v>499.00950999999998</v>
      </c>
      <c r="U34" s="68">
        <f t="shared" si="9"/>
        <v>49.900950999999999</v>
      </c>
      <c r="V34" s="68">
        <f t="shared" si="10"/>
        <v>445.54420535714291</v>
      </c>
      <c r="W34" s="68">
        <f t="shared" si="11"/>
        <v>297.02947023809526</v>
      </c>
      <c r="Z34" s="213">
        <v>10620048</v>
      </c>
      <c r="AA34" s="213" t="s">
        <v>729</v>
      </c>
      <c r="AB34" s="213" t="s">
        <v>378</v>
      </c>
      <c r="AC34" s="256">
        <v>288</v>
      </c>
      <c r="AD34" s="257">
        <v>13231.2252417</v>
      </c>
    </row>
    <row r="35" spans="1:30" x14ac:dyDescent="0.25">
      <c r="A35" s="168" t="s">
        <v>884</v>
      </c>
      <c r="B35" s="62" t="s">
        <v>394</v>
      </c>
      <c r="C35" s="62" t="s">
        <v>589</v>
      </c>
      <c r="D35" s="62" t="s">
        <v>865</v>
      </c>
      <c r="E35" s="49" t="s">
        <v>761</v>
      </c>
      <c r="F35" s="62" t="str">
        <f t="shared" si="1"/>
        <v>20101</v>
      </c>
      <c r="G35" s="254">
        <v>10620101</v>
      </c>
      <c r="H35" s="49" t="s">
        <v>385</v>
      </c>
      <c r="I35" s="69">
        <v>13</v>
      </c>
      <c r="J35" s="69">
        <v>6.2</v>
      </c>
      <c r="K35" s="69">
        <v>8.6</v>
      </c>
      <c r="L35" s="69">
        <f t="shared" si="2"/>
        <v>0.80600000000000005</v>
      </c>
      <c r="M35" s="69">
        <f t="shared" si="3"/>
        <v>1.1179999999999999</v>
      </c>
      <c r="N35" s="56">
        <f>INDEX(Rate_Chart!$A$1:$AK$127,MATCH(Data!J35,Rate_Chart!$A$1:$A$127,0),MATCH(Data!K35,Rate_Chart!$A$1:$AK$1,0))</f>
        <v>50.7346</v>
      </c>
      <c r="O35" s="57">
        <f t="shared" si="4"/>
        <v>659.5498</v>
      </c>
      <c r="P35" s="58">
        <f t="shared" si="5"/>
        <v>425.15027932960902</v>
      </c>
      <c r="Q35" s="58">
        <f t="shared" si="6"/>
        <v>283.4335195530727</v>
      </c>
      <c r="R35" s="66">
        <f t="shared" si="15"/>
        <v>11.5421215</v>
      </c>
      <c r="S35" s="64">
        <f t="shared" si="7"/>
        <v>48.75</v>
      </c>
      <c r="T35" s="66">
        <f t="shared" si="8"/>
        <v>719.84192150000001</v>
      </c>
      <c r="U35" s="68">
        <f t="shared" si="9"/>
        <v>55.372455500000001</v>
      </c>
      <c r="V35" s="68">
        <f t="shared" si="10"/>
        <v>464.01499022346377</v>
      </c>
      <c r="W35" s="68">
        <f t="shared" si="11"/>
        <v>309.34332681564251</v>
      </c>
      <c r="Z35" s="213">
        <v>10620049</v>
      </c>
      <c r="AA35" s="213" t="s">
        <v>730</v>
      </c>
      <c r="AB35" s="213" t="s">
        <v>364</v>
      </c>
      <c r="AC35" s="256">
        <v>2503</v>
      </c>
      <c r="AD35" s="257">
        <v>103644.33509140002</v>
      </c>
    </row>
    <row r="36" spans="1:30" x14ac:dyDescent="0.25">
      <c r="A36" s="168" t="s">
        <v>885</v>
      </c>
      <c r="B36" s="62" t="s">
        <v>394</v>
      </c>
      <c r="C36" s="62" t="s">
        <v>589</v>
      </c>
      <c r="D36" s="62" t="s">
        <v>865</v>
      </c>
      <c r="E36" s="49" t="s">
        <v>761</v>
      </c>
      <c r="F36" s="62" t="str">
        <f t="shared" si="1"/>
        <v>20101</v>
      </c>
      <c r="G36" s="254">
        <v>10620101</v>
      </c>
      <c r="H36" s="49" t="s">
        <v>385</v>
      </c>
      <c r="I36" s="69">
        <v>11</v>
      </c>
      <c r="J36" s="69">
        <v>6.9</v>
      </c>
      <c r="K36" s="69">
        <v>8.8000000000000007</v>
      </c>
      <c r="L36" s="69">
        <f t="shared" si="2"/>
        <v>0.75900000000000001</v>
      </c>
      <c r="M36" s="69">
        <f t="shared" si="3"/>
        <v>0.96800000000000008</v>
      </c>
      <c r="N36" s="56">
        <f>INDEX(Rate_Chart!$A$1:$AK$127,MATCH(Data!J36,Rate_Chart!$A$1:$A$127,0),MATCH(Data!K36,Rate_Chart!$A$1:$AK$1,0))</f>
        <v>57.038850000000004</v>
      </c>
      <c r="O36" s="57">
        <f t="shared" si="4"/>
        <v>627.42735000000005</v>
      </c>
      <c r="P36" s="58">
        <f t="shared" si="5"/>
        <v>446.77950391644907</v>
      </c>
      <c r="Q36" s="58">
        <f t="shared" si="6"/>
        <v>297.85300261096603</v>
      </c>
      <c r="R36" s="66">
        <f t="shared" si="15"/>
        <v>10.979978625000001</v>
      </c>
      <c r="S36" s="64">
        <f t="shared" si="7"/>
        <v>41.25</v>
      </c>
      <c r="T36" s="66">
        <f t="shared" si="8"/>
        <v>679.65732862499999</v>
      </c>
      <c r="U36" s="68">
        <f t="shared" si="9"/>
        <v>61.787029875000002</v>
      </c>
      <c r="V36" s="68">
        <f t="shared" si="10"/>
        <v>483.97151338120102</v>
      </c>
      <c r="W36" s="68">
        <f t="shared" si="11"/>
        <v>322.64767558746735</v>
      </c>
      <c r="Z36" s="213">
        <v>10620050</v>
      </c>
      <c r="AA36" s="213" t="s">
        <v>931</v>
      </c>
      <c r="AB36" s="213" t="s">
        <v>926</v>
      </c>
      <c r="AC36" s="256">
        <v>72</v>
      </c>
      <c r="AD36" s="257">
        <v>2585.8972725000003</v>
      </c>
    </row>
    <row r="37" spans="1:30" x14ac:dyDescent="0.25">
      <c r="A37" s="168" t="s">
        <v>886</v>
      </c>
      <c r="B37" s="62" t="s">
        <v>394</v>
      </c>
      <c r="C37" s="62" t="s">
        <v>589</v>
      </c>
      <c r="D37" s="62" t="s">
        <v>865</v>
      </c>
      <c r="E37" s="49" t="s">
        <v>761</v>
      </c>
      <c r="F37" s="62" t="str">
        <f t="shared" si="1"/>
        <v>20101</v>
      </c>
      <c r="G37" s="254">
        <v>10620101</v>
      </c>
      <c r="H37" s="49" t="s">
        <v>385</v>
      </c>
      <c r="I37" s="69">
        <v>14</v>
      </c>
      <c r="J37" s="69">
        <v>7.2</v>
      </c>
      <c r="K37" s="69">
        <v>8.8000000000000007</v>
      </c>
      <c r="L37" s="69">
        <f t="shared" si="2"/>
        <v>1.008</v>
      </c>
      <c r="M37" s="69">
        <f t="shared" si="3"/>
        <v>1.2320000000000002</v>
      </c>
      <c r="N37" s="56">
        <f>INDEX(Rate_Chart!$A$1:$AK$127,MATCH(Data!J37,Rate_Chart!$A$1:$A$127,0),MATCH(Data!K37,Rate_Chart!$A$1:$AK$1,0))</f>
        <v>59.518800000000006</v>
      </c>
      <c r="O37" s="57">
        <f t="shared" si="4"/>
        <v>833.2632000000001</v>
      </c>
      <c r="P37" s="58">
        <f t="shared" si="5"/>
        <v>455.50102040816324</v>
      </c>
      <c r="Q37" s="58">
        <f t="shared" si="6"/>
        <v>303.66734693877549</v>
      </c>
      <c r="R37" s="66">
        <f t="shared" si="15"/>
        <v>14.582106000000003</v>
      </c>
      <c r="S37" s="64">
        <f t="shared" si="7"/>
        <v>52.5</v>
      </c>
      <c r="T37" s="66">
        <f t="shared" si="8"/>
        <v>900.34530600000016</v>
      </c>
      <c r="U37" s="68">
        <f t="shared" si="9"/>
        <v>64.310379000000012</v>
      </c>
      <c r="V37" s="68">
        <f t="shared" si="10"/>
        <v>492.17126785714288</v>
      </c>
      <c r="W37" s="68">
        <f t="shared" si="11"/>
        <v>328.11417857142857</v>
      </c>
      <c r="Z37" s="213">
        <v>10620051</v>
      </c>
      <c r="AA37" s="213" t="s">
        <v>731</v>
      </c>
      <c r="AB37" s="213" t="s">
        <v>373</v>
      </c>
      <c r="AC37" s="256">
        <v>32317</v>
      </c>
      <c r="AD37" s="257">
        <v>1325882.5884300002</v>
      </c>
    </row>
    <row r="38" spans="1:30" x14ac:dyDescent="0.25">
      <c r="A38" s="168" t="s">
        <v>886</v>
      </c>
      <c r="B38" s="62" t="s">
        <v>395</v>
      </c>
      <c r="C38" s="62" t="s">
        <v>589</v>
      </c>
      <c r="D38" s="62" t="s">
        <v>865</v>
      </c>
      <c r="E38" s="49" t="s">
        <v>761</v>
      </c>
      <c r="F38" s="62" t="str">
        <f t="shared" si="1"/>
        <v>20101</v>
      </c>
      <c r="G38" s="254">
        <v>10620101</v>
      </c>
      <c r="H38" s="49" t="s">
        <v>386</v>
      </c>
      <c r="I38" s="69">
        <v>10</v>
      </c>
      <c r="J38" s="69">
        <v>5</v>
      </c>
      <c r="K38" s="69">
        <v>8.5</v>
      </c>
      <c r="L38" s="69">
        <f t="shared" si="2"/>
        <v>0.5</v>
      </c>
      <c r="M38" s="69">
        <f t="shared" si="3"/>
        <v>0.85</v>
      </c>
      <c r="N38" s="56">
        <f>INDEX(Rate_Chart!$A$1:$AK$127,MATCH(Data!J38,Rate_Chart!$A$1:$A$127,0),MATCH(Data!K38,Rate_Chart!$A$1:$AK$1,0))</f>
        <v>44.481181500000005</v>
      </c>
      <c r="O38" s="57">
        <f t="shared" si="4"/>
        <v>444.81181500000002</v>
      </c>
      <c r="P38" s="58">
        <f t="shared" si="5"/>
        <v>417.01107656250002</v>
      </c>
      <c r="Q38" s="58">
        <f t="shared" si="6"/>
        <v>278.00738437500002</v>
      </c>
      <c r="R38" s="66">
        <f t="shared" si="15"/>
        <v>7.7842067625000011</v>
      </c>
      <c r="S38" s="64">
        <f t="shared" si="7"/>
        <v>37.5</v>
      </c>
      <c r="T38" s="66">
        <f t="shared" si="8"/>
        <v>490.09602176250002</v>
      </c>
      <c r="U38" s="68">
        <f t="shared" si="9"/>
        <v>49.009602176249999</v>
      </c>
      <c r="V38" s="68">
        <f t="shared" si="10"/>
        <v>459.46502040234373</v>
      </c>
      <c r="W38" s="68">
        <f t="shared" si="11"/>
        <v>306.3100136015625</v>
      </c>
      <c r="Z38" s="213">
        <v>10620052</v>
      </c>
      <c r="AA38" s="213" t="s">
        <v>732</v>
      </c>
      <c r="AB38" s="213" t="s">
        <v>350</v>
      </c>
      <c r="AC38" s="256">
        <v>3899</v>
      </c>
      <c r="AD38" s="257">
        <v>171955.77873099991</v>
      </c>
    </row>
    <row r="39" spans="1:30" x14ac:dyDescent="0.25">
      <c r="A39" s="168" t="s">
        <v>887</v>
      </c>
      <c r="B39" s="62" t="s">
        <v>394</v>
      </c>
      <c r="C39" s="62" t="s">
        <v>589</v>
      </c>
      <c r="D39" s="62" t="s">
        <v>865</v>
      </c>
      <c r="E39" s="49" t="s">
        <v>761</v>
      </c>
      <c r="F39" s="62" t="str">
        <f t="shared" si="1"/>
        <v>20101</v>
      </c>
      <c r="G39" s="254">
        <v>10620101</v>
      </c>
      <c r="H39" s="49" t="s">
        <v>385</v>
      </c>
      <c r="I39" s="69">
        <v>10</v>
      </c>
      <c r="J39" s="69">
        <v>7.5</v>
      </c>
      <c r="K39" s="69">
        <v>8.8000000000000007</v>
      </c>
      <c r="L39" s="69">
        <f t="shared" si="2"/>
        <v>0.75</v>
      </c>
      <c r="M39" s="69">
        <f t="shared" si="3"/>
        <v>0.88</v>
      </c>
      <c r="N39" s="56">
        <f>INDEX(Rate_Chart!$A$1:$AK$127,MATCH(Data!J39,Rate_Chart!$A$1:$A$127,0),MATCH(Data!K39,Rate_Chart!$A$1:$AK$1,0))</f>
        <v>61.998750000000001</v>
      </c>
      <c r="O39" s="57">
        <f t="shared" si="4"/>
        <v>619.98749999999995</v>
      </c>
      <c r="P39" s="58">
        <f t="shared" si="5"/>
        <v>463.83104738154617</v>
      </c>
      <c r="Q39" s="58">
        <f t="shared" si="6"/>
        <v>309.22069825436409</v>
      </c>
      <c r="R39" s="66">
        <f t="shared" si="15"/>
        <v>10.849781249999999</v>
      </c>
      <c r="S39" s="64">
        <f t="shared" si="7"/>
        <v>37.5</v>
      </c>
      <c r="T39" s="66">
        <f t="shared" si="8"/>
        <v>668.33728124999993</v>
      </c>
      <c r="U39" s="68">
        <f t="shared" si="9"/>
        <v>66.833728124999993</v>
      </c>
      <c r="V39" s="68">
        <f t="shared" si="10"/>
        <v>500.00295355361595</v>
      </c>
      <c r="W39" s="68">
        <f t="shared" si="11"/>
        <v>333.33530236907728</v>
      </c>
      <c r="Z39" s="213">
        <v>10620053</v>
      </c>
      <c r="AA39" s="213" t="s">
        <v>733</v>
      </c>
      <c r="AB39" s="213" t="s">
        <v>383</v>
      </c>
      <c r="AC39" s="256">
        <v>3128</v>
      </c>
      <c r="AD39" s="257">
        <v>121040.65822770004</v>
      </c>
    </row>
    <row r="40" spans="1:30" x14ac:dyDescent="0.25">
      <c r="A40" s="168" t="s">
        <v>887</v>
      </c>
      <c r="B40" s="62" t="s">
        <v>395</v>
      </c>
      <c r="C40" s="62" t="s">
        <v>589</v>
      </c>
      <c r="D40" s="62" t="s">
        <v>865</v>
      </c>
      <c r="E40" s="49" t="s">
        <v>761</v>
      </c>
      <c r="F40" s="62" t="str">
        <f t="shared" si="1"/>
        <v>20101</v>
      </c>
      <c r="G40" s="254">
        <v>10620101</v>
      </c>
      <c r="H40" s="49" t="s">
        <v>386</v>
      </c>
      <c r="I40" s="69">
        <v>9</v>
      </c>
      <c r="J40" s="69">
        <v>3.9</v>
      </c>
      <c r="K40" s="69">
        <v>8.1</v>
      </c>
      <c r="L40" s="69">
        <f t="shared" si="2"/>
        <v>0.35100000000000003</v>
      </c>
      <c r="M40" s="69">
        <f t="shared" si="3"/>
        <v>0.72899999999999987</v>
      </c>
      <c r="N40" s="56">
        <f>INDEX(Rate_Chart!$A$1:$AK$127,MATCH(Data!J40,Rate_Chart!$A$1:$A$127,0),MATCH(Data!K40,Rate_Chart!$A$1:$AK$1,0))</f>
        <v>38.782125900000004</v>
      </c>
      <c r="O40" s="57">
        <f t="shared" si="4"/>
        <v>349.03913310000002</v>
      </c>
      <c r="P40" s="58">
        <f t="shared" si="5"/>
        <v>417.01210645161296</v>
      </c>
      <c r="Q40" s="58">
        <f t="shared" si="6"/>
        <v>278.00807096774196</v>
      </c>
      <c r="R40" s="66">
        <f t="shared" si="15"/>
        <v>6.1081848292500007</v>
      </c>
      <c r="S40" s="64">
        <f t="shared" si="7"/>
        <v>33.75</v>
      </c>
      <c r="T40" s="66">
        <f t="shared" si="8"/>
        <v>388.89731792924999</v>
      </c>
      <c r="U40" s="68">
        <f t="shared" si="9"/>
        <v>43.210813103249997</v>
      </c>
      <c r="V40" s="68">
        <f t="shared" si="10"/>
        <v>464.6323989596774</v>
      </c>
      <c r="W40" s="68">
        <f t="shared" si="11"/>
        <v>309.75493263978495</v>
      </c>
      <c r="Z40" s="213">
        <v>10620054</v>
      </c>
      <c r="AA40" s="213" t="s">
        <v>734</v>
      </c>
      <c r="AB40" s="213" t="s">
        <v>379</v>
      </c>
      <c r="AC40" s="256">
        <v>3521</v>
      </c>
      <c r="AD40" s="257">
        <v>153103.00856939997</v>
      </c>
    </row>
    <row r="41" spans="1:30" x14ac:dyDescent="0.25">
      <c r="A41" s="168" t="s">
        <v>888</v>
      </c>
      <c r="B41" s="62" t="s">
        <v>395</v>
      </c>
      <c r="C41" s="62" t="s">
        <v>589</v>
      </c>
      <c r="D41" s="62" t="s">
        <v>865</v>
      </c>
      <c r="E41" s="49" t="s">
        <v>761</v>
      </c>
      <c r="F41" s="62" t="str">
        <f t="shared" si="1"/>
        <v>20101</v>
      </c>
      <c r="G41" s="254">
        <v>10620101</v>
      </c>
      <c r="H41" s="49" t="s">
        <v>386</v>
      </c>
      <c r="I41" s="69">
        <v>16</v>
      </c>
      <c r="J41" s="69">
        <v>5.3</v>
      </c>
      <c r="K41" s="69">
        <v>8.5</v>
      </c>
      <c r="L41" s="69">
        <f t="shared" si="2"/>
        <v>0.84799999999999998</v>
      </c>
      <c r="M41" s="69">
        <f t="shared" si="3"/>
        <v>1.36</v>
      </c>
      <c r="N41" s="56">
        <f>INDEX(Rate_Chart!$A$1:$AK$127,MATCH(Data!J41,Rate_Chart!$A$1:$A$127,0),MATCH(Data!K41,Rate_Chart!$A$1:$AK$1,0))</f>
        <v>45.732181500000003</v>
      </c>
      <c r="O41" s="57">
        <f t="shared" si="4"/>
        <v>731.71490400000005</v>
      </c>
      <c r="P41" s="58">
        <f t="shared" si="5"/>
        <v>417.01077355623107</v>
      </c>
      <c r="Q41" s="58">
        <f t="shared" si="6"/>
        <v>278.00718237082071</v>
      </c>
      <c r="R41" s="66">
        <f t="shared" si="15"/>
        <v>12.805010820000001</v>
      </c>
      <c r="S41" s="64">
        <f t="shared" si="7"/>
        <v>60</v>
      </c>
      <c r="T41" s="66">
        <f t="shared" si="8"/>
        <v>804.51991482000005</v>
      </c>
      <c r="U41" s="68">
        <f t="shared" si="9"/>
        <v>50.282494676250003</v>
      </c>
      <c r="V41" s="68">
        <f t="shared" si="10"/>
        <v>458.50299096884504</v>
      </c>
      <c r="W41" s="68">
        <f t="shared" si="11"/>
        <v>305.66866064589669</v>
      </c>
      <c r="Z41" s="213">
        <v>10620056</v>
      </c>
      <c r="AA41" s="213" t="s">
        <v>735</v>
      </c>
      <c r="AB41" s="213" t="s">
        <v>355</v>
      </c>
      <c r="AC41" s="256">
        <v>966</v>
      </c>
      <c r="AD41" s="257">
        <v>38951.951401800005</v>
      </c>
    </row>
    <row r="42" spans="1:30" x14ac:dyDescent="0.25">
      <c r="A42" s="168" t="s">
        <v>919</v>
      </c>
      <c r="B42" s="62" t="s">
        <v>394</v>
      </c>
      <c r="C42" s="62" t="s">
        <v>589</v>
      </c>
      <c r="D42" s="62" t="s">
        <v>865</v>
      </c>
      <c r="E42" s="49" t="s">
        <v>761</v>
      </c>
      <c r="F42" s="62" t="str">
        <f t="shared" si="1"/>
        <v>20101</v>
      </c>
      <c r="G42" s="254">
        <v>10620101</v>
      </c>
      <c r="H42" s="49" t="s">
        <v>386</v>
      </c>
      <c r="I42" s="69">
        <v>6</v>
      </c>
      <c r="J42" s="69">
        <v>4.7</v>
      </c>
      <c r="K42" s="69">
        <v>8.5</v>
      </c>
      <c r="L42" s="69">
        <f t="shared" si="2"/>
        <v>0.28200000000000003</v>
      </c>
      <c r="M42" s="69">
        <f t="shared" si="3"/>
        <v>0.51</v>
      </c>
      <c r="N42" s="56">
        <f>INDEX(Rate_Chart!$A$1:$AK$127,MATCH(Data!J42,Rate_Chart!$A$1:$A$127,0),MATCH(Data!K42,Rate_Chart!$A$1:$AK$1,0))</f>
        <v>43.2301815</v>
      </c>
      <c r="O42" s="57">
        <f t="shared" si="4"/>
        <v>259.38108899999997</v>
      </c>
      <c r="P42" s="58">
        <f t="shared" si="5"/>
        <v>417.01139710610931</v>
      </c>
      <c r="Q42" s="58">
        <f t="shared" si="6"/>
        <v>278.00759807073956</v>
      </c>
      <c r="R42" s="66">
        <f t="shared" si="15"/>
        <v>4.5391690574999997</v>
      </c>
      <c r="S42" s="64">
        <f t="shared" si="7"/>
        <v>22.5</v>
      </c>
      <c r="T42" s="66">
        <f t="shared" si="8"/>
        <v>286.42025805749995</v>
      </c>
      <c r="U42" s="68">
        <f t="shared" si="9"/>
        <v>47.736709676249994</v>
      </c>
      <c r="V42" s="68">
        <f t="shared" si="10"/>
        <v>460.48272999598061</v>
      </c>
      <c r="W42" s="68">
        <f t="shared" si="11"/>
        <v>306.98848666398709</v>
      </c>
      <c r="Z42" s="213">
        <v>10620057</v>
      </c>
      <c r="AA42" s="213" t="s">
        <v>736</v>
      </c>
      <c r="AB42" s="213" t="s">
        <v>360</v>
      </c>
      <c r="AC42" s="256">
        <v>2040</v>
      </c>
      <c r="AD42" s="257">
        <v>103424.20060899999</v>
      </c>
    </row>
    <row r="43" spans="1:30" x14ac:dyDescent="0.25">
      <c r="A43" s="168" t="s">
        <v>920</v>
      </c>
      <c r="B43" s="62" t="s">
        <v>394</v>
      </c>
      <c r="C43" s="62" t="s">
        <v>589</v>
      </c>
      <c r="D43" s="62" t="s">
        <v>865</v>
      </c>
      <c r="E43" s="49" t="s">
        <v>761</v>
      </c>
      <c r="F43" s="62" t="str">
        <f t="shared" si="1"/>
        <v>20101</v>
      </c>
      <c r="G43" s="254">
        <v>10620101</v>
      </c>
      <c r="H43" s="49" t="s">
        <v>385</v>
      </c>
      <c r="I43" s="69">
        <v>15</v>
      </c>
      <c r="J43" s="69">
        <v>5.9</v>
      </c>
      <c r="K43" s="69">
        <v>8.6</v>
      </c>
      <c r="L43" s="69">
        <f t="shared" si="2"/>
        <v>0.88500000000000001</v>
      </c>
      <c r="M43" s="69">
        <f t="shared" si="3"/>
        <v>1.29</v>
      </c>
      <c r="N43" s="56">
        <f>INDEX(Rate_Chart!$A$1:$AK$127,MATCH(Data!J43,Rate_Chart!$A$1:$A$127,0),MATCH(Data!K43,Rate_Chart!$A$1:$AK$1,0))</f>
        <v>48.279699999999998</v>
      </c>
      <c r="O43" s="57">
        <f t="shared" si="4"/>
        <v>724.19549999999992</v>
      </c>
      <c r="P43" s="58">
        <f t="shared" si="5"/>
        <v>415.01174785100284</v>
      </c>
      <c r="Q43" s="58">
        <f t="shared" si="6"/>
        <v>276.67449856733521</v>
      </c>
      <c r="R43" s="66">
        <f t="shared" si="15"/>
        <v>12.673421250000001</v>
      </c>
      <c r="S43" s="64">
        <f t="shared" si="7"/>
        <v>56.25</v>
      </c>
      <c r="T43" s="66">
        <f t="shared" si="8"/>
        <v>793.11892124999997</v>
      </c>
      <c r="U43" s="68">
        <f t="shared" si="9"/>
        <v>52.87459475</v>
      </c>
      <c r="V43" s="68">
        <f t="shared" si="10"/>
        <v>454.50941045845275</v>
      </c>
      <c r="W43" s="68">
        <f t="shared" si="11"/>
        <v>303.00627363896848</v>
      </c>
      <c r="Z43" s="213">
        <v>10620058</v>
      </c>
      <c r="AA43" s="213" t="s">
        <v>737</v>
      </c>
      <c r="AB43" s="213" t="s">
        <v>372</v>
      </c>
      <c r="AC43" s="256">
        <v>892</v>
      </c>
      <c r="AD43" s="257">
        <v>36260.879552699997</v>
      </c>
    </row>
    <row r="44" spans="1:30" x14ac:dyDescent="0.25">
      <c r="A44" s="168" t="s">
        <v>921</v>
      </c>
      <c r="B44" s="62" t="s">
        <v>394</v>
      </c>
      <c r="C44" s="62" t="s">
        <v>589</v>
      </c>
      <c r="D44" s="62" t="s">
        <v>590</v>
      </c>
      <c r="E44" s="49" t="s">
        <v>762</v>
      </c>
      <c r="F44" s="62" t="str">
        <f t="shared" si="1"/>
        <v>20102</v>
      </c>
      <c r="G44" s="254">
        <v>10620102</v>
      </c>
      <c r="H44" s="49" t="s">
        <v>385</v>
      </c>
      <c r="I44" s="69">
        <v>27</v>
      </c>
      <c r="J44" s="69">
        <v>6.1</v>
      </c>
      <c r="K44" s="69">
        <v>8.8000000000000007</v>
      </c>
      <c r="L44" s="69">
        <f t="shared" si="2"/>
        <v>1.6469999999999998</v>
      </c>
      <c r="M44" s="69">
        <f t="shared" si="3"/>
        <v>2.3760000000000003</v>
      </c>
      <c r="N44" s="56">
        <f>INDEX(Rate_Chart!$A$1:$AK$127,MATCH(Data!J44,Rate_Chart!$A$1:$A$127,0),MATCH(Data!K44,Rate_Chart!$A$1:$AK$1,0))</f>
        <v>50.425650000000005</v>
      </c>
      <c r="O44" s="57">
        <f t="shared" si="4"/>
        <v>1361.4925500000002</v>
      </c>
      <c r="P44" s="58">
        <f t="shared" si="5"/>
        <v>421.38426183844012</v>
      </c>
      <c r="Q44" s="58">
        <f t="shared" si="6"/>
        <v>280.92284122562677</v>
      </c>
      <c r="R44" s="66">
        <f t="shared" si="15"/>
        <v>23.826119625000004</v>
      </c>
      <c r="S44" s="64">
        <f t="shared" si="7"/>
        <v>101.25</v>
      </c>
      <c r="T44" s="66">
        <f t="shared" si="8"/>
        <v>1486.5686696250002</v>
      </c>
      <c r="U44" s="68">
        <f t="shared" si="9"/>
        <v>55.058098875000006</v>
      </c>
      <c r="V44" s="68">
        <f t="shared" si="10"/>
        <v>460.09553377437328</v>
      </c>
      <c r="W44" s="68">
        <f t="shared" si="11"/>
        <v>306.73035584958217</v>
      </c>
      <c r="Z44" s="213">
        <v>10620059</v>
      </c>
      <c r="AA44" s="213" t="s">
        <v>738</v>
      </c>
      <c r="AB44" s="213" t="s">
        <v>343</v>
      </c>
      <c r="AC44" s="256">
        <v>3458</v>
      </c>
      <c r="AD44" s="257">
        <v>151352.24378709999</v>
      </c>
    </row>
    <row r="45" spans="1:30" x14ac:dyDescent="0.25">
      <c r="A45" s="168" t="s">
        <v>921</v>
      </c>
      <c r="B45" s="62" t="s">
        <v>395</v>
      </c>
      <c r="C45" s="62" t="s">
        <v>589</v>
      </c>
      <c r="D45" s="62" t="s">
        <v>590</v>
      </c>
      <c r="E45" s="49" t="s">
        <v>762</v>
      </c>
      <c r="F45" s="62" t="str">
        <f t="shared" si="1"/>
        <v>20102</v>
      </c>
      <c r="G45" s="254">
        <v>10620102</v>
      </c>
      <c r="H45" s="49" t="s">
        <v>385</v>
      </c>
      <c r="I45" s="69">
        <v>26</v>
      </c>
      <c r="J45" s="69">
        <v>6.7</v>
      </c>
      <c r="K45" s="69">
        <v>8.8000000000000007</v>
      </c>
      <c r="L45" s="69">
        <f t="shared" si="2"/>
        <v>1.7420000000000002</v>
      </c>
      <c r="M45" s="69">
        <f t="shared" si="3"/>
        <v>2.2880000000000003</v>
      </c>
      <c r="N45" s="56">
        <f>INDEX(Rate_Chart!$A$1:$AK$127,MATCH(Data!J45,Rate_Chart!$A$1:$A$127,0),MATCH(Data!K45,Rate_Chart!$A$1:$AK$1,0))</f>
        <v>55.385550000000002</v>
      </c>
      <c r="O45" s="57">
        <f t="shared" si="4"/>
        <v>1440.0243</v>
      </c>
      <c r="P45" s="58">
        <f t="shared" si="5"/>
        <v>440.73381962864721</v>
      </c>
      <c r="Q45" s="58">
        <f t="shared" si="6"/>
        <v>293.82254641909816</v>
      </c>
      <c r="R45" s="66">
        <f t="shared" si="15"/>
        <v>25.200425250000002</v>
      </c>
      <c r="S45" s="64">
        <f t="shared" si="7"/>
        <v>97.5</v>
      </c>
      <c r="T45" s="66">
        <f t="shared" si="8"/>
        <v>1562.7247252500001</v>
      </c>
      <c r="U45" s="68">
        <f t="shared" si="9"/>
        <v>60.104797125000005</v>
      </c>
      <c r="V45" s="68">
        <f t="shared" si="10"/>
        <v>478.28751027851456</v>
      </c>
      <c r="W45" s="68">
        <f t="shared" si="11"/>
        <v>318.85834018567635</v>
      </c>
      <c r="Z45" s="213">
        <v>10620061</v>
      </c>
      <c r="AA45" s="213" t="s">
        <v>739</v>
      </c>
      <c r="AB45" s="213" t="s">
        <v>346</v>
      </c>
      <c r="AC45" s="256">
        <v>4970</v>
      </c>
      <c r="AD45" s="257">
        <v>212358.73325050008</v>
      </c>
    </row>
    <row r="46" spans="1:30" x14ac:dyDescent="0.25">
      <c r="A46" s="168" t="s">
        <v>921</v>
      </c>
      <c r="B46" s="62" t="s">
        <v>395</v>
      </c>
      <c r="C46" s="62" t="s">
        <v>589</v>
      </c>
      <c r="D46" s="62" t="s">
        <v>590</v>
      </c>
      <c r="E46" s="49" t="s">
        <v>762</v>
      </c>
      <c r="F46" s="62" t="str">
        <f t="shared" si="1"/>
        <v>20102</v>
      </c>
      <c r="G46" s="254">
        <v>10620102</v>
      </c>
      <c r="H46" s="49" t="s">
        <v>386</v>
      </c>
      <c r="I46" s="69">
        <v>24</v>
      </c>
      <c r="J46" s="69">
        <v>3</v>
      </c>
      <c r="K46" s="69">
        <v>8</v>
      </c>
      <c r="L46" s="69">
        <f t="shared" si="2"/>
        <v>0.72</v>
      </c>
      <c r="M46" s="69">
        <f t="shared" si="3"/>
        <v>1.92</v>
      </c>
      <c r="N46" s="56">
        <f>INDEX(Rate_Chart!$A$1:$AK$127,MATCH(Data!J46,Rate_Chart!$A$1:$A$127,0),MATCH(Data!K46,Rate_Chart!$A$1:$AK$1,0))</f>
        <v>34.751112000000006</v>
      </c>
      <c r="O46" s="57">
        <f t="shared" si="4"/>
        <v>834.02668800000015</v>
      </c>
      <c r="P46" s="58">
        <f t="shared" si="5"/>
        <v>417.01334400000002</v>
      </c>
      <c r="Q46" s="58">
        <f t="shared" si="6"/>
        <v>278.00889599999999</v>
      </c>
      <c r="R46" s="66">
        <f t="shared" si="15"/>
        <v>14.595467040000004</v>
      </c>
      <c r="S46" s="64">
        <f t="shared" si="7"/>
        <v>90</v>
      </c>
      <c r="T46" s="66">
        <f t="shared" si="8"/>
        <v>938.62215504000017</v>
      </c>
      <c r="U46" s="68">
        <f t="shared" si="9"/>
        <v>39.109256460000005</v>
      </c>
      <c r="V46" s="68">
        <f t="shared" si="10"/>
        <v>469.31107752000003</v>
      </c>
      <c r="W46" s="68">
        <f t="shared" si="11"/>
        <v>312.87405168000004</v>
      </c>
      <c r="Z46" s="213">
        <v>10620062</v>
      </c>
      <c r="AA46" s="213" t="s">
        <v>740</v>
      </c>
      <c r="AB46" s="213" t="s">
        <v>596</v>
      </c>
      <c r="AC46" s="256">
        <v>980</v>
      </c>
      <c r="AD46" s="257">
        <v>48687.53568779998</v>
      </c>
    </row>
    <row r="47" spans="1:30" x14ac:dyDescent="0.25">
      <c r="A47" s="168" t="s">
        <v>902</v>
      </c>
      <c r="B47" s="62" t="s">
        <v>394</v>
      </c>
      <c r="C47" s="62" t="s">
        <v>589</v>
      </c>
      <c r="D47" s="62" t="s">
        <v>590</v>
      </c>
      <c r="E47" s="49" t="s">
        <v>762</v>
      </c>
      <c r="F47" s="62" t="str">
        <f t="shared" si="1"/>
        <v>20102</v>
      </c>
      <c r="G47" s="254">
        <v>10620102</v>
      </c>
      <c r="H47" s="49" t="s">
        <v>385</v>
      </c>
      <c r="I47" s="69">
        <v>8</v>
      </c>
      <c r="J47" s="69">
        <v>6.6</v>
      </c>
      <c r="K47" s="69">
        <v>8.8000000000000007</v>
      </c>
      <c r="L47" s="69">
        <f t="shared" si="2"/>
        <v>0.52800000000000002</v>
      </c>
      <c r="M47" s="69">
        <f t="shared" si="3"/>
        <v>0.70400000000000007</v>
      </c>
      <c r="N47" s="56">
        <f>INDEX(Rate_Chart!$A$1:$AK$127,MATCH(Data!J47,Rate_Chart!$A$1:$A$127,0),MATCH(Data!K47,Rate_Chart!$A$1:$AK$1,0))</f>
        <v>54.558900000000001</v>
      </c>
      <c r="O47" s="57">
        <f t="shared" si="4"/>
        <v>436.47120000000001</v>
      </c>
      <c r="P47" s="58">
        <f t="shared" si="5"/>
        <v>437.63823529411764</v>
      </c>
      <c r="Q47" s="58">
        <f t="shared" si="6"/>
        <v>291.75882352941176</v>
      </c>
      <c r="R47" s="66">
        <f t="shared" si="15"/>
        <v>7.6382460000000005</v>
      </c>
      <c r="S47" s="64">
        <f t="shared" si="7"/>
        <v>30</v>
      </c>
      <c r="T47" s="66">
        <f t="shared" si="8"/>
        <v>474.10944599999999</v>
      </c>
      <c r="U47" s="68">
        <f t="shared" si="9"/>
        <v>59.263680749999999</v>
      </c>
      <c r="V47" s="68">
        <f t="shared" si="10"/>
        <v>475.37711831550797</v>
      </c>
      <c r="W47" s="68">
        <f t="shared" si="11"/>
        <v>316.91807887700531</v>
      </c>
      <c r="Z47" s="213">
        <v>10620063</v>
      </c>
      <c r="AA47" s="213" t="s">
        <v>741</v>
      </c>
      <c r="AB47" s="213" t="s">
        <v>368</v>
      </c>
      <c r="AC47" s="256">
        <v>1683</v>
      </c>
      <c r="AD47" s="257">
        <v>64732.87227879998</v>
      </c>
    </row>
    <row r="48" spans="1:30" x14ac:dyDescent="0.25">
      <c r="A48" s="168" t="s">
        <v>902</v>
      </c>
      <c r="B48" s="62" t="s">
        <v>395</v>
      </c>
      <c r="C48" s="62" t="s">
        <v>589</v>
      </c>
      <c r="D48" s="62" t="s">
        <v>590</v>
      </c>
      <c r="E48" s="49" t="s">
        <v>762</v>
      </c>
      <c r="F48" s="62" t="str">
        <f t="shared" si="1"/>
        <v>20102</v>
      </c>
      <c r="G48" s="254">
        <v>10620102</v>
      </c>
      <c r="H48" s="49" t="s">
        <v>385</v>
      </c>
      <c r="I48" s="69">
        <v>37</v>
      </c>
      <c r="J48" s="69">
        <v>6.3</v>
      </c>
      <c r="K48" s="69">
        <v>8.8000000000000007</v>
      </c>
      <c r="L48" s="69">
        <f t="shared" si="2"/>
        <v>2.331</v>
      </c>
      <c r="M48" s="69">
        <f t="shared" si="3"/>
        <v>3.2560000000000002</v>
      </c>
      <c r="N48" s="56">
        <f>INDEX(Rate_Chart!$A$1:$AK$127,MATCH(Data!J48,Rate_Chart!$A$1:$A$127,0),MATCH(Data!K48,Rate_Chart!$A$1:$AK$1,0))</f>
        <v>52.078949999999999</v>
      </c>
      <c r="O48" s="57">
        <f t="shared" si="4"/>
        <v>1926.9211499999999</v>
      </c>
      <c r="P48" s="58">
        <f t="shared" si="5"/>
        <v>428.04616438356163</v>
      </c>
      <c r="Q48" s="58">
        <f t="shared" si="6"/>
        <v>285.36410958904111</v>
      </c>
      <c r="R48" s="66">
        <f t="shared" si="15"/>
        <v>33.721120124999999</v>
      </c>
      <c r="S48" s="64">
        <f t="shared" si="7"/>
        <v>138.75</v>
      </c>
      <c r="T48" s="66">
        <f t="shared" si="8"/>
        <v>2099.3922701249999</v>
      </c>
      <c r="U48" s="68">
        <f t="shared" si="9"/>
        <v>56.740331624999996</v>
      </c>
      <c r="V48" s="68">
        <f t="shared" si="10"/>
        <v>466.35889006849311</v>
      </c>
      <c r="W48" s="68">
        <f t="shared" si="11"/>
        <v>310.90592671232872</v>
      </c>
      <c r="Z48" s="213">
        <v>10620064</v>
      </c>
      <c r="AA48" s="213" t="s">
        <v>742</v>
      </c>
      <c r="AB48" s="213" t="s">
        <v>352</v>
      </c>
      <c r="AC48" s="256">
        <v>4666</v>
      </c>
      <c r="AD48" s="257">
        <v>220796.27561089999</v>
      </c>
    </row>
    <row r="49" spans="1:30" x14ac:dyDescent="0.25">
      <c r="A49" s="168" t="s">
        <v>902</v>
      </c>
      <c r="B49" s="62" t="s">
        <v>395</v>
      </c>
      <c r="C49" s="62" t="s">
        <v>589</v>
      </c>
      <c r="D49" s="62" t="s">
        <v>590</v>
      </c>
      <c r="E49" s="49" t="s">
        <v>762</v>
      </c>
      <c r="F49" s="62" t="str">
        <f t="shared" si="1"/>
        <v>20102</v>
      </c>
      <c r="G49" s="254">
        <v>10620102</v>
      </c>
      <c r="H49" s="49" t="s">
        <v>386</v>
      </c>
      <c r="I49" s="69">
        <v>58</v>
      </c>
      <c r="J49" s="69">
        <v>3</v>
      </c>
      <c r="K49" s="69">
        <v>8</v>
      </c>
      <c r="L49" s="69">
        <f t="shared" si="2"/>
        <v>1.74</v>
      </c>
      <c r="M49" s="69">
        <f t="shared" si="3"/>
        <v>4.6399999999999997</v>
      </c>
      <c r="N49" s="56">
        <f>INDEX(Rate_Chart!$A$1:$AK$127,MATCH(Data!J49,Rate_Chart!$A$1:$A$127,0),MATCH(Data!K49,Rate_Chart!$A$1:$AK$1,0))</f>
        <v>34.751112000000006</v>
      </c>
      <c r="O49" s="57">
        <f t="shared" si="4"/>
        <v>2015.5644960000004</v>
      </c>
      <c r="P49" s="58">
        <f t="shared" si="5"/>
        <v>417.01334400000002</v>
      </c>
      <c r="Q49" s="58">
        <f t="shared" si="6"/>
        <v>278.00889599999999</v>
      </c>
      <c r="R49" s="66">
        <f t="shared" si="15"/>
        <v>35.27237868000001</v>
      </c>
      <c r="S49" s="64">
        <f t="shared" si="7"/>
        <v>217.5</v>
      </c>
      <c r="T49" s="66">
        <f t="shared" si="8"/>
        <v>2268.3368746800006</v>
      </c>
      <c r="U49" s="68">
        <f t="shared" si="9"/>
        <v>39.109256460000012</v>
      </c>
      <c r="V49" s="68">
        <f t="shared" si="10"/>
        <v>469.31107752000008</v>
      </c>
      <c r="W49" s="68">
        <f t="shared" si="11"/>
        <v>312.87405168000004</v>
      </c>
      <c r="Z49" s="213">
        <v>10620067</v>
      </c>
      <c r="AA49" s="213" t="s">
        <v>743</v>
      </c>
      <c r="AB49" s="213" t="s">
        <v>344</v>
      </c>
      <c r="AC49" s="256">
        <v>6457</v>
      </c>
      <c r="AD49" s="257">
        <v>298873.41394810012</v>
      </c>
    </row>
    <row r="50" spans="1:30" x14ac:dyDescent="0.25">
      <c r="A50" s="168" t="s">
        <v>903</v>
      </c>
      <c r="B50" s="62" t="s">
        <v>394</v>
      </c>
      <c r="C50" s="62" t="s">
        <v>589</v>
      </c>
      <c r="D50" s="62" t="s">
        <v>590</v>
      </c>
      <c r="E50" s="49" t="s">
        <v>762</v>
      </c>
      <c r="F50" s="62" t="str">
        <f t="shared" si="1"/>
        <v>20102</v>
      </c>
      <c r="G50" s="254">
        <v>10620102</v>
      </c>
      <c r="H50" s="49" t="s">
        <v>385</v>
      </c>
      <c r="I50" s="69">
        <v>28</v>
      </c>
      <c r="J50" s="69">
        <v>5.6</v>
      </c>
      <c r="K50" s="69">
        <v>8.4</v>
      </c>
      <c r="L50" s="69">
        <f t="shared" si="2"/>
        <v>1.5679999999999998</v>
      </c>
      <c r="M50" s="69">
        <f t="shared" si="3"/>
        <v>2.3520000000000003</v>
      </c>
      <c r="N50" s="56">
        <f>INDEX(Rate_Chart!$A$1:$AK$127,MATCH(Data!J50,Rate_Chart!$A$1:$A$127,0),MATCH(Data!K50,Rate_Chart!$A$1:$AK$1,0))</f>
        <v>45.357199999999999</v>
      </c>
      <c r="O50" s="57">
        <f t="shared" si="4"/>
        <v>1270.0016000000001</v>
      </c>
      <c r="P50" s="58">
        <f t="shared" si="5"/>
        <v>404.97500000000002</v>
      </c>
      <c r="Q50" s="58">
        <f t="shared" si="6"/>
        <v>269.98333333333335</v>
      </c>
      <c r="R50" s="66">
        <f t="shared" si="15"/>
        <v>22.225028000000002</v>
      </c>
      <c r="S50" s="64">
        <f t="shared" si="7"/>
        <v>105</v>
      </c>
      <c r="T50" s="66">
        <f t="shared" si="8"/>
        <v>1397.2266280000001</v>
      </c>
      <c r="U50" s="68">
        <f t="shared" si="9"/>
        <v>49.900951000000006</v>
      </c>
      <c r="V50" s="68">
        <f t="shared" si="10"/>
        <v>445.54420535714297</v>
      </c>
      <c r="W50" s="68">
        <f t="shared" si="11"/>
        <v>297.02947023809531</v>
      </c>
      <c r="Z50" s="213">
        <v>10620068</v>
      </c>
      <c r="AA50" s="213" t="s">
        <v>744</v>
      </c>
      <c r="AB50" s="213" t="s">
        <v>371</v>
      </c>
      <c r="AC50" s="256">
        <v>2714</v>
      </c>
      <c r="AD50" s="257">
        <v>122191.48956100001</v>
      </c>
    </row>
    <row r="51" spans="1:30" x14ac:dyDescent="0.25">
      <c r="A51" s="168" t="s">
        <v>903</v>
      </c>
      <c r="B51" s="62" t="s">
        <v>395</v>
      </c>
      <c r="C51" s="62" t="s">
        <v>589</v>
      </c>
      <c r="D51" s="62" t="s">
        <v>590</v>
      </c>
      <c r="E51" s="49" t="s">
        <v>762</v>
      </c>
      <c r="F51" s="62" t="str">
        <f t="shared" si="1"/>
        <v>20102</v>
      </c>
      <c r="G51" s="254">
        <v>10620102</v>
      </c>
      <c r="H51" s="49" t="s">
        <v>385</v>
      </c>
      <c r="I51" s="69">
        <v>28</v>
      </c>
      <c r="J51" s="69">
        <v>6.3</v>
      </c>
      <c r="K51" s="69">
        <v>8.8000000000000007</v>
      </c>
      <c r="L51" s="69">
        <f t="shared" si="2"/>
        <v>1.764</v>
      </c>
      <c r="M51" s="69">
        <f t="shared" si="3"/>
        <v>2.4640000000000004</v>
      </c>
      <c r="N51" s="56">
        <f>INDEX(Rate_Chart!$A$1:$AK$127,MATCH(Data!J51,Rate_Chart!$A$1:$A$127,0),MATCH(Data!K51,Rate_Chart!$A$1:$AK$1,0))</f>
        <v>52.078949999999999</v>
      </c>
      <c r="O51" s="57">
        <f t="shared" si="4"/>
        <v>1458.2105999999999</v>
      </c>
      <c r="P51" s="58">
        <f t="shared" si="5"/>
        <v>428.04616438356163</v>
      </c>
      <c r="Q51" s="58">
        <f t="shared" si="6"/>
        <v>285.36410958904111</v>
      </c>
      <c r="R51" s="66">
        <f t="shared" si="15"/>
        <v>25.5186855</v>
      </c>
      <c r="S51" s="64">
        <f t="shared" si="7"/>
        <v>105</v>
      </c>
      <c r="T51" s="66">
        <f t="shared" si="8"/>
        <v>1588.7292854999998</v>
      </c>
      <c r="U51" s="68">
        <f t="shared" si="9"/>
        <v>56.740331624999996</v>
      </c>
      <c r="V51" s="68">
        <f t="shared" si="10"/>
        <v>466.35889006849311</v>
      </c>
      <c r="W51" s="68">
        <f t="shared" si="11"/>
        <v>310.90592671232872</v>
      </c>
      <c r="Z51" s="213">
        <v>10620069</v>
      </c>
      <c r="AA51" s="213" t="s">
        <v>745</v>
      </c>
      <c r="AB51" s="213" t="s">
        <v>380</v>
      </c>
      <c r="AC51" s="256">
        <v>2963</v>
      </c>
      <c r="AD51" s="257">
        <v>133305.62000039997</v>
      </c>
    </row>
    <row r="52" spans="1:30" x14ac:dyDescent="0.25">
      <c r="A52" s="168" t="s">
        <v>904</v>
      </c>
      <c r="B52" s="62" t="s">
        <v>394</v>
      </c>
      <c r="C52" s="62" t="s">
        <v>589</v>
      </c>
      <c r="D52" s="62" t="s">
        <v>590</v>
      </c>
      <c r="E52" s="49" t="s">
        <v>762</v>
      </c>
      <c r="F52" s="62" t="str">
        <f t="shared" si="1"/>
        <v>20102</v>
      </c>
      <c r="G52" s="254">
        <v>10620102</v>
      </c>
      <c r="H52" s="49" t="s">
        <v>385</v>
      </c>
      <c r="I52" s="69">
        <v>22</v>
      </c>
      <c r="J52" s="69">
        <v>6.2</v>
      </c>
      <c r="K52" s="69">
        <v>8.8000000000000007</v>
      </c>
      <c r="L52" s="69">
        <f t="shared" si="2"/>
        <v>1.3640000000000001</v>
      </c>
      <c r="M52" s="69">
        <f t="shared" si="3"/>
        <v>1.9360000000000002</v>
      </c>
      <c r="N52" s="56">
        <f>INDEX(Rate_Chart!$A$1:$AK$127,MATCH(Data!J52,Rate_Chart!$A$1:$A$127,0),MATCH(Data!K52,Rate_Chart!$A$1:$AK$1,0))</f>
        <v>51.252300000000005</v>
      </c>
      <c r="O52" s="57">
        <f t="shared" si="4"/>
        <v>1127.5506</v>
      </c>
      <c r="P52" s="58">
        <f t="shared" si="5"/>
        <v>424.74281767955802</v>
      </c>
      <c r="Q52" s="58">
        <f t="shared" si="6"/>
        <v>283.1618784530387</v>
      </c>
      <c r="R52" s="66">
        <f t="shared" si="15"/>
        <v>19.732135500000002</v>
      </c>
      <c r="S52" s="64">
        <f t="shared" si="7"/>
        <v>82.5</v>
      </c>
      <c r="T52" s="66">
        <f t="shared" si="8"/>
        <v>1229.7827354999999</v>
      </c>
      <c r="U52" s="68">
        <f t="shared" si="9"/>
        <v>55.899215249999997</v>
      </c>
      <c r="V52" s="68">
        <f t="shared" si="10"/>
        <v>463.25316505524859</v>
      </c>
      <c r="W52" s="68">
        <f t="shared" si="11"/>
        <v>308.83544337016571</v>
      </c>
      <c r="Z52" s="213">
        <v>10620070</v>
      </c>
      <c r="AA52" s="213" t="s">
        <v>746</v>
      </c>
      <c r="AB52" s="213" t="s">
        <v>351</v>
      </c>
      <c r="AC52" s="256">
        <v>4475</v>
      </c>
      <c r="AD52" s="257">
        <v>186128.9562558</v>
      </c>
    </row>
    <row r="53" spans="1:30" x14ac:dyDescent="0.25">
      <c r="A53" s="168" t="s">
        <v>905</v>
      </c>
      <c r="B53" s="62" t="s">
        <v>394</v>
      </c>
      <c r="C53" s="62" t="s">
        <v>589</v>
      </c>
      <c r="D53" s="62" t="s">
        <v>590</v>
      </c>
      <c r="E53" s="49" t="s">
        <v>762</v>
      </c>
      <c r="F53" s="62" t="str">
        <f t="shared" si="1"/>
        <v>20102</v>
      </c>
      <c r="G53" s="254">
        <v>10620102</v>
      </c>
      <c r="H53" s="49" t="s">
        <v>385</v>
      </c>
      <c r="I53" s="69">
        <v>34</v>
      </c>
      <c r="J53" s="69">
        <v>6</v>
      </c>
      <c r="K53" s="69">
        <v>8.6</v>
      </c>
      <c r="L53" s="69">
        <f t="shared" si="2"/>
        <v>2.04</v>
      </c>
      <c r="M53" s="69">
        <f t="shared" si="3"/>
        <v>2.9239999999999999</v>
      </c>
      <c r="N53" s="56">
        <f>INDEX(Rate_Chart!$A$1:$AK$127,MATCH(Data!J53,Rate_Chart!$A$1:$A$127,0),MATCH(Data!K53,Rate_Chart!$A$1:$AK$1,0))</f>
        <v>49.097999999999999</v>
      </c>
      <c r="O53" s="57">
        <f t="shared" si="4"/>
        <v>1669.3319999999999</v>
      </c>
      <c r="P53" s="58">
        <f t="shared" si="5"/>
        <v>418.44886363636368</v>
      </c>
      <c r="Q53" s="58">
        <f t="shared" si="6"/>
        <v>278.96590909090912</v>
      </c>
      <c r="R53" s="66">
        <f t="shared" si="15"/>
        <v>29.21331</v>
      </c>
      <c r="S53" s="64">
        <f t="shared" si="7"/>
        <v>127.5</v>
      </c>
      <c r="T53" s="66">
        <f t="shared" si="8"/>
        <v>1826.04531</v>
      </c>
      <c r="U53" s="68">
        <f t="shared" si="9"/>
        <v>53.707214999999998</v>
      </c>
      <c r="V53" s="68">
        <f t="shared" si="10"/>
        <v>457.7319460227273</v>
      </c>
      <c r="W53" s="68">
        <f t="shared" si="11"/>
        <v>305.15463068181822</v>
      </c>
      <c r="Z53" s="213">
        <v>10620071</v>
      </c>
      <c r="AA53" s="213" t="s">
        <v>747</v>
      </c>
      <c r="AB53" s="213" t="s">
        <v>595</v>
      </c>
      <c r="AC53" s="256">
        <v>2005</v>
      </c>
      <c r="AD53" s="257">
        <v>83988.748956900003</v>
      </c>
    </row>
    <row r="54" spans="1:30" x14ac:dyDescent="0.25">
      <c r="A54" s="168" t="s">
        <v>905</v>
      </c>
      <c r="B54" s="62" t="s">
        <v>395</v>
      </c>
      <c r="C54" s="62" t="s">
        <v>589</v>
      </c>
      <c r="D54" s="62" t="s">
        <v>590</v>
      </c>
      <c r="E54" s="49" t="s">
        <v>762</v>
      </c>
      <c r="F54" s="62" t="str">
        <f t="shared" si="1"/>
        <v>20102</v>
      </c>
      <c r="G54" s="254">
        <v>10620102</v>
      </c>
      <c r="H54" s="49" t="s">
        <v>385</v>
      </c>
      <c r="I54" s="69">
        <v>22</v>
      </c>
      <c r="J54" s="69">
        <v>6.2</v>
      </c>
      <c r="K54" s="69">
        <v>8.8000000000000007</v>
      </c>
      <c r="L54" s="69">
        <f t="shared" si="2"/>
        <v>1.3640000000000001</v>
      </c>
      <c r="M54" s="69">
        <f t="shared" si="3"/>
        <v>1.9360000000000002</v>
      </c>
      <c r="N54" s="56">
        <f>INDEX(Rate_Chart!$A$1:$AK$127,MATCH(Data!J54,Rate_Chart!$A$1:$A$127,0),MATCH(Data!K54,Rate_Chart!$A$1:$AK$1,0))</f>
        <v>51.252300000000005</v>
      </c>
      <c r="O54" s="57">
        <f t="shared" si="4"/>
        <v>1127.5506</v>
      </c>
      <c r="P54" s="58">
        <f t="shared" si="5"/>
        <v>424.74281767955802</v>
      </c>
      <c r="Q54" s="58">
        <f t="shared" si="6"/>
        <v>283.1618784530387</v>
      </c>
      <c r="R54" s="66">
        <f t="shared" si="15"/>
        <v>19.732135500000002</v>
      </c>
      <c r="S54" s="64">
        <f t="shared" si="7"/>
        <v>82.5</v>
      </c>
      <c r="T54" s="66">
        <f t="shared" si="8"/>
        <v>1229.7827354999999</v>
      </c>
      <c r="U54" s="68">
        <f t="shared" si="9"/>
        <v>55.899215249999997</v>
      </c>
      <c r="V54" s="68">
        <f t="shared" si="10"/>
        <v>463.25316505524859</v>
      </c>
      <c r="W54" s="68">
        <f t="shared" si="11"/>
        <v>308.83544337016571</v>
      </c>
      <c r="Z54" s="213">
        <v>10620072</v>
      </c>
      <c r="AA54" s="213" t="s">
        <v>748</v>
      </c>
      <c r="AB54" s="213" t="s">
        <v>342</v>
      </c>
      <c r="AC54" s="256">
        <v>132</v>
      </c>
      <c r="AD54" s="257">
        <v>5987.6189451</v>
      </c>
    </row>
    <row r="55" spans="1:30" x14ac:dyDescent="0.25">
      <c r="A55" s="168" t="s">
        <v>906</v>
      </c>
      <c r="B55" s="62" t="s">
        <v>394</v>
      </c>
      <c r="C55" s="62" t="s">
        <v>589</v>
      </c>
      <c r="D55" s="62" t="s">
        <v>590</v>
      </c>
      <c r="E55" s="49" t="s">
        <v>762</v>
      </c>
      <c r="F55" s="62" t="str">
        <f t="shared" si="1"/>
        <v>20102</v>
      </c>
      <c r="G55" s="254">
        <v>10620102</v>
      </c>
      <c r="H55" s="49" t="s">
        <v>385</v>
      </c>
      <c r="I55" s="69">
        <v>31</v>
      </c>
      <c r="J55" s="69">
        <v>6</v>
      </c>
      <c r="K55" s="69">
        <v>8.6</v>
      </c>
      <c r="L55" s="69">
        <f t="shared" si="2"/>
        <v>1.86</v>
      </c>
      <c r="M55" s="69">
        <f t="shared" si="3"/>
        <v>2.6659999999999995</v>
      </c>
      <c r="N55" s="56">
        <f>INDEX(Rate_Chart!$A$1:$AK$127,MATCH(Data!J55,Rate_Chart!$A$1:$A$127,0),MATCH(Data!K55,Rate_Chart!$A$1:$AK$1,0))</f>
        <v>49.097999999999999</v>
      </c>
      <c r="O55" s="57">
        <f t="shared" si="4"/>
        <v>1522.038</v>
      </c>
      <c r="P55" s="58">
        <f t="shared" si="5"/>
        <v>418.44886363636368</v>
      </c>
      <c r="Q55" s="58">
        <f t="shared" si="6"/>
        <v>278.96590909090912</v>
      </c>
      <c r="R55" s="66">
        <f t="shared" si="15"/>
        <v>26.635665000000003</v>
      </c>
      <c r="S55" s="64">
        <f t="shared" si="7"/>
        <v>116.25</v>
      </c>
      <c r="T55" s="66">
        <f t="shared" si="8"/>
        <v>1664.923665</v>
      </c>
      <c r="U55" s="68">
        <f t="shared" si="9"/>
        <v>53.707214999999998</v>
      </c>
      <c r="V55" s="68">
        <f t="shared" si="10"/>
        <v>457.7319460227273</v>
      </c>
      <c r="W55" s="68">
        <f t="shared" si="11"/>
        <v>305.15463068181822</v>
      </c>
      <c r="Z55" s="213">
        <v>10620075</v>
      </c>
      <c r="AA55" s="213" t="s">
        <v>874</v>
      </c>
      <c r="AB55" s="213" t="s">
        <v>873</v>
      </c>
      <c r="AC55" s="256">
        <v>2637</v>
      </c>
      <c r="AD55" s="257">
        <v>137868.72033950005</v>
      </c>
    </row>
    <row r="56" spans="1:30" x14ac:dyDescent="0.25">
      <c r="A56" s="168" t="s">
        <v>906</v>
      </c>
      <c r="B56" s="62" t="s">
        <v>395</v>
      </c>
      <c r="C56" s="62" t="s">
        <v>589</v>
      </c>
      <c r="D56" s="62" t="s">
        <v>590</v>
      </c>
      <c r="E56" s="49" t="s">
        <v>762</v>
      </c>
      <c r="F56" s="62" t="str">
        <f t="shared" si="1"/>
        <v>20102</v>
      </c>
      <c r="G56" s="254">
        <v>10620102</v>
      </c>
      <c r="H56" s="49" t="s">
        <v>386</v>
      </c>
      <c r="I56" s="69">
        <v>16</v>
      </c>
      <c r="J56" s="69">
        <v>4.5</v>
      </c>
      <c r="K56" s="69">
        <v>8.1</v>
      </c>
      <c r="L56" s="69">
        <f t="shared" si="2"/>
        <v>0.72</v>
      </c>
      <c r="M56" s="69">
        <f t="shared" si="3"/>
        <v>1.296</v>
      </c>
      <c r="N56" s="56">
        <f>INDEX(Rate_Chart!$A$1:$AK$127,MATCH(Data!J56,Rate_Chart!$A$1:$A$127,0),MATCH(Data!K56,Rate_Chart!$A$1:$AK$1,0))</f>
        <v>41.284125900000006</v>
      </c>
      <c r="O56" s="57">
        <f t="shared" si="4"/>
        <v>660.5460144000001</v>
      </c>
      <c r="P56" s="58">
        <f t="shared" si="5"/>
        <v>417.01137272727277</v>
      </c>
      <c r="Q56" s="58">
        <f t="shared" si="6"/>
        <v>278.00758181818185</v>
      </c>
      <c r="R56" s="66">
        <f t="shared" si="15"/>
        <v>11.559555252000003</v>
      </c>
      <c r="S56" s="64">
        <f t="shared" si="7"/>
        <v>60</v>
      </c>
      <c r="T56" s="66">
        <f t="shared" si="8"/>
        <v>732.1055696520001</v>
      </c>
      <c r="U56" s="68">
        <f t="shared" si="9"/>
        <v>45.756598103250006</v>
      </c>
      <c r="V56" s="68">
        <f t="shared" si="10"/>
        <v>462.18785962878792</v>
      </c>
      <c r="W56" s="68">
        <f t="shared" si="11"/>
        <v>308.12523975252526</v>
      </c>
      <c r="Z56" s="213">
        <v>10620076</v>
      </c>
      <c r="AA56" s="213" t="s">
        <v>749</v>
      </c>
      <c r="AB56" s="213" t="s">
        <v>345</v>
      </c>
      <c r="AC56" s="256">
        <v>1388</v>
      </c>
      <c r="AD56" s="257">
        <v>56250.723812699995</v>
      </c>
    </row>
    <row r="57" spans="1:30" x14ac:dyDescent="0.25">
      <c r="A57" s="168" t="s">
        <v>907</v>
      </c>
      <c r="B57" s="62" t="s">
        <v>394</v>
      </c>
      <c r="C57" s="62" t="s">
        <v>589</v>
      </c>
      <c r="D57" s="62" t="s">
        <v>590</v>
      </c>
      <c r="E57" s="49" t="s">
        <v>762</v>
      </c>
      <c r="F57" s="62" t="str">
        <f t="shared" si="1"/>
        <v>20102</v>
      </c>
      <c r="G57" s="254">
        <v>10620102</v>
      </c>
      <c r="H57" s="49" t="s">
        <v>385</v>
      </c>
      <c r="I57" s="69">
        <v>19</v>
      </c>
      <c r="J57" s="69">
        <v>6.7</v>
      </c>
      <c r="K57" s="69">
        <v>8.8000000000000007</v>
      </c>
      <c r="L57" s="69">
        <f t="shared" si="2"/>
        <v>1.2729999999999999</v>
      </c>
      <c r="M57" s="69">
        <f t="shared" si="3"/>
        <v>1.6720000000000002</v>
      </c>
      <c r="N57" s="56">
        <f>INDEX(Rate_Chart!$A$1:$AK$127,MATCH(Data!J57,Rate_Chart!$A$1:$A$127,0),MATCH(Data!K57,Rate_Chart!$A$1:$AK$1,0))</f>
        <v>55.385550000000002</v>
      </c>
      <c r="O57" s="57">
        <f t="shared" si="4"/>
        <v>1052.32545</v>
      </c>
      <c r="P57" s="58">
        <f t="shared" si="5"/>
        <v>440.73381962864721</v>
      </c>
      <c r="Q57" s="58">
        <f t="shared" si="6"/>
        <v>293.82254641909816</v>
      </c>
      <c r="R57" s="66">
        <f t="shared" si="15"/>
        <v>18.415695375000002</v>
      </c>
      <c r="S57" s="64">
        <f t="shared" si="7"/>
        <v>71.25</v>
      </c>
      <c r="T57" s="66">
        <f t="shared" si="8"/>
        <v>1141.9911453750001</v>
      </c>
      <c r="U57" s="68">
        <f t="shared" si="9"/>
        <v>60.104797125000005</v>
      </c>
      <c r="V57" s="68">
        <f t="shared" si="10"/>
        <v>478.28751027851456</v>
      </c>
      <c r="W57" s="68">
        <f t="shared" si="11"/>
        <v>318.85834018567635</v>
      </c>
      <c r="Z57" s="213">
        <v>10620077</v>
      </c>
      <c r="AA57" s="213" t="s">
        <v>750</v>
      </c>
      <c r="AB57" s="213" t="s">
        <v>353</v>
      </c>
      <c r="AC57" s="256">
        <v>1615</v>
      </c>
      <c r="AD57" s="257">
        <v>71512.792483600031</v>
      </c>
    </row>
    <row r="58" spans="1:30" x14ac:dyDescent="0.25">
      <c r="A58" s="168" t="s">
        <v>907</v>
      </c>
      <c r="B58" s="62" t="s">
        <v>395</v>
      </c>
      <c r="C58" s="62" t="s">
        <v>589</v>
      </c>
      <c r="D58" s="62" t="s">
        <v>590</v>
      </c>
      <c r="E58" s="49" t="s">
        <v>762</v>
      </c>
      <c r="F58" s="62" t="str">
        <f t="shared" si="1"/>
        <v>20102</v>
      </c>
      <c r="G58" s="254">
        <v>10620102</v>
      </c>
      <c r="H58" s="49" t="s">
        <v>385</v>
      </c>
      <c r="I58" s="69">
        <v>23</v>
      </c>
      <c r="J58" s="69">
        <v>5.8</v>
      </c>
      <c r="K58" s="69">
        <v>8.6</v>
      </c>
      <c r="L58" s="69">
        <f t="shared" si="2"/>
        <v>1.3340000000000001</v>
      </c>
      <c r="M58" s="69">
        <f t="shared" si="3"/>
        <v>1.9779999999999998</v>
      </c>
      <c r="N58" s="56">
        <f>INDEX(Rate_Chart!$A$1:$AK$127,MATCH(Data!J58,Rate_Chart!$A$1:$A$127,0),MATCH(Data!K58,Rate_Chart!$A$1:$AK$1,0))</f>
        <v>47.461399999999998</v>
      </c>
      <c r="O58" s="57">
        <f t="shared" si="4"/>
        <v>1091.6122</v>
      </c>
      <c r="P58" s="58">
        <f t="shared" si="5"/>
        <v>411.51502890173413</v>
      </c>
      <c r="Q58" s="58">
        <f t="shared" si="6"/>
        <v>274.34335260115608</v>
      </c>
      <c r="R58" s="66">
        <f t="shared" si="15"/>
        <v>19.103213500000003</v>
      </c>
      <c r="S58" s="64">
        <f t="shared" si="7"/>
        <v>86.25</v>
      </c>
      <c r="T58" s="66">
        <f t="shared" si="8"/>
        <v>1196.9654135000001</v>
      </c>
      <c r="U58" s="68">
        <f t="shared" si="9"/>
        <v>52.041974500000002</v>
      </c>
      <c r="V58" s="68">
        <f t="shared" si="10"/>
        <v>451.23099277456657</v>
      </c>
      <c r="W58" s="68">
        <f t="shared" si="11"/>
        <v>300.82066184971103</v>
      </c>
      <c r="Z58" s="213">
        <v>10620099</v>
      </c>
      <c r="AA58" s="213" t="s">
        <v>806</v>
      </c>
      <c r="AB58" s="213" t="s">
        <v>805</v>
      </c>
      <c r="AC58" s="256">
        <v>2138</v>
      </c>
      <c r="AD58" s="257">
        <v>77174.802979500004</v>
      </c>
    </row>
    <row r="59" spans="1:30" x14ac:dyDescent="0.25">
      <c r="A59" s="168" t="s">
        <v>908</v>
      </c>
      <c r="B59" s="62" t="s">
        <v>394</v>
      </c>
      <c r="C59" s="62" t="s">
        <v>589</v>
      </c>
      <c r="D59" s="62" t="s">
        <v>590</v>
      </c>
      <c r="E59" s="49" t="s">
        <v>762</v>
      </c>
      <c r="F59" s="62" t="str">
        <f t="shared" si="1"/>
        <v>20102</v>
      </c>
      <c r="G59" s="254">
        <v>10620102</v>
      </c>
      <c r="H59" s="49" t="s">
        <v>385</v>
      </c>
      <c r="I59" s="69">
        <v>28</v>
      </c>
      <c r="J59" s="69">
        <v>5.6</v>
      </c>
      <c r="K59" s="69">
        <v>8.4</v>
      </c>
      <c r="L59" s="69">
        <f t="shared" si="2"/>
        <v>1.5679999999999998</v>
      </c>
      <c r="M59" s="69">
        <f t="shared" si="3"/>
        <v>2.3520000000000003</v>
      </c>
      <c r="N59" s="56">
        <f>INDEX(Rate_Chart!$A$1:$AK$127,MATCH(Data!J59,Rate_Chart!$A$1:$A$127,0),MATCH(Data!K59,Rate_Chart!$A$1:$AK$1,0))</f>
        <v>45.357199999999999</v>
      </c>
      <c r="O59" s="57">
        <f t="shared" si="4"/>
        <v>1270.0016000000001</v>
      </c>
      <c r="P59" s="58">
        <f t="shared" si="5"/>
        <v>404.97500000000002</v>
      </c>
      <c r="Q59" s="58">
        <f t="shared" si="6"/>
        <v>269.98333333333335</v>
      </c>
      <c r="R59" s="66">
        <f t="shared" si="15"/>
        <v>22.225028000000002</v>
      </c>
      <c r="S59" s="64">
        <f t="shared" si="7"/>
        <v>105</v>
      </c>
      <c r="T59" s="66">
        <f t="shared" si="8"/>
        <v>1397.2266280000001</v>
      </c>
      <c r="U59" s="68">
        <f t="shared" si="9"/>
        <v>49.900951000000006</v>
      </c>
      <c r="V59" s="68">
        <f t="shared" si="10"/>
        <v>445.54420535714297</v>
      </c>
      <c r="W59" s="68">
        <f t="shared" si="11"/>
        <v>297.02947023809531</v>
      </c>
      <c r="Z59" s="213">
        <v>10620100</v>
      </c>
      <c r="AA59" s="213" t="s">
        <v>751</v>
      </c>
      <c r="AB59" s="213" t="s">
        <v>703</v>
      </c>
      <c r="AC59" s="256">
        <v>4497</v>
      </c>
      <c r="AD59" s="257">
        <v>237377.20178999999</v>
      </c>
    </row>
    <row r="60" spans="1:30" x14ac:dyDescent="0.25">
      <c r="A60" s="168" t="s">
        <v>908</v>
      </c>
      <c r="B60" s="62" t="s">
        <v>395</v>
      </c>
      <c r="C60" s="62" t="s">
        <v>589</v>
      </c>
      <c r="D60" s="62" t="s">
        <v>590</v>
      </c>
      <c r="E60" s="49" t="s">
        <v>762</v>
      </c>
      <c r="F60" s="62" t="str">
        <f t="shared" si="1"/>
        <v>20102</v>
      </c>
      <c r="G60" s="254">
        <v>10620102</v>
      </c>
      <c r="H60" s="49" t="s">
        <v>385</v>
      </c>
      <c r="I60" s="69">
        <v>31</v>
      </c>
      <c r="J60" s="69">
        <v>6.1</v>
      </c>
      <c r="K60" s="69">
        <v>8.8000000000000007</v>
      </c>
      <c r="L60" s="69">
        <f t="shared" si="2"/>
        <v>1.891</v>
      </c>
      <c r="M60" s="69">
        <f t="shared" si="3"/>
        <v>2.7280000000000002</v>
      </c>
      <c r="N60" s="56">
        <f>INDEX(Rate_Chart!$A$1:$AK$127,MATCH(Data!J60,Rate_Chart!$A$1:$A$127,0),MATCH(Data!K60,Rate_Chart!$A$1:$AK$1,0))</f>
        <v>50.425650000000005</v>
      </c>
      <c r="O60" s="57">
        <f t="shared" si="4"/>
        <v>1563.1951500000002</v>
      </c>
      <c r="P60" s="58">
        <f t="shared" si="5"/>
        <v>421.38426183844012</v>
      </c>
      <c r="Q60" s="58">
        <f t="shared" si="6"/>
        <v>280.92284122562677</v>
      </c>
      <c r="R60" s="66">
        <f t="shared" si="15"/>
        <v>27.355915125000006</v>
      </c>
      <c r="S60" s="64">
        <f t="shared" si="7"/>
        <v>116.25</v>
      </c>
      <c r="T60" s="66">
        <f t="shared" si="8"/>
        <v>1706.8010651250002</v>
      </c>
      <c r="U60" s="68">
        <f t="shared" si="9"/>
        <v>55.058098875000006</v>
      </c>
      <c r="V60" s="68">
        <f t="shared" si="10"/>
        <v>460.09553377437328</v>
      </c>
      <c r="W60" s="68">
        <f t="shared" si="11"/>
        <v>306.73035584958217</v>
      </c>
      <c r="Z60" s="213">
        <v>10620101</v>
      </c>
      <c r="AA60" s="213" t="s">
        <v>763</v>
      </c>
      <c r="AB60" s="213" t="s">
        <v>761</v>
      </c>
      <c r="AC60" s="256">
        <v>480</v>
      </c>
      <c r="AD60" s="257">
        <v>23484.308232899999</v>
      </c>
    </row>
    <row r="61" spans="1:30" x14ac:dyDescent="0.25">
      <c r="A61" s="168" t="s">
        <v>908</v>
      </c>
      <c r="B61" s="62" t="s">
        <v>395</v>
      </c>
      <c r="C61" s="62" t="s">
        <v>589</v>
      </c>
      <c r="D61" s="62" t="s">
        <v>590</v>
      </c>
      <c r="E61" s="49" t="s">
        <v>762</v>
      </c>
      <c r="F61" s="62" t="str">
        <f t="shared" si="1"/>
        <v>20102</v>
      </c>
      <c r="G61" s="254">
        <v>10620102</v>
      </c>
      <c r="H61" s="49" t="s">
        <v>386</v>
      </c>
      <c r="I61" s="69">
        <v>64</v>
      </c>
      <c r="J61" s="69">
        <v>3.1</v>
      </c>
      <c r="K61" s="69">
        <v>8.1</v>
      </c>
      <c r="L61" s="69">
        <f t="shared" si="2"/>
        <v>1.984</v>
      </c>
      <c r="M61" s="69">
        <f t="shared" si="3"/>
        <v>5.1840000000000002</v>
      </c>
      <c r="N61" s="56">
        <f>INDEX(Rate_Chart!$A$1:$AK$127,MATCH(Data!J61,Rate_Chart!$A$1:$A$127,0),MATCH(Data!K61,Rate_Chart!$A$1:$AK$1,0))</f>
        <v>35.446125899999998</v>
      </c>
      <c r="O61" s="57">
        <f t="shared" si="4"/>
        <v>2268.5520575999999</v>
      </c>
      <c r="P61" s="58">
        <f t="shared" si="5"/>
        <v>417.01324588235298</v>
      </c>
      <c r="Q61" s="58">
        <f t="shared" si="6"/>
        <v>278.0088305882353</v>
      </c>
      <c r="R61" s="66">
        <f t="shared" si="15"/>
        <v>39.699661008</v>
      </c>
      <c r="S61" s="64">
        <f t="shared" si="7"/>
        <v>240</v>
      </c>
      <c r="T61" s="66">
        <f t="shared" si="8"/>
        <v>2548.2517186079999</v>
      </c>
      <c r="U61" s="68">
        <f t="shared" si="9"/>
        <v>39.816433103249999</v>
      </c>
      <c r="V61" s="68">
        <f t="shared" si="10"/>
        <v>468.42862474411766</v>
      </c>
      <c r="W61" s="68">
        <f t="shared" si="11"/>
        <v>312.28574982941177</v>
      </c>
      <c r="Z61" s="213">
        <v>10620102</v>
      </c>
      <c r="AA61" s="213" t="s">
        <v>764</v>
      </c>
      <c r="AB61" s="213" t="s">
        <v>762</v>
      </c>
      <c r="AC61" s="256">
        <v>1705</v>
      </c>
      <c r="AD61" s="257">
        <v>80698.319779800018</v>
      </c>
    </row>
    <row r="62" spans="1:30" x14ac:dyDescent="0.25">
      <c r="A62" s="168" t="s">
        <v>909</v>
      </c>
      <c r="B62" s="62" t="s">
        <v>394</v>
      </c>
      <c r="C62" s="62" t="s">
        <v>589</v>
      </c>
      <c r="D62" s="62" t="s">
        <v>590</v>
      </c>
      <c r="E62" s="49" t="s">
        <v>762</v>
      </c>
      <c r="F62" s="62" t="str">
        <f t="shared" si="1"/>
        <v>20102</v>
      </c>
      <c r="G62" s="254">
        <v>10620102</v>
      </c>
      <c r="H62" s="49" t="s">
        <v>385</v>
      </c>
      <c r="I62" s="69">
        <v>11</v>
      </c>
      <c r="J62" s="69">
        <v>6.4</v>
      </c>
      <c r="K62" s="69">
        <v>8.6</v>
      </c>
      <c r="L62" s="69">
        <f t="shared" si="2"/>
        <v>0.70400000000000007</v>
      </c>
      <c r="M62" s="69">
        <f t="shared" si="3"/>
        <v>0.94599999999999995</v>
      </c>
      <c r="N62" s="56">
        <f>INDEX(Rate_Chart!$A$1:$AK$127,MATCH(Data!J62,Rate_Chart!$A$1:$A$127,0),MATCH(Data!K62,Rate_Chart!$A$1:$AK$1,0))</f>
        <v>52.371199999999995</v>
      </c>
      <c r="O62" s="57">
        <f t="shared" si="4"/>
        <v>576.08319999999992</v>
      </c>
      <c r="P62" s="58">
        <f t="shared" si="5"/>
        <v>431.6307692307692</v>
      </c>
      <c r="Q62" s="58">
        <f t="shared" si="6"/>
        <v>287.75384615384615</v>
      </c>
      <c r="R62" s="66">
        <f t="shared" si="15"/>
        <v>10.081455999999999</v>
      </c>
      <c r="S62" s="64">
        <f t="shared" si="7"/>
        <v>41.25</v>
      </c>
      <c r="T62" s="66">
        <f t="shared" si="8"/>
        <v>627.41465599999992</v>
      </c>
      <c r="U62" s="68">
        <f t="shared" si="9"/>
        <v>57.03769599999999</v>
      </c>
      <c r="V62" s="68">
        <f t="shared" si="10"/>
        <v>470.09090109890104</v>
      </c>
      <c r="W62" s="68">
        <f t="shared" si="11"/>
        <v>313.39393406593405</v>
      </c>
      <c r="Z62" s="213">
        <v>10620104</v>
      </c>
      <c r="AA62" s="213" t="s">
        <v>814</v>
      </c>
      <c r="AB62" s="213" t="s">
        <v>811</v>
      </c>
      <c r="AC62" s="256">
        <v>1364</v>
      </c>
      <c r="AD62" s="257">
        <v>49294.115060700016</v>
      </c>
    </row>
    <row r="63" spans="1:30" x14ac:dyDescent="0.25">
      <c r="A63" s="168" t="s">
        <v>909</v>
      </c>
      <c r="B63" s="62" t="s">
        <v>395</v>
      </c>
      <c r="C63" s="62" t="s">
        <v>589</v>
      </c>
      <c r="D63" s="62" t="s">
        <v>590</v>
      </c>
      <c r="E63" s="49" t="s">
        <v>762</v>
      </c>
      <c r="F63" s="62" t="str">
        <f t="shared" si="1"/>
        <v>20102</v>
      </c>
      <c r="G63" s="254">
        <v>10620102</v>
      </c>
      <c r="H63" s="49" t="s">
        <v>386</v>
      </c>
      <c r="I63" s="69">
        <v>19</v>
      </c>
      <c r="J63" s="69">
        <v>5</v>
      </c>
      <c r="K63" s="69">
        <v>8.5</v>
      </c>
      <c r="L63" s="69">
        <f t="shared" si="2"/>
        <v>0.95</v>
      </c>
      <c r="M63" s="69">
        <f t="shared" si="3"/>
        <v>1.615</v>
      </c>
      <c r="N63" s="56">
        <f>INDEX(Rate_Chart!$A$1:$AK$127,MATCH(Data!J63,Rate_Chart!$A$1:$A$127,0),MATCH(Data!K63,Rate_Chart!$A$1:$AK$1,0))</f>
        <v>44.481181500000005</v>
      </c>
      <c r="O63" s="57">
        <f t="shared" si="4"/>
        <v>845.14244850000011</v>
      </c>
      <c r="P63" s="58">
        <f t="shared" si="5"/>
        <v>417.01107656250002</v>
      </c>
      <c r="Q63" s="58">
        <f t="shared" si="6"/>
        <v>278.00738437500002</v>
      </c>
      <c r="R63" s="66">
        <f t="shared" si="15"/>
        <v>14.789992848750003</v>
      </c>
      <c r="S63" s="64">
        <f t="shared" si="7"/>
        <v>71.25</v>
      </c>
      <c r="T63" s="66">
        <f t="shared" si="8"/>
        <v>931.1824413487501</v>
      </c>
      <c r="U63" s="68">
        <f t="shared" si="9"/>
        <v>49.009602176250006</v>
      </c>
      <c r="V63" s="68">
        <f t="shared" si="10"/>
        <v>459.46502040234378</v>
      </c>
      <c r="W63" s="68">
        <f t="shared" si="11"/>
        <v>306.3100136015625</v>
      </c>
      <c r="Z63" s="213">
        <v>10620106</v>
      </c>
      <c r="AA63" s="213" t="s">
        <v>815</v>
      </c>
      <c r="AB63" s="213" t="s">
        <v>812</v>
      </c>
      <c r="AC63" s="256">
        <v>1502</v>
      </c>
      <c r="AD63" s="257">
        <v>59913.616008600009</v>
      </c>
    </row>
    <row r="64" spans="1:30" x14ac:dyDescent="0.25">
      <c r="A64" s="168" t="s">
        <v>910</v>
      </c>
      <c r="B64" s="62" t="s">
        <v>394</v>
      </c>
      <c r="C64" s="62" t="s">
        <v>589</v>
      </c>
      <c r="D64" s="62" t="s">
        <v>590</v>
      </c>
      <c r="E64" s="49" t="s">
        <v>762</v>
      </c>
      <c r="F64" s="62" t="str">
        <f t="shared" si="1"/>
        <v>20102</v>
      </c>
      <c r="G64" s="254">
        <v>10620102</v>
      </c>
      <c r="H64" s="49" t="s">
        <v>385</v>
      </c>
      <c r="I64" s="69">
        <v>16</v>
      </c>
      <c r="J64" s="69">
        <v>8</v>
      </c>
      <c r="K64" s="69">
        <v>8.8000000000000007</v>
      </c>
      <c r="L64" s="69">
        <f t="shared" si="2"/>
        <v>1.28</v>
      </c>
      <c r="M64" s="69">
        <f t="shared" si="3"/>
        <v>1.4080000000000001</v>
      </c>
      <c r="N64" s="56">
        <f>INDEX(Rate_Chart!$A$1:$AK$127,MATCH(Data!J64,Rate_Chart!$A$1:$A$127,0),MATCH(Data!K64,Rate_Chart!$A$1:$AK$1,0))</f>
        <v>66.131999999999991</v>
      </c>
      <c r="O64" s="57">
        <f t="shared" si="4"/>
        <v>1058.1119999999999</v>
      </c>
      <c r="P64" s="58">
        <f t="shared" si="5"/>
        <v>476.91346153846149</v>
      </c>
      <c r="Q64" s="58">
        <f t="shared" si="6"/>
        <v>317.94230769230768</v>
      </c>
      <c r="R64" s="66">
        <f t="shared" si="15"/>
        <v>18.516959999999997</v>
      </c>
      <c r="S64" s="64">
        <f t="shared" si="7"/>
        <v>60</v>
      </c>
      <c r="T64" s="66">
        <f t="shared" si="8"/>
        <v>1136.6289599999998</v>
      </c>
      <c r="U64" s="68">
        <f t="shared" si="9"/>
        <v>71.039309999999986</v>
      </c>
      <c r="V64" s="68">
        <f t="shared" si="10"/>
        <v>512.30271634615372</v>
      </c>
      <c r="W64" s="68">
        <f t="shared" si="11"/>
        <v>341.53514423076916</v>
      </c>
      <c r="Z64" s="213">
        <v>10620107</v>
      </c>
      <c r="AA64" s="213" t="s">
        <v>848</v>
      </c>
      <c r="AB64" s="213" t="s">
        <v>847</v>
      </c>
      <c r="AC64" s="256">
        <v>594</v>
      </c>
      <c r="AD64" s="257">
        <v>25512.727243800004</v>
      </c>
    </row>
    <row r="65" spans="1:30" x14ac:dyDescent="0.25">
      <c r="A65" s="168" t="s">
        <v>910</v>
      </c>
      <c r="B65" s="62" t="s">
        <v>395</v>
      </c>
      <c r="C65" s="62" t="s">
        <v>589</v>
      </c>
      <c r="D65" s="62" t="s">
        <v>590</v>
      </c>
      <c r="E65" s="49" t="s">
        <v>762</v>
      </c>
      <c r="F65" s="62" t="str">
        <f t="shared" si="1"/>
        <v>20102</v>
      </c>
      <c r="G65" s="254">
        <v>10620102</v>
      </c>
      <c r="H65" s="49" t="s">
        <v>385</v>
      </c>
      <c r="I65" s="69">
        <v>20</v>
      </c>
      <c r="J65" s="69">
        <v>6.4</v>
      </c>
      <c r="K65" s="69">
        <v>8.8000000000000007</v>
      </c>
      <c r="L65" s="69">
        <f t="shared" si="2"/>
        <v>1.28</v>
      </c>
      <c r="M65" s="69">
        <f t="shared" si="3"/>
        <v>1.76</v>
      </c>
      <c r="N65" s="56">
        <f>INDEX(Rate_Chart!$A$1:$AK$127,MATCH(Data!J65,Rate_Chart!$A$1:$A$127,0),MATCH(Data!K65,Rate_Chart!$A$1:$AK$1,0))</f>
        <v>52.9056</v>
      </c>
      <c r="O65" s="57">
        <f t="shared" si="4"/>
        <v>1058.1120000000001</v>
      </c>
      <c r="P65" s="58">
        <f t="shared" si="5"/>
        <v>431.29565217391303</v>
      </c>
      <c r="Q65" s="58">
        <f t="shared" si="6"/>
        <v>287.53043478260867</v>
      </c>
      <c r="R65" s="66">
        <f t="shared" si="15"/>
        <v>18.516960000000005</v>
      </c>
      <c r="S65" s="64">
        <f t="shared" si="7"/>
        <v>75</v>
      </c>
      <c r="T65" s="66">
        <f t="shared" si="8"/>
        <v>1151.62896</v>
      </c>
      <c r="U65" s="68">
        <f t="shared" si="9"/>
        <v>57.581448000000002</v>
      </c>
      <c r="V65" s="68">
        <f t="shared" si="10"/>
        <v>469.41397826086956</v>
      </c>
      <c r="W65" s="68">
        <f t="shared" si="11"/>
        <v>312.94265217391302</v>
      </c>
      <c r="Z65" s="213">
        <v>10620109</v>
      </c>
      <c r="AA65" s="213" t="s">
        <v>780</v>
      </c>
      <c r="AB65" s="213" t="s">
        <v>778</v>
      </c>
      <c r="AC65" s="256">
        <v>51320</v>
      </c>
      <c r="AD65" s="257">
        <v>2270633.8743149997</v>
      </c>
    </row>
    <row r="66" spans="1:30" x14ac:dyDescent="0.25">
      <c r="A66" s="168" t="s">
        <v>911</v>
      </c>
      <c r="B66" s="62" t="s">
        <v>394</v>
      </c>
      <c r="C66" s="62" t="s">
        <v>589</v>
      </c>
      <c r="D66" s="62" t="s">
        <v>590</v>
      </c>
      <c r="E66" s="49" t="s">
        <v>762</v>
      </c>
      <c r="F66" s="62" t="str">
        <f t="shared" si="1"/>
        <v>20102</v>
      </c>
      <c r="G66" s="254">
        <v>10620102</v>
      </c>
      <c r="H66" s="49" t="s">
        <v>385</v>
      </c>
      <c r="I66" s="69">
        <v>28</v>
      </c>
      <c r="J66" s="69">
        <v>6.4</v>
      </c>
      <c r="K66" s="69">
        <v>8.8000000000000007</v>
      </c>
      <c r="L66" s="69">
        <f t="shared" si="2"/>
        <v>1.7920000000000003</v>
      </c>
      <c r="M66" s="69">
        <f t="shared" si="3"/>
        <v>2.4640000000000004</v>
      </c>
      <c r="N66" s="56">
        <f>INDEX(Rate_Chart!$A$1:$AK$127,MATCH(Data!J66,Rate_Chart!$A$1:$A$127,0),MATCH(Data!K66,Rate_Chart!$A$1:$AK$1,0))</f>
        <v>52.9056</v>
      </c>
      <c r="O66" s="57">
        <f t="shared" si="4"/>
        <v>1481.3568</v>
      </c>
      <c r="P66" s="58">
        <f t="shared" si="5"/>
        <v>431.29565217391303</v>
      </c>
      <c r="Q66" s="58">
        <f t="shared" si="6"/>
        <v>287.53043478260867</v>
      </c>
      <c r="R66" s="66">
        <f t="shared" si="15"/>
        <v>25.923744000000003</v>
      </c>
      <c r="S66" s="64">
        <f t="shared" si="7"/>
        <v>105</v>
      </c>
      <c r="T66" s="66">
        <f t="shared" si="8"/>
        <v>1612.280544</v>
      </c>
      <c r="U66" s="68">
        <f t="shared" si="9"/>
        <v>57.581448000000002</v>
      </c>
      <c r="V66" s="68">
        <f t="shared" si="10"/>
        <v>469.41397826086956</v>
      </c>
      <c r="W66" s="68">
        <f t="shared" si="11"/>
        <v>312.94265217391302</v>
      </c>
      <c r="Z66" s="213">
        <v>10620111</v>
      </c>
      <c r="AA66" s="213" t="s">
        <v>881</v>
      </c>
      <c r="AB66" s="213" t="s">
        <v>880</v>
      </c>
      <c r="AC66" s="256">
        <v>1195</v>
      </c>
      <c r="AD66" s="257">
        <v>51769.340685000003</v>
      </c>
    </row>
    <row r="67" spans="1:30" x14ac:dyDescent="0.25">
      <c r="A67" s="168" t="s">
        <v>911</v>
      </c>
      <c r="B67" s="62" t="s">
        <v>394</v>
      </c>
      <c r="C67" s="62" t="s">
        <v>589</v>
      </c>
      <c r="D67" s="62" t="s">
        <v>590</v>
      </c>
      <c r="E67" s="49" t="s">
        <v>762</v>
      </c>
      <c r="F67" s="62" t="str">
        <f t="shared" si="1"/>
        <v>20102</v>
      </c>
      <c r="G67" s="254">
        <v>10620102</v>
      </c>
      <c r="H67" s="49" t="s">
        <v>386</v>
      </c>
      <c r="I67" s="69">
        <v>18</v>
      </c>
      <c r="J67" s="69">
        <v>3</v>
      </c>
      <c r="K67" s="69">
        <v>8</v>
      </c>
      <c r="L67" s="69">
        <f t="shared" si="2"/>
        <v>0.54</v>
      </c>
      <c r="M67" s="69">
        <f t="shared" si="3"/>
        <v>1.44</v>
      </c>
      <c r="N67" s="56">
        <f>INDEX(Rate_Chart!$A$1:$AK$127,MATCH(Data!J67,Rate_Chart!$A$1:$A$127,0),MATCH(Data!K67,Rate_Chart!$A$1:$AK$1,0))</f>
        <v>34.751112000000006</v>
      </c>
      <c r="O67" s="57">
        <f t="shared" si="4"/>
        <v>625.52001600000017</v>
      </c>
      <c r="P67" s="58">
        <f t="shared" si="5"/>
        <v>417.01334400000002</v>
      </c>
      <c r="Q67" s="58">
        <f t="shared" si="6"/>
        <v>278.00889599999999</v>
      </c>
      <c r="R67" s="66">
        <f t="shared" si="15"/>
        <v>10.946600280000004</v>
      </c>
      <c r="S67" s="64">
        <f t="shared" si="7"/>
        <v>67.5</v>
      </c>
      <c r="T67" s="66">
        <f t="shared" si="8"/>
        <v>703.96661628000015</v>
      </c>
      <c r="U67" s="68">
        <f t="shared" si="9"/>
        <v>39.109256460000012</v>
      </c>
      <c r="V67" s="68">
        <f t="shared" si="10"/>
        <v>469.31107752000008</v>
      </c>
      <c r="W67" s="68">
        <f t="shared" si="11"/>
        <v>312.87405168000004</v>
      </c>
      <c r="Z67" s="213">
        <v>10620112</v>
      </c>
      <c r="AA67" s="213" t="s">
        <v>807</v>
      </c>
      <c r="AB67" s="213" t="s">
        <v>804</v>
      </c>
      <c r="AC67" s="256">
        <v>692</v>
      </c>
      <c r="AD67" s="257">
        <v>28083.0305099</v>
      </c>
    </row>
    <row r="68" spans="1:30" x14ac:dyDescent="0.25">
      <c r="A68" s="168" t="s">
        <v>911</v>
      </c>
      <c r="B68" s="62" t="s">
        <v>395</v>
      </c>
      <c r="C68" s="62" t="s">
        <v>589</v>
      </c>
      <c r="D68" s="62" t="s">
        <v>590</v>
      </c>
      <c r="E68" s="49" t="s">
        <v>762</v>
      </c>
      <c r="F68" s="62" t="str">
        <f t="shared" si="1"/>
        <v>20102</v>
      </c>
      <c r="G68" s="254">
        <v>10620102</v>
      </c>
      <c r="H68" s="49" t="s">
        <v>385</v>
      </c>
      <c r="I68" s="69">
        <v>23</v>
      </c>
      <c r="J68" s="69">
        <v>6</v>
      </c>
      <c r="K68" s="69">
        <v>8.6</v>
      </c>
      <c r="L68" s="69">
        <f t="shared" si="2"/>
        <v>1.38</v>
      </c>
      <c r="M68" s="69">
        <f t="shared" si="3"/>
        <v>1.9779999999999998</v>
      </c>
      <c r="N68" s="56">
        <f>INDEX(Rate_Chart!$A$1:$AK$127,MATCH(Data!J68,Rate_Chart!$A$1:$A$127,0),MATCH(Data!K68,Rate_Chart!$A$1:$AK$1,0))</f>
        <v>49.097999999999999</v>
      </c>
      <c r="O68" s="57">
        <f t="shared" si="4"/>
        <v>1129.2539999999999</v>
      </c>
      <c r="P68" s="58">
        <f t="shared" si="5"/>
        <v>418.44886363636368</v>
      </c>
      <c r="Q68" s="58">
        <f t="shared" si="6"/>
        <v>278.96590909090912</v>
      </c>
      <c r="R68" s="66">
        <f t="shared" si="15"/>
        <v>19.761945000000001</v>
      </c>
      <c r="S68" s="64">
        <f t="shared" si="7"/>
        <v>86.25</v>
      </c>
      <c r="T68" s="66">
        <f t="shared" si="8"/>
        <v>1235.2659449999999</v>
      </c>
      <c r="U68" s="68">
        <f t="shared" si="9"/>
        <v>53.707214999999998</v>
      </c>
      <c r="V68" s="68">
        <f t="shared" si="10"/>
        <v>457.7319460227273</v>
      </c>
      <c r="W68" s="68">
        <f t="shared" si="11"/>
        <v>305.15463068181822</v>
      </c>
      <c r="Z68" s="213">
        <v>10620115</v>
      </c>
      <c r="AA68" s="213" t="s">
        <v>781</v>
      </c>
      <c r="AB68" s="213" t="s">
        <v>779</v>
      </c>
      <c r="AC68" s="256">
        <v>2636</v>
      </c>
      <c r="AD68" s="257">
        <v>100911.39033810003</v>
      </c>
    </row>
    <row r="69" spans="1:30" x14ac:dyDescent="0.25">
      <c r="A69" s="168" t="s">
        <v>912</v>
      </c>
      <c r="B69" s="62" t="s">
        <v>394</v>
      </c>
      <c r="C69" s="62" t="s">
        <v>589</v>
      </c>
      <c r="D69" s="62" t="s">
        <v>590</v>
      </c>
      <c r="E69" s="49" t="s">
        <v>762</v>
      </c>
      <c r="F69" s="62" t="str">
        <f t="shared" ref="F69:F132" si="16">MID(E69,2,5)</f>
        <v>20102</v>
      </c>
      <c r="G69" s="254">
        <v>10620102</v>
      </c>
      <c r="H69" s="49" t="s">
        <v>385</v>
      </c>
      <c r="I69" s="69">
        <v>12</v>
      </c>
      <c r="J69" s="69">
        <v>6.3</v>
      </c>
      <c r="K69" s="69">
        <v>9</v>
      </c>
      <c r="L69" s="69">
        <f t="shared" ref="L69:L96" si="17">J69*I69/100</f>
        <v>0.75599999999999989</v>
      </c>
      <c r="M69" s="69">
        <f t="shared" ref="M69:M96" si="18">K69*I69/100</f>
        <v>1.08</v>
      </c>
      <c r="N69" s="56">
        <f>INDEX(Rate_Chart!$A$1:$AK$127,MATCH(Data!J69,Rate_Chart!$A$1:$A$127,0),MATCH(Data!K69,Rate_Chart!$A$1:$AK$1,0))</f>
        <v>52.604999999999997</v>
      </c>
      <c r="O69" s="57">
        <f t="shared" ref="O69:O96" si="19">N69*I69</f>
        <v>631.26</v>
      </c>
      <c r="P69" s="58">
        <f t="shared" ref="P69:P96" si="20">N69/(J69%+K69%*2/3)</f>
        <v>427.6829268292683</v>
      </c>
      <c r="Q69" s="58">
        <f t="shared" ref="Q69:Q96" si="21">P69*2/3</f>
        <v>285.1219512195122</v>
      </c>
      <c r="R69" s="66">
        <f t="shared" ref="R69:R132" si="22">O69*1.75%</f>
        <v>11.04705</v>
      </c>
      <c r="S69" s="64">
        <f t="shared" ref="S69:S96" si="23">I69*3.75</f>
        <v>45</v>
      </c>
      <c r="T69" s="66">
        <f t="shared" ref="T69:T96" si="24">R69+S69+O69</f>
        <v>687.30705</v>
      </c>
      <c r="U69" s="68">
        <f t="shared" ref="U69:U96" si="25">T69/I69</f>
        <v>57.2755875</v>
      </c>
      <c r="V69" s="68">
        <f>U69/(J69%+K69%*2/3)</f>
        <v>465.6551829268293</v>
      </c>
      <c r="W69" s="68">
        <f t="shared" ref="W69:W96" si="26">V69*2/3</f>
        <v>310.43678861788618</v>
      </c>
      <c r="Z69" s="213">
        <v>10620116</v>
      </c>
      <c r="AA69" s="213" t="s">
        <v>932</v>
      </c>
      <c r="AB69" s="213" t="s">
        <v>925</v>
      </c>
      <c r="AC69" s="256">
        <v>2950</v>
      </c>
      <c r="AD69" s="257">
        <v>127529.03542499999</v>
      </c>
    </row>
    <row r="70" spans="1:30" x14ac:dyDescent="0.25">
      <c r="A70" s="168" t="s">
        <v>912</v>
      </c>
      <c r="B70" s="62" t="s">
        <v>394</v>
      </c>
      <c r="C70" s="62" t="s">
        <v>589</v>
      </c>
      <c r="D70" s="62" t="s">
        <v>590</v>
      </c>
      <c r="E70" s="49" t="s">
        <v>762</v>
      </c>
      <c r="F70" s="62" t="str">
        <f t="shared" si="16"/>
        <v>20102</v>
      </c>
      <c r="G70" s="254">
        <v>10620102</v>
      </c>
      <c r="H70" s="49" t="s">
        <v>386</v>
      </c>
      <c r="I70" s="69">
        <v>25</v>
      </c>
      <c r="J70" s="69">
        <v>3</v>
      </c>
      <c r="K70" s="69">
        <v>8</v>
      </c>
      <c r="L70" s="69">
        <f t="shared" si="17"/>
        <v>0.75</v>
      </c>
      <c r="M70" s="69">
        <f t="shared" si="18"/>
        <v>2</v>
      </c>
      <c r="N70" s="56">
        <f>INDEX(Rate_Chart!$A$1:$AK$127,MATCH(Data!J70,Rate_Chart!$A$1:$A$127,0),MATCH(Data!K70,Rate_Chart!$A$1:$AK$1,0))</f>
        <v>34.751112000000006</v>
      </c>
      <c r="O70" s="57">
        <f t="shared" si="19"/>
        <v>868.77780000000018</v>
      </c>
      <c r="P70" s="58">
        <f t="shared" si="20"/>
        <v>417.01334400000002</v>
      </c>
      <c r="Q70" s="58">
        <f t="shared" si="21"/>
        <v>278.00889599999999</v>
      </c>
      <c r="R70" s="66">
        <f t="shared" si="22"/>
        <v>15.203611500000004</v>
      </c>
      <c r="S70" s="64">
        <f t="shared" si="23"/>
        <v>93.75</v>
      </c>
      <c r="T70" s="66">
        <f t="shared" si="24"/>
        <v>977.73141150000015</v>
      </c>
      <c r="U70" s="68">
        <f t="shared" si="25"/>
        <v>39.109256460000005</v>
      </c>
      <c r="V70" s="68">
        <f t="shared" ref="V70:V96" si="27">U70/(J70%+K70%*2/3)</f>
        <v>469.31107752000003</v>
      </c>
      <c r="W70" s="68">
        <f t="shared" si="26"/>
        <v>312.87405168000004</v>
      </c>
      <c r="Z70" s="213">
        <v>10620119</v>
      </c>
      <c r="AA70" s="213" t="s">
        <v>816</v>
      </c>
      <c r="AB70" s="213" t="s">
        <v>813</v>
      </c>
      <c r="AC70" s="256">
        <v>19620</v>
      </c>
      <c r="AD70" s="257">
        <v>827530.00939500006</v>
      </c>
    </row>
    <row r="71" spans="1:30" x14ac:dyDescent="0.25">
      <c r="A71" s="168" t="s">
        <v>912</v>
      </c>
      <c r="B71" s="62" t="s">
        <v>395</v>
      </c>
      <c r="C71" s="62" t="s">
        <v>589</v>
      </c>
      <c r="D71" s="62" t="s">
        <v>590</v>
      </c>
      <c r="E71" s="49" t="s">
        <v>762</v>
      </c>
      <c r="F71" s="62" t="str">
        <f t="shared" si="16"/>
        <v>20102</v>
      </c>
      <c r="G71" s="254">
        <v>10620102</v>
      </c>
      <c r="H71" s="49" t="s">
        <v>385</v>
      </c>
      <c r="I71" s="69">
        <v>21</v>
      </c>
      <c r="J71" s="69">
        <v>7.3</v>
      </c>
      <c r="K71" s="69">
        <v>9</v>
      </c>
      <c r="L71" s="69">
        <f t="shared" si="17"/>
        <v>1.5329999999999999</v>
      </c>
      <c r="M71" s="69">
        <f t="shared" si="18"/>
        <v>1.89</v>
      </c>
      <c r="N71" s="56">
        <f>INDEX(Rate_Chart!$A$1:$AK$127,MATCH(Data!J71,Rate_Chart!$A$1:$A$127,0),MATCH(Data!K71,Rate_Chart!$A$1:$AK$1,0))</f>
        <v>60.954999999999998</v>
      </c>
      <c r="O71" s="57">
        <f t="shared" si="19"/>
        <v>1280.0550000000001</v>
      </c>
      <c r="P71" s="58">
        <f t="shared" si="20"/>
        <v>458.30827067669168</v>
      </c>
      <c r="Q71" s="58">
        <f t="shared" si="21"/>
        <v>305.53884711779443</v>
      </c>
      <c r="R71" s="66">
        <f t="shared" si="22"/>
        <v>22.400962500000002</v>
      </c>
      <c r="S71" s="64">
        <f t="shared" si="23"/>
        <v>78.75</v>
      </c>
      <c r="T71" s="66">
        <f t="shared" si="24"/>
        <v>1381.2059625000002</v>
      </c>
      <c r="U71" s="68">
        <f t="shared" si="25"/>
        <v>65.771712500000007</v>
      </c>
      <c r="V71" s="68">
        <f t="shared" si="27"/>
        <v>494.52415413533839</v>
      </c>
      <c r="W71" s="68">
        <f t="shared" si="26"/>
        <v>329.68276942355891</v>
      </c>
      <c r="Z71" s="213">
        <v>10620120</v>
      </c>
      <c r="AA71" s="213" t="s">
        <v>840</v>
      </c>
      <c r="AB71" s="213" t="s">
        <v>839</v>
      </c>
      <c r="AC71" s="256">
        <v>839</v>
      </c>
      <c r="AD71" s="257">
        <v>43292.427365200005</v>
      </c>
    </row>
    <row r="72" spans="1:30" x14ac:dyDescent="0.25">
      <c r="A72" s="168" t="s">
        <v>913</v>
      </c>
      <c r="B72" s="62" t="s">
        <v>394</v>
      </c>
      <c r="C72" s="62" t="s">
        <v>589</v>
      </c>
      <c r="D72" s="62" t="s">
        <v>590</v>
      </c>
      <c r="E72" s="49" t="s">
        <v>762</v>
      </c>
      <c r="F72" s="62" t="str">
        <f t="shared" si="16"/>
        <v>20102</v>
      </c>
      <c r="G72" s="254">
        <v>10620102</v>
      </c>
      <c r="H72" s="49" t="s">
        <v>385</v>
      </c>
      <c r="I72" s="69">
        <v>17</v>
      </c>
      <c r="J72" s="69">
        <v>6.6</v>
      </c>
      <c r="K72" s="69">
        <v>8.8000000000000007</v>
      </c>
      <c r="L72" s="69">
        <f t="shared" si="17"/>
        <v>1.1219999999999999</v>
      </c>
      <c r="M72" s="69">
        <f t="shared" si="18"/>
        <v>1.4960000000000002</v>
      </c>
      <c r="N72" s="56">
        <f>INDEX(Rate_Chart!$A$1:$AK$127,MATCH(Data!J72,Rate_Chart!$A$1:$A$127,0),MATCH(Data!K72,Rate_Chart!$A$1:$AK$1,0))</f>
        <v>54.558900000000001</v>
      </c>
      <c r="O72" s="57">
        <f t="shared" si="19"/>
        <v>927.50130000000001</v>
      </c>
      <c r="P72" s="58">
        <f t="shared" si="20"/>
        <v>437.63823529411764</v>
      </c>
      <c r="Q72" s="58">
        <f t="shared" si="21"/>
        <v>291.75882352941176</v>
      </c>
      <c r="R72" s="66">
        <f t="shared" si="22"/>
        <v>16.231272750000002</v>
      </c>
      <c r="S72" s="64">
        <f t="shared" si="23"/>
        <v>63.75</v>
      </c>
      <c r="T72" s="66">
        <f t="shared" si="24"/>
        <v>1007.48257275</v>
      </c>
      <c r="U72" s="68">
        <f t="shared" si="25"/>
        <v>59.263680749999999</v>
      </c>
      <c r="V72" s="68">
        <f t="shared" si="27"/>
        <v>475.37711831550797</v>
      </c>
      <c r="W72" s="68">
        <f t="shared" si="26"/>
        <v>316.91807887700531</v>
      </c>
      <c r="Z72" s="213">
        <v>10620121</v>
      </c>
      <c r="AA72" s="213" t="s">
        <v>867</v>
      </c>
      <c r="AB72" s="213" t="s">
        <v>866</v>
      </c>
      <c r="AC72" s="256">
        <v>4335</v>
      </c>
      <c r="AD72" s="257">
        <v>177003.44804400014</v>
      </c>
    </row>
    <row r="73" spans="1:30" x14ac:dyDescent="0.25">
      <c r="A73" s="168" t="s">
        <v>913</v>
      </c>
      <c r="B73" s="62" t="s">
        <v>394</v>
      </c>
      <c r="C73" s="62" t="s">
        <v>589</v>
      </c>
      <c r="D73" s="62" t="s">
        <v>590</v>
      </c>
      <c r="E73" s="49" t="s">
        <v>762</v>
      </c>
      <c r="F73" s="62" t="str">
        <f t="shared" si="16"/>
        <v>20102</v>
      </c>
      <c r="G73" s="254">
        <v>10620102</v>
      </c>
      <c r="H73" s="49" t="s">
        <v>386</v>
      </c>
      <c r="I73" s="69">
        <v>12</v>
      </c>
      <c r="J73" s="69">
        <v>3</v>
      </c>
      <c r="K73" s="69">
        <v>8</v>
      </c>
      <c r="L73" s="69">
        <f t="shared" si="17"/>
        <v>0.36</v>
      </c>
      <c r="M73" s="69">
        <f t="shared" si="18"/>
        <v>0.96</v>
      </c>
      <c r="N73" s="56">
        <f>INDEX(Rate_Chart!$A$1:$AK$127,MATCH(Data!J73,Rate_Chart!$A$1:$A$127,0),MATCH(Data!K73,Rate_Chart!$A$1:$AK$1,0))</f>
        <v>34.751112000000006</v>
      </c>
      <c r="O73" s="57">
        <f t="shared" si="19"/>
        <v>417.01334400000007</v>
      </c>
      <c r="P73" s="58">
        <f t="shared" si="20"/>
        <v>417.01334400000002</v>
      </c>
      <c r="Q73" s="58">
        <f t="shared" si="21"/>
        <v>278.00889599999999</v>
      </c>
      <c r="R73" s="66">
        <f t="shared" si="22"/>
        <v>7.2977335200000022</v>
      </c>
      <c r="S73" s="64">
        <f t="shared" si="23"/>
        <v>45</v>
      </c>
      <c r="T73" s="66">
        <f t="shared" si="24"/>
        <v>469.31107752000008</v>
      </c>
      <c r="U73" s="68">
        <f t="shared" si="25"/>
        <v>39.109256460000005</v>
      </c>
      <c r="V73" s="68">
        <f t="shared" si="27"/>
        <v>469.31107752000003</v>
      </c>
      <c r="W73" s="68">
        <f t="shared" si="26"/>
        <v>312.87405168000004</v>
      </c>
      <c r="Z73" s="213">
        <v>10620122</v>
      </c>
      <c r="AA73" s="213" t="s">
        <v>856</v>
      </c>
      <c r="AB73" s="213" t="s">
        <v>855</v>
      </c>
      <c r="AC73" s="256">
        <v>372</v>
      </c>
      <c r="AD73" s="257">
        <v>12960.356663999997</v>
      </c>
    </row>
    <row r="74" spans="1:30" x14ac:dyDescent="0.25">
      <c r="A74" s="168" t="s">
        <v>913</v>
      </c>
      <c r="B74" s="62" t="s">
        <v>395</v>
      </c>
      <c r="C74" s="62" t="s">
        <v>589</v>
      </c>
      <c r="D74" s="62" t="s">
        <v>590</v>
      </c>
      <c r="E74" s="49" t="s">
        <v>762</v>
      </c>
      <c r="F74" s="62" t="str">
        <f t="shared" si="16"/>
        <v>20102</v>
      </c>
      <c r="G74" s="254">
        <v>10620102</v>
      </c>
      <c r="H74" s="49" t="s">
        <v>385</v>
      </c>
      <c r="I74" s="69">
        <v>21</v>
      </c>
      <c r="J74" s="69">
        <v>6.6</v>
      </c>
      <c r="K74" s="69">
        <v>8.8000000000000007</v>
      </c>
      <c r="L74" s="69">
        <f t="shared" si="17"/>
        <v>1.3859999999999999</v>
      </c>
      <c r="M74" s="69">
        <f t="shared" si="18"/>
        <v>1.8480000000000001</v>
      </c>
      <c r="N74" s="56">
        <f>INDEX(Rate_Chart!$A$1:$AK$127,MATCH(Data!J74,Rate_Chart!$A$1:$A$127,0),MATCH(Data!K74,Rate_Chart!$A$1:$AK$1,0))</f>
        <v>54.558900000000001</v>
      </c>
      <c r="O74" s="57">
        <f t="shared" si="19"/>
        <v>1145.7369000000001</v>
      </c>
      <c r="P74" s="58">
        <f t="shared" si="20"/>
        <v>437.63823529411764</v>
      </c>
      <c r="Q74" s="58">
        <f t="shared" si="21"/>
        <v>291.75882352941176</v>
      </c>
      <c r="R74" s="66">
        <f t="shared" si="22"/>
        <v>20.050395750000003</v>
      </c>
      <c r="S74" s="64">
        <f t="shared" si="23"/>
        <v>78.75</v>
      </c>
      <c r="T74" s="66">
        <f t="shared" si="24"/>
        <v>1244.5372957500001</v>
      </c>
      <c r="U74" s="68">
        <f t="shared" si="25"/>
        <v>59.263680750000006</v>
      </c>
      <c r="V74" s="68">
        <f t="shared" si="27"/>
        <v>475.37711831550803</v>
      </c>
      <c r="W74" s="68">
        <f t="shared" si="26"/>
        <v>316.91807887700537</v>
      </c>
      <c r="Z74" s="213">
        <v>10620123</v>
      </c>
      <c r="AA74" s="213" t="s">
        <v>875</v>
      </c>
      <c r="AB74" s="213" t="s">
        <v>872</v>
      </c>
      <c r="AC74" s="256">
        <v>1167</v>
      </c>
      <c r="AD74" s="257">
        <v>44249.866095599995</v>
      </c>
    </row>
    <row r="75" spans="1:30" x14ac:dyDescent="0.25">
      <c r="A75" s="168" t="s">
        <v>913</v>
      </c>
      <c r="B75" s="62" t="s">
        <v>395</v>
      </c>
      <c r="C75" s="62" t="s">
        <v>589</v>
      </c>
      <c r="D75" s="62" t="s">
        <v>590</v>
      </c>
      <c r="E75" s="49" t="s">
        <v>762</v>
      </c>
      <c r="F75" s="62" t="str">
        <f t="shared" si="16"/>
        <v>20102</v>
      </c>
      <c r="G75" s="254">
        <v>10620102</v>
      </c>
      <c r="H75" s="49" t="s">
        <v>386</v>
      </c>
      <c r="I75" s="69">
        <v>21</v>
      </c>
      <c r="J75" s="69">
        <v>3</v>
      </c>
      <c r="K75" s="69">
        <v>8</v>
      </c>
      <c r="L75" s="69">
        <f t="shared" si="17"/>
        <v>0.63</v>
      </c>
      <c r="M75" s="69">
        <f t="shared" si="18"/>
        <v>1.68</v>
      </c>
      <c r="N75" s="56">
        <f>INDEX(Rate_Chart!$A$1:$AK$127,MATCH(Data!J75,Rate_Chart!$A$1:$A$127,0),MATCH(Data!K75,Rate_Chart!$A$1:$AK$1,0))</f>
        <v>34.751112000000006</v>
      </c>
      <c r="O75" s="57">
        <f t="shared" si="19"/>
        <v>729.77335200000016</v>
      </c>
      <c r="P75" s="58">
        <f t="shared" si="20"/>
        <v>417.01334400000002</v>
      </c>
      <c r="Q75" s="58">
        <f t="shared" si="21"/>
        <v>278.00889599999999</v>
      </c>
      <c r="R75" s="66">
        <f t="shared" si="22"/>
        <v>12.771033660000004</v>
      </c>
      <c r="S75" s="64">
        <f t="shared" si="23"/>
        <v>78.75</v>
      </c>
      <c r="T75" s="66">
        <f t="shared" si="24"/>
        <v>821.29438566000022</v>
      </c>
      <c r="U75" s="68">
        <f t="shared" si="25"/>
        <v>39.109256460000012</v>
      </c>
      <c r="V75" s="68">
        <f t="shared" si="27"/>
        <v>469.31107752000008</v>
      </c>
      <c r="W75" s="68">
        <f t="shared" si="26"/>
        <v>312.87405168000004</v>
      </c>
      <c r="Z75" s="213">
        <v>10620124</v>
      </c>
      <c r="AA75" s="213" t="s">
        <v>893</v>
      </c>
      <c r="AB75" s="213" t="s">
        <v>889</v>
      </c>
      <c r="AC75" s="256">
        <v>418</v>
      </c>
      <c r="AD75" s="257">
        <v>17248.138219300003</v>
      </c>
    </row>
    <row r="76" spans="1:30" x14ac:dyDescent="0.25">
      <c r="A76" s="168" t="s">
        <v>914</v>
      </c>
      <c r="B76" s="62" t="s">
        <v>394</v>
      </c>
      <c r="C76" s="62" t="s">
        <v>589</v>
      </c>
      <c r="D76" s="62" t="s">
        <v>590</v>
      </c>
      <c r="E76" s="49" t="s">
        <v>762</v>
      </c>
      <c r="F76" s="62" t="str">
        <f t="shared" si="16"/>
        <v>20102</v>
      </c>
      <c r="G76" s="254">
        <v>10620102</v>
      </c>
      <c r="H76" s="49" t="s">
        <v>385</v>
      </c>
      <c r="I76" s="69">
        <v>26</v>
      </c>
      <c r="J76" s="69">
        <v>7</v>
      </c>
      <c r="K76" s="69">
        <v>9</v>
      </c>
      <c r="L76" s="69">
        <f t="shared" si="17"/>
        <v>1.82</v>
      </c>
      <c r="M76" s="69">
        <f t="shared" si="18"/>
        <v>2.34</v>
      </c>
      <c r="N76" s="56">
        <f>INDEX(Rate_Chart!$A$1:$AK$127,MATCH(Data!J76,Rate_Chart!$A$1:$A$127,0),MATCH(Data!K76,Rate_Chart!$A$1:$AK$1,0))</f>
        <v>58.45</v>
      </c>
      <c r="O76" s="57">
        <f t="shared" si="19"/>
        <v>1519.7</v>
      </c>
      <c r="P76" s="58">
        <f t="shared" si="20"/>
        <v>449.61538461538464</v>
      </c>
      <c r="Q76" s="58">
        <f t="shared" si="21"/>
        <v>299.74358974358978</v>
      </c>
      <c r="R76" s="66">
        <f t="shared" si="22"/>
        <v>26.594750000000005</v>
      </c>
      <c r="S76" s="64">
        <f t="shared" si="23"/>
        <v>97.5</v>
      </c>
      <c r="T76" s="66">
        <f t="shared" si="24"/>
        <v>1643.79475</v>
      </c>
      <c r="U76" s="68">
        <f t="shared" si="25"/>
        <v>63.222875000000002</v>
      </c>
      <c r="V76" s="68">
        <f t="shared" si="27"/>
        <v>486.32980769230767</v>
      </c>
      <c r="W76" s="68">
        <f t="shared" si="26"/>
        <v>324.21987179487178</v>
      </c>
      <c r="Z76" s="213">
        <v>10620125</v>
      </c>
      <c r="AA76" s="213" t="s">
        <v>894</v>
      </c>
      <c r="AB76" s="213" t="s">
        <v>890</v>
      </c>
      <c r="AC76" s="256">
        <v>403</v>
      </c>
      <c r="AD76" s="257">
        <v>16052.023222299998</v>
      </c>
    </row>
    <row r="77" spans="1:30" x14ac:dyDescent="0.25">
      <c r="A77" s="168" t="s">
        <v>914</v>
      </c>
      <c r="B77" s="62" t="s">
        <v>394</v>
      </c>
      <c r="C77" s="62" t="s">
        <v>589</v>
      </c>
      <c r="D77" s="62" t="s">
        <v>590</v>
      </c>
      <c r="E77" s="49" t="s">
        <v>762</v>
      </c>
      <c r="F77" s="62" t="str">
        <f t="shared" si="16"/>
        <v>20102</v>
      </c>
      <c r="G77" s="254">
        <v>10620102</v>
      </c>
      <c r="H77" s="49" t="s">
        <v>386</v>
      </c>
      <c r="I77" s="69">
        <v>68</v>
      </c>
      <c r="J77" s="69">
        <v>3.2</v>
      </c>
      <c r="K77" s="69">
        <v>8</v>
      </c>
      <c r="L77" s="69">
        <f t="shared" si="17"/>
        <v>2.1760000000000002</v>
      </c>
      <c r="M77" s="69">
        <f t="shared" si="18"/>
        <v>5.44</v>
      </c>
      <c r="N77" s="56">
        <f>INDEX(Rate_Chart!$A$1:$AK$127,MATCH(Data!J77,Rate_Chart!$A$1:$A$127,0),MATCH(Data!K77,Rate_Chart!$A$1:$AK$1,0))</f>
        <v>35.585112000000002</v>
      </c>
      <c r="O77" s="57">
        <f t="shared" si="19"/>
        <v>2419.7876160000001</v>
      </c>
      <c r="P77" s="58">
        <f t="shared" si="20"/>
        <v>417.01303124999998</v>
      </c>
      <c r="Q77" s="58">
        <f t="shared" si="21"/>
        <v>278.00868750000001</v>
      </c>
      <c r="R77" s="66">
        <f t="shared" si="22"/>
        <v>42.346283280000009</v>
      </c>
      <c r="S77" s="64">
        <f t="shared" si="23"/>
        <v>255</v>
      </c>
      <c r="T77" s="66">
        <f t="shared" si="24"/>
        <v>2717.1338992800002</v>
      </c>
      <c r="U77" s="68">
        <f t="shared" si="25"/>
        <v>39.957851460000001</v>
      </c>
      <c r="V77" s="68">
        <f t="shared" si="27"/>
        <v>468.25607179687495</v>
      </c>
      <c r="W77" s="68">
        <f t="shared" si="26"/>
        <v>312.17071453124998</v>
      </c>
      <c r="Z77" s="236" t="s">
        <v>388</v>
      </c>
      <c r="AA77" s="217"/>
      <c r="AB77" s="217"/>
      <c r="AC77" s="258">
        <v>257207</v>
      </c>
      <c r="AD77" s="259">
        <v>11235794.824160501</v>
      </c>
    </row>
    <row r="78" spans="1:30" x14ac:dyDescent="0.25">
      <c r="A78" s="168" t="s">
        <v>914</v>
      </c>
      <c r="B78" s="62" t="s">
        <v>395</v>
      </c>
      <c r="C78" s="62" t="s">
        <v>589</v>
      </c>
      <c r="D78" s="62" t="s">
        <v>590</v>
      </c>
      <c r="E78" s="49" t="s">
        <v>762</v>
      </c>
      <c r="F78" s="62" t="str">
        <f t="shared" si="16"/>
        <v>20102</v>
      </c>
      <c r="G78" s="254">
        <v>10620102</v>
      </c>
      <c r="H78" s="49" t="s">
        <v>385</v>
      </c>
      <c r="I78" s="69">
        <v>18</v>
      </c>
      <c r="J78" s="69">
        <v>6.5</v>
      </c>
      <c r="K78" s="69">
        <v>8.8000000000000007</v>
      </c>
      <c r="L78" s="69">
        <f t="shared" si="17"/>
        <v>1.17</v>
      </c>
      <c r="M78" s="69">
        <f t="shared" si="18"/>
        <v>1.5840000000000001</v>
      </c>
      <c r="N78" s="56">
        <f>INDEX(Rate_Chart!$A$1:$AK$127,MATCH(Data!J78,Rate_Chart!$A$1:$A$127,0),MATCH(Data!K78,Rate_Chart!$A$1:$AK$1,0))</f>
        <v>53.732250000000001</v>
      </c>
      <c r="O78" s="57">
        <f t="shared" si="19"/>
        <v>967.18050000000005</v>
      </c>
      <c r="P78" s="58">
        <f t="shared" si="20"/>
        <v>434.49258760107813</v>
      </c>
      <c r="Q78" s="58">
        <f t="shared" si="21"/>
        <v>289.66172506738542</v>
      </c>
      <c r="R78" s="66">
        <f t="shared" si="22"/>
        <v>16.925658750000004</v>
      </c>
      <c r="S78" s="64">
        <f t="shared" si="23"/>
        <v>67.5</v>
      </c>
      <c r="T78" s="66">
        <f t="shared" si="24"/>
        <v>1051.6061587500001</v>
      </c>
      <c r="U78" s="68">
        <f t="shared" si="25"/>
        <v>58.422564375000007</v>
      </c>
      <c r="V78" s="68">
        <f t="shared" si="27"/>
        <v>472.41965801886795</v>
      </c>
      <c r="W78" s="68">
        <f t="shared" si="26"/>
        <v>314.94643867924532</v>
      </c>
    </row>
    <row r="79" spans="1:30" x14ac:dyDescent="0.25">
      <c r="A79" s="168" t="s">
        <v>915</v>
      </c>
      <c r="B79" s="62" t="s">
        <v>394</v>
      </c>
      <c r="C79" s="62" t="s">
        <v>589</v>
      </c>
      <c r="D79" s="62" t="s">
        <v>590</v>
      </c>
      <c r="E79" s="49" t="s">
        <v>762</v>
      </c>
      <c r="F79" s="62" t="str">
        <f t="shared" si="16"/>
        <v>20102</v>
      </c>
      <c r="G79" s="254">
        <v>10620102</v>
      </c>
      <c r="H79" s="49" t="s">
        <v>385</v>
      </c>
      <c r="I79" s="69">
        <v>22</v>
      </c>
      <c r="J79" s="69">
        <v>7.1</v>
      </c>
      <c r="K79" s="69">
        <v>8.8000000000000007</v>
      </c>
      <c r="L79" s="69">
        <f t="shared" si="17"/>
        <v>1.5619999999999998</v>
      </c>
      <c r="M79" s="69">
        <f t="shared" si="18"/>
        <v>1.9360000000000002</v>
      </c>
      <c r="N79" s="56">
        <f>INDEX(Rate_Chart!$A$1:$AK$127,MATCH(Data!J79,Rate_Chart!$A$1:$A$127,0),MATCH(Data!K79,Rate_Chart!$A$1:$AK$1,0))</f>
        <v>58.692149999999998</v>
      </c>
      <c r="O79" s="57">
        <f t="shared" si="19"/>
        <v>1291.2273</v>
      </c>
      <c r="P79" s="58">
        <f t="shared" si="20"/>
        <v>452.63868894601546</v>
      </c>
      <c r="Q79" s="58">
        <f t="shared" si="21"/>
        <v>301.75912596401031</v>
      </c>
      <c r="R79" s="66">
        <f t="shared" si="22"/>
        <v>22.596477750000002</v>
      </c>
      <c r="S79" s="64">
        <f t="shared" si="23"/>
        <v>82.5</v>
      </c>
      <c r="T79" s="66">
        <f t="shared" si="24"/>
        <v>1396.3237777500001</v>
      </c>
      <c r="U79" s="68">
        <f t="shared" si="25"/>
        <v>63.469262625000006</v>
      </c>
      <c r="V79" s="68">
        <f t="shared" si="27"/>
        <v>489.48017448586126</v>
      </c>
      <c r="W79" s="68">
        <f t="shared" si="26"/>
        <v>326.32011632390748</v>
      </c>
    </row>
    <row r="80" spans="1:30" x14ac:dyDescent="0.25">
      <c r="A80" s="168" t="s">
        <v>915</v>
      </c>
      <c r="B80" s="62" t="s">
        <v>394</v>
      </c>
      <c r="C80" s="62" t="s">
        <v>589</v>
      </c>
      <c r="D80" s="62" t="s">
        <v>590</v>
      </c>
      <c r="E80" s="49" t="s">
        <v>762</v>
      </c>
      <c r="F80" s="62" t="str">
        <f t="shared" si="16"/>
        <v>20102</v>
      </c>
      <c r="G80" s="254">
        <v>10620102</v>
      </c>
      <c r="H80" s="49" t="s">
        <v>386</v>
      </c>
      <c r="I80" s="69">
        <v>18</v>
      </c>
      <c r="J80" s="69">
        <v>3</v>
      </c>
      <c r="K80" s="69">
        <v>8</v>
      </c>
      <c r="L80" s="69">
        <f t="shared" si="17"/>
        <v>0.54</v>
      </c>
      <c r="M80" s="69">
        <f t="shared" si="18"/>
        <v>1.44</v>
      </c>
      <c r="N80" s="56">
        <f>INDEX(Rate_Chart!$A$1:$AK$127,MATCH(Data!J80,Rate_Chart!$A$1:$A$127,0),MATCH(Data!K80,Rate_Chart!$A$1:$AK$1,0))</f>
        <v>34.751112000000006</v>
      </c>
      <c r="O80" s="57">
        <f t="shared" si="19"/>
        <v>625.52001600000017</v>
      </c>
      <c r="P80" s="58">
        <f t="shared" si="20"/>
        <v>417.01334400000002</v>
      </c>
      <c r="Q80" s="58">
        <f t="shared" si="21"/>
        <v>278.00889599999999</v>
      </c>
      <c r="R80" s="66">
        <f t="shared" si="22"/>
        <v>10.946600280000004</v>
      </c>
      <c r="S80" s="64">
        <f t="shared" si="23"/>
        <v>67.5</v>
      </c>
      <c r="T80" s="66">
        <f t="shared" si="24"/>
        <v>703.96661628000015</v>
      </c>
      <c r="U80" s="68">
        <f t="shared" si="25"/>
        <v>39.109256460000012</v>
      </c>
      <c r="V80" s="68">
        <f t="shared" si="27"/>
        <v>469.31107752000008</v>
      </c>
      <c r="W80" s="68">
        <f t="shared" si="26"/>
        <v>312.87405168000004</v>
      </c>
    </row>
    <row r="81" spans="1:23" x14ac:dyDescent="0.25">
      <c r="A81" s="168" t="s">
        <v>915</v>
      </c>
      <c r="B81" s="62" t="s">
        <v>395</v>
      </c>
      <c r="C81" s="62" t="s">
        <v>589</v>
      </c>
      <c r="D81" s="62" t="s">
        <v>590</v>
      </c>
      <c r="E81" s="49" t="s">
        <v>762</v>
      </c>
      <c r="F81" s="62" t="str">
        <f t="shared" si="16"/>
        <v>20102</v>
      </c>
      <c r="G81" s="254">
        <v>10620102</v>
      </c>
      <c r="H81" s="49" t="s">
        <v>385</v>
      </c>
      <c r="I81" s="69">
        <v>27</v>
      </c>
      <c r="J81" s="69">
        <v>6.6</v>
      </c>
      <c r="K81" s="69">
        <v>8.8000000000000007</v>
      </c>
      <c r="L81" s="69">
        <f t="shared" si="17"/>
        <v>1.7819999999999998</v>
      </c>
      <c r="M81" s="69">
        <f t="shared" si="18"/>
        <v>2.3760000000000003</v>
      </c>
      <c r="N81" s="56">
        <f>INDEX(Rate_Chart!$A$1:$AK$127,MATCH(Data!J81,Rate_Chart!$A$1:$A$127,0),MATCH(Data!K81,Rate_Chart!$A$1:$AK$1,0))</f>
        <v>54.558900000000001</v>
      </c>
      <c r="O81" s="57">
        <f t="shared" si="19"/>
        <v>1473.0903000000001</v>
      </c>
      <c r="P81" s="58">
        <f t="shared" si="20"/>
        <v>437.63823529411764</v>
      </c>
      <c r="Q81" s="58">
        <f t="shared" si="21"/>
        <v>291.75882352941176</v>
      </c>
      <c r="R81" s="66">
        <f t="shared" si="22"/>
        <v>25.779080250000003</v>
      </c>
      <c r="S81" s="64">
        <f t="shared" si="23"/>
        <v>101.25</v>
      </c>
      <c r="T81" s="66">
        <f t="shared" si="24"/>
        <v>1600.1193802500002</v>
      </c>
      <c r="U81" s="68">
        <f t="shared" si="25"/>
        <v>59.263680750000006</v>
      </c>
      <c r="V81" s="68">
        <f t="shared" si="27"/>
        <v>475.37711831550803</v>
      </c>
      <c r="W81" s="68">
        <f t="shared" si="26"/>
        <v>316.91807887700537</v>
      </c>
    </row>
    <row r="82" spans="1:23" x14ac:dyDescent="0.25">
      <c r="A82" s="168" t="s">
        <v>915</v>
      </c>
      <c r="B82" s="62" t="s">
        <v>395</v>
      </c>
      <c r="C82" s="62" t="s">
        <v>589</v>
      </c>
      <c r="D82" s="62" t="s">
        <v>590</v>
      </c>
      <c r="E82" s="49" t="s">
        <v>762</v>
      </c>
      <c r="F82" s="62" t="str">
        <f t="shared" si="16"/>
        <v>20102</v>
      </c>
      <c r="G82" s="254">
        <v>10620102</v>
      </c>
      <c r="H82" s="49" t="s">
        <v>386</v>
      </c>
      <c r="I82" s="69">
        <v>47</v>
      </c>
      <c r="J82" s="69">
        <v>3</v>
      </c>
      <c r="K82" s="69">
        <v>8</v>
      </c>
      <c r="L82" s="69">
        <f t="shared" si="17"/>
        <v>1.41</v>
      </c>
      <c r="M82" s="69">
        <f t="shared" si="18"/>
        <v>3.76</v>
      </c>
      <c r="N82" s="56">
        <f>INDEX(Rate_Chart!$A$1:$AK$127,MATCH(Data!J82,Rate_Chart!$A$1:$A$127,0),MATCH(Data!K82,Rate_Chart!$A$1:$AK$1,0))</f>
        <v>34.751112000000006</v>
      </c>
      <c r="O82" s="57">
        <f t="shared" si="19"/>
        <v>1633.3022640000004</v>
      </c>
      <c r="P82" s="58">
        <f t="shared" si="20"/>
        <v>417.01334400000002</v>
      </c>
      <c r="Q82" s="58">
        <f t="shared" si="21"/>
        <v>278.00889599999999</v>
      </c>
      <c r="R82" s="66">
        <f t="shared" si="22"/>
        <v>28.58278962000001</v>
      </c>
      <c r="S82" s="64">
        <f t="shared" si="23"/>
        <v>176.25</v>
      </c>
      <c r="T82" s="66">
        <f t="shared" si="24"/>
        <v>1838.1350536200005</v>
      </c>
      <c r="U82" s="68">
        <f t="shared" si="25"/>
        <v>39.109256460000012</v>
      </c>
      <c r="V82" s="68">
        <f t="shared" si="27"/>
        <v>469.31107752000008</v>
      </c>
      <c r="W82" s="68">
        <f t="shared" si="26"/>
        <v>312.87405168000004</v>
      </c>
    </row>
    <row r="83" spans="1:23" x14ac:dyDescent="0.25">
      <c r="A83" s="168" t="s">
        <v>916</v>
      </c>
      <c r="B83" s="62" t="s">
        <v>394</v>
      </c>
      <c r="C83" s="62" t="s">
        <v>589</v>
      </c>
      <c r="D83" s="62" t="s">
        <v>590</v>
      </c>
      <c r="E83" s="49" t="s">
        <v>762</v>
      </c>
      <c r="F83" s="62" t="str">
        <f t="shared" si="16"/>
        <v>20102</v>
      </c>
      <c r="G83" s="254">
        <v>10620102</v>
      </c>
      <c r="H83" s="49" t="s">
        <v>385</v>
      </c>
      <c r="I83" s="69">
        <v>16</v>
      </c>
      <c r="J83" s="69">
        <v>6</v>
      </c>
      <c r="K83" s="69">
        <v>8.6</v>
      </c>
      <c r="L83" s="69">
        <f t="shared" si="17"/>
        <v>0.96</v>
      </c>
      <c r="M83" s="69">
        <f t="shared" si="18"/>
        <v>1.3759999999999999</v>
      </c>
      <c r="N83" s="56">
        <f>INDEX(Rate_Chart!$A$1:$AK$127,MATCH(Data!J83,Rate_Chart!$A$1:$A$127,0),MATCH(Data!K83,Rate_Chart!$A$1:$AK$1,0))</f>
        <v>49.097999999999999</v>
      </c>
      <c r="O83" s="57">
        <f t="shared" si="19"/>
        <v>785.56799999999998</v>
      </c>
      <c r="P83" s="58">
        <f t="shared" si="20"/>
        <v>418.44886363636368</v>
      </c>
      <c r="Q83" s="58">
        <f t="shared" si="21"/>
        <v>278.96590909090912</v>
      </c>
      <c r="R83" s="66">
        <f t="shared" si="22"/>
        <v>13.747440000000001</v>
      </c>
      <c r="S83" s="64">
        <f t="shared" si="23"/>
        <v>60</v>
      </c>
      <c r="T83" s="66">
        <f t="shared" si="24"/>
        <v>859.31543999999997</v>
      </c>
      <c r="U83" s="68">
        <f t="shared" si="25"/>
        <v>53.707214999999998</v>
      </c>
      <c r="V83" s="68">
        <f t="shared" si="27"/>
        <v>457.7319460227273</v>
      </c>
      <c r="W83" s="68">
        <f t="shared" si="26"/>
        <v>305.15463068181822</v>
      </c>
    </row>
    <row r="84" spans="1:23" x14ac:dyDescent="0.25">
      <c r="A84" s="168" t="s">
        <v>916</v>
      </c>
      <c r="B84" s="62" t="s">
        <v>395</v>
      </c>
      <c r="C84" s="62" t="s">
        <v>589</v>
      </c>
      <c r="D84" s="62" t="s">
        <v>590</v>
      </c>
      <c r="E84" s="49" t="s">
        <v>762</v>
      </c>
      <c r="F84" s="62" t="str">
        <f t="shared" si="16"/>
        <v>20102</v>
      </c>
      <c r="G84" s="254">
        <v>10620102</v>
      </c>
      <c r="H84" s="49" t="s">
        <v>385</v>
      </c>
      <c r="I84" s="69">
        <v>30</v>
      </c>
      <c r="J84" s="69">
        <v>7.3</v>
      </c>
      <c r="K84" s="69">
        <v>9</v>
      </c>
      <c r="L84" s="69">
        <f t="shared" si="17"/>
        <v>2.19</v>
      </c>
      <c r="M84" s="69">
        <f t="shared" si="18"/>
        <v>2.7</v>
      </c>
      <c r="N84" s="56">
        <f>INDEX(Rate_Chart!$A$1:$AK$127,MATCH(Data!J84,Rate_Chart!$A$1:$A$127,0),MATCH(Data!K84,Rate_Chart!$A$1:$AK$1,0))</f>
        <v>60.954999999999998</v>
      </c>
      <c r="O84" s="57">
        <f t="shared" si="19"/>
        <v>1828.6499999999999</v>
      </c>
      <c r="P84" s="58">
        <f t="shared" si="20"/>
        <v>458.30827067669168</v>
      </c>
      <c r="Q84" s="58">
        <f t="shared" si="21"/>
        <v>305.53884711779443</v>
      </c>
      <c r="R84" s="66">
        <f t="shared" si="22"/>
        <v>32.001375000000003</v>
      </c>
      <c r="S84" s="64">
        <f t="shared" si="23"/>
        <v>112.5</v>
      </c>
      <c r="T84" s="66">
        <f t="shared" si="24"/>
        <v>1973.1513749999999</v>
      </c>
      <c r="U84" s="68">
        <f t="shared" si="25"/>
        <v>65.771712499999992</v>
      </c>
      <c r="V84" s="68">
        <f t="shared" si="27"/>
        <v>494.52415413533828</v>
      </c>
      <c r="W84" s="68">
        <f t="shared" si="26"/>
        <v>329.68276942355885</v>
      </c>
    </row>
    <row r="85" spans="1:23" x14ac:dyDescent="0.25">
      <c r="A85" s="168" t="s">
        <v>916</v>
      </c>
      <c r="B85" s="62" t="s">
        <v>395</v>
      </c>
      <c r="C85" s="62" t="s">
        <v>589</v>
      </c>
      <c r="D85" s="62" t="s">
        <v>590</v>
      </c>
      <c r="E85" s="49" t="s">
        <v>762</v>
      </c>
      <c r="F85" s="62" t="str">
        <f t="shared" si="16"/>
        <v>20102</v>
      </c>
      <c r="G85" s="254">
        <v>10620102</v>
      </c>
      <c r="H85" s="49" t="s">
        <v>386</v>
      </c>
      <c r="I85" s="69">
        <v>21</v>
      </c>
      <c r="J85" s="69">
        <v>3</v>
      </c>
      <c r="K85" s="69">
        <v>8</v>
      </c>
      <c r="L85" s="69">
        <f t="shared" si="17"/>
        <v>0.63</v>
      </c>
      <c r="M85" s="69">
        <f t="shared" si="18"/>
        <v>1.68</v>
      </c>
      <c r="N85" s="56">
        <f>INDEX(Rate_Chart!$A$1:$AK$127,MATCH(Data!J85,Rate_Chart!$A$1:$A$127,0),MATCH(Data!K85,Rate_Chart!$A$1:$AK$1,0))</f>
        <v>34.751112000000006</v>
      </c>
      <c r="O85" s="57">
        <f t="shared" si="19"/>
        <v>729.77335200000016</v>
      </c>
      <c r="P85" s="58">
        <f t="shared" si="20"/>
        <v>417.01334400000002</v>
      </c>
      <c r="Q85" s="58">
        <f t="shared" si="21"/>
        <v>278.00889599999999</v>
      </c>
      <c r="R85" s="66">
        <f t="shared" si="22"/>
        <v>12.771033660000004</v>
      </c>
      <c r="S85" s="64">
        <f t="shared" si="23"/>
        <v>78.75</v>
      </c>
      <c r="T85" s="66">
        <f t="shared" si="24"/>
        <v>821.29438566000022</v>
      </c>
      <c r="U85" s="68">
        <f t="shared" si="25"/>
        <v>39.109256460000012</v>
      </c>
      <c r="V85" s="68">
        <f t="shared" si="27"/>
        <v>469.31107752000008</v>
      </c>
      <c r="W85" s="68">
        <f t="shared" si="26"/>
        <v>312.87405168000004</v>
      </c>
    </row>
    <row r="86" spans="1:23" x14ac:dyDescent="0.25">
      <c r="A86" s="168" t="s">
        <v>917</v>
      </c>
      <c r="B86" s="62" t="s">
        <v>394</v>
      </c>
      <c r="C86" s="62" t="s">
        <v>589</v>
      </c>
      <c r="D86" s="62" t="s">
        <v>590</v>
      </c>
      <c r="E86" s="49" t="s">
        <v>762</v>
      </c>
      <c r="F86" s="62" t="str">
        <f t="shared" si="16"/>
        <v>20102</v>
      </c>
      <c r="G86" s="254">
        <v>10620102</v>
      </c>
      <c r="H86" s="49" t="s">
        <v>385</v>
      </c>
      <c r="I86" s="69">
        <v>21</v>
      </c>
      <c r="J86" s="69">
        <v>6.5</v>
      </c>
      <c r="K86" s="69">
        <v>8.8000000000000007</v>
      </c>
      <c r="L86" s="69">
        <f t="shared" si="17"/>
        <v>1.365</v>
      </c>
      <c r="M86" s="69">
        <f t="shared" si="18"/>
        <v>1.8480000000000001</v>
      </c>
      <c r="N86" s="56">
        <f>INDEX(Rate_Chart!$A$1:$AK$127,MATCH(Data!J86,Rate_Chart!$A$1:$A$127,0),MATCH(Data!K86,Rate_Chart!$A$1:$AK$1,0))</f>
        <v>53.732250000000001</v>
      </c>
      <c r="O86" s="57">
        <f t="shared" si="19"/>
        <v>1128.37725</v>
      </c>
      <c r="P86" s="58">
        <f t="shared" si="20"/>
        <v>434.49258760107813</v>
      </c>
      <c r="Q86" s="58">
        <f t="shared" si="21"/>
        <v>289.66172506738542</v>
      </c>
      <c r="R86" s="66">
        <f t="shared" si="22"/>
        <v>19.746601875000003</v>
      </c>
      <c r="S86" s="64">
        <f t="shared" si="23"/>
        <v>78.75</v>
      </c>
      <c r="T86" s="66">
        <f t="shared" si="24"/>
        <v>1226.8738518750001</v>
      </c>
      <c r="U86" s="68">
        <f t="shared" si="25"/>
        <v>58.422564375000007</v>
      </c>
      <c r="V86" s="68">
        <f t="shared" si="27"/>
        <v>472.41965801886795</v>
      </c>
      <c r="W86" s="68">
        <f t="shared" si="26"/>
        <v>314.94643867924532</v>
      </c>
    </row>
    <row r="87" spans="1:23" x14ac:dyDescent="0.25">
      <c r="A87" s="168" t="s">
        <v>917</v>
      </c>
      <c r="B87" s="62" t="s">
        <v>395</v>
      </c>
      <c r="C87" s="62" t="s">
        <v>589</v>
      </c>
      <c r="D87" s="62" t="s">
        <v>590</v>
      </c>
      <c r="E87" s="49" t="s">
        <v>762</v>
      </c>
      <c r="F87" s="62" t="str">
        <f t="shared" si="16"/>
        <v>20102</v>
      </c>
      <c r="G87" s="254">
        <v>10620102</v>
      </c>
      <c r="H87" s="49" t="s">
        <v>385</v>
      </c>
      <c r="I87" s="69">
        <v>17</v>
      </c>
      <c r="J87" s="69">
        <v>6.1</v>
      </c>
      <c r="K87" s="69">
        <v>8.6</v>
      </c>
      <c r="L87" s="69">
        <f t="shared" si="17"/>
        <v>1.0369999999999999</v>
      </c>
      <c r="M87" s="69">
        <f t="shared" si="18"/>
        <v>1.462</v>
      </c>
      <c r="N87" s="56">
        <f>INDEX(Rate_Chart!$A$1:$AK$127,MATCH(Data!J87,Rate_Chart!$A$1:$A$127,0),MATCH(Data!K87,Rate_Chart!$A$1:$AK$1,0))</f>
        <v>49.9163</v>
      </c>
      <c r="O87" s="57">
        <f t="shared" si="19"/>
        <v>848.57709999999997</v>
      </c>
      <c r="P87" s="58">
        <f t="shared" si="20"/>
        <v>421.82788732394374</v>
      </c>
      <c r="Q87" s="58">
        <f t="shared" si="21"/>
        <v>281.21859154929581</v>
      </c>
      <c r="R87" s="66">
        <f t="shared" si="22"/>
        <v>14.850099250000001</v>
      </c>
      <c r="S87" s="64">
        <f t="shared" si="23"/>
        <v>63.75</v>
      </c>
      <c r="T87" s="66">
        <f t="shared" si="24"/>
        <v>927.17719924999994</v>
      </c>
      <c r="U87" s="68">
        <f t="shared" si="25"/>
        <v>54.539835249999996</v>
      </c>
      <c r="V87" s="68">
        <f t="shared" si="27"/>
        <v>460.90001619718311</v>
      </c>
      <c r="W87" s="68">
        <f t="shared" si="26"/>
        <v>307.26667746478876</v>
      </c>
    </row>
    <row r="88" spans="1:23" x14ac:dyDescent="0.25">
      <c r="A88" s="168" t="s">
        <v>918</v>
      </c>
      <c r="B88" s="62" t="s">
        <v>394</v>
      </c>
      <c r="C88" s="62" t="s">
        <v>589</v>
      </c>
      <c r="D88" s="62" t="s">
        <v>590</v>
      </c>
      <c r="E88" s="49" t="s">
        <v>762</v>
      </c>
      <c r="F88" s="62" t="str">
        <f t="shared" si="16"/>
        <v>20102</v>
      </c>
      <c r="G88" s="254">
        <v>10620102</v>
      </c>
      <c r="H88" s="49" t="s">
        <v>385</v>
      </c>
      <c r="I88" s="69">
        <v>14</v>
      </c>
      <c r="J88" s="69">
        <v>6</v>
      </c>
      <c r="K88" s="69">
        <v>8.8000000000000007</v>
      </c>
      <c r="L88" s="69">
        <f t="shared" si="17"/>
        <v>0.84</v>
      </c>
      <c r="M88" s="69">
        <f t="shared" si="18"/>
        <v>1.2320000000000002</v>
      </c>
      <c r="N88" s="56">
        <f>INDEX(Rate_Chart!$A$1:$AK$127,MATCH(Data!J88,Rate_Chart!$A$1:$A$127,0),MATCH(Data!K88,Rate_Chart!$A$1:$AK$1,0))</f>
        <v>49.599000000000004</v>
      </c>
      <c r="O88" s="57">
        <f t="shared" si="19"/>
        <v>694.38600000000008</v>
      </c>
      <c r="P88" s="58">
        <f t="shared" si="20"/>
        <v>417.96910112359552</v>
      </c>
      <c r="Q88" s="58">
        <f t="shared" si="21"/>
        <v>278.64606741573033</v>
      </c>
      <c r="R88" s="66">
        <f t="shared" si="22"/>
        <v>12.151755000000003</v>
      </c>
      <c r="S88" s="64">
        <f t="shared" si="23"/>
        <v>52.5</v>
      </c>
      <c r="T88" s="66">
        <f t="shared" si="24"/>
        <v>759.03775500000006</v>
      </c>
      <c r="U88" s="68">
        <f t="shared" si="25"/>
        <v>54.216982500000007</v>
      </c>
      <c r="V88" s="68">
        <f t="shared" si="27"/>
        <v>456.8846839887641</v>
      </c>
      <c r="W88" s="68">
        <f t="shared" si="26"/>
        <v>304.58978932584273</v>
      </c>
    </row>
    <row r="89" spans="1:23" x14ac:dyDescent="0.25">
      <c r="A89" s="168" t="s">
        <v>918</v>
      </c>
      <c r="B89" s="62" t="s">
        <v>395</v>
      </c>
      <c r="C89" s="62" t="s">
        <v>589</v>
      </c>
      <c r="D89" s="62" t="s">
        <v>590</v>
      </c>
      <c r="E89" s="49" t="s">
        <v>762</v>
      </c>
      <c r="F89" s="62" t="str">
        <f t="shared" si="16"/>
        <v>20102</v>
      </c>
      <c r="G89" s="254">
        <v>10620102</v>
      </c>
      <c r="H89" s="49" t="s">
        <v>385</v>
      </c>
      <c r="I89" s="69">
        <v>22</v>
      </c>
      <c r="J89" s="69">
        <v>6.3</v>
      </c>
      <c r="K89" s="69">
        <v>8.8000000000000007</v>
      </c>
      <c r="L89" s="69">
        <f t="shared" si="17"/>
        <v>1.3859999999999999</v>
      </c>
      <c r="M89" s="69">
        <f t="shared" si="18"/>
        <v>1.9360000000000002</v>
      </c>
      <c r="N89" s="56">
        <f>INDEX(Rate_Chart!$A$1:$AK$127,MATCH(Data!J89,Rate_Chart!$A$1:$A$127,0),MATCH(Data!K89,Rate_Chart!$A$1:$AK$1,0))</f>
        <v>52.078949999999999</v>
      </c>
      <c r="O89" s="57">
        <f t="shared" si="19"/>
        <v>1145.7368999999999</v>
      </c>
      <c r="P89" s="58">
        <f t="shared" si="20"/>
        <v>428.04616438356163</v>
      </c>
      <c r="Q89" s="58">
        <f t="shared" si="21"/>
        <v>285.36410958904111</v>
      </c>
      <c r="R89" s="66">
        <f t="shared" si="22"/>
        <v>20.05039575</v>
      </c>
      <c r="S89" s="64">
        <f t="shared" si="23"/>
        <v>82.5</v>
      </c>
      <c r="T89" s="66">
        <f t="shared" si="24"/>
        <v>1248.2872957499999</v>
      </c>
      <c r="U89" s="68">
        <f t="shared" si="25"/>
        <v>56.740331624999996</v>
      </c>
      <c r="V89" s="68">
        <f t="shared" si="27"/>
        <v>466.35889006849311</v>
      </c>
      <c r="W89" s="68">
        <f t="shared" si="26"/>
        <v>310.90592671232872</v>
      </c>
    </row>
    <row r="90" spans="1:23" x14ac:dyDescent="0.25">
      <c r="A90" s="168" t="s">
        <v>882</v>
      </c>
      <c r="B90" s="62" t="s">
        <v>394</v>
      </c>
      <c r="C90" s="62" t="s">
        <v>589</v>
      </c>
      <c r="D90" s="62" t="s">
        <v>590</v>
      </c>
      <c r="E90" s="49" t="s">
        <v>762</v>
      </c>
      <c r="F90" s="62" t="str">
        <f t="shared" si="16"/>
        <v>20102</v>
      </c>
      <c r="G90" s="254">
        <v>10620102</v>
      </c>
      <c r="H90" s="49" t="s">
        <v>386</v>
      </c>
      <c r="I90" s="69">
        <v>22</v>
      </c>
      <c r="J90" s="69">
        <v>3.8</v>
      </c>
      <c r="K90" s="69">
        <v>8</v>
      </c>
      <c r="L90" s="69">
        <f t="shared" si="17"/>
        <v>0.83599999999999997</v>
      </c>
      <c r="M90" s="69">
        <f t="shared" si="18"/>
        <v>1.76</v>
      </c>
      <c r="N90" s="56">
        <f>INDEX(Rate_Chart!$A$1:$AK$127,MATCH(Data!J90,Rate_Chart!$A$1:$A$127,0),MATCH(Data!K90,Rate_Chart!$A$1:$AK$1,0))</f>
        <v>38.087112000000005</v>
      </c>
      <c r="O90" s="57">
        <f t="shared" si="19"/>
        <v>837.91646400000013</v>
      </c>
      <c r="P90" s="58">
        <f t="shared" si="20"/>
        <v>417.01217518248177</v>
      </c>
      <c r="Q90" s="58">
        <f t="shared" si="21"/>
        <v>278.00811678832116</v>
      </c>
      <c r="R90" s="66">
        <f t="shared" si="22"/>
        <v>14.663538120000004</v>
      </c>
      <c r="S90" s="64">
        <f t="shared" si="23"/>
        <v>82.5</v>
      </c>
      <c r="T90" s="66">
        <f t="shared" si="24"/>
        <v>935.08000212000013</v>
      </c>
      <c r="U90" s="68">
        <f t="shared" si="25"/>
        <v>42.503636460000003</v>
      </c>
      <c r="V90" s="68">
        <f t="shared" si="27"/>
        <v>465.36828240875911</v>
      </c>
      <c r="W90" s="68">
        <f t="shared" si="26"/>
        <v>310.24552160583943</v>
      </c>
    </row>
    <row r="91" spans="1:23" x14ac:dyDescent="0.25">
      <c r="A91" s="168" t="s">
        <v>882</v>
      </c>
      <c r="B91" s="62" t="s">
        <v>395</v>
      </c>
      <c r="C91" s="62" t="s">
        <v>589</v>
      </c>
      <c r="D91" s="62" t="s">
        <v>590</v>
      </c>
      <c r="E91" s="49" t="s">
        <v>762</v>
      </c>
      <c r="F91" s="62" t="str">
        <f t="shared" si="16"/>
        <v>20102</v>
      </c>
      <c r="G91" s="254">
        <v>10620102</v>
      </c>
      <c r="H91" s="49" t="s">
        <v>385</v>
      </c>
      <c r="I91" s="69">
        <v>17</v>
      </c>
      <c r="J91" s="69">
        <v>6</v>
      </c>
      <c r="K91" s="69">
        <v>8.8000000000000007</v>
      </c>
      <c r="L91" s="69">
        <f t="shared" si="17"/>
        <v>1.02</v>
      </c>
      <c r="M91" s="69">
        <f t="shared" si="18"/>
        <v>1.4960000000000002</v>
      </c>
      <c r="N91" s="56">
        <f>INDEX(Rate_Chart!$A$1:$AK$127,MATCH(Data!J91,Rate_Chart!$A$1:$A$127,0),MATCH(Data!K91,Rate_Chart!$A$1:$AK$1,0))</f>
        <v>49.599000000000004</v>
      </c>
      <c r="O91" s="57">
        <f t="shared" si="19"/>
        <v>843.18300000000011</v>
      </c>
      <c r="P91" s="58">
        <f t="shared" si="20"/>
        <v>417.96910112359552</v>
      </c>
      <c r="Q91" s="58">
        <f t="shared" si="21"/>
        <v>278.64606741573033</v>
      </c>
      <c r="R91" s="66">
        <f t="shared" si="22"/>
        <v>14.755702500000003</v>
      </c>
      <c r="S91" s="64">
        <f t="shared" si="23"/>
        <v>63.75</v>
      </c>
      <c r="T91" s="66">
        <f t="shared" si="24"/>
        <v>921.68870250000009</v>
      </c>
      <c r="U91" s="68">
        <f t="shared" si="25"/>
        <v>54.216982500000007</v>
      </c>
      <c r="V91" s="68">
        <f t="shared" si="27"/>
        <v>456.8846839887641</v>
      </c>
      <c r="W91" s="68">
        <f t="shared" si="26"/>
        <v>304.58978932584273</v>
      </c>
    </row>
    <row r="92" spans="1:23" x14ac:dyDescent="0.25">
      <c r="A92" s="168" t="s">
        <v>883</v>
      </c>
      <c r="B92" s="62" t="s">
        <v>394</v>
      </c>
      <c r="C92" s="62" t="s">
        <v>589</v>
      </c>
      <c r="D92" s="62" t="s">
        <v>590</v>
      </c>
      <c r="E92" s="49" t="s">
        <v>762</v>
      </c>
      <c r="F92" s="62" t="str">
        <f t="shared" si="16"/>
        <v>20102</v>
      </c>
      <c r="G92" s="254">
        <v>10620102</v>
      </c>
      <c r="H92" s="49" t="s">
        <v>386</v>
      </c>
      <c r="I92" s="69">
        <v>25</v>
      </c>
      <c r="J92" s="69">
        <v>4.5999999999999996</v>
      </c>
      <c r="K92" s="69">
        <v>8.1</v>
      </c>
      <c r="L92" s="69">
        <f t="shared" si="17"/>
        <v>1.1499999999999999</v>
      </c>
      <c r="M92" s="69">
        <f t="shared" si="18"/>
        <v>2.0249999999999999</v>
      </c>
      <c r="N92" s="56">
        <f>INDEX(Rate_Chart!$A$1:$AK$127,MATCH(Data!J92,Rate_Chart!$A$1:$A$127,0),MATCH(Data!K92,Rate_Chart!$A$1:$AK$1,0))</f>
        <v>41.701125900000001</v>
      </c>
      <c r="O92" s="57">
        <f t="shared" si="19"/>
        <v>1042.5281474999999</v>
      </c>
      <c r="P92" s="58">
        <f t="shared" si="20"/>
        <v>417.011259</v>
      </c>
      <c r="Q92" s="58">
        <f t="shared" si="21"/>
        <v>278.00750599999998</v>
      </c>
      <c r="R92" s="66">
        <f t="shared" si="22"/>
        <v>18.244242581249999</v>
      </c>
      <c r="S92" s="64">
        <f t="shared" si="23"/>
        <v>93.75</v>
      </c>
      <c r="T92" s="66">
        <f t="shared" si="24"/>
        <v>1154.52239008125</v>
      </c>
      <c r="U92" s="68">
        <f t="shared" si="25"/>
        <v>46.180895603250001</v>
      </c>
      <c r="V92" s="68">
        <f t="shared" si="27"/>
        <v>461.80895603249996</v>
      </c>
      <c r="W92" s="68">
        <f t="shared" si="26"/>
        <v>307.87263735499999</v>
      </c>
    </row>
    <row r="93" spans="1:23" x14ac:dyDescent="0.25">
      <c r="A93" s="168" t="s">
        <v>883</v>
      </c>
      <c r="B93" s="62" t="s">
        <v>395</v>
      </c>
      <c r="C93" s="62" t="s">
        <v>589</v>
      </c>
      <c r="D93" s="62" t="s">
        <v>590</v>
      </c>
      <c r="E93" s="49" t="s">
        <v>762</v>
      </c>
      <c r="F93" s="62" t="str">
        <f t="shared" si="16"/>
        <v>20102</v>
      </c>
      <c r="G93" s="254">
        <v>10620102</v>
      </c>
      <c r="H93" s="49" t="s">
        <v>385</v>
      </c>
      <c r="I93" s="69">
        <v>20</v>
      </c>
      <c r="J93" s="69">
        <v>6.3</v>
      </c>
      <c r="K93" s="69">
        <v>8.8000000000000007</v>
      </c>
      <c r="L93" s="69">
        <f t="shared" si="17"/>
        <v>1.26</v>
      </c>
      <c r="M93" s="69">
        <f t="shared" si="18"/>
        <v>1.76</v>
      </c>
      <c r="N93" s="56">
        <f>INDEX(Rate_Chart!$A$1:$AK$127,MATCH(Data!J93,Rate_Chart!$A$1:$A$127,0),MATCH(Data!K93,Rate_Chart!$A$1:$AK$1,0))</f>
        <v>52.078949999999999</v>
      </c>
      <c r="O93" s="57">
        <f t="shared" si="19"/>
        <v>1041.579</v>
      </c>
      <c r="P93" s="58">
        <f t="shared" si="20"/>
        <v>428.04616438356163</v>
      </c>
      <c r="Q93" s="58">
        <f t="shared" si="21"/>
        <v>285.36410958904111</v>
      </c>
      <c r="R93" s="66">
        <f t="shared" si="22"/>
        <v>18.227632500000002</v>
      </c>
      <c r="S93" s="64">
        <f t="shared" si="23"/>
        <v>75</v>
      </c>
      <c r="T93" s="66">
        <f t="shared" si="24"/>
        <v>1134.8066325</v>
      </c>
      <c r="U93" s="68">
        <f t="shared" si="25"/>
        <v>56.740331624999996</v>
      </c>
      <c r="V93" s="68">
        <f t="shared" si="27"/>
        <v>466.35889006849311</v>
      </c>
      <c r="W93" s="68">
        <f t="shared" si="26"/>
        <v>310.90592671232872</v>
      </c>
    </row>
    <row r="94" spans="1:23" x14ac:dyDescent="0.25">
      <c r="A94" s="168" t="s">
        <v>884</v>
      </c>
      <c r="B94" s="62" t="s">
        <v>394</v>
      </c>
      <c r="C94" s="62" t="s">
        <v>589</v>
      </c>
      <c r="D94" s="62" t="s">
        <v>590</v>
      </c>
      <c r="E94" s="49" t="s">
        <v>762</v>
      </c>
      <c r="F94" s="62" t="str">
        <f t="shared" si="16"/>
        <v>20102</v>
      </c>
      <c r="G94" s="254">
        <v>10620102</v>
      </c>
      <c r="H94" s="49" t="s">
        <v>385</v>
      </c>
      <c r="I94" s="69">
        <v>19</v>
      </c>
      <c r="J94" s="69">
        <v>6.1</v>
      </c>
      <c r="K94" s="69">
        <v>8.6</v>
      </c>
      <c r="L94" s="69">
        <f t="shared" si="17"/>
        <v>1.1589999999999998</v>
      </c>
      <c r="M94" s="69">
        <f t="shared" si="18"/>
        <v>1.6340000000000001</v>
      </c>
      <c r="N94" s="56">
        <f>INDEX(Rate_Chart!$A$1:$AK$127,MATCH(Data!J94,Rate_Chart!$A$1:$A$127,0),MATCH(Data!K94,Rate_Chart!$A$1:$AK$1,0))</f>
        <v>49.9163</v>
      </c>
      <c r="O94" s="57">
        <f t="shared" si="19"/>
        <v>948.40970000000004</v>
      </c>
      <c r="P94" s="58">
        <f t="shared" si="20"/>
        <v>421.82788732394374</v>
      </c>
      <c r="Q94" s="58">
        <f t="shared" si="21"/>
        <v>281.21859154929581</v>
      </c>
      <c r="R94" s="66">
        <f t="shared" si="22"/>
        <v>16.597169750000003</v>
      </c>
      <c r="S94" s="64">
        <f t="shared" si="23"/>
        <v>71.25</v>
      </c>
      <c r="T94" s="66">
        <f t="shared" si="24"/>
        <v>1036.2568697500001</v>
      </c>
      <c r="U94" s="68">
        <f t="shared" si="25"/>
        <v>54.539835250000003</v>
      </c>
      <c r="V94" s="68">
        <f t="shared" si="27"/>
        <v>460.90001619718316</v>
      </c>
      <c r="W94" s="68">
        <f t="shared" si="26"/>
        <v>307.26667746478876</v>
      </c>
    </row>
    <row r="95" spans="1:23" x14ac:dyDescent="0.25">
      <c r="A95" s="168" t="s">
        <v>884</v>
      </c>
      <c r="B95" s="62" t="s">
        <v>395</v>
      </c>
      <c r="C95" s="62" t="s">
        <v>589</v>
      </c>
      <c r="D95" s="62" t="s">
        <v>590</v>
      </c>
      <c r="E95" s="49" t="s">
        <v>762</v>
      </c>
      <c r="F95" s="62" t="str">
        <f t="shared" si="16"/>
        <v>20102</v>
      </c>
      <c r="G95" s="254">
        <v>10620102</v>
      </c>
      <c r="H95" s="49" t="s">
        <v>385</v>
      </c>
      <c r="I95" s="69">
        <v>19</v>
      </c>
      <c r="J95" s="69">
        <v>7</v>
      </c>
      <c r="K95" s="69">
        <v>8.8000000000000007</v>
      </c>
      <c r="L95" s="69">
        <f t="shared" si="17"/>
        <v>1.33</v>
      </c>
      <c r="M95" s="69">
        <f t="shared" si="18"/>
        <v>1.6720000000000002</v>
      </c>
      <c r="N95" s="56">
        <f>INDEX(Rate_Chart!$A$1:$AK$127,MATCH(Data!J95,Rate_Chart!$A$1:$A$127,0),MATCH(Data!K95,Rate_Chart!$A$1:$AK$1,0))</f>
        <v>57.865500000000004</v>
      </c>
      <c r="O95" s="57">
        <f t="shared" si="19"/>
        <v>1099.4445000000001</v>
      </c>
      <c r="P95" s="58">
        <f t="shared" si="20"/>
        <v>449.73186528497411</v>
      </c>
      <c r="Q95" s="58">
        <f t="shared" si="21"/>
        <v>299.82124352331607</v>
      </c>
      <c r="R95" s="66">
        <f t="shared" si="22"/>
        <v>19.240278750000002</v>
      </c>
      <c r="S95" s="64">
        <f t="shared" si="23"/>
        <v>71.25</v>
      </c>
      <c r="T95" s="66">
        <f t="shared" si="24"/>
        <v>1189.9347787500001</v>
      </c>
      <c r="U95" s="68">
        <f t="shared" si="25"/>
        <v>62.628146250000007</v>
      </c>
      <c r="V95" s="68">
        <f t="shared" si="27"/>
        <v>486.74725064766841</v>
      </c>
      <c r="W95" s="68">
        <f t="shared" si="26"/>
        <v>324.49816709844561</v>
      </c>
    </row>
    <row r="96" spans="1:23" x14ac:dyDescent="0.25">
      <c r="A96" s="168" t="s">
        <v>885</v>
      </c>
      <c r="B96" s="62" t="s">
        <v>394</v>
      </c>
      <c r="C96" s="62" t="s">
        <v>589</v>
      </c>
      <c r="D96" s="62" t="s">
        <v>590</v>
      </c>
      <c r="E96" s="49" t="s">
        <v>762</v>
      </c>
      <c r="F96" s="62" t="str">
        <f t="shared" si="16"/>
        <v>20102</v>
      </c>
      <c r="G96" s="254">
        <v>10620102</v>
      </c>
      <c r="H96" s="49" t="s">
        <v>385</v>
      </c>
      <c r="I96" s="69">
        <v>17</v>
      </c>
      <c r="J96" s="69">
        <v>7</v>
      </c>
      <c r="K96" s="69">
        <v>8.8000000000000007</v>
      </c>
      <c r="L96" s="69">
        <f t="shared" si="17"/>
        <v>1.19</v>
      </c>
      <c r="M96" s="69">
        <f t="shared" si="18"/>
        <v>1.4960000000000002</v>
      </c>
      <c r="N96" s="56">
        <f>INDEX(Rate_Chart!$A$1:$AK$127,MATCH(Data!J96,Rate_Chart!$A$1:$A$127,0),MATCH(Data!K96,Rate_Chart!$A$1:$AK$1,0))</f>
        <v>57.865500000000004</v>
      </c>
      <c r="O96" s="57">
        <f t="shared" si="19"/>
        <v>983.71350000000007</v>
      </c>
      <c r="P96" s="58">
        <f t="shared" si="20"/>
        <v>449.73186528497411</v>
      </c>
      <c r="Q96" s="58">
        <f t="shared" si="21"/>
        <v>299.82124352331607</v>
      </c>
      <c r="R96" s="66">
        <f t="shared" si="22"/>
        <v>17.214986250000003</v>
      </c>
      <c r="S96" s="64">
        <f t="shared" si="23"/>
        <v>63.75</v>
      </c>
      <c r="T96" s="66">
        <f t="shared" si="24"/>
        <v>1064.6784862500001</v>
      </c>
      <c r="U96" s="68">
        <f t="shared" si="25"/>
        <v>62.628146250000007</v>
      </c>
      <c r="V96" s="68">
        <f t="shared" si="27"/>
        <v>486.74725064766841</v>
      </c>
      <c r="W96" s="68">
        <f t="shared" si="26"/>
        <v>324.49816709844561</v>
      </c>
    </row>
    <row r="97" spans="1:23" x14ac:dyDescent="0.25">
      <c r="A97" s="169" t="s">
        <v>885</v>
      </c>
      <c r="B97" s="61" t="s">
        <v>395</v>
      </c>
      <c r="C97" s="61" t="s">
        <v>589</v>
      </c>
      <c r="D97" s="61" t="s">
        <v>590</v>
      </c>
      <c r="E97" s="1" t="s">
        <v>762</v>
      </c>
      <c r="F97" s="62" t="str">
        <f t="shared" si="16"/>
        <v>20102</v>
      </c>
      <c r="G97" s="255">
        <v>10620102</v>
      </c>
      <c r="H97" s="1" t="s">
        <v>385</v>
      </c>
      <c r="I97" s="61">
        <v>14</v>
      </c>
      <c r="J97" s="61">
        <v>6.3</v>
      </c>
      <c r="K97" s="61">
        <v>8.8000000000000007</v>
      </c>
      <c r="L97" s="69">
        <f t="shared" ref="L97:L160" si="28">J97*I97/100</f>
        <v>0.88200000000000001</v>
      </c>
      <c r="M97" s="69">
        <f t="shared" ref="M97:M160" si="29">K97*I97/100</f>
        <v>1.2320000000000002</v>
      </c>
      <c r="N97" s="56">
        <f>INDEX(Rate_Chart!$A$1:$AK$127,MATCH(Data!J97,Rate_Chart!$A$1:$A$127,0),MATCH(Data!K97,Rate_Chart!$A$1:$AK$1,0))</f>
        <v>52.078949999999999</v>
      </c>
      <c r="O97" s="57">
        <f t="shared" ref="O97:O160" si="30">N97*I97</f>
        <v>729.10529999999994</v>
      </c>
      <c r="P97" s="58">
        <f t="shared" ref="P97:P160" si="31">N97/(J97%+K97%*2/3)</f>
        <v>428.04616438356163</v>
      </c>
      <c r="Q97" s="58">
        <f t="shared" ref="Q97:Q160" si="32">P97*2/3</f>
        <v>285.36410958904111</v>
      </c>
      <c r="R97" s="66">
        <f t="shared" si="22"/>
        <v>12.75934275</v>
      </c>
      <c r="S97" s="64">
        <f t="shared" ref="S97:S160" si="33">I97*3.75</f>
        <v>52.5</v>
      </c>
      <c r="T97" s="66">
        <f t="shared" ref="T97:T160" si="34">R97+S97+O97</f>
        <v>794.36464274999992</v>
      </c>
      <c r="U97" s="68">
        <f t="shared" ref="U97:U160" si="35">T97/I97</f>
        <v>56.740331624999996</v>
      </c>
      <c r="V97" s="68">
        <f t="shared" ref="V97:V160" si="36">U97/(J97%+K97%*2/3)</f>
        <v>466.35889006849311</v>
      </c>
      <c r="W97" s="68">
        <f t="shared" ref="W97:W160" si="37">V97*2/3</f>
        <v>310.90592671232872</v>
      </c>
    </row>
    <row r="98" spans="1:23" x14ac:dyDescent="0.25">
      <c r="A98" s="169" t="s">
        <v>886</v>
      </c>
      <c r="B98" s="61" t="s">
        <v>394</v>
      </c>
      <c r="C98" s="61" t="s">
        <v>589</v>
      </c>
      <c r="D98" s="61" t="s">
        <v>590</v>
      </c>
      <c r="E98" s="1" t="s">
        <v>762</v>
      </c>
      <c r="F98" s="62" t="str">
        <f t="shared" si="16"/>
        <v>20102</v>
      </c>
      <c r="G98" s="255">
        <v>10620102</v>
      </c>
      <c r="H98" s="1" t="s">
        <v>385</v>
      </c>
      <c r="I98" s="61">
        <v>11</v>
      </c>
      <c r="J98" s="61">
        <v>6</v>
      </c>
      <c r="K98" s="61">
        <v>8.6</v>
      </c>
      <c r="L98" s="69">
        <f t="shared" si="28"/>
        <v>0.66</v>
      </c>
      <c r="M98" s="69">
        <f t="shared" si="29"/>
        <v>0.94599999999999995</v>
      </c>
      <c r="N98" s="56">
        <f>INDEX(Rate_Chart!$A$1:$AK$127,MATCH(Data!J98,Rate_Chart!$A$1:$A$127,0),MATCH(Data!K98,Rate_Chart!$A$1:$AK$1,0))</f>
        <v>49.097999999999999</v>
      </c>
      <c r="O98" s="57">
        <f t="shared" si="30"/>
        <v>540.07799999999997</v>
      </c>
      <c r="P98" s="58">
        <f t="shared" si="31"/>
        <v>418.44886363636368</v>
      </c>
      <c r="Q98" s="58">
        <f t="shared" si="32"/>
        <v>278.96590909090912</v>
      </c>
      <c r="R98" s="66">
        <f t="shared" si="22"/>
        <v>9.4513650000000009</v>
      </c>
      <c r="S98" s="64">
        <f t="shared" si="33"/>
        <v>41.25</v>
      </c>
      <c r="T98" s="66">
        <f t="shared" si="34"/>
        <v>590.77936499999998</v>
      </c>
      <c r="U98" s="68">
        <f t="shared" si="35"/>
        <v>53.707214999999998</v>
      </c>
      <c r="V98" s="68">
        <f t="shared" si="36"/>
        <v>457.7319460227273</v>
      </c>
      <c r="W98" s="68">
        <f t="shared" si="37"/>
        <v>305.15463068181822</v>
      </c>
    </row>
    <row r="99" spans="1:23" x14ac:dyDescent="0.25">
      <c r="A99" s="169" t="s">
        <v>886</v>
      </c>
      <c r="B99" s="61" t="s">
        <v>395</v>
      </c>
      <c r="C99" s="61" t="s">
        <v>589</v>
      </c>
      <c r="D99" s="61" t="s">
        <v>590</v>
      </c>
      <c r="E99" s="1" t="s">
        <v>762</v>
      </c>
      <c r="F99" s="62" t="str">
        <f t="shared" si="16"/>
        <v>20102</v>
      </c>
      <c r="G99" s="255">
        <v>10620102</v>
      </c>
      <c r="H99" s="1" t="s">
        <v>385</v>
      </c>
      <c r="I99" s="61">
        <v>25</v>
      </c>
      <c r="J99" s="61">
        <v>6.1</v>
      </c>
      <c r="K99" s="61">
        <v>8.8000000000000007</v>
      </c>
      <c r="L99" s="69">
        <f t="shared" si="28"/>
        <v>1.5249999999999999</v>
      </c>
      <c r="M99" s="69">
        <f t="shared" si="29"/>
        <v>2.2000000000000002</v>
      </c>
      <c r="N99" s="56">
        <f>INDEX(Rate_Chart!$A$1:$AK$127,MATCH(Data!J99,Rate_Chart!$A$1:$A$127,0),MATCH(Data!K99,Rate_Chart!$A$1:$AK$1,0))</f>
        <v>50.425650000000005</v>
      </c>
      <c r="O99" s="57">
        <f t="shared" si="30"/>
        <v>1260.6412500000001</v>
      </c>
      <c r="P99" s="58">
        <f t="shared" si="31"/>
        <v>421.38426183844012</v>
      </c>
      <c r="Q99" s="58">
        <f t="shared" si="32"/>
        <v>280.92284122562677</v>
      </c>
      <c r="R99" s="66">
        <f t="shared" si="22"/>
        <v>22.061221875000005</v>
      </c>
      <c r="S99" s="64">
        <f t="shared" si="33"/>
        <v>93.75</v>
      </c>
      <c r="T99" s="66">
        <f t="shared" si="34"/>
        <v>1376.4524718750001</v>
      </c>
      <c r="U99" s="68">
        <f t="shared" si="35"/>
        <v>55.058098875000006</v>
      </c>
      <c r="V99" s="68">
        <f t="shared" si="36"/>
        <v>460.09553377437328</v>
      </c>
      <c r="W99" s="68">
        <f t="shared" si="37"/>
        <v>306.73035584958217</v>
      </c>
    </row>
    <row r="100" spans="1:23" x14ac:dyDescent="0.25">
      <c r="A100" s="169" t="s">
        <v>887</v>
      </c>
      <c r="B100" s="61" t="s">
        <v>394</v>
      </c>
      <c r="C100" s="61" t="s">
        <v>589</v>
      </c>
      <c r="D100" s="61" t="s">
        <v>590</v>
      </c>
      <c r="E100" s="1" t="s">
        <v>762</v>
      </c>
      <c r="F100" s="62" t="str">
        <f t="shared" si="16"/>
        <v>20102</v>
      </c>
      <c r="G100" s="255">
        <v>10620102</v>
      </c>
      <c r="H100" s="1" t="s">
        <v>385</v>
      </c>
      <c r="I100" s="61">
        <v>18</v>
      </c>
      <c r="J100" s="61">
        <v>6.5</v>
      </c>
      <c r="K100" s="61">
        <v>8.8000000000000007</v>
      </c>
      <c r="L100" s="69">
        <f t="shared" si="28"/>
        <v>1.17</v>
      </c>
      <c r="M100" s="69">
        <f t="shared" si="29"/>
        <v>1.5840000000000001</v>
      </c>
      <c r="N100" s="56">
        <f>INDEX(Rate_Chart!$A$1:$AK$127,MATCH(Data!J100,Rate_Chart!$A$1:$A$127,0),MATCH(Data!K100,Rate_Chart!$A$1:$AK$1,0))</f>
        <v>53.732250000000001</v>
      </c>
      <c r="O100" s="57">
        <f t="shared" si="30"/>
        <v>967.18050000000005</v>
      </c>
      <c r="P100" s="58">
        <f t="shared" si="31"/>
        <v>434.49258760107813</v>
      </c>
      <c r="Q100" s="58">
        <f t="shared" si="32"/>
        <v>289.66172506738542</v>
      </c>
      <c r="R100" s="66">
        <f t="shared" si="22"/>
        <v>16.925658750000004</v>
      </c>
      <c r="S100" s="64">
        <f t="shared" si="33"/>
        <v>67.5</v>
      </c>
      <c r="T100" s="66">
        <f t="shared" si="34"/>
        <v>1051.6061587500001</v>
      </c>
      <c r="U100" s="68">
        <f t="shared" si="35"/>
        <v>58.422564375000007</v>
      </c>
      <c r="V100" s="68">
        <f t="shared" si="36"/>
        <v>472.41965801886795</v>
      </c>
      <c r="W100" s="68">
        <f t="shared" si="37"/>
        <v>314.94643867924532</v>
      </c>
    </row>
    <row r="101" spans="1:23" x14ac:dyDescent="0.25">
      <c r="A101" s="169" t="s">
        <v>887</v>
      </c>
      <c r="B101" s="61" t="s">
        <v>395</v>
      </c>
      <c r="C101" s="61" t="s">
        <v>589</v>
      </c>
      <c r="D101" s="61" t="s">
        <v>590</v>
      </c>
      <c r="E101" s="1" t="s">
        <v>762</v>
      </c>
      <c r="F101" s="62" t="str">
        <f t="shared" si="16"/>
        <v>20102</v>
      </c>
      <c r="G101" s="255">
        <v>10620102</v>
      </c>
      <c r="H101" s="1" t="s">
        <v>386</v>
      </c>
      <c r="I101" s="61">
        <v>76</v>
      </c>
      <c r="J101" s="61">
        <v>3.9</v>
      </c>
      <c r="K101" s="61">
        <v>8.3000000000000007</v>
      </c>
      <c r="L101" s="69">
        <f t="shared" si="28"/>
        <v>2.964</v>
      </c>
      <c r="M101" s="69">
        <f t="shared" si="29"/>
        <v>6.3080000000000007</v>
      </c>
      <c r="N101" s="56">
        <f>INDEX(Rate_Chart!$A$1:$AK$127,MATCH(Data!J101,Rate_Chart!$A$1:$A$127,0),MATCH(Data!K101,Rate_Chart!$A$1:$AK$1,0))</f>
        <v>39.338153700000007</v>
      </c>
      <c r="O101" s="57">
        <f t="shared" si="30"/>
        <v>2989.6996812000007</v>
      </c>
      <c r="P101" s="58">
        <f t="shared" si="31"/>
        <v>417.01223003533573</v>
      </c>
      <c r="Q101" s="58">
        <f t="shared" si="32"/>
        <v>278.00815335689049</v>
      </c>
      <c r="R101" s="66">
        <f t="shared" si="22"/>
        <v>52.319744421000017</v>
      </c>
      <c r="S101" s="64">
        <f t="shared" si="33"/>
        <v>285</v>
      </c>
      <c r="T101" s="66">
        <f t="shared" si="34"/>
        <v>3327.0194256210007</v>
      </c>
      <c r="U101" s="68">
        <f t="shared" si="35"/>
        <v>43.776571389750011</v>
      </c>
      <c r="V101" s="68">
        <f t="shared" si="36"/>
        <v>464.0625942376326</v>
      </c>
      <c r="W101" s="68">
        <f t="shared" si="37"/>
        <v>309.37506282508838</v>
      </c>
    </row>
    <row r="102" spans="1:23" x14ac:dyDescent="0.25">
      <c r="A102" s="169" t="s">
        <v>888</v>
      </c>
      <c r="B102" s="61" t="s">
        <v>394</v>
      </c>
      <c r="C102" s="61" t="s">
        <v>589</v>
      </c>
      <c r="D102" s="61" t="s">
        <v>590</v>
      </c>
      <c r="E102" s="1" t="s">
        <v>762</v>
      </c>
      <c r="F102" s="62" t="str">
        <f t="shared" si="16"/>
        <v>20102</v>
      </c>
      <c r="G102" s="255">
        <v>10620102</v>
      </c>
      <c r="H102" s="1" t="s">
        <v>385</v>
      </c>
      <c r="I102" s="61">
        <v>17</v>
      </c>
      <c r="J102" s="61">
        <v>6.7</v>
      </c>
      <c r="K102" s="61">
        <v>8.8000000000000007</v>
      </c>
      <c r="L102" s="69">
        <f t="shared" si="28"/>
        <v>1.139</v>
      </c>
      <c r="M102" s="69">
        <f t="shared" si="29"/>
        <v>1.4960000000000002</v>
      </c>
      <c r="N102" s="56">
        <f>INDEX(Rate_Chart!$A$1:$AK$127,MATCH(Data!J102,Rate_Chart!$A$1:$A$127,0),MATCH(Data!K102,Rate_Chart!$A$1:$AK$1,0))</f>
        <v>55.385550000000002</v>
      </c>
      <c r="O102" s="57">
        <f t="shared" si="30"/>
        <v>941.55435</v>
      </c>
      <c r="P102" s="58">
        <f t="shared" si="31"/>
        <v>440.73381962864721</v>
      </c>
      <c r="Q102" s="58">
        <f t="shared" si="32"/>
        <v>293.82254641909816</v>
      </c>
      <c r="R102" s="66">
        <f t="shared" si="22"/>
        <v>16.477201125000001</v>
      </c>
      <c r="S102" s="64">
        <f t="shared" si="33"/>
        <v>63.75</v>
      </c>
      <c r="T102" s="66">
        <f t="shared" si="34"/>
        <v>1021.781551125</v>
      </c>
      <c r="U102" s="68">
        <f t="shared" si="35"/>
        <v>60.104797124999997</v>
      </c>
      <c r="V102" s="68">
        <f t="shared" si="36"/>
        <v>478.2875102785145</v>
      </c>
      <c r="W102" s="68">
        <f t="shared" si="37"/>
        <v>318.85834018567635</v>
      </c>
    </row>
    <row r="103" spans="1:23" x14ac:dyDescent="0.25">
      <c r="A103" s="169" t="s">
        <v>888</v>
      </c>
      <c r="B103" s="61" t="s">
        <v>395</v>
      </c>
      <c r="C103" s="61" t="s">
        <v>589</v>
      </c>
      <c r="D103" s="61" t="s">
        <v>590</v>
      </c>
      <c r="E103" s="1" t="s">
        <v>762</v>
      </c>
      <c r="F103" s="62" t="str">
        <f t="shared" si="16"/>
        <v>20102</v>
      </c>
      <c r="G103" s="255">
        <v>10620102</v>
      </c>
      <c r="H103" s="1" t="s">
        <v>385</v>
      </c>
      <c r="I103" s="61">
        <v>15</v>
      </c>
      <c r="J103" s="61">
        <v>7.1</v>
      </c>
      <c r="K103" s="61">
        <v>8.8000000000000007</v>
      </c>
      <c r="L103" s="69">
        <f t="shared" si="28"/>
        <v>1.0649999999999999</v>
      </c>
      <c r="M103" s="69">
        <f t="shared" si="29"/>
        <v>1.32</v>
      </c>
      <c r="N103" s="56">
        <f>INDEX(Rate_Chart!$A$1:$AK$127,MATCH(Data!J103,Rate_Chart!$A$1:$A$127,0),MATCH(Data!K103,Rate_Chart!$A$1:$AK$1,0))</f>
        <v>58.692149999999998</v>
      </c>
      <c r="O103" s="57">
        <f t="shared" si="30"/>
        <v>880.38225</v>
      </c>
      <c r="P103" s="58">
        <f t="shared" si="31"/>
        <v>452.63868894601546</v>
      </c>
      <c r="Q103" s="58">
        <f t="shared" si="32"/>
        <v>301.75912596401031</v>
      </c>
      <c r="R103" s="66">
        <f t="shared" si="22"/>
        <v>15.406689375000001</v>
      </c>
      <c r="S103" s="64">
        <f t="shared" si="33"/>
        <v>56.25</v>
      </c>
      <c r="T103" s="66">
        <f t="shared" si="34"/>
        <v>952.03893937500004</v>
      </c>
      <c r="U103" s="68">
        <f t="shared" si="35"/>
        <v>63.469262625000006</v>
      </c>
      <c r="V103" s="68">
        <f t="shared" si="36"/>
        <v>489.48017448586126</v>
      </c>
      <c r="W103" s="68">
        <f t="shared" si="37"/>
        <v>326.32011632390748</v>
      </c>
    </row>
    <row r="104" spans="1:23" x14ac:dyDescent="0.25">
      <c r="A104" s="169" t="s">
        <v>919</v>
      </c>
      <c r="B104" s="61" t="s">
        <v>394</v>
      </c>
      <c r="C104" s="61" t="s">
        <v>589</v>
      </c>
      <c r="D104" s="61" t="s">
        <v>590</v>
      </c>
      <c r="E104" s="1" t="s">
        <v>762</v>
      </c>
      <c r="F104" s="62" t="str">
        <f t="shared" si="16"/>
        <v>20102</v>
      </c>
      <c r="G104" s="255">
        <v>10620102</v>
      </c>
      <c r="H104" s="1" t="s">
        <v>385</v>
      </c>
      <c r="I104" s="61">
        <v>23</v>
      </c>
      <c r="J104" s="61">
        <v>6.2</v>
      </c>
      <c r="K104" s="61">
        <v>8.8000000000000007</v>
      </c>
      <c r="L104" s="69">
        <f t="shared" si="28"/>
        <v>1.4259999999999999</v>
      </c>
      <c r="M104" s="69">
        <f t="shared" si="29"/>
        <v>2.024</v>
      </c>
      <c r="N104" s="56">
        <f>INDEX(Rate_Chart!$A$1:$AK$127,MATCH(Data!J104,Rate_Chart!$A$1:$A$127,0),MATCH(Data!K104,Rate_Chart!$A$1:$AK$1,0))</f>
        <v>51.252300000000005</v>
      </c>
      <c r="O104" s="57">
        <f t="shared" si="30"/>
        <v>1178.8029000000001</v>
      </c>
      <c r="P104" s="58">
        <f t="shared" si="31"/>
        <v>424.74281767955802</v>
      </c>
      <c r="Q104" s="58">
        <f t="shared" si="32"/>
        <v>283.1618784530387</v>
      </c>
      <c r="R104" s="66">
        <f t="shared" si="22"/>
        <v>20.629050750000005</v>
      </c>
      <c r="S104" s="64">
        <f t="shared" si="33"/>
        <v>86.25</v>
      </c>
      <c r="T104" s="66">
        <f t="shared" si="34"/>
        <v>1285.6819507500002</v>
      </c>
      <c r="U104" s="68">
        <f t="shared" si="35"/>
        <v>55.899215250000005</v>
      </c>
      <c r="V104" s="68">
        <f t="shared" si="36"/>
        <v>463.25316505524864</v>
      </c>
      <c r="W104" s="68">
        <f t="shared" si="37"/>
        <v>308.83544337016576</v>
      </c>
    </row>
    <row r="105" spans="1:23" x14ac:dyDescent="0.25">
      <c r="A105" s="169" t="s">
        <v>919</v>
      </c>
      <c r="B105" s="61" t="s">
        <v>395</v>
      </c>
      <c r="C105" s="61" t="s">
        <v>589</v>
      </c>
      <c r="D105" s="61" t="s">
        <v>590</v>
      </c>
      <c r="E105" s="1" t="s">
        <v>762</v>
      </c>
      <c r="F105" s="62" t="str">
        <f t="shared" si="16"/>
        <v>20102</v>
      </c>
      <c r="G105" s="255">
        <v>10620102</v>
      </c>
      <c r="H105" s="1" t="s">
        <v>385</v>
      </c>
      <c r="I105" s="61">
        <v>24</v>
      </c>
      <c r="J105" s="61">
        <v>6.2</v>
      </c>
      <c r="K105" s="61">
        <v>8.8000000000000007</v>
      </c>
      <c r="L105" s="69">
        <f t="shared" si="28"/>
        <v>1.4880000000000002</v>
      </c>
      <c r="M105" s="69">
        <f t="shared" si="29"/>
        <v>2.1120000000000001</v>
      </c>
      <c r="N105" s="56">
        <f>INDEX(Rate_Chart!$A$1:$AK$127,MATCH(Data!J105,Rate_Chart!$A$1:$A$127,0),MATCH(Data!K105,Rate_Chart!$A$1:$AK$1,0))</f>
        <v>51.252300000000005</v>
      </c>
      <c r="O105" s="57">
        <f t="shared" si="30"/>
        <v>1230.0552000000002</v>
      </c>
      <c r="P105" s="58">
        <f t="shared" si="31"/>
        <v>424.74281767955802</v>
      </c>
      <c r="Q105" s="58">
        <f t="shared" si="32"/>
        <v>283.1618784530387</v>
      </c>
      <c r="R105" s="66">
        <f t="shared" si="22"/>
        <v>21.525966000000007</v>
      </c>
      <c r="S105" s="64">
        <f t="shared" si="33"/>
        <v>90</v>
      </c>
      <c r="T105" s="66">
        <f t="shared" si="34"/>
        <v>1341.5811660000002</v>
      </c>
      <c r="U105" s="68">
        <f t="shared" si="35"/>
        <v>55.899215250000005</v>
      </c>
      <c r="V105" s="68">
        <f t="shared" si="36"/>
        <v>463.25316505524864</v>
      </c>
      <c r="W105" s="68">
        <f t="shared" si="37"/>
        <v>308.83544337016576</v>
      </c>
    </row>
    <row r="106" spans="1:23" x14ac:dyDescent="0.25">
      <c r="A106" s="169" t="s">
        <v>920</v>
      </c>
      <c r="B106" s="61" t="s">
        <v>394</v>
      </c>
      <c r="C106" s="61" t="s">
        <v>589</v>
      </c>
      <c r="D106" s="61" t="s">
        <v>590</v>
      </c>
      <c r="E106" s="1" t="s">
        <v>762</v>
      </c>
      <c r="F106" s="62" t="str">
        <f t="shared" si="16"/>
        <v>20102</v>
      </c>
      <c r="G106" s="255">
        <v>10620102</v>
      </c>
      <c r="H106" s="1" t="s">
        <v>385</v>
      </c>
      <c r="I106" s="61">
        <v>17</v>
      </c>
      <c r="J106" s="61">
        <v>6.6</v>
      </c>
      <c r="K106" s="61">
        <v>9</v>
      </c>
      <c r="L106" s="69">
        <f t="shared" si="28"/>
        <v>1.1219999999999999</v>
      </c>
      <c r="M106" s="69">
        <f t="shared" si="29"/>
        <v>1.53</v>
      </c>
      <c r="N106" s="56">
        <f>INDEX(Rate_Chart!$A$1:$AK$127,MATCH(Data!J106,Rate_Chart!$A$1:$A$127,0),MATCH(Data!K106,Rate_Chart!$A$1:$AK$1,0))</f>
        <v>55.11</v>
      </c>
      <c r="O106" s="57">
        <f t="shared" si="30"/>
        <v>936.87</v>
      </c>
      <c r="P106" s="58">
        <f t="shared" si="31"/>
        <v>437.38095238095235</v>
      </c>
      <c r="Q106" s="58">
        <f t="shared" si="32"/>
        <v>291.58730158730157</v>
      </c>
      <c r="R106" s="66">
        <f t="shared" si="22"/>
        <v>16.395225</v>
      </c>
      <c r="S106" s="64">
        <f t="shared" si="33"/>
        <v>63.75</v>
      </c>
      <c r="T106" s="66">
        <f t="shared" si="34"/>
        <v>1017.015225</v>
      </c>
      <c r="U106" s="68">
        <f t="shared" si="35"/>
        <v>59.824424999999998</v>
      </c>
      <c r="V106" s="68">
        <f t="shared" si="36"/>
        <v>474.79702380952381</v>
      </c>
      <c r="W106" s="68">
        <f t="shared" si="37"/>
        <v>316.5313492063492</v>
      </c>
    </row>
    <row r="107" spans="1:23" x14ac:dyDescent="0.25">
      <c r="A107" s="169" t="s">
        <v>920</v>
      </c>
      <c r="B107" s="61" t="s">
        <v>395</v>
      </c>
      <c r="C107" s="61" t="s">
        <v>589</v>
      </c>
      <c r="D107" s="61" t="s">
        <v>590</v>
      </c>
      <c r="E107" s="1" t="s">
        <v>762</v>
      </c>
      <c r="F107" s="62" t="str">
        <f t="shared" si="16"/>
        <v>20102</v>
      </c>
      <c r="G107" s="255">
        <v>10620102</v>
      </c>
      <c r="H107" s="1" t="s">
        <v>385</v>
      </c>
      <c r="I107" s="61">
        <v>14</v>
      </c>
      <c r="J107" s="61">
        <v>5.8</v>
      </c>
      <c r="K107" s="61">
        <v>8.6</v>
      </c>
      <c r="L107" s="69">
        <f t="shared" si="28"/>
        <v>0.81200000000000006</v>
      </c>
      <c r="M107" s="69">
        <f t="shared" si="29"/>
        <v>1.204</v>
      </c>
      <c r="N107" s="56">
        <f>INDEX(Rate_Chart!$A$1:$AK$127,MATCH(Data!J107,Rate_Chart!$A$1:$A$127,0),MATCH(Data!K107,Rate_Chart!$A$1:$AK$1,0))</f>
        <v>47.461399999999998</v>
      </c>
      <c r="O107" s="57">
        <f t="shared" si="30"/>
        <v>664.45959999999991</v>
      </c>
      <c r="P107" s="58">
        <f t="shared" si="31"/>
        <v>411.51502890173413</v>
      </c>
      <c r="Q107" s="58">
        <f t="shared" si="32"/>
        <v>274.34335260115608</v>
      </c>
      <c r="R107" s="66">
        <f t="shared" si="22"/>
        <v>11.628043</v>
      </c>
      <c r="S107" s="64">
        <f t="shared" si="33"/>
        <v>52.5</v>
      </c>
      <c r="T107" s="66">
        <f t="shared" si="34"/>
        <v>728.58764299999996</v>
      </c>
      <c r="U107" s="68">
        <f t="shared" si="35"/>
        <v>52.041974499999995</v>
      </c>
      <c r="V107" s="68">
        <f t="shared" si="36"/>
        <v>451.23099277456652</v>
      </c>
      <c r="W107" s="68">
        <f t="shared" si="37"/>
        <v>300.82066184971103</v>
      </c>
    </row>
    <row r="108" spans="1:23" x14ac:dyDescent="0.25">
      <c r="A108" s="169" t="s">
        <v>922</v>
      </c>
      <c r="B108" s="61" t="s">
        <v>394</v>
      </c>
      <c r="C108" s="61" t="s">
        <v>589</v>
      </c>
      <c r="D108" s="61" t="s">
        <v>590</v>
      </c>
      <c r="E108" s="1" t="s">
        <v>762</v>
      </c>
      <c r="F108" s="62" t="str">
        <f t="shared" si="16"/>
        <v>20102</v>
      </c>
      <c r="G108" s="255">
        <v>10620102</v>
      </c>
      <c r="H108" s="1" t="s">
        <v>385</v>
      </c>
      <c r="I108" s="61">
        <v>14</v>
      </c>
      <c r="J108" s="61">
        <v>6.8</v>
      </c>
      <c r="K108" s="61">
        <v>8.8000000000000007</v>
      </c>
      <c r="L108" s="69">
        <f t="shared" si="28"/>
        <v>0.95200000000000007</v>
      </c>
      <c r="M108" s="69">
        <f t="shared" si="29"/>
        <v>1.2320000000000002</v>
      </c>
      <c r="N108" s="56">
        <f>INDEX(Rate_Chart!$A$1:$AK$127,MATCH(Data!J108,Rate_Chart!$A$1:$A$127,0),MATCH(Data!K108,Rate_Chart!$A$1:$AK$1,0))</f>
        <v>56.212200000000003</v>
      </c>
      <c r="O108" s="57">
        <f t="shared" si="30"/>
        <v>786.97080000000005</v>
      </c>
      <c r="P108" s="58">
        <f t="shared" si="31"/>
        <v>443.78052631578947</v>
      </c>
      <c r="Q108" s="58">
        <f t="shared" si="32"/>
        <v>295.8536842105263</v>
      </c>
      <c r="R108" s="66">
        <f t="shared" si="22"/>
        <v>13.771989000000001</v>
      </c>
      <c r="S108" s="64">
        <f t="shared" si="33"/>
        <v>52.5</v>
      </c>
      <c r="T108" s="66">
        <f t="shared" si="34"/>
        <v>853.24278900000002</v>
      </c>
      <c r="U108" s="68">
        <f t="shared" si="35"/>
        <v>60.945913500000003</v>
      </c>
      <c r="V108" s="68">
        <f t="shared" si="36"/>
        <v>481.15194868421054</v>
      </c>
      <c r="W108" s="68">
        <f t="shared" si="37"/>
        <v>320.76796578947369</v>
      </c>
    </row>
    <row r="109" spans="1:23" x14ac:dyDescent="0.25">
      <c r="A109" s="169" t="s">
        <v>922</v>
      </c>
      <c r="B109" s="61" t="s">
        <v>394</v>
      </c>
      <c r="C109" s="61" t="s">
        <v>589</v>
      </c>
      <c r="D109" s="61" t="s">
        <v>590</v>
      </c>
      <c r="E109" s="1" t="s">
        <v>762</v>
      </c>
      <c r="F109" s="62" t="str">
        <f t="shared" si="16"/>
        <v>20102</v>
      </c>
      <c r="G109" s="255">
        <v>10620102</v>
      </c>
      <c r="H109" s="1" t="s">
        <v>386</v>
      </c>
      <c r="I109" s="61">
        <v>14</v>
      </c>
      <c r="J109" s="61">
        <v>3.3</v>
      </c>
      <c r="K109" s="61">
        <v>8.1</v>
      </c>
      <c r="L109" s="69">
        <f t="shared" si="28"/>
        <v>0.46199999999999997</v>
      </c>
      <c r="M109" s="69">
        <f t="shared" si="29"/>
        <v>1.1339999999999999</v>
      </c>
      <c r="N109" s="56">
        <f>INDEX(Rate_Chart!$A$1:$AK$127,MATCH(Data!J109,Rate_Chart!$A$1:$A$127,0),MATCH(Data!K109,Rate_Chart!$A$1:$AK$1,0))</f>
        <v>36.280125900000002</v>
      </c>
      <c r="O109" s="57">
        <f t="shared" si="30"/>
        <v>507.92176260000002</v>
      </c>
      <c r="P109" s="58">
        <f t="shared" si="31"/>
        <v>417.0129413793104</v>
      </c>
      <c r="Q109" s="58">
        <f t="shared" si="32"/>
        <v>278.00862758620696</v>
      </c>
      <c r="R109" s="66">
        <f t="shared" si="22"/>
        <v>8.8886308455000016</v>
      </c>
      <c r="S109" s="64">
        <f t="shared" si="33"/>
        <v>52.5</v>
      </c>
      <c r="T109" s="66">
        <f t="shared" si="34"/>
        <v>569.31039344550004</v>
      </c>
      <c r="U109" s="68">
        <f t="shared" si="35"/>
        <v>40.665028103250002</v>
      </c>
      <c r="V109" s="68">
        <f t="shared" si="36"/>
        <v>467.4141161293104</v>
      </c>
      <c r="W109" s="68">
        <f t="shared" si="37"/>
        <v>311.6094107528736</v>
      </c>
    </row>
    <row r="110" spans="1:23" x14ac:dyDescent="0.25">
      <c r="A110" s="169" t="s">
        <v>922</v>
      </c>
      <c r="B110" s="61" t="s">
        <v>395</v>
      </c>
      <c r="C110" s="61" t="s">
        <v>589</v>
      </c>
      <c r="D110" s="61" t="s">
        <v>590</v>
      </c>
      <c r="E110" s="1" t="s">
        <v>762</v>
      </c>
      <c r="F110" s="62" t="str">
        <f t="shared" si="16"/>
        <v>20102</v>
      </c>
      <c r="G110" s="255">
        <v>10620102</v>
      </c>
      <c r="H110" s="1" t="s">
        <v>385</v>
      </c>
      <c r="I110" s="61">
        <v>21</v>
      </c>
      <c r="J110" s="61">
        <v>6.3</v>
      </c>
      <c r="K110" s="61">
        <v>8.6</v>
      </c>
      <c r="L110" s="69">
        <f t="shared" si="28"/>
        <v>1.3229999999999997</v>
      </c>
      <c r="M110" s="69">
        <f t="shared" si="29"/>
        <v>1.806</v>
      </c>
      <c r="N110" s="56">
        <f>INDEX(Rate_Chart!$A$1:$AK$127,MATCH(Data!J110,Rate_Chart!$A$1:$A$127,0),MATCH(Data!K110,Rate_Chart!$A$1:$AK$1,0))</f>
        <v>51.552899999999994</v>
      </c>
      <c r="O110" s="57">
        <f t="shared" si="30"/>
        <v>1082.6108999999999</v>
      </c>
      <c r="P110" s="58">
        <f t="shared" si="31"/>
        <v>428.41745152354571</v>
      </c>
      <c r="Q110" s="58">
        <f t="shared" si="32"/>
        <v>285.61163434903045</v>
      </c>
      <c r="R110" s="66">
        <f t="shared" si="22"/>
        <v>18.945690750000001</v>
      </c>
      <c r="S110" s="64">
        <f t="shared" si="33"/>
        <v>78.75</v>
      </c>
      <c r="T110" s="66">
        <f t="shared" si="34"/>
        <v>1180.3065907499999</v>
      </c>
      <c r="U110" s="68">
        <f t="shared" si="35"/>
        <v>56.205075749999999</v>
      </c>
      <c r="V110" s="68">
        <f t="shared" si="36"/>
        <v>467.07819182825489</v>
      </c>
      <c r="W110" s="68">
        <f t="shared" si="37"/>
        <v>311.38546121883661</v>
      </c>
    </row>
    <row r="111" spans="1:23" x14ac:dyDescent="0.25">
      <c r="A111" s="169" t="s">
        <v>923</v>
      </c>
      <c r="B111" s="61" t="s">
        <v>394</v>
      </c>
      <c r="C111" s="61" t="s">
        <v>589</v>
      </c>
      <c r="D111" s="61" t="s">
        <v>590</v>
      </c>
      <c r="E111" s="1" t="s">
        <v>762</v>
      </c>
      <c r="F111" s="62" t="str">
        <f t="shared" si="16"/>
        <v>20102</v>
      </c>
      <c r="G111" s="255">
        <v>10620102</v>
      </c>
      <c r="H111" s="1" t="s">
        <v>385</v>
      </c>
      <c r="I111" s="61">
        <v>10</v>
      </c>
      <c r="J111" s="61">
        <v>6.6</v>
      </c>
      <c r="K111" s="61">
        <v>8.8000000000000007</v>
      </c>
      <c r="L111" s="69">
        <f t="shared" si="28"/>
        <v>0.66</v>
      </c>
      <c r="M111" s="69">
        <f t="shared" si="29"/>
        <v>0.88</v>
      </c>
      <c r="N111" s="56">
        <f>INDEX(Rate_Chart!$A$1:$AK$127,MATCH(Data!J111,Rate_Chart!$A$1:$A$127,0),MATCH(Data!K111,Rate_Chart!$A$1:$AK$1,0))</f>
        <v>54.558900000000001</v>
      </c>
      <c r="O111" s="57">
        <f t="shared" si="30"/>
        <v>545.58900000000006</v>
      </c>
      <c r="P111" s="58">
        <f t="shared" si="31"/>
        <v>437.63823529411764</v>
      </c>
      <c r="Q111" s="58">
        <f t="shared" si="32"/>
        <v>291.75882352941176</v>
      </c>
      <c r="R111" s="66">
        <f t="shared" si="22"/>
        <v>9.5478075000000011</v>
      </c>
      <c r="S111" s="64">
        <f t="shared" si="33"/>
        <v>37.5</v>
      </c>
      <c r="T111" s="66">
        <f t="shared" si="34"/>
        <v>592.63680750000003</v>
      </c>
      <c r="U111" s="68">
        <f t="shared" si="35"/>
        <v>59.263680750000006</v>
      </c>
      <c r="V111" s="68">
        <f t="shared" si="36"/>
        <v>475.37711831550803</v>
      </c>
      <c r="W111" s="68">
        <f t="shared" si="37"/>
        <v>316.91807887700537</v>
      </c>
    </row>
    <row r="112" spans="1:23" x14ac:dyDescent="0.25">
      <c r="A112" s="169" t="s">
        <v>923</v>
      </c>
      <c r="B112" s="61" t="s">
        <v>395</v>
      </c>
      <c r="C112" s="61" t="s">
        <v>589</v>
      </c>
      <c r="D112" s="61" t="s">
        <v>590</v>
      </c>
      <c r="E112" s="1" t="s">
        <v>762</v>
      </c>
      <c r="F112" s="62" t="str">
        <f t="shared" si="16"/>
        <v>20102</v>
      </c>
      <c r="G112" s="255">
        <v>10620102</v>
      </c>
      <c r="H112" s="1" t="s">
        <v>385</v>
      </c>
      <c r="I112" s="61">
        <v>22</v>
      </c>
      <c r="J112" s="61">
        <v>6.5</v>
      </c>
      <c r="K112" s="61">
        <v>8.8000000000000007</v>
      </c>
      <c r="L112" s="69">
        <f t="shared" si="28"/>
        <v>1.43</v>
      </c>
      <c r="M112" s="69">
        <f t="shared" si="29"/>
        <v>1.9360000000000002</v>
      </c>
      <c r="N112" s="56">
        <f>INDEX(Rate_Chart!$A$1:$AK$127,MATCH(Data!J112,Rate_Chart!$A$1:$A$127,0),MATCH(Data!K112,Rate_Chart!$A$1:$AK$1,0))</f>
        <v>53.732250000000001</v>
      </c>
      <c r="O112" s="57">
        <f t="shared" si="30"/>
        <v>1182.1095</v>
      </c>
      <c r="P112" s="58">
        <f t="shared" si="31"/>
        <v>434.49258760107813</v>
      </c>
      <c r="Q112" s="58">
        <f t="shared" si="32"/>
        <v>289.66172506738542</v>
      </c>
      <c r="R112" s="66">
        <f t="shared" si="22"/>
        <v>20.686916250000003</v>
      </c>
      <c r="S112" s="64">
        <f t="shared" si="33"/>
        <v>82.5</v>
      </c>
      <c r="T112" s="66">
        <f t="shared" si="34"/>
        <v>1285.29641625</v>
      </c>
      <c r="U112" s="68">
        <f t="shared" si="35"/>
        <v>58.422564375</v>
      </c>
      <c r="V112" s="68">
        <f t="shared" si="36"/>
        <v>472.41965801886789</v>
      </c>
      <c r="W112" s="68">
        <f t="shared" si="37"/>
        <v>314.94643867924526</v>
      </c>
    </row>
    <row r="113" spans="1:23" x14ac:dyDescent="0.25">
      <c r="A113" s="169" t="s">
        <v>923</v>
      </c>
      <c r="B113" s="61" t="s">
        <v>395</v>
      </c>
      <c r="C113" s="61" t="s">
        <v>589</v>
      </c>
      <c r="D113" s="61" t="s">
        <v>590</v>
      </c>
      <c r="E113" s="1" t="s">
        <v>762</v>
      </c>
      <c r="F113" s="62" t="str">
        <f t="shared" si="16"/>
        <v>20102</v>
      </c>
      <c r="G113" s="255">
        <v>10620102</v>
      </c>
      <c r="H113" s="1" t="s">
        <v>386</v>
      </c>
      <c r="I113" s="61">
        <v>30</v>
      </c>
      <c r="J113" s="61">
        <v>3</v>
      </c>
      <c r="K113" s="61">
        <v>8</v>
      </c>
      <c r="L113" s="69">
        <f t="shared" si="28"/>
        <v>0.9</v>
      </c>
      <c r="M113" s="69">
        <f t="shared" si="29"/>
        <v>2.4</v>
      </c>
      <c r="N113" s="56">
        <f>INDEX(Rate_Chart!$A$1:$AK$127,MATCH(Data!J113,Rate_Chart!$A$1:$A$127,0),MATCH(Data!K113,Rate_Chart!$A$1:$AK$1,0))</f>
        <v>34.751112000000006</v>
      </c>
      <c r="O113" s="57">
        <f t="shared" si="30"/>
        <v>1042.5333600000001</v>
      </c>
      <c r="P113" s="58">
        <f t="shared" si="31"/>
        <v>417.01334400000002</v>
      </c>
      <c r="Q113" s="58">
        <f t="shared" si="32"/>
        <v>278.00889599999999</v>
      </c>
      <c r="R113" s="66">
        <f t="shared" si="22"/>
        <v>18.244333800000003</v>
      </c>
      <c r="S113" s="64">
        <f t="shared" si="33"/>
        <v>112.5</v>
      </c>
      <c r="T113" s="66">
        <f t="shared" si="34"/>
        <v>1173.2776938000002</v>
      </c>
      <c r="U113" s="68">
        <f t="shared" si="35"/>
        <v>39.109256460000005</v>
      </c>
      <c r="V113" s="68">
        <f t="shared" si="36"/>
        <v>469.31107752000003</v>
      </c>
      <c r="W113" s="68">
        <f t="shared" si="37"/>
        <v>312.87405168000004</v>
      </c>
    </row>
    <row r="114" spans="1:23" x14ac:dyDescent="0.25">
      <c r="A114" s="169" t="s">
        <v>924</v>
      </c>
      <c r="B114" s="61" t="s">
        <v>394</v>
      </c>
      <c r="C114" s="61" t="s">
        <v>589</v>
      </c>
      <c r="D114" s="61" t="s">
        <v>590</v>
      </c>
      <c r="E114" s="1" t="s">
        <v>762</v>
      </c>
      <c r="F114" s="62" t="str">
        <f t="shared" si="16"/>
        <v>20102</v>
      </c>
      <c r="G114" s="255">
        <v>10620102</v>
      </c>
      <c r="H114" s="1" t="s">
        <v>385</v>
      </c>
      <c r="I114" s="61">
        <v>21</v>
      </c>
      <c r="J114" s="61">
        <v>6.7</v>
      </c>
      <c r="K114" s="61">
        <v>8.8000000000000007</v>
      </c>
      <c r="L114" s="69">
        <f t="shared" si="28"/>
        <v>1.4070000000000003</v>
      </c>
      <c r="M114" s="69">
        <f t="shared" si="29"/>
        <v>1.8480000000000001</v>
      </c>
      <c r="N114" s="56">
        <f>INDEX(Rate_Chart!$A$1:$AK$127,MATCH(Data!J114,Rate_Chart!$A$1:$A$127,0),MATCH(Data!K114,Rate_Chart!$A$1:$AK$1,0))</f>
        <v>55.385550000000002</v>
      </c>
      <c r="O114" s="57">
        <f t="shared" si="30"/>
        <v>1163.09655</v>
      </c>
      <c r="P114" s="58">
        <f t="shared" si="31"/>
        <v>440.73381962864721</v>
      </c>
      <c r="Q114" s="58">
        <f t="shared" si="32"/>
        <v>293.82254641909816</v>
      </c>
      <c r="R114" s="66">
        <f t="shared" si="22"/>
        <v>20.354189625</v>
      </c>
      <c r="S114" s="64">
        <f t="shared" si="33"/>
        <v>78.75</v>
      </c>
      <c r="T114" s="66">
        <f t="shared" si="34"/>
        <v>1262.2007396250001</v>
      </c>
      <c r="U114" s="68">
        <f t="shared" si="35"/>
        <v>60.104797125000005</v>
      </c>
      <c r="V114" s="68">
        <f t="shared" si="36"/>
        <v>478.28751027851456</v>
      </c>
      <c r="W114" s="68">
        <f t="shared" si="37"/>
        <v>318.85834018567635</v>
      </c>
    </row>
    <row r="115" spans="1:23" x14ac:dyDescent="0.25">
      <c r="A115" s="169" t="s">
        <v>924</v>
      </c>
      <c r="B115" s="61" t="s">
        <v>395</v>
      </c>
      <c r="C115" s="61" t="s">
        <v>589</v>
      </c>
      <c r="D115" s="61" t="s">
        <v>590</v>
      </c>
      <c r="E115" s="1" t="s">
        <v>762</v>
      </c>
      <c r="F115" s="62" t="str">
        <f t="shared" si="16"/>
        <v>20102</v>
      </c>
      <c r="G115" s="255">
        <v>10620102</v>
      </c>
      <c r="H115" s="1" t="s">
        <v>385</v>
      </c>
      <c r="I115" s="61">
        <v>23</v>
      </c>
      <c r="J115" s="61">
        <v>6.9</v>
      </c>
      <c r="K115" s="61">
        <v>8.8000000000000007</v>
      </c>
      <c r="L115" s="69">
        <f t="shared" si="28"/>
        <v>1.5870000000000002</v>
      </c>
      <c r="M115" s="69">
        <f t="shared" si="29"/>
        <v>2.024</v>
      </c>
      <c r="N115" s="56">
        <f>INDEX(Rate_Chart!$A$1:$AK$127,MATCH(Data!J115,Rate_Chart!$A$1:$A$127,0),MATCH(Data!K115,Rate_Chart!$A$1:$AK$1,0))</f>
        <v>57.038850000000004</v>
      </c>
      <c r="O115" s="57">
        <f t="shared" si="30"/>
        <v>1311.89355</v>
      </c>
      <c r="P115" s="58">
        <f t="shared" si="31"/>
        <v>446.77950391644907</v>
      </c>
      <c r="Q115" s="58">
        <f t="shared" si="32"/>
        <v>297.85300261096603</v>
      </c>
      <c r="R115" s="66">
        <f t="shared" si="22"/>
        <v>22.958137125000004</v>
      </c>
      <c r="S115" s="64">
        <f t="shared" si="33"/>
        <v>86.25</v>
      </c>
      <c r="T115" s="66">
        <f t="shared" si="34"/>
        <v>1421.1016871249999</v>
      </c>
      <c r="U115" s="68">
        <f t="shared" si="35"/>
        <v>61.787029874999995</v>
      </c>
      <c r="V115" s="68">
        <f t="shared" si="36"/>
        <v>483.97151338120096</v>
      </c>
      <c r="W115" s="68">
        <f t="shared" si="37"/>
        <v>322.64767558746729</v>
      </c>
    </row>
    <row r="116" spans="1:23" x14ac:dyDescent="0.25">
      <c r="A116" s="169" t="s">
        <v>921</v>
      </c>
      <c r="B116" s="61" t="s">
        <v>394</v>
      </c>
      <c r="C116" s="61" t="s">
        <v>589</v>
      </c>
      <c r="D116" s="61" t="s">
        <v>591</v>
      </c>
      <c r="E116" s="1" t="s">
        <v>811</v>
      </c>
      <c r="F116" s="62" t="str">
        <f t="shared" si="16"/>
        <v>20104</v>
      </c>
      <c r="G116" s="255">
        <v>10620104</v>
      </c>
      <c r="H116" s="1" t="s">
        <v>386</v>
      </c>
      <c r="I116" s="61">
        <v>20</v>
      </c>
      <c r="J116" s="61">
        <v>3.6</v>
      </c>
      <c r="K116" s="61">
        <v>8</v>
      </c>
      <c r="L116" s="69">
        <f t="shared" si="28"/>
        <v>0.72</v>
      </c>
      <c r="M116" s="69">
        <f t="shared" si="29"/>
        <v>1.6</v>
      </c>
      <c r="N116" s="56">
        <f>INDEX(Rate_Chart!$A$1:$AK$127,MATCH(Data!J116,Rate_Chart!$A$1:$A$127,0),MATCH(Data!K116,Rate_Chart!$A$1:$AK$1,0))</f>
        <v>37.253112000000009</v>
      </c>
      <c r="O116" s="57">
        <f t="shared" si="30"/>
        <v>745.0622400000002</v>
      </c>
      <c r="P116" s="58">
        <f t="shared" si="31"/>
        <v>417.01244776119404</v>
      </c>
      <c r="Q116" s="58">
        <f t="shared" si="32"/>
        <v>278.00829850746271</v>
      </c>
      <c r="R116" s="66">
        <f t="shared" si="22"/>
        <v>13.038589200000004</v>
      </c>
      <c r="S116" s="64">
        <f t="shared" si="33"/>
        <v>75</v>
      </c>
      <c r="T116" s="66">
        <f t="shared" si="34"/>
        <v>833.10082920000025</v>
      </c>
      <c r="U116" s="68">
        <f t="shared" si="35"/>
        <v>41.655041460000014</v>
      </c>
      <c r="V116" s="68">
        <f t="shared" si="36"/>
        <v>466.2877775373135</v>
      </c>
      <c r="W116" s="68">
        <f t="shared" si="37"/>
        <v>310.85851835820898</v>
      </c>
    </row>
    <row r="117" spans="1:23" x14ac:dyDescent="0.25">
      <c r="A117" s="169" t="s">
        <v>921</v>
      </c>
      <c r="B117" s="61" t="s">
        <v>395</v>
      </c>
      <c r="C117" s="61" t="s">
        <v>589</v>
      </c>
      <c r="D117" s="61" t="s">
        <v>591</v>
      </c>
      <c r="E117" s="1" t="s">
        <v>811</v>
      </c>
      <c r="F117" s="62" t="str">
        <f t="shared" si="16"/>
        <v>20104</v>
      </c>
      <c r="G117" s="255">
        <v>10620104</v>
      </c>
      <c r="H117" s="1" t="s">
        <v>386</v>
      </c>
      <c r="I117" s="61">
        <v>16</v>
      </c>
      <c r="J117" s="61">
        <v>3.1</v>
      </c>
      <c r="K117" s="61">
        <v>8</v>
      </c>
      <c r="L117" s="69">
        <f t="shared" si="28"/>
        <v>0.496</v>
      </c>
      <c r="M117" s="69">
        <f t="shared" si="29"/>
        <v>1.28</v>
      </c>
      <c r="N117" s="56">
        <f>INDEX(Rate_Chart!$A$1:$AK$127,MATCH(Data!J117,Rate_Chart!$A$1:$A$127,0),MATCH(Data!K117,Rate_Chart!$A$1:$AK$1,0))</f>
        <v>35.168112000000008</v>
      </c>
      <c r="O117" s="57">
        <f t="shared" si="30"/>
        <v>562.68979200000012</v>
      </c>
      <c r="P117" s="58">
        <f t="shared" si="31"/>
        <v>417.01318577075102</v>
      </c>
      <c r="Q117" s="58">
        <f t="shared" si="32"/>
        <v>278.00879051383401</v>
      </c>
      <c r="R117" s="66">
        <f t="shared" si="22"/>
        <v>9.8470713600000028</v>
      </c>
      <c r="S117" s="64">
        <f t="shared" si="33"/>
        <v>60</v>
      </c>
      <c r="T117" s="66">
        <f t="shared" si="34"/>
        <v>632.5368633600001</v>
      </c>
      <c r="U117" s="68">
        <f t="shared" si="35"/>
        <v>39.533553960000006</v>
      </c>
      <c r="V117" s="68">
        <f t="shared" si="36"/>
        <v>468.77731968379447</v>
      </c>
      <c r="W117" s="68">
        <f t="shared" si="37"/>
        <v>312.51821312252963</v>
      </c>
    </row>
    <row r="118" spans="1:23" x14ac:dyDescent="0.25">
      <c r="A118" s="169" t="s">
        <v>902</v>
      </c>
      <c r="B118" s="61" t="s">
        <v>394</v>
      </c>
      <c r="C118" s="61" t="s">
        <v>589</v>
      </c>
      <c r="D118" s="61" t="s">
        <v>591</v>
      </c>
      <c r="E118" s="1" t="s">
        <v>811</v>
      </c>
      <c r="F118" s="62" t="str">
        <f t="shared" si="16"/>
        <v>20104</v>
      </c>
      <c r="G118" s="255">
        <v>10620104</v>
      </c>
      <c r="H118" s="1" t="s">
        <v>386</v>
      </c>
      <c r="I118" s="61">
        <v>21</v>
      </c>
      <c r="J118" s="61">
        <v>3.3</v>
      </c>
      <c r="K118" s="61">
        <v>8</v>
      </c>
      <c r="L118" s="69">
        <f t="shared" si="28"/>
        <v>0.69299999999999995</v>
      </c>
      <c r="M118" s="69">
        <f t="shared" si="29"/>
        <v>1.68</v>
      </c>
      <c r="N118" s="56">
        <f>INDEX(Rate_Chart!$A$1:$AK$127,MATCH(Data!J118,Rate_Chart!$A$1:$A$127,0),MATCH(Data!K118,Rate_Chart!$A$1:$AK$1,0))</f>
        <v>36.002112000000004</v>
      </c>
      <c r="O118" s="57">
        <f t="shared" si="30"/>
        <v>756.04435200000012</v>
      </c>
      <c r="P118" s="58">
        <f t="shared" si="31"/>
        <v>417.01288030888031</v>
      </c>
      <c r="Q118" s="58">
        <f t="shared" si="32"/>
        <v>278.00858687258687</v>
      </c>
      <c r="R118" s="66">
        <f t="shared" si="22"/>
        <v>13.230776160000003</v>
      </c>
      <c r="S118" s="64">
        <f t="shared" si="33"/>
        <v>78.75</v>
      </c>
      <c r="T118" s="66">
        <f t="shared" si="34"/>
        <v>848.02512816000012</v>
      </c>
      <c r="U118" s="68">
        <f t="shared" si="35"/>
        <v>40.382148960000009</v>
      </c>
      <c r="V118" s="68">
        <f t="shared" si="36"/>
        <v>467.74689915057917</v>
      </c>
      <c r="W118" s="68">
        <f t="shared" si="37"/>
        <v>311.83126610038613</v>
      </c>
    </row>
    <row r="119" spans="1:23" x14ac:dyDescent="0.25">
      <c r="A119" s="169" t="s">
        <v>902</v>
      </c>
      <c r="B119" s="61" t="s">
        <v>395</v>
      </c>
      <c r="C119" s="61" t="s">
        <v>589</v>
      </c>
      <c r="D119" s="61" t="s">
        <v>591</v>
      </c>
      <c r="E119" s="1" t="s">
        <v>811</v>
      </c>
      <c r="F119" s="62" t="str">
        <f t="shared" si="16"/>
        <v>20104</v>
      </c>
      <c r="G119" s="255">
        <v>10620104</v>
      </c>
      <c r="H119" s="1" t="s">
        <v>386</v>
      </c>
      <c r="I119" s="61">
        <v>17</v>
      </c>
      <c r="J119" s="61">
        <v>3.2</v>
      </c>
      <c r="K119" s="61">
        <v>8</v>
      </c>
      <c r="L119" s="69">
        <f t="shared" si="28"/>
        <v>0.54400000000000004</v>
      </c>
      <c r="M119" s="69">
        <f t="shared" si="29"/>
        <v>1.36</v>
      </c>
      <c r="N119" s="56">
        <f>INDEX(Rate_Chart!$A$1:$AK$127,MATCH(Data!J119,Rate_Chart!$A$1:$A$127,0),MATCH(Data!K119,Rate_Chart!$A$1:$AK$1,0))</f>
        <v>35.585112000000002</v>
      </c>
      <c r="O119" s="57">
        <f t="shared" si="30"/>
        <v>604.94690400000002</v>
      </c>
      <c r="P119" s="58">
        <f t="shared" si="31"/>
        <v>417.01303124999998</v>
      </c>
      <c r="Q119" s="58">
        <f t="shared" si="32"/>
        <v>278.00868750000001</v>
      </c>
      <c r="R119" s="66">
        <f t="shared" si="22"/>
        <v>10.586570820000002</v>
      </c>
      <c r="S119" s="64">
        <f t="shared" si="33"/>
        <v>63.75</v>
      </c>
      <c r="T119" s="66">
        <f t="shared" si="34"/>
        <v>679.28347482000004</v>
      </c>
      <c r="U119" s="68">
        <f t="shared" si="35"/>
        <v>39.957851460000001</v>
      </c>
      <c r="V119" s="68">
        <f t="shared" si="36"/>
        <v>468.25607179687495</v>
      </c>
      <c r="W119" s="68">
        <f t="shared" si="37"/>
        <v>312.17071453124998</v>
      </c>
    </row>
    <row r="120" spans="1:23" x14ac:dyDescent="0.25">
      <c r="A120" s="169" t="s">
        <v>903</v>
      </c>
      <c r="B120" s="61" t="s">
        <v>394</v>
      </c>
      <c r="C120" s="61" t="s">
        <v>589</v>
      </c>
      <c r="D120" s="61" t="s">
        <v>591</v>
      </c>
      <c r="E120" s="1" t="s">
        <v>811</v>
      </c>
      <c r="F120" s="62" t="str">
        <f t="shared" si="16"/>
        <v>20104</v>
      </c>
      <c r="G120" s="255">
        <v>10620104</v>
      </c>
      <c r="H120" s="1" t="s">
        <v>386</v>
      </c>
      <c r="I120" s="61">
        <v>16</v>
      </c>
      <c r="J120" s="61">
        <v>3.2</v>
      </c>
      <c r="K120" s="61">
        <v>8</v>
      </c>
      <c r="L120" s="69">
        <f t="shared" si="28"/>
        <v>0.51200000000000001</v>
      </c>
      <c r="M120" s="69">
        <f t="shared" si="29"/>
        <v>1.28</v>
      </c>
      <c r="N120" s="56">
        <f>INDEX(Rate_Chart!$A$1:$AK$127,MATCH(Data!J120,Rate_Chart!$A$1:$A$127,0),MATCH(Data!K120,Rate_Chart!$A$1:$AK$1,0))</f>
        <v>35.585112000000002</v>
      </c>
      <c r="O120" s="57">
        <f t="shared" si="30"/>
        <v>569.36179200000004</v>
      </c>
      <c r="P120" s="58">
        <f t="shared" si="31"/>
        <v>417.01303124999998</v>
      </c>
      <c r="Q120" s="58">
        <f t="shared" si="32"/>
        <v>278.00868750000001</v>
      </c>
      <c r="R120" s="66">
        <f t="shared" si="22"/>
        <v>9.9638313600000021</v>
      </c>
      <c r="S120" s="64">
        <f t="shared" si="33"/>
        <v>60</v>
      </c>
      <c r="T120" s="66">
        <f t="shared" si="34"/>
        <v>639.32562336000001</v>
      </c>
      <c r="U120" s="68">
        <f t="shared" si="35"/>
        <v>39.957851460000001</v>
      </c>
      <c r="V120" s="68">
        <f t="shared" si="36"/>
        <v>468.25607179687495</v>
      </c>
      <c r="W120" s="68">
        <f t="shared" si="37"/>
        <v>312.17071453124998</v>
      </c>
    </row>
    <row r="121" spans="1:23" x14ac:dyDescent="0.25">
      <c r="A121" s="169" t="s">
        <v>903</v>
      </c>
      <c r="B121" s="61" t="s">
        <v>395</v>
      </c>
      <c r="C121" s="61" t="s">
        <v>589</v>
      </c>
      <c r="D121" s="61" t="s">
        <v>591</v>
      </c>
      <c r="E121" s="1" t="s">
        <v>811</v>
      </c>
      <c r="F121" s="62" t="str">
        <f t="shared" si="16"/>
        <v>20104</v>
      </c>
      <c r="G121" s="255">
        <v>10620104</v>
      </c>
      <c r="H121" s="1" t="s">
        <v>386</v>
      </c>
      <c r="I121" s="61">
        <v>15</v>
      </c>
      <c r="J121" s="61">
        <v>3.3</v>
      </c>
      <c r="K121" s="61">
        <v>8.1</v>
      </c>
      <c r="L121" s="69">
        <f t="shared" si="28"/>
        <v>0.495</v>
      </c>
      <c r="M121" s="69">
        <f t="shared" si="29"/>
        <v>1.2150000000000001</v>
      </c>
      <c r="N121" s="56">
        <f>INDEX(Rate_Chart!$A$1:$AK$127,MATCH(Data!J121,Rate_Chart!$A$1:$A$127,0),MATCH(Data!K121,Rate_Chart!$A$1:$AK$1,0))</f>
        <v>36.280125900000002</v>
      </c>
      <c r="O121" s="57">
        <f t="shared" si="30"/>
        <v>544.2018885</v>
      </c>
      <c r="P121" s="58">
        <f t="shared" si="31"/>
        <v>417.0129413793104</v>
      </c>
      <c r="Q121" s="58">
        <f t="shared" si="32"/>
        <v>278.00862758620696</v>
      </c>
      <c r="R121" s="66">
        <f t="shared" si="22"/>
        <v>9.5235330487500001</v>
      </c>
      <c r="S121" s="64">
        <f t="shared" si="33"/>
        <v>56.25</v>
      </c>
      <c r="T121" s="66">
        <f t="shared" si="34"/>
        <v>609.97542154874998</v>
      </c>
      <c r="U121" s="68">
        <f t="shared" si="35"/>
        <v>40.665028103250002</v>
      </c>
      <c r="V121" s="68">
        <f t="shared" si="36"/>
        <v>467.4141161293104</v>
      </c>
      <c r="W121" s="68">
        <f t="shared" si="37"/>
        <v>311.6094107528736</v>
      </c>
    </row>
    <row r="122" spans="1:23" x14ac:dyDescent="0.25">
      <c r="A122" s="169" t="s">
        <v>904</v>
      </c>
      <c r="B122" s="61" t="s">
        <v>394</v>
      </c>
      <c r="C122" s="61" t="s">
        <v>589</v>
      </c>
      <c r="D122" s="61" t="s">
        <v>591</v>
      </c>
      <c r="E122" s="1" t="s">
        <v>811</v>
      </c>
      <c r="F122" s="62" t="str">
        <f t="shared" si="16"/>
        <v>20104</v>
      </c>
      <c r="G122" s="255">
        <v>10620104</v>
      </c>
      <c r="H122" s="1" t="s">
        <v>386</v>
      </c>
      <c r="I122" s="61">
        <v>19</v>
      </c>
      <c r="J122" s="61">
        <v>3</v>
      </c>
      <c r="K122" s="61">
        <v>8</v>
      </c>
      <c r="L122" s="69">
        <f t="shared" si="28"/>
        <v>0.56999999999999995</v>
      </c>
      <c r="M122" s="69">
        <f t="shared" si="29"/>
        <v>1.52</v>
      </c>
      <c r="N122" s="56">
        <f>INDEX(Rate_Chart!$A$1:$AK$127,MATCH(Data!J122,Rate_Chart!$A$1:$A$127,0),MATCH(Data!K122,Rate_Chart!$A$1:$AK$1,0))</f>
        <v>34.751112000000006</v>
      </c>
      <c r="O122" s="57">
        <f t="shared" si="30"/>
        <v>660.27112800000009</v>
      </c>
      <c r="P122" s="58">
        <f t="shared" si="31"/>
        <v>417.01334400000002</v>
      </c>
      <c r="Q122" s="58">
        <f t="shared" si="32"/>
        <v>278.00889599999999</v>
      </c>
      <c r="R122" s="66">
        <f t="shared" si="22"/>
        <v>11.554744740000002</v>
      </c>
      <c r="S122" s="64">
        <f t="shared" si="33"/>
        <v>71.25</v>
      </c>
      <c r="T122" s="66">
        <f t="shared" si="34"/>
        <v>743.07587274000014</v>
      </c>
      <c r="U122" s="68">
        <f t="shared" si="35"/>
        <v>39.109256460000005</v>
      </c>
      <c r="V122" s="68">
        <f t="shared" si="36"/>
        <v>469.31107752000003</v>
      </c>
      <c r="W122" s="68">
        <f t="shared" si="37"/>
        <v>312.87405168000004</v>
      </c>
    </row>
    <row r="123" spans="1:23" x14ac:dyDescent="0.25">
      <c r="A123" s="169" t="s">
        <v>904</v>
      </c>
      <c r="B123" s="61" t="s">
        <v>395</v>
      </c>
      <c r="C123" s="61" t="s">
        <v>589</v>
      </c>
      <c r="D123" s="61" t="s">
        <v>591</v>
      </c>
      <c r="E123" s="1" t="s">
        <v>811</v>
      </c>
      <c r="F123" s="62" t="str">
        <f t="shared" si="16"/>
        <v>20104</v>
      </c>
      <c r="G123" s="255">
        <v>10620104</v>
      </c>
      <c r="H123" s="1" t="s">
        <v>386</v>
      </c>
      <c r="I123" s="61">
        <v>19</v>
      </c>
      <c r="J123" s="61">
        <v>3.1</v>
      </c>
      <c r="K123" s="61">
        <v>8</v>
      </c>
      <c r="L123" s="69">
        <f t="shared" si="28"/>
        <v>0.58899999999999997</v>
      </c>
      <c r="M123" s="69">
        <f t="shared" si="29"/>
        <v>1.52</v>
      </c>
      <c r="N123" s="56">
        <f>INDEX(Rate_Chart!$A$1:$AK$127,MATCH(Data!J123,Rate_Chart!$A$1:$A$127,0),MATCH(Data!K123,Rate_Chart!$A$1:$AK$1,0))</f>
        <v>35.168112000000008</v>
      </c>
      <c r="O123" s="57">
        <f t="shared" si="30"/>
        <v>668.19412800000009</v>
      </c>
      <c r="P123" s="58">
        <f t="shared" si="31"/>
        <v>417.01318577075102</v>
      </c>
      <c r="Q123" s="58">
        <f t="shared" si="32"/>
        <v>278.00879051383401</v>
      </c>
      <c r="R123" s="66">
        <f t="shared" si="22"/>
        <v>11.693397240000003</v>
      </c>
      <c r="S123" s="64">
        <f t="shared" si="33"/>
        <v>71.25</v>
      </c>
      <c r="T123" s="66">
        <f t="shared" si="34"/>
        <v>751.13752524000006</v>
      </c>
      <c r="U123" s="68">
        <f t="shared" si="35"/>
        <v>39.533553960000006</v>
      </c>
      <c r="V123" s="68">
        <f t="shared" si="36"/>
        <v>468.77731968379447</v>
      </c>
      <c r="W123" s="68">
        <f t="shared" si="37"/>
        <v>312.51821312252963</v>
      </c>
    </row>
    <row r="124" spans="1:23" x14ac:dyDescent="0.25">
      <c r="A124" s="169" t="s">
        <v>905</v>
      </c>
      <c r="B124" s="61" t="s">
        <v>394</v>
      </c>
      <c r="C124" s="61" t="s">
        <v>589</v>
      </c>
      <c r="D124" s="61" t="s">
        <v>591</v>
      </c>
      <c r="E124" s="1" t="s">
        <v>811</v>
      </c>
      <c r="F124" s="62" t="str">
        <f t="shared" si="16"/>
        <v>20104</v>
      </c>
      <c r="G124" s="255">
        <v>10620104</v>
      </c>
      <c r="H124" s="1" t="s">
        <v>386</v>
      </c>
      <c r="I124" s="61">
        <v>19</v>
      </c>
      <c r="J124" s="61">
        <v>3.1</v>
      </c>
      <c r="K124" s="61">
        <v>8</v>
      </c>
      <c r="L124" s="69">
        <f t="shared" si="28"/>
        <v>0.58899999999999997</v>
      </c>
      <c r="M124" s="69">
        <f t="shared" si="29"/>
        <v>1.52</v>
      </c>
      <c r="N124" s="56">
        <f>INDEX(Rate_Chart!$A$1:$AK$127,MATCH(Data!J124,Rate_Chart!$A$1:$A$127,0),MATCH(Data!K124,Rate_Chart!$A$1:$AK$1,0))</f>
        <v>35.168112000000008</v>
      </c>
      <c r="O124" s="57">
        <f t="shared" si="30"/>
        <v>668.19412800000009</v>
      </c>
      <c r="P124" s="58">
        <f t="shared" si="31"/>
        <v>417.01318577075102</v>
      </c>
      <c r="Q124" s="58">
        <f t="shared" si="32"/>
        <v>278.00879051383401</v>
      </c>
      <c r="R124" s="66">
        <f t="shared" si="22"/>
        <v>11.693397240000003</v>
      </c>
      <c r="S124" s="64">
        <f t="shared" si="33"/>
        <v>71.25</v>
      </c>
      <c r="T124" s="66">
        <f t="shared" si="34"/>
        <v>751.13752524000006</v>
      </c>
      <c r="U124" s="68">
        <f t="shared" si="35"/>
        <v>39.533553960000006</v>
      </c>
      <c r="V124" s="68">
        <f t="shared" si="36"/>
        <v>468.77731968379447</v>
      </c>
      <c r="W124" s="68">
        <f t="shared" si="37"/>
        <v>312.51821312252963</v>
      </c>
    </row>
    <row r="125" spans="1:23" x14ac:dyDescent="0.25">
      <c r="A125" s="169" t="s">
        <v>905</v>
      </c>
      <c r="B125" s="61" t="s">
        <v>395</v>
      </c>
      <c r="C125" s="61" t="s">
        <v>589</v>
      </c>
      <c r="D125" s="61" t="s">
        <v>591</v>
      </c>
      <c r="E125" s="1" t="s">
        <v>811</v>
      </c>
      <c r="F125" s="62" t="str">
        <f t="shared" si="16"/>
        <v>20104</v>
      </c>
      <c r="G125" s="255">
        <v>10620104</v>
      </c>
      <c r="H125" s="1" t="s">
        <v>386</v>
      </c>
      <c r="I125" s="61">
        <v>19</v>
      </c>
      <c r="J125" s="61">
        <v>3</v>
      </c>
      <c r="K125" s="61">
        <v>8</v>
      </c>
      <c r="L125" s="69">
        <f t="shared" si="28"/>
        <v>0.56999999999999995</v>
      </c>
      <c r="M125" s="69">
        <f t="shared" si="29"/>
        <v>1.52</v>
      </c>
      <c r="N125" s="56">
        <f>INDEX(Rate_Chart!$A$1:$AK$127,MATCH(Data!J125,Rate_Chart!$A$1:$A$127,0),MATCH(Data!K125,Rate_Chart!$A$1:$AK$1,0))</f>
        <v>34.751112000000006</v>
      </c>
      <c r="O125" s="57">
        <f t="shared" si="30"/>
        <v>660.27112800000009</v>
      </c>
      <c r="P125" s="58">
        <f t="shared" si="31"/>
        <v>417.01334400000002</v>
      </c>
      <c r="Q125" s="58">
        <f t="shared" si="32"/>
        <v>278.00889599999999</v>
      </c>
      <c r="R125" s="66">
        <f t="shared" si="22"/>
        <v>11.554744740000002</v>
      </c>
      <c r="S125" s="64">
        <f t="shared" si="33"/>
        <v>71.25</v>
      </c>
      <c r="T125" s="66">
        <f t="shared" si="34"/>
        <v>743.07587274000014</v>
      </c>
      <c r="U125" s="68">
        <f t="shared" si="35"/>
        <v>39.109256460000005</v>
      </c>
      <c r="V125" s="68">
        <f t="shared" si="36"/>
        <v>469.31107752000003</v>
      </c>
      <c r="W125" s="68">
        <f t="shared" si="37"/>
        <v>312.87405168000004</v>
      </c>
    </row>
    <row r="126" spans="1:23" x14ac:dyDescent="0.25">
      <c r="A126" s="169" t="s">
        <v>906</v>
      </c>
      <c r="B126" s="61" t="s">
        <v>394</v>
      </c>
      <c r="C126" s="61" t="s">
        <v>589</v>
      </c>
      <c r="D126" s="61" t="s">
        <v>591</v>
      </c>
      <c r="E126" s="1" t="s">
        <v>811</v>
      </c>
      <c r="F126" s="62" t="str">
        <f t="shared" si="16"/>
        <v>20104</v>
      </c>
      <c r="G126" s="255">
        <v>10620104</v>
      </c>
      <c r="H126" s="1" t="s">
        <v>386</v>
      </c>
      <c r="I126" s="61">
        <v>28</v>
      </c>
      <c r="J126" s="61">
        <v>3.4</v>
      </c>
      <c r="K126" s="61">
        <v>8</v>
      </c>
      <c r="L126" s="69">
        <f t="shared" si="28"/>
        <v>0.95200000000000007</v>
      </c>
      <c r="M126" s="69">
        <f t="shared" si="29"/>
        <v>2.2400000000000002</v>
      </c>
      <c r="N126" s="56">
        <f>INDEX(Rate_Chart!$A$1:$AK$127,MATCH(Data!J126,Rate_Chart!$A$1:$A$127,0),MATCH(Data!K126,Rate_Chart!$A$1:$AK$1,0))</f>
        <v>36.419112000000005</v>
      </c>
      <c r="O126" s="57">
        <f t="shared" si="30"/>
        <v>1019.7351360000001</v>
      </c>
      <c r="P126" s="58">
        <f t="shared" si="31"/>
        <v>417.01273282442747</v>
      </c>
      <c r="Q126" s="58">
        <f t="shared" si="32"/>
        <v>278.00848854961833</v>
      </c>
      <c r="R126" s="66">
        <f t="shared" si="22"/>
        <v>17.845364880000005</v>
      </c>
      <c r="S126" s="64">
        <f t="shared" si="33"/>
        <v>105</v>
      </c>
      <c r="T126" s="66">
        <f t="shared" si="34"/>
        <v>1142.58050088</v>
      </c>
      <c r="U126" s="68">
        <f t="shared" si="35"/>
        <v>40.806446460000004</v>
      </c>
      <c r="V126" s="68">
        <f t="shared" si="36"/>
        <v>467.24938694656487</v>
      </c>
      <c r="W126" s="68">
        <f t="shared" si="37"/>
        <v>311.49959129770991</v>
      </c>
    </row>
    <row r="127" spans="1:23" x14ac:dyDescent="0.25">
      <c r="A127" s="169" t="s">
        <v>906</v>
      </c>
      <c r="B127" s="61" t="s">
        <v>395</v>
      </c>
      <c r="C127" s="61" t="s">
        <v>589</v>
      </c>
      <c r="D127" s="61" t="s">
        <v>591</v>
      </c>
      <c r="E127" s="1" t="s">
        <v>811</v>
      </c>
      <c r="F127" s="62" t="str">
        <f t="shared" si="16"/>
        <v>20104</v>
      </c>
      <c r="G127" s="255">
        <v>10620104</v>
      </c>
      <c r="H127" s="1" t="s">
        <v>386</v>
      </c>
      <c r="I127" s="61">
        <v>20</v>
      </c>
      <c r="J127" s="61">
        <v>3.1</v>
      </c>
      <c r="K127" s="61">
        <v>8</v>
      </c>
      <c r="L127" s="69">
        <f t="shared" si="28"/>
        <v>0.62</v>
      </c>
      <c r="M127" s="69">
        <f t="shared" si="29"/>
        <v>1.6</v>
      </c>
      <c r="N127" s="56">
        <f>INDEX(Rate_Chart!$A$1:$AK$127,MATCH(Data!J127,Rate_Chart!$A$1:$A$127,0),MATCH(Data!K127,Rate_Chart!$A$1:$AK$1,0))</f>
        <v>35.168112000000008</v>
      </c>
      <c r="O127" s="57">
        <f t="shared" si="30"/>
        <v>703.36224000000016</v>
      </c>
      <c r="P127" s="58">
        <f t="shared" si="31"/>
        <v>417.01318577075102</v>
      </c>
      <c r="Q127" s="58">
        <f t="shared" si="32"/>
        <v>278.00879051383401</v>
      </c>
      <c r="R127" s="66">
        <f t="shared" si="22"/>
        <v>12.308839200000003</v>
      </c>
      <c r="S127" s="64">
        <f t="shared" si="33"/>
        <v>75</v>
      </c>
      <c r="T127" s="66">
        <f t="shared" si="34"/>
        <v>790.67107920000012</v>
      </c>
      <c r="U127" s="68">
        <f t="shared" si="35"/>
        <v>39.533553960000006</v>
      </c>
      <c r="V127" s="68">
        <f t="shared" si="36"/>
        <v>468.77731968379447</v>
      </c>
      <c r="W127" s="68">
        <f t="shared" si="37"/>
        <v>312.51821312252963</v>
      </c>
    </row>
    <row r="128" spans="1:23" x14ac:dyDescent="0.25">
      <c r="A128" s="169" t="s">
        <v>907</v>
      </c>
      <c r="B128" s="61" t="s">
        <v>394</v>
      </c>
      <c r="C128" s="61" t="s">
        <v>589</v>
      </c>
      <c r="D128" s="61" t="s">
        <v>591</v>
      </c>
      <c r="E128" s="1" t="s">
        <v>811</v>
      </c>
      <c r="F128" s="62" t="str">
        <f t="shared" si="16"/>
        <v>20104</v>
      </c>
      <c r="G128" s="255">
        <v>10620104</v>
      </c>
      <c r="H128" s="1" t="s">
        <v>386</v>
      </c>
      <c r="I128" s="61">
        <v>29</v>
      </c>
      <c r="J128" s="61">
        <v>3.3</v>
      </c>
      <c r="K128" s="61">
        <v>8</v>
      </c>
      <c r="L128" s="69">
        <f t="shared" si="28"/>
        <v>0.95699999999999985</v>
      </c>
      <c r="M128" s="69">
        <f t="shared" si="29"/>
        <v>2.3199999999999998</v>
      </c>
      <c r="N128" s="56">
        <f>INDEX(Rate_Chart!$A$1:$AK$127,MATCH(Data!J128,Rate_Chart!$A$1:$A$127,0),MATCH(Data!K128,Rate_Chart!$A$1:$AK$1,0))</f>
        <v>36.002112000000004</v>
      </c>
      <c r="O128" s="57">
        <f t="shared" si="30"/>
        <v>1044.0612480000002</v>
      </c>
      <c r="P128" s="58">
        <f t="shared" si="31"/>
        <v>417.01288030888031</v>
      </c>
      <c r="Q128" s="58">
        <f t="shared" si="32"/>
        <v>278.00858687258687</v>
      </c>
      <c r="R128" s="66">
        <f t="shared" si="22"/>
        <v>18.271071840000005</v>
      </c>
      <c r="S128" s="64">
        <f t="shared" si="33"/>
        <v>108.75</v>
      </c>
      <c r="T128" s="66">
        <f t="shared" si="34"/>
        <v>1171.0823198400003</v>
      </c>
      <c r="U128" s="68">
        <f t="shared" si="35"/>
        <v>40.382148960000009</v>
      </c>
      <c r="V128" s="68">
        <f t="shared" si="36"/>
        <v>467.74689915057917</v>
      </c>
      <c r="W128" s="68">
        <f t="shared" si="37"/>
        <v>311.83126610038613</v>
      </c>
    </row>
    <row r="129" spans="1:23" x14ac:dyDescent="0.25">
      <c r="A129" s="169" t="s">
        <v>907</v>
      </c>
      <c r="B129" s="61" t="s">
        <v>395</v>
      </c>
      <c r="C129" s="61" t="s">
        <v>589</v>
      </c>
      <c r="D129" s="61" t="s">
        <v>591</v>
      </c>
      <c r="E129" s="1" t="s">
        <v>811</v>
      </c>
      <c r="F129" s="62" t="str">
        <f t="shared" si="16"/>
        <v>20104</v>
      </c>
      <c r="G129" s="255">
        <v>10620104</v>
      </c>
      <c r="H129" s="1" t="s">
        <v>386</v>
      </c>
      <c r="I129" s="61">
        <v>20</v>
      </c>
      <c r="J129" s="61">
        <v>3</v>
      </c>
      <c r="K129" s="61">
        <v>8</v>
      </c>
      <c r="L129" s="69">
        <f t="shared" si="28"/>
        <v>0.6</v>
      </c>
      <c r="M129" s="69">
        <f t="shared" si="29"/>
        <v>1.6</v>
      </c>
      <c r="N129" s="56">
        <f>INDEX(Rate_Chart!$A$1:$AK$127,MATCH(Data!J129,Rate_Chart!$A$1:$A$127,0),MATCH(Data!K129,Rate_Chart!$A$1:$AK$1,0))</f>
        <v>34.751112000000006</v>
      </c>
      <c r="O129" s="57">
        <f t="shared" si="30"/>
        <v>695.02224000000012</v>
      </c>
      <c r="P129" s="58">
        <f t="shared" si="31"/>
        <v>417.01334400000002</v>
      </c>
      <c r="Q129" s="58">
        <f t="shared" si="32"/>
        <v>278.00889599999999</v>
      </c>
      <c r="R129" s="66">
        <f t="shared" si="22"/>
        <v>12.162889200000004</v>
      </c>
      <c r="S129" s="64">
        <f t="shared" si="33"/>
        <v>75</v>
      </c>
      <c r="T129" s="66">
        <f t="shared" si="34"/>
        <v>782.18512920000012</v>
      </c>
      <c r="U129" s="68">
        <f t="shared" si="35"/>
        <v>39.109256460000005</v>
      </c>
      <c r="V129" s="68">
        <f t="shared" si="36"/>
        <v>469.31107752000003</v>
      </c>
      <c r="W129" s="68">
        <f t="shared" si="37"/>
        <v>312.87405168000004</v>
      </c>
    </row>
    <row r="130" spans="1:23" x14ac:dyDescent="0.25">
      <c r="A130" s="169" t="s">
        <v>908</v>
      </c>
      <c r="B130" s="61" t="s">
        <v>394</v>
      </c>
      <c r="C130" s="61" t="s">
        <v>589</v>
      </c>
      <c r="D130" s="61" t="s">
        <v>591</v>
      </c>
      <c r="E130" s="1" t="s">
        <v>811</v>
      </c>
      <c r="F130" s="62" t="str">
        <f t="shared" si="16"/>
        <v>20104</v>
      </c>
      <c r="G130" s="255">
        <v>10620104</v>
      </c>
      <c r="H130" s="1" t="s">
        <v>386</v>
      </c>
      <c r="I130" s="61">
        <v>26</v>
      </c>
      <c r="J130" s="61">
        <v>3.6</v>
      </c>
      <c r="K130" s="61">
        <v>8</v>
      </c>
      <c r="L130" s="69">
        <f t="shared" si="28"/>
        <v>0.93600000000000005</v>
      </c>
      <c r="M130" s="69">
        <f t="shared" si="29"/>
        <v>2.08</v>
      </c>
      <c r="N130" s="56">
        <f>INDEX(Rate_Chart!$A$1:$AK$127,MATCH(Data!J130,Rate_Chart!$A$1:$A$127,0),MATCH(Data!K130,Rate_Chart!$A$1:$AK$1,0))</f>
        <v>37.253112000000009</v>
      </c>
      <c r="O130" s="57">
        <f t="shared" si="30"/>
        <v>968.58091200000024</v>
      </c>
      <c r="P130" s="58">
        <f t="shared" si="31"/>
        <v>417.01244776119404</v>
      </c>
      <c r="Q130" s="58">
        <f t="shared" si="32"/>
        <v>278.00829850746271</v>
      </c>
      <c r="R130" s="66">
        <f t="shared" si="22"/>
        <v>16.950165960000007</v>
      </c>
      <c r="S130" s="64">
        <f t="shared" si="33"/>
        <v>97.5</v>
      </c>
      <c r="T130" s="66">
        <f t="shared" si="34"/>
        <v>1083.0310779600002</v>
      </c>
      <c r="U130" s="68">
        <f t="shared" si="35"/>
        <v>41.655041460000007</v>
      </c>
      <c r="V130" s="68">
        <f t="shared" si="36"/>
        <v>466.28777753731345</v>
      </c>
      <c r="W130" s="68">
        <f t="shared" si="37"/>
        <v>310.85851835820898</v>
      </c>
    </row>
    <row r="131" spans="1:23" x14ac:dyDescent="0.25">
      <c r="A131" s="169" t="s">
        <v>908</v>
      </c>
      <c r="B131" s="61" t="s">
        <v>395</v>
      </c>
      <c r="C131" s="61" t="s">
        <v>589</v>
      </c>
      <c r="D131" s="61" t="s">
        <v>591</v>
      </c>
      <c r="E131" s="1" t="s">
        <v>811</v>
      </c>
      <c r="F131" s="62" t="str">
        <f t="shared" si="16"/>
        <v>20104</v>
      </c>
      <c r="G131" s="255">
        <v>10620104</v>
      </c>
      <c r="H131" s="1" t="s">
        <v>386</v>
      </c>
      <c r="I131" s="61">
        <v>22</v>
      </c>
      <c r="J131" s="61">
        <v>3.1</v>
      </c>
      <c r="K131" s="61">
        <v>8</v>
      </c>
      <c r="L131" s="69">
        <f t="shared" si="28"/>
        <v>0.68200000000000005</v>
      </c>
      <c r="M131" s="69">
        <f t="shared" si="29"/>
        <v>1.76</v>
      </c>
      <c r="N131" s="56">
        <f>INDEX(Rate_Chart!$A$1:$AK$127,MATCH(Data!J131,Rate_Chart!$A$1:$A$127,0),MATCH(Data!K131,Rate_Chart!$A$1:$AK$1,0))</f>
        <v>35.168112000000008</v>
      </c>
      <c r="O131" s="57">
        <f t="shared" si="30"/>
        <v>773.69846400000017</v>
      </c>
      <c r="P131" s="58">
        <f t="shared" si="31"/>
        <v>417.01318577075102</v>
      </c>
      <c r="Q131" s="58">
        <f t="shared" si="32"/>
        <v>278.00879051383401</v>
      </c>
      <c r="R131" s="66">
        <f t="shared" si="22"/>
        <v>13.539723120000005</v>
      </c>
      <c r="S131" s="64">
        <f t="shared" si="33"/>
        <v>82.5</v>
      </c>
      <c r="T131" s="66">
        <f t="shared" si="34"/>
        <v>869.73818712000013</v>
      </c>
      <c r="U131" s="68">
        <f t="shared" si="35"/>
        <v>39.533553960000006</v>
      </c>
      <c r="V131" s="68">
        <f t="shared" si="36"/>
        <v>468.77731968379447</v>
      </c>
      <c r="W131" s="68">
        <f t="shared" si="37"/>
        <v>312.51821312252963</v>
      </c>
    </row>
    <row r="132" spans="1:23" x14ac:dyDescent="0.25">
      <c r="A132" s="169" t="s">
        <v>909</v>
      </c>
      <c r="B132" s="61" t="s">
        <v>394</v>
      </c>
      <c r="C132" s="61" t="s">
        <v>589</v>
      </c>
      <c r="D132" s="61" t="s">
        <v>591</v>
      </c>
      <c r="E132" s="1" t="s">
        <v>811</v>
      </c>
      <c r="F132" s="62" t="str">
        <f t="shared" si="16"/>
        <v>20104</v>
      </c>
      <c r="G132" s="255">
        <v>10620104</v>
      </c>
      <c r="H132" s="1" t="s">
        <v>386</v>
      </c>
      <c r="I132" s="61">
        <v>26</v>
      </c>
      <c r="J132" s="61">
        <v>3.6</v>
      </c>
      <c r="K132" s="61">
        <v>8</v>
      </c>
      <c r="L132" s="69">
        <f t="shared" si="28"/>
        <v>0.93600000000000005</v>
      </c>
      <c r="M132" s="69">
        <f t="shared" si="29"/>
        <v>2.08</v>
      </c>
      <c r="N132" s="56">
        <f>INDEX(Rate_Chart!$A$1:$AK$127,MATCH(Data!J132,Rate_Chart!$A$1:$A$127,0),MATCH(Data!K132,Rate_Chart!$A$1:$AK$1,0))</f>
        <v>37.253112000000009</v>
      </c>
      <c r="O132" s="57">
        <f t="shared" si="30"/>
        <v>968.58091200000024</v>
      </c>
      <c r="P132" s="58">
        <f t="shared" si="31"/>
        <v>417.01244776119404</v>
      </c>
      <c r="Q132" s="58">
        <f t="shared" si="32"/>
        <v>278.00829850746271</v>
      </c>
      <c r="R132" s="66">
        <f t="shared" si="22"/>
        <v>16.950165960000007</v>
      </c>
      <c r="S132" s="64">
        <f t="shared" si="33"/>
        <v>97.5</v>
      </c>
      <c r="T132" s="66">
        <f t="shared" si="34"/>
        <v>1083.0310779600002</v>
      </c>
      <c r="U132" s="68">
        <f t="shared" si="35"/>
        <v>41.655041460000007</v>
      </c>
      <c r="V132" s="68">
        <f t="shared" si="36"/>
        <v>466.28777753731345</v>
      </c>
      <c r="W132" s="68">
        <f t="shared" si="37"/>
        <v>310.85851835820898</v>
      </c>
    </row>
    <row r="133" spans="1:23" x14ac:dyDescent="0.25">
      <c r="A133" s="169" t="s">
        <v>909</v>
      </c>
      <c r="B133" s="61" t="s">
        <v>395</v>
      </c>
      <c r="C133" s="61" t="s">
        <v>589</v>
      </c>
      <c r="D133" s="61" t="s">
        <v>591</v>
      </c>
      <c r="E133" s="1" t="s">
        <v>811</v>
      </c>
      <c r="F133" s="62" t="str">
        <f t="shared" ref="F133:F196" si="38">MID(E133,2,5)</f>
        <v>20104</v>
      </c>
      <c r="G133" s="255">
        <v>10620104</v>
      </c>
      <c r="H133" s="1" t="s">
        <v>386</v>
      </c>
      <c r="I133" s="61">
        <v>17</v>
      </c>
      <c r="J133" s="61">
        <v>3.1</v>
      </c>
      <c r="K133" s="61">
        <v>8</v>
      </c>
      <c r="L133" s="69">
        <f t="shared" si="28"/>
        <v>0.52700000000000002</v>
      </c>
      <c r="M133" s="69">
        <f t="shared" si="29"/>
        <v>1.36</v>
      </c>
      <c r="N133" s="56">
        <f>INDEX(Rate_Chart!$A$1:$AK$127,MATCH(Data!J133,Rate_Chart!$A$1:$A$127,0),MATCH(Data!K133,Rate_Chart!$A$1:$AK$1,0))</f>
        <v>35.168112000000008</v>
      </c>
      <c r="O133" s="57">
        <f t="shared" si="30"/>
        <v>597.85790400000019</v>
      </c>
      <c r="P133" s="58">
        <f t="shared" si="31"/>
        <v>417.01318577075102</v>
      </c>
      <c r="Q133" s="58">
        <f t="shared" si="32"/>
        <v>278.00879051383401</v>
      </c>
      <c r="R133" s="66">
        <f t="shared" ref="R133:R196" si="39">O133*1.75%</f>
        <v>10.462513320000005</v>
      </c>
      <c r="S133" s="64">
        <f t="shared" si="33"/>
        <v>63.75</v>
      </c>
      <c r="T133" s="66">
        <f t="shared" si="34"/>
        <v>672.07041732000016</v>
      </c>
      <c r="U133" s="68">
        <f t="shared" si="35"/>
        <v>39.533553960000006</v>
      </c>
      <c r="V133" s="68">
        <f t="shared" si="36"/>
        <v>468.77731968379447</v>
      </c>
      <c r="W133" s="68">
        <f t="shared" si="37"/>
        <v>312.51821312252963</v>
      </c>
    </row>
    <row r="134" spans="1:23" x14ac:dyDescent="0.25">
      <c r="A134" s="169" t="s">
        <v>910</v>
      </c>
      <c r="B134" s="61" t="s">
        <v>394</v>
      </c>
      <c r="C134" s="61" t="s">
        <v>589</v>
      </c>
      <c r="D134" s="61" t="s">
        <v>591</v>
      </c>
      <c r="E134" s="1" t="s">
        <v>811</v>
      </c>
      <c r="F134" s="62" t="str">
        <f t="shared" si="38"/>
        <v>20104</v>
      </c>
      <c r="G134" s="255">
        <v>10620104</v>
      </c>
      <c r="H134" s="1" t="s">
        <v>386</v>
      </c>
      <c r="I134" s="61">
        <v>28</v>
      </c>
      <c r="J134" s="61">
        <v>3.6</v>
      </c>
      <c r="K134" s="61">
        <v>8</v>
      </c>
      <c r="L134" s="69">
        <f t="shared" si="28"/>
        <v>1.008</v>
      </c>
      <c r="M134" s="69">
        <f t="shared" si="29"/>
        <v>2.2400000000000002</v>
      </c>
      <c r="N134" s="56">
        <f>INDEX(Rate_Chart!$A$1:$AK$127,MATCH(Data!J134,Rate_Chart!$A$1:$A$127,0),MATCH(Data!K134,Rate_Chart!$A$1:$AK$1,0))</f>
        <v>37.253112000000009</v>
      </c>
      <c r="O134" s="57">
        <f t="shared" si="30"/>
        <v>1043.0871360000003</v>
      </c>
      <c r="P134" s="58">
        <f t="shared" si="31"/>
        <v>417.01244776119404</v>
      </c>
      <c r="Q134" s="58">
        <f t="shared" si="32"/>
        <v>278.00829850746271</v>
      </c>
      <c r="R134" s="66">
        <f t="shared" si="39"/>
        <v>18.254024880000006</v>
      </c>
      <c r="S134" s="64">
        <f t="shared" si="33"/>
        <v>105</v>
      </c>
      <c r="T134" s="66">
        <f t="shared" si="34"/>
        <v>1166.3411608800004</v>
      </c>
      <c r="U134" s="68">
        <f t="shared" si="35"/>
        <v>41.655041460000014</v>
      </c>
      <c r="V134" s="68">
        <f t="shared" si="36"/>
        <v>466.2877775373135</v>
      </c>
      <c r="W134" s="68">
        <f t="shared" si="37"/>
        <v>310.85851835820898</v>
      </c>
    </row>
    <row r="135" spans="1:23" x14ac:dyDescent="0.25">
      <c r="A135" s="169" t="s">
        <v>910</v>
      </c>
      <c r="B135" s="61" t="s">
        <v>395</v>
      </c>
      <c r="C135" s="61" t="s">
        <v>589</v>
      </c>
      <c r="D135" s="61" t="s">
        <v>591</v>
      </c>
      <c r="E135" s="1" t="s">
        <v>811</v>
      </c>
      <c r="F135" s="62" t="str">
        <f t="shared" si="38"/>
        <v>20104</v>
      </c>
      <c r="G135" s="255">
        <v>10620104</v>
      </c>
      <c r="H135" s="1" t="s">
        <v>386</v>
      </c>
      <c r="I135" s="61">
        <v>18</v>
      </c>
      <c r="J135" s="61">
        <v>3</v>
      </c>
      <c r="K135" s="61">
        <v>8</v>
      </c>
      <c r="L135" s="69">
        <f t="shared" si="28"/>
        <v>0.54</v>
      </c>
      <c r="M135" s="69">
        <f t="shared" si="29"/>
        <v>1.44</v>
      </c>
      <c r="N135" s="56">
        <f>INDEX(Rate_Chart!$A$1:$AK$127,MATCH(Data!J135,Rate_Chart!$A$1:$A$127,0),MATCH(Data!K135,Rate_Chart!$A$1:$AK$1,0))</f>
        <v>34.751112000000006</v>
      </c>
      <c r="O135" s="57">
        <f t="shared" si="30"/>
        <v>625.52001600000017</v>
      </c>
      <c r="P135" s="58">
        <f t="shared" si="31"/>
        <v>417.01334400000002</v>
      </c>
      <c r="Q135" s="58">
        <f t="shared" si="32"/>
        <v>278.00889599999999</v>
      </c>
      <c r="R135" s="66">
        <f t="shared" si="39"/>
        <v>10.946600280000004</v>
      </c>
      <c r="S135" s="64">
        <f t="shared" si="33"/>
        <v>67.5</v>
      </c>
      <c r="T135" s="66">
        <f t="shared" si="34"/>
        <v>703.96661628000015</v>
      </c>
      <c r="U135" s="68">
        <f t="shared" si="35"/>
        <v>39.109256460000012</v>
      </c>
      <c r="V135" s="68">
        <f t="shared" si="36"/>
        <v>469.31107752000008</v>
      </c>
      <c r="W135" s="68">
        <f t="shared" si="37"/>
        <v>312.87405168000004</v>
      </c>
    </row>
    <row r="136" spans="1:23" x14ac:dyDescent="0.25">
      <c r="A136" s="169" t="s">
        <v>911</v>
      </c>
      <c r="B136" s="61" t="s">
        <v>394</v>
      </c>
      <c r="C136" s="61" t="s">
        <v>589</v>
      </c>
      <c r="D136" s="61" t="s">
        <v>591</v>
      </c>
      <c r="E136" s="1" t="s">
        <v>811</v>
      </c>
      <c r="F136" s="62" t="str">
        <f t="shared" si="38"/>
        <v>20104</v>
      </c>
      <c r="G136" s="255">
        <v>10620104</v>
      </c>
      <c r="H136" s="1" t="s">
        <v>386</v>
      </c>
      <c r="I136" s="61">
        <v>26</v>
      </c>
      <c r="J136" s="61">
        <v>3.6</v>
      </c>
      <c r="K136" s="61">
        <v>8</v>
      </c>
      <c r="L136" s="69">
        <f t="shared" si="28"/>
        <v>0.93600000000000005</v>
      </c>
      <c r="M136" s="69">
        <f t="shared" si="29"/>
        <v>2.08</v>
      </c>
      <c r="N136" s="56">
        <f>INDEX(Rate_Chart!$A$1:$AK$127,MATCH(Data!J136,Rate_Chart!$A$1:$A$127,0),MATCH(Data!K136,Rate_Chart!$A$1:$AK$1,0))</f>
        <v>37.253112000000009</v>
      </c>
      <c r="O136" s="57">
        <f t="shared" si="30"/>
        <v>968.58091200000024</v>
      </c>
      <c r="P136" s="58">
        <f t="shared" si="31"/>
        <v>417.01244776119404</v>
      </c>
      <c r="Q136" s="58">
        <f t="shared" si="32"/>
        <v>278.00829850746271</v>
      </c>
      <c r="R136" s="66">
        <f t="shared" si="39"/>
        <v>16.950165960000007</v>
      </c>
      <c r="S136" s="64">
        <f t="shared" si="33"/>
        <v>97.5</v>
      </c>
      <c r="T136" s="66">
        <f t="shared" si="34"/>
        <v>1083.0310779600002</v>
      </c>
      <c r="U136" s="68">
        <f t="shared" si="35"/>
        <v>41.655041460000007</v>
      </c>
      <c r="V136" s="68">
        <f t="shared" si="36"/>
        <v>466.28777753731345</v>
      </c>
      <c r="W136" s="68">
        <f t="shared" si="37"/>
        <v>310.85851835820898</v>
      </c>
    </row>
    <row r="137" spans="1:23" x14ac:dyDescent="0.25">
      <c r="A137" s="169" t="s">
        <v>911</v>
      </c>
      <c r="B137" s="61" t="s">
        <v>395</v>
      </c>
      <c r="C137" s="61" t="s">
        <v>589</v>
      </c>
      <c r="D137" s="61" t="s">
        <v>591</v>
      </c>
      <c r="E137" s="1" t="s">
        <v>811</v>
      </c>
      <c r="F137" s="62" t="str">
        <f t="shared" si="38"/>
        <v>20104</v>
      </c>
      <c r="G137" s="255">
        <v>10620104</v>
      </c>
      <c r="H137" s="1" t="s">
        <v>386</v>
      </c>
      <c r="I137" s="61">
        <v>22</v>
      </c>
      <c r="J137" s="61">
        <v>3</v>
      </c>
      <c r="K137" s="61">
        <v>8</v>
      </c>
      <c r="L137" s="69">
        <f t="shared" si="28"/>
        <v>0.66</v>
      </c>
      <c r="M137" s="69">
        <f t="shared" si="29"/>
        <v>1.76</v>
      </c>
      <c r="N137" s="56">
        <f>INDEX(Rate_Chart!$A$1:$AK$127,MATCH(Data!J137,Rate_Chart!$A$1:$A$127,0),MATCH(Data!K137,Rate_Chart!$A$1:$AK$1,0))</f>
        <v>34.751112000000006</v>
      </c>
      <c r="O137" s="57">
        <f t="shared" si="30"/>
        <v>764.52446400000008</v>
      </c>
      <c r="P137" s="58">
        <f t="shared" si="31"/>
        <v>417.01334400000002</v>
      </c>
      <c r="Q137" s="58">
        <f t="shared" si="32"/>
        <v>278.00889599999999</v>
      </c>
      <c r="R137" s="66">
        <f t="shared" si="39"/>
        <v>13.379178120000002</v>
      </c>
      <c r="S137" s="64">
        <f t="shared" si="33"/>
        <v>82.5</v>
      </c>
      <c r="T137" s="66">
        <f t="shared" si="34"/>
        <v>860.40364212000009</v>
      </c>
      <c r="U137" s="68">
        <f t="shared" si="35"/>
        <v>39.109256460000005</v>
      </c>
      <c r="V137" s="68">
        <f t="shared" si="36"/>
        <v>469.31107752000003</v>
      </c>
      <c r="W137" s="68">
        <f t="shared" si="37"/>
        <v>312.87405168000004</v>
      </c>
    </row>
    <row r="138" spans="1:23" x14ac:dyDescent="0.25">
      <c r="A138" s="169" t="s">
        <v>912</v>
      </c>
      <c r="B138" s="61" t="s">
        <v>394</v>
      </c>
      <c r="C138" s="61" t="s">
        <v>589</v>
      </c>
      <c r="D138" s="61" t="s">
        <v>591</v>
      </c>
      <c r="E138" s="1" t="s">
        <v>811</v>
      </c>
      <c r="F138" s="62" t="str">
        <f t="shared" si="38"/>
        <v>20104</v>
      </c>
      <c r="G138" s="255">
        <v>10620104</v>
      </c>
      <c r="H138" s="1" t="s">
        <v>386</v>
      </c>
      <c r="I138" s="61">
        <v>29</v>
      </c>
      <c r="J138" s="61">
        <v>3.3</v>
      </c>
      <c r="K138" s="61">
        <v>8</v>
      </c>
      <c r="L138" s="69">
        <f t="shared" si="28"/>
        <v>0.95699999999999985</v>
      </c>
      <c r="M138" s="69">
        <f t="shared" si="29"/>
        <v>2.3199999999999998</v>
      </c>
      <c r="N138" s="56">
        <f>INDEX(Rate_Chart!$A$1:$AK$127,MATCH(Data!J138,Rate_Chart!$A$1:$A$127,0),MATCH(Data!K138,Rate_Chart!$A$1:$AK$1,0))</f>
        <v>36.002112000000004</v>
      </c>
      <c r="O138" s="57">
        <f t="shared" si="30"/>
        <v>1044.0612480000002</v>
      </c>
      <c r="P138" s="58">
        <f t="shared" si="31"/>
        <v>417.01288030888031</v>
      </c>
      <c r="Q138" s="58">
        <f t="shared" si="32"/>
        <v>278.00858687258687</v>
      </c>
      <c r="R138" s="66">
        <f t="shared" si="39"/>
        <v>18.271071840000005</v>
      </c>
      <c r="S138" s="64">
        <f t="shared" si="33"/>
        <v>108.75</v>
      </c>
      <c r="T138" s="66">
        <f t="shared" si="34"/>
        <v>1171.0823198400003</v>
      </c>
      <c r="U138" s="68">
        <f t="shared" si="35"/>
        <v>40.382148960000009</v>
      </c>
      <c r="V138" s="68">
        <f t="shared" si="36"/>
        <v>467.74689915057917</v>
      </c>
      <c r="W138" s="68">
        <f t="shared" si="37"/>
        <v>311.83126610038613</v>
      </c>
    </row>
    <row r="139" spans="1:23" x14ac:dyDescent="0.25">
      <c r="A139" s="169" t="s">
        <v>912</v>
      </c>
      <c r="B139" s="61" t="s">
        <v>395</v>
      </c>
      <c r="C139" s="61" t="s">
        <v>589</v>
      </c>
      <c r="D139" s="61" t="s">
        <v>591</v>
      </c>
      <c r="E139" s="1" t="s">
        <v>811</v>
      </c>
      <c r="F139" s="62" t="str">
        <f t="shared" si="38"/>
        <v>20104</v>
      </c>
      <c r="G139" s="255">
        <v>10620104</v>
      </c>
      <c r="H139" s="1" t="s">
        <v>386</v>
      </c>
      <c r="I139" s="61">
        <v>23</v>
      </c>
      <c r="J139" s="61">
        <v>3</v>
      </c>
      <c r="K139" s="61">
        <v>8</v>
      </c>
      <c r="L139" s="69">
        <f t="shared" si="28"/>
        <v>0.69</v>
      </c>
      <c r="M139" s="69">
        <f t="shared" si="29"/>
        <v>1.84</v>
      </c>
      <c r="N139" s="56">
        <f>INDEX(Rate_Chart!$A$1:$AK$127,MATCH(Data!J139,Rate_Chart!$A$1:$A$127,0),MATCH(Data!K139,Rate_Chart!$A$1:$AK$1,0))</f>
        <v>34.751112000000006</v>
      </c>
      <c r="O139" s="57">
        <f t="shared" si="30"/>
        <v>799.27557600000011</v>
      </c>
      <c r="P139" s="58">
        <f t="shared" si="31"/>
        <v>417.01334400000002</v>
      </c>
      <c r="Q139" s="58">
        <f t="shared" si="32"/>
        <v>278.00889599999999</v>
      </c>
      <c r="R139" s="66">
        <f t="shared" si="39"/>
        <v>13.987322580000003</v>
      </c>
      <c r="S139" s="64">
        <f t="shared" si="33"/>
        <v>86.25</v>
      </c>
      <c r="T139" s="66">
        <f t="shared" si="34"/>
        <v>899.51289858000007</v>
      </c>
      <c r="U139" s="68">
        <f t="shared" si="35"/>
        <v>39.109256460000005</v>
      </c>
      <c r="V139" s="68">
        <f t="shared" si="36"/>
        <v>469.31107752000003</v>
      </c>
      <c r="W139" s="68">
        <f t="shared" si="37"/>
        <v>312.87405168000004</v>
      </c>
    </row>
    <row r="140" spans="1:23" x14ac:dyDescent="0.25">
      <c r="A140" s="169" t="s">
        <v>913</v>
      </c>
      <c r="B140" s="61" t="s">
        <v>394</v>
      </c>
      <c r="C140" s="61" t="s">
        <v>589</v>
      </c>
      <c r="D140" s="61" t="s">
        <v>591</v>
      </c>
      <c r="E140" s="1" t="s">
        <v>811</v>
      </c>
      <c r="F140" s="62" t="str">
        <f t="shared" si="38"/>
        <v>20104</v>
      </c>
      <c r="G140" s="255">
        <v>10620104</v>
      </c>
      <c r="H140" s="1" t="s">
        <v>386</v>
      </c>
      <c r="I140" s="61">
        <v>30</v>
      </c>
      <c r="J140" s="61">
        <v>3.7</v>
      </c>
      <c r="K140" s="61">
        <v>8</v>
      </c>
      <c r="L140" s="69">
        <f t="shared" si="28"/>
        <v>1.1100000000000001</v>
      </c>
      <c r="M140" s="69">
        <f t="shared" si="29"/>
        <v>2.4</v>
      </c>
      <c r="N140" s="56">
        <f>INDEX(Rate_Chart!$A$1:$AK$127,MATCH(Data!J140,Rate_Chart!$A$1:$A$127,0),MATCH(Data!K140,Rate_Chart!$A$1:$AK$1,0))</f>
        <v>37.670112000000003</v>
      </c>
      <c r="O140" s="57">
        <f t="shared" si="30"/>
        <v>1130.1033600000001</v>
      </c>
      <c r="P140" s="58">
        <f t="shared" si="31"/>
        <v>417.0123099630996</v>
      </c>
      <c r="Q140" s="58">
        <f t="shared" si="32"/>
        <v>278.0082066420664</v>
      </c>
      <c r="R140" s="66">
        <f t="shared" si="39"/>
        <v>19.776808800000001</v>
      </c>
      <c r="S140" s="64">
        <f t="shared" si="33"/>
        <v>112.5</v>
      </c>
      <c r="T140" s="66">
        <f t="shared" si="34"/>
        <v>1262.3801688000001</v>
      </c>
      <c r="U140" s="68">
        <f t="shared" si="35"/>
        <v>42.079338960000001</v>
      </c>
      <c r="V140" s="68">
        <f t="shared" si="36"/>
        <v>465.82294051660512</v>
      </c>
      <c r="W140" s="68">
        <f t="shared" si="37"/>
        <v>310.5486270110701</v>
      </c>
    </row>
    <row r="141" spans="1:23" x14ac:dyDescent="0.25">
      <c r="A141" s="169" t="s">
        <v>913</v>
      </c>
      <c r="B141" s="61" t="s">
        <v>395</v>
      </c>
      <c r="C141" s="61" t="s">
        <v>589</v>
      </c>
      <c r="D141" s="61" t="s">
        <v>591</v>
      </c>
      <c r="E141" s="1" t="s">
        <v>811</v>
      </c>
      <c r="F141" s="62" t="str">
        <f t="shared" si="38"/>
        <v>20104</v>
      </c>
      <c r="G141" s="255">
        <v>10620104</v>
      </c>
      <c r="H141" s="1" t="s">
        <v>386</v>
      </c>
      <c r="I141" s="61">
        <v>23</v>
      </c>
      <c r="J141" s="61">
        <v>3</v>
      </c>
      <c r="K141" s="61">
        <v>8</v>
      </c>
      <c r="L141" s="69">
        <f t="shared" si="28"/>
        <v>0.69</v>
      </c>
      <c r="M141" s="69">
        <f t="shared" si="29"/>
        <v>1.84</v>
      </c>
      <c r="N141" s="56">
        <f>INDEX(Rate_Chart!$A$1:$AK$127,MATCH(Data!J141,Rate_Chart!$A$1:$A$127,0),MATCH(Data!K141,Rate_Chart!$A$1:$AK$1,0))</f>
        <v>34.751112000000006</v>
      </c>
      <c r="O141" s="57">
        <f t="shared" si="30"/>
        <v>799.27557600000011</v>
      </c>
      <c r="P141" s="58">
        <f t="shared" si="31"/>
        <v>417.01334400000002</v>
      </c>
      <c r="Q141" s="58">
        <f t="shared" si="32"/>
        <v>278.00889599999999</v>
      </c>
      <c r="R141" s="66">
        <f t="shared" si="39"/>
        <v>13.987322580000003</v>
      </c>
      <c r="S141" s="64">
        <f t="shared" si="33"/>
        <v>86.25</v>
      </c>
      <c r="T141" s="66">
        <f t="shared" si="34"/>
        <v>899.51289858000007</v>
      </c>
      <c r="U141" s="68">
        <f t="shared" si="35"/>
        <v>39.109256460000005</v>
      </c>
      <c r="V141" s="68">
        <f t="shared" si="36"/>
        <v>469.31107752000003</v>
      </c>
      <c r="W141" s="68">
        <f t="shared" si="37"/>
        <v>312.87405168000004</v>
      </c>
    </row>
    <row r="142" spans="1:23" x14ac:dyDescent="0.25">
      <c r="A142" s="169" t="s">
        <v>914</v>
      </c>
      <c r="B142" s="61" t="s">
        <v>394</v>
      </c>
      <c r="C142" s="61" t="s">
        <v>589</v>
      </c>
      <c r="D142" s="61" t="s">
        <v>591</v>
      </c>
      <c r="E142" s="1" t="s">
        <v>811</v>
      </c>
      <c r="F142" s="62" t="str">
        <f t="shared" si="38"/>
        <v>20104</v>
      </c>
      <c r="G142" s="255">
        <v>10620104</v>
      </c>
      <c r="H142" s="1" t="s">
        <v>386</v>
      </c>
      <c r="I142" s="61">
        <v>32</v>
      </c>
      <c r="J142" s="61">
        <v>3.6</v>
      </c>
      <c r="K142" s="61">
        <v>8</v>
      </c>
      <c r="L142" s="69">
        <f t="shared" si="28"/>
        <v>1.1520000000000001</v>
      </c>
      <c r="M142" s="69">
        <f t="shared" si="29"/>
        <v>2.56</v>
      </c>
      <c r="N142" s="56">
        <f>INDEX(Rate_Chart!$A$1:$AK$127,MATCH(Data!J142,Rate_Chart!$A$1:$A$127,0),MATCH(Data!K142,Rate_Chart!$A$1:$AK$1,0))</f>
        <v>37.253112000000009</v>
      </c>
      <c r="O142" s="57">
        <f t="shared" si="30"/>
        <v>1192.0995840000003</v>
      </c>
      <c r="P142" s="58">
        <f t="shared" si="31"/>
        <v>417.01244776119404</v>
      </c>
      <c r="Q142" s="58">
        <f t="shared" si="32"/>
        <v>278.00829850746271</v>
      </c>
      <c r="R142" s="66">
        <f t="shared" si="39"/>
        <v>20.861742720000006</v>
      </c>
      <c r="S142" s="64">
        <f t="shared" si="33"/>
        <v>120</v>
      </c>
      <c r="T142" s="66">
        <f t="shared" si="34"/>
        <v>1332.9613267200002</v>
      </c>
      <c r="U142" s="68">
        <f t="shared" si="35"/>
        <v>41.655041460000007</v>
      </c>
      <c r="V142" s="68">
        <f t="shared" si="36"/>
        <v>466.28777753731345</v>
      </c>
      <c r="W142" s="68">
        <f t="shared" si="37"/>
        <v>310.85851835820898</v>
      </c>
    </row>
    <row r="143" spans="1:23" x14ac:dyDescent="0.25">
      <c r="A143" s="169" t="s">
        <v>914</v>
      </c>
      <c r="B143" s="61" t="s">
        <v>395</v>
      </c>
      <c r="C143" s="61" t="s">
        <v>589</v>
      </c>
      <c r="D143" s="61" t="s">
        <v>591</v>
      </c>
      <c r="E143" s="1" t="s">
        <v>811</v>
      </c>
      <c r="F143" s="62" t="str">
        <f t="shared" si="38"/>
        <v>20104</v>
      </c>
      <c r="G143" s="255">
        <v>10620104</v>
      </c>
      <c r="H143" s="1" t="s">
        <v>386</v>
      </c>
      <c r="I143" s="61">
        <v>20</v>
      </c>
      <c r="J143" s="61">
        <v>3</v>
      </c>
      <c r="K143" s="61">
        <v>8</v>
      </c>
      <c r="L143" s="69">
        <f t="shared" si="28"/>
        <v>0.6</v>
      </c>
      <c r="M143" s="69">
        <f t="shared" si="29"/>
        <v>1.6</v>
      </c>
      <c r="N143" s="56">
        <f>INDEX(Rate_Chart!$A$1:$AK$127,MATCH(Data!J143,Rate_Chart!$A$1:$A$127,0),MATCH(Data!K143,Rate_Chart!$A$1:$AK$1,0))</f>
        <v>34.751112000000006</v>
      </c>
      <c r="O143" s="57">
        <f t="shared" si="30"/>
        <v>695.02224000000012</v>
      </c>
      <c r="P143" s="58">
        <f t="shared" si="31"/>
        <v>417.01334400000002</v>
      </c>
      <c r="Q143" s="58">
        <f t="shared" si="32"/>
        <v>278.00889599999999</v>
      </c>
      <c r="R143" s="66">
        <f t="shared" si="39"/>
        <v>12.162889200000004</v>
      </c>
      <c r="S143" s="64">
        <f t="shared" si="33"/>
        <v>75</v>
      </c>
      <c r="T143" s="66">
        <f t="shared" si="34"/>
        <v>782.18512920000012</v>
      </c>
      <c r="U143" s="68">
        <f t="shared" si="35"/>
        <v>39.109256460000005</v>
      </c>
      <c r="V143" s="68">
        <f t="shared" si="36"/>
        <v>469.31107752000003</v>
      </c>
      <c r="W143" s="68">
        <f t="shared" si="37"/>
        <v>312.87405168000004</v>
      </c>
    </row>
    <row r="144" spans="1:23" x14ac:dyDescent="0.25">
      <c r="A144" s="169" t="s">
        <v>915</v>
      </c>
      <c r="B144" s="61" t="s">
        <v>394</v>
      </c>
      <c r="C144" s="61" t="s">
        <v>589</v>
      </c>
      <c r="D144" s="61" t="s">
        <v>591</v>
      </c>
      <c r="E144" s="1" t="s">
        <v>811</v>
      </c>
      <c r="F144" s="62" t="str">
        <f t="shared" si="38"/>
        <v>20104</v>
      </c>
      <c r="G144" s="255">
        <v>10620104</v>
      </c>
      <c r="H144" s="1" t="s">
        <v>386</v>
      </c>
      <c r="I144" s="61">
        <v>28</v>
      </c>
      <c r="J144" s="61">
        <v>3.5</v>
      </c>
      <c r="K144" s="61">
        <v>8</v>
      </c>
      <c r="L144" s="69">
        <f t="shared" si="28"/>
        <v>0.98</v>
      </c>
      <c r="M144" s="69">
        <f t="shared" si="29"/>
        <v>2.2400000000000002</v>
      </c>
      <c r="N144" s="56">
        <f>INDEX(Rate_Chart!$A$1:$AK$127,MATCH(Data!J144,Rate_Chart!$A$1:$A$127,0),MATCH(Data!K144,Rate_Chart!$A$1:$AK$1,0))</f>
        <v>36.836112000000007</v>
      </c>
      <c r="O144" s="57">
        <f t="shared" si="30"/>
        <v>1031.4111360000002</v>
      </c>
      <c r="P144" s="58">
        <f t="shared" si="31"/>
        <v>417.01258867924531</v>
      </c>
      <c r="Q144" s="58">
        <f t="shared" si="32"/>
        <v>278.00839245283021</v>
      </c>
      <c r="R144" s="66">
        <f t="shared" si="39"/>
        <v>18.049694880000004</v>
      </c>
      <c r="S144" s="64">
        <f t="shared" si="33"/>
        <v>105</v>
      </c>
      <c r="T144" s="66">
        <f t="shared" si="34"/>
        <v>1154.4608308800002</v>
      </c>
      <c r="U144" s="68">
        <f t="shared" si="35"/>
        <v>41.230743960000005</v>
      </c>
      <c r="V144" s="68">
        <f t="shared" si="36"/>
        <v>466.76313916981132</v>
      </c>
      <c r="W144" s="68">
        <f t="shared" si="37"/>
        <v>311.17542611320755</v>
      </c>
    </row>
    <row r="145" spans="1:23" x14ac:dyDescent="0.25">
      <c r="A145" s="169" t="s">
        <v>915</v>
      </c>
      <c r="B145" s="61" t="s">
        <v>395</v>
      </c>
      <c r="C145" s="61" t="s">
        <v>589</v>
      </c>
      <c r="D145" s="61" t="s">
        <v>591</v>
      </c>
      <c r="E145" s="1" t="s">
        <v>811</v>
      </c>
      <c r="F145" s="62" t="str">
        <f t="shared" si="38"/>
        <v>20104</v>
      </c>
      <c r="G145" s="255">
        <v>10620104</v>
      </c>
      <c r="H145" s="1" t="s">
        <v>386</v>
      </c>
      <c r="I145" s="61">
        <v>23</v>
      </c>
      <c r="J145" s="61">
        <v>3</v>
      </c>
      <c r="K145" s="61">
        <v>8</v>
      </c>
      <c r="L145" s="69">
        <f t="shared" si="28"/>
        <v>0.69</v>
      </c>
      <c r="M145" s="69">
        <f t="shared" si="29"/>
        <v>1.84</v>
      </c>
      <c r="N145" s="56">
        <f>INDEX(Rate_Chart!$A$1:$AK$127,MATCH(Data!J145,Rate_Chart!$A$1:$A$127,0),MATCH(Data!K145,Rate_Chart!$A$1:$AK$1,0))</f>
        <v>34.751112000000006</v>
      </c>
      <c r="O145" s="57">
        <f t="shared" si="30"/>
        <v>799.27557600000011</v>
      </c>
      <c r="P145" s="58">
        <f t="shared" si="31"/>
        <v>417.01334400000002</v>
      </c>
      <c r="Q145" s="58">
        <f t="shared" si="32"/>
        <v>278.00889599999999</v>
      </c>
      <c r="R145" s="66">
        <f t="shared" si="39"/>
        <v>13.987322580000003</v>
      </c>
      <c r="S145" s="64">
        <f t="shared" si="33"/>
        <v>86.25</v>
      </c>
      <c r="T145" s="66">
        <f t="shared" si="34"/>
        <v>899.51289858000007</v>
      </c>
      <c r="U145" s="68">
        <f t="shared" si="35"/>
        <v>39.109256460000005</v>
      </c>
      <c r="V145" s="68">
        <f t="shared" si="36"/>
        <v>469.31107752000003</v>
      </c>
      <c r="W145" s="68">
        <f t="shared" si="37"/>
        <v>312.87405168000004</v>
      </c>
    </row>
    <row r="146" spans="1:23" x14ac:dyDescent="0.25">
      <c r="A146" s="169" t="s">
        <v>916</v>
      </c>
      <c r="B146" s="61" t="s">
        <v>394</v>
      </c>
      <c r="C146" s="61" t="s">
        <v>589</v>
      </c>
      <c r="D146" s="61" t="s">
        <v>591</v>
      </c>
      <c r="E146" s="1" t="s">
        <v>811</v>
      </c>
      <c r="F146" s="62" t="str">
        <f t="shared" si="38"/>
        <v>20104</v>
      </c>
      <c r="G146" s="255">
        <v>10620104</v>
      </c>
      <c r="H146" s="1" t="s">
        <v>386</v>
      </c>
      <c r="I146" s="61">
        <v>29</v>
      </c>
      <c r="J146" s="61">
        <v>3.6</v>
      </c>
      <c r="K146" s="61">
        <v>8</v>
      </c>
      <c r="L146" s="69">
        <f t="shared" si="28"/>
        <v>1.044</v>
      </c>
      <c r="M146" s="69">
        <f t="shared" si="29"/>
        <v>2.3199999999999998</v>
      </c>
      <c r="N146" s="56">
        <f>INDEX(Rate_Chart!$A$1:$AK$127,MATCH(Data!J146,Rate_Chart!$A$1:$A$127,0),MATCH(Data!K146,Rate_Chart!$A$1:$AK$1,0))</f>
        <v>37.253112000000009</v>
      </c>
      <c r="O146" s="57">
        <f t="shared" si="30"/>
        <v>1080.3402480000002</v>
      </c>
      <c r="P146" s="58">
        <f t="shared" si="31"/>
        <v>417.01244776119404</v>
      </c>
      <c r="Q146" s="58">
        <f t="shared" si="32"/>
        <v>278.00829850746271</v>
      </c>
      <c r="R146" s="66">
        <f t="shared" si="39"/>
        <v>18.905954340000005</v>
      </c>
      <c r="S146" s="64">
        <f t="shared" si="33"/>
        <v>108.75</v>
      </c>
      <c r="T146" s="66">
        <f t="shared" si="34"/>
        <v>1207.9962023400003</v>
      </c>
      <c r="U146" s="68">
        <f t="shared" si="35"/>
        <v>41.655041460000014</v>
      </c>
      <c r="V146" s="68">
        <f t="shared" si="36"/>
        <v>466.2877775373135</v>
      </c>
      <c r="W146" s="68">
        <f t="shared" si="37"/>
        <v>310.85851835820898</v>
      </c>
    </row>
    <row r="147" spans="1:23" x14ac:dyDescent="0.25">
      <c r="A147" s="169" t="s">
        <v>916</v>
      </c>
      <c r="B147" s="61" t="s">
        <v>395</v>
      </c>
      <c r="C147" s="61" t="s">
        <v>589</v>
      </c>
      <c r="D147" s="61" t="s">
        <v>591</v>
      </c>
      <c r="E147" s="1" t="s">
        <v>811</v>
      </c>
      <c r="F147" s="62" t="str">
        <f t="shared" si="38"/>
        <v>20104</v>
      </c>
      <c r="G147" s="255">
        <v>10620104</v>
      </c>
      <c r="H147" s="1" t="s">
        <v>386</v>
      </c>
      <c r="I147" s="61">
        <v>21</v>
      </c>
      <c r="J147" s="61">
        <v>3</v>
      </c>
      <c r="K147" s="61">
        <v>8</v>
      </c>
      <c r="L147" s="69">
        <f t="shared" si="28"/>
        <v>0.63</v>
      </c>
      <c r="M147" s="69">
        <f t="shared" si="29"/>
        <v>1.68</v>
      </c>
      <c r="N147" s="56">
        <f>INDEX(Rate_Chart!$A$1:$AK$127,MATCH(Data!J147,Rate_Chart!$A$1:$A$127,0),MATCH(Data!K147,Rate_Chart!$A$1:$AK$1,0))</f>
        <v>34.751112000000006</v>
      </c>
      <c r="O147" s="57">
        <f t="shared" si="30"/>
        <v>729.77335200000016</v>
      </c>
      <c r="P147" s="58">
        <f t="shared" si="31"/>
        <v>417.01334400000002</v>
      </c>
      <c r="Q147" s="58">
        <f t="shared" si="32"/>
        <v>278.00889599999999</v>
      </c>
      <c r="R147" s="66">
        <f t="shared" si="39"/>
        <v>12.771033660000004</v>
      </c>
      <c r="S147" s="64">
        <f t="shared" si="33"/>
        <v>78.75</v>
      </c>
      <c r="T147" s="66">
        <f t="shared" si="34"/>
        <v>821.29438566000022</v>
      </c>
      <c r="U147" s="68">
        <f t="shared" si="35"/>
        <v>39.109256460000012</v>
      </c>
      <c r="V147" s="68">
        <f t="shared" si="36"/>
        <v>469.31107752000008</v>
      </c>
      <c r="W147" s="68">
        <f t="shared" si="37"/>
        <v>312.87405168000004</v>
      </c>
    </row>
    <row r="148" spans="1:23" x14ac:dyDescent="0.25">
      <c r="A148" s="169" t="s">
        <v>917</v>
      </c>
      <c r="B148" s="61" t="s">
        <v>394</v>
      </c>
      <c r="C148" s="61" t="s">
        <v>589</v>
      </c>
      <c r="D148" s="61" t="s">
        <v>591</v>
      </c>
      <c r="E148" s="1" t="s">
        <v>811</v>
      </c>
      <c r="F148" s="62" t="str">
        <f t="shared" si="38"/>
        <v>20104</v>
      </c>
      <c r="G148" s="255">
        <v>10620104</v>
      </c>
      <c r="H148" s="1" t="s">
        <v>386</v>
      </c>
      <c r="I148" s="61">
        <v>29</v>
      </c>
      <c r="J148" s="61">
        <v>3.7</v>
      </c>
      <c r="K148" s="61">
        <v>8</v>
      </c>
      <c r="L148" s="69">
        <f t="shared" si="28"/>
        <v>1.0730000000000002</v>
      </c>
      <c r="M148" s="69">
        <f t="shared" si="29"/>
        <v>2.3199999999999998</v>
      </c>
      <c r="N148" s="56">
        <f>INDEX(Rate_Chart!$A$1:$AK$127,MATCH(Data!J148,Rate_Chart!$A$1:$A$127,0),MATCH(Data!K148,Rate_Chart!$A$1:$AK$1,0))</f>
        <v>37.670112000000003</v>
      </c>
      <c r="O148" s="57">
        <f t="shared" si="30"/>
        <v>1092.433248</v>
      </c>
      <c r="P148" s="58">
        <f t="shared" si="31"/>
        <v>417.0123099630996</v>
      </c>
      <c r="Q148" s="58">
        <f t="shared" si="32"/>
        <v>278.0082066420664</v>
      </c>
      <c r="R148" s="66">
        <f t="shared" si="39"/>
        <v>19.117581840000003</v>
      </c>
      <c r="S148" s="64">
        <f t="shared" si="33"/>
        <v>108.75</v>
      </c>
      <c r="T148" s="66">
        <f t="shared" si="34"/>
        <v>1220.30082984</v>
      </c>
      <c r="U148" s="68">
        <f t="shared" si="35"/>
        <v>42.079338960000001</v>
      </c>
      <c r="V148" s="68">
        <f t="shared" si="36"/>
        <v>465.82294051660512</v>
      </c>
      <c r="W148" s="68">
        <f t="shared" si="37"/>
        <v>310.5486270110701</v>
      </c>
    </row>
    <row r="149" spans="1:23" x14ac:dyDescent="0.25">
      <c r="A149" s="169" t="s">
        <v>917</v>
      </c>
      <c r="B149" s="61" t="s">
        <v>395</v>
      </c>
      <c r="C149" s="61" t="s">
        <v>589</v>
      </c>
      <c r="D149" s="61" t="s">
        <v>591</v>
      </c>
      <c r="E149" s="1" t="s">
        <v>811</v>
      </c>
      <c r="F149" s="62" t="str">
        <f t="shared" si="38"/>
        <v>20104</v>
      </c>
      <c r="G149" s="255">
        <v>10620104</v>
      </c>
      <c r="H149" s="1" t="s">
        <v>386</v>
      </c>
      <c r="I149" s="61">
        <v>18</v>
      </c>
      <c r="J149" s="61">
        <v>3</v>
      </c>
      <c r="K149" s="61">
        <v>8</v>
      </c>
      <c r="L149" s="69">
        <f t="shared" si="28"/>
        <v>0.54</v>
      </c>
      <c r="M149" s="69">
        <f t="shared" si="29"/>
        <v>1.44</v>
      </c>
      <c r="N149" s="56">
        <f>INDEX(Rate_Chart!$A$1:$AK$127,MATCH(Data!J149,Rate_Chart!$A$1:$A$127,0),MATCH(Data!K149,Rate_Chart!$A$1:$AK$1,0))</f>
        <v>34.751112000000006</v>
      </c>
      <c r="O149" s="57">
        <f t="shared" si="30"/>
        <v>625.52001600000017</v>
      </c>
      <c r="P149" s="58">
        <f t="shared" si="31"/>
        <v>417.01334400000002</v>
      </c>
      <c r="Q149" s="58">
        <f t="shared" si="32"/>
        <v>278.00889599999999</v>
      </c>
      <c r="R149" s="66">
        <f t="shared" si="39"/>
        <v>10.946600280000004</v>
      </c>
      <c r="S149" s="64">
        <f t="shared" si="33"/>
        <v>67.5</v>
      </c>
      <c r="T149" s="66">
        <f t="shared" si="34"/>
        <v>703.96661628000015</v>
      </c>
      <c r="U149" s="68">
        <f t="shared" si="35"/>
        <v>39.109256460000012</v>
      </c>
      <c r="V149" s="68">
        <f t="shared" si="36"/>
        <v>469.31107752000008</v>
      </c>
      <c r="W149" s="68">
        <f t="shared" si="37"/>
        <v>312.87405168000004</v>
      </c>
    </row>
    <row r="150" spans="1:23" x14ac:dyDescent="0.25">
      <c r="A150" s="169" t="s">
        <v>918</v>
      </c>
      <c r="B150" s="61" t="s">
        <v>394</v>
      </c>
      <c r="C150" s="61" t="s">
        <v>589</v>
      </c>
      <c r="D150" s="61" t="s">
        <v>591</v>
      </c>
      <c r="E150" s="1" t="s">
        <v>811</v>
      </c>
      <c r="F150" s="62" t="str">
        <f t="shared" si="38"/>
        <v>20104</v>
      </c>
      <c r="G150" s="255">
        <v>10620104</v>
      </c>
      <c r="H150" s="1" t="s">
        <v>386</v>
      </c>
      <c r="I150" s="61">
        <v>29</v>
      </c>
      <c r="J150" s="61">
        <v>3.9</v>
      </c>
      <c r="K150" s="61">
        <v>8</v>
      </c>
      <c r="L150" s="69">
        <f t="shared" si="28"/>
        <v>1.131</v>
      </c>
      <c r="M150" s="69">
        <f t="shared" si="29"/>
        <v>2.3199999999999998</v>
      </c>
      <c r="N150" s="56">
        <f>INDEX(Rate_Chart!$A$1:$AK$127,MATCH(Data!J150,Rate_Chart!$A$1:$A$127,0),MATCH(Data!K150,Rate_Chart!$A$1:$AK$1,0))</f>
        <v>38.504112000000006</v>
      </c>
      <c r="O150" s="57">
        <f t="shared" si="30"/>
        <v>1116.6192480000002</v>
      </c>
      <c r="P150" s="58">
        <f t="shared" si="31"/>
        <v>417.0120433212997</v>
      </c>
      <c r="Q150" s="58">
        <f t="shared" si="32"/>
        <v>278.00802888086645</v>
      </c>
      <c r="R150" s="66">
        <f t="shared" si="39"/>
        <v>19.540836840000004</v>
      </c>
      <c r="S150" s="64">
        <f t="shared" si="33"/>
        <v>108.75</v>
      </c>
      <c r="T150" s="66">
        <f t="shared" si="34"/>
        <v>1244.9100848400003</v>
      </c>
      <c r="U150" s="68">
        <f t="shared" si="35"/>
        <v>42.927933960000011</v>
      </c>
      <c r="V150" s="68">
        <f t="shared" si="36"/>
        <v>464.92347249097486</v>
      </c>
      <c r="W150" s="68">
        <f t="shared" si="37"/>
        <v>309.94898166064991</v>
      </c>
    </row>
    <row r="151" spans="1:23" x14ac:dyDescent="0.25">
      <c r="A151" s="169" t="s">
        <v>918</v>
      </c>
      <c r="B151" s="61" t="s">
        <v>395</v>
      </c>
      <c r="C151" s="61" t="s">
        <v>589</v>
      </c>
      <c r="D151" s="61" t="s">
        <v>591</v>
      </c>
      <c r="E151" s="1" t="s">
        <v>811</v>
      </c>
      <c r="F151" s="62" t="str">
        <f t="shared" si="38"/>
        <v>20104</v>
      </c>
      <c r="G151" s="255">
        <v>10620104</v>
      </c>
      <c r="H151" s="1" t="s">
        <v>386</v>
      </c>
      <c r="I151" s="61">
        <v>20</v>
      </c>
      <c r="J151" s="61">
        <v>3</v>
      </c>
      <c r="K151" s="61">
        <v>8</v>
      </c>
      <c r="L151" s="69">
        <f t="shared" si="28"/>
        <v>0.6</v>
      </c>
      <c r="M151" s="69">
        <f t="shared" si="29"/>
        <v>1.6</v>
      </c>
      <c r="N151" s="56">
        <f>INDEX(Rate_Chart!$A$1:$AK$127,MATCH(Data!J151,Rate_Chart!$A$1:$A$127,0),MATCH(Data!K151,Rate_Chart!$A$1:$AK$1,0))</f>
        <v>34.751112000000006</v>
      </c>
      <c r="O151" s="57">
        <f t="shared" si="30"/>
        <v>695.02224000000012</v>
      </c>
      <c r="P151" s="58">
        <f t="shared" si="31"/>
        <v>417.01334400000002</v>
      </c>
      <c r="Q151" s="58">
        <f t="shared" si="32"/>
        <v>278.00889599999999</v>
      </c>
      <c r="R151" s="66">
        <f t="shared" si="39"/>
        <v>12.162889200000004</v>
      </c>
      <c r="S151" s="64">
        <f t="shared" si="33"/>
        <v>75</v>
      </c>
      <c r="T151" s="66">
        <f t="shared" si="34"/>
        <v>782.18512920000012</v>
      </c>
      <c r="U151" s="68">
        <f t="shared" si="35"/>
        <v>39.109256460000005</v>
      </c>
      <c r="V151" s="68">
        <f t="shared" si="36"/>
        <v>469.31107752000003</v>
      </c>
      <c r="W151" s="68">
        <f t="shared" si="37"/>
        <v>312.87405168000004</v>
      </c>
    </row>
    <row r="152" spans="1:23" x14ac:dyDescent="0.25">
      <c r="A152" s="169" t="s">
        <v>882</v>
      </c>
      <c r="B152" s="61" t="s">
        <v>394</v>
      </c>
      <c r="C152" s="61" t="s">
        <v>589</v>
      </c>
      <c r="D152" s="61" t="s">
        <v>591</v>
      </c>
      <c r="E152" s="1" t="s">
        <v>811</v>
      </c>
      <c r="F152" s="62" t="str">
        <f t="shared" si="38"/>
        <v>20104</v>
      </c>
      <c r="G152" s="255">
        <v>10620104</v>
      </c>
      <c r="H152" s="1" t="s">
        <v>386</v>
      </c>
      <c r="I152" s="61">
        <v>28</v>
      </c>
      <c r="J152" s="61">
        <v>3.7</v>
      </c>
      <c r="K152" s="61">
        <v>8</v>
      </c>
      <c r="L152" s="69">
        <f t="shared" si="28"/>
        <v>1.036</v>
      </c>
      <c r="M152" s="69">
        <f t="shared" si="29"/>
        <v>2.2400000000000002</v>
      </c>
      <c r="N152" s="56">
        <f>INDEX(Rate_Chart!$A$1:$AK$127,MATCH(Data!J152,Rate_Chart!$A$1:$A$127,0),MATCH(Data!K152,Rate_Chart!$A$1:$AK$1,0))</f>
        <v>37.670112000000003</v>
      </c>
      <c r="O152" s="57">
        <f t="shared" si="30"/>
        <v>1054.763136</v>
      </c>
      <c r="P152" s="58">
        <f t="shared" si="31"/>
        <v>417.0123099630996</v>
      </c>
      <c r="Q152" s="58">
        <f t="shared" si="32"/>
        <v>278.0082066420664</v>
      </c>
      <c r="R152" s="66">
        <f t="shared" si="39"/>
        <v>18.458354880000002</v>
      </c>
      <c r="S152" s="64">
        <f t="shared" si="33"/>
        <v>105</v>
      </c>
      <c r="T152" s="66">
        <f t="shared" si="34"/>
        <v>1178.2214908800001</v>
      </c>
      <c r="U152" s="68">
        <f t="shared" si="35"/>
        <v>42.079338960000008</v>
      </c>
      <c r="V152" s="68">
        <f t="shared" si="36"/>
        <v>465.82294051660517</v>
      </c>
      <c r="W152" s="68">
        <f t="shared" si="37"/>
        <v>310.5486270110701</v>
      </c>
    </row>
    <row r="153" spans="1:23" x14ac:dyDescent="0.25">
      <c r="A153" s="169" t="s">
        <v>882</v>
      </c>
      <c r="B153" s="61" t="s">
        <v>395</v>
      </c>
      <c r="C153" s="61" t="s">
        <v>589</v>
      </c>
      <c r="D153" s="61" t="s">
        <v>591</v>
      </c>
      <c r="E153" s="1" t="s">
        <v>811</v>
      </c>
      <c r="F153" s="62" t="str">
        <f t="shared" si="38"/>
        <v>20104</v>
      </c>
      <c r="G153" s="255">
        <v>10620104</v>
      </c>
      <c r="H153" s="1" t="s">
        <v>386</v>
      </c>
      <c r="I153" s="61">
        <v>21</v>
      </c>
      <c r="J153" s="61">
        <v>3</v>
      </c>
      <c r="K153" s="61">
        <v>8</v>
      </c>
      <c r="L153" s="69">
        <f t="shared" si="28"/>
        <v>0.63</v>
      </c>
      <c r="M153" s="69">
        <f t="shared" si="29"/>
        <v>1.68</v>
      </c>
      <c r="N153" s="56">
        <f>INDEX(Rate_Chart!$A$1:$AK$127,MATCH(Data!J153,Rate_Chart!$A$1:$A$127,0),MATCH(Data!K153,Rate_Chart!$A$1:$AK$1,0))</f>
        <v>34.751112000000006</v>
      </c>
      <c r="O153" s="57">
        <f t="shared" si="30"/>
        <v>729.77335200000016</v>
      </c>
      <c r="P153" s="58">
        <f t="shared" si="31"/>
        <v>417.01334400000002</v>
      </c>
      <c r="Q153" s="58">
        <f t="shared" si="32"/>
        <v>278.00889599999999</v>
      </c>
      <c r="R153" s="66">
        <f t="shared" si="39"/>
        <v>12.771033660000004</v>
      </c>
      <c r="S153" s="64">
        <f t="shared" si="33"/>
        <v>78.75</v>
      </c>
      <c r="T153" s="66">
        <f t="shared" si="34"/>
        <v>821.29438566000022</v>
      </c>
      <c r="U153" s="68">
        <f t="shared" si="35"/>
        <v>39.109256460000012</v>
      </c>
      <c r="V153" s="68">
        <f t="shared" si="36"/>
        <v>469.31107752000008</v>
      </c>
      <c r="W153" s="68">
        <f t="shared" si="37"/>
        <v>312.87405168000004</v>
      </c>
    </row>
    <row r="154" spans="1:23" x14ac:dyDescent="0.25">
      <c r="A154" s="169" t="s">
        <v>883</v>
      </c>
      <c r="B154" s="61" t="s">
        <v>394</v>
      </c>
      <c r="C154" s="61" t="s">
        <v>589</v>
      </c>
      <c r="D154" s="61" t="s">
        <v>591</v>
      </c>
      <c r="E154" s="1" t="s">
        <v>811</v>
      </c>
      <c r="F154" s="62" t="str">
        <f t="shared" si="38"/>
        <v>20104</v>
      </c>
      <c r="G154" s="255">
        <v>10620104</v>
      </c>
      <c r="H154" s="1" t="s">
        <v>386</v>
      </c>
      <c r="I154" s="61">
        <v>26</v>
      </c>
      <c r="J154" s="61">
        <v>3.6</v>
      </c>
      <c r="K154" s="61">
        <v>8</v>
      </c>
      <c r="L154" s="69">
        <f t="shared" si="28"/>
        <v>0.93600000000000005</v>
      </c>
      <c r="M154" s="69">
        <f t="shared" si="29"/>
        <v>2.08</v>
      </c>
      <c r="N154" s="56">
        <f>INDEX(Rate_Chart!$A$1:$AK$127,MATCH(Data!J154,Rate_Chart!$A$1:$A$127,0),MATCH(Data!K154,Rate_Chart!$A$1:$AK$1,0))</f>
        <v>37.253112000000009</v>
      </c>
      <c r="O154" s="57">
        <f t="shared" si="30"/>
        <v>968.58091200000024</v>
      </c>
      <c r="P154" s="58">
        <f t="shared" si="31"/>
        <v>417.01244776119404</v>
      </c>
      <c r="Q154" s="58">
        <f t="shared" si="32"/>
        <v>278.00829850746271</v>
      </c>
      <c r="R154" s="66">
        <f t="shared" si="39"/>
        <v>16.950165960000007</v>
      </c>
      <c r="S154" s="64">
        <f t="shared" si="33"/>
        <v>97.5</v>
      </c>
      <c r="T154" s="66">
        <f t="shared" si="34"/>
        <v>1083.0310779600002</v>
      </c>
      <c r="U154" s="68">
        <f t="shared" si="35"/>
        <v>41.655041460000007</v>
      </c>
      <c r="V154" s="68">
        <f t="shared" si="36"/>
        <v>466.28777753731345</v>
      </c>
      <c r="W154" s="68">
        <f t="shared" si="37"/>
        <v>310.85851835820898</v>
      </c>
    </row>
    <row r="155" spans="1:23" x14ac:dyDescent="0.25">
      <c r="A155" s="169" t="s">
        <v>883</v>
      </c>
      <c r="B155" s="61" t="s">
        <v>395</v>
      </c>
      <c r="C155" s="61" t="s">
        <v>589</v>
      </c>
      <c r="D155" s="61" t="s">
        <v>591</v>
      </c>
      <c r="E155" s="1" t="s">
        <v>811</v>
      </c>
      <c r="F155" s="62" t="str">
        <f t="shared" si="38"/>
        <v>20104</v>
      </c>
      <c r="G155" s="255">
        <v>10620104</v>
      </c>
      <c r="H155" s="1" t="s">
        <v>386</v>
      </c>
      <c r="I155" s="61">
        <v>17</v>
      </c>
      <c r="J155" s="61">
        <v>3</v>
      </c>
      <c r="K155" s="61">
        <v>8</v>
      </c>
      <c r="L155" s="69">
        <f t="shared" si="28"/>
        <v>0.51</v>
      </c>
      <c r="M155" s="69">
        <f t="shared" si="29"/>
        <v>1.36</v>
      </c>
      <c r="N155" s="56">
        <f>INDEX(Rate_Chart!$A$1:$AK$127,MATCH(Data!J155,Rate_Chart!$A$1:$A$127,0),MATCH(Data!K155,Rate_Chart!$A$1:$AK$1,0))</f>
        <v>34.751112000000006</v>
      </c>
      <c r="O155" s="57">
        <f t="shared" si="30"/>
        <v>590.76890400000013</v>
      </c>
      <c r="P155" s="58">
        <f t="shared" si="31"/>
        <v>417.01334400000002</v>
      </c>
      <c r="Q155" s="58">
        <f t="shared" si="32"/>
        <v>278.00889599999999</v>
      </c>
      <c r="R155" s="66">
        <f t="shared" si="39"/>
        <v>10.338455820000004</v>
      </c>
      <c r="S155" s="64">
        <f t="shared" si="33"/>
        <v>63.75</v>
      </c>
      <c r="T155" s="66">
        <f t="shared" si="34"/>
        <v>664.85735982000017</v>
      </c>
      <c r="U155" s="68">
        <f t="shared" si="35"/>
        <v>39.109256460000012</v>
      </c>
      <c r="V155" s="68">
        <f t="shared" si="36"/>
        <v>469.31107752000008</v>
      </c>
      <c r="W155" s="68">
        <f t="shared" si="37"/>
        <v>312.87405168000004</v>
      </c>
    </row>
    <row r="156" spans="1:23" x14ac:dyDescent="0.25">
      <c r="A156" s="169" t="s">
        <v>884</v>
      </c>
      <c r="B156" s="61" t="s">
        <v>394</v>
      </c>
      <c r="C156" s="61" t="s">
        <v>589</v>
      </c>
      <c r="D156" s="61" t="s">
        <v>591</v>
      </c>
      <c r="E156" s="1" t="s">
        <v>811</v>
      </c>
      <c r="F156" s="62" t="str">
        <f t="shared" si="38"/>
        <v>20104</v>
      </c>
      <c r="G156" s="255">
        <v>10620104</v>
      </c>
      <c r="H156" s="1" t="s">
        <v>386</v>
      </c>
      <c r="I156" s="61">
        <v>28</v>
      </c>
      <c r="J156" s="61">
        <v>3.5</v>
      </c>
      <c r="K156" s="61">
        <v>8</v>
      </c>
      <c r="L156" s="69">
        <f t="shared" si="28"/>
        <v>0.98</v>
      </c>
      <c r="M156" s="69">
        <f t="shared" si="29"/>
        <v>2.2400000000000002</v>
      </c>
      <c r="N156" s="56">
        <f>INDEX(Rate_Chart!$A$1:$AK$127,MATCH(Data!J156,Rate_Chart!$A$1:$A$127,0),MATCH(Data!K156,Rate_Chart!$A$1:$AK$1,0))</f>
        <v>36.836112000000007</v>
      </c>
      <c r="O156" s="57">
        <f t="shared" si="30"/>
        <v>1031.4111360000002</v>
      </c>
      <c r="P156" s="58">
        <f t="shared" si="31"/>
        <v>417.01258867924531</v>
      </c>
      <c r="Q156" s="58">
        <f t="shared" si="32"/>
        <v>278.00839245283021</v>
      </c>
      <c r="R156" s="66">
        <f t="shared" si="39"/>
        <v>18.049694880000004</v>
      </c>
      <c r="S156" s="64">
        <f t="shared" si="33"/>
        <v>105</v>
      </c>
      <c r="T156" s="66">
        <f t="shared" si="34"/>
        <v>1154.4608308800002</v>
      </c>
      <c r="U156" s="68">
        <f t="shared" si="35"/>
        <v>41.230743960000005</v>
      </c>
      <c r="V156" s="68">
        <f t="shared" si="36"/>
        <v>466.76313916981132</v>
      </c>
      <c r="W156" s="68">
        <f t="shared" si="37"/>
        <v>311.17542611320755</v>
      </c>
    </row>
    <row r="157" spans="1:23" x14ac:dyDescent="0.25">
      <c r="A157" s="169" t="s">
        <v>884</v>
      </c>
      <c r="B157" s="61" t="s">
        <v>395</v>
      </c>
      <c r="C157" s="61" t="s">
        <v>589</v>
      </c>
      <c r="D157" s="61" t="s">
        <v>591</v>
      </c>
      <c r="E157" s="1" t="s">
        <v>811</v>
      </c>
      <c r="F157" s="62" t="str">
        <f t="shared" si="38"/>
        <v>20104</v>
      </c>
      <c r="G157" s="255">
        <v>10620104</v>
      </c>
      <c r="H157" s="1" t="s">
        <v>386</v>
      </c>
      <c r="I157" s="61">
        <v>19</v>
      </c>
      <c r="J157" s="61">
        <v>3</v>
      </c>
      <c r="K157" s="61">
        <v>8</v>
      </c>
      <c r="L157" s="69">
        <f t="shared" si="28"/>
        <v>0.56999999999999995</v>
      </c>
      <c r="M157" s="69">
        <f t="shared" si="29"/>
        <v>1.52</v>
      </c>
      <c r="N157" s="56">
        <f>INDEX(Rate_Chart!$A$1:$AK$127,MATCH(Data!J157,Rate_Chart!$A$1:$A$127,0),MATCH(Data!K157,Rate_Chart!$A$1:$AK$1,0))</f>
        <v>34.751112000000006</v>
      </c>
      <c r="O157" s="57">
        <f t="shared" si="30"/>
        <v>660.27112800000009</v>
      </c>
      <c r="P157" s="58">
        <f t="shared" si="31"/>
        <v>417.01334400000002</v>
      </c>
      <c r="Q157" s="58">
        <f t="shared" si="32"/>
        <v>278.00889599999999</v>
      </c>
      <c r="R157" s="66">
        <f t="shared" si="39"/>
        <v>11.554744740000002</v>
      </c>
      <c r="S157" s="64">
        <f t="shared" si="33"/>
        <v>71.25</v>
      </c>
      <c r="T157" s="66">
        <f t="shared" si="34"/>
        <v>743.07587274000014</v>
      </c>
      <c r="U157" s="68">
        <f t="shared" si="35"/>
        <v>39.109256460000005</v>
      </c>
      <c r="V157" s="68">
        <f t="shared" si="36"/>
        <v>469.31107752000003</v>
      </c>
      <c r="W157" s="68">
        <f t="shared" si="37"/>
        <v>312.87405168000004</v>
      </c>
    </row>
    <row r="158" spans="1:23" x14ac:dyDescent="0.25">
      <c r="A158" s="169" t="s">
        <v>885</v>
      </c>
      <c r="B158" s="61" t="s">
        <v>394</v>
      </c>
      <c r="C158" s="61" t="s">
        <v>589</v>
      </c>
      <c r="D158" s="61" t="s">
        <v>591</v>
      </c>
      <c r="E158" s="1" t="s">
        <v>811</v>
      </c>
      <c r="F158" s="62" t="str">
        <f t="shared" si="38"/>
        <v>20104</v>
      </c>
      <c r="G158" s="255">
        <v>10620104</v>
      </c>
      <c r="H158" s="1" t="s">
        <v>386</v>
      </c>
      <c r="I158" s="61">
        <v>27</v>
      </c>
      <c r="J158" s="61">
        <v>3.6</v>
      </c>
      <c r="K158" s="61">
        <v>8</v>
      </c>
      <c r="L158" s="69">
        <f t="shared" si="28"/>
        <v>0.97199999999999998</v>
      </c>
      <c r="M158" s="69">
        <f t="shared" si="29"/>
        <v>2.16</v>
      </c>
      <c r="N158" s="56">
        <f>INDEX(Rate_Chart!$A$1:$AK$127,MATCH(Data!J158,Rate_Chart!$A$1:$A$127,0),MATCH(Data!K158,Rate_Chart!$A$1:$AK$1,0))</f>
        <v>37.253112000000009</v>
      </c>
      <c r="O158" s="57">
        <f t="shared" si="30"/>
        <v>1005.8340240000002</v>
      </c>
      <c r="P158" s="58">
        <f t="shared" si="31"/>
        <v>417.01244776119404</v>
      </c>
      <c r="Q158" s="58">
        <f t="shared" si="32"/>
        <v>278.00829850746271</v>
      </c>
      <c r="R158" s="66">
        <f t="shared" si="39"/>
        <v>17.602095420000005</v>
      </c>
      <c r="S158" s="64">
        <f t="shared" si="33"/>
        <v>101.25</v>
      </c>
      <c r="T158" s="66">
        <f t="shared" si="34"/>
        <v>1124.6861194200003</v>
      </c>
      <c r="U158" s="68">
        <f t="shared" si="35"/>
        <v>41.655041460000014</v>
      </c>
      <c r="V158" s="68">
        <f t="shared" si="36"/>
        <v>466.2877775373135</v>
      </c>
      <c r="W158" s="68">
        <f t="shared" si="37"/>
        <v>310.85851835820898</v>
      </c>
    </row>
    <row r="159" spans="1:23" x14ac:dyDescent="0.25">
      <c r="A159" s="169" t="s">
        <v>885</v>
      </c>
      <c r="B159" s="61" t="s">
        <v>395</v>
      </c>
      <c r="C159" s="61" t="s">
        <v>589</v>
      </c>
      <c r="D159" s="61" t="s">
        <v>591</v>
      </c>
      <c r="E159" s="1" t="s">
        <v>811</v>
      </c>
      <c r="F159" s="62" t="str">
        <f t="shared" si="38"/>
        <v>20104</v>
      </c>
      <c r="G159" s="255">
        <v>10620104</v>
      </c>
      <c r="H159" s="1" t="s">
        <v>386</v>
      </c>
      <c r="I159" s="61">
        <v>19</v>
      </c>
      <c r="J159" s="61">
        <v>3</v>
      </c>
      <c r="K159" s="61">
        <v>8</v>
      </c>
      <c r="L159" s="69">
        <f t="shared" si="28"/>
        <v>0.56999999999999995</v>
      </c>
      <c r="M159" s="69">
        <f t="shared" si="29"/>
        <v>1.52</v>
      </c>
      <c r="N159" s="56">
        <f>INDEX(Rate_Chart!$A$1:$AK$127,MATCH(Data!J159,Rate_Chart!$A$1:$A$127,0),MATCH(Data!K159,Rate_Chart!$A$1:$AK$1,0))</f>
        <v>34.751112000000006</v>
      </c>
      <c r="O159" s="57">
        <f t="shared" si="30"/>
        <v>660.27112800000009</v>
      </c>
      <c r="P159" s="58">
        <f t="shared" si="31"/>
        <v>417.01334400000002</v>
      </c>
      <c r="Q159" s="58">
        <f t="shared" si="32"/>
        <v>278.00889599999999</v>
      </c>
      <c r="R159" s="66">
        <f t="shared" si="39"/>
        <v>11.554744740000002</v>
      </c>
      <c r="S159" s="64">
        <f t="shared" si="33"/>
        <v>71.25</v>
      </c>
      <c r="T159" s="66">
        <f t="shared" si="34"/>
        <v>743.07587274000014</v>
      </c>
      <c r="U159" s="68">
        <f t="shared" si="35"/>
        <v>39.109256460000005</v>
      </c>
      <c r="V159" s="68">
        <f t="shared" si="36"/>
        <v>469.31107752000003</v>
      </c>
      <c r="W159" s="68">
        <f t="shared" si="37"/>
        <v>312.87405168000004</v>
      </c>
    </row>
    <row r="160" spans="1:23" x14ac:dyDescent="0.25">
      <c r="A160" s="169" t="s">
        <v>886</v>
      </c>
      <c r="B160" s="61" t="s">
        <v>394</v>
      </c>
      <c r="C160" s="61" t="s">
        <v>589</v>
      </c>
      <c r="D160" s="61" t="s">
        <v>591</v>
      </c>
      <c r="E160" s="1" t="s">
        <v>811</v>
      </c>
      <c r="F160" s="62" t="str">
        <f t="shared" si="38"/>
        <v>20104</v>
      </c>
      <c r="G160" s="255">
        <v>10620104</v>
      </c>
      <c r="H160" s="1" t="s">
        <v>386</v>
      </c>
      <c r="I160" s="61">
        <v>38</v>
      </c>
      <c r="J160" s="61">
        <v>3.9</v>
      </c>
      <c r="K160" s="61">
        <v>8</v>
      </c>
      <c r="L160" s="69">
        <f t="shared" si="28"/>
        <v>1.482</v>
      </c>
      <c r="M160" s="69">
        <f t="shared" si="29"/>
        <v>3.04</v>
      </c>
      <c r="N160" s="56">
        <f>INDEX(Rate_Chart!$A$1:$AK$127,MATCH(Data!J160,Rate_Chart!$A$1:$A$127,0),MATCH(Data!K160,Rate_Chart!$A$1:$AK$1,0))</f>
        <v>38.504112000000006</v>
      </c>
      <c r="O160" s="57">
        <f t="shared" si="30"/>
        <v>1463.1562560000002</v>
      </c>
      <c r="P160" s="58">
        <f t="shared" si="31"/>
        <v>417.0120433212997</v>
      </c>
      <c r="Q160" s="58">
        <f t="shared" si="32"/>
        <v>278.00802888086645</v>
      </c>
      <c r="R160" s="66">
        <f t="shared" si="39"/>
        <v>25.605234480000007</v>
      </c>
      <c r="S160" s="64">
        <f t="shared" si="33"/>
        <v>142.5</v>
      </c>
      <c r="T160" s="66">
        <f t="shared" si="34"/>
        <v>1631.2614904800002</v>
      </c>
      <c r="U160" s="68">
        <f t="shared" si="35"/>
        <v>42.927933960000004</v>
      </c>
      <c r="V160" s="68">
        <f t="shared" si="36"/>
        <v>464.92347249097475</v>
      </c>
      <c r="W160" s="68">
        <f t="shared" si="37"/>
        <v>309.94898166064985</v>
      </c>
    </row>
    <row r="161" spans="1:23" x14ac:dyDescent="0.25">
      <c r="A161" s="169" t="s">
        <v>886</v>
      </c>
      <c r="B161" s="61" t="s">
        <v>395</v>
      </c>
      <c r="C161" s="61" t="s">
        <v>589</v>
      </c>
      <c r="D161" s="61" t="s">
        <v>591</v>
      </c>
      <c r="E161" s="1" t="s">
        <v>811</v>
      </c>
      <c r="F161" s="62" t="str">
        <f t="shared" si="38"/>
        <v>20104</v>
      </c>
      <c r="G161" s="255">
        <v>10620104</v>
      </c>
      <c r="H161" s="1" t="s">
        <v>386</v>
      </c>
      <c r="I161" s="61">
        <v>19</v>
      </c>
      <c r="J161" s="61">
        <v>3</v>
      </c>
      <c r="K161" s="61">
        <v>8</v>
      </c>
      <c r="L161" s="69">
        <f t="shared" ref="L161:L224" si="40">J161*I161/100</f>
        <v>0.56999999999999995</v>
      </c>
      <c r="M161" s="69">
        <f t="shared" ref="M161:M224" si="41">K161*I161/100</f>
        <v>1.52</v>
      </c>
      <c r="N161" s="56">
        <f>INDEX(Rate_Chart!$A$1:$AK$127,MATCH(Data!J161,Rate_Chart!$A$1:$A$127,0),MATCH(Data!K161,Rate_Chart!$A$1:$AK$1,0))</f>
        <v>34.751112000000006</v>
      </c>
      <c r="O161" s="57">
        <f t="shared" ref="O161:O224" si="42">N161*I161</f>
        <v>660.27112800000009</v>
      </c>
      <c r="P161" s="58">
        <f t="shared" ref="P161:P224" si="43">N161/(J161%+K161%*2/3)</f>
        <v>417.01334400000002</v>
      </c>
      <c r="Q161" s="58">
        <f t="shared" ref="Q161:Q224" si="44">P161*2/3</f>
        <v>278.00889599999999</v>
      </c>
      <c r="R161" s="66">
        <f t="shared" si="39"/>
        <v>11.554744740000002</v>
      </c>
      <c r="S161" s="64">
        <f t="shared" ref="S161:S224" si="45">I161*3.75</f>
        <v>71.25</v>
      </c>
      <c r="T161" s="66">
        <f t="shared" ref="T161:T224" si="46">R161+S161+O161</f>
        <v>743.07587274000014</v>
      </c>
      <c r="U161" s="68">
        <f t="shared" ref="U161:U224" si="47">T161/I161</f>
        <v>39.109256460000005</v>
      </c>
      <c r="V161" s="68">
        <f t="shared" ref="V161:V224" si="48">U161/(J161%+K161%*2/3)</f>
        <v>469.31107752000003</v>
      </c>
      <c r="W161" s="68">
        <f t="shared" ref="W161:W224" si="49">V161*2/3</f>
        <v>312.87405168000004</v>
      </c>
    </row>
    <row r="162" spans="1:23" x14ac:dyDescent="0.25">
      <c r="A162" s="169" t="s">
        <v>887</v>
      </c>
      <c r="B162" s="61" t="s">
        <v>394</v>
      </c>
      <c r="C162" s="61" t="s">
        <v>589</v>
      </c>
      <c r="D162" s="61" t="s">
        <v>591</v>
      </c>
      <c r="E162" s="1" t="s">
        <v>811</v>
      </c>
      <c r="F162" s="62" t="str">
        <f t="shared" si="38"/>
        <v>20104</v>
      </c>
      <c r="G162" s="255">
        <v>10620104</v>
      </c>
      <c r="H162" s="1" t="s">
        <v>386</v>
      </c>
      <c r="I162" s="61">
        <v>24</v>
      </c>
      <c r="J162" s="61">
        <v>3.9</v>
      </c>
      <c r="K162" s="61">
        <v>8</v>
      </c>
      <c r="L162" s="69">
        <f t="shared" si="40"/>
        <v>0.93599999999999994</v>
      </c>
      <c r="M162" s="69">
        <f t="shared" si="41"/>
        <v>1.92</v>
      </c>
      <c r="N162" s="56">
        <f>INDEX(Rate_Chart!$A$1:$AK$127,MATCH(Data!J162,Rate_Chart!$A$1:$A$127,0),MATCH(Data!K162,Rate_Chart!$A$1:$AK$1,0))</f>
        <v>38.504112000000006</v>
      </c>
      <c r="O162" s="57">
        <f t="shared" si="42"/>
        <v>924.09868800000015</v>
      </c>
      <c r="P162" s="58">
        <f t="shared" si="43"/>
        <v>417.0120433212997</v>
      </c>
      <c r="Q162" s="58">
        <f t="shared" si="44"/>
        <v>278.00802888086645</v>
      </c>
      <c r="R162" s="66">
        <f t="shared" si="39"/>
        <v>16.171727040000004</v>
      </c>
      <c r="S162" s="64">
        <f t="shared" si="45"/>
        <v>90</v>
      </c>
      <c r="T162" s="66">
        <f t="shared" si="46"/>
        <v>1030.2704150400002</v>
      </c>
      <c r="U162" s="68">
        <f t="shared" si="47"/>
        <v>42.927933960000011</v>
      </c>
      <c r="V162" s="68">
        <f t="shared" si="48"/>
        <v>464.92347249097486</v>
      </c>
      <c r="W162" s="68">
        <f t="shared" si="49"/>
        <v>309.94898166064991</v>
      </c>
    </row>
    <row r="163" spans="1:23" x14ac:dyDescent="0.25">
      <c r="A163" s="169" t="s">
        <v>887</v>
      </c>
      <c r="B163" s="61" t="s">
        <v>395</v>
      </c>
      <c r="C163" s="61" t="s">
        <v>589</v>
      </c>
      <c r="D163" s="61" t="s">
        <v>591</v>
      </c>
      <c r="E163" s="1" t="s">
        <v>811</v>
      </c>
      <c r="F163" s="62" t="str">
        <f t="shared" si="38"/>
        <v>20104</v>
      </c>
      <c r="G163" s="255">
        <v>10620104</v>
      </c>
      <c r="H163" s="1" t="s">
        <v>386</v>
      </c>
      <c r="I163" s="61">
        <v>18</v>
      </c>
      <c r="J163" s="61">
        <v>3</v>
      </c>
      <c r="K163" s="61">
        <v>8</v>
      </c>
      <c r="L163" s="69">
        <f t="shared" si="40"/>
        <v>0.54</v>
      </c>
      <c r="M163" s="69">
        <f t="shared" si="41"/>
        <v>1.44</v>
      </c>
      <c r="N163" s="56">
        <f>INDEX(Rate_Chart!$A$1:$AK$127,MATCH(Data!J163,Rate_Chart!$A$1:$A$127,0),MATCH(Data!K163,Rate_Chart!$A$1:$AK$1,0))</f>
        <v>34.751112000000006</v>
      </c>
      <c r="O163" s="57">
        <f t="shared" si="42"/>
        <v>625.52001600000017</v>
      </c>
      <c r="P163" s="58">
        <f t="shared" si="43"/>
        <v>417.01334400000002</v>
      </c>
      <c r="Q163" s="58">
        <f t="shared" si="44"/>
        <v>278.00889599999999</v>
      </c>
      <c r="R163" s="66">
        <f t="shared" si="39"/>
        <v>10.946600280000004</v>
      </c>
      <c r="S163" s="64">
        <f t="shared" si="45"/>
        <v>67.5</v>
      </c>
      <c r="T163" s="66">
        <f t="shared" si="46"/>
        <v>703.96661628000015</v>
      </c>
      <c r="U163" s="68">
        <f t="shared" si="47"/>
        <v>39.109256460000012</v>
      </c>
      <c r="V163" s="68">
        <f t="shared" si="48"/>
        <v>469.31107752000008</v>
      </c>
      <c r="W163" s="68">
        <f t="shared" si="49"/>
        <v>312.87405168000004</v>
      </c>
    </row>
    <row r="164" spans="1:23" x14ac:dyDescent="0.25">
      <c r="A164" s="169" t="s">
        <v>888</v>
      </c>
      <c r="B164" s="61" t="s">
        <v>394</v>
      </c>
      <c r="C164" s="61" t="s">
        <v>589</v>
      </c>
      <c r="D164" s="61" t="s">
        <v>591</v>
      </c>
      <c r="E164" s="1" t="s">
        <v>811</v>
      </c>
      <c r="F164" s="62" t="str">
        <f t="shared" si="38"/>
        <v>20104</v>
      </c>
      <c r="G164" s="255">
        <v>10620104</v>
      </c>
      <c r="H164" s="1" t="s">
        <v>386</v>
      </c>
      <c r="I164" s="61">
        <v>25</v>
      </c>
      <c r="J164" s="61">
        <v>3.6</v>
      </c>
      <c r="K164" s="61">
        <v>8</v>
      </c>
      <c r="L164" s="69">
        <f t="shared" si="40"/>
        <v>0.9</v>
      </c>
      <c r="M164" s="69">
        <f t="shared" si="41"/>
        <v>2</v>
      </c>
      <c r="N164" s="56">
        <f>INDEX(Rate_Chart!$A$1:$AK$127,MATCH(Data!J164,Rate_Chart!$A$1:$A$127,0),MATCH(Data!K164,Rate_Chart!$A$1:$AK$1,0))</f>
        <v>37.253112000000009</v>
      </c>
      <c r="O164" s="57">
        <f t="shared" si="42"/>
        <v>931.32780000000025</v>
      </c>
      <c r="P164" s="58">
        <f t="shared" si="43"/>
        <v>417.01244776119404</v>
      </c>
      <c r="Q164" s="58">
        <f t="shared" si="44"/>
        <v>278.00829850746271</v>
      </c>
      <c r="R164" s="66">
        <f t="shared" si="39"/>
        <v>16.298236500000005</v>
      </c>
      <c r="S164" s="64">
        <f t="shared" si="45"/>
        <v>93.75</v>
      </c>
      <c r="T164" s="66">
        <f t="shared" si="46"/>
        <v>1041.3760365000003</v>
      </c>
      <c r="U164" s="68">
        <f t="shared" si="47"/>
        <v>41.655041460000014</v>
      </c>
      <c r="V164" s="68">
        <f t="shared" si="48"/>
        <v>466.2877775373135</v>
      </c>
      <c r="W164" s="68">
        <f t="shared" si="49"/>
        <v>310.85851835820898</v>
      </c>
    </row>
    <row r="165" spans="1:23" x14ac:dyDescent="0.25">
      <c r="A165" s="169" t="s">
        <v>888</v>
      </c>
      <c r="B165" s="61" t="s">
        <v>395</v>
      </c>
      <c r="C165" s="61" t="s">
        <v>589</v>
      </c>
      <c r="D165" s="61" t="s">
        <v>591</v>
      </c>
      <c r="E165" s="1" t="s">
        <v>811</v>
      </c>
      <c r="F165" s="62" t="str">
        <f t="shared" si="38"/>
        <v>20104</v>
      </c>
      <c r="G165" s="255">
        <v>10620104</v>
      </c>
      <c r="H165" s="1" t="s">
        <v>386</v>
      </c>
      <c r="I165" s="61">
        <v>19</v>
      </c>
      <c r="J165" s="61">
        <v>3</v>
      </c>
      <c r="K165" s="61">
        <v>8</v>
      </c>
      <c r="L165" s="69">
        <f t="shared" si="40"/>
        <v>0.56999999999999995</v>
      </c>
      <c r="M165" s="69">
        <f t="shared" si="41"/>
        <v>1.52</v>
      </c>
      <c r="N165" s="56">
        <f>INDEX(Rate_Chart!$A$1:$AK$127,MATCH(Data!J165,Rate_Chart!$A$1:$A$127,0),MATCH(Data!K165,Rate_Chart!$A$1:$AK$1,0))</f>
        <v>34.751112000000006</v>
      </c>
      <c r="O165" s="57">
        <f t="shared" si="42"/>
        <v>660.27112800000009</v>
      </c>
      <c r="P165" s="58">
        <f t="shared" si="43"/>
        <v>417.01334400000002</v>
      </c>
      <c r="Q165" s="58">
        <f t="shared" si="44"/>
        <v>278.00889599999999</v>
      </c>
      <c r="R165" s="66">
        <f t="shared" si="39"/>
        <v>11.554744740000002</v>
      </c>
      <c r="S165" s="64">
        <f t="shared" si="45"/>
        <v>71.25</v>
      </c>
      <c r="T165" s="66">
        <f t="shared" si="46"/>
        <v>743.07587274000014</v>
      </c>
      <c r="U165" s="68">
        <f t="shared" si="47"/>
        <v>39.109256460000005</v>
      </c>
      <c r="V165" s="68">
        <f t="shared" si="48"/>
        <v>469.31107752000003</v>
      </c>
      <c r="W165" s="68">
        <f t="shared" si="49"/>
        <v>312.87405168000004</v>
      </c>
    </row>
    <row r="166" spans="1:23" x14ac:dyDescent="0.25">
      <c r="A166" s="169" t="s">
        <v>919</v>
      </c>
      <c r="B166" s="61" t="s">
        <v>394</v>
      </c>
      <c r="C166" s="61" t="s">
        <v>589</v>
      </c>
      <c r="D166" s="61" t="s">
        <v>591</v>
      </c>
      <c r="E166" s="1" t="s">
        <v>811</v>
      </c>
      <c r="F166" s="62" t="str">
        <f t="shared" si="38"/>
        <v>20104</v>
      </c>
      <c r="G166" s="255">
        <v>10620104</v>
      </c>
      <c r="H166" s="1" t="s">
        <v>386</v>
      </c>
      <c r="I166" s="61">
        <v>26</v>
      </c>
      <c r="J166" s="61">
        <v>3.3</v>
      </c>
      <c r="K166" s="61">
        <v>8</v>
      </c>
      <c r="L166" s="69">
        <f t="shared" si="40"/>
        <v>0.85799999999999998</v>
      </c>
      <c r="M166" s="69">
        <f t="shared" si="41"/>
        <v>2.08</v>
      </c>
      <c r="N166" s="56">
        <f>INDEX(Rate_Chart!$A$1:$AK$127,MATCH(Data!J166,Rate_Chart!$A$1:$A$127,0),MATCH(Data!K166,Rate_Chart!$A$1:$AK$1,0))</f>
        <v>36.002112000000004</v>
      </c>
      <c r="O166" s="57">
        <f t="shared" si="42"/>
        <v>936.05491200000006</v>
      </c>
      <c r="P166" s="58">
        <f t="shared" si="43"/>
        <v>417.01288030888031</v>
      </c>
      <c r="Q166" s="58">
        <f t="shared" si="44"/>
        <v>278.00858687258687</v>
      </c>
      <c r="R166" s="66">
        <f t="shared" si="39"/>
        <v>16.380960960000003</v>
      </c>
      <c r="S166" s="64">
        <f t="shared" si="45"/>
        <v>97.5</v>
      </c>
      <c r="T166" s="66">
        <f t="shared" si="46"/>
        <v>1049.9358729600001</v>
      </c>
      <c r="U166" s="68">
        <f t="shared" si="47"/>
        <v>40.382148960000002</v>
      </c>
      <c r="V166" s="68">
        <f t="shared" si="48"/>
        <v>467.74689915057911</v>
      </c>
      <c r="W166" s="68">
        <f t="shared" si="49"/>
        <v>311.83126610038607</v>
      </c>
    </row>
    <row r="167" spans="1:23" x14ac:dyDescent="0.25">
      <c r="A167" s="169" t="s">
        <v>919</v>
      </c>
      <c r="B167" s="61" t="s">
        <v>395</v>
      </c>
      <c r="C167" s="61" t="s">
        <v>589</v>
      </c>
      <c r="D167" s="61" t="s">
        <v>591</v>
      </c>
      <c r="E167" s="1" t="s">
        <v>811</v>
      </c>
      <c r="F167" s="62" t="str">
        <f t="shared" si="38"/>
        <v>20104</v>
      </c>
      <c r="G167" s="255">
        <v>10620104</v>
      </c>
      <c r="H167" s="1" t="s">
        <v>386</v>
      </c>
      <c r="I167" s="61">
        <v>21</v>
      </c>
      <c r="J167" s="61">
        <v>3</v>
      </c>
      <c r="K167" s="61">
        <v>8</v>
      </c>
      <c r="L167" s="69">
        <f t="shared" si="40"/>
        <v>0.63</v>
      </c>
      <c r="M167" s="69">
        <f t="shared" si="41"/>
        <v>1.68</v>
      </c>
      <c r="N167" s="56">
        <f>INDEX(Rate_Chart!$A$1:$AK$127,MATCH(Data!J167,Rate_Chart!$A$1:$A$127,0),MATCH(Data!K167,Rate_Chart!$A$1:$AK$1,0))</f>
        <v>34.751112000000006</v>
      </c>
      <c r="O167" s="57">
        <f t="shared" si="42"/>
        <v>729.77335200000016</v>
      </c>
      <c r="P167" s="58">
        <f t="shared" si="43"/>
        <v>417.01334400000002</v>
      </c>
      <c r="Q167" s="58">
        <f t="shared" si="44"/>
        <v>278.00889599999999</v>
      </c>
      <c r="R167" s="66">
        <f t="shared" si="39"/>
        <v>12.771033660000004</v>
      </c>
      <c r="S167" s="64">
        <f t="shared" si="45"/>
        <v>78.75</v>
      </c>
      <c r="T167" s="66">
        <f t="shared" si="46"/>
        <v>821.29438566000022</v>
      </c>
      <c r="U167" s="68">
        <f t="shared" si="47"/>
        <v>39.109256460000012</v>
      </c>
      <c r="V167" s="68">
        <f t="shared" si="48"/>
        <v>469.31107752000008</v>
      </c>
      <c r="W167" s="68">
        <f t="shared" si="49"/>
        <v>312.87405168000004</v>
      </c>
    </row>
    <row r="168" spans="1:23" x14ac:dyDescent="0.25">
      <c r="A168" s="169" t="s">
        <v>920</v>
      </c>
      <c r="B168" s="61" t="s">
        <v>394</v>
      </c>
      <c r="C168" s="61" t="s">
        <v>589</v>
      </c>
      <c r="D168" s="61" t="s">
        <v>591</v>
      </c>
      <c r="E168" s="1" t="s">
        <v>811</v>
      </c>
      <c r="F168" s="62" t="str">
        <f t="shared" si="38"/>
        <v>20104</v>
      </c>
      <c r="G168" s="255">
        <v>10620104</v>
      </c>
      <c r="H168" s="1" t="s">
        <v>386</v>
      </c>
      <c r="I168" s="61">
        <v>25</v>
      </c>
      <c r="J168" s="61">
        <v>3.1</v>
      </c>
      <c r="K168" s="61">
        <v>8</v>
      </c>
      <c r="L168" s="69">
        <f t="shared" si="40"/>
        <v>0.77500000000000002</v>
      </c>
      <c r="M168" s="69">
        <f t="shared" si="41"/>
        <v>2</v>
      </c>
      <c r="N168" s="56">
        <f>INDEX(Rate_Chart!$A$1:$AK$127,MATCH(Data!J168,Rate_Chart!$A$1:$A$127,0),MATCH(Data!K168,Rate_Chart!$A$1:$AK$1,0))</f>
        <v>35.168112000000008</v>
      </c>
      <c r="O168" s="57">
        <f t="shared" si="42"/>
        <v>879.20280000000025</v>
      </c>
      <c r="P168" s="58">
        <f t="shared" si="43"/>
        <v>417.01318577075102</v>
      </c>
      <c r="Q168" s="58">
        <f t="shared" si="44"/>
        <v>278.00879051383401</v>
      </c>
      <c r="R168" s="66">
        <f t="shared" si="39"/>
        <v>15.386049000000005</v>
      </c>
      <c r="S168" s="64">
        <f t="shared" si="45"/>
        <v>93.75</v>
      </c>
      <c r="T168" s="66">
        <f t="shared" si="46"/>
        <v>988.33884900000021</v>
      </c>
      <c r="U168" s="68">
        <f t="shared" si="47"/>
        <v>39.533553960000006</v>
      </c>
      <c r="V168" s="68">
        <f t="shared" si="48"/>
        <v>468.77731968379447</v>
      </c>
      <c r="W168" s="68">
        <f t="shared" si="49"/>
        <v>312.51821312252963</v>
      </c>
    </row>
    <row r="169" spans="1:23" x14ac:dyDescent="0.25">
      <c r="A169" s="169" t="s">
        <v>920</v>
      </c>
      <c r="B169" s="61" t="s">
        <v>395</v>
      </c>
      <c r="C169" s="61" t="s">
        <v>589</v>
      </c>
      <c r="D169" s="61" t="s">
        <v>591</v>
      </c>
      <c r="E169" s="1" t="s">
        <v>811</v>
      </c>
      <c r="F169" s="62" t="str">
        <f t="shared" si="38"/>
        <v>20104</v>
      </c>
      <c r="G169" s="255">
        <v>10620104</v>
      </c>
      <c r="H169" s="1" t="s">
        <v>386</v>
      </c>
      <c r="I169" s="61">
        <v>19</v>
      </c>
      <c r="J169" s="61">
        <v>3</v>
      </c>
      <c r="K169" s="61">
        <v>8</v>
      </c>
      <c r="L169" s="69">
        <f t="shared" si="40"/>
        <v>0.56999999999999995</v>
      </c>
      <c r="M169" s="69">
        <f t="shared" si="41"/>
        <v>1.52</v>
      </c>
      <c r="N169" s="56">
        <f>INDEX(Rate_Chart!$A$1:$AK$127,MATCH(Data!J169,Rate_Chart!$A$1:$A$127,0),MATCH(Data!K169,Rate_Chart!$A$1:$AK$1,0))</f>
        <v>34.751112000000006</v>
      </c>
      <c r="O169" s="57">
        <f t="shared" si="42"/>
        <v>660.27112800000009</v>
      </c>
      <c r="P169" s="58">
        <f t="shared" si="43"/>
        <v>417.01334400000002</v>
      </c>
      <c r="Q169" s="58">
        <f t="shared" si="44"/>
        <v>278.00889599999999</v>
      </c>
      <c r="R169" s="66">
        <f t="shared" si="39"/>
        <v>11.554744740000002</v>
      </c>
      <c r="S169" s="64">
        <f t="shared" si="45"/>
        <v>71.25</v>
      </c>
      <c r="T169" s="66">
        <f t="shared" si="46"/>
        <v>743.07587274000014</v>
      </c>
      <c r="U169" s="68">
        <f t="shared" si="47"/>
        <v>39.109256460000005</v>
      </c>
      <c r="V169" s="68">
        <f t="shared" si="48"/>
        <v>469.31107752000003</v>
      </c>
      <c r="W169" s="68">
        <f t="shared" si="49"/>
        <v>312.87405168000004</v>
      </c>
    </row>
    <row r="170" spans="1:23" x14ac:dyDescent="0.25">
      <c r="A170" s="169" t="s">
        <v>922</v>
      </c>
      <c r="B170" s="61" t="s">
        <v>394</v>
      </c>
      <c r="C170" s="61" t="s">
        <v>589</v>
      </c>
      <c r="D170" s="61" t="s">
        <v>591</v>
      </c>
      <c r="E170" s="1" t="s">
        <v>811</v>
      </c>
      <c r="F170" s="62" t="str">
        <f t="shared" si="38"/>
        <v>20104</v>
      </c>
      <c r="G170" s="255">
        <v>10620104</v>
      </c>
      <c r="H170" s="1" t="s">
        <v>386</v>
      </c>
      <c r="I170" s="61">
        <v>26</v>
      </c>
      <c r="J170" s="61">
        <v>3.8</v>
      </c>
      <c r="K170" s="61">
        <v>8.3000000000000007</v>
      </c>
      <c r="L170" s="69">
        <f t="shared" si="40"/>
        <v>0.98799999999999999</v>
      </c>
      <c r="M170" s="69">
        <f t="shared" si="41"/>
        <v>2.1579999999999999</v>
      </c>
      <c r="N170" s="56">
        <f>INDEX(Rate_Chart!$A$1:$AK$127,MATCH(Data!J170,Rate_Chart!$A$1:$A$127,0),MATCH(Data!K170,Rate_Chart!$A$1:$AK$1,0))</f>
        <v>38.921153700000005</v>
      </c>
      <c r="O170" s="57">
        <f t="shared" si="42"/>
        <v>1011.9499962000001</v>
      </c>
      <c r="P170" s="58">
        <f t="shared" si="43"/>
        <v>417.01236107142859</v>
      </c>
      <c r="Q170" s="58">
        <f t="shared" si="44"/>
        <v>278.00824071428571</v>
      </c>
      <c r="R170" s="66">
        <f t="shared" si="39"/>
        <v>17.709124933500004</v>
      </c>
      <c r="S170" s="64">
        <f t="shared" si="45"/>
        <v>97.5</v>
      </c>
      <c r="T170" s="66">
        <f t="shared" si="46"/>
        <v>1127.1591211335001</v>
      </c>
      <c r="U170" s="68">
        <f t="shared" si="47"/>
        <v>43.352273889750002</v>
      </c>
      <c r="V170" s="68">
        <f t="shared" si="48"/>
        <v>464.48864881874999</v>
      </c>
      <c r="W170" s="68">
        <f t="shared" si="49"/>
        <v>309.6590992125</v>
      </c>
    </row>
    <row r="171" spans="1:23" x14ac:dyDescent="0.25">
      <c r="A171" s="169" t="s">
        <v>922</v>
      </c>
      <c r="B171" s="61" t="s">
        <v>395</v>
      </c>
      <c r="C171" s="61" t="s">
        <v>589</v>
      </c>
      <c r="D171" s="61" t="s">
        <v>591</v>
      </c>
      <c r="E171" s="1" t="s">
        <v>811</v>
      </c>
      <c r="F171" s="62" t="str">
        <f t="shared" si="38"/>
        <v>20104</v>
      </c>
      <c r="G171" s="255">
        <v>10620104</v>
      </c>
      <c r="H171" s="1" t="s">
        <v>386</v>
      </c>
      <c r="I171" s="61">
        <v>19</v>
      </c>
      <c r="J171" s="61">
        <v>3</v>
      </c>
      <c r="K171" s="61">
        <v>8</v>
      </c>
      <c r="L171" s="69">
        <f t="shared" si="40"/>
        <v>0.56999999999999995</v>
      </c>
      <c r="M171" s="69">
        <f t="shared" si="41"/>
        <v>1.52</v>
      </c>
      <c r="N171" s="56">
        <f>INDEX(Rate_Chart!$A$1:$AK$127,MATCH(Data!J171,Rate_Chart!$A$1:$A$127,0),MATCH(Data!K171,Rate_Chart!$A$1:$AK$1,0))</f>
        <v>34.751112000000006</v>
      </c>
      <c r="O171" s="57">
        <f t="shared" si="42"/>
        <v>660.27112800000009</v>
      </c>
      <c r="P171" s="58">
        <f t="shared" si="43"/>
        <v>417.01334400000002</v>
      </c>
      <c r="Q171" s="58">
        <f t="shared" si="44"/>
        <v>278.00889599999999</v>
      </c>
      <c r="R171" s="66">
        <f t="shared" si="39"/>
        <v>11.554744740000002</v>
      </c>
      <c r="S171" s="64">
        <f t="shared" si="45"/>
        <v>71.25</v>
      </c>
      <c r="T171" s="66">
        <f t="shared" si="46"/>
        <v>743.07587274000014</v>
      </c>
      <c r="U171" s="68">
        <f t="shared" si="47"/>
        <v>39.109256460000005</v>
      </c>
      <c r="V171" s="68">
        <f t="shared" si="48"/>
        <v>469.31107752000003</v>
      </c>
      <c r="W171" s="68">
        <f t="shared" si="49"/>
        <v>312.87405168000004</v>
      </c>
    </row>
    <row r="172" spans="1:23" x14ac:dyDescent="0.25">
      <c r="A172" s="169" t="s">
        <v>923</v>
      </c>
      <c r="B172" s="61" t="s">
        <v>394</v>
      </c>
      <c r="C172" s="61" t="s">
        <v>589</v>
      </c>
      <c r="D172" s="61" t="s">
        <v>591</v>
      </c>
      <c r="E172" s="1" t="s">
        <v>811</v>
      </c>
      <c r="F172" s="62" t="str">
        <f t="shared" si="38"/>
        <v>20104</v>
      </c>
      <c r="G172" s="255">
        <v>10620104</v>
      </c>
      <c r="H172" s="1" t="s">
        <v>386</v>
      </c>
      <c r="I172" s="61">
        <v>24</v>
      </c>
      <c r="J172" s="61">
        <v>3.3</v>
      </c>
      <c r="K172" s="61">
        <v>8</v>
      </c>
      <c r="L172" s="69">
        <f t="shared" si="40"/>
        <v>0.79199999999999993</v>
      </c>
      <c r="M172" s="69">
        <f t="shared" si="41"/>
        <v>1.92</v>
      </c>
      <c r="N172" s="56">
        <f>INDEX(Rate_Chart!$A$1:$AK$127,MATCH(Data!J172,Rate_Chart!$A$1:$A$127,0),MATCH(Data!K172,Rate_Chart!$A$1:$AK$1,0))</f>
        <v>36.002112000000004</v>
      </c>
      <c r="O172" s="57">
        <f t="shared" si="42"/>
        <v>864.05068800000004</v>
      </c>
      <c r="P172" s="58">
        <f t="shared" si="43"/>
        <v>417.01288030888031</v>
      </c>
      <c r="Q172" s="58">
        <f t="shared" si="44"/>
        <v>278.00858687258687</v>
      </c>
      <c r="R172" s="66">
        <f t="shared" si="39"/>
        <v>15.120887040000001</v>
      </c>
      <c r="S172" s="64">
        <f t="shared" si="45"/>
        <v>90</v>
      </c>
      <c r="T172" s="66">
        <f t="shared" si="46"/>
        <v>969.17157503999999</v>
      </c>
      <c r="U172" s="68">
        <f t="shared" si="47"/>
        <v>40.382148960000002</v>
      </c>
      <c r="V172" s="68">
        <f t="shared" si="48"/>
        <v>467.74689915057911</v>
      </c>
      <c r="W172" s="68">
        <f t="shared" si="49"/>
        <v>311.83126610038607</v>
      </c>
    </row>
    <row r="173" spans="1:23" x14ac:dyDescent="0.25">
      <c r="A173" s="169" t="s">
        <v>923</v>
      </c>
      <c r="B173" s="61" t="s">
        <v>395</v>
      </c>
      <c r="C173" s="61" t="s">
        <v>589</v>
      </c>
      <c r="D173" s="61" t="s">
        <v>591</v>
      </c>
      <c r="E173" s="1" t="s">
        <v>811</v>
      </c>
      <c r="F173" s="62" t="str">
        <f t="shared" si="38"/>
        <v>20104</v>
      </c>
      <c r="G173" s="255">
        <v>10620104</v>
      </c>
      <c r="H173" s="1" t="s">
        <v>386</v>
      </c>
      <c r="I173" s="61">
        <v>14</v>
      </c>
      <c r="J173" s="61">
        <v>3</v>
      </c>
      <c r="K173" s="61">
        <v>8</v>
      </c>
      <c r="L173" s="69">
        <f t="shared" si="40"/>
        <v>0.42</v>
      </c>
      <c r="M173" s="69">
        <f t="shared" si="41"/>
        <v>1.1200000000000001</v>
      </c>
      <c r="N173" s="56">
        <f>INDEX(Rate_Chart!$A$1:$AK$127,MATCH(Data!J173,Rate_Chart!$A$1:$A$127,0),MATCH(Data!K173,Rate_Chart!$A$1:$AK$1,0))</f>
        <v>34.751112000000006</v>
      </c>
      <c r="O173" s="57">
        <f t="shared" si="42"/>
        <v>486.51556800000009</v>
      </c>
      <c r="P173" s="58">
        <f t="shared" si="43"/>
        <v>417.01334400000002</v>
      </c>
      <c r="Q173" s="58">
        <f t="shared" si="44"/>
        <v>278.00889599999999</v>
      </c>
      <c r="R173" s="66">
        <f t="shared" si="39"/>
        <v>8.5140224400000015</v>
      </c>
      <c r="S173" s="64">
        <f t="shared" si="45"/>
        <v>52.5</v>
      </c>
      <c r="T173" s="66">
        <f t="shared" si="46"/>
        <v>547.52959044000011</v>
      </c>
      <c r="U173" s="68">
        <f t="shared" si="47"/>
        <v>39.109256460000005</v>
      </c>
      <c r="V173" s="68">
        <f t="shared" si="48"/>
        <v>469.31107752000003</v>
      </c>
      <c r="W173" s="68">
        <f t="shared" si="49"/>
        <v>312.87405168000004</v>
      </c>
    </row>
    <row r="174" spans="1:23" x14ac:dyDescent="0.25">
      <c r="A174" s="169" t="s">
        <v>924</v>
      </c>
      <c r="B174" s="61" t="s">
        <v>394</v>
      </c>
      <c r="C174" s="61" t="s">
        <v>589</v>
      </c>
      <c r="D174" s="61" t="s">
        <v>591</v>
      </c>
      <c r="E174" s="1" t="s">
        <v>811</v>
      </c>
      <c r="F174" s="62" t="str">
        <f t="shared" si="38"/>
        <v>20104</v>
      </c>
      <c r="G174" s="255">
        <v>10620104</v>
      </c>
      <c r="H174" s="1" t="s">
        <v>386</v>
      </c>
      <c r="I174" s="61">
        <v>25</v>
      </c>
      <c r="J174" s="61">
        <v>3.9</v>
      </c>
      <c r="K174" s="61">
        <v>8</v>
      </c>
      <c r="L174" s="69">
        <f t="shared" si="40"/>
        <v>0.97499999999999998</v>
      </c>
      <c r="M174" s="69">
        <f t="shared" si="41"/>
        <v>2</v>
      </c>
      <c r="N174" s="56">
        <f>INDEX(Rate_Chart!$A$1:$AK$127,MATCH(Data!J174,Rate_Chart!$A$1:$A$127,0),MATCH(Data!K174,Rate_Chart!$A$1:$AK$1,0))</f>
        <v>38.504112000000006</v>
      </c>
      <c r="O174" s="57">
        <f t="shared" si="42"/>
        <v>962.60280000000012</v>
      </c>
      <c r="P174" s="58">
        <f t="shared" si="43"/>
        <v>417.0120433212997</v>
      </c>
      <c r="Q174" s="58">
        <f t="shared" si="44"/>
        <v>278.00802888086645</v>
      </c>
      <c r="R174" s="66">
        <f t="shared" si="39"/>
        <v>16.845549000000002</v>
      </c>
      <c r="S174" s="64">
        <f t="shared" si="45"/>
        <v>93.75</v>
      </c>
      <c r="T174" s="66">
        <f t="shared" si="46"/>
        <v>1073.1983490000002</v>
      </c>
      <c r="U174" s="68">
        <f t="shared" si="47"/>
        <v>42.927933960000011</v>
      </c>
      <c r="V174" s="68">
        <f t="shared" si="48"/>
        <v>464.92347249097486</v>
      </c>
      <c r="W174" s="68">
        <f t="shared" si="49"/>
        <v>309.94898166064991</v>
      </c>
    </row>
    <row r="175" spans="1:23" x14ac:dyDescent="0.25">
      <c r="A175" s="169" t="s">
        <v>924</v>
      </c>
      <c r="B175" s="61" t="s">
        <v>395</v>
      </c>
      <c r="C175" s="61" t="s">
        <v>589</v>
      </c>
      <c r="D175" s="61" t="s">
        <v>591</v>
      </c>
      <c r="E175" s="1" t="s">
        <v>811</v>
      </c>
      <c r="F175" s="62" t="str">
        <f t="shared" si="38"/>
        <v>20104</v>
      </c>
      <c r="G175" s="255">
        <v>10620104</v>
      </c>
      <c r="H175" s="1" t="s">
        <v>386</v>
      </c>
      <c r="I175" s="61">
        <v>20</v>
      </c>
      <c r="J175" s="61">
        <v>3</v>
      </c>
      <c r="K175" s="61">
        <v>8</v>
      </c>
      <c r="L175" s="69">
        <f t="shared" si="40"/>
        <v>0.6</v>
      </c>
      <c r="M175" s="69">
        <f t="shared" si="41"/>
        <v>1.6</v>
      </c>
      <c r="N175" s="56">
        <f>INDEX(Rate_Chart!$A$1:$AK$127,MATCH(Data!J175,Rate_Chart!$A$1:$A$127,0),MATCH(Data!K175,Rate_Chart!$A$1:$AK$1,0))</f>
        <v>34.751112000000006</v>
      </c>
      <c r="O175" s="57">
        <f t="shared" si="42"/>
        <v>695.02224000000012</v>
      </c>
      <c r="P175" s="58">
        <f t="shared" si="43"/>
        <v>417.01334400000002</v>
      </c>
      <c r="Q175" s="58">
        <f t="shared" si="44"/>
        <v>278.00889599999999</v>
      </c>
      <c r="R175" s="66">
        <f t="shared" si="39"/>
        <v>12.162889200000004</v>
      </c>
      <c r="S175" s="64">
        <f t="shared" si="45"/>
        <v>75</v>
      </c>
      <c r="T175" s="66">
        <f t="shared" si="46"/>
        <v>782.18512920000012</v>
      </c>
      <c r="U175" s="68">
        <f t="shared" si="47"/>
        <v>39.109256460000005</v>
      </c>
      <c r="V175" s="68">
        <f t="shared" si="48"/>
        <v>469.31107752000003</v>
      </c>
      <c r="W175" s="68">
        <f t="shared" si="49"/>
        <v>312.87405168000004</v>
      </c>
    </row>
    <row r="176" spans="1:23" x14ac:dyDescent="0.25">
      <c r="A176" s="169" t="s">
        <v>921</v>
      </c>
      <c r="B176" s="61" t="s">
        <v>394</v>
      </c>
      <c r="C176" s="61" t="s">
        <v>589</v>
      </c>
      <c r="D176" s="61" t="s">
        <v>591</v>
      </c>
      <c r="E176" s="1" t="s">
        <v>812</v>
      </c>
      <c r="F176" s="62" t="str">
        <f t="shared" si="38"/>
        <v>20106</v>
      </c>
      <c r="G176" s="255">
        <v>10620106</v>
      </c>
      <c r="H176" s="1" t="s">
        <v>385</v>
      </c>
      <c r="I176" s="61">
        <v>7</v>
      </c>
      <c r="J176" s="61">
        <v>7</v>
      </c>
      <c r="K176" s="61">
        <v>8.8000000000000007</v>
      </c>
      <c r="L176" s="69">
        <f t="shared" si="40"/>
        <v>0.49</v>
      </c>
      <c r="M176" s="69">
        <f t="shared" si="41"/>
        <v>0.6160000000000001</v>
      </c>
      <c r="N176" s="56">
        <f>INDEX(Rate_Chart!$A$1:$AK$127,MATCH(Data!J176,Rate_Chart!$A$1:$A$127,0),MATCH(Data!K176,Rate_Chart!$A$1:$AK$1,0))</f>
        <v>57.865500000000004</v>
      </c>
      <c r="O176" s="57">
        <f t="shared" si="42"/>
        <v>405.05850000000004</v>
      </c>
      <c r="P176" s="58">
        <f t="shared" si="43"/>
        <v>449.73186528497411</v>
      </c>
      <c r="Q176" s="58">
        <f t="shared" si="44"/>
        <v>299.82124352331607</v>
      </c>
      <c r="R176" s="66">
        <f t="shared" si="39"/>
        <v>7.0885237500000011</v>
      </c>
      <c r="S176" s="64">
        <f t="shared" si="45"/>
        <v>26.25</v>
      </c>
      <c r="T176" s="66">
        <f t="shared" si="46"/>
        <v>438.39702375000002</v>
      </c>
      <c r="U176" s="68">
        <f t="shared" si="47"/>
        <v>62.62814625</v>
      </c>
      <c r="V176" s="68">
        <f t="shared" si="48"/>
        <v>486.74725064766835</v>
      </c>
      <c r="W176" s="68">
        <f t="shared" si="49"/>
        <v>324.49816709844555</v>
      </c>
    </row>
    <row r="177" spans="1:23" x14ac:dyDescent="0.25">
      <c r="A177" s="169" t="s">
        <v>921</v>
      </c>
      <c r="B177" s="61" t="s">
        <v>394</v>
      </c>
      <c r="C177" s="61" t="s">
        <v>589</v>
      </c>
      <c r="D177" s="61" t="s">
        <v>591</v>
      </c>
      <c r="E177" s="1" t="s">
        <v>812</v>
      </c>
      <c r="F177" s="62" t="str">
        <f t="shared" si="38"/>
        <v>20106</v>
      </c>
      <c r="G177" s="255">
        <v>10620106</v>
      </c>
      <c r="H177" s="1" t="s">
        <v>386</v>
      </c>
      <c r="I177" s="61">
        <v>17</v>
      </c>
      <c r="J177" s="61">
        <v>3.2</v>
      </c>
      <c r="K177" s="61">
        <v>8.1</v>
      </c>
      <c r="L177" s="69">
        <f t="shared" si="40"/>
        <v>0.54400000000000004</v>
      </c>
      <c r="M177" s="69">
        <f t="shared" si="41"/>
        <v>1.3769999999999998</v>
      </c>
      <c r="N177" s="56">
        <f>INDEX(Rate_Chart!$A$1:$AK$127,MATCH(Data!J177,Rate_Chart!$A$1:$A$127,0),MATCH(Data!K177,Rate_Chart!$A$1:$AK$1,0))</f>
        <v>35.8631259</v>
      </c>
      <c r="O177" s="57">
        <f t="shared" si="42"/>
        <v>609.6731403</v>
      </c>
      <c r="P177" s="58">
        <f t="shared" si="43"/>
        <v>417.01309186046512</v>
      </c>
      <c r="Q177" s="58">
        <f t="shared" si="44"/>
        <v>278.00872790697673</v>
      </c>
      <c r="R177" s="66">
        <f t="shared" si="39"/>
        <v>10.669279955250001</v>
      </c>
      <c r="S177" s="64">
        <f t="shared" si="45"/>
        <v>63.75</v>
      </c>
      <c r="T177" s="66">
        <f t="shared" si="46"/>
        <v>684.09242025524998</v>
      </c>
      <c r="U177" s="68">
        <f t="shared" si="47"/>
        <v>40.24073060325</v>
      </c>
      <c r="V177" s="68">
        <f t="shared" si="48"/>
        <v>467.91547213081401</v>
      </c>
      <c r="W177" s="68">
        <f t="shared" si="49"/>
        <v>311.94364808720934</v>
      </c>
    </row>
    <row r="178" spans="1:23" x14ac:dyDescent="0.25">
      <c r="A178" s="169" t="s">
        <v>921</v>
      </c>
      <c r="B178" s="61" t="s">
        <v>395</v>
      </c>
      <c r="C178" s="61" t="s">
        <v>589</v>
      </c>
      <c r="D178" s="61" t="s">
        <v>591</v>
      </c>
      <c r="E178" s="1" t="s">
        <v>812</v>
      </c>
      <c r="F178" s="62" t="str">
        <f t="shared" si="38"/>
        <v>20106</v>
      </c>
      <c r="G178" s="255">
        <v>10620106</v>
      </c>
      <c r="H178" s="1" t="s">
        <v>386</v>
      </c>
      <c r="I178" s="61">
        <v>27</v>
      </c>
      <c r="J178" s="61">
        <v>3</v>
      </c>
      <c r="K178" s="61">
        <v>8</v>
      </c>
      <c r="L178" s="69">
        <f t="shared" si="40"/>
        <v>0.81</v>
      </c>
      <c r="M178" s="69">
        <f t="shared" si="41"/>
        <v>2.16</v>
      </c>
      <c r="N178" s="56">
        <f>INDEX(Rate_Chart!$A$1:$AK$127,MATCH(Data!J178,Rate_Chart!$A$1:$A$127,0),MATCH(Data!K178,Rate_Chart!$A$1:$AK$1,0))</f>
        <v>34.751112000000006</v>
      </c>
      <c r="O178" s="57">
        <f t="shared" si="42"/>
        <v>938.28002400000014</v>
      </c>
      <c r="P178" s="58">
        <f t="shared" si="43"/>
        <v>417.01334400000002</v>
      </c>
      <c r="Q178" s="58">
        <f t="shared" si="44"/>
        <v>278.00889599999999</v>
      </c>
      <c r="R178" s="66">
        <f t="shared" si="39"/>
        <v>16.419900420000005</v>
      </c>
      <c r="S178" s="64">
        <f t="shared" si="45"/>
        <v>101.25</v>
      </c>
      <c r="T178" s="66">
        <f t="shared" si="46"/>
        <v>1055.9499244200001</v>
      </c>
      <c r="U178" s="68">
        <f t="shared" si="47"/>
        <v>39.109256460000005</v>
      </c>
      <c r="V178" s="68">
        <f t="shared" si="48"/>
        <v>469.31107752000003</v>
      </c>
      <c r="W178" s="68">
        <f t="shared" si="49"/>
        <v>312.87405168000004</v>
      </c>
    </row>
    <row r="179" spans="1:23" x14ac:dyDescent="0.25">
      <c r="A179" s="169" t="s">
        <v>902</v>
      </c>
      <c r="B179" s="61" t="s">
        <v>394</v>
      </c>
      <c r="C179" s="61" t="s">
        <v>589</v>
      </c>
      <c r="D179" s="61" t="s">
        <v>591</v>
      </c>
      <c r="E179" s="1" t="s">
        <v>812</v>
      </c>
      <c r="F179" s="62" t="str">
        <f t="shared" si="38"/>
        <v>20106</v>
      </c>
      <c r="G179" s="255">
        <v>10620106</v>
      </c>
      <c r="H179" s="1" t="s">
        <v>385</v>
      </c>
      <c r="I179" s="61">
        <v>7</v>
      </c>
      <c r="J179" s="61">
        <v>6.8</v>
      </c>
      <c r="K179" s="61">
        <v>8.8000000000000007</v>
      </c>
      <c r="L179" s="69">
        <f t="shared" si="40"/>
        <v>0.47600000000000003</v>
      </c>
      <c r="M179" s="69">
        <f t="shared" si="41"/>
        <v>0.6160000000000001</v>
      </c>
      <c r="N179" s="56">
        <f>INDEX(Rate_Chart!$A$1:$AK$127,MATCH(Data!J179,Rate_Chart!$A$1:$A$127,0),MATCH(Data!K179,Rate_Chart!$A$1:$AK$1,0))</f>
        <v>56.212200000000003</v>
      </c>
      <c r="O179" s="57">
        <f t="shared" si="42"/>
        <v>393.48540000000003</v>
      </c>
      <c r="P179" s="58">
        <f t="shared" si="43"/>
        <v>443.78052631578947</v>
      </c>
      <c r="Q179" s="58">
        <f t="shared" si="44"/>
        <v>295.8536842105263</v>
      </c>
      <c r="R179" s="66">
        <f t="shared" si="39"/>
        <v>6.8859945000000007</v>
      </c>
      <c r="S179" s="64">
        <f t="shared" si="45"/>
        <v>26.25</v>
      </c>
      <c r="T179" s="66">
        <f t="shared" si="46"/>
        <v>426.62139450000001</v>
      </c>
      <c r="U179" s="68">
        <f t="shared" si="47"/>
        <v>60.945913500000003</v>
      </c>
      <c r="V179" s="68">
        <f t="shared" si="48"/>
        <v>481.15194868421054</v>
      </c>
      <c r="W179" s="68">
        <f t="shared" si="49"/>
        <v>320.76796578947369</v>
      </c>
    </row>
    <row r="180" spans="1:23" x14ac:dyDescent="0.25">
      <c r="A180" s="169" t="s">
        <v>902</v>
      </c>
      <c r="B180" s="61" t="s">
        <v>394</v>
      </c>
      <c r="C180" s="61" t="s">
        <v>589</v>
      </c>
      <c r="D180" s="61" t="s">
        <v>591</v>
      </c>
      <c r="E180" s="1" t="s">
        <v>812</v>
      </c>
      <c r="F180" s="62" t="str">
        <f t="shared" si="38"/>
        <v>20106</v>
      </c>
      <c r="G180" s="255">
        <v>10620106</v>
      </c>
      <c r="H180" s="1" t="s">
        <v>386</v>
      </c>
      <c r="I180" s="61">
        <v>17</v>
      </c>
      <c r="J180" s="61">
        <v>3.2</v>
      </c>
      <c r="K180" s="61">
        <v>8.1</v>
      </c>
      <c r="L180" s="69">
        <f t="shared" si="40"/>
        <v>0.54400000000000004</v>
      </c>
      <c r="M180" s="69">
        <f t="shared" si="41"/>
        <v>1.3769999999999998</v>
      </c>
      <c r="N180" s="56">
        <f>INDEX(Rate_Chart!$A$1:$AK$127,MATCH(Data!J180,Rate_Chart!$A$1:$A$127,0),MATCH(Data!K180,Rate_Chart!$A$1:$AK$1,0))</f>
        <v>35.8631259</v>
      </c>
      <c r="O180" s="57">
        <f t="shared" si="42"/>
        <v>609.6731403</v>
      </c>
      <c r="P180" s="58">
        <f t="shared" si="43"/>
        <v>417.01309186046512</v>
      </c>
      <c r="Q180" s="58">
        <f t="shared" si="44"/>
        <v>278.00872790697673</v>
      </c>
      <c r="R180" s="66">
        <f t="shared" si="39"/>
        <v>10.669279955250001</v>
      </c>
      <c r="S180" s="64">
        <f t="shared" si="45"/>
        <v>63.75</v>
      </c>
      <c r="T180" s="66">
        <f t="shared" si="46"/>
        <v>684.09242025524998</v>
      </c>
      <c r="U180" s="68">
        <f t="shared" si="47"/>
        <v>40.24073060325</v>
      </c>
      <c r="V180" s="68">
        <f t="shared" si="48"/>
        <v>467.91547213081401</v>
      </c>
      <c r="W180" s="68">
        <f t="shared" si="49"/>
        <v>311.94364808720934</v>
      </c>
    </row>
    <row r="181" spans="1:23" x14ac:dyDescent="0.25">
      <c r="A181" s="169" t="s">
        <v>902</v>
      </c>
      <c r="B181" s="61" t="s">
        <v>395</v>
      </c>
      <c r="C181" s="61" t="s">
        <v>589</v>
      </c>
      <c r="D181" s="61" t="s">
        <v>591</v>
      </c>
      <c r="E181" s="1" t="s">
        <v>812</v>
      </c>
      <c r="F181" s="62" t="str">
        <f t="shared" si="38"/>
        <v>20106</v>
      </c>
      <c r="G181" s="255">
        <v>10620106</v>
      </c>
      <c r="H181" s="1" t="s">
        <v>386</v>
      </c>
      <c r="I181" s="61">
        <v>24</v>
      </c>
      <c r="J181" s="61">
        <v>3.6</v>
      </c>
      <c r="K181" s="61">
        <v>8.1</v>
      </c>
      <c r="L181" s="69">
        <f t="shared" si="40"/>
        <v>0.8640000000000001</v>
      </c>
      <c r="M181" s="69">
        <f t="shared" si="41"/>
        <v>1.9439999999999997</v>
      </c>
      <c r="N181" s="56">
        <f>INDEX(Rate_Chart!$A$1:$AK$127,MATCH(Data!J181,Rate_Chart!$A$1:$A$127,0),MATCH(Data!K181,Rate_Chart!$A$1:$AK$1,0))</f>
        <v>37.531125900000006</v>
      </c>
      <c r="O181" s="57">
        <f t="shared" si="42"/>
        <v>900.74702160000015</v>
      </c>
      <c r="P181" s="58">
        <f t="shared" si="43"/>
        <v>417.01251000000008</v>
      </c>
      <c r="Q181" s="58">
        <f t="shared" si="44"/>
        <v>278.00834000000003</v>
      </c>
      <c r="R181" s="66">
        <f t="shared" si="39"/>
        <v>15.763072878000004</v>
      </c>
      <c r="S181" s="64">
        <f t="shared" si="45"/>
        <v>90</v>
      </c>
      <c r="T181" s="66">
        <f t="shared" si="46"/>
        <v>1006.5100944780002</v>
      </c>
      <c r="U181" s="68">
        <f t="shared" si="47"/>
        <v>41.937920603250006</v>
      </c>
      <c r="V181" s="68">
        <f t="shared" si="48"/>
        <v>465.97689559166673</v>
      </c>
      <c r="W181" s="68">
        <f t="shared" si="49"/>
        <v>310.6512637277778</v>
      </c>
    </row>
    <row r="182" spans="1:23" x14ac:dyDescent="0.25">
      <c r="A182" s="169" t="s">
        <v>903</v>
      </c>
      <c r="B182" s="61" t="s">
        <v>394</v>
      </c>
      <c r="C182" s="61" t="s">
        <v>589</v>
      </c>
      <c r="D182" s="61" t="s">
        <v>591</v>
      </c>
      <c r="E182" s="1" t="s">
        <v>812</v>
      </c>
      <c r="F182" s="62" t="str">
        <f t="shared" si="38"/>
        <v>20106</v>
      </c>
      <c r="G182" s="255">
        <v>10620106</v>
      </c>
      <c r="H182" s="1" t="s">
        <v>385</v>
      </c>
      <c r="I182" s="61">
        <v>7</v>
      </c>
      <c r="J182" s="61">
        <v>6.9</v>
      </c>
      <c r="K182" s="61">
        <v>8.8000000000000007</v>
      </c>
      <c r="L182" s="69">
        <f t="shared" si="40"/>
        <v>0.48300000000000004</v>
      </c>
      <c r="M182" s="69">
        <f t="shared" si="41"/>
        <v>0.6160000000000001</v>
      </c>
      <c r="N182" s="56">
        <f>INDEX(Rate_Chart!$A$1:$AK$127,MATCH(Data!J182,Rate_Chart!$A$1:$A$127,0),MATCH(Data!K182,Rate_Chart!$A$1:$AK$1,0))</f>
        <v>57.038850000000004</v>
      </c>
      <c r="O182" s="57">
        <f t="shared" si="42"/>
        <v>399.27195</v>
      </c>
      <c r="P182" s="58">
        <f t="shared" si="43"/>
        <v>446.77950391644907</v>
      </c>
      <c r="Q182" s="58">
        <f t="shared" si="44"/>
        <v>297.85300261096603</v>
      </c>
      <c r="R182" s="66">
        <f t="shared" si="39"/>
        <v>6.9872591250000005</v>
      </c>
      <c r="S182" s="64">
        <f t="shared" si="45"/>
        <v>26.25</v>
      </c>
      <c r="T182" s="66">
        <f t="shared" si="46"/>
        <v>432.50920912499998</v>
      </c>
      <c r="U182" s="68">
        <f t="shared" si="47"/>
        <v>61.787029874999995</v>
      </c>
      <c r="V182" s="68">
        <f t="shared" si="48"/>
        <v>483.97151338120096</v>
      </c>
      <c r="W182" s="68">
        <f t="shared" si="49"/>
        <v>322.64767558746729</v>
      </c>
    </row>
    <row r="183" spans="1:23" x14ac:dyDescent="0.25">
      <c r="A183" s="169" t="s">
        <v>903</v>
      </c>
      <c r="B183" s="61" t="s">
        <v>394</v>
      </c>
      <c r="C183" s="61" t="s">
        <v>589</v>
      </c>
      <c r="D183" s="61" t="s">
        <v>591</v>
      </c>
      <c r="E183" s="1" t="s">
        <v>812</v>
      </c>
      <c r="F183" s="62" t="str">
        <f t="shared" si="38"/>
        <v>20106</v>
      </c>
      <c r="G183" s="255">
        <v>10620106</v>
      </c>
      <c r="H183" s="1" t="s">
        <v>386</v>
      </c>
      <c r="I183" s="61">
        <v>17</v>
      </c>
      <c r="J183" s="61">
        <v>3.2</v>
      </c>
      <c r="K183" s="61">
        <v>8.1</v>
      </c>
      <c r="L183" s="69">
        <f t="shared" si="40"/>
        <v>0.54400000000000004</v>
      </c>
      <c r="M183" s="69">
        <f t="shared" si="41"/>
        <v>1.3769999999999998</v>
      </c>
      <c r="N183" s="56">
        <f>INDEX(Rate_Chart!$A$1:$AK$127,MATCH(Data!J183,Rate_Chart!$A$1:$A$127,0),MATCH(Data!K183,Rate_Chart!$A$1:$AK$1,0))</f>
        <v>35.8631259</v>
      </c>
      <c r="O183" s="57">
        <f t="shared" si="42"/>
        <v>609.6731403</v>
      </c>
      <c r="P183" s="58">
        <f t="shared" si="43"/>
        <v>417.01309186046512</v>
      </c>
      <c r="Q183" s="58">
        <f t="shared" si="44"/>
        <v>278.00872790697673</v>
      </c>
      <c r="R183" s="66">
        <f t="shared" si="39"/>
        <v>10.669279955250001</v>
      </c>
      <c r="S183" s="64">
        <f t="shared" si="45"/>
        <v>63.75</v>
      </c>
      <c r="T183" s="66">
        <f t="shared" si="46"/>
        <v>684.09242025524998</v>
      </c>
      <c r="U183" s="68">
        <f t="shared" si="47"/>
        <v>40.24073060325</v>
      </c>
      <c r="V183" s="68">
        <f t="shared" si="48"/>
        <v>467.91547213081401</v>
      </c>
      <c r="W183" s="68">
        <f t="shared" si="49"/>
        <v>311.94364808720934</v>
      </c>
    </row>
    <row r="184" spans="1:23" x14ac:dyDescent="0.25">
      <c r="A184" s="169" t="s">
        <v>903</v>
      </c>
      <c r="B184" s="61" t="s">
        <v>395</v>
      </c>
      <c r="C184" s="61" t="s">
        <v>589</v>
      </c>
      <c r="D184" s="61" t="s">
        <v>591</v>
      </c>
      <c r="E184" s="1" t="s">
        <v>812</v>
      </c>
      <c r="F184" s="62" t="str">
        <f t="shared" si="38"/>
        <v>20106</v>
      </c>
      <c r="G184" s="255">
        <v>10620106</v>
      </c>
      <c r="H184" s="1" t="s">
        <v>386</v>
      </c>
      <c r="I184" s="61">
        <v>23</v>
      </c>
      <c r="J184" s="61">
        <v>3.4</v>
      </c>
      <c r="K184" s="61">
        <v>8.1</v>
      </c>
      <c r="L184" s="69">
        <f t="shared" si="40"/>
        <v>0.78200000000000003</v>
      </c>
      <c r="M184" s="69">
        <f t="shared" si="41"/>
        <v>1.8629999999999998</v>
      </c>
      <c r="N184" s="56">
        <f>INDEX(Rate_Chart!$A$1:$AK$127,MATCH(Data!J184,Rate_Chart!$A$1:$A$127,0),MATCH(Data!K184,Rate_Chart!$A$1:$AK$1,0))</f>
        <v>36.697125900000003</v>
      </c>
      <c r="O184" s="57">
        <f t="shared" si="42"/>
        <v>844.03389570000013</v>
      </c>
      <c r="P184" s="58">
        <f t="shared" si="43"/>
        <v>417.01279431818188</v>
      </c>
      <c r="Q184" s="58">
        <f t="shared" si="44"/>
        <v>278.00852954545456</v>
      </c>
      <c r="R184" s="66">
        <f t="shared" si="39"/>
        <v>14.770593174750005</v>
      </c>
      <c r="S184" s="64">
        <f t="shared" si="45"/>
        <v>86.25</v>
      </c>
      <c r="T184" s="66">
        <f t="shared" si="46"/>
        <v>945.05448887475018</v>
      </c>
      <c r="U184" s="68">
        <f t="shared" si="47"/>
        <v>41.08932560325001</v>
      </c>
      <c r="V184" s="68">
        <f t="shared" si="48"/>
        <v>466.92415458238651</v>
      </c>
      <c r="W184" s="68">
        <f t="shared" si="49"/>
        <v>311.28276972159102</v>
      </c>
    </row>
    <row r="185" spans="1:23" x14ac:dyDescent="0.25">
      <c r="A185" s="169" t="s">
        <v>904</v>
      </c>
      <c r="B185" s="61" t="s">
        <v>394</v>
      </c>
      <c r="C185" s="61" t="s">
        <v>589</v>
      </c>
      <c r="D185" s="61" t="s">
        <v>591</v>
      </c>
      <c r="E185" s="1" t="s">
        <v>812</v>
      </c>
      <c r="F185" s="62" t="str">
        <f t="shared" si="38"/>
        <v>20106</v>
      </c>
      <c r="G185" s="255">
        <v>10620106</v>
      </c>
      <c r="H185" s="1" t="s">
        <v>385</v>
      </c>
      <c r="I185" s="61">
        <v>8</v>
      </c>
      <c r="J185" s="61">
        <v>7.3</v>
      </c>
      <c r="K185" s="61">
        <v>8.8000000000000007</v>
      </c>
      <c r="L185" s="69">
        <f t="shared" si="40"/>
        <v>0.58399999999999996</v>
      </c>
      <c r="M185" s="69">
        <f t="shared" si="41"/>
        <v>0.70400000000000007</v>
      </c>
      <c r="N185" s="56">
        <f>INDEX(Rate_Chart!$A$1:$AK$127,MATCH(Data!J185,Rate_Chart!$A$1:$A$127,0),MATCH(Data!K185,Rate_Chart!$A$1:$AK$1,0))</f>
        <v>60.34545</v>
      </c>
      <c r="O185" s="57">
        <f t="shared" si="42"/>
        <v>482.7636</v>
      </c>
      <c r="P185" s="58">
        <f t="shared" si="43"/>
        <v>458.31987341772157</v>
      </c>
      <c r="Q185" s="58">
        <f t="shared" si="44"/>
        <v>305.54658227848103</v>
      </c>
      <c r="R185" s="66">
        <f t="shared" si="39"/>
        <v>8.4483630000000005</v>
      </c>
      <c r="S185" s="64">
        <f t="shared" si="45"/>
        <v>30</v>
      </c>
      <c r="T185" s="66">
        <f t="shared" si="46"/>
        <v>521.21196299999997</v>
      </c>
      <c r="U185" s="68">
        <f t="shared" si="47"/>
        <v>65.151495374999996</v>
      </c>
      <c r="V185" s="68">
        <f t="shared" si="48"/>
        <v>494.82148386075949</v>
      </c>
      <c r="W185" s="68">
        <f t="shared" si="49"/>
        <v>329.88098924050632</v>
      </c>
    </row>
    <row r="186" spans="1:23" x14ac:dyDescent="0.25">
      <c r="A186" s="169" t="s">
        <v>904</v>
      </c>
      <c r="B186" s="61" t="s">
        <v>394</v>
      </c>
      <c r="C186" s="61" t="s">
        <v>589</v>
      </c>
      <c r="D186" s="61" t="s">
        <v>591</v>
      </c>
      <c r="E186" s="1" t="s">
        <v>812</v>
      </c>
      <c r="F186" s="62" t="str">
        <f t="shared" si="38"/>
        <v>20106</v>
      </c>
      <c r="G186" s="255">
        <v>10620106</v>
      </c>
      <c r="H186" s="1" t="s">
        <v>386</v>
      </c>
      <c r="I186" s="61">
        <v>16</v>
      </c>
      <c r="J186" s="61">
        <v>3.2</v>
      </c>
      <c r="K186" s="61">
        <v>8.1</v>
      </c>
      <c r="L186" s="69">
        <f t="shared" si="40"/>
        <v>0.51200000000000001</v>
      </c>
      <c r="M186" s="69">
        <f t="shared" si="41"/>
        <v>1.296</v>
      </c>
      <c r="N186" s="56">
        <f>INDEX(Rate_Chart!$A$1:$AK$127,MATCH(Data!J186,Rate_Chart!$A$1:$A$127,0),MATCH(Data!K186,Rate_Chart!$A$1:$AK$1,0))</f>
        <v>35.8631259</v>
      </c>
      <c r="O186" s="57">
        <f t="shared" si="42"/>
        <v>573.8100144</v>
      </c>
      <c r="P186" s="58">
        <f t="shared" si="43"/>
        <v>417.01309186046512</v>
      </c>
      <c r="Q186" s="58">
        <f t="shared" si="44"/>
        <v>278.00872790697673</v>
      </c>
      <c r="R186" s="66">
        <f t="shared" si="39"/>
        <v>10.041675252000001</v>
      </c>
      <c r="S186" s="64">
        <f t="shared" si="45"/>
        <v>60</v>
      </c>
      <c r="T186" s="66">
        <f t="shared" si="46"/>
        <v>643.851689652</v>
      </c>
      <c r="U186" s="68">
        <f t="shared" si="47"/>
        <v>40.24073060325</v>
      </c>
      <c r="V186" s="68">
        <f t="shared" si="48"/>
        <v>467.91547213081401</v>
      </c>
      <c r="W186" s="68">
        <f t="shared" si="49"/>
        <v>311.94364808720934</v>
      </c>
    </row>
    <row r="187" spans="1:23" x14ac:dyDescent="0.25">
      <c r="A187" s="169" t="s">
        <v>904</v>
      </c>
      <c r="B187" s="61" t="s">
        <v>395</v>
      </c>
      <c r="C187" s="61" t="s">
        <v>589</v>
      </c>
      <c r="D187" s="61" t="s">
        <v>591</v>
      </c>
      <c r="E187" s="1" t="s">
        <v>812</v>
      </c>
      <c r="F187" s="62" t="str">
        <f t="shared" si="38"/>
        <v>20106</v>
      </c>
      <c r="G187" s="255">
        <v>10620106</v>
      </c>
      <c r="H187" s="1" t="s">
        <v>386</v>
      </c>
      <c r="I187" s="61">
        <v>25</v>
      </c>
      <c r="J187" s="61">
        <v>3.3</v>
      </c>
      <c r="K187" s="61">
        <v>8.1</v>
      </c>
      <c r="L187" s="69">
        <f t="shared" si="40"/>
        <v>0.82499999999999996</v>
      </c>
      <c r="M187" s="69">
        <f t="shared" si="41"/>
        <v>2.0249999999999999</v>
      </c>
      <c r="N187" s="56">
        <f>INDEX(Rate_Chart!$A$1:$AK$127,MATCH(Data!J187,Rate_Chart!$A$1:$A$127,0),MATCH(Data!K187,Rate_Chart!$A$1:$AK$1,0))</f>
        <v>36.280125900000002</v>
      </c>
      <c r="O187" s="57">
        <f t="shared" si="42"/>
        <v>907.00314750000007</v>
      </c>
      <c r="P187" s="58">
        <f t="shared" si="43"/>
        <v>417.0129413793104</v>
      </c>
      <c r="Q187" s="58">
        <f t="shared" si="44"/>
        <v>278.00862758620696</v>
      </c>
      <c r="R187" s="66">
        <f t="shared" si="39"/>
        <v>15.872555081250002</v>
      </c>
      <c r="S187" s="64">
        <f t="shared" si="45"/>
        <v>93.75</v>
      </c>
      <c r="T187" s="66">
        <f t="shared" si="46"/>
        <v>1016.62570258125</v>
      </c>
      <c r="U187" s="68">
        <f t="shared" si="47"/>
        <v>40.665028103250002</v>
      </c>
      <c r="V187" s="68">
        <f t="shared" si="48"/>
        <v>467.4141161293104</v>
      </c>
      <c r="W187" s="68">
        <f t="shared" si="49"/>
        <v>311.6094107528736</v>
      </c>
    </row>
    <row r="188" spans="1:23" x14ac:dyDescent="0.25">
      <c r="A188" s="169" t="s">
        <v>905</v>
      </c>
      <c r="B188" s="61" t="s">
        <v>394</v>
      </c>
      <c r="C188" s="61" t="s">
        <v>589</v>
      </c>
      <c r="D188" s="61" t="s">
        <v>591</v>
      </c>
      <c r="E188" s="1" t="s">
        <v>812</v>
      </c>
      <c r="F188" s="62" t="str">
        <f t="shared" si="38"/>
        <v>20106</v>
      </c>
      <c r="G188" s="255">
        <v>10620106</v>
      </c>
      <c r="H188" s="1" t="s">
        <v>385</v>
      </c>
      <c r="I188" s="61">
        <v>7</v>
      </c>
      <c r="J188" s="61">
        <v>7.3</v>
      </c>
      <c r="K188" s="61">
        <v>8.8000000000000007</v>
      </c>
      <c r="L188" s="69">
        <f t="shared" si="40"/>
        <v>0.51100000000000001</v>
      </c>
      <c r="M188" s="69">
        <f t="shared" si="41"/>
        <v>0.6160000000000001</v>
      </c>
      <c r="N188" s="56">
        <f>INDEX(Rate_Chart!$A$1:$AK$127,MATCH(Data!J188,Rate_Chart!$A$1:$A$127,0),MATCH(Data!K188,Rate_Chart!$A$1:$AK$1,0))</f>
        <v>60.34545</v>
      </c>
      <c r="O188" s="57">
        <f t="shared" si="42"/>
        <v>422.41814999999997</v>
      </c>
      <c r="P188" s="58">
        <f t="shared" si="43"/>
        <v>458.31987341772157</v>
      </c>
      <c r="Q188" s="58">
        <f t="shared" si="44"/>
        <v>305.54658227848103</v>
      </c>
      <c r="R188" s="66">
        <f t="shared" si="39"/>
        <v>7.3923176250000004</v>
      </c>
      <c r="S188" s="64">
        <f t="shared" si="45"/>
        <v>26.25</v>
      </c>
      <c r="T188" s="66">
        <f t="shared" si="46"/>
        <v>456.060467625</v>
      </c>
      <c r="U188" s="68">
        <f t="shared" si="47"/>
        <v>65.151495374999996</v>
      </c>
      <c r="V188" s="68">
        <f t="shared" si="48"/>
        <v>494.82148386075949</v>
      </c>
      <c r="W188" s="68">
        <f t="shared" si="49"/>
        <v>329.88098924050632</v>
      </c>
    </row>
    <row r="189" spans="1:23" x14ac:dyDescent="0.25">
      <c r="A189" s="169" t="s">
        <v>905</v>
      </c>
      <c r="B189" s="61" t="s">
        <v>394</v>
      </c>
      <c r="C189" s="61" t="s">
        <v>589</v>
      </c>
      <c r="D189" s="61" t="s">
        <v>591</v>
      </c>
      <c r="E189" s="1" t="s">
        <v>812</v>
      </c>
      <c r="F189" s="62" t="str">
        <f t="shared" si="38"/>
        <v>20106</v>
      </c>
      <c r="G189" s="255">
        <v>10620106</v>
      </c>
      <c r="H189" s="1" t="s">
        <v>386</v>
      </c>
      <c r="I189" s="61">
        <v>14</v>
      </c>
      <c r="J189" s="61">
        <v>3.2</v>
      </c>
      <c r="K189" s="61">
        <v>8.1</v>
      </c>
      <c r="L189" s="69">
        <f t="shared" si="40"/>
        <v>0.44800000000000006</v>
      </c>
      <c r="M189" s="69">
        <f t="shared" si="41"/>
        <v>1.1339999999999999</v>
      </c>
      <c r="N189" s="56">
        <f>INDEX(Rate_Chart!$A$1:$AK$127,MATCH(Data!J189,Rate_Chart!$A$1:$A$127,0),MATCH(Data!K189,Rate_Chart!$A$1:$AK$1,0))</f>
        <v>35.8631259</v>
      </c>
      <c r="O189" s="57">
        <f t="shared" si="42"/>
        <v>502.0837626</v>
      </c>
      <c r="P189" s="58">
        <f t="shared" si="43"/>
        <v>417.01309186046512</v>
      </c>
      <c r="Q189" s="58">
        <f t="shared" si="44"/>
        <v>278.00872790697673</v>
      </c>
      <c r="R189" s="66">
        <f t="shared" si="39"/>
        <v>8.7864658455000004</v>
      </c>
      <c r="S189" s="64">
        <f t="shared" si="45"/>
        <v>52.5</v>
      </c>
      <c r="T189" s="66">
        <f t="shared" si="46"/>
        <v>563.37022844550006</v>
      </c>
      <c r="U189" s="68">
        <f t="shared" si="47"/>
        <v>40.240730603250007</v>
      </c>
      <c r="V189" s="68">
        <f t="shared" si="48"/>
        <v>467.91547213081407</v>
      </c>
      <c r="W189" s="68">
        <f t="shared" si="49"/>
        <v>311.9436480872094</v>
      </c>
    </row>
    <row r="190" spans="1:23" x14ac:dyDescent="0.25">
      <c r="A190" s="169" t="s">
        <v>905</v>
      </c>
      <c r="B190" s="61" t="s">
        <v>395</v>
      </c>
      <c r="C190" s="61" t="s">
        <v>589</v>
      </c>
      <c r="D190" s="61" t="s">
        <v>591</v>
      </c>
      <c r="E190" s="1" t="s">
        <v>812</v>
      </c>
      <c r="F190" s="62" t="str">
        <f t="shared" si="38"/>
        <v>20106</v>
      </c>
      <c r="G190" s="255">
        <v>10620106</v>
      </c>
      <c r="H190" s="1" t="s">
        <v>386</v>
      </c>
      <c r="I190" s="61">
        <v>27</v>
      </c>
      <c r="J190" s="61">
        <v>3.3</v>
      </c>
      <c r="K190" s="61">
        <v>8.1</v>
      </c>
      <c r="L190" s="69">
        <f t="shared" si="40"/>
        <v>0.8909999999999999</v>
      </c>
      <c r="M190" s="69">
        <f t="shared" si="41"/>
        <v>2.1869999999999998</v>
      </c>
      <c r="N190" s="56">
        <f>INDEX(Rate_Chart!$A$1:$AK$127,MATCH(Data!J190,Rate_Chart!$A$1:$A$127,0),MATCH(Data!K190,Rate_Chart!$A$1:$AK$1,0))</f>
        <v>36.280125900000002</v>
      </c>
      <c r="O190" s="57">
        <f t="shared" si="42"/>
        <v>979.56339930000001</v>
      </c>
      <c r="P190" s="58">
        <f t="shared" si="43"/>
        <v>417.0129413793104</v>
      </c>
      <c r="Q190" s="58">
        <f t="shared" si="44"/>
        <v>278.00862758620696</v>
      </c>
      <c r="R190" s="66">
        <f t="shared" si="39"/>
        <v>17.142359487750003</v>
      </c>
      <c r="S190" s="64">
        <f t="shared" si="45"/>
        <v>101.25</v>
      </c>
      <c r="T190" s="66">
        <f t="shared" si="46"/>
        <v>1097.95575878775</v>
      </c>
      <c r="U190" s="68">
        <f t="shared" si="47"/>
        <v>40.665028103250002</v>
      </c>
      <c r="V190" s="68">
        <f t="shared" si="48"/>
        <v>467.4141161293104</v>
      </c>
      <c r="W190" s="68">
        <f t="shared" si="49"/>
        <v>311.6094107528736</v>
      </c>
    </row>
    <row r="191" spans="1:23" x14ac:dyDescent="0.25">
      <c r="A191" s="169" t="s">
        <v>906</v>
      </c>
      <c r="B191" s="61" t="s">
        <v>394</v>
      </c>
      <c r="C191" s="61" t="s">
        <v>589</v>
      </c>
      <c r="D191" s="61" t="s">
        <v>591</v>
      </c>
      <c r="E191" s="1" t="s">
        <v>812</v>
      </c>
      <c r="F191" s="62" t="str">
        <f t="shared" si="38"/>
        <v>20106</v>
      </c>
      <c r="G191" s="255">
        <v>10620106</v>
      </c>
      <c r="H191" s="1" t="s">
        <v>385</v>
      </c>
      <c r="I191" s="61">
        <v>8</v>
      </c>
      <c r="J191" s="61">
        <v>7.6</v>
      </c>
      <c r="K191" s="61">
        <v>8.8000000000000007</v>
      </c>
      <c r="L191" s="69">
        <f t="shared" si="40"/>
        <v>0.60799999999999998</v>
      </c>
      <c r="M191" s="69">
        <f t="shared" si="41"/>
        <v>0.70400000000000007</v>
      </c>
      <c r="N191" s="56">
        <f>INDEX(Rate_Chart!$A$1:$AK$127,MATCH(Data!J191,Rate_Chart!$A$1:$A$127,0),MATCH(Data!K191,Rate_Chart!$A$1:$AK$1,0))</f>
        <v>62.825400000000002</v>
      </c>
      <c r="O191" s="57">
        <f t="shared" si="42"/>
        <v>502.60320000000002</v>
      </c>
      <c r="P191" s="58">
        <f t="shared" si="43"/>
        <v>466.5252475247525</v>
      </c>
      <c r="Q191" s="58">
        <f t="shared" si="44"/>
        <v>311.01683168316833</v>
      </c>
      <c r="R191" s="66">
        <f t="shared" si="39"/>
        <v>8.7955560000000013</v>
      </c>
      <c r="S191" s="64">
        <f t="shared" si="45"/>
        <v>30</v>
      </c>
      <c r="T191" s="66">
        <f t="shared" si="46"/>
        <v>541.39875600000005</v>
      </c>
      <c r="U191" s="68">
        <f t="shared" si="47"/>
        <v>67.674844500000006</v>
      </c>
      <c r="V191" s="68">
        <f t="shared" si="48"/>
        <v>502.53597400990105</v>
      </c>
      <c r="W191" s="68">
        <f t="shared" si="49"/>
        <v>335.02398267326737</v>
      </c>
    </row>
    <row r="192" spans="1:23" x14ac:dyDescent="0.25">
      <c r="A192" s="169" t="s">
        <v>906</v>
      </c>
      <c r="B192" s="61" t="s">
        <v>394</v>
      </c>
      <c r="C192" s="61" t="s">
        <v>589</v>
      </c>
      <c r="D192" s="61" t="s">
        <v>591</v>
      </c>
      <c r="E192" s="1" t="s">
        <v>812</v>
      </c>
      <c r="F192" s="62" t="str">
        <f t="shared" si="38"/>
        <v>20106</v>
      </c>
      <c r="G192" s="255">
        <v>10620106</v>
      </c>
      <c r="H192" s="1" t="s">
        <v>386</v>
      </c>
      <c r="I192" s="61">
        <v>16</v>
      </c>
      <c r="J192" s="61">
        <v>3.3</v>
      </c>
      <c r="K192" s="61">
        <v>8.1</v>
      </c>
      <c r="L192" s="69">
        <f t="shared" si="40"/>
        <v>0.52800000000000002</v>
      </c>
      <c r="M192" s="69">
        <f t="shared" si="41"/>
        <v>1.296</v>
      </c>
      <c r="N192" s="56">
        <f>INDEX(Rate_Chart!$A$1:$AK$127,MATCH(Data!J192,Rate_Chart!$A$1:$A$127,0),MATCH(Data!K192,Rate_Chart!$A$1:$AK$1,0))</f>
        <v>36.280125900000002</v>
      </c>
      <c r="O192" s="57">
        <f t="shared" si="42"/>
        <v>580.48201440000003</v>
      </c>
      <c r="P192" s="58">
        <f t="shared" si="43"/>
        <v>417.0129413793104</v>
      </c>
      <c r="Q192" s="58">
        <f t="shared" si="44"/>
        <v>278.00862758620696</v>
      </c>
      <c r="R192" s="66">
        <f t="shared" si="39"/>
        <v>10.158435252000002</v>
      </c>
      <c r="S192" s="64">
        <f t="shared" si="45"/>
        <v>60</v>
      </c>
      <c r="T192" s="66">
        <f t="shared" si="46"/>
        <v>650.64044965200003</v>
      </c>
      <c r="U192" s="68">
        <f t="shared" si="47"/>
        <v>40.665028103250002</v>
      </c>
      <c r="V192" s="68">
        <f t="shared" si="48"/>
        <v>467.4141161293104</v>
      </c>
      <c r="W192" s="68">
        <f t="shared" si="49"/>
        <v>311.6094107528736</v>
      </c>
    </row>
    <row r="193" spans="1:23" x14ac:dyDescent="0.25">
      <c r="A193" s="169" t="s">
        <v>906</v>
      </c>
      <c r="B193" s="61" t="s">
        <v>395</v>
      </c>
      <c r="C193" s="61" t="s">
        <v>589</v>
      </c>
      <c r="D193" s="61" t="s">
        <v>591</v>
      </c>
      <c r="E193" s="1" t="s">
        <v>812</v>
      </c>
      <c r="F193" s="62" t="str">
        <f t="shared" si="38"/>
        <v>20106</v>
      </c>
      <c r="G193" s="255">
        <v>10620106</v>
      </c>
      <c r="H193" s="1" t="s">
        <v>386</v>
      </c>
      <c r="I193" s="61">
        <v>30</v>
      </c>
      <c r="J193" s="61">
        <v>3.4</v>
      </c>
      <c r="K193" s="61">
        <v>8.1</v>
      </c>
      <c r="L193" s="69">
        <f t="shared" si="40"/>
        <v>1.02</v>
      </c>
      <c r="M193" s="69">
        <f t="shared" si="41"/>
        <v>2.4300000000000002</v>
      </c>
      <c r="N193" s="56">
        <f>INDEX(Rate_Chart!$A$1:$AK$127,MATCH(Data!J193,Rate_Chart!$A$1:$A$127,0),MATCH(Data!K193,Rate_Chart!$A$1:$AK$1,0))</f>
        <v>36.697125900000003</v>
      </c>
      <c r="O193" s="57">
        <f t="shared" si="42"/>
        <v>1100.9137770000002</v>
      </c>
      <c r="P193" s="58">
        <f t="shared" si="43"/>
        <v>417.01279431818188</v>
      </c>
      <c r="Q193" s="58">
        <f t="shared" si="44"/>
        <v>278.00852954545456</v>
      </c>
      <c r="R193" s="66">
        <f t="shared" si="39"/>
        <v>19.265991097500006</v>
      </c>
      <c r="S193" s="64">
        <f t="shared" si="45"/>
        <v>112.5</v>
      </c>
      <c r="T193" s="66">
        <f t="shared" si="46"/>
        <v>1232.6797680975003</v>
      </c>
      <c r="U193" s="68">
        <f t="shared" si="47"/>
        <v>41.08932560325001</v>
      </c>
      <c r="V193" s="68">
        <f t="shared" si="48"/>
        <v>466.92415458238651</v>
      </c>
      <c r="W193" s="68">
        <f t="shared" si="49"/>
        <v>311.28276972159102</v>
      </c>
    </row>
    <row r="194" spans="1:23" x14ac:dyDescent="0.25">
      <c r="A194" s="169" t="s">
        <v>907</v>
      </c>
      <c r="B194" s="61" t="s">
        <v>394</v>
      </c>
      <c r="C194" s="61" t="s">
        <v>589</v>
      </c>
      <c r="D194" s="61" t="s">
        <v>591</v>
      </c>
      <c r="E194" s="1" t="s">
        <v>812</v>
      </c>
      <c r="F194" s="62" t="str">
        <f t="shared" si="38"/>
        <v>20106</v>
      </c>
      <c r="G194" s="255">
        <v>10620106</v>
      </c>
      <c r="H194" s="1" t="s">
        <v>385</v>
      </c>
      <c r="I194" s="61">
        <v>7</v>
      </c>
      <c r="J194" s="61">
        <v>7.7</v>
      </c>
      <c r="K194" s="61">
        <v>8.8000000000000007</v>
      </c>
      <c r="L194" s="69">
        <f t="shared" si="40"/>
        <v>0.53900000000000003</v>
      </c>
      <c r="M194" s="69">
        <f t="shared" si="41"/>
        <v>0.6160000000000001</v>
      </c>
      <c r="N194" s="56">
        <f>INDEX(Rate_Chart!$A$1:$AK$127,MATCH(Data!J194,Rate_Chart!$A$1:$A$127,0),MATCH(Data!K194,Rate_Chart!$A$1:$AK$1,0))</f>
        <v>63.652050000000003</v>
      </c>
      <c r="O194" s="57">
        <f t="shared" si="42"/>
        <v>445.56434999999999</v>
      </c>
      <c r="P194" s="58">
        <f t="shared" si="43"/>
        <v>469.17972972972979</v>
      </c>
      <c r="Q194" s="58">
        <f t="shared" si="44"/>
        <v>312.78648648648652</v>
      </c>
      <c r="R194" s="66">
        <f t="shared" si="39"/>
        <v>7.7973761250000004</v>
      </c>
      <c r="S194" s="64">
        <f t="shared" si="45"/>
        <v>26.25</v>
      </c>
      <c r="T194" s="66">
        <f t="shared" si="46"/>
        <v>479.61172612500002</v>
      </c>
      <c r="U194" s="68">
        <f t="shared" si="47"/>
        <v>68.515960875000005</v>
      </c>
      <c r="V194" s="68">
        <f t="shared" si="48"/>
        <v>505.03165264127773</v>
      </c>
      <c r="W194" s="68">
        <f t="shared" si="49"/>
        <v>336.68776842751851</v>
      </c>
    </row>
    <row r="195" spans="1:23" x14ac:dyDescent="0.25">
      <c r="A195" s="169" t="s">
        <v>907</v>
      </c>
      <c r="B195" s="61" t="s">
        <v>394</v>
      </c>
      <c r="C195" s="61" t="s">
        <v>589</v>
      </c>
      <c r="D195" s="61" t="s">
        <v>591</v>
      </c>
      <c r="E195" s="1" t="s">
        <v>812</v>
      </c>
      <c r="F195" s="62" t="str">
        <f t="shared" si="38"/>
        <v>20106</v>
      </c>
      <c r="G195" s="255">
        <v>10620106</v>
      </c>
      <c r="H195" s="1" t="s">
        <v>386</v>
      </c>
      <c r="I195" s="61">
        <v>17</v>
      </c>
      <c r="J195" s="61">
        <v>3.3</v>
      </c>
      <c r="K195" s="61">
        <v>8.1</v>
      </c>
      <c r="L195" s="69">
        <f t="shared" si="40"/>
        <v>0.56099999999999994</v>
      </c>
      <c r="M195" s="69">
        <f t="shared" si="41"/>
        <v>1.3769999999999998</v>
      </c>
      <c r="N195" s="56">
        <f>INDEX(Rate_Chart!$A$1:$AK$127,MATCH(Data!J195,Rate_Chart!$A$1:$A$127,0),MATCH(Data!K195,Rate_Chart!$A$1:$AK$1,0))</f>
        <v>36.280125900000002</v>
      </c>
      <c r="O195" s="57">
        <f t="shared" si="42"/>
        <v>616.76214030000006</v>
      </c>
      <c r="P195" s="58">
        <f t="shared" si="43"/>
        <v>417.0129413793104</v>
      </c>
      <c r="Q195" s="58">
        <f t="shared" si="44"/>
        <v>278.00862758620696</v>
      </c>
      <c r="R195" s="66">
        <f t="shared" si="39"/>
        <v>10.793337455250002</v>
      </c>
      <c r="S195" s="64">
        <f t="shared" si="45"/>
        <v>63.75</v>
      </c>
      <c r="T195" s="66">
        <f t="shared" si="46"/>
        <v>691.30547775525008</v>
      </c>
      <c r="U195" s="68">
        <f t="shared" si="47"/>
        <v>40.665028103250002</v>
      </c>
      <c r="V195" s="68">
        <f t="shared" si="48"/>
        <v>467.4141161293104</v>
      </c>
      <c r="W195" s="68">
        <f t="shared" si="49"/>
        <v>311.6094107528736</v>
      </c>
    </row>
    <row r="196" spans="1:23" x14ac:dyDescent="0.25">
      <c r="A196" s="169" t="s">
        <v>907</v>
      </c>
      <c r="B196" s="61" t="s">
        <v>395</v>
      </c>
      <c r="C196" s="61" t="s">
        <v>589</v>
      </c>
      <c r="D196" s="61" t="s">
        <v>591</v>
      </c>
      <c r="E196" s="1" t="s">
        <v>812</v>
      </c>
      <c r="F196" s="62" t="str">
        <f t="shared" si="38"/>
        <v>20106</v>
      </c>
      <c r="G196" s="255">
        <v>10620106</v>
      </c>
      <c r="H196" s="1" t="s">
        <v>386</v>
      </c>
      <c r="I196" s="61">
        <v>36</v>
      </c>
      <c r="J196" s="61">
        <v>3.2</v>
      </c>
      <c r="K196" s="61">
        <v>8.1</v>
      </c>
      <c r="L196" s="69">
        <f t="shared" si="40"/>
        <v>1.1520000000000001</v>
      </c>
      <c r="M196" s="69">
        <f t="shared" si="41"/>
        <v>2.9159999999999995</v>
      </c>
      <c r="N196" s="56">
        <f>INDEX(Rate_Chart!$A$1:$AK$127,MATCH(Data!J196,Rate_Chart!$A$1:$A$127,0),MATCH(Data!K196,Rate_Chart!$A$1:$AK$1,0))</f>
        <v>35.8631259</v>
      </c>
      <c r="O196" s="57">
        <f t="shared" si="42"/>
        <v>1291.0725324</v>
      </c>
      <c r="P196" s="58">
        <f t="shared" si="43"/>
        <v>417.01309186046512</v>
      </c>
      <c r="Q196" s="58">
        <f t="shared" si="44"/>
        <v>278.00872790697673</v>
      </c>
      <c r="R196" s="66">
        <f t="shared" si="39"/>
        <v>22.593769317000003</v>
      </c>
      <c r="S196" s="64">
        <f t="shared" si="45"/>
        <v>135</v>
      </c>
      <c r="T196" s="66">
        <f t="shared" si="46"/>
        <v>1448.6663017169999</v>
      </c>
      <c r="U196" s="68">
        <f t="shared" si="47"/>
        <v>40.24073060325</v>
      </c>
      <c r="V196" s="68">
        <f t="shared" si="48"/>
        <v>467.91547213081401</v>
      </c>
      <c r="W196" s="68">
        <f t="shared" si="49"/>
        <v>311.94364808720934</v>
      </c>
    </row>
    <row r="197" spans="1:23" x14ac:dyDescent="0.25">
      <c r="A197" s="169" t="s">
        <v>908</v>
      </c>
      <c r="B197" s="61" t="s">
        <v>394</v>
      </c>
      <c r="C197" s="61" t="s">
        <v>589</v>
      </c>
      <c r="D197" s="61" t="s">
        <v>591</v>
      </c>
      <c r="E197" s="1" t="s">
        <v>812</v>
      </c>
      <c r="F197" s="62" t="str">
        <f t="shared" ref="F197:F260" si="50">MID(E197,2,5)</f>
        <v>20106</v>
      </c>
      <c r="G197" s="255">
        <v>10620106</v>
      </c>
      <c r="H197" s="1" t="s">
        <v>385</v>
      </c>
      <c r="I197" s="61">
        <v>6</v>
      </c>
      <c r="J197" s="61">
        <v>7</v>
      </c>
      <c r="K197" s="61">
        <v>8.8000000000000007</v>
      </c>
      <c r="L197" s="69">
        <f t="shared" si="40"/>
        <v>0.42</v>
      </c>
      <c r="M197" s="69">
        <f t="shared" si="41"/>
        <v>0.52800000000000002</v>
      </c>
      <c r="N197" s="56">
        <f>INDEX(Rate_Chart!$A$1:$AK$127,MATCH(Data!J197,Rate_Chart!$A$1:$A$127,0),MATCH(Data!K197,Rate_Chart!$A$1:$AK$1,0))</f>
        <v>57.865500000000004</v>
      </c>
      <c r="O197" s="57">
        <f t="shared" si="42"/>
        <v>347.19300000000004</v>
      </c>
      <c r="P197" s="58">
        <f t="shared" si="43"/>
        <v>449.73186528497411</v>
      </c>
      <c r="Q197" s="58">
        <f t="shared" si="44"/>
        <v>299.82124352331607</v>
      </c>
      <c r="R197" s="66">
        <f t="shared" ref="R197:R259" si="51">O197*1.75%</f>
        <v>6.0758775000000016</v>
      </c>
      <c r="S197" s="64">
        <f t="shared" si="45"/>
        <v>22.5</v>
      </c>
      <c r="T197" s="66">
        <f t="shared" si="46"/>
        <v>375.76887750000003</v>
      </c>
      <c r="U197" s="68">
        <f t="shared" si="47"/>
        <v>62.628146250000007</v>
      </c>
      <c r="V197" s="68">
        <f t="shared" si="48"/>
        <v>486.74725064766841</v>
      </c>
      <c r="W197" s="68">
        <f t="shared" si="49"/>
        <v>324.49816709844561</v>
      </c>
    </row>
    <row r="198" spans="1:23" x14ac:dyDescent="0.25">
      <c r="A198" s="169" t="s">
        <v>908</v>
      </c>
      <c r="B198" s="61" t="s">
        <v>394</v>
      </c>
      <c r="C198" s="61" t="s">
        <v>589</v>
      </c>
      <c r="D198" s="61" t="s">
        <v>591</v>
      </c>
      <c r="E198" s="1" t="s">
        <v>812</v>
      </c>
      <c r="F198" s="62" t="str">
        <f t="shared" si="50"/>
        <v>20106</v>
      </c>
      <c r="G198" s="255">
        <v>10620106</v>
      </c>
      <c r="H198" s="1" t="s">
        <v>386</v>
      </c>
      <c r="I198" s="61">
        <v>17</v>
      </c>
      <c r="J198" s="61">
        <v>3.4</v>
      </c>
      <c r="K198" s="61">
        <v>8.1</v>
      </c>
      <c r="L198" s="69">
        <f t="shared" si="40"/>
        <v>0.57799999999999996</v>
      </c>
      <c r="M198" s="69">
        <f t="shared" si="41"/>
        <v>1.3769999999999998</v>
      </c>
      <c r="N198" s="56">
        <f>INDEX(Rate_Chart!$A$1:$AK$127,MATCH(Data!J198,Rate_Chart!$A$1:$A$127,0),MATCH(Data!K198,Rate_Chart!$A$1:$AK$1,0))</f>
        <v>36.697125900000003</v>
      </c>
      <c r="O198" s="57">
        <f t="shared" si="42"/>
        <v>623.8511403</v>
      </c>
      <c r="P198" s="58">
        <f t="shared" si="43"/>
        <v>417.01279431818188</v>
      </c>
      <c r="Q198" s="58">
        <f t="shared" si="44"/>
        <v>278.00852954545456</v>
      </c>
      <c r="R198" s="66">
        <f t="shared" si="51"/>
        <v>10.917394955250002</v>
      </c>
      <c r="S198" s="64">
        <f t="shared" si="45"/>
        <v>63.75</v>
      </c>
      <c r="T198" s="66">
        <f t="shared" si="46"/>
        <v>698.51853525524996</v>
      </c>
      <c r="U198" s="68">
        <f t="shared" si="47"/>
        <v>41.089325603249996</v>
      </c>
      <c r="V198" s="68">
        <f t="shared" si="48"/>
        <v>466.92415458238634</v>
      </c>
      <c r="W198" s="68">
        <f t="shared" si="49"/>
        <v>311.28276972159091</v>
      </c>
    </row>
    <row r="199" spans="1:23" x14ac:dyDescent="0.25">
      <c r="A199" s="169" t="s">
        <v>908</v>
      </c>
      <c r="B199" s="61" t="s">
        <v>395</v>
      </c>
      <c r="C199" s="61" t="s">
        <v>589</v>
      </c>
      <c r="D199" s="61" t="s">
        <v>591</v>
      </c>
      <c r="E199" s="1" t="s">
        <v>812</v>
      </c>
      <c r="F199" s="62" t="str">
        <f t="shared" si="50"/>
        <v>20106</v>
      </c>
      <c r="G199" s="255">
        <v>10620106</v>
      </c>
      <c r="H199" s="1" t="s">
        <v>386</v>
      </c>
      <c r="I199" s="61">
        <v>35</v>
      </c>
      <c r="J199" s="61">
        <v>3.2</v>
      </c>
      <c r="K199" s="61">
        <v>8.1</v>
      </c>
      <c r="L199" s="69">
        <f t="shared" si="40"/>
        <v>1.1200000000000001</v>
      </c>
      <c r="M199" s="69">
        <f t="shared" si="41"/>
        <v>2.835</v>
      </c>
      <c r="N199" s="56">
        <f>INDEX(Rate_Chart!$A$1:$AK$127,MATCH(Data!J199,Rate_Chart!$A$1:$A$127,0),MATCH(Data!K199,Rate_Chart!$A$1:$AK$1,0))</f>
        <v>35.8631259</v>
      </c>
      <c r="O199" s="57">
        <f t="shared" si="42"/>
        <v>1255.2094065000001</v>
      </c>
      <c r="P199" s="58">
        <f t="shared" si="43"/>
        <v>417.01309186046512</v>
      </c>
      <c r="Q199" s="58">
        <f t="shared" si="44"/>
        <v>278.00872790697673</v>
      </c>
      <c r="R199" s="66">
        <f t="shared" si="51"/>
        <v>21.966164613750003</v>
      </c>
      <c r="S199" s="64">
        <f t="shared" si="45"/>
        <v>131.25</v>
      </c>
      <c r="T199" s="66">
        <f t="shared" si="46"/>
        <v>1408.42557111375</v>
      </c>
      <c r="U199" s="68">
        <f t="shared" si="47"/>
        <v>40.24073060325</v>
      </c>
      <c r="V199" s="68">
        <f t="shared" si="48"/>
        <v>467.91547213081401</v>
      </c>
      <c r="W199" s="68">
        <f t="shared" si="49"/>
        <v>311.94364808720934</v>
      </c>
    </row>
    <row r="200" spans="1:23" x14ac:dyDescent="0.25">
      <c r="A200" s="169" t="s">
        <v>909</v>
      </c>
      <c r="B200" s="61" t="s">
        <v>394</v>
      </c>
      <c r="C200" s="61" t="s">
        <v>589</v>
      </c>
      <c r="D200" s="61" t="s">
        <v>591</v>
      </c>
      <c r="E200" s="1" t="s">
        <v>812</v>
      </c>
      <c r="F200" s="62" t="str">
        <f t="shared" si="50"/>
        <v>20106</v>
      </c>
      <c r="G200" s="255">
        <v>10620106</v>
      </c>
      <c r="H200" s="1" t="s">
        <v>385</v>
      </c>
      <c r="I200" s="61">
        <v>7</v>
      </c>
      <c r="J200" s="61">
        <v>7.6</v>
      </c>
      <c r="K200" s="61">
        <v>8.8000000000000007</v>
      </c>
      <c r="L200" s="69">
        <f t="shared" si="40"/>
        <v>0.53199999999999992</v>
      </c>
      <c r="M200" s="69">
        <f t="shared" si="41"/>
        <v>0.6160000000000001</v>
      </c>
      <c r="N200" s="56">
        <f>INDEX(Rate_Chart!$A$1:$AK$127,MATCH(Data!J200,Rate_Chart!$A$1:$A$127,0),MATCH(Data!K200,Rate_Chart!$A$1:$AK$1,0))</f>
        <v>62.825400000000002</v>
      </c>
      <c r="O200" s="57">
        <f t="shared" si="42"/>
        <v>439.77780000000001</v>
      </c>
      <c r="P200" s="58">
        <f t="shared" si="43"/>
        <v>466.5252475247525</v>
      </c>
      <c r="Q200" s="58">
        <f t="shared" si="44"/>
        <v>311.01683168316833</v>
      </c>
      <c r="R200" s="66">
        <f t="shared" si="51"/>
        <v>7.6961115000000007</v>
      </c>
      <c r="S200" s="64">
        <f t="shared" si="45"/>
        <v>26.25</v>
      </c>
      <c r="T200" s="66">
        <f t="shared" si="46"/>
        <v>473.72391149999999</v>
      </c>
      <c r="U200" s="68">
        <f t="shared" si="47"/>
        <v>67.674844499999992</v>
      </c>
      <c r="V200" s="68">
        <f t="shared" si="48"/>
        <v>502.53597400990094</v>
      </c>
      <c r="W200" s="68">
        <f t="shared" si="49"/>
        <v>335.02398267326731</v>
      </c>
    </row>
    <row r="201" spans="1:23" x14ac:dyDescent="0.25">
      <c r="A201" s="169" t="s">
        <v>909</v>
      </c>
      <c r="B201" s="61" t="s">
        <v>394</v>
      </c>
      <c r="C201" s="61" t="s">
        <v>589</v>
      </c>
      <c r="D201" s="61" t="s">
        <v>591</v>
      </c>
      <c r="E201" s="1" t="s">
        <v>812</v>
      </c>
      <c r="F201" s="62" t="str">
        <f t="shared" si="50"/>
        <v>20106</v>
      </c>
      <c r="G201" s="255">
        <v>10620106</v>
      </c>
      <c r="H201" s="1" t="s">
        <v>386</v>
      </c>
      <c r="I201" s="61">
        <v>18</v>
      </c>
      <c r="J201" s="61">
        <v>3.4</v>
      </c>
      <c r="K201" s="61">
        <v>8.1</v>
      </c>
      <c r="L201" s="69">
        <f t="shared" si="40"/>
        <v>0.61199999999999999</v>
      </c>
      <c r="M201" s="69">
        <f t="shared" si="41"/>
        <v>1.4579999999999997</v>
      </c>
      <c r="N201" s="56">
        <f>INDEX(Rate_Chart!$A$1:$AK$127,MATCH(Data!J201,Rate_Chart!$A$1:$A$127,0),MATCH(Data!K201,Rate_Chart!$A$1:$AK$1,0))</f>
        <v>36.697125900000003</v>
      </c>
      <c r="O201" s="57">
        <f t="shared" si="42"/>
        <v>660.54826620000006</v>
      </c>
      <c r="P201" s="58">
        <f t="shared" si="43"/>
        <v>417.01279431818188</v>
      </c>
      <c r="Q201" s="58">
        <f t="shared" si="44"/>
        <v>278.00852954545456</v>
      </c>
      <c r="R201" s="66">
        <f t="shared" si="51"/>
        <v>11.559594658500002</v>
      </c>
      <c r="S201" s="64">
        <f t="shared" si="45"/>
        <v>67.5</v>
      </c>
      <c r="T201" s="66">
        <f t="shared" si="46"/>
        <v>739.60786085850009</v>
      </c>
      <c r="U201" s="68">
        <f t="shared" si="47"/>
        <v>41.089325603250003</v>
      </c>
      <c r="V201" s="68">
        <f t="shared" si="48"/>
        <v>466.92415458238645</v>
      </c>
      <c r="W201" s="68">
        <f t="shared" si="49"/>
        <v>311.28276972159097</v>
      </c>
    </row>
    <row r="202" spans="1:23" x14ac:dyDescent="0.25">
      <c r="A202" s="169" t="s">
        <v>909</v>
      </c>
      <c r="B202" s="61" t="s">
        <v>395</v>
      </c>
      <c r="C202" s="61" t="s">
        <v>589</v>
      </c>
      <c r="D202" s="61" t="s">
        <v>591</v>
      </c>
      <c r="E202" s="1" t="s">
        <v>812</v>
      </c>
      <c r="F202" s="62" t="str">
        <f t="shared" si="50"/>
        <v>20106</v>
      </c>
      <c r="G202" s="255">
        <v>10620106</v>
      </c>
      <c r="H202" s="1" t="s">
        <v>386</v>
      </c>
      <c r="I202" s="61">
        <v>32</v>
      </c>
      <c r="J202" s="61">
        <v>3.1</v>
      </c>
      <c r="K202" s="61">
        <v>8.1</v>
      </c>
      <c r="L202" s="69">
        <f t="shared" si="40"/>
        <v>0.99199999999999999</v>
      </c>
      <c r="M202" s="69">
        <f t="shared" si="41"/>
        <v>2.5920000000000001</v>
      </c>
      <c r="N202" s="56">
        <f>INDEX(Rate_Chart!$A$1:$AK$127,MATCH(Data!J202,Rate_Chart!$A$1:$A$127,0),MATCH(Data!K202,Rate_Chart!$A$1:$AK$1,0))</f>
        <v>35.446125899999998</v>
      </c>
      <c r="O202" s="57">
        <f t="shared" si="42"/>
        <v>1134.2760287999999</v>
      </c>
      <c r="P202" s="58">
        <f t="shared" si="43"/>
        <v>417.01324588235298</v>
      </c>
      <c r="Q202" s="58">
        <f t="shared" si="44"/>
        <v>278.0088305882353</v>
      </c>
      <c r="R202" s="66">
        <f t="shared" si="51"/>
        <v>19.849830504</v>
      </c>
      <c r="S202" s="64">
        <f t="shared" si="45"/>
        <v>120</v>
      </c>
      <c r="T202" s="66">
        <f t="shared" si="46"/>
        <v>1274.125859304</v>
      </c>
      <c r="U202" s="68">
        <f t="shared" si="47"/>
        <v>39.816433103249999</v>
      </c>
      <c r="V202" s="68">
        <f t="shared" si="48"/>
        <v>468.42862474411766</v>
      </c>
      <c r="W202" s="68">
        <f t="shared" si="49"/>
        <v>312.28574982941177</v>
      </c>
    </row>
    <row r="203" spans="1:23" x14ac:dyDescent="0.25">
      <c r="A203" s="169" t="s">
        <v>910</v>
      </c>
      <c r="B203" s="61" t="s">
        <v>394</v>
      </c>
      <c r="C203" s="61" t="s">
        <v>589</v>
      </c>
      <c r="D203" s="61" t="s">
        <v>591</v>
      </c>
      <c r="E203" s="1" t="s">
        <v>812</v>
      </c>
      <c r="F203" s="62" t="str">
        <f t="shared" si="50"/>
        <v>20106</v>
      </c>
      <c r="G203" s="255">
        <v>10620106</v>
      </c>
      <c r="H203" s="1" t="s">
        <v>385</v>
      </c>
      <c r="I203" s="61">
        <v>8</v>
      </c>
      <c r="J203" s="61">
        <v>7.4</v>
      </c>
      <c r="K203" s="61">
        <v>8.8000000000000007</v>
      </c>
      <c r="L203" s="69">
        <f t="shared" si="40"/>
        <v>0.59200000000000008</v>
      </c>
      <c r="M203" s="69">
        <f t="shared" si="41"/>
        <v>0.70400000000000007</v>
      </c>
      <c r="N203" s="56">
        <f>INDEX(Rate_Chart!$A$1:$AK$127,MATCH(Data!J203,Rate_Chart!$A$1:$A$127,0),MATCH(Data!K203,Rate_Chart!$A$1:$AK$1,0))</f>
        <v>61.172100000000007</v>
      </c>
      <c r="O203" s="57">
        <f t="shared" si="42"/>
        <v>489.37680000000006</v>
      </c>
      <c r="P203" s="58">
        <f t="shared" si="43"/>
        <v>461.09623115577887</v>
      </c>
      <c r="Q203" s="58">
        <f t="shared" si="44"/>
        <v>307.39748743718593</v>
      </c>
      <c r="R203" s="66">
        <f t="shared" si="51"/>
        <v>8.5640940000000025</v>
      </c>
      <c r="S203" s="64">
        <f t="shared" si="45"/>
        <v>30</v>
      </c>
      <c r="T203" s="66">
        <f t="shared" si="46"/>
        <v>527.94089400000007</v>
      </c>
      <c r="U203" s="68">
        <f t="shared" si="47"/>
        <v>65.992611750000009</v>
      </c>
      <c r="V203" s="68">
        <f t="shared" si="48"/>
        <v>497.43174685929648</v>
      </c>
      <c r="W203" s="68">
        <f t="shared" si="49"/>
        <v>331.6211645728643</v>
      </c>
    </row>
    <row r="204" spans="1:23" x14ac:dyDescent="0.25">
      <c r="A204" s="169" t="s">
        <v>910</v>
      </c>
      <c r="B204" s="61" t="s">
        <v>394</v>
      </c>
      <c r="C204" s="61" t="s">
        <v>589</v>
      </c>
      <c r="D204" s="61" t="s">
        <v>591</v>
      </c>
      <c r="E204" s="1" t="s">
        <v>812</v>
      </c>
      <c r="F204" s="62" t="str">
        <f t="shared" si="50"/>
        <v>20106</v>
      </c>
      <c r="G204" s="255">
        <v>10620106</v>
      </c>
      <c r="H204" s="1" t="s">
        <v>386</v>
      </c>
      <c r="I204" s="61">
        <v>17</v>
      </c>
      <c r="J204" s="61">
        <v>3.4</v>
      </c>
      <c r="K204" s="61">
        <v>8.1</v>
      </c>
      <c r="L204" s="69">
        <f t="shared" si="40"/>
        <v>0.57799999999999996</v>
      </c>
      <c r="M204" s="69">
        <f t="shared" si="41"/>
        <v>1.3769999999999998</v>
      </c>
      <c r="N204" s="56">
        <f>INDEX(Rate_Chart!$A$1:$AK$127,MATCH(Data!J204,Rate_Chart!$A$1:$A$127,0),MATCH(Data!K204,Rate_Chart!$A$1:$AK$1,0))</f>
        <v>36.697125900000003</v>
      </c>
      <c r="O204" s="57">
        <f t="shared" si="42"/>
        <v>623.8511403</v>
      </c>
      <c r="P204" s="58">
        <f t="shared" si="43"/>
        <v>417.01279431818188</v>
      </c>
      <c r="Q204" s="58">
        <f t="shared" si="44"/>
        <v>278.00852954545456</v>
      </c>
      <c r="R204" s="66">
        <f t="shared" si="51"/>
        <v>10.917394955250002</v>
      </c>
      <c r="S204" s="64">
        <f t="shared" si="45"/>
        <v>63.75</v>
      </c>
      <c r="T204" s="66">
        <f t="shared" si="46"/>
        <v>698.51853525524996</v>
      </c>
      <c r="U204" s="68">
        <f t="shared" si="47"/>
        <v>41.089325603249996</v>
      </c>
      <c r="V204" s="68">
        <f t="shared" si="48"/>
        <v>466.92415458238634</v>
      </c>
      <c r="W204" s="68">
        <f t="shared" si="49"/>
        <v>311.28276972159091</v>
      </c>
    </row>
    <row r="205" spans="1:23" x14ac:dyDescent="0.25">
      <c r="A205" s="169" t="s">
        <v>910</v>
      </c>
      <c r="B205" s="61" t="s">
        <v>395</v>
      </c>
      <c r="C205" s="61" t="s">
        <v>589</v>
      </c>
      <c r="D205" s="61" t="s">
        <v>591</v>
      </c>
      <c r="E205" s="1" t="s">
        <v>812</v>
      </c>
      <c r="F205" s="62" t="str">
        <f t="shared" si="50"/>
        <v>20106</v>
      </c>
      <c r="G205" s="255">
        <v>10620106</v>
      </c>
      <c r="H205" s="1" t="s">
        <v>386</v>
      </c>
      <c r="I205" s="61">
        <v>35</v>
      </c>
      <c r="J205" s="61">
        <v>3.3</v>
      </c>
      <c r="K205" s="61">
        <v>8.1</v>
      </c>
      <c r="L205" s="69">
        <f t="shared" si="40"/>
        <v>1.155</v>
      </c>
      <c r="M205" s="69">
        <f t="shared" si="41"/>
        <v>2.835</v>
      </c>
      <c r="N205" s="56">
        <f>INDEX(Rate_Chart!$A$1:$AK$127,MATCH(Data!J205,Rate_Chart!$A$1:$A$127,0),MATCH(Data!K205,Rate_Chart!$A$1:$AK$1,0))</f>
        <v>36.280125900000002</v>
      </c>
      <c r="O205" s="57">
        <f t="shared" si="42"/>
        <v>1269.8044065000001</v>
      </c>
      <c r="P205" s="58">
        <f t="shared" si="43"/>
        <v>417.0129413793104</v>
      </c>
      <c r="Q205" s="58">
        <f t="shared" si="44"/>
        <v>278.00862758620696</v>
      </c>
      <c r="R205" s="66">
        <f t="shared" si="51"/>
        <v>22.221577113750005</v>
      </c>
      <c r="S205" s="64">
        <f t="shared" si="45"/>
        <v>131.25</v>
      </c>
      <c r="T205" s="66">
        <f t="shared" si="46"/>
        <v>1423.2759836137502</v>
      </c>
      <c r="U205" s="68">
        <f t="shared" si="47"/>
        <v>40.665028103250009</v>
      </c>
      <c r="V205" s="68">
        <f t="shared" si="48"/>
        <v>467.41411612931046</v>
      </c>
      <c r="W205" s="68">
        <f t="shared" si="49"/>
        <v>311.60941075287366</v>
      </c>
    </row>
    <row r="206" spans="1:23" x14ac:dyDescent="0.25">
      <c r="A206" s="169" t="s">
        <v>911</v>
      </c>
      <c r="B206" s="61" t="s">
        <v>394</v>
      </c>
      <c r="C206" s="61" t="s">
        <v>589</v>
      </c>
      <c r="D206" s="61" t="s">
        <v>591</v>
      </c>
      <c r="E206" s="1" t="s">
        <v>812</v>
      </c>
      <c r="F206" s="62" t="str">
        <f t="shared" si="50"/>
        <v>20106</v>
      </c>
      <c r="G206" s="255">
        <v>10620106</v>
      </c>
      <c r="H206" s="1" t="s">
        <v>385</v>
      </c>
      <c r="I206" s="61">
        <v>7</v>
      </c>
      <c r="J206" s="61">
        <v>7.6</v>
      </c>
      <c r="K206" s="61">
        <v>8.8000000000000007</v>
      </c>
      <c r="L206" s="69">
        <f t="shared" si="40"/>
        <v>0.53199999999999992</v>
      </c>
      <c r="M206" s="69">
        <f t="shared" si="41"/>
        <v>0.6160000000000001</v>
      </c>
      <c r="N206" s="56">
        <f>INDEX(Rate_Chart!$A$1:$AK$127,MATCH(Data!J206,Rate_Chart!$A$1:$A$127,0),MATCH(Data!K206,Rate_Chart!$A$1:$AK$1,0))</f>
        <v>62.825400000000002</v>
      </c>
      <c r="O206" s="57">
        <f t="shared" si="42"/>
        <v>439.77780000000001</v>
      </c>
      <c r="P206" s="58">
        <f t="shared" si="43"/>
        <v>466.5252475247525</v>
      </c>
      <c r="Q206" s="58">
        <f t="shared" si="44"/>
        <v>311.01683168316833</v>
      </c>
      <c r="R206" s="66">
        <f t="shared" si="51"/>
        <v>7.6961115000000007</v>
      </c>
      <c r="S206" s="64">
        <f t="shared" si="45"/>
        <v>26.25</v>
      </c>
      <c r="T206" s="66">
        <f t="shared" si="46"/>
        <v>473.72391149999999</v>
      </c>
      <c r="U206" s="68">
        <f t="shared" si="47"/>
        <v>67.674844499999992</v>
      </c>
      <c r="V206" s="68">
        <f t="shared" si="48"/>
        <v>502.53597400990094</v>
      </c>
      <c r="W206" s="68">
        <f t="shared" si="49"/>
        <v>335.02398267326731</v>
      </c>
    </row>
    <row r="207" spans="1:23" x14ac:dyDescent="0.25">
      <c r="A207" s="169" t="s">
        <v>911</v>
      </c>
      <c r="B207" s="61" t="s">
        <v>394</v>
      </c>
      <c r="C207" s="61" t="s">
        <v>589</v>
      </c>
      <c r="D207" s="61" t="s">
        <v>591</v>
      </c>
      <c r="E207" s="1" t="s">
        <v>812</v>
      </c>
      <c r="F207" s="62" t="str">
        <f t="shared" si="50"/>
        <v>20106</v>
      </c>
      <c r="G207" s="255">
        <v>10620106</v>
      </c>
      <c r="H207" s="1" t="s">
        <v>386</v>
      </c>
      <c r="I207" s="61">
        <v>17</v>
      </c>
      <c r="J207" s="61">
        <v>3.3</v>
      </c>
      <c r="K207" s="61">
        <v>8.1</v>
      </c>
      <c r="L207" s="69">
        <f t="shared" si="40"/>
        <v>0.56099999999999994</v>
      </c>
      <c r="M207" s="69">
        <f t="shared" si="41"/>
        <v>1.3769999999999998</v>
      </c>
      <c r="N207" s="56">
        <f>INDEX(Rate_Chart!$A$1:$AK$127,MATCH(Data!J207,Rate_Chart!$A$1:$A$127,0),MATCH(Data!K207,Rate_Chart!$A$1:$AK$1,0))</f>
        <v>36.280125900000002</v>
      </c>
      <c r="O207" s="57">
        <f t="shared" si="42"/>
        <v>616.76214030000006</v>
      </c>
      <c r="P207" s="58">
        <f t="shared" si="43"/>
        <v>417.0129413793104</v>
      </c>
      <c r="Q207" s="58">
        <f t="shared" si="44"/>
        <v>278.00862758620696</v>
      </c>
      <c r="R207" s="66">
        <f t="shared" si="51"/>
        <v>10.793337455250002</v>
      </c>
      <c r="S207" s="64">
        <f t="shared" si="45"/>
        <v>63.75</v>
      </c>
      <c r="T207" s="66">
        <f t="shared" si="46"/>
        <v>691.30547775525008</v>
      </c>
      <c r="U207" s="68">
        <f t="shared" si="47"/>
        <v>40.665028103250002</v>
      </c>
      <c r="V207" s="68">
        <f t="shared" si="48"/>
        <v>467.4141161293104</v>
      </c>
      <c r="W207" s="68">
        <f t="shared" si="49"/>
        <v>311.6094107528736</v>
      </c>
    </row>
    <row r="208" spans="1:23" x14ac:dyDescent="0.25">
      <c r="A208" s="169" t="s">
        <v>911</v>
      </c>
      <c r="B208" s="61" t="s">
        <v>395</v>
      </c>
      <c r="C208" s="61" t="s">
        <v>589</v>
      </c>
      <c r="D208" s="61" t="s">
        <v>591</v>
      </c>
      <c r="E208" s="1" t="s">
        <v>812</v>
      </c>
      <c r="F208" s="62" t="str">
        <f t="shared" si="50"/>
        <v>20106</v>
      </c>
      <c r="G208" s="255">
        <v>10620106</v>
      </c>
      <c r="H208" s="1" t="s">
        <v>386</v>
      </c>
      <c r="I208" s="61">
        <v>34</v>
      </c>
      <c r="J208" s="61">
        <v>3</v>
      </c>
      <c r="K208" s="61">
        <v>8</v>
      </c>
      <c r="L208" s="69">
        <f t="shared" si="40"/>
        <v>1.02</v>
      </c>
      <c r="M208" s="69">
        <f t="shared" si="41"/>
        <v>2.72</v>
      </c>
      <c r="N208" s="56">
        <f>INDEX(Rate_Chart!$A$1:$AK$127,MATCH(Data!J208,Rate_Chart!$A$1:$A$127,0),MATCH(Data!K208,Rate_Chart!$A$1:$AK$1,0))</f>
        <v>34.751112000000006</v>
      </c>
      <c r="O208" s="57">
        <f t="shared" si="42"/>
        <v>1181.5378080000003</v>
      </c>
      <c r="P208" s="58">
        <f t="shared" si="43"/>
        <v>417.01334400000002</v>
      </c>
      <c r="Q208" s="58">
        <f t="shared" si="44"/>
        <v>278.00889599999999</v>
      </c>
      <c r="R208" s="66">
        <f t="shared" si="51"/>
        <v>20.676911640000007</v>
      </c>
      <c r="S208" s="64">
        <f t="shared" si="45"/>
        <v>127.5</v>
      </c>
      <c r="T208" s="66">
        <f t="shared" si="46"/>
        <v>1329.7147196400003</v>
      </c>
      <c r="U208" s="68">
        <f t="shared" si="47"/>
        <v>39.109256460000012</v>
      </c>
      <c r="V208" s="68">
        <f t="shared" si="48"/>
        <v>469.31107752000008</v>
      </c>
      <c r="W208" s="68">
        <f t="shared" si="49"/>
        <v>312.87405168000004</v>
      </c>
    </row>
    <row r="209" spans="1:23" x14ac:dyDescent="0.25">
      <c r="A209" s="169" t="s">
        <v>912</v>
      </c>
      <c r="B209" s="61" t="s">
        <v>394</v>
      </c>
      <c r="C209" s="61" t="s">
        <v>589</v>
      </c>
      <c r="D209" s="61" t="s">
        <v>591</v>
      </c>
      <c r="E209" s="1" t="s">
        <v>812</v>
      </c>
      <c r="F209" s="62" t="str">
        <f t="shared" si="50"/>
        <v>20106</v>
      </c>
      <c r="G209" s="255">
        <v>10620106</v>
      </c>
      <c r="H209" s="1" t="s">
        <v>385</v>
      </c>
      <c r="I209" s="61">
        <v>7</v>
      </c>
      <c r="J209" s="61">
        <v>7.8</v>
      </c>
      <c r="K209" s="61">
        <v>9</v>
      </c>
      <c r="L209" s="69">
        <f t="shared" si="40"/>
        <v>0.54600000000000004</v>
      </c>
      <c r="M209" s="69">
        <f t="shared" si="41"/>
        <v>0.63</v>
      </c>
      <c r="N209" s="56">
        <f>INDEX(Rate_Chart!$A$1:$AK$127,MATCH(Data!J209,Rate_Chart!$A$1:$A$127,0),MATCH(Data!K209,Rate_Chart!$A$1:$AK$1,0))</f>
        <v>65.13</v>
      </c>
      <c r="O209" s="57">
        <f t="shared" si="42"/>
        <v>455.90999999999997</v>
      </c>
      <c r="P209" s="58">
        <f t="shared" si="43"/>
        <v>471.95652173913038</v>
      </c>
      <c r="Q209" s="58">
        <f t="shared" si="44"/>
        <v>314.63768115942025</v>
      </c>
      <c r="R209" s="66">
        <f t="shared" si="51"/>
        <v>7.9784250000000005</v>
      </c>
      <c r="S209" s="64">
        <f t="shared" si="45"/>
        <v>26.25</v>
      </c>
      <c r="T209" s="66">
        <f t="shared" si="46"/>
        <v>490.13842499999998</v>
      </c>
      <c r="U209" s="68">
        <f t="shared" si="47"/>
        <v>70.019774999999996</v>
      </c>
      <c r="V209" s="68">
        <f t="shared" si="48"/>
        <v>507.3896739130434</v>
      </c>
      <c r="W209" s="68">
        <f t="shared" si="49"/>
        <v>338.25978260869562</v>
      </c>
    </row>
    <row r="210" spans="1:23" x14ac:dyDescent="0.25">
      <c r="A210" s="169" t="s">
        <v>912</v>
      </c>
      <c r="B210" s="61" t="s">
        <v>394</v>
      </c>
      <c r="C210" s="61" t="s">
        <v>589</v>
      </c>
      <c r="D210" s="61" t="s">
        <v>591</v>
      </c>
      <c r="E210" s="1" t="s">
        <v>812</v>
      </c>
      <c r="F210" s="62" t="str">
        <f t="shared" si="50"/>
        <v>20106</v>
      </c>
      <c r="G210" s="255">
        <v>10620106</v>
      </c>
      <c r="H210" s="1" t="s">
        <v>386</v>
      </c>
      <c r="I210" s="61">
        <v>16</v>
      </c>
      <c r="J210" s="61">
        <v>3.3</v>
      </c>
      <c r="K210" s="61">
        <v>8.4</v>
      </c>
      <c r="L210" s="69">
        <f t="shared" si="40"/>
        <v>0.52800000000000002</v>
      </c>
      <c r="M210" s="69">
        <f t="shared" si="41"/>
        <v>1.3440000000000001</v>
      </c>
      <c r="N210" s="56">
        <f>INDEX(Rate_Chart!$A$1:$AK$127,MATCH(Data!J210,Rate_Chart!$A$1:$A$127,0),MATCH(Data!K210,Rate_Chart!$A$1:$AK$1,0))</f>
        <v>37.114167600000009</v>
      </c>
      <c r="O210" s="57">
        <f t="shared" si="42"/>
        <v>593.82668160000014</v>
      </c>
      <c r="P210" s="58">
        <f t="shared" si="43"/>
        <v>417.01311910112372</v>
      </c>
      <c r="Q210" s="58">
        <f t="shared" si="44"/>
        <v>278.00874606741581</v>
      </c>
      <c r="R210" s="66">
        <f t="shared" si="51"/>
        <v>10.391966928000004</v>
      </c>
      <c r="S210" s="64">
        <f t="shared" si="45"/>
        <v>60</v>
      </c>
      <c r="T210" s="66">
        <f t="shared" si="46"/>
        <v>664.21864852800013</v>
      </c>
      <c r="U210" s="68">
        <f t="shared" si="47"/>
        <v>41.513665533000008</v>
      </c>
      <c r="V210" s="68">
        <f t="shared" si="48"/>
        <v>466.4456801460675</v>
      </c>
      <c r="W210" s="68">
        <f t="shared" si="49"/>
        <v>310.96378676404498</v>
      </c>
    </row>
    <row r="211" spans="1:23" x14ac:dyDescent="0.25">
      <c r="A211" s="169" t="s">
        <v>912</v>
      </c>
      <c r="B211" s="61" t="s">
        <v>395</v>
      </c>
      <c r="C211" s="61" t="s">
        <v>589</v>
      </c>
      <c r="D211" s="61" t="s">
        <v>591</v>
      </c>
      <c r="E211" s="1" t="s">
        <v>812</v>
      </c>
      <c r="F211" s="62" t="str">
        <f t="shared" si="50"/>
        <v>20106</v>
      </c>
      <c r="G211" s="255">
        <v>10620106</v>
      </c>
      <c r="H211" s="1" t="s">
        <v>386</v>
      </c>
      <c r="I211" s="61">
        <v>37</v>
      </c>
      <c r="J211" s="61">
        <v>3.3</v>
      </c>
      <c r="K211" s="61">
        <v>8.1999999999999993</v>
      </c>
      <c r="L211" s="69">
        <f t="shared" si="40"/>
        <v>1.2209999999999999</v>
      </c>
      <c r="M211" s="69">
        <f t="shared" si="41"/>
        <v>3.0339999999999998</v>
      </c>
      <c r="N211" s="56">
        <f>INDEX(Rate_Chart!$A$1:$AK$127,MATCH(Data!J211,Rate_Chart!$A$1:$A$127,0),MATCH(Data!K211,Rate_Chart!$A$1:$AK$1,0))</f>
        <v>36.558139799999999</v>
      </c>
      <c r="O211" s="57">
        <f t="shared" si="42"/>
        <v>1352.6511725999999</v>
      </c>
      <c r="P211" s="58">
        <f t="shared" si="43"/>
        <v>417.0130015209125</v>
      </c>
      <c r="Q211" s="58">
        <f t="shared" si="44"/>
        <v>278.00866768060831</v>
      </c>
      <c r="R211" s="66">
        <f t="shared" si="51"/>
        <v>23.671395520499999</v>
      </c>
      <c r="S211" s="64">
        <f t="shared" si="45"/>
        <v>138.75</v>
      </c>
      <c r="T211" s="66">
        <f t="shared" si="46"/>
        <v>1515.0725681204999</v>
      </c>
      <c r="U211" s="68">
        <f t="shared" si="47"/>
        <v>40.947907246499994</v>
      </c>
      <c r="V211" s="68">
        <f t="shared" si="48"/>
        <v>467.086394446768</v>
      </c>
      <c r="W211" s="68">
        <f t="shared" si="49"/>
        <v>311.39092963117866</v>
      </c>
    </row>
    <row r="212" spans="1:23" x14ac:dyDescent="0.25">
      <c r="A212" s="169" t="s">
        <v>913</v>
      </c>
      <c r="B212" s="61" t="s">
        <v>394</v>
      </c>
      <c r="C212" s="61" t="s">
        <v>589</v>
      </c>
      <c r="D212" s="61" t="s">
        <v>591</v>
      </c>
      <c r="E212" s="1" t="s">
        <v>812</v>
      </c>
      <c r="F212" s="62" t="str">
        <f t="shared" si="50"/>
        <v>20106</v>
      </c>
      <c r="G212" s="255">
        <v>10620106</v>
      </c>
      <c r="H212" s="1" t="s">
        <v>385</v>
      </c>
      <c r="I212" s="61">
        <v>8</v>
      </c>
      <c r="J212" s="61">
        <v>7.1</v>
      </c>
      <c r="K212" s="61">
        <v>8.8000000000000007</v>
      </c>
      <c r="L212" s="69">
        <f t="shared" si="40"/>
        <v>0.56799999999999995</v>
      </c>
      <c r="M212" s="69">
        <f t="shared" si="41"/>
        <v>0.70400000000000007</v>
      </c>
      <c r="N212" s="56">
        <f>INDEX(Rate_Chart!$A$1:$AK$127,MATCH(Data!J212,Rate_Chart!$A$1:$A$127,0),MATCH(Data!K212,Rate_Chart!$A$1:$AK$1,0))</f>
        <v>58.692149999999998</v>
      </c>
      <c r="O212" s="57">
        <f t="shared" si="42"/>
        <v>469.53719999999998</v>
      </c>
      <c r="P212" s="58">
        <f t="shared" si="43"/>
        <v>452.63868894601546</v>
      </c>
      <c r="Q212" s="58">
        <f t="shared" si="44"/>
        <v>301.75912596401031</v>
      </c>
      <c r="R212" s="66">
        <f t="shared" si="51"/>
        <v>8.216901</v>
      </c>
      <c r="S212" s="64">
        <f t="shared" si="45"/>
        <v>30</v>
      </c>
      <c r="T212" s="66">
        <f t="shared" si="46"/>
        <v>507.75410099999999</v>
      </c>
      <c r="U212" s="68">
        <f t="shared" si="47"/>
        <v>63.469262624999999</v>
      </c>
      <c r="V212" s="68">
        <f t="shared" si="48"/>
        <v>489.48017448586126</v>
      </c>
      <c r="W212" s="68">
        <f t="shared" si="49"/>
        <v>326.32011632390748</v>
      </c>
    </row>
    <row r="213" spans="1:23" x14ac:dyDescent="0.25">
      <c r="A213" s="169" t="s">
        <v>913</v>
      </c>
      <c r="B213" s="61" t="s">
        <v>394</v>
      </c>
      <c r="C213" s="61" t="s">
        <v>589</v>
      </c>
      <c r="D213" s="61" t="s">
        <v>591</v>
      </c>
      <c r="E213" s="1" t="s">
        <v>812</v>
      </c>
      <c r="F213" s="62" t="str">
        <f t="shared" si="50"/>
        <v>20106</v>
      </c>
      <c r="G213" s="255">
        <v>10620106</v>
      </c>
      <c r="H213" s="1" t="s">
        <v>386</v>
      </c>
      <c r="I213" s="61">
        <v>16</v>
      </c>
      <c r="J213" s="61">
        <v>3.2</v>
      </c>
      <c r="K213" s="61">
        <v>8.1999999999999993</v>
      </c>
      <c r="L213" s="69">
        <f t="shared" si="40"/>
        <v>0.51200000000000001</v>
      </c>
      <c r="M213" s="69">
        <f t="shared" si="41"/>
        <v>1.3119999999999998</v>
      </c>
      <c r="N213" s="56">
        <f>INDEX(Rate_Chart!$A$1:$AK$127,MATCH(Data!J213,Rate_Chart!$A$1:$A$127,0),MATCH(Data!K213,Rate_Chart!$A$1:$AK$1,0))</f>
        <v>36.141139799999998</v>
      </c>
      <c r="O213" s="57">
        <f t="shared" si="42"/>
        <v>578.25823679999996</v>
      </c>
      <c r="P213" s="58">
        <f t="shared" si="43"/>
        <v>417.0131515384615</v>
      </c>
      <c r="Q213" s="58">
        <f t="shared" si="44"/>
        <v>278.00876769230769</v>
      </c>
      <c r="R213" s="66">
        <f t="shared" si="51"/>
        <v>10.119519144</v>
      </c>
      <c r="S213" s="64">
        <f t="shared" si="45"/>
        <v>60</v>
      </c>
      <c r="T213" s="66">
        <f t="shared" si="46"/>
        <v>648.377755944</v>
      </c>
      <c r="U213" s="68">
        <f t="shared" si="47"/>
        <v>40.5236097465</v>
      </c>
      <c r="V213" s="68">
        <f t="shared" si="48"/>
        <v>467.58011245961535</v>
      </c>
      <c r="W213" s="68">
        <f t="shared" si="49"/>
        <v>311.72007497307692</v>
      </c>
    </row>
    <row r="214" spans="1:23" x14ac:dyDescent="0.25">
      <c r="A214" s="169" t="s">
        <v>913</v>
      </c>
      <c r="B214" s="61" t="s">
        <v>395</v>
      </c>
      <c r="C214" s="61" t="s">
        <v>589</v>
      </c>
      <c r="D214" s="61" t="s">
        <v>591</v>
      </c>
      <c r="E214" s="1" t="s">
        <v>812</v>
      </c>
      <c r="F214" s="62" t="str">
        <f t="shared" si="50"/>
        <v>20106</v>
      </c>
      <c r="G214" s="255">
        <v>10620106</v>
      </c>
      <c r="H214" s="1" t="s">
        <v>386</v>
      </c>
      <c r="I214" s="61">
        <v>32</v>
      </c>
      <c r="J214" s="61">
        <v>4.2</v>
      </c>
      <c r="K214" s="61">
        <v>8.5</v>
      </c>
      <c r="L214" s="69">
        <f t="shared" si="40"/>
        <v>1.3440000000000001</v>
      </c>
      <c r="M214" s="69">
        <f t="shared" si="41"/>
        <v>2.72</v>
      </c>
      <c r="N214" s="56">
        <f>INDEX(Rate_Chart!$A$1:$AK$127,MATCH(Data!J214,Rate_Chart!$A$1:$A$127,0),MATCH(Data!K214,Rate_Chart!$A$1:$AK$1,0))</f>
        <v>41.145181500000007</v>
      </c>
      <c r="O214" s="57">
        <f t="shared" si="42"/>
        <v>1316.6458080000002</v>
      </c>
      <c r="P214" s="58">
        <f t="shared" si="43"/>
        <v>417.01197466216217</v>
      </c>
      <c r="Q214" s="58">
        <f t="shared" si="44"/>
        <v>278.00798310810814</v>
      </c>
      <c r="R214" s="66">
        <f t="shared" si="51"/>
        <v>23.041301640000007</v>
      </c>
      <c r="S214" s="64">
        <f t="shared" si="45"/>
        <v>120</v>
      </c>
      <c r="T214" s="66">
        <f t="shared" si="46"/>
        <v>1459.6871096400002</v>
      </c>
      <c r="U214" s="68">
        <f t="shared" si="47"/>
        <v>45.615222176250008</v>
      </c>
      <c r="V214" s="68">
        <f t="shared" si="48"/>
        <v>462.31644097550679</v>
      </c>
      <c r="W214" s="68">
        <f t="shared" si="49"/>
        <v>308.21096065033788</v>
      </c>
    </row>
    <row r="215" spans="1:23" x14ac:dyDescent="0.25">
      <c r="A215" s="169" t="s">
        <v>914</v>
      </c>
      <c r="B215" s="61" t="s">
        <v>394</v>
      </c>
      <c r="C215" s="61" t="s">
        <v>589</v>
      </c>
      <c r="D215" s="61" t="s">
        <v>591</v>
      </c>
      <c r="E215" s="1" t="s">
        <v>812</v>
      </c>
      <c r="F215" s="62" t="str">
        <f t="shared" si="50"/>
        <v>20106</v>
      </c>
      <c r="G215" s="255">
        <v>10620106</v>
      </c>
      <c r="H215" s="1" t="s">
        <v>385</v>
      </c>
      <c r="I215" s="61">
        <v>7</v>
      </c>
      <c r="J215" s="61">
        <v>7.3</v>
      </c>
      <c r="K215" s="61">
        <v>9</v>
      </c>
      <c r="L215" s="69">
        <f t="shared" si="40"/>
        <v>0.51100000000000001</v>
      </c>
      <c r="M215" s="69">
        <f t="shared" si="41"/>
        <v>0.63</v>
      </c>
      <c r="N215" s="56">
        <f>INDEX(Rate_Chart!$A$1:$AK$127,MATCH(Data!J215,Rate_Chart!$A$1:$A$127,0),MATCH(Data!K215,Rate_Chart!$A$1:$AK$1,0))</f>
        <v>60.954999999999998</v>
      </c>
      <c r="O215" s="57">
        <f t="shared" si="42"/>
        <v>426.685</v>
      </c>
      <c r="P215" s="58">
        <f t="shared" si="43"/>
        <v>458.30827067669168</v>
      </c>
      <c r="Q215" s="58">
        <f t="shared" si="44"/>
        <v>305.53884711779443</v>
      </c>
      <c r="R215" s="66">
        <f t="shared" si="51"/>
        <v>7.466987500000001</v>
      </c>
      <c r="S215" s="64">
        <f t="shared" si="45"/>
        <v>26.25</v>
      </c>
      <c r="T215" s="66">
        <f t="shared" si="46"/>
        <v>460.40198750000002</v>
      </c>
      <c r="U215" s="68">
        <f t="shared" si="47"/>
        <v>65.771712500000007</v>
      </c>
      <c r="V215" s="68">
        <f t="shared" si="48"/>
        <v>494.52415413533839</v>
      </c>
      <c r="W215" s="68">
        <f t="shared" si="49"/>
        <v>329.68276942355891</v>
      </c>
    </row>
    <row r="216" spans="1:23" x14ac:dyDescent="0.25">
      <c r="A216" s="169" t="s">
        <v>914</v>
      </c>
      <c r="B216" s="61" t="s">
        <v>394</v>
      </c>
      <c r="C216" s="61" t="s">
        <v>589</v>
      </c>
      <c r="D216" s="61" t="s">
        <v>591</v>
      </c>
      <c r="E216" s="1" t="s">
        <v>812</v>
      </c>
      <c r="F216" s="62" t="str">
        <f t="shared" si="50"/>
        <v>20106</v>
      </c>
      <c r="G216" s="255">
        <v>10620106</v>
      </c>
      <c r="H216" s="1" t="s">
        <v>386</v>
      </c>
      <c r="I216" s="61">
        <v>19</v>
      </c>
      <c r="J216" s="61">
        <v>3.4</v>
      </c>
      <c r="K216" s="61">
        <v>8.1999999999999993</v>
      </c>
      <c r="L216" s="69">
        <f t="shared" si="40"/>
        <v>0.64599999999999991</v>
      </c>
      <c r="M216" s="69">
        <f t="shared" si="41"/>
        <v>1.5579999999999998</v>
      </c>
      <c r="N216" s="56">
        <f>INDEX(Rate_Chart!$A$1:$AK$127,MATCH(Data!J216,Rate_Chart!$A$1:$A$127,0),MATCH(Data!K216,Rate_Chart!$A$1:$AK$1,0))</f>
        <v>36.975139800000001</v>
      </c>
      <c r="O216" s="57">
        <f t="shared" si="42"/>
        <v>702.52765620000002</v>
      </c>
      <c r="P216" s="58">
        <f t="shared" si="43"/>
        <v>417.01285488721805</v>
      </c>
      <c r="Q216" s="58">
        <f t="shared" si="44"/>
        <v>278.00856992481204</v>
      </c>
      <c r="R216" s="66">
        <f t="shared" si="51"/>
        <v>12.294233983500002</v>
      </c>
      <c r="S216" s="64">
        <f t="shared" si="45"/>
        <v>71.25</v>
      </c>
      <c r="T216" s="66">
        <f t="shared" si="46"/>
        <v>786.07189018350005</v>
      </c>
      <c r="U216" s="68">
        <f t="shared" si="47"/>
        <v>41.372204746500003</v>
      </c>
      <c r="V216" s="68">
        <f t="shared" si="48"/>
        <v>466.60381293045111</v>
      </c>
      <c r="W216" s="68">
        <f t="shared" si="49"/>
        <v>311.06920862030074</v>
      </c>
    </row>
    <row r="217" spans="1:23" x14ac:dyDescent="0.25">
      <c r="A217" s="169" t="s">
        <v>914</v>
      </c>
      <c r="B217" s="61" t="s">
        <v>395</v>
      </c>
      <c r="C217" s="61" t="s">
        <v>589</v>
      </c>
      <c r="D217" s="61" t="s">
        <v>591</v>
      </c>
      <c r="E217" s="1" t="s">
        <v>812</v>
      </c>
      <c r="F217" s="62" t="str">
        <f t="shared" si="50"/>
        <v>20106</v>
      </c>
      <c r="G217" s="255">
        <v>10620106</v>
      </c>
      <c r="H217" s="1" t="s">
        <v>386</v>
      </c>
      <c r="I217" s="61">
        <v>34</v>
      </c>
      <c r="J217" s="61">
        <v>3.6</v>
      </c>
      <c r="K217" s="61">
        <v>8.4</v>
      </c>
      <c r="L217" s="69">
        <f t="shared" si="40"/>
        <v>1.224</v>
      </c>
      <c r="M217" s="69">
        <f t="shared" si="41"/>
        <v>2.8560000000000003</v>
      </c>
      <c r="N217" s="56">
        <f>INDEX(Rate_Chart!$A$1:$AK$127,MATCH(Data!J217,Rate_Chart!$A$1:$A$127,0),MATCH(Data!K217,Rate_Chart!$A$1:$AK$1,0))</f>
        <v>38.365167600000007</v>
      </c>
      <c r="O217" s="57">
        <f t="shared" si="42"/>
        <v>1304.4156984000001</v>
      </c>
      <c r="P217" s="58">
        <f t="shared" si="43"/>
        <v>417.01269130434792</v>
      </c>
      <c r="Q217" s="58">
        <f t="shared" si="44"/>
        <v>278.00846086956528</v>
      </c>
      <c r="R217" s="66">
        <f t="shared" si="51"/>
        <v>22.827274722000006</v>
      </c>
      <c r="S217" s="64">
        <f t="shared" si="45"/>
        <v>127.5</v>
      </c>
      <c r="T217" s="66">
        <f t="shared" si="46"/>
        <v>1454.7429731220002</v>
      </c>
      <c r="U217" s="68">
        <f t="shared" si="47"/>
        <v>42.786558033000006</v>
      </c>
      <c r="V217" s="68">
        <f t="shared" si="48"/>
        <v>465.07128296739137</v>
      </c>
      <c r="W217" s="68">
        <f t="shared" si="49"/>
        <v>310.04752197826093</v>
      </c>
    </row>
    <row r="218" spans="1:23" x14ac:dyDescent="0.25">
      <c r="A218" s="169" t="s">
        <v>915</v>
      </c>
      <c r="B218" s="61" t="s">
        <v>394</v>
      </c>
      <c r="C218" s="61" t="s">
        <v>589</v>
      </c>
      <c r="D218" s="61" t="s">
        <v>591</v>
      </c>
      <c r="E218" s="1" t="s">
        <v>812</v>
      </c>
      <c r="F218" s="62" t="str">
        <f t="shared" si="50"/>
        <v>20106</v>
      </c>
      <c r="G218" s="255">
        <v>10620106</v>
      </c>
      <c r="H218" s="1" t="s">
        <v>385</v>
      </c>
      <c r="I218" s="61">
        <v>7</v>
      </c>
      <c r="J218" s="61">
        <v>7.6</v>
      </c>
      <c r="K218" s="61">
        <v>9</v>
      </c>
      <c r="L218" s="69">
        <f t="shared" si="40"/>
        <v>0.53199999999999992</v>
      </c>
      <c r="M218" s="69">
        <f t="shared" si="41"/>
        <v>0.63</v>
      </c>
      <c r="N218" s="56">
        <f>INDEX(Rate_Chart!$A$1:$AK$127,MATCH(Data!J218,Rate_Chart!$A$1:$A$127,0),MATCH(Data!K218,Rate_Chart!$A$1:$AK$1,0))</f>
        <v>63.46</v>
      </c>
      <c r="O218" s="57">
        <f t="shared" si="42"/>
        <v>444.22</v>
      </c>
      <c r="P218" s="58">
        <f t="shared" si="43"/>
        <v>466.61764705882348</v>
      </c>
      <c r="Q218" s="58">
        <f t="shared" si="44"/>
        <v>311.07843137254901</v>
      </c>
      <c r="R218" s="66">
        <f t="shared" si="51"/>
        <v>7.7738500000000013</v>
      </c>
      <c r="S218" s="64">
        <f t="shared" si="45"/>
        <v>26.25</v>
      </c>
      <c r="T218" s="66">
        <f t="shared" si="46"/>
        <v>478.24385000000001</v>
      </c>
      <c r="U218" s="68">
        <f t="shared" si="47"/>
        <v>68.320549999999997</v>
      </c>
      <c r="V218" s="68">
        <f t="shared" si="48"/>
        <v>502.35698529411758</v>
      </c>
      <c r="W218" s="68">
        <f t="shared" si="49"/>
        <v>334.90465686274507</v>
      </c>
    </row>
    <row r="219" spans="1:23" x14ac:dyDescent="0.25">
      <c r="A219" s="169" t="s">
        <v>915</v>
      </c>
      <c r="B219" s="61" t="s">
        <v>394</v>
      </c>
      <c r="C219" s="61" t="s">
        <v>589</v>
      </c>
      <c r="D219" s="61" t="s">
        <v>591</v>
      </c>
      <c r="E219" s="1" t="s">
        <v>812</v>
      </c>
      <c r="F219" s="62" t="str">
        <f t="shared" si="50"/>
        <v>20106</v>
      </c>
      <c r="G219" s="255">
        <v>10620106</v>
      </c>
      <c r="H219" s="1" t="s">
        <v>386</v>
      </c>
      <c r="I219" s="61">
        <v>17</v>
      </c>
      <c r="J219" s="61">
        <v>3.7</v>
      </c>
      <c r="K219" s="61">
        <v>8.1</v>
      </c>
      <c r="L219" s="69">
        <f t="shared" si="40"/>
        <v>0.629</v>
      </c>
      <c r="M219" s="69">
        <f t="shared" si="41"/>
        <v>1.3769999999999998</v>
      </c>
      <c r="N219" s="56">
        <f>INDEX(Rate_Chart!$A$1:$AK$127,MATCH(Data!J219,Rate_Chart!$A$1:$A$127,0),MATCH(Data!K219,Rate_Chart!$A$1:$AK$1,0))</f>
        <v>37.948125900000008</v>
      </c>
      <c r="O219" s="57">
        <f t="shared" si="42"/>
        <v>645.11814030000016</v>
      </c>
      <c r="P219" s="58">
        <f t="shared" si="43"/>
        <v>417.01237252747262</v>
      </c>
      <c r="Q219" s="58">
        <f t="shared" si="44"/>
        <v>278.00824835164843</v>
      </c>
      <c r="R219" s="66">
        <f t="shared" si="51"/>
        <v>11.289567455250005</v>
      </c>
      <c r="S219" s="64">
        <f t="shared" si="45"/>
        <v>63.75</v>
      </c>
      <c r="T219" s="66">
        <f t="shared" si="46"/>
        <v>720.15770775525016</v>
      </c>
      <c r="U219" s="68">
        <f t="shared" si="47"/>
        <v>42.362218103250008</v>
      </c>
      <c r="V219" s="68">
        <f t="shared" si="48"/>
        <v>465.51888025549459</v>
      </c>
      <c r="W219" s="68">
        <f t="shared" si="49"/>
        <v>310.34592017032975</v>
      </c>
    </row>
    <row r="220" spans="1:23" x14ac:dyDescent="0.25">
      <c r="A220" s="169" t="s">
        <v>915</v>
      </c>
      <c r="B220" s="61" t="s">
        <v>395</v>
      </c>
      <c r="C220" s="61" t="s">
        <v>589</v>
      </c>
      <c r="D220" s="61" t="s">
        <v>591</v>
      </c>
      <c r="E220" s="1" t="s">
        <v>812</v>
      </c>
      <c r="F220" s="62" t="str">
        <f t="shared" si="50"/>
        <v>20106</v>
      </c>
      <c r="G220" s="255">
        <v>10620106</v>
      </c>
      <c r="H220" s="1" t="s">
        <v>386</v>
      </c>
      <c r="I220" s="61">
        <v>37</v>
      </c>
      <c r="J220" s="61">
        <v>3.6</v>
      </c>
      <c r="K220" s="61">
        <v>8.4</v>
      </c>
      <c r="L220" s="69">
        <f t="shared" si="40"/>
        <v>1.3320000000000001</v>
      </c>
      <c r="M220" s="69">
        <f t="shared" si="41"/>
        <v>3.1080000000000001</v>
      </c>
      <c r="N220" s="56">
        <f>INDEX(Rate_Chart!$A$1:$AK$127,MATCH(Data!J220,Rate_Chart!$A$1:$A$127,0),MATCH(Data!K220,Rate_Chart!$A$1:$AK$1,0))</f>
        <v>38.365167600000007</v>
      </c>
      <c r="O220" s="57">
        <f t="shared" si="42"/>
        <v>1419.5112012000002</v>
      </c>
      <c r="P220" s="58">
        <f t="shared" si="43"/>
        <v>417.01269130434792</v>
      </c>
      <c r="Q220" s="58">
        <f t="shared" si="44"/>
        <v>278.00846086956528</v>
      </c>
      <c r="R220" s="66">
        <f t="shared" si="51"/>
        <v>24.841446021000007</v>
      </c>
      <c r="S220" s="64">
        <f t="shared" si="45"/>
        <v>138.75</v>
      </c>
      <c r="T220" s="66">
        <f t="shared" si="46"/>
        <v>1583.1026472210001</v>
      </c>
      <c r="U220" s="68">
        <f t="shared" si="47"/>
        <v>42.786558033000006</v>
      </c>
      <c r="V220" s="68">
        <f t="shared" si="48"/>
        <v>465.07128296739137</v>
      </c>
      <c r="W220" s="68">
        <f t="shared" si="49"/>
        <v>310.04752197826093</v>
      </c>
    </row>
    <row r="221" spans="1:23" x14ac:dyDescent="0.25">
      <c r="A221" s="169" t="s">
        <v>916</v>
      </c>
      <c r="B221" s="61" t="s">
        <v>394</v>
      </c>
      <c r="C221" s="61" t="s">
        <v>589</v>
      </c>
      <c r="D221" s="61" t="s">
        <v>591</v>
      </c>
      <c r="E221" s="1" t="s">
        <v>812</v>
      </c>
      <c r="F221" s="62" t="str">
        <f t="shared" si="50"/>
        <v>20106</v>
      </c>
      <c r="G221" s="255">
        <v>10620106</v>
      </c>
      <c r="H221" s="1" t="s">
        <v>385</v>
      </c>
      <c r="I221" s="61">
        <v>8</v>
      </c>
      <c r="J221" s="61">
        <v>7.5</v>
      </c>
      <c r="K221" s="61">
        <v>8.8000000000000007</v>
      </c>
      <c r="L221" s="69">
        <f t="shared" si="40"/>
        <v>0.6</v>
      </c>
      <c r="M221" s="69">
        <f t="shared" si="41"/>
        <v>0.70400000000000007</v>
      </c>
      <c r="N221" s="56">
        <f>INDEX(Rate_Chart!$A$1:$AK$127,MATCH(Data!J221,Rate_Chart!$A$1:$A$127,0),MATCH(Data!K221,Rate_Chart!$A$1:$AK$1,0))</f>
        <v>61.998750000000001</v>
      </c>
      <c r="O221" s="57">
        <f t="shared" si="42"/>
        <v>495.99</v>
      </c>
      <c r="P221" s="58">
        <f t="shared" si="43"/>
        <v>463.83104738154617</v>
      </c>
      <c r="Q221" s="58">
        <f t="shared" si="44"/>
        <v>309.22069825436409</v>
      </c>
      <c r="R221" s="66">
        <f t="shared" si="51"/>
        <v>8.679825000000001</v>
      </c>
      <c r="S221" s="64">
        <f t="shared" si="45"/>
        <v>30</v>
      </c>
      <c r="T221" s="66">
        <f t="shared" si="46"/>
        <v>534.66982500000006</v>
      </c>
      <c r="U221" s="68">
        <f t="shared" si="47"/>
        <v>66.833728125000007</v>
      </c>
      <c r="V221" s="68">
        <f t="shared" si="48"/>
        <v>500.00295355361607</v>
      </c>
      <c r="W221" s="68">
        <f t="shared" si="49"/>
        <v>333.3353023690774</v>
      </c>
    </row>
    <row r="222" spans="1:23" x14ac:dyDescent="0.25">
      <c r="A222" s="169" t="s">
        <v>916</v>
      </c>
      <c r="B222" s="61" t="s">
        <v>394</v>
      </c>
      <c r="C222" s="61" t="s">
        <v>589</v>
      </c>
      <c r="D222" s="61" t="s">
        <v>591</v>
      </c>
      <c r="E222" s="1" t="s">
        <v>812</v>
      </c>
      <c r="F222" s="62" t="str">
        <f t="shared" si="50"/>
        <v>20106</v>
      </c>
      <c r="G222" s="255">
        <v>10620106</v>
      </c>
      <c r="H222" s="1" t="s">
        <v>386</v>
      </c>
      <c r="I222" s="61">
        <v>16</v>
      </c>
      <c r="J222" s="61">
        <v>3.2</v>
      </c>
      <c r="K222" s="61">
        <v>8.1999999999999993</v>
      </c>
      <c r="L222" s="69">
        <f t="shared" si="40"/>
        <v>0.51200000000000001</v>
      </c>
      <c r="M222" s="69">
        <f t="shared" si="41"/>
        <v>1.3119999999999998</v>
      </c>
      <c r="N222" s="56">
        <f>INDEX(Rate_Chart!$A$1:$AK$127,MATCH(Data!J222,Rate_Chart!$A$1:$A$127,0),MATCH(Data!K222,Rate_Chart!$A$1:$AK$1,0))</f>
        <v>36.141139799999998</v>
      </c>
      <c r="O222" s="57">
        <f t="shared" si="42"/>
        <v>578.25823679999996</v>
      </c>
      <c r="P222" s="58">
        <f t="shared" si="43"/>
        <v>417.0131515384615</v>
      </c>
      <c r="Q222" s="58">
        <f t="shared" si="44"/>
        <v>278.00876769230769</v>
      </c>
      <c r="R222" s="66">
        <f t="shared" si="51"/>
        <v>10.119519144</v>
      </c>
      <c r="S222" s="64">
        <f t="shared" si="45"/>
        <v>60</v>
      </c>
      <c r="T222" s="66">
        <f t="shared" si="46"/>
        <v>648.377755944</v>
      </c>
      <c r="U222" s="68">
        <f t="shared" si="47"/>
        <v>40.5236097465</v>
      </c>
      <c r="V222" s="68">
        <f t="shared" si="48"/>
        <v>467.58011245961535</v>
      </c>
      <c r="W222" s="68">
        <f t="shared" si="49"/>
        <v>311.72007497307692</v>
      </c>
    </row>
    <row r="223" spans="1:23" x14ac:dyDescent="0.25">
      <c r="A223" s="169" t="s">
        <v>916</v>
      </c>
      <c r="B223" s="61" t="s">
        <v>395</v>
      </c>
      <c r="C223" s="61" t="s">
        <v>589</v>
      </c>
      <c r="D223" s="61" t="s">
        <v>591</v>
      </c>
      <c r="E223" s="1" t="s">
        <v>812</v>
      </c>
      <c r="F223" s="62" t="str">
        <f t="shared" si="50"/>
        <v>20106</v>
      </c>
      <c r="G223" s="255">
        <v>10620106</v>
      </c>
      <c r="H223" s="1" t="s">
        <v>386</v>
      </c>
      <c r="I223" s="61">
        <v>33</v>
      </c>
      <c r="J223" s="61">
        <v>3.7</v>
      </c>
      <c r="K223" s="61">
        <v>8.1999999999999993</v>
      </c>
      <c r="L223" s="69">
        <f t="shared" si="40"/>
        <v>1.2210000000000001</v>
      </c>
      <c r="M223" s="69">
        <f t="shared" si="41"/>
        <v>2.7059999999999995</v>
      </c>
      <c r="N223" s="56">
        <f>INDEX(Rate_Chart!$A$1:$AK$127,MATCH(Data!J223,Rate_Chart!$A$1:$A$127,0),MATCH(Data!K223,Rate_Chart!$A$1:$AK$1,0))</f>
        <v>38.226139799999999</v>
      </c>
      <c r="O223" s="57">
        <f t="shared" si="42"/>
        <v>1261.4626134</v>
      </c>
      <c r="P223" s="58">
        <f t="shared" si="43"/>
        <v>417.01243418181815</v>
      </c>
      <c r="Q223" s="58">
        <f t="shared" si="44"/>
        <v>278.00828945454543</v>
      </c>
      <c r="R223" s="66">
        <f t="shared" si="51"/>
        <v>22.075595734500002</v>
      </c>
      <c r="S223" s="64">
        <f t="shared" si="45"/>
        <v>123.75</v>
      </c>
      <c r="T223" s="66">
        <f t="shared" si="46"/>
        <v>1407.2882091345</v>
      </c>
      <c r="U223" s="68">
        <f t="shared" si="47"/>
        <v>42.645097246500001</v>
      </c>
      <c r="V223" s="68">
        <f t="shared" si="48"/>
        <v>465.21924268909089</v>
      </c>
      <c r="W223" s="68">
        <f t="shared" si="49"/>
        <v>310.14616179272724</v>
      </c>
    </row>
    <row r="224" spans="1:23" x14ac:dyDescent="0.25">
      <c r="A224" s="169" t="s">
        <v>917</v>
      </c>
      <c r="B224" s="61" t="s">
        <v>394</v>
      </c>
      <c r="C224" s="61" t="s">
        <v>589</v>
      </c>
      <c r="D224" s="61" t="s">
        <v>591</v>
      </c>
      <c r="E224" s="1" t="s">
        <v>812</v>
      </c>
      <c r="F224" s="62" t="str">
        <f t="shared" si="50"/>
        <v>20106</v>
      </c>
      <c r="G224" s="255">
        <v>10620106</v>
      </c>
      <c r="H224" s="1" t="s">
        <v>385</v>
      </c>
      <c r="I224" s="61">
        <v>6</v>
      </c>
      <c r="J224" s="61">
        <v>8</v>
      </c>
      <c r="K224" s="61">
        <v>8.8000000000000007</v>
      </c>
      <c r="L224" s="69">
        <f t="shared" si="40"/>
        <v>0.48</v>
      </c>
      <c r="M224" s="69">
        <f t="shared" si="41"/>
        <v>0.52800000000000002</v>
      </c>
      <c r="N224" s="56">
        <f>INDEX(Rate_Chart!$A$1:$AK$127,MATCH(Data!J224,Rate_Chart!$A$1:$A$127,0),MATCH(Data!K224,Rate_Chart!$A$1:$AK$1,0))</f>
        <v>66.131999999999991</v>
      </c>
      <c r="O224" s="57">
        <f t="shared" si="42"/>
        <v>396.79199999999992</v>
      </c>
      <c r="P224" s="58">
        <f t="shared" si="43"/>
        <v>476.91346153846149</v>
      </c>
      <c r="Q224" s="58">
        <f t="shared" si="44"/>
        <v>317.94230769230768</v>
      </c>
      <c r="R224" s="66">
        <f t="shared" si="51"/>
        <v>6.943859999999999</v>
      </c>
      <c r="S224" s="64">
        <f t="shared" si="45"/>
        <v>22.5</v>
      </c>
      <c r="T224" s="66">
        <f t="shared" si="46"/>
        <v>426.23585999999989</v>
      </c>
      <c r="U224" s="68">
        <f t="shared" si="47"/>
        <v>71.039309999999986</v>
      </c>
      <c r="V224" s="68">
        <f t="shared" si="48"/>
        <v>512.30271634615372</v>
      </c>
      <c r="W224" s="68">
        <f t="shared" si="49"/>
        <v>341.53514423076916</v>
      </c>
    </row>
    <row r="225" spans="1:23" x14ac:dyDescent="0.25">
      <c r="A225" s="169" t="s">
        <v>917</v>
      </c>
      <c r="B225" s="61" t="s">
        <v>394</v>
      </c>
      <c r="C225" s="61" t="s">
        <v>589</v>
      </c>
      <c r="D225" s="61" t="s">
        <v>591</v>
      </c>
      <c r="E225" s="1" t="s">
        <v>812</v>
      </c>
      <c r="F225" s="62" t="str">
        <f t="shared" si="50"/>
        <v>20106</v>
      </c>
      <c r="G225" s="255">
        <v>10620106</v>
      </c>
      <c r="H225" s="1" t="s">
        <v>386</v>
      </c>
      <c r="I225" s="61">
        <v>19</v>
      </c>
      <c r="J225" s="61">
        <v>3.8</v>
      </c>
      <c r="K225" s="61">
        <v>8.1</v>
      </c>
      <c r="L225" s="69">
        <f t="shared" ref="L225:L287" si="52">J225*I225/100</f>
        <v>0.72199999999999998</v>
      </c>
      <c r="M225" s="69">
        <f t="shared" ref="M225:M287" si="53">K225*I225/100</f>
        <v>1.5390000000000001</v>
      </c>
      <c r="N225" s="56">
        <f>INDEX(Rate_Chart!$A$1:$AK$127,MATCH(Data!J225,Rate_Chart!$A$1:$A$127,0),MATCH(Data!K225,Rate_Chart!$A$1:$AK$1,0))</f>
        <v>38.365125900000002</v>
      </c>
      <c r="O225" s="57">
        <f t="shared" ref="O225:O287" si="54">N225*I225</f>
        <v>728.93739210000001</v>
      </c>
      <c r="P225" s="58">
        <f t="shared" ref="P225:P287" si="55">N225/(J225%+K225%*2/3)</f>
        <v>417.01223804347831</v>
      </c>
      <c r="Q225" s="58">
        <f t="shared" ref="Q225:Q287" si="56">P225*2/3</f>
        <v>278.00815869565218</v>
      </c>
      <c r="R225" s="66">
        <f t="shared" si="51"/>
        <v>12.756404361750002</v>
      </c>
      <c r="S225" s="64">
        <f t="shared" ref="S225:S287" si="57">I225*3.75</f>
        <v>71.25</v>
      </c>
      <c r="T225" s="66">
        <f t="shared" ref="T225:T287" si="58">R225+S225+O225</f>
        <v>812.94379646175003</v>
      </c>
      <c r="U225" s="68">
        <f t="shared" ref="U225:U287" si="59">T225/I225</f>
        <v>42.786515603250002</v>
      </c>
      <c r="V225" s="68">
        <f t="shared" ref="V225:V287" si="60">U225/(J225%+K225%*2/3)</f>
        <v>465.07082177445653</v>
      </c>
      <c r="W225" s="68">
        <f t="shared" ref="W225:W287" si="61">V225*2/3</f>
        <v>310.04721451630434</v>
      </c>
    </row>
    <row r="226" spans="1:23" x14ac:dyDescent="0.25">
      <c r="A226" s="169" t="s">
        <v>917</v>
      </c>
      <c r="B226" s="61" t="s">
        <v>395</v>
      </c>
      <c r="C226" s="61" t="s">
        <v>589</v>
      </c>
      <c r="D226" s="61" t="s">
        <v>591</v>
      </c>
      <c r="E226" s="1" t="s">
        <v>812</v>
      </c>
      <c r="F226" s="62" t="str">
        <f t="shared" si="50"/>
        <v>20106</v>
      </c>
      <c r="G226" s="255">
        <v>10620106</v>
      </c>
      <c r="H226" s="1" t="s">
        <v>386</v>
      </c>
      <c r="I226" s="61">
        <v>34</v>
      </c>
      <c r="J226" s="61">
        <v>3.4</v>
      </c>
      <c r="K226" s="61">
        <v>8.1999999999999993</v>
      </c>
      <c r="L226" s="69">
        <f t="shared" si="52"/>
        <v>1.1559999999999999</v>
      </c>
      <c r="M226" s="69">
        <f t="shared" si="53"/>
        <v>2.7879999999999994</v>
      </c>
      <c r="N226" s="56">
        <f>INDEX(Rate_Chart!$A$1:$AK$127,MATCH(Data!J226,Rate_Chart!$A$1:$A$127,0),MATCH(Data!K226,Rate_Chart!$A$1:$AK$1,0))</f>
        <v>36.975139800000001</v>
      </c>
      <c r="O226" s="57">
        <f t="shared" si="54"/>
        <v>1257.1547532</v>
      </c>
      <c r="P226" s="58">
        <f t="shared" si="55"/>
        <v>417.01285488721805</v>
      </c>
      <c r="Q226" s="58">
        <f t="shared" si="56"/>
        <v>278.00856992481204</v>
      </c>
      <c r="R226" s="66">
        <f t="shared" si="51"/>
        <v>22.000208181000001</v>
      </c>
      <c r="S226" s="64">
        <f t="shared" si="57"/>
        <v>127.5</v>
      </c>
      <c r="T226" s="66">
        <f t="shared" si="58"/>
        <v>1406.654961381</v>
      </c>
      <c r="U226" s="68">
        <f t="shared" si="59"/>
        <v>41.372204746500003</v>
      </c>
      <c r="V226" s="68">
        <f t="shared" si="60"/>
        <v>466.60381293045111</v>
      </c>
      <c r="W226" s="68">
        <f t="shared" si="61"/>
        <v>311.06920862030074</v>
      </c>
    </row>
    <row r="227" spans="1:23" x14ac:dyDescent="0.25">
      <c r="A227" s="169" t="s">
        <v>918</v>
      </c>
      <c r="B227" s="61" t="s">
        <v>394</v>
      </c>
      <c r="C227" s="61" t="s">
        <v>589</v>
      </c>
      <c r="D227" s="61" t="s">
        <v>591</v>
      </c>
      <c r="E227" s="1" t="s">
        <v>812</v>
      </c>
      <c r="F227" s="62" t="str">
        <f t="shared" si="50"/>
        <v>20106</v>
      </c>
      <c r="G227" s="255">
        <v>10620106</v>
      </c>
      <c r="H227" s="1" t="s">
        <v>385</v>
      </c>
      <c r="I227" s="61">
        <v>7</v>
      </c>
      <c r="J227" s="61">
        <v>7.4</v>
      </c>
      <c r="K227" s="61">
        <v>8.8000000000000007</v>
      </c>
      <c r="L227" s="69">
        <f t="shared" si="52"/>
        <v>0.51800000000000002</v>
      </c>
      <c r="M227" s="69">
        <f t="shared" si="53"/>
        <v>0.6160000000000001</v>
      </c>
      <c r="N227" s="56">
        <f>INDEX(Rate_Chart!$A$1:$AK$127,MATCH(Data!J227,Rate_Chart!$A$1:$A$127,0),MATCH(Data!K227,Rate_Chart!$A$1:$AK$1,0))</f>
        <v>61.172100000000007</v>
      </c>
      <c r="O227" s="57">
        <f t="shared" si="54"/>
        <v>428.20470000000006</v>
      </c>
      <c r="P227" s="58">
        <f t="shared" si="55"/>
        <v>461.09623115577887</v>
      </c>
      <c r="Q227" s="58">
        <f t="shared" si="56"/>
        <v>307.39748743718593</v>
      </c>
      <c r="R227" s="66">
        <f t="shared" si="51"/>
        <v>7.493582250000002</v>
      </c>
      <c r="S227" s="64">
        <f t="shared" si="57"/>
        <v>26.25</v>
      </c>
      <c r="T227" s="66">
        <f t="shared" si="58"/>
        <v>461.94828225000003</v>
      </c>
      <c r="U227" s="68">
        <f t="shared" si="59"/>
        <v>65.992611750000009</v>
      </c>
      <c r="V227" s="68">
        <f t="shared" si="60"/>
        <v>497.43174685929648</v>
      </c>
      <c r="W227" s="68">
        <f t="shared" si="61"/>
        <v>331.6211645728643</v>
      </c>
    </row>
    <row r="228" spans="1:23" x14ac:dyDescent="0.25">
      <c r="A228" s="169" t="s">
        <v>918</v>
      </c>
      <c r="B228" s="61" t="s">
        <v>394</v>
      </c>
      <c r="C228" s="61" t="s">
        <v>589</v>
      </c>
      <c r="D228" s="61" t="s">
        <v>591</v>
      </c>
      <c r="E228" s="1" t="s">
        <v>812</v>
      </c>
      <c r="F228" s="62" t="str">
        <f t="shared" si="50"/>
        <v>20106</v>
      </c>
      <c r="G228" s="255">
        <v>10620106</v>
      </c>
      <c r="H228" s="1" t="s">
        <v>386</v>
      </c>
      <c r="I228" s="61">
        <v>16</v>
      </c>
      <c r="J228" s="61">
        <v>3.5</v>
      </c>
      <c r="K228" s="61">
        <v>8.1</v>
      </c>
      <c r="L228" s="69">
        <f t="shared" si="52"/>
        <v>0.56000000000000005</v>
      </c>
      <c r="M228" s="69">
        <f t="shared" si="53"/>
        <v>1.296</v>
      </c>
      <c r="N228" s="56">
        <f>INDEX(Rate_Chart!$A$1:$AK$127,MATCH(Data!J228,Rate_Chart!$A$1:$A$127,0),MATCH(Data!K228,Rate_Chart!$A$1:$AK$1,0))</f>
        <v>37.114125900000005</v>
      </c>
      <c r="O228" s="57">
        <f t="shared" si="54"/>
        <v>593.82601440000008</v>
      </c>
      <c r="P228" s="58">
        <f t="shared" si="55"/>
        <v>417.01265056179784</v>
      </c>
      <c r="Q228" s="58">
        <f t="shared" si="56"/>
        <v>278.00843370786521</v>
      </c>
      <c r="R228" s="66">
        <f t="shared" si="51"/>
        <v>10.391955252000002</v>
      </c>
      <c r="S228" s="64">
        <f t="shared" si="57"/>
        <v>60</v>
      </c>
      <c r="T228" s="66">
        <f t="shared" si="58"/>
        <v>664.21796965200008</v>
      </c>
      <c r="U228" s="68">
        <f t="shared" si="59"/>
        <v>41.513623103250005</v>
      </c>
      <c r="V228" s="68">
        <f t="shared" si="60"/>
        <v>466.44520340730344</v>
      </c>
      <c r="W228" s="68">
        <f t="shared" si="61"/>
        <v>310.96346893820231</v>
      </c>
    </row>
    <row r="229" spans="1:23" x14ac:dyDescent="0.25">
      <c r="A229" s="169" t="s">
        <v>918</v>
      </c>
      <c r="B229" s="61" t="s">
        <v>395</v>
      </c>
      <c r="C229" s="61" t="s">
        <v>589</v>
      </c>
      <c r="D229" s="61" t="s">
        <v>591</v>
      </c>
      <c r="E229" s="1" t="s">
        <v>812</v>
      </c>
      <c r="F229" s="62" t="str">
        <f t="shared" si="50"/>
        <v>20106</v>
      </c>
      <c r="G229" s="255">
        <v>10620106</v>
      </c>
      <c r="H229" s="1" t="s">
        <v>386</v>
      </c>
      <c r="I229" s="61">
        <v>33</v>
      </c>
      <c r="J229" s="61">
        <v>3.4</v>
      </c>
      <c r="K229" s="61">
        <v>8.1999999999999993</v>
      </c>
      <c r="L229" s="69">
        <f t="shared" si="52"/>
        <v>1.1220000000000001</v>
      </c>
      <c r="M229" s="69">
        <f t="shared" si="53"/>
        <v>2.7059999999999995</v>
      </c>
      <c r="N229" s="56">
        <f>INDEX(Rate_Chart!$A$1:$AK$127,MATCH(Data!J229,Rate_Chart!$A$1:$A$127,0),MATCH(Data!K229,Rate_Chart!$A$1:$AK$1,0))</f>
        <v>36.975139800000001</v>
      </c>
      <c r="O229" s="57">
        <f t="shared" si="54"/>
        <v>1220.1796134000001</v>
      </c>
      <c r="P229" s="58">
        <f t="shared" si="55"/>
        <v>417.01285488721805</v>
      </c>
      <c r="Q229" s="58">
        <f t="shared" si="56"/>
        <v>278.00856992481204</v>
      </c>
      <c r="R229" s="66">
        <f t="shared" si="51"/>
        <v>21.353143234500003</v>
      </c>
      <c r="S229" s="64">
        <f t="shared" si="57"/>
        <v>123.75</v>
      </c>
      <c r="T229" s="66">
        <f t="shared" si="58"/>
        <v>1365.2827566345002</v>
      </c>
      <c r="U229" s="68">
        <f t="shared" si="59"/>
        <v>41.372204746500003</v>
      </c>
      <c r="V229" s="68">
        <f t="shared" si="60"/>
        <v>466.60381293045111</v>
      </c>
      <c r="W229" s="68">
        <f t="shared" si="61"/>
        <v>311.06920862030074</v>
      </c>
    </row>
    <row r="230" spans="1:23" x14ac:dyDescent="0.25">
      <c r="A230" s="169" t="s">
        <v>882</v>
      </c>
      <c r="B230" s="61" t="s">
        <v>394</v>
      </c>
      <c r="C230" s="61" t="s">
        <v>589</v>
      </c>
      <c r="D230" s="61" t="s">
        <v>591</v>
      </c>
      <c r="E230" s="1" t="s">
        <v>812</v>
      </c>
      <c r="F230" s="62" t="str">
        <f t="shared" si="50"/>
        <v>20106</v>
      </c>
      <c r="G230" s="255">
        <v>10620106</v>
      </c>
      <c r="H230" s="1" t="s">
        <v>385</v>
      </c>
      <c r="I230" s="61">
        <v>6</v>
      </c>
      <c r="J230" s="61">
        <v>6.8</v>
      </c>
      <c r="K230" s="61">
        <v>8.8000000000000007</v>
      </c>
      <c r="L230" s="69">
        <f t="shared" si="52"/>
        <v>0.40799999999999997</v>
      </c>
      <c r="M230" s="69">
        <f t="shared" si="53"/>
        <v>0.52800000000000002</v>
      </c>
      <c r="N230" s="56">
        <f>INDEX(Rate_Chart!$A$1:$AK$127,MATCH(Data!J230,Rate_Chart!$A$1:$A$127,0),MATCH(Data!K230,Rate_Chart!$A$1:$AK$1,0))</f>
        <v>56.212200000000003</v>
      </c>
      <c r="O230" s="57">
        <f t="shared" si="54"/>
        <v>337.27320000000003</v>
      </c>
      <c r="P230" s="58">
        <f t="shared" si="55"/>
        <v>443.78052631578947</v>
      </c>
      <c r="Q230" s="58">
        <f t="shared" si="56"/>
        <v>295.8536842105263</v>
      </c>
      <c r="R230" s="66">
        <f t="shared" si="51"/>
        <v>5.9022810000000012</v>
      </c>
      <c r="S230" s="64">
        <f t="shared" si="57"/>
        <v>22.5</v>
      </c>
      <c r="T230" s="66">
        <f t="shared" si="58"/>
        <v>365.67548100000005</v>
      </c>
      <c r="U230" s="68">
        <f t="shared" si="59"/>
        <v>60.94591350000001</v>
      </c>
      <c r="V230" s="68">
        <f t="shared" si="60"/>
        <v>481.15194868421059</v>
      </c>
      <c r="W230" s="68">
        <f t="shared" si="61"/>
        <v>320.76796578947375</v>
      </c>
    </row>
    <row r="231" spans="1:23" x14ac:dyDescent="0.25">
      <c r="A231" s="169" t="s">
        <v>882</v>
      </c>
      <c r="B231" s="61" t="s">
        <v>394</v>
      </c>
      <c r="C231" s="61" t="s">
        <v>589</v>
      </c>
      <c r="D231" s="61" t="s">
        <v>591</v>
      </c>
      <c r="E231" s="1" t="s">
        <v>812</v>
      </c>
      <c r="F231" s="62" t="str">
        <f t="shared" si="50"/>
        <v>20106</v>
      </c>
      <c r="G231" s="255">
        <v>10620106</v>
      </c>
      <c r="H231" s="1" t="s">
        <v>386</v>
      </c>
      <c r="I231" s="61">
        <v>17</v>
      </c>
      <c r="J231" s="61">
        <v>3.5</v>
      </c>
      <c r="K231" s="61">
        <v>8</v>
      </c>
      <c r="L231" s="69">
        <f t="shared" si="52"/>
        <v>0.59499999999999997</v>
      </c>
      <c r="M231" s="69">
        <f t="shared" si="53"/>
        <v>1.36</v>
      </c>
      <c r="N231" s="56">
        <f>INDEX(Rate_Chart!$A$1:$AK$127,MATCH(Data!J231,Rate_Chart!$A$1:$A$127,0),MATCH(Data!K231,Rate_Chart!$A$1:$AK$1,0))</f>
        <v>36.836112000000007</v>
      </c>
      <c r="O231" s="57">
        <f t="shared" si="54"/>
        <v>626.21390400000007</v>
      </c>
      <c r="P231" s="58">
        <f t="shared" si="55"/>
        <v>417.01258867924531</v>
      </c>
      <c r="Q231" s="58">
        <f t="shared" si="56"/>
        <v>278.00839245283021</v>
      </c>
      <c r="R231" s="66">
        <f t="shared" si="51"/>
        <v>10.958743320000002</v>
      </c>
      <c r="S231" s="64">
        <f t="shared" si="57"/>
        <v>63.75</v>
      </c>
      <c r="T231" s="66">
        <f t="shared" si="58"/>
        <v>700.92264732000012</v>
      </c>
      <c r="U231" s="68">
        <f t="shared" si="59"/>
        <v>41.230743960000005</v>
      </c>
      <c r="V231" s="68">
        <f t="shared" si="60"/>
        <v>466.76313916981132</v>
      </c>
      <c r="W231" s="68">
        <f t="shared" si="61"/>
        <v>311.17542611320755</v>
      </c>
    </row>
    <row r="232" spans="1:23" x14ac:dyDescent="0.25">
      <c r="A232" s="169" t="s">
        <v>882</v>
      </c>
      <c r="B232" s="61" t="s">
        <v>395</v>
      </c>
      <c r="C232" s="61" t="s">
        <v>589</v>
      </c>
      <c r="D232" s="61" t="s">
        <v>591</v>
      </c>
      <c r="E232" s="1" t="s">
        <v>812</v>
      </c>
      <c r="F232" s="62" t="str">
        <f t="shared" si="50"/>
        <v>20106</v>
      </c>
      <c r="G232" s="255">
        <v>10620106</v>
      </c>
      <c r="H232" s="1" t="s">
        <v>386</v>
      </c>
      <c r="I232" s="61">
        <v>31</v>
      </c>
      <c r="J232" s="61">
        <v>3.3</v>
      </c>
      <c r="K232" s="61">
        <v>8.1</v>
      </c>
      <c r="L232" s="69">
        <f t="shared" si="52"/>
        <v>1.0229999999999999</v>
      </c>
      <c r="M232" s="69">
        <f t="shared" si="53"/>
        <v>2.5110000000000001</v>
      </c>
      <c r="N232" s="56">
        <f>INDEX(Rate_Chart!$A$1:$AK$127,MATCH(Data!J232,Rate_Chart!$A$1:$A$127,0),MATCH(Data!K232,Rate_Chart!$A$1:$AK$1,0))</f>
        <v>36.280125900000002</v>
      </c>
      <c r="O232" s="57">
        <f t="shared" si="54"/>
        <v>1124.6839029</v>
      </c>
      <c r="P232" s="58">
        <f t="shared" si="55"/>
        <v>417.0129413793104</v>
      </c>
      <c r="Q232" s="58">
        <f t="shared" si="56"/>
        <v>278.00862758620696</v>
      </c>
      <c r="R232" s="66">
        <f t="shared" si="51"/>
        <v>19.681968300750004</v>
      </c>
      <c r="S232" s="64">
        <f t="shared" si="57"/>
        <v>116.25</v>
      </c>
      <c r="T232" s="66">
        <f t="shared" si="58"/>
        <v>1260.61587120075</v>
      </c>
      <c r="U232" s="68">
        <f t="shared" si="59"/>
        <v>40.665028103250002</v>
      </c>
      <c r="V232" s="68">
        <f t="shared" si="60"/>
        <v>467.4141161293104</v>
      </c>
      <c r="W232" s="68">
        <f t="shared" si="61"/>
        <v>311.6094107528736</v>
      </c>
    </row>
    <row r="233" spans="1:23" x14ac:dyDescent="0.25">
      <c r="A233" s="169" t="s">
        <v>883</v>
      </c>
      <c r="B233" s="61" t="s">
        <v>394</v>
      </c>
      <c r="C233" s="61" t="s">
        <v>589</v>
      </c>
      <c r="D233" s="61" t="s">
        <v>591</v>
      </c>
      <c r="E233" s="1" t="s">
        <v>812</v>
      </c>
      <c r="F233" s="62" t="str">
        <f t="shared" si="50"/>
        <v>20106</v>
      </c>
      <c r="G233" s="255">
        <v>10620106</v>
      </c>
      <c r="H233" s="1" t="s">
        <v>385</v>
      </c>
      <c r="I233" s="61">
        <v>6</v>
      </c>
      <c r="J233" s="61">
        <v>6.6</v>
      </c>
      <c r="K233" s="61">
        <v>8.8000000000000007</v>
      </c>
      <c r="L233" s="69">
        <f t="shared" si="52"/>
        <v>0.39599999999999996</v>
      </c>
      <c r="M233" s="69">
        <f t="shared" si="53"/>
        <v>0.52800000000000002</v>
      </c>
      <c r="N233" s="56">
        <f>INDEX(Rate_Chart!$A$1:$AK$127,MATCH(Data!J233,Rate_Chart!$A$1:$A$127,0),MATCH(Data!K233,Rate_Chart!$A$1:$AK$1,0))</f>
        <v>54.558900000000001</v>
      </c>
      <c r="O233" s="57">
        <f t="shared" si="54"/>
        <v>327.35340000000002</v>
      </c>
      <c r="P233" s="58">
        <f t="shared" si="55"/>
        <v>437.63823529411764</v>
      </c>
      <c r="Q233" s="58">
        <f t="shared" si="56"/>
        <v>291.75882352941176</v>
      </c>
      <c r="R233" s="66">
        <f t="shared" si="51"/>
        <v>5.7286845000000008</v>
      </c>
      <c r="S233" s="64">
        <f t="shared" si="57"/>
        <v>22.5</v>
      </c>
      <c r="T233" s="66">
        <f t="shared" si="58"/>
        <v>355.58208450000001</v>
      </c>
      <c r="U233" s="68">
        <f t="shared" si="59"/>
        <v>59.263680749999999</v>
      </c>
      <c r="V233" s="68">
        <f t="shared" si="60"/>
        <v>475.37711831550797</v>
      </c>
      <c r="W233" s="68">
        <f t="shared" si="61"/>
        <v>316.91807887700531</v>
      </c>
    </row>
    <row r="234" spans="1:23" x14ac:dyDescent="0.25">
      <c r="A234" s="169" t="s">
        <v>883</v>
      </c>
      <c r="B234" s="61" t="s">
        <v>394</v>
      </c>
      <c r="C234" s="61" t="s">
        <v>589</v>
      </c>
      <c r="D234" s="61" t="s">
        <v>591</v>
      </c>
      <c r="E234" s="1" t="s">
        <v>812</v>
      </c>
      <c r="F234" s="62" t="str">
        <f t="shared" si="50"/>
        <v>20106</v>
      </c>
      <c r="G234" s="255">
        <v>10620106</v>
      </c>
      <c r="H234" s="1" t="s">
        <v>386</v>
      </c>
      <c r="I234" s="61">
        <v>14</v>
      </c>
      <c r="J234" s="61">
        <v>3.4</v>
      </c>
      <c r="K234" s="61">
        <v>8.1</v>
      </c>
      <c r="L234" s="69">
        <f t="shared" si="52"/>
        <v>0.47600000000000003</v>
      </c>
      <c r="M234" s="69">
        <f t="shared" si="53"/>
        <v>1.1339999999999999</v>
      </c>
      <c r="N234" s="56">
        <f>INDEX(Rate_Chart!$A$1:$AK$127,MATCH(Data!J234,Rate_Chart!$A$1:$A$127,0),MATCH(Data!K234,Rate_Chart!$A$1:$AK$1,0))</f>
        <v>36.697125900000003</v>
      </c>
      <c r="O234" s="57">
        <f t="shared" si="54"/>
        <v>513.75976260000004</v>
      </c>
      <c r="P234" s="58">
        <f t="shared" si="55"/>
        <v>417.01279431818188</v>
      </c>
      <c r="Q234" s="58">
        <f t="shared" si="56"/>
        <v>278.00852954545456</v>
      </c>
      <c r="R234" s="66">
        <f t="shared" si="51"/>
        <v>8.990795845500001</v>
      </c>
      <c r="S234" s="64">
        <f t="shared" si="57"/>
        <v>52.5</v>
      </c>
      <c r="T234" s="66">
        <f t="shared" si="58"/>
        <v>575.25055844550002</v>
      </c>
      <c r="U234" s="68">
        <f t="shared" si="59"/>
        <v>41.089325603250003</v>
      </c>
      <c r="V234" s="68">
        <f t="shared" si="60"/>
        <v>466.92415458238645</v>
      </c>
      <c r="W234" s="68">
        <f t="shared" si="61"/>
        <v>311.28276972159097</v>
      </c>
    </row>
    <row r="235" spans="1:23" x14ac:dyDescent="0.25">
      <c r="A235" s="169" t="s">
        <v>883</v>
      </c>
      <c r="B235" s="61" t="s">
        <v>395</v>
      </c>
      <c r="C235" s="61" t="s">
        <v>589</v>
      </c>
      <c r="D235" s="61" t="s">
        <v>591</v>
      </c>
      <c r="E235" s="1" t="s">
        <v>812</v>
      </c>
      <c r="F235" s="62" t="str">
        <f t="shared" si="50"/>
        <v>20106</v>
      </c>
      <c r="G235" s="255">
        <v>10620106</v>
      </c>
      <c r="H235" s="1" t="s">
        <v>386</v>
      </c>
      <c r="I235" s="61">
        <v>29</v>
      </c>
      <c r="J235" s="61">
        <v>3.5</v>
      </c>
      <c r="K235" s="61">
        <v>8.1</v>
      </c>
      <c r="L235" s="69">
        <f t="shared" si="52"/>
        <v>1.0149999999999999</v>
      </c>
      <c r="M235" s="69">
        <f t="shared" si="53"/>
        <v>2.3489999999999998</v>
      </c>
      <c r="N235" s="56">
        <f>INDEX(Rate_Chart!$A$1:$AK$127,MATCH(Data!J235,Rate_Chart!$A$1:$A$127,0),MATCH(Data!K235,Rate_Chart!$A$1:$AK$1,0))</f>
        <v>37.114125900000005</v>
      </c>
      <c r="O235" s="57">
        <f t="shared" si="54"/>
        <v>1076.3096511000001</v>
      </c>
      <c r="P235" s="58">
        <f t="shared" si="55"/>
        <v>417.01265056179784</v>
      </c>
      <c r="Q235" s="58">
        <f t="shared" si="56"/>
        <v>278.00843370786521</v>
      </c>
      <c r="R235" s="66">
        <f t="shared" si="51"/>
        <v>18.835418894250004</v>
      </c>
      <c r="S235" s="64">
        <f t="shared" si="57"/>
        <v>108.75</v>
      </c>
      <c r="T235" s="66">
        <f t="shared" si="58"/>
        <v>1203.8950699942502</v>
      </c>
      <c r="U235" s="68">
        <f t="shared" si="59"/>
        <v>41.513623103250005</v>
      </c>
      <c r="V235" s="68">
        <f t="shared" si="60"/>
        <v>466.44520340730344</v>
      </c>
      <c r="W235" s="68">
        <f t="shared" si="61"/>
        <v>310.96346893820231</v>
      </c>
    </row>
    <row r="236" spans="1:23" x14ac:dyDescent="0.25">
      <c r="A236" s="169" t="s">
        <v>884</v>
      </c>
      <c r="B236" s="61" t="s">
        <v>394</v>
      </c>
      <c r="C236" s="61" t="s">
        <v>589</v>
      </c>
      <c r="D236" s="61" t="s">
        <v>591</v>
      </c>
      <c r="E236" s="1" t="s">
        <v>812</v>
      </c>
      <c r="F236" s="62" t="str">
        <f t="shared" si="50"/>
        <v>20106</v>
      </c>
      <c r="G236" s="255">
        <v>10620106</v>
      </c>
      <c r="H236" s="1" t="s">
        <v>385</v>
      </c>
      <c r="I236" s="61">
        <v>7</v>
      </c>
      <c r="J236" s="61">
        <v>7.7</v>
      </c>
      <c r="K236" s="61">
        <v>8.8000000000000007</v>
      </c>
      <c r="L236" s="69">
        <f t="shared" si="52"/>
        <v>0.53900000000000003</v>
      </c>
      <c r="M236" s="69">
        <f t="shared" si="53"/>
        <v>0.6160000000000001</v>
      </c>
      <c r="N236" s="56">
        <f>INDEX(Rate_Chart!$A$1:$AK$127,MATCH(Data!J236,Rate_Chart!$A$1:$A$127,0),MATCH(Data!K236,Rate_Chart!$A$1:$AK$1,0))</f>
        <v>63.652050000000003</v>
      </c>
      <c r="O236" s="57">
        <f t="shared" si="54"/>
        <v>445.56434999999999</v>
      </c>
      <c r="P236" s="58">
        <f t="shared" si="55"/>
        <v>469.17972972972979</v>
      </c>
      <c r="Q236" s="58">
        <f t="shared" si="56"/>
        <v>312.78648648648652</v>
      </c>
      <c r="R236" s="66">
        <f t="shared" si="51"/>
        <v>7.7973761250000004</v>
      </c>
      <c r="S236" s="64">
        <f t="shared" si="57"/>
        <v>26.25</v>
      </c>
      <c r="T236" s="66">
        <f t="shared" si="58"/>
        <v>479.61172612500002</v>
      </c>
      <c r="U236" s="68">
        <f t="shared" si="59"/>
        <v>68.515960875000005</v>
      </c>
      <c r="V236" s="68">
        <f t="shared" si="60"/>
        <v>505.03165264127773</v>
      </c>
      <c r="W236" s="68">
        <f t="shared" si="61"/>
        <v>336.68776842751851</v>
      </c>
    </row>
    <row r="237" spans="1:23" x14ac:dyDescent="0.25">
      <c r="A237" s="169" t="s">
        <v>884</v>
      </c>
      <c r="B237" s="61" t="s">
        <v>394</v>
      </c>
      <c r="C237" s="61" t="s">
        <v>589</v>
      </c>
      <c r="D237" s="61" t="s">
        <v>591</v>
      </c>
      <c r="E237" s="1" t="s">
        <v>812</v>
      </c>
      <c r="F237" s="62" t="str">
        <f t="shared" si="50"/>
        <v>20106</v>
      </c>
      <c r="G237" s="255">
        <v>10620106</v>
      </c>
      <c r="H237" s="1" t="s">
        <v>386</v>
      </c>
      <c r="I237" s="61">
        <v>16</v>
      </c>
      <c r="J237" s="61">
        <v>3.6</v>
      </c>
      <c r="K237" s="61">
        <v>8</v>
      </c>
      <c r="L237" s="69">
        <f t="shared" si="52"/>
        <v>0.57600000000000007</v>
      </c>
      <c r="M237" s="69">
        <f t="shared" si="53"/>
        <v>1.28</v>
      </c>
      <c r="N237" s="56">
        <f>INDEX(Rate_Chart!$A$1:$AK$127,MATCH(Data!J237,Rate_Chart!$A$1:$A$127,0),MATCH(Data!K237,Rate_Chart!$A$1:$AK$1,0))</f>
        <v>37.253112000000009</v>
      </c>
      <c r="O237" s="57">
        <f t="shared" si="54"/>
        <v>596.04979200000014</v>
      </c>
      <c r="P237" s="58">
        <f t="shared" si="55"/>
        <v>417.01244776119404</v>
      </c>
      <c r="Q237" s="58">
        <f t="shared" si="56"/>
        <v>278.00829850746271</v>
      </c>
      <c r="R237" s="66">
        <f t="shared" si="51"/>
        <v>10.430871360000003</v>
      </c>
      <c r="S237" s="64">
        <f t="shared" si="57"/>
        <v>60</v>
      </c>
      <c r="T237" s="66">
        <f t="shared" si="58"/>
        <v>666.48066336000011</v>
      </c>
      <c r="U237" s="68">
        <f t="shared" si="59"/>
        <v>41.655041460000007</v>
      </c>
      <c r="V237" s="68">
        <f t="shared" si="60"/>
        <v>466.28777753731345</v>
      </c>
      <c r="W237" s="68">
        <f t="shared" si="61"/>
        <v>310.85851835820898</v>
      </c>
    </row>
    <row r="238" spans="1:23" x14ac:dyDescent="0.25">
      <c r="A238" s="169" t="s">
        <v>884</v>
      </c>
      <c r="B238" s="61" t="s">
        <v>395</v>
      </c>
      <c r="C238" s="61" t="s">
        <v>589</v>
      </c>
      <c r="D238" s="61" t="s">
        <v>591</v>
      </c>
      <c r="E238" s="1" t="s">
        <v>812</v>
      </c>
      <c r="F238" s="62" t="str">
        <f t="shared" si="50"/>
        <v>20106</v>
      </c>
      <c r="G238" s="255">
        <v>10620106</v>
      </c>
      <c r="H238" s="1" t="s">
        <v>386</v>
      </c>
      <c r="I238" s="61">
        <v>31</v>
      </c>
      <c r="J238" s="61">
        <v>3.5</v>
      </c>
      <c r="K238" s="61">
        <v>8.1</v>
      </c>
      <c r="L238" s="69">
        <f t="shared" si="52"/>
        <v>1.085</v>
      </c>
      <c r="M238" s="69">
        <f t="shared" si="53"/>
        <v>2.5110000000000001</v>
      </c>
      <c r="N238" s="56">
        <f>INDEX(Rate_Chart!$A$1:$AK$127,MATCH(Data!J238,Rate_Chart!$A$1:$A$127,0),MATCH(Data!K238,Rate_Chart!$A$1:$AK$1,0))</f>
        <v>37.114125900000005</v>
      </c>
      <c r="O238" s="57">
        <f t="shared" si="54"/>
        <v>1150.5379029000001</v>
      </c>
      <c r="P238" s="58">
        <f t="shared" si="55"/>
        <v>417.01265056179784</v>
      </c>
      <c r="Q238" s="58">
        <f t="shared" si="56"/>
        <v>278.00843370786521</v>
      </c>
      <c r="R238" s="66">
        <f t="shared" si="51"/>
        <v>20.134413300750001</v>
      </c>
      <c r="S238" s="64">
        <f t="shared" si="57"/>
        <v>116.25</v>
      </c>
      <c r="T238" s="66">
        <f t="shared" si="58"/>
        <v>1286.9223162007502</v>
      </c>
      <c r="U238" s="68">
        <f t="shared" si="59"/>
        <v>41.513623103250005</v>
      </c>
      <c r="V238" s="68">
        <f t="shared" si="60"/>
        <v>466.44520340730344</v>
      </c>
      <c r="W238" s="68">
        <f t="shared" si="61"/>
        <v>310.96346893820231</v>
      </c>
    </row>
    <row r="239" spans="1:23" x14ac:dyDescent="0.25">
      <c r="A239" s="169" t="s">
        <v>885</v>
      </c>
      <c r="B239" s="61" t="s">
        <v>394</v>
      </c>
      <c r="C239" s="61" t="s">
        <v>589</v>
      </c>
      <c r="D239" s="61" t="s">
        <v>591</v>
      </c>
      <c r="E239" s="1" t="s">
        <v>812</v>
      </c>
      <c r="F239" s="62" t="str">
        <f t="shared" si="50"/>
        <v>20106</v>
      </c>
      <c r="G239" s="255">
        <v>10620106</v>
      </c>
      <c r="H239" s="1" t="s">
        <v>385</v>
      </c>
      <c r="I239" s="61">
        <v>6</v>
      </c>
      <c r="J239" s="61">
        <v>7.4</v>
      </c>
      <c r="K239" s="61">
        <v>8.8000000000000007</v>
      </c>
      <c r="L239" s="69">
        <f t="shared" si="52"/>
        <v>0.44400000000000006</v>
      </c>
      <c r="M239" s="69">
        <f t="shared" si="53"/>
        <v>0.52800000000000002</v>
      </c>
      <c r="N239" s="56">
        <f>INDEX(Rate_Chart!$A$1:$AK$127,MATCH(Data!J239,Rate_Chart!$A$1:$A$127,0),MATCH(Data!K239,Rate_Chart!$A$1:$AK$1,0))</f>
        <v>61.172100000000007</v>
      </c>
      <c r="O239" s="57">
        <f t="shared" si="54"/>
        <v>367.03260000000006</v>
      </c>
      <c r="P239" s="58">
        <f t="shared" si="55"/>
        <v>461.09623115577887</v>
      </c>
      <c r="Q239" s="58">
        <f t="shared" si="56"/>
        <v>307.39748743718593</v>
      </c>
      <c r="R239" s="66">
        <f t="shared" si="51"/>
        <v>6.4230705000000015</v>
      </c>
      <c r="S239" s="64">
        <f t="shared" si="57"/>
        <v>22.5</v>
      </c>
      <c r="T239" s="66">
        <f t="shared" si="58"/>
        <v>395.95567050000005</v>
      </c>
      <c r="U239" s="68">
        <f t="shared" si="59"/>
        <v>65.992611750000009</v>
      </c>
      <c r="V239" s="68">
        <f t="shared" si="60"/>
        <v>497.43174685929648</v>
      </c>
      <c r="W239" s="68">
        <f t="shared" si="61"/>
        <v>331.6211645728643</v>
      </c>
    </row>
    <row r="240" spans="1:23" x14ac:dyDescent="0.25">
      <c r="A240" s="169" t="s">
        <v>885</v>
      </c>
      <c r="B240" s="61" t="s">
        <v>394</v>
      </c>
      <c r="C240" s="61" t="s">
        <v>589</v>
      </c>
      <c r="D240" s="61" t="s">
        <v>591</v>
      </c>
      <c r="E240" s="1" t="s">
        <v>812</v>
      </c>
      <c r="F240" s="62" t="str">
        <f t="shared" si="50"/>
        <v>20106</v>
      </c>
      <c r="G240" s="255">
        <v>10620106</v>
      </c>
      <c r="H240" s="1" t="s">
        <v>386</v>
      </c>
      <c r="I240" s="61">
        <v>15</v>
      </c>
      <c r="J240" s="61">
        <v>3.5</v>
      </c>
      <c r="K240" s="61">
        <v>8.1</v>
      </c>
      <c r="L240" s="69">
        <f t="shared" si="52"/>
        <v>0.52500000000000002</v>
      </c>
      <c r="M240" s="69">
        <f t="shared" si="53"/>
        <v>1.2150000000000001</v>
      </c>
      <c r="N240" s="56">
        <f>INDEX(Rate_Chart!$A$1:$AK$127,MATCH(Data!J240,Rate_Chart!$A$1:$A$127,0),MATCH(Data!K240,Rate_Chart!$A$1:$AK$1,0))</f>
        <v>37.114125900000005</v>
      </c>
      <c r="O240" s="57">
        <f t="shared" si="54"/>
        <v>556.7118885000001</v>
      </c>
      <c r="P240" s="58">
        <f t="shared" si="55"/>
        <v>417.01265056179784</v>
      </c>
      <c r="Q240" s="58">
        <f t="shared" si="56"/>
        <v>278.00843370786521</v>
      </c>
      <c r="R240" s="66">
        <f t="shared" si="51"/>
        <v>9.7424580487500023</v>
      </c>
      <c r="S240" s="64">
        <f t="shared" si="57"/>
        <v>56.25</v>
      </c>
      <c r="T240" s="66">
        <f t="shared" si="58"/>
        <v>622.7043465487501</v>
      </c>
      <c r="U240" s="68">
        <f t="shared" si="59"/>
        <v>41.513623103250005</v>
      </c>
      <c r="V240" s="68">
        <f t="shared" si="60"/>
        <v>466.44520340730344</v>
      </c>
      <c r="W240" s="68">
        <f t="shared" si="61"/>
        <v>310.96346893820231</v>
      </c>
    </row>
    <row r="241" spans="1:23" x14ac:dyDescent="0.25">
      <c r="A241" s="169" t="s">
        <v>885</v>
      </c>
      <c r="B241" s="61" t="s">
        <v>395</v>
      </c>
      <c r="C241" s="61" t="s">
        <v>589</v>
      </c>
      <c r="D241" s="61" t="s">
        <v>591</v>
      </c>
      <c r="E241" s="1" t="s">
        <v>812</v>
      </c>
      <c r="F241" s="62" t="str">
        <f t="shared" si="50"/>
        <v>20106</v>
      </c>
      <c r="G241" s="255">
        <v>10620106</v>
      </c>
      <c r="H241" s="1" t="s">
        <v>386</v>
      </c>
      <c r="I241" s="61">
        <v>28</v>
      </c>
      <c r="J241" s="61">
        <v>3.1</v>
      </c>
      <c r="K241" s="61">
        <v>8.1</v>
      </c>
      <c r="L241" s="69">
        <f t="shared" si="52"/>
        <v>0.86799999999999999</v>
      </c>
      <c r="M241" s="69">
        <f t="shared" si="53"/>
        <v>2.2679999999999998</v>
      </c>
      <c r="N241" s="56">
        <f>INDEX(Rate_Chart!$A$1:$AK$127,MATCH(Data!J241,Rate_Chart!$A$1:$A$127,0),MATCH(Data!K241,Rate_Chart!$A$1:$AK$1,0))</f>
        <v>35.446125899999998</v>
      </c>
      <c r="O241" s="57">
        <f t="shared" si="54"/>
        <v>992.49152519999996</v>
      </c>
      <c r="P241" s="58">
        <f t="shared" si="55"/>
        <v>417.01324588235298</v>
      </c>
      <c r="Q241" s="58">
        <f t="shared" si="56"/>
        <v>278.0088305882353</v>
      </c>
      <c r="R241" s="66">
        <f t="shared" si="51"/>
        <v>17.368601691000002</v>
      </c>
      <c r="S241" s="64">
        <f t="shared" si="57"/>
        <v>105</v>
      </c>
      <c r="T241" s="66">
        <f t="shared" si="58"/>
        <v>1114.8601268909999</v>
      </c>
      <c r="U241" s="68">
        <f t="shared" si="59"/>
        <v>39.816433103249999</v>
      </c>
      <c r="V241" s="68">
        <f t="shared" si="60"/>
        <v>468.42862474411766</v>
      </c>
      <c r="W241" s="68">
        <f t="shared" si="61"/>
        <v>312.28574982941177</v>
      </c>
    </row>
    <row r="242" spans="1:23" x14ac:dyDescent="0.25">
      <c r="A242" s="169" t="s">
        <v>886</v>
      </c>
      <c r="B242" s="61" t="s">
        <v>394</v>
      </c>
      <c r="C242" s="61" t="s">
        <v>589</v>
      </c>
      <c r="D242" s="61" t="s">
        <v>591</v>
      </c>
      <c r="E242" s="1" t="s">
        <v>812</v>
      </c>
      <c r="F242" s="62" t="str">
        <f t="shared" si="50"/>
        <v>20106</v>
      </c>
      <c r="G242" s="255">
        <v>10620106</v>
      </c>
      <c r="H242" s="1" t="s">
        <v>385</v>
      </c>
      <c r="I242" s="61">
        <v>6</v>
      </c>
      <c r="J242" s="61">
        <v>7.6</v>
      </c>
      <c r="K242" s="61">
        <v>8.8000000000000007</v>
      </c>
      <c r="L242" s="69">
        <f t="shared" si="52"/>
        <v>0.45599999999999996</v>
      </c>
      <c r="M242" s="69">
        <f t="shared" si="53"/>
        <v>0.52800000000000002</v>
      </c>
      <c r="N242" s="56">
        <f>INDEX(Rate_Chart!$A$1:$AK$127,MATCH(Data!J242,Rate_Chart!$A$1:$A$127,0),MATCH(Data!K242,Rate_Chart!$A$1:$AK$1,0))</f>
        <v>62.825400000000002</v>
      </c>
      <c r="O242" s="57">
        <f t="shared" si="54"/>
        <v>376.95240000000001</v>
      </c>
      <c r="P242" s="58">
        <f t="shared" si="55"/>
        <v>466.5252475247525</v>
      </c>
      <c r="Q242" s="58">
        <f t="shared" si="56"/>
        <v>311.01683168316833</v>
      </c>
      <c r="R242" s="66">
        <f t="shared" si="51"/>
        <v>6.5966670000000009</v>
      </c>
      <c r="S242" s="64">
        <f t="shared" si="57"/>
        <v>22.5</v>
      </c>
      <c r="T242" s="66">
        <f t="shared" si="58"/>
        <v>406.04906700000004</v>
      </c>
      <c r="U242" s="68">
        <f t="shared" si="59"/>
        <v>67.674844500000006</v>
      </c>
      <c r="V242" s="68">
        <f t="shared" si="60"/>
        <v>502.53597400990105</v>
      </c>
      <c r="W242" s="68">
        <f t="shared" si="61"/>
        <v>335.02398267326737</v>
      </c>
    </row>
    <row r="243" spans="1:23" x14ac:dyDescent="0.25">
      <c r="A243" s="169" t="s">
        <v>886</v>
      </c>
      <c r="B243" s="61" t="s">
        <v>394</v>
      </c>
      <c r="C243" s="61" t="s">
        <v>589</v>
      </c>
      <c r="D243" s="61" t="s">
        <v>591</v>
      </c>
      <c r="E243" s="1" t="s">
        <v>812</v>
      </c>
      <c r="F243" s="62" t="str">
        <f t="shared" si="50"/>
        <v>20106</v>
      </c>
      <c r="G243" s="255">
        <v>10620106</v>
      </c>
      <c r="H243" s="1" t="s">
        <v>386</v>
      </c>
      <c r="I243" s="61">
        <v>16</v>
      </c>
      <c r="J243" s="61">
        <v>3.5</v>
      </c>
      <c r="K243" s="61">
        <v>8.1</v>
      </c>
      <c r="L243" s="69">
        <f t="shared" si="52"/>
        <v>0.56000000000000005</v>
      </c>
      <c r="M243" s="69">
        <f t="shared" si="53"/>
        <v>1.296</v>
      </c>
      <c r="N243" s="56">
        <f>INDEX(Rate_Chart!$A$1:$AK$127,MATCH(Data!J243,Rate_Chart!$A$1:$A$127,0),MATCH(Data!K243,Rate_Chart!$A$1:$AK$1,0))</f>
        <v>37.114125900000005</v>
      </c>
      <c r="O243" s="57">
        <f t="shared" si="54"/>
        <v>593.82601440000008</v>
      </c>
      <c r="P243" s="58">
        <f t="shared" si="55"/>
        <v>417.01265056179784</v>
      </c>
      <c r="Q243" s="58">
        <f t="shared" si="56"/>
        <v>278.00843370786521</v>
      </c>
      <c r="R243" s="66">
        <f t="shared" si="51"/>
        <v>10.391955252000002</v>
      </c>
      <c r="S243" s="64">
        <f t="shared" si="57"/>
        <v>60</v>
      </c>
      <c r="T243" s="66">
        <f t="shared" si="58"/>
        <v>664.21796965200008</v>
      </c>
      <c r="U243" s="68">
        <f t="shared" si="59"/>
        <v>41.513623103250005</v>
      </c>
      <c r="V243" s="68">
        <f t="shared" si="60"/>
        <v>466.44520340730344</v>
      </c>
      <c r="W243" s="68">
        <f t="shared" si="61"/>
        <v>310.96346893820231</v>
      </c>
    </row>
    <row r="244" spans="1:23" x14ac:dyDescent="0.25">
      <c r="A244" s="169" t="s">
        <v>886</v>
      </c>
      <c r="B244" s="61" t="s">
        <v>395</v>
      </c>
      <c r="C244" s="61" t="s">
        <v>589</v>
      </c>
      <c r="D244" s="61" t="s">
        <v>591</v>
      </c>
      <c r="E244" s="1" t="s">
        <v>812</v>
      </c>
      <c r="F244" s="62" t="str">
        <f t="shared" si="50"/>
        <v>20106</v>
      </c>
      <c r="G244" s="255">
        <v>10620106</v>
      </c>
      <c r="H244" s="1" t="s">
        <v>386</v>
      </c>
      <c r="I244" s="61">
        <v>19</v>
      </c>
      <c r="J244" s="61">
        <v>3.4</v>
      </c>
      <c r="K244" s="61">
        <v>8.1</v>
      </c>
      <c r="L244" s="69">
        <f t="shared" si="52"/>
        <v>0.64599999999999991</v>
      </c>
      <c r="M244" s="69">
        <f t="shared" si="53"/>
        <v>1.5390000000000001</v>
      </c>
      <c r="N244" s="56">
        <f>INDEX(Rate_Chart!$A$1:$AK$127,MATCH(Data!J244,Rate_Chart!$A$1:$A$127,0),MATCH(Data!K244,Rate_Chart!$A$1:$AK$1,0))</f>
        <v>36.697125900000003</v>
      </c>
      <c r="O244" s="57">
        <f t="shared" si="54"/>
        <v>697.24539210000012</v>
      </c>
      <c r="P244" s="58">
        <f t="shared" si="55"/>
        <v>417.01279431818188</v>
      </c>
      <c r="Q244" s="58">
        <f t="shared" si="56"/>
        <v>278.00852954545456</v>
      </c>
      <c r="R244" s="66">
        <f t="shared" si="51"/>
        <v>12.201794361750004</v>
      </c>
      <c r="S244" s="64">
        <f t="shared" si="57"/>
        <v>71.25</v>
      </c>
      <c r="T244" s="66">
        <f t="shared" si="58"/>
        <v>780.69718646175011</v>
      </c>
      <c r="U244" s="68">
        <f t="shared" si="59"/>
        <v>41.089325603250003</v>
      </c>
      <c r="V244" s="68">
        <f t="shared" si="60"/>
        <v>466.92415458238645</v>
      </c>
      <c r="W244" s="68">
        <f t="shared" si="61"/>
        <v>311.28276972159097</v>
      </c>
    </row>
    <row r="245" spans="1:23" x14ac:dyDescent="0.25">
      <c r="A245" s="169" t="s">
        <v>887</v>
      </c>
      <c r="B245" s="61" t="s">
        <v>394</v>
      </c>
      <c r="C245" s="61" t="s">
        <v>589</v>
      </c>
      <c r="D245" s="61" t="s">
        <v>591</v>
      </c>
      <c r="E245" s="1" t="s">
        <v>812</v>
      </c>
      <c r="F245" s="62" t="str">
        <f t="shared" si="50"/>
        <v>20106</v>
      </c>
      <c r="G245" s="255">
        <v>10620106</v>
      </c>
      <c r="H245" s="1" t="s">
        <v>385</v>
      </c>
      <c r="I245" s="61">
        <v>11</v>
      </c>
      <c r="J245" s="61">
        <v>5.8</v>
      </c>
      <c r="K245" s="61">
        <v>8.4</v>
      </c>
      <c r="L245" s="69">
        <f t="shared" si="52"/>
        <v>0.63800000000000001</v>
      </c>
      <c r="M245" s="69">
        <f t="shared" si="53"/>
        <v>0.92400000000000004</v>
      </c>
      <c r="N245" s="56">
        <f>INDEX(Rate_Chart!$A$1:$AK$127,MATCH(Data!J245,Rate_Chart!$A$1:$A$127,0),MATCH(Data!K245,Rate_Chart!$A$1:$AK$1,0))</f>
        <v>46.9771</v>
      </c>
      <c r="O245" s="57">
        <f t="shared" si="54"/>
        <v>516.74810000000002</v>
      </c>
      <c r="P245" s="58">
        <f t="shared" si="55"/>
        <v>412.07982456140354</v>
      </c>
      <c r="Q245" s="58">
        <f t="shared" si="56"/>
        <v>274.71988304093571</v>
      </c>
      <c r="R245" s="66">
        <f t="shared" si="51"/>
        <v>9.0430917500000021</v>
      </c>
      <c r="S245" s="64">
        <f t="shared" si="57"/>
        <v>41.25</v>
      </c>
      <c r="T245" s="66">
        <f t="shared" si="58"/>
        <v>567.04119175000005</v>
      </c>
      <c r="U245" s="68">
        <f t="shared" si="59"/>
        <v>51.549199250000008</v>
      </c>
      <c r="V245" s="68">
        <f t="shared" si="60"/>
        <v>452.18595833333342</v>
      </c>
      <c r="W245" s="68">
        <f t="shared" si="61"/>
        <v>301.45730555555559</v>
      </c>
    </row>
    <row r="246" spans="1:23" x14ac:dyDescent="0.25">
      <c r="A246" s="169" t="s">
        <v>887</v>
      </c>
      <c r="B246" s="61" t="s">
        <v>395</v>
      </c>
      <c r="C246" s="61" t="s">
        <v>589</v>
      </c>
      <c r="D246" s="61" t="s">
        <v>591</v>
      </c>
      <c r="E246" s="1" t="s">
        <v>812</v>
      </c>
      <c r="F246" s="62" t="str">
        <f t="shared" si="50"/>
        <v>20106</v>
      </c>
      <c r="G246" s="255">
        <v>10620106</v>
      </c>
      <c r="H246" s="1" t="s">
        <v>386</v>
      </c>
      <c r="I246" s="61">
        <v>17</v>
      </c>
      <c r="J246" s="61">
        <v>3.3</v>
      </c>
      <c r="K246" s="61">
        <v>8.1</v>
      </c>
      <c r="L246" s="69">
        <f t="shared" si="52"/>
        <v>0.56099999999999994</v>
      </c>
      <c r="M246" s="69">
        <f t="shared" si="53"/>
        <v>1.3769999999999998</v>
      </c>
      <c r="N246" s="56">
        <f>INDEX(Rate_Chart!$A$1:$AK$127,MATCH(Data!J246,Rate_Chart!$A$1:$A$127,0),MATCH(Data!K246,Rate_Chart!$A$1:$AK$1,0))</f>
        <v>36.280125900000002</v>
      </c>
      <c r="O246" s="57">
        <f t="shared" si="54"/>
        <v>616.76214030000006</v>
      </c>
      <c r="P246" s="58">
        <f t="shared" si="55"/>
        <v>417.0129413793104</v>
      </c>
      <c r="Q246" s="58">
        <f t="shared" si="56"/>
        <v>278.00862758620696</v>
      </c>
      <c r="R246" s="66">
        <f t="shared" si="51"/>
        <v>10.793337455250002</v>
      </c>
      <c r="S246" s="64">
        <f t="shared" si="57"/>
        <v>63.75</v>
      </c>
      <c r="T246" s="66">
        <f t="shared" si="58"/>
        <v>691.30547775525008</v>
      </c>
      <c r="U246" s="68">
        <f t="shared" si="59"/>
        <v>40.665028103250002</v>
      </c>
      <c r="V246" s="68">
        <f t="shared" si="60"/>
        <v>467.4141161293104</v>
      </c>
      <c r="W246" s="68">
        <f t="shared" si="61"/>
        <v>311.6094107528736</v>
      </c>
    </row>
    <row r="247" spans="1:23" x14ac:dyDescent="0.25">
      <c r="A247" s="169" t="s">
        <v>888</v>
      </c>
      <c r="B247" s="61" t="s">
        <v>394</v>
      </c>
      <c r="C247" s="61" t="s">
        <v>589</v>
      </c>
      <c r="D247" s="61" t="s">
        <v>591</v>
      </c>
      <c r="E247" s="1" t="s">
        <v>812</v>
      </c>
      <c r="F247" s="62" t="str">
        <f t="shared" si="50"/>
        <v>20106</v>
      </c>
      <c r="G247" s="255">
        <v>10620106</v>
      </c>
      <c r="H247" s="1" t="s">
        <v>385</v>
      </c>
      <c r="I247" s="61">
        <v>5</v>
      </c>
      <c r="J247" s="61">
        <v>6.9</v>
      </c>
      <c r="K247" s="61">
        <v>8.8000000000000007</v>
      </c>
      <c r="L247" s="69">
        <f t="shared" si="52"/>
        <v>0.34499999999999997</v>
      </c>
      <c r="M247" s="69">
        <f t="shared" si="53"/>
        <v>0.44</v>
      </c>
      <c r="N247" s="56">
        <f>INDEX(Rate_Chart!$A$1:$AK$127,MATCH(Data!J247,Rate_Chart!$A$1:$A$127,0),MATCH(Data!K247,Rate_Chart!$A$1:$AK$1,0))</f>
        <v>57.038850000000004</v>
      </c>
      <c r="O247" s="57">
        <f t="shared" si="54"/>
        <v>285.19425000000001</v>
      </c>
      <c r="P247" s="58">
        <f t="shared" si="55"/>
        <v>446.77950391644907</v>
      </c>
      <c r="Q247" s="58">
        <f t="shared" si="56"/>
        <v>297.85300261096603</v>
      </c>
      <c r="R247" s="66">
        <f t="shared" si="51"/>
        <v>4.9908993750000006</v>
      </c>
      <c r="S247" s="64">
        <f t="shared" si="57"/>
        <v>18.75</v>
      </c>
      <c r="T247" s="66">
        <f t="shared" si="58"/>
        <v>308.93514937500004</v>
      </c>
      <c r="U247" s="68">
        <f t="shared" si="59"/>
        <v>61.787029875000009</v>
      </c>
      <c r="V247" s="68">
        <f t="shared" si="60"/>
        <v>483.97151338120108</v>
      </c>
      <c r="W247" s="68">
        <f t="shared" si="61"/>
        <v>322.6476755874674</v>
      </c>
    </row>
    <row r="248" spans="1:23" x14ac:dyDescent="0.25">
      <c r="A248" s="169" t="s">
        <v>888</v>
      </c>
      <c r="B248" s="61" t="s">
        <v>394</v>
      </c>
      <c r="C248" s="61" t="s">
        <v>589</v>
      </c>
      <c r="D248" s="61" t="s">
        <v>591</v>
      </c>
      <c r="E248" s="1" t="s">
        <v>812</v>
      </c>
      <c r="F248" s="62" t="str">
        <f t="shared" si="50"/>
        <v>20106</v>
      </c>
      <c r="G248" s="255">
        <v>10620106</v>
      </c>
      <c r="H248" s="1" t="s">
        <v>386</v>
      </c>
      <c r="I248" s="61">
        <v>13</v>
      </c>
      <c r="J248" s="61">
        <v>3.6</v>
      </c>
      <c r="K248" s="61">
        <v>8</v>
      </c>
      <c r="L248" s="69">
        <f t="shared" si="52"/>
        <v>0.46800000000000003</v>
      </c>
      <c r="M248" s="69">
        <f t="shared" si="53"/>
        <v>1.04</v>
      </c>
      <c r="N248" s="56">
        <f>INDEX(Rate_Chart!$A$1:$AK$127,MATCH(Data!J248,Rate_Chart!$A$1:$A$127,0),MATCH(Data!K248,Rate_Chart!$A$1:$AK$1,0))</f>
        <v>37.253112000000009</v>
      </c>
      <c r="O248" s="57">
        <f t="shared" si="54"/>
        <v>484.29045600000012</v>
      </c>
      <c r="P248" s="58">
        <f t="shared" si="55"/>
        <v>417.01244776119404</v>
      </c>
      <c r="Q248" s="58">
        <f t="shared" si="56"/>
        <v>278.00829850746271</v>
      </c>
      <c r="R248" s="66">
        <f t="shared" si="51"/>
        <v>8.4750829800000034</v>
      </c>
      <c r="S248" s="64">
        <f t="shared" si="57"/>
        <v>48.75</v>
      </c>
      <c r="T248" s="66">
        <f t="shared" si="58"/>
        <v>541.51553898000009</v>
      </c>
      <c r="U248" s="68">
        <f t="shared" si="59"/>
        <v>41.655041460000007</v>
      </c>
      <c r="V248" s="68">
        <f t="shared" si="60"/>
        <v>466.28777753731345</v>
      </c>
      <c r="W248" s="68">
        <f t="shared" si="61"/>
        <v>310.85851835820898</v>
      </c>
    </row>
    <row r="249" spans="1:23" x14ac:dyDescent="0.25">
      <c r="A249" s="169" t="s">
        <v>888</v>
      </c>
      <c r="B249" s="61" t="s">
        <v>395</v>
      </c>
      <c r="C249" s="61" t="s">
        <v>589</v>
      </c>
      <c r="D249" s="61" t="s">
        <v>591</v>
      </c>
      <c r="E249" s="1" t="s">
        <v>812</v>
      </c>
      <c r="F249" s="62" t="str">
        <f t="shared" si="50"/>
        <v>20106</v>
      </c>
      <c r="G249" s="255">
        <v>10620106</v>
      </c>
      <c r="H249" s="1" t="s">
        <v>386</v>
      </c>
      <c r="I249" s="61">
        <v>23</v>
      </c>
      <c r="J249" s="61">
        <v>3.4</v>
      </c>
      <c r="K249" s="61">
        <v>8.1</v>
      </c>
      <c r="L249" s="69">
        <f t="shared" si="52"/>
        <v>0.78200000000000003</v>
      </c>
      <c r="M249" s="69">
        <f t="shared" si="53"/>
        <v>1.8629999999999998</v>
      </c>
      <c r="N249" s="56">
        <f>INDEX(Rate_Chart!$A$1:$AK$127,MATCH(Data!J249,Rate_Chart!$A$1:$A$127,0),MATCH(Data!K249,Rate_Chart!$A$1:$AK$1,0))</f>
        <v>36.697125900000003</v>
      </c>
      <c r="O249" s="57">
        <f t="shared" si="54"/>
        <v>844.03389570000013</v>
      </c>
      <c r="P249" s="58">
        <f t="shared" si="55"/>
        <v>417.01279431818188</v>
      </c>
      <c r="Q249" s="58">
        <f t="shared" si="56"/>
        <v>278.00852954545456</v>
      </c>
      <c r="R249" s="66">
        <f t="shared" si="51"/>
        <v>14.770593174750005</v>
      </c>
      <c r="S249" s="64">
        <f t="shared" si="57"/>
        <v>86.25</v>
      </c>
      <c r="T249" s="66">
        <f t="shared" si="58"/>
        <v>945.05448887475018</v>
      </c>
      <c r="U249" s="68">
        <f t="shared" si="59"/>
        <v>41.08932560325001</v>
      </c>
      <c r="V249" s="68">
        <f t="shared" si="60"/>
        <v>466.92415458238651</v>
      </c>
      <c r="W249" s="68">
        <f t="shared" si="61"/>
        <v>311.28276972159102</v>
      </c>
    </row>
    <row r="250" spans="1:23" x14ac:dyDescent="0.25">
      <c r="A250" s="169" t="s">
        <v>919</v>
      </c>
      <c r="B250" s="61" t="s">
        <v>394</v>
      </c>
      <c r="C250" s="61" t="s">
        <v>589</v>
      </c>
      <c r="D250" s="61" t="s">
        <v>591</v>
      </c>
      <c r="E250" s="1" t="s">
        <v>812</v>
      </c>
      <c r="F250" s="62" t="str">
        <f t="shared" si="50"/>
        <v>20106</v>
      </c>
      <c r="G250" s="255">
        <v>10620106</v>
      </c>
      <c r="H250" s="1" t="s">
        <v>385</v>
      </c>
      <c r="I250" s="61">
        <v>7</v>
      </c>
      <c r="J250" s="61">
        <v>7</v>
      </c>
      <c r="K250" s="61">
        <v>8.8000000000000007</v>
      </c>
      <c r="L250" s="69">
        <f t="shared" si="52"/>
        <v>0.49</v>
      </c>
      <c r="M250" s="69">
        <f t="shared" si="53"/>
        <v>0.6160000000000001</v>
      </c>
      <c r="N250" s="56">
        <f>INDEX(Rate_Chart!$A$1:$AK$127,MATCH(Data!J250,Rate_Chart!$A$1:$A$127,0),MATCH(Data!K250,Rate_Chart!$A$1:$AK$1,0))</f>
        <v>57.865500000000004</v>
      </c>
      <c r="O250" s="57">
        <f t="shared" si="54"/>
        <v>405.05850000000004</v>
      </c>
      <c r="P250" s="58">
        <f t="shared" si="55"/>
        <v>449.73186528497411</v>
      </c>
      <c r="Q250" s="58">
        <f t="shared" si="56"/>
        <v>299.82124352331607</v>
      </c>
      <c r="R250" s="66">
        <f t="shared" si="51"/>
        <v>7.0885237500000011</v>
      </c>
      <c r="S250" s="64">
        <f t="shared" si="57"/>
        <v>26.25</v>
      </c>
      <c r="T250" s="66">
        <f t="shared" si="58"/>
        <v>438.39702375000002</v>
      </c>
      <c r="U250" s="68">
        <f t="shared" si="59"/>
        <v>62.62814625</v>
      </c>
      <c r="V250" s="68">
        <f t="shared" si="60"/>
        <v>486.74725064766835</v>
      </c>
      <c r="W250" s="68">
        <f t="shared" si="61"/>
        <v>324.49816709844555</v>
      </c>
    </row>
    <row r="251" spans="1:23" x14ac:dyDescent="0.25">
      <c r="A251" s="169" t="s">
        <v>919</v>
      </c>
      <c r="B251" s="61" t="s">
        <v>394</v>
      </c>
      <c r="C251" s="61" t="s">
        <v>589</v>
      </c>
      <c r="D251" s="61" t="s">
        <v>591</v>
      </c>
      <c r="E251" s="1" t="s">
        <v>812</v>
      </c>
      <c r="F251" s="62" t="str">
        <f t="shared" si="50"/>
        <v>20106</v>
      </c>
      <c r="G251" s="255">
        <v>10620106</v>
      </c>
      <c r="H251" s="1" t="s">
        <v>386</v>
      </c>
      <c r="I251" s="61">
        <v>14</v>
      </c>
      <c r="J251" s="61">
        <v>3.5</v>
      </c>
      <c r="K251" s="61">
        <v>8.1</v>
      </c>
      <c r="L251" s="69">
        <f t="shared" si="52"/>
        <v>0.49</v>
      </c>
      <c r="M251" s="69">
        <f t="shared" si="53"/>
        <v>1.1339999999999999</v>
      </c>
      <c r="N251" s="56">
        <f>INDEX(Rate_Chart!$A$1:$AK$127,MATCH(Data!J251,Rate_Chart!$A$1:$A$127,0),MATCH(Data!K251,Rate_Chart!$A$1:$AK$1,0))</f>
        <v>37.114125900000005</v>
      </c>
      <c r="O251" s="57">
        <f t="shared" si="54"/>
        <v>519.59776260000012</v>
      </c>
      <c r="P251" s="58">
        <f t="shared" si="55"/>
        <v>417.01265056179784</v>
      </c>
      <c r="Q251" s="58">
        <f t="shared" si="56"/>
        <v>278.00843370786521</v>
      </c>
      <c r="R251" s="66">
        <f t="shared" si="51"/>
        <v>9.0929608455000022</v>
      </c>
      <c r="S251" s="64">
        <f t="shared" si="57"/>
        <v>52.5</v>
      </c>
      <c r="T251" s="66">
        <f t="shared" si="58"/>
        <v>581.19072344550011</v>
      </c>
      <c r="U251" s="68">
        <f t="shared" si="59"/>
        <v>41.513623103250005</v>
      </c>
      <c r="V251" s="68">
        <f t="shared" si="60"/>
        <v>466.44520340730344</v>
      </c>
      <c r="W251" s="68">
        <f t="shared" si="61"/>
        <v>310.96346893820231</v>
      </c>
    </row>
    <row r="252" spans="1:23" x14ac:dyDescent="0.25">
      <c r="A252" s="169" t="s">
        <v>919</v>
      </c>
      <c r="B252" s="61" t="s">
        <v>395</v>
      </c>
      <c r="C252" s="61" t="s">
        <v>589</v>
      </c>
      <c r="D252" s="61" t="s">
        <v>591</v>
      </c>
      <c r="E252" s="1" t="s">
        <v>812</v>
      </c>
      <c r="F252" s="62" t="str">
        <f t="shared" si="50"/>
        <v>20106</v>
      </c>
      <c r="G252" s="255">
        <v>10620106</v>
      </c>
      <c r="H252" s="1" t="s">
        <v>386</v>
      </c>
      <c r="I252" s="61">
        <v>17</v>
      </c>
      <c r="J252" s="61">
        <v>3.7</v>
      </c>
      <c r="K252" s="61">
        <v>8.1</v>
      </c>
      <c r="L252" s="69">
        <f t="shared" si="52"/>
        <v>0.629</v>
      </c>
      <c r="M252" s="69">
        <f t="shared" si="53"/>
        <v>1.3769999999999998</v>
      </c>
      <c r="N252" s="56">
        <f>INDEX(Rate_Chart!$A$1:$AK$127,MATCH(Data!J252,Rate_Chart!$A$1:$A$127,0),MATCH(Data!K252,Rate_Chart!$A$1:$AK$1,0))</f>
        <v>37.948125900000008</v>
      </c>
      <c r="O252" s="57">
        <f t="shared" si="54"/>
        <v>645.11814030000016</v>
      </c>
      <c r="P252" s="58">
        <f t="shared" si="55"/>
        <v>417.01237252747262</v>
      </c>
      <c r="Q252" s="58">
        <f t="shared" si="56"/>
        <v>278.00824835164843</v>
      </c>
      <c r="R252" s="66">
        <f t="shared" si="51"/>
        <v>11.289567455250005</v>
      </c>
      <c r="S252" s="64">
        <f t="shared" si="57"/>
        <v>63.75</v>
      </c>
      <c r="T252" s="66">
        <f t="shared" si="58"/>
        <v>720.15770775525016</v>
      </c>
      <c r="U252" s="68">
        <f t="shared" si="59"/>
        <v>42.362218103250008</v>
      </c>
      <c r="V252" s="68">
        <f t="shared" si="60"/>
        <v>465.51888025549459</v>
      </c>
      <c r="W252" s="68">
        <f t="shared" si="61"/>
        <v>310.34592017032975</v>
      </c>
    </row>
    <row r="253" spans="1:23" x14ac:dyDescent="0.25">
      <c r="A253" s="169" t="s">
        <v>920</v>
      </c>
      <c r="B253" s="61" t="s">
        <v>394</v>
      </c>
      <c r="C253" s="61" t="s">
        <v>589</v>
      </c>
      <c r="D253" s="61" t="s">
        <v>591</v>
      </c>
      <c r="E253" s="1" t="s">
        <v>812</v>
      </c>
      <c r="F253" s="62" t="str">
        <f t="shared" si="50"/>
        <v>20106</v>
      </c>
      <c r="G253" s="255">
        <v>10620106</v>
      </c>
      <c r="H253" s="1" t="s">
        <v>385</v>
      </c>
      <c r="I253" s="61">
        <v>7</v>
      </c>
      <c r="J253" s="61">
        <v>7</v>
      </c>
      <c r="K253" s="61">
        <v>8.6</v>
      </c>
      <c r="L253" s="69">
        <f t="shared" si="52"/>
        <v>0.49</v>
      </c>
      <c r="M253" s="69">
        <f t="shared" si="53"/>
        <v>0.60199999999999998</v>
      </c>
      <c r="N253" s="56">
        <f>INDEX(Rate_Chart!$A$1:$AK$127,MATCH(Data!J253,Rate_Chart!$A$1:$A$127,0),MATCH(Data!K253,Rate_Chart!$A$1:$AK$1,0))</f>
        <v>57.280999999999999</v>
      </c>
      <c r="O253" s="57">
        <f t="shared" si="54"/>
        <v>400.96699999999998</v>
      </c>
      <c r="P253" s="58">
        <f t="shared" si="55"/>
        <v>449.85078534031413</v>
      </c>
      <c r="Q253" s="58">
        <f t="shared" si="56"/>
        <v>299.90052356020942</v>
      </c>
      <c r="R253" s="66">
        <f t="shared" si="51"/>
        <v>7.0169225000000006</v>
      </c>
      <c r="S253" s="64">
        <f t="shared" si="57"/>
        <v>26.25</v>
      </c>
      <c r="T253" s="66">
        <f t="shared" si="58"/>
        <v>434.23392250000001</v>
      </c>
      <c r="U253" s="68">
        <f t="shared" si="59"/>
        <v>62.033417499999999</v>
      </c>
      <c r="V253" s="68">
        <f t="shared" si="60"/>
        <v>487.17343586387437</v>
      </c>
      <c r="W253" s="68">
        <f t="shared" si="61"/>
        <v>324.78229057591625</v>
      </c>
    </row>
    <row r="254" spans="1:23" x14ac:dyDescent="0.25">
      <c r="A254" s="169" t="s">
        <v>920</v>
      </c>
      <c r="B254" s="61" t="s">
        <v>394</v>
      </c>
      <c r="C254" s="61" t="s">
        <v>589</v>
      </c>
      <c r="D254" s="61" t="s">
        <v>591</v>
      </c>
      <c r="E254" s="1" t="s">
        <v>812</v>
      </c>
      <c r="F254" s="62" t="str">
        <f t="shared" si="50"/>
        <v>20106</v>
      </c>
      <c r="G254" s="255">
        <v>10620106</v>
      </c>
      <c r="H254" s="1" t="s">
        <v>386</v>
      </c>
      <c r="I254" s="61">
        <v>15</v>
      </c>
      <c r="J254" s="61">
        <v>3.8</v>
      </c>
      <c r="K254" s="61">
        <v>8.1</v>
      </c>
      <c r="L254" s="69">
        <f t="shared" si="52"/>
        <v>0.56999999999999995</v>
      </c>
      <c r="M254" s="69">
        <f t="shared" si="53"/>
        <v>1.2150000000000001</v>
      </c>
      <c r="N254" s="56">
        <f>INDEX(Rate_Chart!$A$1:$AK$127,MATCH(Data!J254,Rate_Chart!$A$1:$A$127,0),MATCH(Data!K254,Rate_Chart!$A$1:$AK$1,0))</f>
        <v>38.365125900000002</v>
      </c>
      <c r="O254" s="57">
        <f t="shared" si="54"/>
        <v>575.47688850000009</v>
      </c>
      <c r="P254" s="58">
        <f t="shared" si="55"/>
        <v>417.01223804347831</v>
      </c>
      <c r="Q254" s="58">
        <f t="shared" si="56"/>
        <v>278.00815869565218</v>
      </c>
      <c r="R254" s="66">
        <f t="shared" si="51"/>
        <v>10.070845548750002</v>
      </c>
      <c r="S254" s="64">
        <f t="shared" si="57"/>
        <v>56.25</v>
      </c>
      <c r="T254" s="66">
        <f t="shared" si="58"/>
        <v>641.79773404875004</v>
      </c>
      <c r="U254" s="68">
        <f t="shared" si="59"/>
        <v>42.786515603250002</v>
      </c>
      <c r="V254" s="68">
        <f t="shared" si="60"/>
        <v>465.07082177445653</v>
      </c>
      <c r="W254" s="68">
        <f t="shared" si="61"/>
        <v>310.04721451630434</v>
      </c>
    </row>
    <row r="255" spans="1:23" x14ac:dyDescent="0.25">
      <c r="A255" s="169" t="s">
        <v>920</v>
      </c>
      <c r="B255" s="61" t="s">
        <v>395</v>
      </c>
      <c r="C255" s="61" t="s">
        <v>589</v>
      </c>
      <c r="D255" s="61" t="s">
        <v>591</v>
      </c>
      <c r="E255" s="1" t="s">
        <v>812</v>
      </c>
      <c r="F255" s="62" t="str">
        <f t="shared" si="50"/>
        <v>20106</v>
      </c>
      <c r="G255" s="255">
        <v>10620106</v>
      </c>
      <c r="H255" s="1" t="s">
        <v>386</v>
      </c>
      <c r="I255" s="61">
        <v>19</v>
      </c>
      <c r="J255" s="61">
        <v>3.3</v>
      </c>
      <c r="K255" s="61">
        <v>8</v>
      </c>
      <c r="L255" s="69">
        <f t="shared" si="52"/>
        <v>0.627</v>
      </c>
      <c r="M255" s="69">
        <f t="shared" si="53"/>
        <v>1.52</v>
      </c>
      <c r="N255" s="56">
        <f>INDEX(Rate_Chart!$A$1:$AK$127,MATCH(Data!J255,Rate_Chart!$A$1:$A$127,0),MATCH(Data!K255,Rate_Chart!$A$1:$AK$1,0))</f>
        <v>36.002112000000004</v>
      </c>
      <c r="O255" s="57">
        <f t="shared" si="54"/>
        <v>684.0401280000001</v>
      </c>
      <c r="P255" s="58">
        <f t="shared" si="55"/>
        <v>417.01288030888031</v>
      </c>
      <c r="Q255" s="58">
        <f t="shared" si="56"/>
        <v>278.00858687258687</v>
      </c>
      <c r="R255" s="66">
        <f t="shared" si="51"/>
        <v>11.970702240000003</v>
      </c>
      <c r="S255" s="64">
        <f t="shared" si="57"/>
        <v>71.25</v>
      </c>
      <c r="T255" s="66">
        <f t="shared" si="58"/>
        <v>767.26083024000013</v>
      </c>
      <c r="U255" s="68">
        <f t="shared" si="59"/>
        <v>40.382148960000009</v>
      </c>
      <c r="V255" s="68">
        <f t="shared" si="60"/>
        <v>467.74689915057917</v>
      </c>
      <c r="W255" s="68">
        <f t="shared" si="61"/>
        <v>311.83126610038613</v>
      </c>
    </row>
    <row r="256" spans="1:23" x14ac:dyDescent="0.25">
      <c r="A256" s="169" t="s">
        <v>922</v>
      </c>
      <c r="B256" s="61" t="s">
        <v>394</v>
      </c>
      <c r="C256" s="61" t="s">
        <v>589</v>
      </c>
      <c r="D256" s="61" t="s">
        <v>591</v>
      </c>
      <c r="E256" s="1" t="s">
        <v>812</v>
      </c>
      <c r="F256" s="62" t="str">
        <f t="shared" si="50"/>
        <v>20106</v>
      </c>
      <c r="G256" s="255">
        <v>10620106</v>
      </c>
      <c r="H256" s="1" t="s">
        <v>385</v>
      </c>
      <c r="I256" s="61">
        <v>6</v>
      </c>
      <c r="J256" s="61">
        <v>6.5</v>
      </c>
      <c r="K256" s="61">
        <v>8.8000000000000007</v>
      </c>
      <c r="L256" s="69">
        <f t="shared" si="52"/>
        <v>0.39</v>
      </c>
      <c r="M256" s="69">
        <f t="shared" si="53"/>
        <v>0.52800000000000002</v>
      </c>
      <c r="N256" s="56">
        <f>INDEX(Rate_Chart!$A$1:$AK$127,MATCH(Data!J256,Rate_Chart!$A$1:$A$127,0),MATCH(Data!K256,Rate_Chart!$A$1:$AK$1,0))</f>
        <v>53.732250000000001</v>
      </c>
      <c r="O256" s="57">
        <f t="shared" si="54"/>
        <v>322.39350000000002</v>
      </c>
      <c r="P256" s="58">
        <f t="shared" si="55"/>
        <v>434.49258760107813</v>
      </c>
      <c r="Q256" s="58">
        <f t="shared" si="56"/>
        <v>289.66172506738542</v>
      </c>
      <c r="R256" s="66">
        <f t="shared" si="51"/>
        <v>5.6418862500000007</v>
      </c>
      <c r="S256" s="64">
        <f t="shared" si="57"/>
        <v>22.5</v>
      </c>
      <c r="T256" s="66">
        <f t="shared" si="58"/>
        <v>350.53538624999999</v>
      </c>
      <c r="U256" s="68">
        <f t="shared" si="59"/>
        <v>58.422564375</v>
      </c>
      <c r="V256" s="68">
        <f t="shared" si="60"/>
        <v>472.41965801886789</v>
      </c>
      <c r="W256" s="68">
        <f t="shared" si="61"/>
        <v>314.94643867924526</v>
      </c>
    </row>
    <row r="257" spans="1:23" x14ac:dyDescent="0.25">
      <c r="A257" s="169" t="s">
        <v>922</v>
      </c>
      <c r="B257" s="61" t="s">
        <v>394</v>
      </c>
      <c r="C257" s="61" t="s">
        <v>589</v>
      </c>
      <c r="D257" s="61" t="s">
        <v>591</v>
      </c>
      <c r="E257" s="1" t="s">
        <v>812</v>
      </c>
      <c r="F257" s="62" t="str">
        <f t="shared" si="50"/>
        <v>20106</v>
      </c>
      <c r="G257" s="255">
        <v>10620106</v>
      </c>
      <c r="H257" s="1" t="s">
        <v>386</v>
      </c>
      <c r="I257" s="61">
        <v>14</v>
      </c>
      <c r="J257" s="61">
        <v>3.7</v>
      </c>
      <c r="K257" s="61">
        <v>8.1</v>
      </c>
      <c r="L257" s="69">
        <f t="shared" si="52"/>
        <v>0.51800000000000002</v>
      </c>
      <c r="M257" s="69">
        <f t="shared" si="53"/>
        <v>1.1339999999999999</v>
      </c>
      <c r="N257" s="56">
        <f>INDEX(Rate_Chart!$A$1:$AK$127,MATCH(Data!J257,Rate_Chart!$A$1:$A$127,0),MATCH(Data!K257,Rate_Chart!$A$1:$AK$1,0))</f>
        <v>37.948125900000008</v>
      </c>
      <c r="O257" s="57">
        <f t="shared" si="54"/>
        <v>531.27376260000005</v>
      </c>
      <c r="P257" s="58">
        <f t="shared" si="55"/>
        <v>417.01237252747262</v>
      </c>
      <c r="Q257" s="58">
        <f t="shared" si="56"/>
        <v>278.00824835164843</v>
      </c>
      <c r="R257" s="66">
        <f t="shared" si="51"/>
        <v>9.297290845500001</v>
      </c>
      <c r="S257" s="64">
        <f t="shared" si="57"/>
        <v>52.5</v>
      </c>
      <c r="T257" s="66">
        <f t="shared" si="58"/>
        <v>593.07105344550007</v>
      </c>
      <c r="U257" s="68">
        <f t="shared" si="59"/>
        <v>42.362218103250008</v>
      </c>
      <c r="V257" s="68">
        <f t="shared" si="60"/>
        <v>465.51888025549459</v>
      </c>
      <c r="W257" s="68">
        <f t="shared" si="61"/>
        <v>310.34592017032975</v>
      </c>
    </row>
    <row r="258" spans="1:23" x14ac:dyDescent="0.25">
      <c r="A258" s="169" t="s">
        <v>922</v>
      </c>
      <c r="B258" s="61" t="s">
        <v>395</v>
      </c>
      <c r="C258" s="61" t="s">
        <v>589</v>
      </c>
      <c r="D258" s="61" t="s">
        <v>591</v>
      </c>
      <c r="E258" s="1" t="s">
        <v>812</v>
      </c>
      <c r="F258" s="62" t="str">
        <f t="shared" si="50"/>
        <v>20106</v>
      </c>
      <c r="G258" s="255">
        <v>10620106</v>
      </c>
      <c r="H258" s="1" t="s">
        <v>386</v>
      </c>
      <c r="I258" s="61">
        <v>16</v>
      </c>
      <c r="J258" s="61">
        <v>3.7</v>
      </c>
      <c r="K258" s="61">
        <v>8.1999999999999993</v>
      </c>
      <c r="L258" s="69">
        <f t="shared" si="52"/>
        <v>0.59200000000000008</v>
      </c>
      <c r="M258" s="69">
        <f t="shared" si="53"/>
        <v>1.3119999999999998</v>
      </c>
      <c r="N258" s="56">
        <f>INDEX(Rate_Chart!$A$1:$AK$127,MATCH(Data!J258,Rate_Chart!$A$1:$A$127,0),MATCH(Data!K258,Rate_Chart!$A$1:$AK$1,0))</f>
        <v>38.226139799999999</v>
      </c>
      <c r="O258" s="57">
        <f t="shared" si="54"/>
        <v>611.61823679999998</v>
      </c>
      <c r="P258" s="58">
        <f t="shared" si="55"/>
        <v>417.01243418181815</v>
      </c>
      <c r="Q258" s="58">
        <f t="shared" si="56"/>
        <v>278.00828945454543</v>
      </c>
      <c r="R258" s="66">
        <f t="shared" si="51"/>
        <v>10.703319144</v>
      </c>
      <c r="S258" s="64">
        <f t="shared" si="57"/>
        <v>60</v>
      </c>
      <c r="T258" s="66">
        <f t="shared" si="58"/>
        <v>682.32155594400001</v>
      </c>
      <c r="U258" s="68">
        <f t="shared" si="59"/>
        <v>42.645097246500001</v>
      </c>
      <c r="V258" s="68">
        <f t="shared" si="60"/>
        <v>465.21924268909089</v>
      </c>
      <c r="W258" s="68">
        <f t="shared" si="61"/>
        <v>310.14616179272724</v>
      </c>
    </row>
    <row r="259" spans="1:23" x14ac:dyDescent="0.25">
      <c r="A259" s="169" t="s">
        <v>923</v>
      </c>
      <c r="B259" s="61" t="s">
        <v>394</v>
      </c>
      <c r="C259" s="61" t="s">
        <v>589</v>
      </c>
      <c r="D259" s="61" t="s">
        <v>591</v>
      </c>
      <c r="E259" s="1" t="s">
        <v>812</v>
      </c>
      <c r="F259" s="62" t="str">
        <f t="shared" si="50"/>
        <v>20106</v>
      </c>
      <c r="G259" s="255">
        <v>10620106</v>
      </c>
      <c r="H259" s="1" t="s">
        <v>385</v>
      </c>
      <c r="I259" s="61">
        <v>7</v>
      </c>
      <c r="J259" s="61">
        <v>5.5</v>
      </c>
      <c r="K259" s="61">
        <v>8.4</v>
      </c>
      <c r="L259" s="69">
        <f t="shared" si="52"/>
        <v>0.38500000000000001</v>
      </c>
      <c r="M259" s="69">
        <f t="shared" si="53"/>
        <v>0.58800000000000008</v>
      </c>
      <c r="N259" s="56">
        <f>INDEX(Rate_Chart!$A$1:$AK$127,MATCH(Data!J259,Rate_Chart!$A$1:$A$127,0),MATCH(Data!K259,Rate_Chart!$A$1:$AK$1,0))</f>
        <v>46.288167600000008</v>
      </c>
      <c r="O259" s="57">
        <f t="shared" si="54"/>
        <v>324.01717320000006</v>
      </c>
      <c r="P259" s="58">
        <f t="shared" si="55"/>
        <v>417.01051891891899</v>
      </c>
      <c r="Q259" s="58">
        <f t="shared" si="56"/>
        <v>278.00701261261264</v>
      </c>
      <c r="R259" s="66">
        <f t="shared" si="51"/>
        <v>5.6703005310000014</v>
      </c>
      <c r="S259" s="64">
        <f t="shared" si="57"/>
        <v>26.25</v>
      </c>
      <c r="T259" s="66">
        <f t="shared" si="58"/>
        <v>355.93747373100007</v>
      </c>
      <c r="U259" s="68">
        <f t="shared" si="59"/>
        <v>50.848210533000007</v>
      </c>
      <c r="V259" s="68">
        <f t="shared" si="60"/>
        <v>458.09198678378385</v>
      </c>
      <c r="W259" s="68">
        <f t="shared" si="61"/>
        <v>305.39465785585588</v>
      </c>
    </row>
    <row r="260" spans="1:23" x14ac:dyDescent="0.25">
      <c r="A260" s="169" t="s">
        <v>923</v>
      </c>
      <c r="B260" s="61" t="s">
        <v>394</v>
      </c>
      <c r="C260" s="61" t="s">
        <v>589</v>
      </c>
      <c r="D260" s="61" t="s">
        <v>591</v>
      </c>
      <c r="E260" s="1" t="s">
        <v>812</v>
      </c>
      <c r="F260" s="62" t="str">
        <f t="shared" si="50"/>
        <v>20106</v>
      </c>
      <c r="G260" s="255">
        <v>10620106</v>
      </c>
      <c r="H260" s="1" t="s">
        <v>386</v>
      </c>
      <c r="I260" s="61">
        <v>14</v>
      </c>
      <c r="J260" s="61">
        <v>3</v>
      </c>
      <c r="K260" s="61">
        <v>8</v>
      </c>
      <c r="L260" s="69">
        <f t="shared" si="52"/>
        <v>0.42</v>
      </c>
      <c r="M260" s="69">
        <f t="shared" si="53"/>
        <v>1.1200000000000001</v>
      </c>
      <c r="N260" s="56">
        <f>INDEX(Rate_Chart!$A$1:$AK$127,MATCH(Data!J260,Rate_Chart!$A$1:$A$127,0),MATCH(Data!K260,Rate_Chart!$A$1:$AK$1,0))</f>
        <v>34.751112000000006</v>
      </c>
      <c r="O260" s="57">
        <f t="shared" si="54"/>
        <v>486.51556800000009</v>
      </c>
      <c r="P260" s="58">
        <f t="shared" si="55"/>
        <v>417.01334400000002</v>
      </c>
      <c r="Q260" s="58">
        <f t="shared" si="56"/>
        <v>278.00889599999999</v>
      </c>
      <c r="R260" s="66">
        <f t="shared" ref="R260:R323" si="62">O260*1.75%</f>
        <v>8.5140224400000015</v>
      </c>
      <c r="S260" s="64">
        <f t="shared" si="57"/>
        <v>52.5</v>
      </c>
      <c r="T260" s="66">
        <f t="shared" si="58"/>
        <v>547.52959044000011</v>
      </c>
      <c r="U260" s="68">
        <f t="shared" si="59"/>
        <v>39.109256460000005</v>
      </c>
      <c r="V260" s="68">
        <f t="shared" si="60"/>
        <v>469.31107752000003</v>
      </c>
      <c r="W260" s="68">
        <f t="shared" si="61"/>
        <v>312.87405168000004</v>
      </c>
    </row>
    <row r="261" spans="1:23" x14ac:dyDescent="0.25">
      <c r="A261" s="169" t="s">
        <v>923</v>
      </c>
      <c r="B261" s="61" t="s">
        <v>395</v>
      </c>
      <c r="C261" s="61" t="s">
        <v>589</v>
      </c>
      <c r="D261" s="61" t="s">
        <v>591</v>
      </c>
      <c r="E261" s="1" t="s">
        <v>812</v>
      </c>
      <c r="F261" s="62" t="str">
        <f t="shared" ref="F261:F324" si="63">MID(E261,2,5)</f>
        <v>20106</v>
      </c>
      <c r="G261" s="255">
        <v>10620106</v>
      </c>
      <c r="H261" s="1" t="s">
        <v>386</v>
      </c>
      <c r="I261" s="61">
        <v>14</v>
      </c>
      <c r="J261" s="61">
        <v>3.3</v>
      </c>
      <c r="K261" s="61">
        <v>8.1</v>
      </c>
      <c r="L261" s="69">
        <f t="shared" si="52"/>
        <v>0.46199999999999997</v>
      </c>
      <c r="M261" s="69">
        <f t="shared" si="53"/>
        <v>1.1339999999999999</v>
      </c>
      <c r="N261" s="56">
        <f>INDEX(Rate_Chart!$A$1:$AK$127,MATCH(Data!J261,Rate_Chart!$A$1:$A$127,0),MATCH(Data!K261,Rate_Chart!$A$1:$AK$1,0))</f>
        <v>36.280125900000002</v>
      </c>
      <c r="O261" s="57">
        <f t="shared" si="54"/>
        <v>507.92176260000002</v>
      </c>
      <c r="P261" s="58">
        <f t="shared" si="55"/>
        <v>417.0129413793104</v>
      </c>
      <c r="Q261" s="58">
        <f t="shared" si="56"/>
        <v>278.00862758620696</v>
      </c>
      <c r="R261" s="66">
        <f t="shared" si="62"/>
        <v>8.8886308455000016</v>
      </c>
      <c r="S261" s="64">
        <f t="shared" si="57"/>
        <v>52.5</v>
      </c>
      <c r="T261" s="66">
        <f t="shared" si="58"/>
        <v>569.31039344550004</v>
      </c>
      <c r="U261" s="68">
        <f t="shared" si="59"/>
        <v>40.665028103250002</v>
      </c>
      <c r="V261" s="68">
        <f t="shared" si="60"/>
        <v>467.4141161293104</v>
      </c>
      <c r="W261" s="68">
        <f t="shared" si="61"/>
        <v>311.6094107528736</v>
      </c>
    </row>
    <row r="262" spans="1:23" x14ac:dyDescent="0.25">
      <c r="A262" s="169" t="s">
        <v>924</v>
      </c>
      <c r="B262" s="61" t="s">
        <v>394</v>
      </c>
      <c r="C262" s="61" t="s">
        <v>589</v>
      </c>
      <c r="D262" s="61" t="s">
        <v>591</v>
      </c>
      <c r="E262" s="1" t="s">
        <v>812</v>
      </c>
      <c r="F262" s="62" t="str">
        <f t="shared" si="63"/>
        <v>20106</v>
      </c>
      <c r="G262" s="255">
        <v>10620106</v>
      </c>
      <c r="H262" s="1" t="s">
        <v>385</v>
      </c>
      <c r="I262" s="61">
        <v>6</v>
      </c>
      <c r="J262" s="61">
        <v>7</v>
      </c>
      <c r="K262" s="61">
        <v>8.8000000000000007</v>
      </c>
      <c r="L262" s="69">
        <f t="shared" si="52"/>
        <v>0.42</v>
      </c>
      <c r="M262" s="69">
        <f t="shared" si="53"/>
        <v>0.52800000000000002</v>
      </c>
      <c r="N262" s="56">
        <f>INDEX(Rate_Chart!$A$1:$AK$127,MATCH(Data!J262,Rate_Chart!$A$1:$A$127,0),MATCH(Data!K262,Rate_Chart!$A$1:$AK$1,0))</f>
        <v>57.865500000000004</v>
      </c>
      <c r="O262" s="57">
        <f t="shared" si="54"/>
        <v>347.19300000000004</v>
      </c>
      <c r="P262" s="58">
        <f t="shared" si="55"/>
        <v>449.73186528497411</v>
      </c>
      <c r="Q262" s="58">
        <f t="shared" si="56"/>
        <v>299.82124352331607</v>
      </c>
      <c r="R262" s="66">
        <f t="shared" si="62"/>
        <v>6.0758775000000016</v>
      </c>
      <c r="S262" s="64">
        <f t="shared" si="57"/>
        <v>22.5</v>
      </c>
      <c r="T262" s="66">
        <f t="shared" si="58"/>
        <v>375.76887750000003</v>
      </c>
      <c r="U262" s="68">
        <f t="shared" si="59"/>
        <v>62.628146250000007</v>
      </c>
      <c r="V262" s="68">
        <f t="shared" si="60"/>
        <v>486.74725064766841</v>
      </c>
      <c r="W262" s="68">
        <f t="shared" si="61"/>
        <v>324.49816709844561</v>
      </c>
    </row>
    <row r="263" spans="1:23" x14ac:dyDescent="0.25">
      <c r="A263" s="169" t="s">
        <v>924</v>
      </c>
      <c r="B263" s="61" t="s">
        <v>394</v>
      </c>
      <c r="C263" s="61" t="s">
        <v>589</v>
      </c>
      <c r="D263" s="61" t="s">
        <v>591</v>
      </c>
      <c r="E263" s="1" t="s">
        <v>812</v>
      </c>
      <c r="F263" s="62" t="str">
        <f t="shared" si="63"/>
        <v>20106</v>
      </c>
      <c r="G263" s="255">
        <v>10620106</v>
      </c>
      <c r="H263" s="1" t="s">
        <v>386</v>
      </c>
      <c r="I263" s="61">
        <v>15</v>
      </c>
      <c r="J263" s="61">
        <v>3.7</v>
      </c>
      <c r="K263" s="61">
        <v>8.1</v>
      </c>
      <c r="L263" s="69">
        <f t="shared" si="52"/>
        <v>0.55500000000000005</v>
      </c>
      <c r="M263" s="69">
        <f t="shared" si="53"/>
        <v>1.2150000000000001</v>
      </c>
      <c r="N263" s="56">
        <f>INDEX(Rate_Chart!$A$1:$AK$127,MATCH(Data!J263,Rate_Chart!$A$1:$A$127,0),MATCH(Data!K263,Rate_Chart!$A$1:$AK$1,0))</f>
        <v>37.948125900000008</v>
      </c>
      <c r="O263" s="57">
        <f t="shared" si="54"/>
        <v>569.22188850000009</v>
      </c>
      <c r="P263" s="58">
        <f t="shared" si="55"/>
        <v>417.01237252747262</v>
      </c>
      <c r="Q263" s="58">
        <f t="shared" si="56"/>
        <v>278.00824835164843</v>
      </c>
      <c r="R263" s="66">
        <f t="shared" si="62"/>
        <v>9.9613830487500028</v>
      </c>
      <c r="S263" s="64">
        <f t="shared" si="57"/>
        <v>56.25</v>
      </c>
      <c r="T263" s="66">
        <f t="shared" si="58"/>
        <v>635.4332715487501</v>
      </c>
      <c r="U263" s="68">
        <f t="shared" si="59"/>
        <v>42.362218103250008</v>
      </c>
      <c r="V263" s="68">
        <f t="shared" si="60"/>
        <v>465.51888025549459</v>
      </c>
      <c r="W263" s="68">
        <f t="shared" si="61"/>
        <v>310.34592017032975</v>
      </c>
    </row>
    <row r="264" spans="1:23" x14ac:dyDescent="0.25">
      <c r="A264" s="169" t="s">
        <v>924</v>
      </c>
      <c r="B264" s="61" t="s">
        <v>395</v>
      </c>
      <c r="C264" s="61" t="s">
        <v>589</v>
      </c>
      <c r="D264" s="61" t="s">
        <v>591</v>
      </c>
      <c r="E264" s="1" t="s">
        <v>812</v>
      </c>
      <c r="F264" s="62" t="str">
        <f t="shared" si="63"/>
        <v>20106</v>
      </c>
      <c r="G264" s="255">
        <v>10620106</v>
      </c>
      <c r="H264" s="1" t="s">
        <v>386</v>
      </c>
      <c r="I264" s="61">
        <v>16</v>
      </c>
      <c r="J264" s="61">
        <v>3.4</v>
      </c>
      <c r="K264" s="61">
        <v>8.1</v>
      </c>
      <c r="L264" s="69">
        <f t="shared" si="52"/>
        <v>0.54400000000000004</v>
      </c>
      <c r="M264" s="69">
        <f t="shared" si="53"/>
        <v>1.296</v>
      </c>
      <c r="N264" s="56">
        <f>INDEX(Rate_Chart!$A$1:$AK$127,MATCH(Data!J264,Rate_Chart!$A$1:$A$127,0),MATCH(Data!K264,Rate_Chart!$A$1:$AK$1,0))</f>
        <v>36.697125900000003</v>
      </c>
      <c r="O264" s="57">
        <f t="shared" si="54"/>
        <v>587.15401440000005</v>
      </c>
      <c r="P264" s="58">
        <f t="shared" si="55"/>
        <v>417.01279431818188</v>
      </c>
      <c r="Q264" s="58">
        <f t="shared" si="56"/>
        <v>278.00852954545456</v>
      </c>
      <c r="R264" s="66">
        <f t="shared" si="62"/>
        <v>10.275195252000001</v>
      </c>
      <c r="S264" s="64">
        <f t="shared" si="57"/>
        <v>60</v>
      </c>
      <c r="T264" s="66">
        <f t="shared" si="58"/>
        <v>657.42920965200005</v>
      </c>
      <c r="U264" s="68">
        <f t="shared" si="59"/>
        <v>41.089325603250003</v>
      </c>
      <c r="V264" s="68">
        <f t="shared" si="60"/>
        <v>466.92415458238645</v>
      </c>
      <c r="W264" s="68">
        <f t="shared" si="61"/>
        <v>311.28276972159097</v>
      </c>
    </row>
    <row r="265" spans="1:23" x14ac:dyDescent="0.25">
      <c r="A265" s="169" t="s">
        <v>921</v>
      </c>
      <c r="B265" s="61" t="s">
        <v>394</v>
      </c>
      <c r="C265" s="61" t="s">
        <v>589</v>
      </c>
      <c r="D265" s="61" t="s">
        <v>591</v>
      </c>
      <c r="E265" s="1" t="s">
        <v>847</v>
      </c>
      <c r="F265" s="62" t="str">
        <f t="shared" si="63"/>
        <v>20107</v>
      </c>
      <c r="G265" s="255">
        <v>10620107</v>
      </c>
      <c r="H265" s="1" t="s">
        <v>386</v>
      </c>
      <c r="I265" s="61">
        <v>8</v>
      </c>
      <c r="J265" s="61">
        <v>4.7</v>
      </c>
      <c r="K265" s="61">
        <v>8.5</v>
      </c>
      <c r="L265" s="69">
        <f t="shared" si="52"/>
        <v>0.376</v>
      </c>
      <c r="M265" s="69">
        <f t="shared" si="53"/>
        <v>0.68</v>
      </c>
      <c r="N265" s="56">
        <f>INDEX(Rate_Chart!$A$1:$AK$127,MATCH(Data!J265,Rate_Chart!$A$1:$A$127,0),MATCH(Data!K265,Rate_Chart!$A$1:$AK$1,0))</f>
        <v>43.2301815</v>
      </c>
      <c r="O265" s="57">
        <f t="shared" si="54"/>
        <v>345.841452</v>
      </c>
      <c r="P265" s="58">
        <f t="shared" si="55"/>
        <v>417.01139710610931</v>
      </c>
      <c r="Q265" s="58">
        <f t="shared" si="56"/>
        <v>278.00759807073956</v>
      </c>
      <c r="R265" s="66">
        <f t="shared" si="62"/>
        <v>6.052225410000001</v>
      </c>
      <c r="S265" s="64">
        <f t="shared" si="57"/>
        <v>30</v>
      </c>
      <c r="T265" s="66">
        <f t="shared" si="58"/>
        <v>381.89367741000001</v>
      </c>
      <c r="U265" s="68">
        <f t="shared" si="59"/>
        <v>47.736709676250001</v>
      </c>
      <c r="V265" s="68">
        <f t="shared" si="60"/>
        <v>460.48272999598072</v>
      </c>
      <c r="W265" s="68">
        <f t="shared" si="61"/>
        <v>306.98848666398715</v>
      </c>
    </row>
    <row r="266" spans="1:23" x14ac:dyDescent="0.25">
      <c r="A266" s="169" t="s">
        <v>921</v>
      </c>
      <c r="B266" s="61" t="s">
        <v>395</v>
      </c>
      <c r="C266" s="61" t="s">
        <v>589</v>
      </c>
      <c r="D266" s="61" t="s">
        <v>591</v>
      </c>
      <c r="E266" s="1" t="s">
        <v>847</v>
      </c>
      <c r="F266" s="62" t="str">
        <f t="shared" si="63"/>
        <v>20107</v>
      </c>
      <c r="G266" s="255">
        <v>10620107</v>
      </c>
      <c r="H266" s="1" t="s">
        <v>386</v>
      </c>
      <c r="I266" s="61">
        <v>9</v>
      </c>
      <c r="J266" s="61">
        <v>4.4000000000000004</v>
      </c>
      <c r="K266" s="61">
        <v>8.1999999999999993</v>
      </c>
      <c r="L266" s="69">
        <f t="shared" si="52"/>
        <v>0.39600000000000002</v>
      </c>
      <c r="M266" s="69">
        <f t="shared" si="53"/>
        <v>0.73799999999999999</v>
      </c>
      <c r="N266" s="56">
        <f>INDEX(Rate_Chart!$A$1:$AK$127,MATCH(Data!J266,Rate_Chart!$A$1:$A$127,0),MATCH(Data!K266,Rate_Chart!$A$1:$AK$1,0))</f>
        <v>41.145139800000003</v>
      </c>
      <c r="O266" s="57">
        <f t="shared" si="54"/>
        <v>370.3062582</v>
      </c>
      <c r="P266" s="58">
        <f t="shared" si="55"/>
        <v>417.01155202702705</v>
      </c>
      <c r="Q266" s="58">
        <f t="shared" si="56"/>
        <v>278.00770135135139</v>
      </c>
      <c r="R266" s="66">
        <f t="shared" si="62"/>
        <v>6.4803595185000002</v>
      </c>
      <c r="S266" s="64">
        <f t="shared" si="57"/>
        <v>33.75</v>
      </c>
      <c r="T266" s="66">
        <f t="shared" si="58"/>
        <v>410.5366177185</v>
      </c>
      <c r="U266" s="68">
        <f t="shared" si="59"/>
        <v>45.615179746499997</v>
      </c>
      <c r="V266" s="68">
        <f t="shared" si="60"/>
        <v>462.31601094425673</v>
      </c>
      <c r="W266" s="68">
        <f t="shared" si="61"/>
        <v>308.2106739628378</v>
      </c>
    </row>
    <row r="267" spans="1:23" x14ac:dyDescent="0.25">
      <c r="A267" s="169" t="s">
        <v>902</v>
      </c>
      <c r="B267" s="61" t="s">
        <v>394</v>
      </c>
      <c r="C267" s="61" t="s">
        <v>589</v>
      </c>
      <c r="D267" s="61" t="s">
        <v>591</v>
      </c>
      <c r="E267" s="1" t="s">
        <v>847</v>
      </c>
      <c r="F267" s="62" t="str">
        <f t="shared" si="63"/>
        <v>20107</v>
      </c>
      <c r="G267" s="255">
        <v>10620107</v>
      </c>
      <c r="H267" s="1" t="s">
        <v>386</v>
      </c>
      <c r="I267" s="61">
        <v>8</v>
      </c>
      <c r="J267" s="61">
        <v>4.8</v>
      </c>
      <c r="K267" s="61">
        <v>8.3000000000000007</v>
      </c>
      <c r="L267" s="69">
        <f t="shared" si="52"/>
        <v>0.38400000000000001</v>
      </c>
      <c r="M267" s="69">
        <f t="shared" si="53"/>
        <v>0.66400000000000003</v>
      </c>
      <c r="N267" s="56">
        <f>INDEX(Rate_Chart!$A$1:$AK$127,MATCH(Data!J267,Rate_Chart!$A$1:$A$127,0),MATCH(Data!K267,Rate_Chart!$A$1:$AK$1,0))</f>
        <v>43.091153700000007</v>
      </c>
      <c r="O267" s="57">
        <f t="shared" si="54"/>
        <v>344.72922960000005</v>
      </c>
      <c r="P267" s="58">
        <f t="shared" si="55"/>
        <v>417.01116483870976</v>
      </c>
      <c r="Q267" s="58">
        <f t="shared" si="56"/>
        <v>278.00744322580653</v>
      </c>
      <c r="R267" s="66">
        <f t="shared" si="62"/>
        <v>6.0327615180000018</v>
      </c>
      <c r="S267" s="64">
        <f t="shared" si="57"/>
        <v>30</v>
      </c>
      <c r="T267" s="66">
        <f t="shared" si="58"/>
        <v>380.76199111800008</v>
      </c>
      <c r="U267" s="68">
        <f t="shared" si="59"/>
        <v>47.59524888975001</v>
      </c>
      <c r="V267" s="68">
        <f t="shared" si="60"/>
        <v>460.59918280403235</v>
      </c>
      <c r="W267" s="68">
        <f t="shared" si="61"/>
        <v>307.0661218693549</v>
      </c>
    </row>
    <row r="268" spans="1:23" x14ac:dyDescent="0.25">
      <c r="A268" s="169" t="s">
        <v>902</v>
      </c>
      <c r="B268" s="61" t="s">
        <v>395</v>
      </c>
      <c r="C268" s="61" t="s">
        <v>589</v>
      </c>
      <c r="D268" s="61" t="s">
        <v>591</v>
      </c>
      <c r="E268" s="1" t="s">
        <v>847</v>
      </c>
      <c r="F268" s="62" t="str">
        <f t="shared" si="63"/>
        <v>20107</v>
      </c>
      <c r="G268" s="255">
        <v>10620107</v>
      </c>
      <c r="H268" s="1" t="s">
        <v>386</v>
      </c>
      <c r="I268" s="61">
        <v>8</v>
      </c>
      <c r="J268" s="61">
        <v>5</v>
      </c>
      <c r="K268" s="61">
        <v>8.5</v>
      </c>
      <c r="L268" s="69">
        <f t="shared" si="52"/>
        <v>0.4</v>
      </c>
      <c r="M268" s="69">
        <f t="shared" si="53"/>
        <v>0.68</v>
      </c>
      <c r="N268" s="56">
        <f>INDEX(Rate_Chart!$A$1:$AK$127,MATCH(Data!J268,Rate_Chart!$A$1:$A$127,0),MATCH(Data!K268,Rate_Chart!$A$1:$AK$1,0))</f>
        <v>44.481181500000005</v>
      </c>
      <c r="O268" s="57">
        <f t="shared" si="54"/>
        <v>355.84945200000004</v>
      </c>
      <c r="P268" s="58">
        <f t="shared" si="55"/>
        <v>417.01107656250002</v>
      </c>
      <c r="Q268" s="58">
        <f t="shared" si="56"/>
        <v>278.00738437500002</v>
      </c>
      <c r="R268" s="66">
        <f t="shared" si="62"/>
        <v>6.2273654100000018</v>
      </c>
      <c r="S268" s="64">
        <f t="shared" si="57"/>
        <v>30</v>
      </c>
      <c r="T268" s="66">
        <f t="shared" si="58"/>
        <v>392.07681741000005</v>
      </c>
      <c r="U268" s="68">
        <f t="shared" si="59"/>
        <v>49.009602176250006</v>
      </c>
      <c r="V268" s="68">
        <f t="shared" si="60"/>
        <v>459.46502040234378</v>
      </c>
      <c r="W268" s="68">
        <f t="shared" si="61"/>
        <v>306.3100136015625</v>
      </c>
    </row>
    <row r="269" spans="1:23" x14ac:dyDescent="0.25">
      <c r="A269" s="169" t="s">
        <v>903</v>
      </c>
      <c r="B269" s="61" t="s">
        <v>394</v>
      </c>
      <c r="C269" s="61" t="s">
        <v>589</v>
      </c>
      <c r="D269" s="61" t="s">
        <v>591</v>
      </c>
      <c r="E269" s="1" t="s">
        <v>847</v>
      </c>
      <c r="F269" s="62" t="str">
        <f t="shared" si="63"/>
        <v>20107</v>
      </c>
      <c r="G269" s="255">
        <v>10620107</v>
      </c>
      <c r="H269" s="1" t="s">
        <v>386</v>
      </c>
      <c r="I269" s="61">
        <v>8</v>
      </c>
      <c r="J269" s="61">
        <v>4.5999999999999996</v>
      </c>
      <c r="K269" s="61">
        <v>8.3000000000000007</v>
      </c>
      <c r="L269" s="69">
        <f t="shared" si="52"/>
        <v>0.36799999999999999</v>
      </c>
      <c r="M269" s="69">
        <f t="shared" si="53"/>
        <v>0.66400000000000003</v>
      </c>
      <c r="N269" s="56">
        <f>INDEX(Rate_Chart!$A$1:$AK$127,MATCH(Data!J269,Rate_Chart!$A$1:$A$127,0),MATCH(Data!K269,Rate_Chart!$A$1:$AK$1,0))</f>
        <v>42.257153700000003</v>
      </c>
      <c r="O269" s="57">
        <f t="shared" si="54"/>
        <v>338.05722960000003</v>
      </c>
      <c r="P269" s="58">
        <f t="shared" si="55"/>
        <v>417.01138519736844</v>
      </c>
      <c r="Q269" s="58">
        <f t="shared" si="56"/>
        <v>278.00759013157898</v>
      </c>
      <c r="R269" s="66">
        <f t="shared" si="62"/>
        <v>5.9160015180000007</v>
      </c>
      <c r="S269" s="64">
        <f t="shared" si="57"/>
        <v>30</v>
      </c>
      <c r="T269" s="66">
        <f t="shared" si="58"/>
        <v>373.97323111800006</v>
      </c>
      <c r="U269" s="68">
        <f t="shared" si="59"/>
        <v>46.746653889750007</v>
      </c>
      <c r="V269" s="68">
        <f t="shared" si="60"/>
        <v>461.31566338569087</v>
      </c>
      <c r="W269" s="68">
        <f t="shared" si="61"/>
        <v>307.5437755904606</v>
      </c>
    </row>
    <row r="270" spans="1:23" x14ac:dyDescent="0.25">
      <c r="A270" s="169" t="s">
        <v>903</v>
      </c>
      <c r="B270" s="61" t="s">
        <v>395</v>
      </c>
      <c r="C270" s="61" t="s">
        <v>589</v>
      </c>
      <c r="D270" s="61" t="s">
        <v>591</v>
      </c>
      <c r="E270" s="1" t="s">
        <v>847</v>
      </c>
      <c r="F270" s="62" t="str">
        <f t="shared" si="63"/>
        <v>20107</v>
      </c>
      <c r="G270" s="255">
        <v>10620107</v>
      </c>
      <c r="H270" s="1" t="s">
        <v>386</v>
      </c>
      <c r="I270" s="61">
        <v>8</v>
      </c>
      <c r="J270" s="61">
        <v>4.8</v>
      </c>
      <c r="K270" s="61">
        <v>8.1</v>
      </c>
      <c r="L270" s="69">
        <f t="shared" si="52"/>
        <v>0.38400000000000001</v>
      </c>
      <c r="M270" s="69">
        <f t="shared" si="53"/>
        <v>0.64800000000000002</v>
      </c>
      <c r="N270" s="56">
        <f>INDEX(Rate_Chart!$A$1:$AK$127,MATCH(Data!J270,Rate_Chart!$A$1:$A$127,0),MATCH(Data!K270,Rate_Chart!$A$1:$AK$1,0))</f>
        <v>42.535125900000004</v>
      </c>
      <c r="O270" s="57">
        <f t="shared" si="54"/>
        <v>340.28100720000003</v>
      </c>
      <c r="P270" s="58">
        <f t="shared" si="55"/>
        <v>417.01103823529411</v>
      </c>
      <c r="Q270" s="58">
        <f t="shared" si="56"/>
        <v>278.00735882352939</v>
      </c>
      <c r="R270" s="66">
        <f t="shared" si="62"/>
        <v>5.9549176260000012</v>
      </c>
      <c r="S270" s="64">
        <f t="shared" si="57"/>
        <v>30</v>
      </c>
      <c r="T270" s="66">
        <f t="shared" si="58"/>
        <v>376.23592482600003</v>
      </c>
      <c r="U270" s="68">
        <f t="shared" si="59"/>
        <v>47.029490603250004</v>
      </c>
      <c r="V270" s="68">
        <f t="shared" si="60"/>
        <v>461.07343728676472</v>
      </c>
      <c r="W270" s="68">
        <f t="shared" si="61"/>
        <v>307.38229152450981</v>
      </c>
    </row>
    <row r="271" spans="1:23" x14ac:dyDescent="0.25">
      <c r="A271" s="169" t="s">
        <v>904</v>
      </c>
      <c r="B271" s="61" t="s">
        <v>394</v>
      </c>
      <c r="C271" s="61" t="s">
        <v>589</v>
      </c>
      <c r="D271" s="61" t="s">
        <v>591</v>
      </c>
      <c r="E271" s="1" t="s">
        <v>847</v>
      </c>
      <c r="F271" s="62" t="str">
        <f t="shared" si="63"/>
        <v>20107</v>
      </c>
      <c r="G271" s="255">
        <v>10620107</v>
      </c>
      <c r="H271" s="1" t="s">
        <v>386</v>
      </c>
      <c r="I271" s="61">
        <v>9</v>
      </c>
      <c r="J271" s="61">
        <v>4.3</v>
      </c>
      <c r="K271" s="61">
        <v>8.1999999999999993</v>
      </c>
      <c r="L271" s="69">
        <f t="shared" si="52"/>
        <v>0.38699999999999996</v>
      </c>
      <c r="M271" s="69">
        <f t="shared" si="53"/>
        <v>0.73799999999999999</v>
      </c>
      <c r="N271" s="56">
        <f>INDEX(Rate_Chart!$A$1:$AK$127,MATCH(Data!J271,Rate_Chart!$A$1:$A$127,0),MATCH(Data!K271,Rate_Chart!$A$1:$AK$1,0))</f>
        <v>40.728139799999994</v>
      </c>
      <c r="O271" s="57">
        <f t="shared" si="54"/>
        <v>366.55325819999996</v>
      </c>
      <c r="P271" s="58">
        <f t="shared" si="55"/>
        <v>417.01167030716726</v>
      </c>
      <c r="Q271" s="58">
        <f t="shared" si="56"/>
        <v>278.00778020477816</v>
      </c>
      <c r="R271" s="66">
        <f t="shared" si="62"/>
        <v>6.4146820184999997</v>
      </c>
      <c r="S271" s="64">
        <f t="shared" si="57"/>
        <v>33.75</v>
      </c>
      <c r="T271" s="66">
        <f t="shared" si="58"/>
        <v>406.71794021849996</v>
      </c>
      <c r="U271" s="68">
        <f t="shared" si="59"/>
        <v>45.190882246499996</v>
      </c>
      <c r="V271" s="68">
        <f t="shared" si="60"/>
        <v>462.70527897440275</v>
      </c>
      <c r="W271" s="68">
        <f t="shared" si="61"/>
        <v>308.47018598293516</v>
      </c>
    </row>
    <row r="272" spans="1:23" x14ac:dyDescent="0.25">
      <c r="A272" s="169" t="s">
        <v>904</v>
      </c>
      <c r="B272" s="61" t="s">
        <v>395</v>
      </c>
      <c r="C272" s="61" t="s">
        <v>589</v>
      </c>
      <c r="D272" s="61" t="s">
        <v>591</v>
      </c>
      <c r="E272" s="1" t="s">
        <v>847</v>
      </c>
      <c r="F272" s="62" t="str">
        <f t="shared" si="63"/>
        <v>20107</v>
      </c>
      <c r="G272" s="255">
        <v>10620107</v>
      </c>
      <c r="H272" s="1" t="s">
        <v>386</v>
      </c>
      <c r="I272" s="61">
        <v>8</v>
      </c>
      <c r="J272" s="61">
        <v>4.4000000000000004</v>
      </c>
      <c r="K272" s="61">
        <v>8.1</v>
      </c>
      <c r="L272" s="69">
        <f t="shared" si="52"/>
        <v>0.35200000000000004</v>
      </c>
      <c r="M272" s="69">
        <f t="shared" si="53"/>
        <v>0.64800000000000002</v>
      </c>
      <c r="N272" s="56">
        <f>INDEX(Rate_Chart!$A$1:$AK$127,MATCH(Data!J272,Rate_Chart!$A$1:$A$127,0),MATCH(Data!K272,Rate_Chart!$A$1:$AK$1,0))</f>
        <v>40.867125900000005</v>
      </c>
      <c r="O272" s="57">
        <f t="shared" si="54"/>
        <v>326.93700720000004</v>
      </c>
      <c r="P272" s="58">
        <f t="shared" si="55"/>
        <v>417.01148877551026</v>
      </c>
      <c r="Q272" s="58">
        <f t="shared" si="56"/>
        <v>278.00765918367352</v>
      </c>
      <c r="R272" s="66">
        <f t="shared" si="62"/>
        <v>5.7213976260000008</v>
      </c>
      <c r="S272" s="64">
        <f t="shared" si="57"/>
        <v>30</v>
      </c>
      <c r="T272" s="66">
        <f t="shared" si="58"/>
        <v>362.65840482600004</v>
      </c>
      <c r="U272" s="68">
        <f t="shared" si="59"/>
        <v>45.332300603250005</v>
      </c>
      <c r="V272" s="68">
        <f t="shared" si="60"/>
        <v>462.57449595153065</v>
      </c>
      <c r="W272" s="68">
        <f t="shared" si="61"/>
        <v>308.38299730102045</v>
      </c>
    </row>
    <row r="273" spans="1:23" x14ac:dyDescent="0.25">
      <c r="A273" s="169" t="s">
        <v>905</v>
      </c>
      <c r="B273" s="61" t="s">
        <v>394</v>
      </c>
      <c r="C273" s="61" t="s">
        <v>589</v>
      </c>
      <c r="D273" s="61" t="s">
        <v>591</v>
      </c>
      <c r="E273" s="1" t="s">
        <v>847</v>
      </c>
      <c r="F273" s="62" t="str">
        <f t="shared" si="63"/>
        <v>20107</v>
      </c>
      <c r="G273" s="255">
        <v>10620107</v>
      </c>
      <c r="H273" s="1" t="s">
        <v>386</v>
      </c>
      <c r="I273" s="61">
        <v>8</v>
      </c>
      <c r="J273" s="61">
        <v>4.5999999999999996</v>
      </c>
      <c r="K273" s="61">
        <v>8.1</v>
      </c>
      <c r="L273" s="69">
        <f t="shared" si="52"/>
        <v>0.36799999999999999</v>
      </c>
      <c r="M273" s="69">
        <f t="shared" si="53"/>
        <v>0.64800000000000002</v>
      </c>
      <c r="N273" s="56">
        <f>INDEX(Rate_Chart!$A$1:$AK$127,MATCH(Data!J273,Rate_Chart!$A$1:$A$127,0),MATCH(Data!K273,Rate_Chart!$A$1:$AK$1,0))</f>
        <v>41.701125900000001</v>
      </c>
      <c r="O273" s="57">
        <f t="shared" si="54"/>
        <v>333.60900720000001</v>
      </c>
      <c r="P273" s="58">
        <f t="shared" si="55"/>
        <v>417.011259</v>
      </c>
      <c r="Q273" s="58">
        <f t="shared" si="56"/>
        <v>278.00750599999998</v>
      </c>
      <c r="R273" s="66">
        <f t="shared" si="62"/>
        <v>5.838157626000001</v>
      </c>
      <c r="S273" s="64">
        <f t="shared" si="57"/>
        <v>30</v>
      </c>
      <c r="T273" s="66">
        <f t="shared" si="58"/>
        <v>369.44716482600001</v>
      </c>
      <c r="U273" s="68">
        <f t="shared" si="59"/>
        <v>46.180895603250001</v>
      </c>
      <c r="V273" s="68">
        <f t="shared" si="60"/>
        <v>461.80895603249996</v>
      </c>
      <c r="W273" s="68">
        <f t="shared" si="61"/>
        <v>307.87263735499999</v>
      </c>
    </row>
    <row r="274" spans="1:23" x14ac:dyDescent="0.25">
      <c r="A274" s="169" t="s">
        <v>905</v>
      </c>
      <c r="B274" s="61" t="s">
        <v>395</v>
      </c>
      <c r="C274" s="61" t="s">
        <v>589</v>
      </c>
      <c r="D274" s="61" t="s">
        <v>591</v>
      </c>
      <c r="E274" s="1" t="s">
        <v>847</v>
      </c>
      <c r="F274" s="62" t="str">
        <f t="shared" si="63"/>
        <v>20107</v>
      </c>
      <c r="G274" s="255">
        <v>10620107</v>
      </c>
      <c r="H274" s="1" t="s">
        <v>386</v>
      </c>
      <c r="I274" s="61">
        <v>8</v>
      </c>
      <c r="J274" s="61">
        <v>4.0999999999999996</v>
      </c>
      <c r="K274" s="61">
        <v>8.1</v>
      </c>
      <c r="L274" s="69">
        <f t="shared" si="52"/>
        <v>0.32799999999999996</v>
      </c>
      <c r="M274" s="69">
        <f t="shared" si="53"/>
        <v>0.64800000000000002</v>
      </c>
      <c r="N274" s="56">
        <f>INDEX(Rate_Chart!$A$1:$AK$127,MATCH(Data!J274,Rate_Chart!$A$1:$A$127,0),MATCH(Data!K274,Rate_Chart!$A$1:$AK$1,0))</f>
        <v>39.6161259</v>
      </c>
      <c r="O274" s="57">
        <f t="shared" si="54"/>
        <v>316.9290072</v>
      </c>
      <c r="P274" s="58">
        <f t="shared" si="55"/>
        <v>417.01185157894736</v>
      </c>
      <c r="Q274" s="58">
        <f t="shared" si="56"/>
        <v>278.00790105263155</v>
      </c>
      <c r="R274" s="66">
        <f t="shared" si="62"/>
        <v>5.5462576260000009</v>
      </c>
      <c r="S274" s="64">
        <f t="shared" si="57"/>
        <v>30</v>
      </c>
      <c r="T274" s="66">
        <f t="shared" si="58"/>
        <v>352.475264826</v>
      </c>
      <c r="U274" s="68">
        <f t="shared" si="59"/>
        <v>44.05940810325</v>
      </c>
      <c r="V274" s="68">
        <f t="shared" si="60"/>
        <v>463.78324319210526</v>
      </c>
      <c r="W274" s="68">
        <f t="shared" si="61"/>
        <v>309.18882879473682</v>
      </c>
    </row>
    <row r="275" spans="1:23" x14ac:dyDescent="0.25">
      <c r="A275" s="169" t="s">
        <v>906</v>
      </c>
      <c r="B275" s="61" t="s">
        <v>394</v>
      </c>
      <c r="C275" s="61" t="s">
        <v>589</v>
      </c>
      <c r="D275" s="61" t="s">
        <v>591</v>
      </c>
      <c r="E275" s="1" t="s">
        <v>847</v>
      </c>
      <c r="F275" s="62" t="str">
        <f t="shared" si="63"/>
        <v>20107</v>
      </c>
      <c r="G275" s="255">
        <v>10620107</v>
      </c>
      <c r="H275" s="1" t="s">
        <v>386</v>
      </c>
      <c r="I275" s="61">
        <v>8</v>
      </c>
      <c r="J275" s="61">
        <v>5</v>
      </c>
      <c r="K275" s="61">
        <v>8.5</v>
      </c>
      <c r="L275" s="69">
        <f t="shared" si="52"/>
        <v>0.4</v>
      </c>
      <c r="M275" s="69">
        <f t="shared" si="53"/>
        <v>0.68</v>
      </c>
      <c r="N275" s="56">
        <f>INDEX(Rate_Chart!$A$1:$AK$127,MATCH(Data!J275,Rate_Chart!$A$1:$A$127,0),MATCH(Data!K275,Rate_Chart!$A$1:$AK$1,0))</f>
        <v>44.481181500000005</v>
      </c>
      <c r="O275" s="57">
        <f t="shared" si="54"/>
        <v>355.84945200000004</v>
      </c>
      <c r="P275" s="58">
        <f t="shared" si="55"/>
        <v>417.01107656250002</v>
      </c>
      <c r="Q275" s="58">
        <f t="shared" si="56"/>
        <v>278.00738437500002</v>
      </c>
      <c r="R275" s="66">
        <f t="shared" si="62"/>
        <v>6.2273654100000018</v>
      </c>
      <c r="S275" s="64">
        <f t="shared" si="57"/>
        <v>30</v>
      </c>
      <c r="T275" s="66">
        <f t="shared" si="58"/>
        <v>392.07681741000005</v>
      </c>
      <c r="U275" s="68">
        <f t="shared" si="59"/>
        <v>49.009602176250006</v>
      </c>
      <c r="V275" s="68">
        <f t="shared" si="60"/>
        <v>459.46502040234378</v>
      </c>
      <c r="W275" s="68">
        <f t="shared" si="61"/>
        <v>306.3100136015625</v>
      </c>
    </row>
    <row r="276" spans="1:23" x14ac:dyDescent="0.25">
      <c r="A276" s="169" t="s">
        <v>906</v>
      </c>
      <c r="B276" s="61" t="s">
        <v>395</v>
      </c>
      <c r="C276" s="61" t="s">
        <v>589</v>
      </c>
      <c r="D276" s="61" t="s">
        <v>591</v>
      </c>
      <c r="E276" s="1" t="s">
        <v>847</v>
      </c>
      <c r="F276" s="62" t="str">
        <f t="shared" si="63"/>
        <v>20107</v>
      </c>
      <c r="G276" s="255">
        <v>10620107</v>
      </c>
      <c r="H276" s="1" t="s">
        <v>386</v>
      </c>
      <c r="I276" s="61">
        <v>9</v>
      </c>
      <c r="J276" s="61">
        <v>3.9</v>
      </c>
      <c r="K276" s="61">
        <v>8.1</v>
      </c>
      <c r="L276" s="69">
        <f t="shared" si="52"/>
        <v>0.35100000000000003</v>
      </c>
      <c r="M276" s="69">
        <f t="shared" si="53"/>
        <v>0.72899999999999987</v>
      </c>
      <c r="N276" s="56">
        <f>INDEX(Rate_Chart!$A$1:$AK$127,MATCH(Data!J276,Rate_Chart!$A$1:$A$127,0),MATCH(Data!K276,Rate_Chart!$A$1:$AK$1,0))</f>
        <v>38.782125900000004</v>
      </c>
      <c r="O276" s="57">
        <f t="shared" si="54"/>
        <v>349.03913310000002</v>
      </c>
      <c r="P276" s="58">
        <f t="shared" si="55"/>
        <v>417.01210645161296</v>
      </c>
      <c r="Q276" s="58">
        <f t="shared" si="56"/>
        <v>278.00807096774196</v>
      </c>
      <c r="R276" s="66">
        <f t="shared" si="62"/>
        <v>6.1081848292500007</v>
      </c>
      <c r="S276" s="64">
        <f t="shared" si="57"/>
        <v>33.75</v>
      </c>
      <c r="T276" s="66">
        <f t="shared" si="58"/>
        <v>388.89731792924999</v>
      </c>
      <c r="U276" s="68">
        <f t="shared" si="59"/>
        <v>43.210813103249997</v>
      </c>
      <c r="V276" s="68">
        <f t="shared" si="60"/>
        <v>464.6323989596774</v>
      </c>
      <c r="W276" s="68">
        <f t="shared" si="61"/>
        <v>309.75493263978495</v>
      </c>
    </row>
    <row r="277" spans="1:23" x14ac:dyDescent="0.25">
      <c r="A277" s="169" t="s">
        <v>907</v>
      </c>
      <c r="B277" s="61" t="s">
        <v>394</v>
      </c>
      <c r="C277" s="61" t="s">
        <v>589</v>
      </c>
      <c r="D277" s="61" t="s">
        <v>591</v>
      </c>
      <c r="E277" s="1" t="s">
        <v>847</v>
      </c>
      <c r="F277" s="62" t="str">
        <f t="shared" si="63"/>
        <v>20107</v>
      </c>
      <c r="G277" s="255">
        <v>10620107</v>
      </c>
      <c r="H277" s="1" t="s">
        <v>386</v>
      </c>
      <c r="I277" s="61">
        <v>10</v>
      </c>
      <c r="J277" s="61">
        <v>5</v>
      </c>
      <c r="K277" s="61">
        <v>8.5</v>
      </c>
      <c r="L277" s="69">
        <f t="shared" si="52"/>
        <v>0.5</v>
      </c>
      <c r="M277" s="69">
        <f t="shared" si="53"/>
        <v>0.85</v>
      </c>
      <c r="N277" s="56">
        <f>INDEX(Rate_Chart!$A$1:$AK$127,MATCH(Data!J277,Rate_Chart!$A$1:$A$127,0),MATCH(Data!K277,Rate_Chart!$A$1:$AK$1,0))</f>
        <v>44.481181500000005</v>
      </c>
      <c r="O277" s="57">
        <f t="shared" si="54"/>
        <v>444.81181500000002</v>
      </c>
      <c r="P277" s="58">
        <f t="shared" si="55"/>
        <v>417.01107656250002</v>
      </c>
      <c r="Q277" s="58">
        <f t="shared" si="56"/>
        <v>278.00738437500002</v>
      </c>
      <c r="R277" s="66">
        <f t="shared" si="62"/>
        <v>7.7842067625000011</v>
      </c>
      <c r="S277" s="64">
        <f t="shared" si="57"/>
        <v>37.5</v>
      </c>
      <c r="T277" s="66">
        <f t="shared" si="58"/>
        <v>490.09602176250002</v>
      </c>
      <c r="U277" s="68">
        <f t="shared" si="59"/>
        <v>49.009602176249999</v>
      </c>
      <c r="V277" s="68">
        <f t="shared" si="60"/>
        <v>459.46502040234373</v>
      </c>
      <c r="W277" s="68">
        <f t="shared" si="61"/>
        <v>306.3100136015625</v>
      </c>
    </row>
    <row r="278" spans="1:23" x14ac:dyDescent="0.25">
      <c r="A278" s="169" t="s">
        <v>907</v>
      </c>
      <c r="B278" s="61" t="s">
        <v>395</v>
      </c>
      <c r="C278" s="61" t="s">
        <v>589</v>
      </c>
      <c r="D278" s="61" t="s">
        <v>591</v>
      </c>
      <c r="E278" s="1" t="s">
        <v>847</v>
      </c>
      <c r="F278" s="62" t="str">
        <f t="shared" si="63"/>
        <v>20107</v>
      </c>
      <c r="G278" s="255">
        <v>10620107</v>
      </c>
      <c r="H278" s="1" t="s">
        <v>386</v>
      </c>
      <c r="I278" s="61">
        <v>8</v>
      </c>
      <c r="J278" s="61">
        <v>4.8</v>
      </c>
      <c r="K278" s="61">
        <v>8.3000000000000007</v>
      </c>
      <c r="L278" s="69">
        <f t="shared" si="52"/>
        <v>0.38400000000000001</v>
      </c>
      <c r="M278" s="69">
        <f t="shared" si="53"/>
        <v>0.66400000000000003</v>
      </c>
      <c r="N278" s="56">
        <f>INDEX(Rate_Chart!$A$1:$AK$127,MATCH(Data!J278,Rate_Chart!$A$1:$A$127,0),MATCH(Data!K278,Rate_Chart!$A$1:$AK$1,0))</f>
        <v>43.091153700000007</v>
      </c>
      <c r="O278" s="57">
        <f t="shared" si="54"/>
        <v>344.72922960000005</v>
      </c>
      <c r="P278" s="58">
        <f t="shared" si="55"/>
        <v>417.01116483870976</v>
      </c>
      <c r="Q278" s="58">
        <f t="shared" si="56"/>
        <v>278.00744322580653</v>
      </c>
      <c r="R278" s="66">
        <f t="shared" si="62"/>
        <v>6.0327615180000018</v>
      </c>
      <c r="S278" s="64">
        <f t="shared" si="57"/>
        <v>30</v>
      </c>
      <c r="T278" s="66">
        <f t="shared" si="58"/>
        <v>380.76199111800008</v>
      </c>
      <c r="U278" s="68">
        <f t="shared" si="59"/>
        <v>47.59524888975001</v>
      </c>
      <c r="V278" s="68">
        <f t="shared" si="60"/>
        <v>460.59918280403235</v>
      </c>
      <c r="W278" s="68">
        <f t="shared" si="61"/>
        <v>307.0661218693549</v>
      </c>
    </row>
    <row r="279" spans="1:23" x14ac:dyDescent="0.25">
      <c r="A279" s="169" t="s">
        <v>908</v>
      </c>
      <c r="B279" s="61" t="s">
        <v>394</v>
      </c>
      <c r="C279" s="61" t="s">
        <v>589</v>
      </c>
      <c r="D279" s="61" t="s">
        <v>591</v>
      </c>
      <c r="E279" s="1" t="s">
        <v>847</v>
      </c>
      <c r="F279" s="62" t="str">
        <f t="shared" si="63"/>
        <v>20107</v>
      </c>
      <c r="G279" s="255">
        <v>10620107</v>
      </c>
      <c r="H279" s="1" t="s">
        <v>386</v>
      </c>
      <c r="I279" s="61">
        <v>8</v>
      </c>
      <c r="J279" s="61">
        <v>5</v>
      </c>
      <c r="K279" s="61">
        <v>8.5</v>
      </c>
      <c r="L279" s="69">
        <f t="shared" si="52"/>
        <v>0.4</v>
      </c>
      <c r="M279" s="69">
        <f t="shared" si="53"/>
        <v>0.68</v>
      </c>
      <c r="N279" s="56">
        <f>INDEX(Rate_Chart!$A$1:$AK$127,MATCH(Data!J279,Rate_Chart!$A$1:$A$127,0),MATCH(Data!K279,Rate_Chart!$A$1:$AK$1,0))</f>
        <v>44.481181500000005</v>
      </c>
      <c r="O279" s="57">
        <f t="shared" si="54"/>
        <v>355.84945200000004</v>
      </c>
      <c r="P279" s="58">
        <f t="shared" si="55"/>
        <v>417.01107656250002</v>
      </c>
      <c r="Q279" s="58">
        <f t="shared" si="56"/>
        <v>278.00738437500002</v>
      </c>
      <c r="R279" s="66">
        <f t="shared" si="62"/>
        <v>6.2273654100000018</v>
      </c>
      <c r="S279" s="64">
        <f t="shared" si="57"/>
        <v>30</v>
      </c>
      <c r="T279" s="66">
        <f t="shared" si="58"/>
        <v>392.07681741000005</v>
      </c>
      <c r="U279" s="68">
        <f t="shared" si="59"/>
        <v>49.009602176250006</v>
      </c>
      <c r="V279" s="68">
        <f t="shared" si="60"/>
        <v>459.46502040234378</v>
      </c>
      <c r="W279" s="68">
        <f t="shared" si="61"/>
        <v>306.3100136015625</v>
      </c>
    </row>
    <row r="280" spans="1:23" x14ac:dyDescent="0.25">
      <c r="A280" s="169" t="s">
        <v>908</v>
      </c>
      <c r="B280" s="61" t="s">
        <v>395</v>
      </c>
      <c r="C280" s="61" t="s">
        <v>589</v>
      </c>
      <c r="D280" s="61" t="s">
        <v>591</v>
      </c>
      <c r="E280" s="1" t="s">
        <v>847</v>
      </c>
      <c r="F280" s="62" t="str">
        <f t="shared" si="63"/>
        <v>20107</v>
      </c>
      <c r="G280" s="255">
        <v>10620107</v>
      </c>
      <c r="H280" s="1" t="s">
        <v>386</v>
      </c>
      <c r="I280" s="61">
        <v>14</v>
      </c>
      <c r="J280" s="61">
        <v>4.0999999999999996</v>
      </c>
      <c r="K280" s="61">
        <v>8.1</v>
      </c>
      <c r="L280" s="69">
        <f t="shared" si="52"/>
        <v>0.57399999999999995</v>
      </c>
      <c r="M280" s="69">
        <f t="shared" si="53"/>
        <v>1.1339999999999999</v>
      </c>
      <c r="N280" s="56">
        <f>INDEX(Rate_Chart!$A$1:$AK$127,MATCH(Data!J280,Rate_Chart!$A$1:$A$127,0),MATCH(Data!K280,Rate_Chart!$A$1:$AK$1,0))</f>
        <v>39.6161259</v>
      </c>
      <c r="O280" s="57">
        <f t="shared" si="54"/>
        <v>554.62576260000003</v>
      </c>
      <c r="P280" s="58">
        <f t="shared" si="55"/>
        <v>417.01185157894736</v>
      </c>
      <c r="Q280" s="58">
        <f t="shared" si="56"/>
        <v>278.00790105263155</v>
      </c>
      <c r="R280" s="66">
        <f t="shared" si="62"/>
        <v>9.7059508455000021</v>
      </c>
      <c r="S280" s="64">
        <f t="shared" si="57"/>
        <v>52.5</v>
      </c>
      <c r="T280" s="66">
        <f t="shared" si="58"/>
        <v>616.83171344549999</v>
      </c>
      <c r="U280" s="68">
        <f t="shared" si="59"/>
        <v>44.05940810325</v>
      </c>
      <c r="V280" s="68">
        <f t="shared" si="60"/>
        <v>463.78324319210526</v>
      </c>
      <c r="W280" s="68">
        <f t="shared" si="61"/>
        <v>309.18882879473682</v>
      </c>
    </row>
    <row r="281" spans="1:23" x14ac:dyDescent="0.25">
      <c r="A281" s="169" t="s">
        <v>909</v>
      </c>
      <c r="B281" s="61" t="s">
        <v>394</v>
      </c>
      <c r="C281" s="61" t="s">
        <v>589</v>
      </c>
      <c r="D281" s="61" t="s">
        <v>591</v>
      </c>
      <c r="E281" s="1" t="s">
        <v>847</v>
      </c>
      <c r="F281" s="62" t="str">
        <f t="shared" si="63"/>
        <v>20107</v>
      </c>
      <c r="G281" s="255">
        <v>10620107</v>
      </c>
      <c r="H281" s="1" t="s">
        <v>386</v>
      </c>
      <c r="I281" s="61">
        <v>14</v>
      </c>
      <c r="J281" s="61">
        <v>4.7</v>
      </c>
      <c r="K281" s="61">
        <v>8.1999999999999993</v>
      </c>
      <c r="L281" s="69">
        <f t="shared" si="52"/>
        <v>0.65799999999999992</v>
      </c>
      <c r="M281" s="69">
        <f t="shared" si="53"/>
        <v>1.1479999999999999</v>
      </c>
      <c r="N281" s="56">
        <f>INDEX(Rate_Chart!$A$1:$AK$127,MATCH(Data!J281,Rate_Chart!$A$1:$A$127,0),MATCH(Data!K281,Rate_Chart!$A$1:$AK$1,0))</f>
        <v>42.3961398</v>
      </c>
      <c r="O281" s="57">
        <f t="shared" si="54"/>
        <v>593.54595719999998</v>
      </c>
      <c r="P281" s="58">
        <f t="shared" si="55"/>
        <v>417.01121114754102</v>
      </c>
      <c r="Q281" s="58">
        <f t="shared" si="56"/>
        <v>278.00747409836066</v>
      </c>
      <c r="R281" s="66">
        <f t="shared" si="62"/>
        <v>10.387054251</v>
      </c>
      <c r="S281" s="64">
        <f t="shared" si="57"/>
        <v>52.5</v>
      </c>
      <c r="T281" s="66">
        <f t="shared" si="58"/>
        <v>656.43301145099997</v>
      </c>
      <c r="U281" s="68">
        <f t="shared" si="59"/>
        <v>46.888072246499995</v>
      </c>
      <c r="V281" s="68">
        <f t="shared" si="60"/>
        <v>461.19415324426228</v>
      </c>
      <c r="W281" s="68">
        <f t="shared" si="61"/>
        <v>307.46276882950821</v>
      </c>
    </row>
    <row r="282" spans="1:23" x14ac:dyDescent="0.25">
      <c r="A282" s="169" t="s">
        <v>909</v>
      </c>
      <c r="B282" s="61" t="s">
        <v>395</v>
      </c>
      <c r="C282" s="61" t="s">
        <v>589</v>
      </c>
      <c r="D282" s="61" t="s">
        <v>591</v>
      </c>
      <c r="E282" s="1" t="s">
        <v>847</v>
      </c>
      <c r="F282" s="62" t="str">
        <f t="shared" si="63"/>
        <v>20107</v>
      </c>
      <c r="G282" s="255">
        <v>10620107</v>
      </c>
      <c r="H282" s="1" t="s">
        <v>386</v>
      </c>
      <c r="I282" s="61">
        <v>10</v>
      </c>
      <c r="J282" s="61">
        <v>5</v>
      </c>
      <c r="K282" s="61">
        <v>8.5</v>
      </c>
      <c r="L282" s="69">
        <f t="shared" si="52"/>
        <v>0.5</v>
      </c>
      <c r="M282" s="69">
        <f t="shared" si="53"/>
        <v>0.85</v>
      </c>
      <c r="N282" s="56">
        <f>INDEX(Rate_Chart!$A$1:$AK$127,MATCH(Data!J282,Rate_Chart!$A$1:$A$127,0),MATCH(Data!K282,Rate_Chart!$A$1:$AK$1,0))</f>
        <v>44.481181500000005</v>
      </c>
      <c r="O282" s="57">
        <f t="shared" si="54"/>
        <v>444.81181500000002</v>
      </c>
      <c r="P282" s="58">
        <f t="shared" si="55"/>
        <v>417.01107656250002</v>
      </c>
      <c r="Q282" s="58">
        <f t="shared" si="56"/>
        <v>278.00738437500002</v>
      </c>
      <c r="R282" s="66">
        <f t="shared" si="62"/>
        <v>7.7842067625000011</v>
      </c>
      <c r="S282" s="64">
        <f t="shared" si="57"/>
        <v>37.5</v>
      </c>
      <c r="T282" s="66">
        <f t="shared" si="58"/>
        <v>490.09602176250002</v>
      </c>
      <c r="U282" s="68">
        <f t="shared" si="59"/>
        <v>49.009602176249999</v>
      </c>
      <c r="V282" s="68">
        <f t="shared" si="60"/>
        <v>459.46502040234373</v>
      </c>
      <c r="W282" s="68">
        <f t="shared" si="61"/>
        <v>306.3100136015625</v>
      </c>
    </row>
    <row r="283" spans="1:23" x14ac:dyDescent="0.25">
      <c r="A283" s="169" t="s">
        <v>910</v>
      </c>
      <c r="B283" s="61" t="s">
        <v>394</v>
      </c>
      <c r="C283" s="61" t="s">
        <v>589</v>
      </c>
      <c r="D283" s="61" t="s">
        <v>591</v>
      </c>
      <c r="E283" s="1" t="s">
        <v>847</v>
      </c>
      <c r="F283" s="62" t="str">
        <f t="shared" si="63"/>
        <v>20107</v>
      </c>
      <c r="G283" s="255">
        <v>10620107</v>
      </c>
      <c r="H283" s="1" t="s">
        <v>386</v>
      </c>
      <c r="I283" s="61">
        <v>13</v>
      </c>
      <c r="J283" s="61">
        <v>4.8</v>
      </c>
      <c r="K283" s="61">
        <v>8.5</v>
      </c>
      <c r="L283" s="69">
        <f t="shared" si="52"/>
        <v>0.624</v>
      </c>
      <c r="M283" s="69">
        <f t="shared" si="53"/>
        <v>1.105</v>
      </c>
      <c r="N283" s="56">
        <f>INDEX(Rate_Chart!$A$1:$AK$127,MATCH(Data!J283,Rate_Chart!$A$1:$A$127,0),MATCH(Data!K283,Rate_Chart!$A$1:$AK$1,0))</f>
        <v>43.647181500000002</v>
      </c>
      <c r="O283" s="57">
        <f t="shared" si="54"/>
        <v>567.41335950000007</v>
      </c>
      <c r="P283" s="58">
        <f t="shared" si="55"/>
        <v>417.0112882165605</v>
      </c>
      <c r="Q283" s="58">
        <f t="shared" si="56"/>
        <v>278.00752547770702</v>
      </c>
      <c r="R283" s="66">
        <f t="shared" si="62"/>
        <v>9.929733791250003</v>
      </c>
      <c r="S283" s="64">
        <f t="shared" si="57"/>
        <v>48.75</v>
      </c>
      <c r="T283" s="66">
        <f t="shared" si="58"/>
        <v>626.09309329125006</v>
      </c>
      <c r="U283" s="68">
        <f t="shared" si="59"/>
        <v>48.161007176250003</v>
      </c>
      <c r="V283" s="68">
        <f t="shared" si="60"/>
        <v>460.13701123805731</v>
      </c>
      <c r="W283" s="68">
        <f t="shared" si="61"/>
        <v>306.75800749203819</v>
      </c>
    </row>
    <row r="284" spans="1:23" x14ac:dyDescent="0.25">
      <c r="A284" s="169" t="s">
        <v>910</v>
      </c>
      <c r="B284" s="61" t="s">
        <v>395</v>
      </c>
      <c r="C284" s="61" t="s">
        <v>589</v>
      </c>
      <c r="D284" s="61" t="s">
        <v>591</v>
      </c>
      <c r="E284" s="1" t="s">
        <v>847</v>
      </c>
      <c r="F284" s="62" t="str">
        <f t="shared" si="63"/>
        <v>20107</v>
      </c>
      <c r="G284" s="255">
        <v>10620107</v>
      </c>
      <c r="H284" s="1" t="s">
        <v>386</v>
      </c>
      <c r="I284" s="61">
        <v>10</v>
      </c>
      <c r="J284" s="61">
        <v>5</v>
      </c>
      <c r="K284" s="61">
        <v>8.5</v>
      </c>
      <c r="L284" s="69">
        <f t="shared" si="52"/>
        <v>0.5</v>
      </c>
      <c r="M284" s="69">
        <f t="shared" si="53"/>
        <v>0.85</v>
      </c>
      <c r="N284" s="56">
        <f>INDEX(Rate_Chart!$A$1:$AK$127,MATCH(Data!J284,Rate_Chart!$A$1:$A$127,0),MATCH(Data!K284,Rate_Chart!$A$1:$AK$1,0))</f>
        <v>44.481181500000005</v>
      </c>
      <c r="O284" s="57">
        <f t="shared" si="54"/>
        <v>444.81181500000002</v>
      </c>
      <c r="P284" s="58">
        <f t="shared" si="55"/>
        <v>417.01107656250002</v>
      </c>
      <c r="Q284" s="58">
        <f t="shared" si="56"/>
        <v>278.00738437500002</v>
      </c>
      <c r="R284" s="66">
        <f t="shared" si="62"/>
        <v>7.7842067625000011</v>
      </c>
      <c r="S284" s="64">
        <f t="shared" si="57"/>
        <v>37.5</v>
      </c>
      <c r="T284" s="66">
        <f t="shared" si="58"/>
        <v>490.09602176250002</v>
      </c>
      <c r="U284" s="68">
        <f t="shared" si="59"/>
        <v>49.009602176249999</v>
      </c>
      <c r="V284" s="68">
        <f t="shared" si="60"/>
        <v>459.46502040234373</v>
      </c>
      <c r="W284" s="68">
        <f t="shared" si="61"/>
        <v>306.3100136015625</v>
      </c>
    </row>
    <row r="285" spans="1:23" x14ac:dyDescent="0.25">
      <c r="A285" s="169" t="s">
        <v>911</v>
      </c>
      <c r="B285" s="61" t="s">
        <v>394</v>
      </c>
      <c r="C285" s="61" t="s">
        <v>589</v>
      </c>
      <c r="D285" s="61" t="s">
        <v>591</v>
      </c>
      <c r="E285" s="1" t="s">
        <v>847</v>
      </c>
      <c r="F285" s="62" t="str">
        <f t="shared" si="63"/>
        <v>20107</v>
      </c>
      <c r="G285" s="255">
        <v>10620107</v>
      </c>
      <c r="H285" s="1" t="s">
        <v>386</v>
      </c>
      <c r="I285" s="61">
        <v>13</v>
      </c>
      <c r="J285" s="61">
        <v>4.5</v>
      </c>
      <c r="K285" s="61">
        <v>8.5</v>
      </c>
      <c r="L285" s="69">
        <f t="shared" si="52"/>
        <v>0.58499999999999996</v>
      </c>
      <c r="M285" s="69">
        <f t="shared" si="53"/>
        <v>1.105</v>
      </c>
      <c r="N285" s="56">
        <f>INDEX(Rate_Chart!$A$1:$AK$127,MATCH(Data!J285,Rate_Chart!$A$1:$A$127,0),MATCH(Data!K285,Rate_Chart!$A$1:$AK$1,0))</f>
        <v>42.396181500000004</v>
      </c>
      <c r="O285" s="57">
        <f t="shared" si="54"/>
        <v>551.15035950000004</v>
      </c>
      <c r="P285" s="58">
        <f t="shared" si="55"/>
        <v>417.01162131147544</v>
      </c>
      <c r="Q285" s="58">
        <f t="shared" si="56"/>
        <v>278.00774754098364</v>
      </c>
      <c r="R285" s="66">
        <f t="shared" si="62"/>
        <v>9.6451312912500011</v>
      </c>
      <c r="S285" s="64">
        <f t="shared" si="57"/>
        <v>48.75</v>
      </c>
      <c r="T285" s="66">
        <f t="shared" si="58"/>
        <v>609.54549079125002</v>
      </c>
      <c r="U285" s="68">
        <f t="shared" si="59"/>
        <v>46.888114676249998</v>
      </c>
      <c r="V285" s="68">
        <f t="shared" si="60"/>
        <v>461.19457058606554</v>
      </c>
      <c r="W285" s="68">
        <f t="shared" si="61"/>
        <v>307.46304705737703</v>
      </c>
    </row>
    <row r="286" spans="1:23" x14ac:dyDescent="0.25">
      <c r="A286" s="169" t="s">
        <v>911</v>
      </c>
      <c r="B286" s="61" t="s">
        <v>395</v>
      </c>
      <c r="C286" s="61" t="s">
        <v>589</v>
      </c>
      <c r="D286" s="61" t="s">
        <v>591</v>
      </c>
      <c r="E286" s="1" t="s">
        <v>847</v>
      </c>
      <c r="F286" s="62" t="str">
        <f t="shared" si="63"/>
        <v>20107</v>
      </c>
      <c r="G286" s="255">
        <v>10620107</v>
      </c>
      <c r="H286" s="1" t="s">
        <v>386</v>
      </c>
      <c r="I286" s="61">
        <v>9</v>
      </c>
      <c r="J286" s="61">
        <v>5</v>
      </c>
      <c r="K286" s="61">
        <v>8.5</v>
      </c>
      <c r="L286" s="69">
        <f t="shared" si="52"/>
        <v>0.45</v>
      </c>
      <c r="M286" s="69">
        <f t="shared" si="53"/>
        <v>0.76500000000000001</v>
      </c>
      <c r="N286" s="56">
        <f>INDEX(Rate_Chart!$A$1:$AK$127,MATCH(Data!J286,Rate_Chart!$A$1:$A$127,0),MATCH(Data!K286,Rate_Chart!$A$1:$AK$1,0))</f>
        <v>44.481181500000005</v>
      </c>
      <c r="O286" s="57">
        <f t="shared" si="54"/>
        <v>400.33063350000003</v>
      </c>
      <c r="P286" s="58">
        <f t="shared" si="55"/>
        <v>417.01107656250002</v>
      </c>
      <c r="Q286" s="58">
        <f t="shared" si="56"/>
        <v>278.00738437500002</v>
      </c>
      <c r="R286" s="66">
        <f t="shared" si="62"/>
        <v>7.0057860862500014</v>
      </c>
      <c r="S286" s="64">
        <f t="shared" si="57"/>
        <v>33.75</v>
      </c>
      <c r="T286" s="66">
        <f t="shared" si="58"/>
        <v>441.08641958625003</v>
      </c>
      <c r="U286" s="68">
        <f t="shared" si="59"/>
        <v>49.009602176250006</v>
      </c>
      <c r="V286" s="68">
        <f t="shared" si="60"/>
        <v>459.46502040234378</v>
      </c>
      <c r="W286" s="68">
        <f t="shared" si="61"/>
        <v>306.3100136015625</v>
      </c>
    </row>
    <row r="287" spans="1:23" x14ac:dyDescent="0.25">
      <c r="A287" s="169" t="s">
        <v>912</v>
      </c>
      <c r="B287" s="61" t="s">
        <v>394</v>
      </c>
      <c r="C287" s="61" t="s">
        <v>589</v>
      </c>
      <c r="D287" s="61" t="s">
        <v>591</v>
      </c>
      <c r="E287" s="1" t="s">
        <v>847</v>
      </c>
      <c r="F287" s="62" t="str">
        <f t="shared" si="63"/>
        <v>20107</v>
      </c>
      <c r="G287" s="255">
        <v>10620107</v>
      </c>
      <c r="H287" s="1" t="s">
        <v>386</v>
      </c>
      <c r="I287" s="61">
        <v>10</v>
      </c>
      <c r="J287" s="61">
        <v>5.4</v>
      </c>
      <c r="K287" s="61">
        <v>8.5</v>
      </c>
      <c r="L287" s="69">
        <f t="shared" si="52"/>
        <v>0.54</v>
      </c>
      <c r="M287" s="69">
        <f t="shared" si="53"/>
        <v>0.85</v>
      </c>
      <c r="N287" s="56">
        <f>INDEX(Rate_Chart!$A$1:$AK$127,MATCH(Data!J287,Rate_Chart!$A$1:$A$127,0),MATCH(Data!K287,Rate_Chart!$A$1:$AK$1,0))</f>
        <v>46.149181500000012</v>
      </c>
      <c r="O287" s="57">
        <f t="shared" si="54"/>
        <v>461.49181500000009</v>
      </c>
      <c r="P287" s="58">
        <f t="shared" si="55"/>
        <v>417.01067620481933</v>
      </c>
      <c r="Q287" s="58">
        <f t="shared" si="56"/>
        <v>278.00711746987957</v>
      </c>
      <c r="R287" s="66">
        <f t="shared" si="62"/>
        <v>8.076106762500002</v>
      </c>
      <c r="S287" s="64">
        <f t="shared" si="57"/>
        <v>37.5</v>
      </c>
      <c r="T287" s="66">
        <f t="shared" si="58"/>
        <v>507.06792176250008</v>
      </c>
      <c r="U287" s="68">
        <f t="shared" si="59"/>
        <v>50.706792176250005</v>
      </c>
      <c r="V287" s="68">
        <f t="shared" si="60"/>
        <v>458.19390520707833</v>
      </c>
      <c r="W287" s="68">
        <f t="shared" si="61"/>
        <v>305.46260347138553</v>
      </c>
    </row>
    <row r="288" spans="1:23" x14ac:dyDescent="0.25">
      <c r="A288" s="169" t="s">
        <v>912</v>
      </c>
      <c r="B288" s="61" t="s">
        <v>395</v>
      </c>
      <c r="C288" s="61" t="s">
        <v>589</v>
      </c>
      <c r="D288" s="61" t="s">
        <v>591</v>
      </c>
      <c r="E288" s="1" t="s">
        <v>847</v>
      </c>
      <c r="F288" s="62" t="str">
        <f t="shared" si="63"/>
        <v>20107</v>
      </c>
      <c r="G288" s="255">
        <v>10620107</v>
      </c>
      <c r="H288" s="1" t="s">
        <v>386</v>
      </c>
      <c r="I288" s="61">
        <v>12</v>
      </c>
      <c r="J288" s="61">
        <v>4.5</v>
      </c>
      <c r="K288" s="61">
        <v>8.5</v>
      </c>
      <c r="L288" s="69">
        <f t="shared" ref="L288:L351" si="64">J288*I288/100</f>
        <v>0.54</v>
      </c>
      <c r="M288" s="69">
        <f t="shared" ref="M288:M351" si="65">K288*I288/100</f>
        <v>1.02</v>
      </c>
      <c r="N288" s="56">
        <f>INDEX(Rate_Chart!$A$1:$AK$127,MATCH(Data!J288,Rate_Chart!$A$1:$A$127,0),MATCH(Data!K288,Rate_Chart!$A$1:$AK$1,0))</f>
        <v>42.396181500000004</v>
      </c>
      <c r="O288" s="57">
        <f t="shared" ref="O288:O351" si="66">N288*I288</f>
        <v>508.75417800000002</v>
      </c>
      <c r="P288" s="58">
        <f t="shared" ref="P288:P351" si="67">N288/(J288%+K288%*2/3)</f>
        <v>417.01162131147544</v>
      </c>
      <c r="Q288" s="58">
        <f t="shared" ref="Q288:Q351" si="68">P288*2/3</f>
        <v>278.00774754098364</v>
      </c>
      <c r="R288" s="66">
        <f t="shared" si="62"/>
        <v>8.9031981150000021</v>
      </c>
      <c r="S288" s="64">
        <f t="shared" ref="S288:S351" si="69">I288*3.75</f>
        <v>45</v>
      </c>
      <c r="T288" s="66">
        <f t="shared" ref="T288:T351" si="70">R288+S288+O288</f>
        <v>562.65737611500003</v>
      </c>
      <c r="U288" s="68">
        <f t="shared" ref="U288:U351" si="71">T288/I288</f>
        <v>46.888114676250005</v>
      </c>
      <c r="V288" s="68">
        <f t="shared" ref="V288:V351" si="72">U288/(J288%+K288%*2/3)</f>
        <v>461.19457058606559</v>
      </c>
      <c r="W288" s="68">
        <f t="shared" ref="W288:W351" si="73">V288*2/3</f>
        <v>307.46304705737708</v>
      </c>
    </row>
    <row r="289" spans="1:23" x14ac:dyDescent="0.25">
      <c r="A289" s="169" t="s">
        <v>913</v>
      </c>
      <c r="B289" s="61" t="s">
        <v>394</v>
      </c>
      <c r="C289" s="61" t="s">
        <v>589</v>
      </c>
      <c r="D289" s="61" t="s">
        <v>591</v>
      </c>
      <c r="E289" s="1" t="s">
        <v>847</v>
      </c>
      <c r="F289" s="62" t="str">
        <f t="shared" si="63"/>
        <v>20107</v>
      </c>
      <c r="G289" s="255">
        <v>10620107</v>
      </c>
      <c r="H289" s="1" t="s">
        <v>386</v>
      </c>
      <c r="I289" s="61">
        <v>14</v>
      </c>
      <c r="J289" s="61">
        <v>5.4</v>
      </c>
      <c r="K289" s="61">
        <v>8.6</v>
      </c>
      <c r="L289" s="69">
        <f t="shared" si="64"/>
        <v>0.75600000000000012</v>
      </c>
      <c r="M289" s="69">
        <f t="shared" si="65"/>
        <v>1.204</v>
      </c>
      <c r="N289" s="56">
        <f>INDEX(Rate_Chart!$A$1:$AK$127,MATCH(Data!J289,Rate_Chart!$A$1:$A$127,0),MATCH(Data!K289,Rate_Chart!$A$1:$AK$1,0))</f>
        <v>46.149181500000012</v>
      </c>
      <c r="O289" s="57">
        <f t="shared" si="66"/>
        <v>646.08854100000019</v>
      </c>
      <c r="P289" s="58">
        <f t="shared" si="67"/>
        <v>414.5136062874252</v>
      </c>
      <c r="Q289" s="58">
        <f t="shared" si="68"/>
        <v>276.34240419161682</v>
      </c>
      <c r="R289" s="66">
        <f t="shared" si="62"/>
        <v>11.306549467500004</v>
      </c>
      <c r="S289" s="64">
        <f t="shared" si="69"/>
        <v>52.5</v>
      </c>
      <c r="T289" s="66">
        <f t="shared" si="70"/>
        <v>709.89509046750015</v>
      </c>
      <c r="U289" s="68">
        <f t="shared" si="71"/>
        <v>50.706792176250012</v>
      </c>
      <c r="V289" s="68">
        <f t="shared" si="72"/>
        <v>455.45022912799408</v>
      </c>
      <c r="W289" s="68">
        <f t="shared" si="73"/>
        <v>303.63348608532937</v>
      </c>
    </row>
    <row r="290" spans="1:23" x14ac:dyDescent="0.25">
      <c r="A290" s="169" t="s">
        <v>913</v>
      </c>
      <c r="B290" s="61" t="s">
        <v>395</v>
      </c>
      <c r="C290" s="61" t="s">
        <v>589</v>
      </c>
      <c r="D290" s="61" t="s">
        <v>591</v>
      </c>
      <c r="E290" s="1" t="s">
        <v>847</v>
      </c>
      <c r="F290" s="62" t="str">
        <f t="shared" si="63"/>
        <v>20107</v>
      </c>
      <c r="G290" s="255">
        <v>10620107</v>
      </c>
      <c r="H290" s="1" t="s">
        <v>385</v>
      </c>
      <c r="I290" s="61">
        <v>10</v>
      </c>
      <c r="J290" s="61">
        <v>5.5</v>
      </c>
      <c r="K290" s="61">
        <v>8.6</v>
      </c>
      <c r="L290" s="69">
        <f t="shared" si="64"/>
        <v>0.55000000000000004</v>
      </c>
      <c r="M290" s="69">
        <f t="shared" si="65"/>
        <v>0.86</v>
      </c>
      <c r="N290" s="56">
        <f>INDEX(Rate_Chart!$A$1:$AK$127,MATCH(Data!J290,Rate_Chart!$A$1:$A$127,0),MATCH(Data!K290,Rate_Chart!$A$1:$AK$1,0))</f>
        <v>46.566181499999999</v>
      </c>
      <c r="O290" s="57">
        <f t="shared" si="66"/>
        <v>465.66181499999999</v>
      </c>
      <c r="P290" s="58">
        <f t="shared" si="67"/>
        <v>414.53574035608312</v>
      </c>
      <c r="Q290" s="58">
        <f t="shared" si="68"/>
        <v>276.35716023738877</v>
      </c>
      <c r="R290" s="66">
        <f t="shared" si="62"/>
        <v>8.1490817624999998</v>
      </c>
      <c r="S290" s="64">
        <f t="shared" si="69"/>
        <v>37.5</v>
      </c>
      <c r="T290" s="66">
        <f t="shared" si="70"/>
        <v>511.31089676249997</v>
      </c>
      <c r="U290" s="68">
        <f t="shared" si="71"/>
        <v>51.131089676249999</v>
      </c>
      <c r="V290" s="68">
        <f t="shared" si="72"/>
        <v>455.17290512982197</v>
      </c>
      <c r="W290" s="68">
        <f t="shared" si="73"/>
        <v>303.44860341988129</v>
      </c>
    </row>
    <row r="291" spans="1:23" x14ac:dyDescent="0.25">
      <c r="A291" s="169" t="s">
        <v>914</v>
      </c>
      <c r="B291" s="61" t="s">
        <v>394</v>
      </c>
      <c r="C291" s="61" t="s">
        <v>589</v>
      </c>
      <c r="D291" s="61" t="s">
        <v>591</v>
      </c>
      <c r="E291" s="1" t="s">
        <v>847</v>
      </c>
      <c r="F291" s="62" t="str">
        <f t="shared" si="63"/>
        <v>20107</v>
      </c>
      <c r="G291" s="255">
        <v>10620107</v>
      </c>
      <c r="H291" s="1" t="s">
        <v>385</v>
      </c>
      <c r="I291" s="61">
        <v>12</v>
      </c>
      <c r="J291" s="61">
        <v>5.5</v>
      </c>
      <c r="K291" s="61">
        <v>8.5</v>
      </c>
      <c r="L291" s="69">
        <f t="shared" si="64"/>
        <v>0.66</v>
      </c>
      <c r="M291" s="69">
        <f t="shared" si="65"/>
        <v>1.02</v>
      </c>
      <c r="N291" s="56">
        <f>INDEX(Rate_Chart!$A$1:$AK$127,MATCH(Data!J291,Rate_Chart!$A$1:$A$127,0),MATCH(Data!K291,Rate_Chart!$A$1:$AK$1,0))</f>
        <v>46.566181499999999</v>
      </c>
      <c r="O291" s="57">
        <f t="shared" si="66"/>
        <v>558.79417799999999</v>
      </c>
      <c r="P291" s="58">
        <f t="shared" si="67"/>
        <v>417.01058059701495</v>
      </c>
      <c r="Q291" s="58">
        <f t="shared" si="68"/>
        <v>278.00705373134332</v>
      </c>
      <c r="R291" s="66">
        <f t="shared" si="62"/>
        <v>9.7788981150000005</v>
      </c>
      <c r="S291" s="64">
        <f t="shared" si="69"/>
        <v>45</v>
      </c>
      <c r="T291" s="66">
        <f t="shared" si="70"/>
        <v>613.57307611500005</v>
      </c>
      <c r="U291" s="68">
        <f t="shared" si="71"/>
        <v>51.131089676250006</v>
      </c>
      <c r="V291" s="68">
        <f t="shared" si="72"/>
        <v>457.89035530970153</v>
      </c>
      <c r="W291" s="68">
        <f t="shared" si="73"/>
        <v>305.26023687313437</v>
      </c>
    </row>
    <row r="292" spans="1:23" x14ac:dyDescent="0.25">
      <c r="A292" s="169" t="s">
        <v>914</v>
      </c>
      <c r="B292" s="61" t="s">
        <v>395</v>
      </c>
      <c r="C292" s="61" t="s">
        <v>589</v>
      </c>
      <c r="D292" s="61" t="s">
        <v>591</v>
      </c>
      <c r="E292" s="1" t="s">
        <v>847</v>
      </c>
      <c r="F292" s="62" t="str">
        <f t="shared" si="63"/>
        <v>20107</v>
      </c>
      <c r="G292" s="255">
        <v>10620107</v>
      </c>
      <c r="H292" s="1" t="s">
        <v>385</v>
      </c>
      <c r="I292" s="61">
        <v>11</v>
      </c>
      <c r="J292" s="61">
        <v>5.5</v>
      </c>
      <c r="K292" s="61">
        <v>8.5</v>
      </c>
      <c r="L292" s="69">
        <f t="shared" si="64"/>
        <v>0.60499999999999998</v>
      </c>
      <c r="M292" s="69">
        <f t="shared" si="65"/>
        <v>0.93500000000000005</v>
      </c>
      <c r="N292" s="56">
        <f>INDEX(Rate_Chart!$A$1:$AK$127,MATCH(Data!J292,Rate_Chart!$A$1:$A$127,0),MATCH(Data!K292,Rate_Chart!$A$1:$AK$1,0))</f>
        <v>46.566181499999999</v>
      </c>
      <c r="O292" s="57">
        <f t="shared" si="66"/>
        <v>512.22799650000002</v>
      </c>
      <c r="P292" s="58">
        <f t="shared" si="67"/>
        <v>417.01058059701495</v>
      </c>
      <c r="Q292" s="58">
        <f t="shared" si="68"/>
        <v>278.00705373134332</v>
      </c>
      <c r="R292" s="66">
        <f t="shared" si="62"/>
        <v>8.9639899387500019</v>
      </c>
      <c r="S292" s="64">
        <f t="shared" si="69"/>
        <v>41.25</v>
      </c>
      <c r="T292" s="66">
        <f t="shared" si="70"/>
        <v>562.44198643875006</v>
      </c>
      <c r="U292" s="68">
        <f t="shared" si="71"/>
        <v>51.131089676250006</v>
      </c>
      <c r="V292" s="68">
        <f t="shared" si="72"/>
        <v>457.89035530970153</v>
      </c>
      <c r="W292" s="68">
        <f t="shared" si="73"/>
        <v>305.26023687313437</v>
      </c>
    </row>
    <row r="293" spans="1:23" x14ac:dyDescent="0.25">
      <c r="A293" s="169" t="s">
        <v>915</v>
      </c>
      <c r="B293" s="61" t="s">
        <v>394</v>
      </c>
      <c r="C293" s="61" t="s">
        <v>589</v>
      </c>
      <c r="D293" s="61" t="s">
        <v>591</v>
      </c>
      <c r="E293" s="1" t="s">
        <v>847</v>
      </c>
      <c r="F293" s="62" t="str">
        <f t="shared" si="63"/>
        <v>20107</v>
      </c>
      <c r="G293" s="255">
        <v>10620107</v>
      </c>
      <c r="H293" s="1" t="s">
        <v>386</v>
      </c>
      <c r="I293" s="61">
        <v>14</v>
      </c>
      <c r="J293" s="61">
        <v>3.2</v>
      </c>
      <c r="K293" s="61">
        <v>8</v>
      </c>
      <c r="L293" s="69">
        <f t="shared" si="64"/>
        <v>0.44800000000000006</v>
      </c>
      <c r="M293" s="69">
        <f t="shared" si="65"/>
        <v>1.1200000000000001</v>
      </c>
      <c r="N293" s="56">
        <f>INDEX(Rate_Chart!$A$1:$AK$127,MATCH(Data!J293,Rate_Chart!$A$1:$A$127,0),MATCH(Data!K293,Rate_Chart!$A$1:$AK$1,0))</f>
        <v>35.585112000000002</v>
      </c>
      <c r="O293" s="57">
        <f t="shared" si="66"/>
        <v>498.19156800000002</v>
      </c>
      <c r="P293" s="58">
        <f t="shared" si="67"/>
        <v>417.01303124999998</v>
      </c>
      <c r="Q293" s="58">
        <f t="shared" si="68"/>
        <v>278.00868750000001</v>
      </c>
      <c r="R293" s="66">
        <f t="shared" si="62"/>
        <v>8.7183524400000003</v>
      </c>
      <c r="S293" s="64">
        <f t="shared" si="69"/>
        <v>52.5</v>
      </c>
      <c r="T293" s="66">
        <f t="shared" si="70"/>
        <v>559.40992044000006</v>
      </c>
      <c r="U293" s="68">
        <f t="shared" si="71"/>
        <v>39.957851460000008</v>
      </c>
      <c r="V293" s="68">
        <f t="shared" si="72"/>
        <v>468.25607179687501</v>
      </c>
      <c r="W293" s="68">
        <f t="shared" si="73"/>
        <v>312.17071453124998</v>
      </c>
    </row>
    <row r="294" spans="1:23" x14ac:dyDescent="0.25">
      <c r="A294" s="169" t="s">
        <v>915</v>
      </c>
      <c r="B294" s="61" t="s">
        <v>395</v>
      </c>
      <c r="C294" s="61" t="s">
        <v>589</v>
      </c>
      <c r="D294" s="61" t="s">
        <v>591</v>
      </c>
      <c r="E294" s="1" t="s">
        <v>847</v>
      </c>
      <c r="F294" s="62" t="str">
        <f t="shared" si="63"/>
        <v>20107</v>
      </c>
      <c r="G294" s="255">
        <v>10620107</v>
      </c>
      <c r="H294" s="1" t="s">
        <v>385</v>
      </c>
      <c r="I294" s="61">
        <v>10</v>
      </c>
      <c r="J294" s="61">
        <v>5.5</v>
      </c>
      <c r="K294" s="61">
        <v>8.4</v>
      </c>
      <c r="L294" s="69">
        <f t="shared" si="64"/>
        <v>0.55000000000000004</v>
      </c>
      <c r="M294" s="69">
        <f t="shared" si="65"/>
        <v>0.84</v>
      </c>
      <c r="N294" s="56">
        <f>INDEX(Rate_Chart!$A$1:$AK$127,MATCH(Data!J294,Rate_Chart!$A$1:$A$127,0),MATCH(Data!K294,Rate_Chart!$A$1:$AK$1,0))</f>
        <v>46.288167600000008</v>
      </c>
      <c r="O294" s="57">
        <f t="shared" si="66"/>
        <v>462.88167600000008</v>
      </c>
      <c r="P294" s="58">
        <f t="shared" si="67"/>
        <v>417.01051891891899</v>
      </c>
      <c r="Q294" s="58">
        <f t="shared" si="68"/>
        <v>278.00701261261264</v>
      </c>
      <c r="R294" s="66">
        <f t="shared" si="62"/>
        <v>8.1004293300000025</v>
      </c>
      <c r="S294" s="64">
        <f t="shared" si="69"/>
        <v>37.5</v>
      </c>
      <c r="T294" s="66">
        <f t="shared" si="70"/>
        <v>508.48210533000008</v>
      </c>
      <c r="U294" s="68">
        <f t="shared" si="71"/>
        <v>50.848210533000007</v>
      </c>
      <c r="V294" s="68">
        <f t="shared" si="72"/>
        <v>458.09198678378385</v>
      </c>
      <c r="W294" s="68">
        <f t="shared" si="73"/>
        <v>305.39465785585588</v>
      </c>
    </row>
    <row r="295" spans="1:23" x14ac:dyDescent="0.25">
      <c r="A295" s="169" t="s">
        <v>916</v>
      </c>
      <c r="B295" s="61" t="s">
        <v>394</v>
      </c>
      <c r="C295" s="61" t="s">
        <v>589</v>
      </c>
      <c r="D295" s="61" t="s">
        <v>591</v>
      </c>
      <c r="E295" s="1" t="s">
        <v>847</v>
      </c>
      <c r="F295" s="62" t="str">
        <f t="shared" si="63"/>
        <v>20107</v>
      </c>
      <c r="G295" s="255">
        <v>10620107</v>
      </c>
      <c r="H295" s="1" t="s">
        <v>386</v>
      </c>
      <c r="I295" s="61">
        <v>13</v>
      </c>
      <c r="J295" s="61">
        <v>4.9000000000000004</v>
      </c>
      <c r="K295" s="61">
        <v>8.5</v>
      </c>
      <c r="L295" s="69">
        <f t="shared" si="64"/>
        <v>0.63700000000000001</v>
      </c>
      <c r="M295" s="69">
        <f t="shared" si="65"/>
        <v>1.105</v>
      </c>
      <c r="N295" s="56">
        <f>INDEX(Rate_Chart!$A$1:$AK$127,MATCH(Data!J295,Rate_Chart!$A$1:$A$127,0),MATCH(Data!K295,Rate_Chart!$A$1:$AK$1,0))</f>
        <v>44.064181500000004</v>
      </c>
      <c r="O295" s="57">
        <f t="shared" si="66"/>
        <v>572.83435950000001</v>
      </c>
      <c r="P295" s="58">
        <f t="shared" si="67"/>
        <v>417.01118138801263</v>
      </c>
      <c r="Q295" s="58">
        <f t="shared" si="68"/>
        <v>278.00745425867507</v>
      </c>
      <c r="R295" s="66">
        <f t="shared" si="62"/>
        <v>10.024601291250001</v>
      </c>
      <c r="S295" s="64">
        <f t="shared" si="69"/>
        <v>48.75</v>
      </c>
      <c r="T295" s="66">
        <f t="shared" si="70"/>
        <v>631.60896079124996</v>
      </c>
      <c r="U295" s="68">
        <f t="shared" si="71"/>
        <v>48.585304676249997</v>
      </c>
      <c r="V295" s="68">
        <f t="shared" si="72"/>
        <v>459.79783605283905</v>
      </c>
      <c r="W295" s="68">
        <f t="shared" si="73"/>
        <v>306.53189070189268</v>
      </c>
    </row>
    <row r="296" spans="1:23" x14ac:dyDescent="0.25">
      <c r="A296" s="169" t="s">
        <v>916</v>
      </c>
      <c r="B296" s="61" t="s">
        <v>395</v>
      </c>
      <c r="C296" s="61" t="s">
        <v>589</v>
      </c>
      <c r="D296" s="61" t="s">
        <v>591</v>
      </c>
      <c r="E296" s="1" t="s">
        <v>847</v>
      </c>
      <c r="F296" s="62" t="str">
        <f t="shared" si="63"/>
        <v>20107</v>
      </c>
      <c r="G296" s="255">
        <v>10620107</v>
      </c>
      <c r="H296" s="1" t="s">
        <v>385</v>
      </c>
      <c r="I296" s="61">
        <v>10</v>
      </c>
      <c r="J296" s="61">
        <v>5.6</v>
      </c>
      <c r="K296" s="61">
        <v>8.8000000000000007</v>
      </c>
      <c r="L296" s="69">
        <f t="shared" si="64"/>
        <v>0.56000000000000005</v>
      </c>
      <c r="M296" s="69">
        <f t="shared" si="65"/>
        <v>0.88</v>
      </c>
      <c r="N296" s="56">
        <f>INDEX(Rate_Chart!$A$1:$AK$127,MATCH(Data!J296,Rate_Chart!$A$1:$A$127,0),MATCH(Data!K296,Rate_Chart!$A$1:$AK$1,0))</f>
        <v>46.292400000000001</v>
      </c>
      <c r="O296" s="57">
        <f t="shared" si="66"/>
        <v>462.92399999999998</v>
      </c>
      <c r="P296" s="58">
        <f t="shared" si="67"/>
        <v>403.71279069767445</v>
      </c>
      <c r="Q296" s="58">
        <f t="shared" si="68"/>
        <v>269.14186046511628</v>
      </c>
      <c r="R296" s="66">
        <f t="shared" si="62"/>
        <v>8.1011699999999998</v>
      </c>
      <c r="S296" s="64">
        <f t="shared" si="69"/>
        <v>37.5</v>
      </c>
      <c r="T296" s="66">
        <f t="shared" si="70"/>
        <v>508.52517</v>
      </c>
      <c r="U296" s="68">
        <f t="shared" si="71"/>
        <v>50.852516999999999</v>
      </c>
      <c r="V296" s="68">
        <f t="shared" si="72"/>
        <v>443.48125290697675</v>
      </c>
      <c r="W296" s="68">
        <f t="shared" si="73"/>
        <v>295.65416860465115</v>
      </c>
    </row>
    <row r="297" spans="1:23" x14ac:dyDescent="0.25">
      <c r="A297" s="169" t="s">
        <v>917</v>
      </c>
      <c r="B297" s="61" t="s">
        <v>394</v>
      </c>
      <c r="C297" s="61" t="s">
        <v>589</v>
      </c>
      <c r="D297" s="61" t="s">
        <v>591</v>
      </c>
      <c r="E297" s="1" t="s">
        <v>847</v>
      </c>
      <c r="F297" s="62" t="str">
        <f t="shared" si="63"/>
        <v>20107</v>
      </c>
      <c r="G297" s="255">
        <v>10620107</v>
      </c>
      <c r="H297" s="1" t="s">
        <v>386</v>
      </c>
      <c r="I297" s="61">
        <v>12</v>
      </c>
      <c r="J297" s="61">
        <v>5</v>
      </c>
      <c r="K297" s="61">
        <v>8.5</v>
      </c>
      <c r="L297" s="69">
        <f t="shared" si="64"/>
        <v>0.6</v>
      </c>
      <c r="M297" s="69">
        <f t="shared" si="65"/>
        <v>1.02</v>
      </c>
      <c r="N297" s="56">
        <f>INDEX(Rate_Chart!$A$1:$AK$127,MATCH(Data!J297,Rate_Chart!$A$1:$A$127,0),MATCH(Data!K297,Rate_Chart!$A$1:$AK$1,0))</f>
        <v>44.481181500000005</v>
      </c>
      <c r="O297" s="57">
        <f t="shared" si="66"/>
        <v>533.77417800000012</v>
      </c>
      <c r="P297" s="58">
        <f t="shared" si="67"/>
        <v>417.01107656250002</v>
      </c>
      <c r="Q297" s="58">
        <f t="shared" si="68"/>
        <v>278.00738437500002</v>
      </c>
      <c r="R297" s="66">
        <f t="shared" si="62"/>
        <v>9.3410481150000031</v>
      </c>
      <c r="S297" s="64">
        <f t="shared" si="69"/>
        <v>45</v>
      </c>
      <c r="T297" s="66">
        <f t="shared" si="70"/>
        <v>588.11522611500016</v>
      </c>
      <c r="U297" s="68">
        <f t="shared" si="71"/>
        <v>49.009602176250013</v>
      </c>
      <c r="V297" s="68">
        <f t="shared" si="72"/>
        <v>459.46502040234384</v>
      </c>
      <c r="W297" s="68">
        <f t="shared" si="73"/>
        <v>306.31001360156256</v>
      </c>
    </row>
    <row r="298" spans="1:23" x14ac:dyDescent="0.25">
      <c r="A298" s="169" t="s">
        <v>917</v>
      </c>
      <c r="B298" s="61" t="s">
        <v>395</v>
      </c>
      <c r="C298" s="61" t="s">
        <v>589</v>
      </c>
      <c r="D298" s="61" t="s">
        <v>591</v>
      </c>
      <c r="E298" s="1" t="s">
        <v>847</v>
      </c>
      <c r="F298" s="62" t="str">
        <f t="shared" si="63"/>
        <v>20107</v>
      </c>
      <c r="G298" s="255">
        <v>10620107</v>
      </c>
      <c r="H298" s="1" t="s">
        <v>385</v>
      </c>
      <c r="I298" s="61">
        <v>11</v>
      </c>
      <c r="J298" s="61">
        <v>5.6</v>
      </c>
      <c r="K298" s="61">
        <v>8.6</v>
      </c>
      <c r="L298" s="69">
        <f t="shared" si="64"/>
        <v>0.61599999999999999</v>
      </c>
      <c r="M298" s="69">
        <f t="shared" si="65"/>
        <v>0.94599999999999995</v>
      </c>
      <c r="N298" s="56">
        <f>INDEX(Rate_Chart!$A$1:$AK$127,MATCH(Data!J298,Rate_Chart!$A$1:$A$127,0),MATCH(Data!K298,Rate_Chart!$A$1:$AK$1,0))</f>
        <v>45.824799999999996</v>
      </c>
      <c r="O298" s="57">
        <f t="shared" si="66"/>
        <v>504.07279999999997</v>
      </c>
      <c r="P298" s="58">
        <f t="shared" si="67"/>
        <v>404.33647058823533</v>
      </c>
      <c r="Q298" s="58">
        <f t="shared" si="68"/>
        <v>269.55764705882353</v>
      </c>
      <c r="R298" s="66">
        <f t="shared" si="62"/>
        <v>8.8212740000000007</v>
      </c>
      <c r="S298" s="64">
        <f t="shared" si="69"/>
        <v>41.25</v>
      </c>
      <c r="T298" s="66">
        <f t="shared" si="70"/>
        <v>554.14407399999993</v>
      </c>
      <c r="U298" s="68">
        <f t="shared" si="71"/>
        <v>50.376733999999992</v>
      </c>
      <c r="V298" s="68">
        <f t="shared" si="72"/>
        <v>444.50059411764704</v>
      </c>
      <c r="W298" s="68">
        <f t="shared" si="73"/>
        <v>296.33372941176469</v>
      </c>
    </row>
    <row r="299" spans="1:23" x14ac:dyDescent="0.25">
      <c r="A299" s="169" t="s">
        <v>918</v>
      </c>
      <c r="B299" s="61" t="s">
        <v>394</v>
      </c>
      <c r="C299" s="61" t="s">
        <v>589</v>
      </c>
      <c r="D299" s="61" t="s">
        <v>591</v>
      </c>
      <c r="E299" s="1" t="s">
        <v>847</v>
      </c>
      <c r="F299" s="62" t="str">
        <f t="shared" si="63"/>
        <v>20107</v>
      </c>
      <c r="G299" s="255">
        <v>10620107</v>
      </c>
      <c r="H299" s="1" t="s">
        <v>386</v>
      </c>
      <c r="I299" s="61">
        <v>13</v>
      </c>
      <c r="J299" s="61">
        <v>4.8</v>
      </c>
      <c r="K299" s="61">
        <v>8.5</v>
      </c>
      <c r="L299" s="69">
        <f t="shared" si="64"/>
        <v>0.624</v>
      </c>
      <c r="M299" s="69">
        <f t="shared" si="65"/>
        <v>1.105</v>
      </c>
      <c r="N299" s="56">
        <f>INDEX(Rate_Chart!$A$1:$AK$127,MATCH(Data!J299,Rate_Chart!$A$1:$A$127,0),MATCH(Data!K299,Rate_Chart!$A$1:$AK$1,0))</f>
        <v>43.647181500000002</v>
      </c>
      <c r="O299" s="57">
        <f t="shared" si="66"/>
        <v>567.41335950000007</v>
      </c>
      <c r="P299" s="58">
        <f t="shared" si="67"/>
        <v>417.0112882165605</v>
      </c>
      <c r="Q299" s="58">
        <f t="shared" si="68"/>
        <v>278.00752547770702</v>
      </c>
      <c r="R299" s="66">
        <f t="shared" si="62"/>
        <v>9.929733791250003</v>
      </c>
      <c r="S299" s="64">
        <f t="shared" si="69"/>
        <v>48.75</v>
      </c>
      <c r="T299" s="66">
        <f t="shared" si="70"/>
        <v>626.09309329125006</v>
      </c>
      <c r="U299" s="68">
        <f t="shared" si="71"/>
        <v>48.161007176250003</v>
      </c>
      <c r="V299" s="68">
        <f t="shared" si="72"/>
        <v>460.13701123805731</v>
      </c>
      <c r="W299" s="68">
        <f t="shared" si="73"/>
        <v>306.75800749203819</v>
      </c>
    </row>
    <row r="300" spans="1:23" x14ac:dyDescent="0.25">
      <c r="A300" s="169" t="s">
        <v>918</v>
      </c>
      <c r="B300" s="61" t="s">
        <v>395</v>
      </c>
      <c r="C300" s="61" t="s">
        <v>589</v>
      </c>
      <c r="D300" s="61" t="s">
        <v>591</v>
      </c>
      <c r="E300" s="1" t="s">
        <v>847</v>
      </c>
      <c r="F300" s="62" t="str">
        <f t="shared" si="63"/>
        <v>20107</v>
      </c>
      <c r="G300" s="255">
        <v>10620107</v>
      </c>
      <c r="H300" s="1" t="s">
        <v>386</v>
      </c>
      <c r="I300" s="61">
        <v>10</v>
      </c>
      <c r="J300" s="61">
        <v>4.8</v>
      </c>
      <c r="K300" s="61">
        <v>8.5</v>
      </c>
      <c r="L300" s="69">
        <f t="shared" si="64"/>
        <v>0.48</v>
      </c>
      <c r="M300" s="69">
        <f t="shared" si="65"/>
        <v>0.85</v>
      </c>
      <c r="N300" s="56">
        <f>INDEX(Rate_Chart!$A$1:$AK$127,MATCH(Data!J300,Rate_Chart!$A$1:$A$127,0),MATCH(Data!K300,Rate_Chart!$A$1:$AK$1,0))</f>
        <v>43.647181500000002</v>
      </c>
      <c r="O300" s="57">
        <f t="shared" si="66"/>
        <v>436.47181499999999</v>
      </c>
      <c r="P300" s="58">
        <f t="shared" si="67"/>
        <v>417.0112882165605</v>
      </c>
      <c r="Q300" s="58">
        <f t="shared" si="68"/>
        <v>278.00752547770702</v>
      </c>
      <c r="R300" s="66">
        <f t="shared" si="62"/>
        <v>7.6382567625000002</v>
      </c>
      <c r="S300" s="64">
        <f t="shared" si="69"/>
        <v>37.5</v>
      </c>
      <c r="T300" s="66">
        <f t="shared" si="70"/>
        <v>481.61007176250001</v>
      </c>
      <c r="U300" s="68">
        <f t="shared" si="71"/>
        <v>48.161007176250003</v>
      </c>
      <c r="V300" s="68">
        <f t="shared" si="72"/>
        <v>460.13701123805731</v>
      </c>
      <c r="W300" s="68">
        <f t="shared" si="73"/>
        <v>306.75800749203819</v>
      </c>
    </row>
    <row r="301" spans="1:23" x14ac:dyDescent="0.25">
      <c r="A301" s="169" t="s">
        <v>882</v>
      </c>
      <c r="B301" s="61" t="s">
        <v>394</v>
      </c>
      <c r="C301" s="61" t="s">
        <v>589</v>
      </c>
      <c r="D301" s="61" t="s">
        <v>591</v>
      </c>
      <c r="E301" s="1" t="s">
        <v>847</v>
      </c>
      <c r="F301" s="62" t="str">
        <f t="shared" si="63"/>
        <v>20107</v>
      </c>
      <c r="G301" s="255">
        <v>10620107</v>
      </c>
      <c r="H301" s="1" t="s">
        <v>386</v>
      </c>
      <c r="I301" s="61">
        <v>13</v>
      </c>
      <c r="J301" s="61">
        <v>4.8</v>
      </c>
      <c r="K301" s="61">
        <v>8.5</v>
      </c>
      <c r="L301" s="69">
        <f t="shared" si="64"/>
        <v>0.624</v>
      </c>
      <c r="M301" s="69">
        <f t="shared" si="65"/>
        <v>1.105</v>
      </c>
      <c r="N301" s="56">
        <f>INDEX(Rate_Chart!$A$1:$AK$127,MATCH(Data!J301,Rate_Chart!$A$1:$A$127,0),MATCH(Data!K301,Rate_Chart!$A$1:$AK$1,0))</f>
        <v>43.647181500000002</v>
      </c>
      <c r="O301" s="57">
        <f t="shared" si="66"/>
        <v>567.41335950000007</v>
      </c>
      <c r="P301" s="58">
        <f t="shared" si="67"/>
        <v>417.0112882165605</v>
      </c>
      <c r="Q301" s="58">
        <f t="shared" si="68"/>
        <v>278.00752547770702</v>
      </c>
      <c r="R301" s="66">
        <f t="shared" si="62"/>
        <v>9.929733791250003</v>
      </c>
      <c r="S301" s="64">
        <f t="shared" si="69"/>
        <v>48.75</v>
      </c>
      <c r="T301" s="66">
        <f t="shared" si="70"/>
        <v>626.09309329125006</v>
      </c>
      <c r="U301" s="68">
        <f t="shared" si="71"/>
        <v>48.161007176250003</v>
      </c>
      <c r="V301" s="68">
        <f t="shared" si="72"/>
        <v>460.13701123805731</v>
      </c>
      <c r="W301" s="68">
        <f t="shared" si="73"/>
        <v>306.75800749203819</v>
      </c>
    </row>
    <row r="302" spans="1:23" x14ac:dyDescent="0.25">
      <c r="A302" s="169" t="s">
        <v>882</v>
      </c>
      <c r="B302" s="61" t="s">
        <v>395</v>
      </c>
      <c r="C302" s="61" t="s">
        <v>589</v>
      </c>
      <c r="D302" s="61" t="s">
        <v>591</v>
      </c>
      <c r="E302" s="1" t="s">
        <v>847</v>
      </c>
      <c r="F302" s="62" t="str">
        <f t="shared" si="63"/>
        <v>20107</v>
      </c>
      <c r="G302" s="255">
        <v>10620107</v>
      </c>
      <c r="H302" s="1" t="s">
        <v>386</v>
      </c>
      <c r="I302" s="61">
        <v>9</v>
      </c>
      <c r="J302" s="61">
        <v>5</v>
      </c>
      <c r="K302" s="61">
        <v>8.5</v>
      </c>
      <c r="L302" s="69">
        <f t="shared" si="64"/>
        <v>0.45</v>
      </c>
      <c r="M302" s="69">
        <f t="shared" si="65"/>
        <v>0.76500000000000001</v>
      </c>
      <c r="N302" s="56">
        <f>INDEX(Rate_Chart!$A$1:$AK$127,MATCH(Data!J302,Rate_Chart!$A$1:$A$127,0),MATCH(Data!K302,Rate_Chart!$A$1:$AK$1,0))</f>
        <v>44.481181500000005</v>
      </c>
      <c r="O302" s="57">
        <f t="shared" si="66"/>
        <v>400.33063350000003</v>
      </c>
      <c r="P302" s="58">
        <f t="shared" si="67"/>
        <v>417.01107656250002</v>
      </c>
      <c r="Q302" s="58">
        <f t="shared" si="68"/>
        <v>278.00738437500002</v>
      </c>
      <c r="R302" s="66">
        <f t="shared" si="62"/>
        <v>7.0057860862500014</v>
      </c>
      <c r="S302" s="64">
        <f t="shared" si="69"/>
        <v>33.75</v>
      </c>
      <c r="T302" s="66">
        <f t="shared" si="70"/>
        <v>441.08641958625003</v>
      </c>
      <c r="U302" s="68">
        <f t="shared" si="71"/>
        <v>49.009602176250006</v>
      </c>
      <c r="V302" s="68">
        <f t="shared" si="72"/>
        <v>459.46502040234378</v>
      </c>
      <c r="W302" s="68">
        <f t="shared" si="73"/>
        <v>306.3100136015625</v>
      </c>
    </row>
    <row r="303" spans="1:23" x14ac:dyDescent="0.25">
      <c r="A303" s="169" t="s">
        <v>883</v>
      </c>
      <c r="B303" s="61" t="s">
        <v>394</v>
      </c>
      <c r="C303" s="61" t="s">
        <v>589</v>
      </c>
      <c r="D303" s="61" t="s">
        <v>591</v>
      </c>
      <c r="E303" s="1" t="s">
        <v>847</v>
      </c>
      <c r="F303" s="62" t="str">
        <f t="shared" si="63"/>
        <v>20107</v>
      </c>
      <c r="G303" s="255">
        <v>10620107</v>
      </c>
      <c r="H303" s="1" t="s">
        <v>386</v>
      </c>
      <c r="I303" s="61">
        <v>13</v>
      </c>
      <c r="J303" s="61">
        <v>4.5999999999999996</v>
      </c>
      <c r="K303" s="61">
        <v>8.1999999999999993</v>
      </c>
      <c r="L303" s="69">
        <f t="shared" si="64"/>
        <v>0.59799999999999998</v>
      </c>
      <c r="M303" s="69">
        <f t="shared" si="65"/>
        <v>1.0659999999999998</v>
      </c>
      <c r="N303" s="56">
        <f>INDEX(Rate_Chart!$A$1:$AK$127,MATCH(Data!J303,Rate_Chart!$A$1:$A$127,0),MATCH(Data!K303,Rate_Chart!$A$1:$AK$1,0))</f>
        <v>41.979139799999999</v>
      </c>
      <c r="O303" s="57">
        <f t="shared" si="66"/>
        <v>545.72881740000003</v>
      </c>
      <c r="P303" s="58">
        <f t="shared" si="67"/>
        <v>417.01132251655633</v>
      </c>
      <c r="Q303" s="58">
        <f t="shared" si="68"/>
        <v>278.00754834437089</v>
      </c>
      <c r="R303" s="66">
        <f t="shared" si="62"/>
        <v>9.550254304500001</v>
      </c>
      <c r="S303" s="64">
        <f t="shared" si="69"/>
        <v>48.75</v>
      </c>
      <c r="T303" s="66">
        <f t="shared" si="70"/>
        <v>604.02907170449998</v>
      </c>
      <c r="U303" s="68">
        <f t="shared" si="71"/>
        <v>46.4637747465</v>
      </c>
      <c r="V303" s="68">
        <f t="shared" si="72"/>
        <v>461.56067628973517</v>
      </c>
      <c r="W303" s="68">
        <f t="shared" si="73"/>
        <v>307.70711752649009</v>
      </c>
    </row>
    <row r="304" spans="1:23" x14ac:dyDescent="0.25">
      <c r="A304" s="169" t="s">
        <v>883</v>
      </c>
      <c r="B304" s="61" t="s">
        <v>395</v>
      </c>
      <c r="C304" s="61" t="s">
        <v>589</v>
      </c>
      <c r="D304" s="61" t="s">
        <v>591</v>
      </c>
      <c r="E304" s="1" t="s">
        <v>847</v>
      </c>
      <c r="F304" s="62" t="str">
        <f t="shared" si="63"/>
        <v>20107</v>
      </c>
      <c r="G304" s="255">
        <v>10620107</v>
      </c>
      <c r="H304" s="1" t="s">
        <v>386</v>
      </c>
      <c r="I304" s="61">
        <v>8</v>
      </c>
      <c r="J304" s="61">
        <v>4.7</v>
      </c>
      <c r="K304" s="61">
        <v>8.5</v>
      </c>
      <c r="L304" s="69">
        <f t="shared" si="64"/>
        <v>0.376</v>
      </c>
      <c r="M304" s="69">
        <f t="shared" si="65"/>
        <v>0.68</v>
      </c>
      <c r="N304" s="56">
        <f>INDEX(Rate_Chart!$A$1:$AK$127,MATCH(Data!J304,Rate_Chart!$A$1:$A$127,0),MATCH(Data!K304,Rate_Chart!$A$1:$AK$1,0))</f>
        <v>43.2301815</v>
      </c>
      <c r="O304" s="57">
        <f t="shared" si="66"/>
        <v>345.841452</v>
      </c>
      <c r="P304" s="58">
        <f t="shared" si="67"/>
        <v>417.01139710610931</v>
      </c>
      <c r="Q304" s="58">
        <f t="shared" si="68"/>
        <v>278.00759807073956</v>
      </c>
      <c r="R304" s="66">
        <f t="shared" si="62"/>
        <v>6.052225410000001</v>
      </c>
      <c r="S304" s="64">
        <f t="shared" si="69"/>
        <v>30</v>
      </c>
      <c r="T304" s="66">
        <f t="shared" si="70"/>
        <v>381.89367741000001</v>
      </c>
      <c r="U304" s="68">
        <f t="shared" si="71"/>
        <v>47.736709676250001</v>
      </c>
      <c r="V304" s="68">
        <f t="shared" si="72"/>
        <v>460.48272999598072</v>
      </c>
      <c r="W304" s="68">
        <f t="shared" si="73"/>
        <v>306.98848666398715</v>
      </c>
    </row>
    <row r="305" spans="1:23" x14ac:dyDescent="0.25">
      <c r="A305" s="169" t="s">
        <v>884</v>
      </c>
      <c r="B305" s="61" t="s">
        <v>394</v>
      </c>
      <c r="C305" s="61" t="s">
        <v>589</v>
      </c>
      <c r="D305" s="61" t="s">
        <v>591</v>
      </c>
      <c r="E305" s="1" t="s">
        <v>847</v>
      </c>
      <c r="F305" s="62" t="str">
        <f t="shared" si="63"/>
        <v>20107</v>
      </c>
      <c r="G305" s="255">
        <v>10620107</v>
      </c>
      <c r="H305" s="1" t="s">
        <v>386</v>
      </c>
      <c r="I305" s="61">
        <v>11</v>
      </c>
      <c r="J305" s="61">
        <v>4.5999999999999996</v>
      </c>
      <c r="K305" s="61">
        <v>8.1</v>
      </c>
      <c r="L305" s="69">
        <f t="shared" si="64"/>
        <v>0.50599999999999989</v>
      </c>
      <c r="M305" s="69">
        <f t="shared" si="65"/>
        <v>0.8909999999999999</v>
      </c>
      <c r="N305" s="56">
        <f>INDEX(Rate_Chart!$A$1:$AK$127,MATCH(Data!J305,Rate_Chart!$A$1:$A$127,0),MATCH(Data!K305,Rate_Chart!$A$1:$AK$1,0))</f>
        <v>41.701125900000001</v>
      </c>
      <c r="O305" s="57">
        <f t="shared" si="66"/>
        <v>458.71238490000002</v>
      </c>
      <c r="P305" s="58">
        <f t="shared" si="67"/>
        <v>417.011259</v>
      </c>
      <c r="Q305" s="58">
        <f t="shared" si="68"/>
        <v>278.00750599999998</v>
      </c>
      <c r="R305" s="66">
        <f t="shared" si="62"/>
        <v>8.0274667357500018</v>
      </c>
      <c r="S305" s="64">
        <f t="shared" si="69"/>
        <v>41.25</v>
      </c>
      <c r="T305" s="66">
        <f t="shared" si="70"/>
        <v>507.98985163575003</v>
      </c>
      <c r="U305" s="68">
        <f t="shared" si="71"/>
        <v>46.180895603250001</v>
      </c>
      <c r="V305" s="68">
        <f t="shared" si="72"/>
        <v>461.80895603249996</v>
      </c>
      <c r="W305" s="68">
        <f t="shared" si="73"/>
        <v>307.87263735499999</v>
      </c>
    </row>
    <row r="306" spans="1:23" x14ac:dyDescent="0.25">
      <c r="A306" s="169" t="s">
        <v>884</v>
      </c>
      <c r="B306" s="61" t="s">
        <v>395</v>
      </c>
      <c r="C306" s="61" t="s">
        <v>589</v>
      </c>
      <c r="D306" s="61" t="s">
        <v>591</v>
      </c>
      <c r="E306" s="1" t="s">
        <v>847</v>
      </c>
      <c r="F306" s="62" t="str">
        <f t="shared" si="63"/>
        <v>20107</v>
      </c>
      <c r="G306" s="255">
        <v>10620107</v>
      </c>
      <c r="H306" s="1" t="s">
        <v>386</v>
      </c>
      <c r="I306" s="61">
        <v>7</v>
      </c>
      <c r="J306" s="61">
        <v>5.3</v>
      </c>
      <c r="K306" s="61">
        <v>8.5</v>
      </c>
      <c r="L306" s="69">
        <f t="shared" si="64"/>
        <v>0.371</v>
      </c>
      <c r="M306" s="69">
        <f t="shared" si="65"/>
        <v>0.59499999999999997</v>
      </c>
      <c r="N306" s="56">
        <f>INDEX(Rate_Chart!$A$1:$AK$127,MATCH(Data!J306,Rate_Chart!$A$1:$A$127,0),MATCH(Data!K306,Rate_Chart!$A$1:$AK$1,0))</f>
        <v>45.732181500000003</v>
      </c>
      <c r="O306" s="57">
        <f t="shared" si="66"/>
        <v>320.1252705</v>
      </c>
      <c r="P306" s="58">
        <f t="shared" si="67"/>
        <v>417.01077355623107</v>
      </c>
      <c r="Q306" s="58">
        <f t="shared" si="68"/>
        <v>278.00718237082071</v>
      </c>
      <c r="R306" s="66">
        <f t="shared" si="62"/>
        <v>5.6021922337500003</v>
      </c>
      <c r="S306" s="64">
        <f t="shared" si="69"/>
        <v>26.25</v>
      </c>
      <c r="T306" s="66">
        <f t="shared" si="70"/>
        <v>351.97746273374997</v>
      </c>
      <c r="U306" s="68">
        <f t="shared" si="71"/>
        <v>50.282494676249996</v>
      </c>
      <c r="V306" s="68">
        <f t="shared" si="72"/>
        <v>458.50299096884498</v>
      </c>
      <c r="W306" s="68">
        <f t="shared" si="73"/>
        <v>305.66866064589664</v>
      </c>
    </row>
    <row r="307" spans="1:23" x14ac:dyDescent="0.25">
      <c r="A307" s="169" t="s">
        <v>885</v>
      </c>
      <c r="B307" s="61" t="s">
        <v>394</v>
      </c>
      <c r="C307" s="61" t="s">
        <v>589</v>
      </c>
      <c r="D307" s="61" t="s">
        <v>591</v>
      </c>
      <c r="E307" s="1" t="s">
        <v>847</v>
      </c>
      <c r="F307" s="62" t="str">
        <f t="shared" si="63"/>
        <v>20107</v>
      </c>
      <c r="G307" s="255">
        <v>10620107</v>
      </c>
      <c r="H307" s="1" t="s">
        <v>386</v>
      </c>
      <c r="I307" s="61">
        <v>13</v>
      </c>
      <c r="J307" s="61">
        <v>4.2</v>
      </c>
      <c r="K307" s="61">
        <v>8.1</v>
      </c>
      <c r="L307" s="69">
        <f t="shared" si="64"/>
        <v>0.54600000000000004</v>
      </c>
      <c r="M307" s="69">
        <f t="shared" si="65"/>
        <v>1.0529999999999999</v>
      </c>
      <c r="N307" s="56">
        <f>INDEX(Rate_Chart!$A$1:$AK$127,MATCH(Data!J307,Rate_Chart!$A$1:$A$127,0),MATCH(Data!K307,Rate_Chart!$A$1:$AK$1,0))</f>
        <v>40.033125900000002</v>
      </c>
      <c r="O307" s="57">
        <f t="shared" si="66"/>
        <v>520.43063670000004</v>
      </c>
      <c r="P307" s="58">
        <f t="shared" si="67"/>
        <v>417.01172812499999</v>
      </c>
      <c r="Q307" s="58">
        <f t="shared" si="68"/>
        <v>278.00781875000001</v>
      </c>
      <c r="R307" s="66">
        <f t="shared" si="62"/>
        <v>9.1075361422500016</v>
      </c>
      <c r="S307" s="64">
        <f t="shared" si="69"/>
        <v>48.75</v>
      </c>
      <c r="T307" s="66">
        <f t="shared" si="70"/>
        <v>578.28817284224999</v>
      </c>
      <c r="U307" s="68">
        <f t="shared" si="71"/>
        <v>44.483705603250002</v>
      </c>
      <c r="V307" s="68">
        <f t="shared" si="72"/>
        <v>463.37193336718752</v>
      </c>
      <c r="W307" s="68">
        <f t="shared" si="73"/>
        <v>308.9146222447917</v>
      </c>
    </row>
    <row r="308" spans="1:23" x14ac:dyDescent="0.25">
      <c r="A308" s="169" t="s">
        <v>885</v>
      </c>
      <c r="B308" s="61" t="s">
        <v>395</v>
      </c>
      <c r="C308" s="61" t="s">
        <v>589</v>
      </c>
      <c r="D308" s="61" t="s">
        <v>591</v>
      </c>
      <c r="E308" s="1" t="s">
        <v>847</v>
      </c>
      <c r="F308" s="62" t="str">
        <f t="shared" si="63"/>
        <v>20107</v>
      </c>
      <c r="G308" s="255">
        <v>10620107</v>
      </c>
      <c r="H308" s="1" t="s">
        <v>386</v>
      </c>
      <c r="I308" s="61">
        <v>8</v>
      </c>
      <c r="J308" s="61">
        <v>4.5</v>
      </c>
      <c r="K308" s="61">
        <v>8.5</v>
      </c>
      <c r="L308" s="69">
        <f t="shared" si="64"/>
        <v>0.36</v>
      </c>
      <c r="M308" s="69">
        <f t="shared" si="65"/>
        <v>0.68</v>
      </c>
      <c r="N308" s="56">
        <f>INDEX(Rate_Chart!$A$1:$AK$127,MATCH(Data!J308,Rate_Chart!$A$1:$A$127,0),MATCH(Data!K308,Rate_Chart!$A$1:$AK$1,0))</f>
        <v>42.396181500000004</v>
      </c>
      <c r="O308" s="57">
        <f t="shared" si="66"/>
        <v>339.16945200000004</v>
      </c>
      <c r="P308" s="58">
        <f t="shared" si="67"/>
        <v>417.01162131147544</v>
      </c>
      <c r="Q308" s="58">
        <f t="shared" si="68"/>
        <v>278.00774754098364</v>
      </c>
      <c r="R308" s="66">
        <f t="shared" si="62"/>
        <v>5.9354654100000008</v>
      </c>
      <c r="S308" s="64">
        <f t="shared" si="69"/>
        <v>30</v>
      </c>
      <c r="T308" s="66">
        <f t="shared" si="70"/>
        <v>375.10491741000004</v>
      </c>
      <c r="U308" s="68">
        <f t="shared" si="71"/>
        <v>46.888114676250005</v>
      </c>
      <c r="V308" s="68">
        <f t="shared" si="72"/>
        <v>461.19457058606559</v>
      </c>
      <c r="W308" s="68">
        <f t="shared" si="73"/>
        <v>307.46304705737708</v>
      </c>
    </row>
    <row r="309" spans="1:23" x14ac:dyDescent="0.25">
      <c r="A309" s="169" t="s">
        <v>886</v>
      </c>
      <c r="B309" s="61" t="s">
        <v>394</v>
      </c>
      <c r="C309" s="61" t="s">
        <v>589</v>
      </c>
      <c r="D309" s="61" t="s">
        <v>591</v>
      </c>
      <c r="E309" s="1" t="s">
        <v>847</v>
      </c>
      <c r="F309" s="62" t="str">
        <f t="shared" si="63"/>
        <v>20107</v>
      </c>
      <c r="G309" s="255">
        <v>10620107</v>
      </c>
      <c r="H309" s="1" t="s">
        <v>386</v>
      </c>
      <c r="I309" s="61">
        <v>11</v>
      </c>
      <c r="J309" s="61">
        <v>4.5999999999999996</v>
      </c>
      <c r="K309" s="61">
        <v>8.5</v>
      </c>
      <c r="L309" s="69">
        <f t="shared" si="64"/>
        <v>0.50599999999999989</v>
      </c>
      <c r="M309" s="69">
        <f t="shared" si="65"/>
        <v>0.93500000000000005</v>
      </c>
      <c r="N309" s="56">
        <f>INDEX(Rate_Chart!$A$1:$AK$127,MATCH(Data!J309,Rate_Chart!$A$1:$A$127,0),MATCH(Data!K309,Rate_Chart!$A$1:$AK$1,0))</f>
        <v>42.813181499999999</v>
      </c>
      <c r="O309" s="57">
        <f t="shared" si="66"/>
        <v>470.9449965</v>
      </c>
      <c r="P309" s="58">
        <f t="shared" si="67"/>
        <v>417.01150811688308</v>
      </c>
      <c r="Q309" s="58">
        <f t="shared" si="68"/>
        <v>278.00767207792205</v>
      </c>
      <c r="R309" s="66">
        <f t="shared" si="62"/>
        <v>8.2415374387500009</v>
      </c>
      <c r="S309" s="64">
        <f t="shared" si="69"/>
        <v>41.25</v>
      </c>
      <c r="T309" s="66">
        <f t="shared" si="70"/>
        <v>520.43653393875002</v>
      </c>
      <c r="U309" s="68">
        <f t="shared" si="71"/>
        <v>47.31241217625</v>
      </c>
      <c r="V309" s="68">
        <f t="shared" si="72"/>
        <v>460.83518353490257</v>
      </c>
      <c r="W309" s="68">
        <f t="shared" si="73"/>
        <v>307.22345568993507</v>
      </c>
    </row>
    <row r="310" spans="1:23" x14ac:dyDescent="0.25">
      <c r="A310" s="169" t="s">
        <v>886</v>
      </c>
      <c r="B310" s="61" t="s">
        <v>395</v>
      </c>
      <c r="C310" s="61" t="s">
        <v>589</v>
      </c>
      <c r="D310" s="61" t="s">
        <v>591</v>
      </c>
      <c r="E310" s="1" t="s">
        <v>847</v>
      </c>
      <c r="F310" s="62" t="str">
        <f t="shared" si="63"/>
        <v>20107</v>
      </c>
      <c r="G310" s="255">
        <v>10620107</v>
      </c>
      <c r="H310" s="1" t="s">
        <v>386</v>
      </c>
      <c r="I310" s="61">
        <v>9</v>
      </c>
      <c r="J310" s="61">
        <v>4.9000000000000004</v>
      </c>
      <c r="K310" s="61">
        <v>8.3000000000000007</v>
      </c>
      <c r="L310" s="69">
        <f t="shared" si="64"/>
        <v>0.441</v>
      </c>
      <c r="M310" s="69">
        <f t="shared" si="65"/>
        <v>0.747</v>
      </c>
      <c r="N310" s="56">
        <f>INDEX(Rate_Chart!$A$1:$AK$127,MATCH(Data!J310,Rate_Chart!$A$1:$A$127,0),MATCH(Data!K310,Rate_Chart!$A$1:$AK$1,0))</f>
        <v>43.508153700000008</v>
      </c>
      <c r="O310" s="57">
        <f t="shared" si="66"/>
        <v>391.57338330000005</v>
      </c>
      <c r="P310" s="58">
        <f t="shared" si="67"/>
        <v>417.01105782747612</v>
      </c>
      <c r="Q310" s="58">
        <f t="shared" si="68"/>
        <v>278.00737188498408</v>
      </c>
      <c r="R310" s="66">
        <f t="shared" si="62"/>
        <v>6.8525342077500015</v>
      </c>
      <c r="S310" s="64">
        <f t="shared" si="69"/>
        <v>33.75</v>
      </c>
      <c r="T310" s="66">
        <f t="shared" si="70"/>
        <v>432.17591750775006</v>
      </c>
      <c r="U310" s="68">
        <f t="shared" si="71"/>
        <v>48.019546389750005</v>
      </c>
      <c r="V310" s="68">
        <f t="shared" si="72"/>
        <v>460.25124335223649</v>
      </c>
      <c r="W310" s="68">
        <f t="shared" si="73"/>
        <v>306.8341622348243</v>
      </c>
    </row>
    <row r="311" spans="1:23" x14ac:dyDescent="0.25">
      <c r="A311" s="169" t="s">
        <v>887</v>
      </c>
      <c r="B311" s="61" t="s">
        <v>394</v>
      </c>
      <c r="C311" s="61" t="s">
        <v>589</v>
      </c>
      <c r="D311" s="61" t="s">
        <v>591</v>
      </c>
      <c r="E311" s="1" t="s">
        <v>847</v>
      </c>
      <c r="F311" s="62" t="str">
        <f t="shared" si="63"/>
        <v>20107</v>
      </c>
      <c r="G311" s="255">
        <v>10620107</v>
      </c>
      <c r="H311" s="1" t="s">
        <v>386</v>
      </c>
      <c r="I311" s="61">
        <v>11</v>
      </c>
      <c r="J311" s="61">
        <v>4.8</v>
      </c>
      <c r="K311" s="61">
        <v>8.5</v>
      </c>
      <c r="L311" s="69">
        <f t="shared" si="64"/>
        <v>0.52800000000000002</v>
      </c>
      <c r="M311" s="69">
        <f t="shared" si="65"/>
        <v>0.93500000000000005</v>
      </c>
      <c r="N311" s="56">
        <f>INDEX(Rate_Chart!$A$1:$AK$127,MATCH(Data!J311,Rate_Chart!$A$1:$A$127,0),MATCH(Data!K311,Rate_Chart!$A$1:$AK$1,0))</f>
        <v>43.647181500000002</v>
      </c>
      <c r="O311" s="57">
        <f t="shared" si="66"/>
        <v>480.11899650000004</v>
      </c>
      <c r="P311" s="58">
        <f t="shared" si="67"/>
        <v>417.0112882165605</v>
      </c>
      <c r="Q311" s="58">
        <f t="shared" si="68"/>
        <v>278.00752547770702</v>
      </c>
      <c r="R311" s="66">
        <f t="shared" si="62"/>
        <v>8.4020824387500017</v>
      </c>
      <c r="S311" s="64">
        <f t="shared" si="69"/>
        <v>41.25</v>
      </c>
      <c r="T311" s="66">
        <f t="shared" si="70"/>
        <v>529.77107893875007</v>
      </c>
      <c r="U311" s="68">
        <f t="shared" si="71"/>
        <v>48.161007176250003</v>
      </c>
      <c r="V311" s="68">
        <f t="shared" si="72"/>
        <v>460.13701123805731</v>
      </c>
      <c r="W311" s="68">
        <f t="shared" si="73"/>
        <v>306.75800749203819</v>
      </c>
    </row>
    <row r="312" spans="1:23" x14ac:dyDescent="0.25">
      <c r="A312" s="169" t="s">
        <v>887</v>
      </c>
      <c r="B312" s="61" t="s">
        <v>395</v>
      </c>
      <c r="C312" s="61" t="s">
        <v>589</v>
      </c>
      <c r="D312" s="61" t="s">
        <v>591</v>
      </c>
      <c r="E312" s="1" t="s">
        <v>847</v>
      </c>
      <c r="F312" s="62" t="str">
        <f t="shared" si="63"/>
        <v>20107</v>
      </c>
      <c r="G312" s="255">
        <v>10620107</v>
      </c>
      <c r="H312" s="1" t="s">
        <v>386</v>
      </c>
      <c r="I312" s="61">
        <v>9</v>
      </c>
      <c r="J312" s="61">
        <v>4.4000000000000004</v>
      </c>
      <c r="K312" s="61">
        <v>8.1</v>
      </c>
      <c r="L312" s="69">
        <f t="shared" si="64"/>
        <v>0.39600000000000002</v>
      </c>
      <c r="M312" s="69">
        <f t="shared" si="65"/>
        <v>0.72899999999999987</v>
      </c>
      <c r="N312" s="56">
        <f>INDEX(Rate_Chart!$A$1:$AK$127,MATCH(Data!J312,Rate_Chart!$A$1:$A$127,0),MATCH(Data!K312,Rate_Chart!$A$1:$AK$1,0))</f>
        <v>40.867125900000005</v>
      </c>
      <c r="O312" s="57">
        <f t="shared" si="66"/>
        <v>367.80413310000006</v>
      </c>
      <c r="P312" s="58">
        <f t="shared" si="67"/>
        <v>417.01148877551026</v>
      </c>
      <c r="Q312" s="58">
        <f t="shared" si="68"/>
        <v>278.00765918367352</v>
      </c>
      <c r="R312" s="66">
        <f t="shared" si="62"/>
        <v>6.4365723292500014</v>
      </c>
      <c r="S312" s="64">
        <f t="shared" si="69"/>
        <v>33.75</v>
      </c>
      <c r="T312" s="66">
        <f t="shared" si="70"/>
        <v>407.99070542925006</v>
      </c>
      <c r="U312" s="68">
        <f t="shared" si="71"/>
        <v>45.332300603250005</v>
      </c>
      <c r="V312" s="68">
        <f t="shared" si="72"/>
        <v>462.57449595153065</v>
      </c>
      <c r="W312" s="68">
        <f t="shared" si="73"/>
        <v>308.38299730102045</v>
      </c>
    </row>
    <row r="313" spans="1:23" x14ac:dyDescent="0.25">
      <c r="A313" s="169" t="s">
        <v>888</v>
      </c>
      <c r="B313" s="61" t="s">
        <v>394</v>
      </c>
      <c r="C313" s="61" t="s">
        <v>589</v>
      </c>
      <c r="D313" s="61" t="s">
        <v>591</v>
      </c>
      <c r="E313" s="1" t="s">
        <v>847</v>
      </c>
      <c r="F313" s="62" t="str">
        <f t="shared" si="63"/>
        <v>20107</v>
      </c>
      <c r="G313" s="255">
        <v>10620107</v>
      </c>
      <c r="H313" s="1" t="s">
        <v>386</v>
      </c>
      <c r="I313" s="61">
        <v>12</v>
      </c>
      <c r="J313" s="61">
        <v>4.8</v>
      </c>
      <c r="K313" s="61">
        <v>8.4</v>
      </c>
      <c r="L313" s="69">
        <f t="shared" si="64"/>
        <v>0.57599999999999996</v>
      </c>
      <c r="M313" s="69">
        <f t="shared" si="65"/>
        <v>1.008</v>
      </c>
      <c r="N313" s="56">
        <f>INDEX(Rate_Chart!$A$1:$AK$127,MATCH(Data!J313,Rate_Chart!$A$1:$A$127,0),MATCH(Data!K313,Rate_Chart!$A$1:$AK$1,0))</f>
        <v>43.369167600000011</v>
      </c>
      <c r="O313" s="57">
        <f t="shared" si="66"/>
        <v>520.43001120000008</v>
      </c>
      <c r="P313" s="58">
        <f t="shared" si="67"/>
        <v>417.011226923077</v>
      </c>
      <c r="Q313" s="58">
        <f t="shared" si="68"/>
        <v>278.00748461538467</v>
      </c>
      <c r="R313" s="66">
        <f t="shared" si="62"/>
        <v>9.1075251960000028</v>
      </c>
      <c r="S313" s="64">
        <f t="shared" si="69"/>
        <v>45</v>
      </c>
      <c r="T313" s="66">
        <f t="shared" si="70"/>
        <v>574.53753639600006</v>
      </c>
      <c r="U313" s="68">
        <f t="shared" si="71"/>
        <v>47.878128033000003</v>
      </c>
      <c r="V313" s="68">
        <f t="shared" si="72"/>
        <v>460.36661570192308</v>
      </c>
      <c r="W313" s="68">
        <f t="shared" si="73"/>
        <v>306.91107713461537</v>
      </c>
    </row>
    <row r="314" spans="1:23" x14ac:dyDescent="0.25">
      <c r="A314" s="169" t="s">
        <v>888</v>
      </c>
      <c r="B314" s="61" t="s">
        <v>395</v>
      </c>
      <c r="C314" s="61" t="s">
        <v>589</v>
      </c>
      <c r="D314" s="61" t="s">
        <v>591</v>
      </c>
      <c r="E314" s="1" t="s">
        <v>847</v>
      </c>
      <c r="F314" s="62" t="str">
        <f t="shared" si="63"/>
        <v>20107</v>
      </c>
      <c r="G314" s="255">
        <v>10620107</v>
      </c>
      <c r="H314" s="1" t="s">
        <v>386</v>
      </c>
      <c r="I314" s="61">
        <v>7</v>
      </c>
      <c r="J314" s="61">
        <v>4.5999999999999996</v>
      </c>
      <c r="K314" s="61">
        <v>8.4</v>
      </c>
      <c r="L314" s="69">
        <f t="shared" si="64"/>
        <v>0.32199999999999995</v>
      </c>
      <c r="M314" s="69">
        <f t="shared" si="65"/>
        <v>0.58800000000000008</v>
      </c>
      <c r="N314" s="56">
        <f>INDEX(Rate_Chart!$A$1:$AK$127,MATCH(Data!J314,Rate_Chart!$A$1:$A$127,0),MATCH(Data!K314,Rate_Chart!$A$1:$AK$1,0))</f>
        <v>42.535167600000008</v>
      </c>
      <c r="O314" s="57">
        <f t="shared" si="66"/>
        <v>297.74617320000004</v>
      </c>
      <c r="P314" s="58">
        <f t="shared" si="67"/>
        <v>417.01144705882359</v>
      </c>
      <c r="Q314" s="58">
        <f t="shared" si="68"/>
        <v>278.00763137254904</v>
      </c>
      <c r="R314" s="66">
        <f t="shared" si="62"/>
        <v>5.2105580310000015</v>
      </c>
      <c r="S314" s="64">
        <f t="shared" si="69"/>
        <v>26.25</v>
      </c>
      <c r="T314" s="66">
        <f t="shared" si="70"/>
        <v>329.20673123100005</v>
      </c>
      <c r="U314" s="68">
        <f t="shared" si="71"/>
        <v>47.029533033000007</v>
      </c>
      <c r="V314" s="68">
        <f t="shared" si="72"/>
        <v>461.07385326470592</v>
      </c>
      <c r="W314" s="68">
        <f t="shared" si="73"/>
        <v>307.38256884313728</v>
      </c>
    </row>
    <row r="315" spans="1:23" x14ac:dyDescent="0.25">
      <c r="A315" s="169" t="s">
        <v>919</v>
      </c>
      <c r="B315" s="61" t="s">
        <v>394</v>
      </c>
      <c r="C315" s="61" t="s">
        <v>589</v>
      </c>
      <c r="D315" s="61" t="s">
        <v>591</v>
      </c>
      <c r="E315" s="1" t="s">
        <v>847</v>
      </c>
      <c r="F315" s="62" t="str">
        <f t="shared" si="63"/>
        <v>20107</v>
      </c>
      <c r="G315" s="255">
        <v>10620107</v>
      </c>
      <c r="H315" s="1" t="s">
        <v>386</v>
      </c>
      <c r="I315" s="61">
        <v>9</v>
      </c>
      <c r="J315" s="61">
        <v>4</v>
      </c>
      <c r="K315" s="61">
        <v>8.1</v>
      </c>
      <c r="L315" s="69">
        <f t="shared" si="64"/>
        <v>0.36</v>
      </c>
      <c r="M315" s="69">
        <f t="shared" si="65"/>
        <v>0.72899999999999987</v>
      </c>
      <c r="N315" s="56">
        <f>INDEX(Rate_Chart!$A$1:$AK$127,MATCH(Data!J315,Rate_Chart!$A$1:$A$127,0),MATCH(Data!K315,Rate_Chart!$A$1:$AK$1,0))</f>
        <v>39.199125899999999</v>
      </c>
      <c r="O315" s="57">
        <f t="shared" si="66"/>
        <v>352.7921331</v>
      </c>
      <c r="P315" s="58">
        <f t="shared" si="67"/>
        <v>417.01197765957443</v>
      </c>
      <c r="Q315" s="58">
        <f t="shared" si="68"/>
        <v>278.00798510638293</v>
      </c>
      <c r="R315" s="66">
        <f t="shared" si="62"/>
        <v>6.1738623292500003</v>
      </c>
      <c r="S315" s="64">
        <f t="shared" si="69"/>
        <v>33.75</v>
      </c>
      <c r="T315" s="66">
        <f t="shared" si="70"/>
        <v>392.71599542925003</v>
      </c>
      <c r="U315" s="68">
        <f t="shared" si="71"/>
        <v>43.635110603250006</v>
      </c>
      <c r="V315" s="68">
        <f t="shared" si="72"/>
        <v>464.20330428989365</v>
      </c>
      <c r="W315" s="68">
        <f t="shared" si="73"/>
        <v>309.46886952659577</v>
      </c>
    </row>
    <row r="316" spans="1:23" x14ac:dyDescent="0.25">
      <c r="A316" s="169" t="s">
        <v>919</v>
      </c>
      <c r="B316" s="61" t="s">
        <v>395</v>
      </c>
      <c r="C316" s="61" t="s">
        <v>589</v>
      </c>
      <c r="D316" s="61" t="s">
        <v>591</v>
      </c>
      <c r="E316" s="1" t="s">
        <v>847</v>
      </c>
      <c r="F316" s="62" t="str">
        <f t="shared" si="63"/>
        <v>20107</v>
      </c>
      <c r="G316" s="255">
        <v>10620107</v>
      </c>
      <c r="H316" s="1" t="s">
        <v>386</v>
      </c>
      <c r="I316" s="61">
        <v>7</v>
      </c>
      <c r="J316" s="61">
        <v>4.9000000000000004</v>
      </c>
      <c r="K316" s="61">
        <v>8.5</v>
      </c>
      <c r="L316" s="69">
        <f t="shared" si="64"/>
        <v>0.34300000000000003</v>
      </c>
      <c r="M316" s="69">
        <f t="shared" si="65"/>
        <v>0.59499999999999997</v>
      </c>
      <c r="N316" s="56">
        <f>INDEX(Rate_Chart!$A$1:$AK$127,MATCH(Data!J316,Rate_Chart!$A$1:$A$127,0),MATCH(Data!K316,Rate_Chart!$A$1:$AK$1,0))</f>
        <v>44.064181500000004</v>
      </c>
      <c r="O316" s="57">
        <f t="shared" si="66"/>
        <v>308.44927050000001</v>
      </c>
      <c r="P316" s="58">
        <f t="shared" si="67"/>
        <v>417.01118138801263</v>
      </c>
      <c r="Q316" s="58">
        <f t="shared" si="68"/>
        <v>278.00745425867507</v>
      </c>
      <c r="R316" s="66">
        <f t="shared" si="62"/>
        <v>5.3978622337500006</v>
      </c>
      <c r="S316" s="64">
        <f t="shared" si="69"/>
        <v>26.25</v>
      </c>
      <c r="T316" s="66">
        <f t="shared" si="70"/>
        <v>340.09713273375002</v>
      </c>
      <c r="U316" s="68">
        <f t="shared" si="71"/>
        <v>48.585304676250004</v>
      </c>
      <c r="V316" s="68">
        <f t="shared" si="72"/>
        <v>459.79783605283916</v>
      </c>
      <c r="W316" s="68">
        <f t="shared" si="73"/>
        <v>306.53189070189279</v>
      </c>
    </row>
    <row r="317" spans="1:23" x14ac:dyDescent="0.25">
      <c r="A317" s="169" t="s">
        <v>920</v>
      </c>
      <c r="B317" s="61" t="s">
        <v>394</v>
      </c>
      <c r="C317" s="61" t="s">
        <v>589</v>
      </c>
      <c r="D317" s="61" t="s">
        <v>591</v>
      </c>
      <c r="E317" s="1" t="s">
        <v>847</v>
      </c>
      <c r="F317" s="62" t="str">
        <f t="shared" si="63"/>
        <v>20107</v>
      </c>
      <c r="G317" s="255">
        <v>10620107</v>
      </c>
      <c r="H317" s="1" t="s">
        <v>386</v>
      </c>
      <c r="I317" s="61">
        <v>9</v>
      </c>
      <c r="J317" s="61">
        <v>3.9</v>
      </c>
      <c r="K317" s="61">
        <v>8.1999999999999993</v>
      </c>
      <c r="L317" s="69">
        <f t="shared" si="64"/>
        <v>0.35100000000000003</v>
      </c>
      <c r="M317" s="69">
        <f t="shared" si="65"/>
        <v>0.73799999999999999</v>
      </c>
      <c r="N317" s="56">
        <f>INDEX(Rate_Chart!$A$1:$AK$127,MATCH(Data!J317,Rate_Chart!$A$1:$A$127,0),MATCH(Data!K317,Rate_Chart!$A$1:$AK$1,0))</f>
        <v>39.060139800000002</v>
      </c>
      <c r="O317" s="57">
        <f t="shared" si="66"/>
        <v>351.54125820000002</v>
      </c>
      <c r="P317" s="58">
        <f t="shared" si="67"/>
        <v>417.01216868327407</v>
      </c>
      <c r="Q317" s="58">
        <f t="shared" si="68"/>
        <v>278.00811245551603</v>
      </c>
      <c r="R317" s="66">
        <f t="shared" si="62"/>
        <v>6.1519720185000004</v>
      </c>
      <c r="S317" s="64">
        <f t="shared" si="69"/>
        <v>33.75</v>
      </c>
      <c r="T317" s="66">
        <f t="shared" si="70"/>
        <v>391.44323021850005</v>
      </c>
      <c r="U317" s="68">
        <f t="shared" si="71"/>
        <v>43.493692246500004</v>
      </c>
      <c r="V317" s="68">
        <f t="shared" si="72"/>
        <v>464.34546882384348</v>
      </c>
      <c r="W317" s="68">
        <f t="shared" si="73"/>
        <v>309.5636458825623</v>
      </c>
    </row>
    <row r="318" spans="1:23" x14ac:dyDescent="0.25">
      <c r="A318" s="169" t="s">
        <v>920</v>
      </c>
      <c r="B318" s="61" t="s">
        <v>395</v>
      </c>
      <c r="C318" s="61" t="s">
        <v>589</v>
      </c>
      <c r="D318" s="61" t="s">
        <v>591</v>
      </c>
      <c r="E318" s="1" t="s">
        <v>847</v>
      </c>
      <c r="F318" s="62" t="str">
        <f t="shared" si="63"/>
        <v>20107</v>
      </c>
      <c r="G318" s="255">
        <v>10620107</v>
      </c>
      <c r="H318" s="1" t="s">
        <v>386</v>
      </c>
      <c r="I318" s="61">
        <v>8</v>
      </c>
      <c r="J318" s="61">
        <v>4.8</v>
      </c>
      <c r="K318" s="61">
        <v>8.3000000000000007</v>
      </c>
      <c r="L318" s="69">
        <f t="shared" si="64"/>
        <v>0.38400000000000001</v>
      </c>
      <c r="M318" s="69">
        <f t="shared" si="65"/>
        <v>0.66400000000000003</v>
      </c>
      <c r="N318" s="56">
        <f>INDEX(Rate_Chart!$A$1:$AK$127,MATCH(Data!J318,Rate_Chart!$A$1:$A$127,0),MATCH(Data!K318,Rate_Chart!$A$1:$AK$1,0))</f>
        <v>43.091153700000007</v>
      </c>
      <c r="O318" s="57">
        <f t="shared" si="66"/>
        <v>344.72922960000005</v>
      </c>
      <c r="P318" s="58">
        <f t="shared" si="67"/>
        <v>417.01116483870976</v>
      </c>
      <c r="Q318" s="58">
        <f t="shared" si="68"/>
        <v>278.00744322580653</v>
      </c>
      <c r="R318" s="66">
        <f t="shared" si="62"/>
        <v>6.0327615180000018</v>
      </c>
      <c r="S318" s="64">
        <f t="shared" si="69"/>
        <v>30</v>
      </c>
      <c r="T318" s="66">
        <f t="shared" si="70"/>
        <v>380.76199111800008</v>
      </c>
      <c r="U318" s="68">
        <f t="shared" si="71"/>
        <v>47.59524888975001</v>
      </c>
      <c r="V318" s="68">
        <f t="shared" si="72"/>
        <v>460.59918280403235</v>
      </c>
      <c r="W318" s="68">
        <f t="shared" si="73"/>
        <v>307.0661218693549</v>
      </c>
    </row>
    <row r="319" spans="1:23" x14ac:dyDescent="0.25">
      <c r="A319" s="169" t="s">
        <v>922</v>
      </c>
      <c r="B319" s="61" t="s">
        <v>394</v>
      </c>
      <c r="C319" s="61" t="s">
        <v>589</v>
      </c>
      <c r="D319" s="61" t="s">
        <v>591</v>
      </c>
      <c r="E319" s="1" t="s">
        <v>847</v>
      </c>
      <c r="F319" s="62" t="str">
        <f t="shared" si="63"/>
        <v>20107</v>
      </c>
      <c r="G319" s="255">
        <v>10620107</v>
      </c>
      <c r="H319" s="1" t="s">
        <v>386</v>
      </c>
      <c r="I319" s="61">
        <v>9</v>
      </c>
      <c r="J319" s="61">
        <v>4.3</v>
      </c>
      <c r="K319" s="61">
        <v>8.3000000000000007</v>
      </c>
      <c r="L319" s="69">
        <f t="shared" si="64"/>
        <v>0.38699999999999996</v>
      </c>
      <c r="M319" s="69">
        <f t="shared" si="65"/>
        <v>0.747</v>
      </c>
      <c r="N319" s="56">
        <f>INDEX(Rate_Chart!$A$1:$AK$127,MATCH(Data!J319,Rate_Chart!$A$1:$A$127,0),MATCH(Data!K319,Rate_Chart!$A$1:$AK$1,0))</f>
        <v>41.006153699999999</v>
      </c>
      <c r="O319" s="57">
        <f t="shared" si="66"/>
        <v>369.05538330000002</v>
      </c>
      <c r="P319" s="58">
        <f t="shared" si="67"/>
        <v>417.0117325423729</v>
      </c>
      <c r="Q319" s="58">
        <f t="shared" si="68"/>
        <v>278.00782169491526</v>
      </c>
      <c r="R319" s="66">
        <f t="shared" si="62"/>
        <v>6.4584692077500012</v>
      </c>
      <c r="S319" s="64">
        <f t="shared" si="69"/>
        <v>33.75</v>
      </c>
      <c r="T319" s="66">
        <f t="shared" si="70"/>
        <v>409.26385250775002</v>
      </c>
      <c r="U319" s="68">
        <f t="shared" si="71"/>
        <v>45.473761389750003</v>
      </c>
      <c r="V319" s="68">
        <f t="shared" si="72"/>
        <v>462.44503108220346</v>
      </c>
      <c r="W319" s="68">
        <f t="shared" si="73"/>
        <v>308.29668738813564</v>
      </c>
    </row>
    <row r="320" spans="1:23" x14ac:dyDescent="0.25">
      <c r="A320" s="169" t="s">
        <v>922</v>
      </c>
      <c r="B320" s="61" t="s">
        <v>395</v>
      </c>
      <c r="C320" s="61" t="s">
        <v>589</v>
      </c>
      <c r="D320" s="61" t="s">
        <v>591</v>
      </c>
      <c r="E320" s="1" t="s">
        <v>847</v>
      </c>
      <c r="F320" s="62" t="str">
        <f t="shared" si="63"/>
        <v>20107</v>
      </c>
      <c r="G320" s="255">
        <v>10620107</v>
      </c>
      <c r="H320" s="1" t="s">
        <v>385</v>
      </c>
      <c r="I320" s="61">
        <v>5</v>
      </c>
      <c r="J320" s="61">
        <v>5.8</v>
      </c>
      <c r="K320" s="61">
        <v>8.6</v>
      </c>
      <c r="L320" s="69">
        <f t="shared" si="64"/>
        <v>0.28999999999999998</v>
      </c>
      <c r="M320" s="69">
        <f t="shared" si="65"/>
        <v>0.43</v>
      </c>
      <c r="N320" s="56">
        <f>INDEX(Rate_Chart!$A$1:$AK$127,MATCH(Data!J320,Rate_Chart!$A$1:$A$127,0),MATCH(Data!K320,Rate_Chart!$A$1:$AK$1,0))</f>
        <v>47.461399999999998</v>
      </c>
      <c r="O320" s="57">
        <f t="shared" si="66"/>
        <v>237.30699999999999</v>
      </c>
      <c r="P320" s="58">
        <f t="shared" si="67"/>
        <v>411.51502890173413</v>
      </c>
      <c r="Q320" s="58">
        <f t="shared" si="68"/>
        <v>274.34335260115608</v>
      </c>
      <c r="R320" s="66">
        <f t="shared" si="62"/>
        <v>4.1528725</v>
      </c>
      <c r="S320" s="64">
        <f t="shared" si="69"/>
        <v>18.75</v>
      </c>
      <c r="T320" s="66">
        <f t="shared" si="70"/>
        <v>260.20987249999996</v>
      </c>
      <c r="U320" s="68">
        <f t="shared" si="71"/>
        <v>52.041974499999995</v>
      </c>
      <c r="V320" s="68">
        <f t="shared" si="72"/>
        <v>451.23099277456652</v>
      </c>
      <c r="W320" s="68">
        <f t="shared" si="73"/>
        <v>300.82066184971103</v>
      </c>
    </row>
    <row r="321" spans="1:23" x14ac:dyDescent="0.25">
      <c r="A321" s="169" t="s">
        <v>923</v>
      </c>
      <c r="B321" s="61" t="s">
        <v>394</v>
      </c>
      <c r="C321" s="61" t="s">
        <v>589</v>
      </c>
      <c r="D321" s="61" t="s">
        <v>591</v>
      </c>
      <c r="E321" s="1" t="s">
        <v>847</v>
      </c>
      <c r="F321" s="62" t="str">
        <f t="shared" si="63"/>
        <v>20107</v>
      </c>
      <c r="G321" s="255">
        <v>10620107</v>
      </c>
      <c r="H321" s="1" t="s">
        <v>385</v>
      </c>
      <c r="I321" s="61">
        <v>5</v>
      </c>
      <c r="J321" s="61">
        <v>5.5</v>
      </c>
      <c r="K321" s="61">
        <v>8.4</v>
      </c>
      <c r="L321" s="69">
        <f t="shared" si="64"/>
        <v>0.27500000000000002</v>
      </c>
      <c r="M321" s="69">
        <f t="shared" si="65"/>
        <v>0.42</v>
      </c>
      <c r="N321" s="56">
        <f>INDEX(Rate_Chart!$A$1:$AK$127,MATCH(Data!J321,Rate_Chart!$A$1:$A$127,0),MATCH(Data!K321,Rate_Chart!$A$1:$AK$1,0))</f>
        <v>46.288167600000008</v>
      </c>
      <c r="O321" s="57">
        <f t="shared" si="66"/>
        <v>231.44083800000004</v>
      </c>
      <c r="P321" s="58">
        <f t="shared" si="67"/>
        <v>417.01051891891899</v>
      </c>
      <c r="Q321" s="58">
        <f t="shared" si="68"/>
        <v>278.00701261261264</v>
      </c>
      <c r="R321" s="66">
        <f t="shared" si="62"/>
        <v>4.0502146650000013</v>
      </c>
      <c r="S321" s="64">
        <f t="shared" si="69"/>
        <v>18.75</v>
      </c>
      <c r="T321" s="66">
        <f t="shared" si="70"/>
        <v>254.24105266500004</v>
      </c>
      <c r="U321" s="68">
        <f t="shared" si="71"/>
        <v>50.848210533000007</v>
      </c>
      <c r="V321" s="68">
        <f t="shared" si="72"/>
        <v>458.09198678378385</v>
      </c>
      <c r="W321" s="68">
        <f t="shared" si="73"/>
        <v>305.39465785585588</v>
      </c>
    </row>
    <row r="322" spans="1:23" x14ac:dyDescent="0.25">
      <c r="A322" s="169" t="s">
        <v>923</v>
      </c>
      <c r="B322" s="61" t="s">
        <v>395</v>
      </c>
      <c r="C322" s="61" t="s">
        <v>589</v>
      </c>
      <c r="D322" s="61" t="s">
        <v>591</v>
      </c>
      <c r="E322" s="1" t="s">
        <v>847</v>
      </c>
      <c r="F322" s="62" t="str">
        <f t="shared" si="63"/>
        <v>20107</v>
      </c>
      <c r="G322" s="255">
        <v>10620107</v>
      </c>
      <c r="H322" s="1" t="s">
        <v>386</v>
      </c>
      <c r="I322" s="61">
        <v>12</v>
      </c>
      <c r="J322" s="61">
        <v>3.9</v>
      </c>
      <c r="K322" s="61">
        <v>8.1</v>
      </c>
      <c r="L322" s="69">
        <f t="shared" si="64"/>
        <v>0.46799999999999997</v>
      </c>
      <c r="M322" s="69">
        <f t="shared" si="65"/>
        <v>0.97199999999999986</v>
      </c>
      <c r="N322" s="56">
        <f>INDEX(Rate_Chart!$A$1:$AK$127,MATCH(Data!J322,Rate_Chart!$A$1:$A$127,0),MATCH(Data!K322,Rate_Chart!$A$1:$AK$1,0))</f>
        <v>38.782125900000004</v>
      </c>
      <c r="O322" s="57">
        <f t="shared" si="66"/>
        <v>465.38551080000002</v>
      </c>
      <c r="P322" s="58">
        <f t="shared" si="67"/>
        <v>417.01210645161296</v>
      </c>
      <c r="Q322" s="58">
        <f t="shared" si="68"/>
        <v>278.00807096774196</v>
      </c>
      <c r="R322" s="66">
        <f t="shared" si="62"/>
        <v>8.1442464390000016</v>
      </c>
      <c r="S322" s="64">
        <f t="shared" si="69"/>
        <v>45</v>
      </c>
      <c r="T322" s="66">
        <f t="shared" si="70"/>
        <v>518.52975723899999</v>
      </c>
      <c r="U322" s="68">
        <f t="shared" si="71"/>
        <v>43.210813103249997</v>
      </c>
      <c r="V322" s="68">
        <f t="shared" si="72"/>
        <v>464.6323989596774</v>
      </c>
      <c r="W322" s="68">
        <f t="shared" si="73"/>
        <v>309.75493263978495</v>
      </c>
    </row>
    <row r="323" spans="1:23" x14ac:dyDescent="0.25">
      <c r="A323" s="169" t="s">
        <v>924</v>
      </c>
      <c r="B323" s="61" t="s">
        <v>394</v>
      </c>
      <c r="C323" s="61" t="s">
        <v>589</v>
      </c>
      <c r="D323" s="61" t="s">
        <v>591</v>
      </c>
      <c r="E323" s="1" t="s">
        <v>847</v>
      </c>
      <c r="F323" s="62" t="str">
        <f t="shared" si="63"/>
        <v>20107</v>
      </c>
      <c r="G323" s="255">
        <v>10620107</v>
      </c>
      <c r="H323" s="1" t="s">
        <v>386</v>
      </c>
      <c r="I323" s="61">
        <v>12</v>
      </c>
      <c r="J323" s="61">
        <v>4</v>
      </c>
      <c r="K323" s="61">
        <v>8.1999999999999993</v>
      </c>
      <c r="L323" s="69">
        <f t="shared" si="64"/>
        <v>0.48</v>
      </c>
      <c r="M323" s="69">
        <f t="shared" si="65"/>
        <v>0.98399999999999987</v>
      </c>
      <c r="N323" s="56">
        <f>INDEX(Rate_Chart!$A$1:$AK$127,MATCH(Data!J323,Rate_Chart!$A$1:$A$127,0),MATCH(Data!K323,Rate_Chart!$A$1:$AK$1,0))</f>
        <v>39.477139800000003</v>
      </c>
      <c r="O323" s="57">
        <f t="shared" si="66"/>
        <v>473.72567760000004</v>
      </c>
      <c r="P323" s="58">
        <f t="shared" si="67"/>
        <v>417.0120401408451</v>
      </c>
      <c r="Q323" s="58">
        <f t="shared" si="68"/>
        <v>278.00802676056338</v>
      </c>
      <c r="R323" s="66">
        <f t="shared" si="62"/>
        <v>8.2901993580000006</v>
      </c>
      <c r="S323" s="64">
        <f t="shared" si="69"/>
        <v>45</v>
      </c>
      <c r="T323" s="66">
        <f t="shared" si="70"/>
        <v>527.01587695800004</v>
      </c>
      <c r="U323" s="68">
        <f t="shared" si="71"/>
        <v>43.917989746500005</v>
      </c>
      <c r="V323" s="68">
        <f t="shared" si="72"/>
        <v>463.92242689964797</v>
      </c>
      <c r="W323" s="68">
        <f t="shared" si="73"/>
        <v>309.28161793309863</v>
      </c>
    </row>
    <row r="324" spans="1:23" x14ac:dyDescent="0.25">
      <c r="A324" s="169" t="s">
        <v>924</v>
      </c>
      <c r="B324" s="61" t="s">
        <v>395</v>
      </c>
      <c r="C324" s="61" t="s">
        <v>589</v>
      </c>
      <c r="D324" s="61" t="s">
        <v>591</v>
      </c>
      <c r="E324" s="1" t="s">
        <v>847</v>
      </c>
      <c r="F324" s="62" t="str">
        <f t="shared" si="63"/>
        <v>20107</v>
      </c>
      <c r="G324" s="255">
        <v>10620107</v>
      </c>
      <c r="H324" s="1" t="s">
        <v>386</v>
      </c>
      <c r="I324" s="61">
        <v>7</v>
      </c>
      <c r="J324" s="61">
        <v>5.0999999999999996</v>
      </c>
      <c r="K324" s="61">
        <v>8.5</v>
      </c>
      <c r="L324" s="69">
        <f t="shared" si="64"/>
        <v>0.35699999999999998</v>
      </c>
      <c r="M324" s="69">
        <f t="shared" si="65"/>
        <v>0.59499999999999997</v>
      </c>
      <c r="N324" s="56">
        <f>INDEX(Rate_Chart!$A$1:$AK$127,MATCH(Data!J324,Rate_Chart!$A$1:$A$127,0),MATCH(Data!K324,Rate_Chart!$A$1:$AK$1,0))</f>
        <v>44.898181500000007</v>
      </c>
      <c r="O324" s="57">
        <f t="shared" si="66"/>
        <v>314.28727050000003</v>
      </c>
      <c r="P324" s="58">
        <f t="shared" si="67"/>
        <v>417.01097368421063</v>
      </c>
      <c r="Q324" s="58">
        <f t="shared" si="68"/>
        <v>278.00731578947375</v>
      </c>
      <c r="R324" s="66">
        <f t="shared" ref="R324:R387" si="74">O324*1.75%</f>
        <v>5.5000272337500009</v>
      </c>
      <c r="S324" s="64">
        <f t="shared" si="69"/>
        <v>26.25</v>
      </c>
      <c r="T324" s="66">
        <f t="shared" si="70"/>
        <v>346.03729773375005</v>
      </c>
      <c r="U324" s="68">
        <f t="shared" si="71"/>
        <v>49.433899676250007</v>
      </c>
      <c r="V324" s="68">
        <f t="shared" si="72"/>
        <v>459.13838708591339</v>
      </c>
      <c r="W324" s="68">
        <f t="shared" si="73"/>
        <v>306.09225805727561</v>
      </c>
    </row>
    <row r="325" spans="1:23" x14ac:dyDescent="0.25">
      <c r="A325" s="169" t="s">
        <v>921</v>
      </c>
      <c r="B325" s="61" t="s">
        <v>394</v>
      </c>
      <c r="C325" s="61" t="s">
        <v>589</v>
      </c>
      <c r="D325" s="61" t="s">
        <v>590</v>
      </c>
      <c r="E325" s="1" t="s">
        <v>778</v>
      </c>
      <c r="F325" s="62" t="str">
        <f t="shared" ref="F325:F388" si="75">MID(E325,2,5)</f>
        <v>20109</v>
      </c>
      <c r="G325" s="255">
        <v>10620109</v>
      </c>
      <c r="H325" s="1" t="s">
        <v>385</v>
      </c>
      <c r="I325" s="61">
        <v>1000</v>
      </c>
      <c r="J325" s="61">
        <v>5.6</v>
      </c>
      <c r="K325" s="61">
        <v>8.4</v>
      </c>
      <c r="L325" s="69">
        <f t="shared" si="64"/>
        <v>56</v>
      </c>
      <c r="M325" s="69">
        <f t="shared" si="65"/>
        <v>84</v>
      </c>
      <c r="N325" s="56">
        <f>INDEX(Rate_Chart!$A$1:$AK$127,MATCH(Data!J325,Rate_Chart!$A$1:$A$127,0),MATCH(Data!K325,Rate_Chart!$A$1:$AK$1,0))</f>
        <v>45.357199999999999</v>
      </c>
      <c r="O325" s="57">
        <f t="shared" si="66"/>
        <v>45357.2</v>
      </c>
      <c r="P325" s="58">
        <f t="shared" si="67"/>
        <v>404.97500000000002</v>
      </c>
      <c r="Q325" s="58">
        <f t="shared" si="68"/>
        <v>269.98333333333335</v>
      </c>
      <c r="R325" s="66">
        <f t="shared" si="74"/>
        <v>793.75099999999998</v>
      </c>
      <c r="S325" s="64">
        <f t="shared" si="69"/>
        <v>3750</v>
      </c>
      <c r="T325" s="66">
        <f t="shared" si="70"/>
        <v>49900.951000000001</v>
      </c>
      <c r="U325" s="68">
        <f t="shared" si="71"/>
        <v>49.900950999999999</v>
      </c>
      <c r="V325" s="68">
        <f t="shared" si="72"/>
        <v>445.54420535714291</v>
      </c>
      <c r="W325" s="68">
        <f t="shared" si="73"/>
        <v>297.02947023809526</v>
      </c>
    </row>
    <row r="326" spans="1:23" x14ac:dyDescent="0.25">
      <c r="A326" s="169" t="s">
        <v>921</v>
      </c>
      <c r="B326" s="61" t="s">
        <v>394</v>
      </c>
      <c r="C326" s="61" t="s">
        <v>589</v>
      </c>
      <c r="D326" s="61" t="s">
        <v>590</v>
      </c>
      <c r="E326" s="1" t="s">
        <v>778</v>
      </c>
      <c r="F326" s="62" t="str">
        <f t="shared" si="75"/>
        <v>20109</v>
      </c>
      <c r="G326" s="255">
        <v>10620109</v>
      </c>
      <c r="H326" s="1" t="s">
        <v>386</v>
      </c>
      <c r="I326" s="61">
        <v>400</v>
      </c>
      <c r="J326" s="61">
        <v>4</v>
      </c>
      <c r="K326" s="61">
        <v>8.1</v>
      </c>
      <c r="L326" s="69">
        <f t="shared" si="64"/>
        <v>16</v>
      </c>
      <c r="M326" s="69">
        <f t="shared" si="65"/>
        <v>32.4</v>
      </c>
      <c r="N326" s="56">
        <f>INDEX(Rate_Chart!$A$1:$AK$127,MATCH(Data!J326,Rate_Chart!$A$1:$A$127,0),MATCH(Data!K326,Rate_Chart!$A$1:$AK$1,0))</f>
        <v>39.199125899999999</v>
      </c>
      <c r="O326" s="57">
        <f t="shared" si="66"/>
        <v>15679.65036</v>
      </c>
      <c r="P326" s="58">
        <f t="shared" si="67"/>
        <v>417.01197765957443</v>
      </c>
      <c r="Q326" s="58">
        <f t="shared" si="68"/>
        <v>278.00798510638293</v>
      </c>
      <c r="R326" s="66">
        <f t="shared" si="74"/>
        <v>274.39388130000003</v>
      </c>
      <c r="S326" s="64">
        <f t="shared" si="69"/>
        <v>1500</v>
      </c>
      <c r="T326" s="66">
        <f t="shared" si="70"/>
        <v>17454.044241299998</v>
      </c>
      <c r="U326" s="68">
        <f t="shared" si="71"/>
        <v>43.635110603249998</v>
      </c>
      <c r="V326" s="68">
        <f t="shared" si="72"/>
        <v>464.20330428989359</v>
      </c>
      <c r="W326" s="68">
        <f t="shared" si="73"/>
        <v>309.46886952659571</v>
      </c>
    </row>
    <row r="327" spans="1:23" x14ac:dyDescent="0.25">
      <c r="A327" s="169" t="s">
        <v>902</v>
      </c>
      <c r="B327" s="61" t="s">
        <v>394</v>
      </c>
      <c r="C327" s="61" t="s">
        <v>589</v>
      </c>
      <c r="D327" s="61" t="s">
        <v>590</v>
      </c>
      <c r="E327" s="1" t="s">
        <v>778</v>
      </c>
      <c r="F327" s="62" t="str">
        <f t="shared" si="75"/>
        <v>20109</v>
      </c>
      <c r="G327" s="255">
        <v>10620109</v>
      </c>
      <c r="H327" s="1" t="s">
        <v>385</v>
      </c>
      <c r="I327" s="61">
        <v>1000</v>
      </c>
      <c r="J327" s="61">
        <v>5.6</v>
      </c>
      <c r="K327" s="61">
        <v>8.4</v>
      </c>
      <c r="L327" s="69">
        <f t="shared" si="64"/>
        <v>56</v>
      </c>
      <c r="M327" s="69">
        <f t="shared" si="65"/>
        <v>84</v>
      </c>
      <c r="N327" s="56">
        <f>INDEX(Rate_Chart!$A$1:$AK$127,MATCH(Data!J327,Rate_Chart!$A$1:$A$127,0),MATCH(Data!K327,Rate_Chart!$A$1:$AK$1,0))</f>
        <v>45.357199999999999</v>
      </c>
      <c r="O327" s="57">
        <f t="shared" si="66"/>
        <v>45357.2</v>
      </c>
      <c r="P327" s="58">
        <f t="shared" si="67"/>
        <v>404.97500000000002</v>
      </c>
      <c r="Q327" s="58">
        <f t="shared" si="68"/>
        <v>269.98333333333335</v>
      </c>
      <c r="R327" s="66">
        <f t="shared" si="74"/>
        <v>793.75099999999998</v>
      </c>
      <c r="S327" s="64">
        <f t="shared" si="69"/>
        <v>3750</v>
      </c>
      <c r="T327" s="66">
        <f t="shared" si="70"/>
        <v>49900.951000000001</v>
      </c>
      <c r="U327" s="68">
        <f t="shared" si="71"/>
        <v>49.900950999999999</v>
      </c>
      <c r="V327" s="68">
        <f t="shared" si="72"/>
        <v>445.54420535714291</v>
      </c>
      <c r="W327" s="68">
        <f t="shared" si="73"/>
        <v>297.02947023809526</v>
      </c>
    </row>
    <row r="328" spans="1:23" x14ac:dyDescent="0.25">
      <c r="A328" s="169" t="s">
        <v>902</v>
      </c>
      <c r="B328" s="61" t="s">
        <v>394</v>
      </c>
      <c r="C328" s="61" t="s">
        <v>589</v>
      </c>
      <c r="D328" s="61" t="s">
        <v>590</v>
      </c>
      <c r="E328" s="1" t="s">
        <v>778</v>
      </c>
      <c r="F328" s="62" t="str">
        <f t="shared" si="75"/>
        <v>20109</v>
      </c>
      <c r="G328" s="255">
        <v>10620109</v>
      </c>
      <c r="H328" s="1" t="s">
        <v>386</v>
      </c>
      <c r="I328" s="61">
        <v>320</v>
      </c>
      <c r="J328" s="61">
        <v>4</v>
      </c>
      <c r="K328" s="61">
        <v>8.1</v>
      </c>
      <c r="L328" s="69">
        <f t="shared" si="64"/>
        <v>12.8</v>
      </c>
      <c r="M328" s="69">
        <f t="shared" si="65"/>
        <v>25.92</v>
      </c>
      <c r="N328" s="56">
        <f>INDEX(Rate_Chart!$A$1:$AK$127,MATCH(Data!J328,Rate_Chart!$A$1:$A$127,0),MATCH(Data!K328,Rate_Chart!$A$1:$AK$1,0))</f>
        <v>39.199125899999999</v>
      </c>
      <c r="O328" s="57">
        <f t="shared" si="66"/>
        <v>12543.720288</v>
      </c>
      <c r="P328" s="58">
        <f t="shared" si="67"/>
        <v>417.01197765957443</v>
      </c>
      <c r="Q328" s="58">
        <f t="shared" si="68"/>
        <v>278.00798510638293</v>
      </c>
      <c r="R328" s="66">
        <f t="shared" si="74"/>
        <v>219.51510504000004</v>
      </c>
      <c r="S328" s="64">
        <f t="shared" si="69"/>
        <v>1200</v>
      </c>
      <c r="T328" s="66">
        <f t="shared" si="70"/>
        <v>13963.23539304</v>
      </c>
      <c r="U328" s="68">
        <f t="shared" si="71"/>
        <v>43.635110603249998</v>
      </c>
      <c r="V328" s="68">
        <f t="shared" si="72"/>
        <v>464.20330428989359</v>
      </c>
      <c r="W328" s="68">
        <f t="shared" si="73"/>
        <v>309.46886952659571</v>
      </c>
    </row>
    <row r="329" spans="1:23" x14ac:dyDescent="0.25">
      <c r="A329" s="169" t="s">
        <v>902</v>
      </c>
      <c r="B329" s="61" t="s">
        <v>395</v>
      </c>
      <c r="C329" s="61" t="s">
        <v>589</v>
      </c>
      <c r="D329" s="61" t="s">
        <v>590</v>
      </c>
      <c r="E329" s="1" t="s">
        <v>778</v>
      </c>
      <c r="F329" s="62" t="str">
        <f t="shared" si="75"/>
        <v>20109</v>
      </c>
      <c r="G329" s="255">
        <v>10620109</v>
      </c>
      <c r="H329" s="1" t="s">
        <v>385</v>
      </c>
      <c r="I329" s="61">
        <v>1000</v>
      </c>
      <c r="J329" s="61">
        <v>5.6</v>
      </c>
      <c r="K329" s="61">
        <v>8.4</v>
      </c>
      <c r="L329" s="69">
        <f t="shared" si="64"/>
        <v>56</v>
      </c>
      <c r="M329" s="69">
        <f t="shared" si="65"/>
        <v>84</v>
      </c>
      <c r="N329" s="56">
        <f>INDEX(Rate_Chart!$A$1:$AK$127,MATCH(Data!J329,Rate_Chart!$A$1:$A$127,0),MATCH(Data!K329,Rate_Chart!$A$1:$AK$1,0))</f>
        <v>45.357199999999999</v>
      </c>
      <c r="O329" s="57">
        <f t="shared" si="66"/>
        <v>45357.2</v>
      </c>
      <c r="P329" s="58">
        <f t="shared" si="67"/>
        <v>404.97500000000002</v>
      </c>
      <c r="Q329" s="58">
        <f t="shared" si="68"/>
        <v>269.98333333333335</v>
      </c>
      <c r="R329" s="66">
        <f t="shared" si="74"/>
        <v>793.75099999999998</v>
      </c>
      <c r="S329" s="64">
        <f t="shared" si="69"/>
        <v>3750</v>
      </c>
      <c r="T329" s="66">
        <f t="shared" si="70"/>
        <v>49900.951000000001</v>
      </c>
      <c r="U329" s="68">
        <f t="shared" si="71"/>
        <v>49.900950999999999</v>
      </c>
      <c r="V329" s="68">
        <f t="shared" si="72"/>
        <v>445.54420535714291</v>
      </c>
      <c r="W329" s="68">
        <f t="shared" si="73"/>
        <v>297.02947023809526</v>
      </c>
    </row>
    <row r="330" spans="1:23" x14ac:dyDescent="0.25">
      <c r="A330" s="169" t="s">
        <v>902</v>
      </c>
      <c r="B330" s="61" t="s">
        <v>395</v>
      </c>
      <c r="C330" s="61" t="s">
        <v>589</v>
      </c>
      <c r="D330" s="61" t="s">
        <v>590</v>
      </c>
      <c r="E330" s="1" t="s">
        <v>778</v>
      </c>
      <c r="F330" s="62" t="str">
        <f t="shared" si="75"/>
        <v>20109</v>
      </c>
      <c r="G330" s="255">
        <v>10620109</v>
      </c>
      <c r="H330" s="1" t="s">
        <v>386</v>
      </c>
      <c r="I330" s="61">
        <v>320</v>
      </c>
      <c r="J330" s="61">
        <v>4</v>
      </c>
      <c r="K330" s="61">
        <v>8.1</v>
      </c>
      <c r="L330" s="69">
        <f t="shared" si="64"/>
        <v>12.8</v>
      </c>
      <c r="M330" s="69">
        <f t="shared" si="65"/>
        <v>25.92</v>
      </c>
      <c r="N330" s="56">
        <f>INDEX(Rate_Chart!$A$1:$AK$127,MATCH(Data!J330,Rate_Chart!$A$1:$A$127,0),MATCH(Data!K330,Rate_Chart!$A$1:$AK$1,0))</f>
        <v>39.199125899999999</v>
      </c>
      <c r="O330" s="57">
        <f t="shared" si="66"/>
        <v>12543.720288</v>
      </c>
      <c r="P330" s="58">
        <f t="shared" si="67"/>
        <v>417.01197765957443</v>
      </c>
      <c r="Q330" s="58">
        <f t="shared" si="68"/>
        <v>278.00798510638293</v>
      </c>
      <c r="R330" s="66">
        <f t="shared" si="74"/>
        <v>219.51510504000004</v>
      </c>
      <c r="S330" s="64">
        <f t="shared" si="69"/>
        <v>1200</v>
      </c>
      <c r="T330" s="66">
        <f t="shared" si="70"/>
        <v>13963.23539304</v>
      </c>
      <c r="U330" s="68">
        <f t="shared" si="71"/>
        <v>43.635110603249998</v>
      </c>
      <c r="V330" s="68">
        <f t="shared" si="72"/>
        <v>464.20330428989359</v>
      </c>
      <c r="W330" s="68">
        <f t="shared" si="73"/>
        <v>309.46886952659571</v>
      </c>
    </row>
    <row r="331" spans="1:23" x14ac:dyDescent="0.25">
      <c r="A331" s="169" t="s">
        <v>903</v>
      </c>
      <c r="B331" s="61" t="s">
        <v>394</v>
      </c>
      <c r="C331" s="61" t="s">
        <v>589</v>
      </c>
      <c r="D331" s="61" t="s">
        <v>590</v>
      </c>
      <c r="E331" s="1" t="s">
        <v>778</v>
      </c>
      <c r="F331" s="62" t="str">
        <f t="shared" si="75"/>
        <v>20109</v>
      </c>
      <c r="G331" s="255">
        <v>10620109</v>
      </c>
      <c r="H331" s="1" t="s">
        <v>385</v>
      </c>
      <c r="I331" s="61">
        <v>1000</v>
      </c>
      <c r="J331" s="61">
        <v>5.6</v>
      </c>
      <c r="K331" s="61">
        <v>8.4</v>
      </c>
      <c r="L331" s="69">
        <f t="shared" si="64"/>
        <v>56</v>
      </c>
      <c r="M331" s="69">
        <f t="shared" si="65"/>
        <v>84</v>
      </c>
      <c r="N331" s="56">
        <f>INDEX(Rate_Chart!$A$1:$AK$127,MATCH(Data!J331,Rate_Chart!$A$1:$A$127,0),MATCH(Data!K331,Rate_Chart!$A$1:$AK$1,0))</f>
        <v>45.357199999999999</v>
      </c>
      <c r="O331" s="57">
        <f t="shared" si="66"/>
        <v>45357.2</v>
      </c>
      <c r="P331" s="58">
        <f t="shared" si="67"/>
        <v>404.97500000000002</v>
      </c>
      <c r="Q331" s="58">
        <f t="shared" si="68"/>
        <v>269.98333333333335</v>
      </c>
      <c r="R331" s="66">
        <f t="shared" si="74"/>
        <v>793.75099999999998</v>
      </c>
      <c r="S331" s="64">
        <f t="shared" si="69"/>
        <v>3750</v>
      </c>
      <c r="T331" s="66">
        <f t="shared" si="70"/>
        <v>49900.951000000001</v>
      </c>
      <c r="U331" s="68">
        <f t="shared" si="71"/>
        <v>49.900950999999999</v>
      </c>
      <c r="V331" s="68">
        <f t="shared" si="72"/>
        <v>445.54420535714291</v>
      </c>
      <c r="W331" s="68">
        <f t="shared" si="73"/>
        <v>297.02947023809526</v>
      </c>
    </row>
    <row r="332" spans="1:23" x14ac:dyDescent="0.25">
      <c r="A332" s="169" t="s">
        <v>903</v>
      </c>
      <c r="B332" s="61" t="s">
        <v>394</v>
      </c>
      <c r="C332" s="61" t="s">
        <v>589</v>
      </c>
      <c r="D332" s="61" t="s">
        <v>590</v>
      </c>
      <c r="E332" s="1" t="s">
        <v>778</v>
      </c>
      <c r="F332" s="62" t="str">
        <f t="shared" si="75"/>
        <v>20109</v>
      </c>
      <c r="G332" s="255">
        <v>10620109</v>
      </c>
      <c r="H332" s="1" t="s">
        <v>386</v>
      </c>
      <c r="I332" s="61">
        <v>320</v>
      </c>
      <c r="J332" s="61">
        <v>4</v>
      </c>
      <c r="K332" s="61">
        <v>8.1</v>
      </c>
      <c r="L332" s="69">
        <f t="shared" si="64"/>
        <v>12.8</v>
      </c>
      <c r="M332" s="69">
        <f t="shared" si="65"/>
        <v>25.92</v>
      </c>
      <c r="N332" s="56">
        <f>INDEX(Rate_Chart!$A$1:$AK$127,MATCH(Data!J332,Rate_Chart!$A$1:$A$127,0),MATCH(Data!K332,Rate_Chart!$A$1:$AK$1,0))</f>
        <v>39.199125899999999</v>
      </c>
      <c r="O332" s="57">
        <f t="shared" si="66"/>
        <v>12543.720288</v>
      </c>
      <c r="P332" s="58">
        <f t="shared" si="67"/>
        <v>417.01197765957443</v>
      </c>
      <c r="Q332" s="58">
        <f t="shared" si="68"/>
        <v>278.00798510638293</v>
      </c>
      <c r="R332" s="66">
        <f t="shared" si="74"/>
        <v>219.51510504000004</v>
      </c>
      <c r="S332" s="64">
        <f t="shared" si="69"/>
        <v>1200</v>
      </c>
      <c r="T332" s="66">
        <f t="shared" si="70"/>
        <v>13963.23539304</v>
      </c>
      <c r="U332" s="68">
        <f t="shared" si="71"/>
        <v>43.635110603249998</v>
      </c>
      <c r="V332" s="68">
        <f t="shared" si="72"/>
        <v>464.20330428989359</v>
      </c>
      <c r="W332" s="68">
        <f t="shared" si="73"/>
        <v>309.46886952659571</v>
      </c>
    </row>
    <row r="333" spans="1:23" x14ac:dyDescent="0.25">
      <c r="A333" s="169" t="s">
        <v>903</v>
      </c>
      <c r="B333" s="61" t="s">
        <v>395</v>
      </c>
      <c r="C333" s="61" t="s">
        <v>589</v>
      </c>
      <c r="D333" s="61" t="s">
        <v>590</v>
      </c>
      <c r="E333" s="1" t="s">
        <v>778</v>
      </c>
      <c r="F333" s="62" t="str">
        <f t="shared" si="75"/>
        <v>20109</v>
      </c>
      <c r="G333" s="255">
        <v>10620109</v>
      </c>
      <c r="H333" s="1" t="s">
        <v>385</v>
      </c>
      <c r="I333" s="61">
        <v>500</v>
      </c>
      <c r="J333" s="61">
        <v>5.7</v>
      </c>
      <c r="K333" s="61">
        <v>8.4</v>
      </c>
      <c r="L333" s="69">
        <f t="shared" si="64"/>
        <v>28.5</v>
      </c>
      <c r="M333" s="69">
        <f t="shared" si="65"/>
        <v>42</v>
      </c>
      <c r="N333" s="56">
        <f>INDEX(Rate_Chart!$A$1:$AK$127,MATCH(Data!J333,Rate_Chart!$A$1:$A$127,0),MATCH(Data!K333,Rate_Chart!$A$1:$AK$1,0))</f>
        <v>46.167149999999999</v>
      </c>
      <c r="O333" s="57">
        <f t="shared" si="66"/>
        <v>23083.575000000001</v>
      </c>
      <c r="P333" s="58">
        <f t="shared" si="67"/>
        <v>408.55884955752208</v>
      </c>
      <c r="Q333" s="58">
        <f t="shared" si="68"/>
        <v>272.37256637168139</v>
      </c>
      <c r="R333" s="66">
        <f t="shared" si="74"/>
        <v>403.96256250000005</v>
      </c>
      <c r="S333" s="64">
        <f t="shared" si="69"/>
        <v>1875</v>
      </c>
      <c r="T333" s="66">
        <f t="shared" si="70"/>
        <v>25362.537562500002</v>
      </c>
      <c r="U333" s="68">
        <f t="shared" si="71"/>
        <v>50.725075125000004</v>
      </c>
      <c r="V333" s="68">
        <f t="shared" si="72"/>
        <v>448.89447013274338</v>
      </c>
      <c r="W333" s="68">
        <f t="shared" si="73"/>
        <v>299.26298008849557</v>
      </c>
    </row>
    <row r="334" spans="1:23" x14ac:dyDescent="0.25">
      <c r="A334" s="169" t="s">
        <v>903</v>
      </c>
      <c r="B334" s="61" t="s">
        <v>395</v>
      </c>
      <c r="C334" s="61" t="s">
        <v>589</v>
      </c>
      <c r="D334" s="61" t="s">
        <v>590</v>
      </c>
      <c r="E334" s="1" t="s">
        <v>778</v>
      </c>
      <c r="F334" s="62" t="str">
        <f t="shared" si="75"/>
        <v>20109</v>
      </c>
      <c r="G334" s="255">
        <v>10620109</v>
      </c>
      <c r="H334" s="1" t="s">
        <v>386</v>
      </c>
      <c r="I334" s="61">
        <v>200</v>
      </c>
      <c r="J334" s="61">
        <v>4</v>
      </c>
      <c r="K334" s="61">
        <v>8.3000000000000007</v>
      </c>
      <c r="L334" s="69">
        <f t="shared" si="64"/>
        <v>8</v>
      </c>
      <c r="M334" s="69">
        <f t="shared" si="65"/>
        <v>16.600000000000001</v>
      </c>
      <c r="N334" s="56">
        <f>INDEX(Rate_Chart!$A$1:$AK$127,MATCH(Data!J334,Rate_Chart!$A$1:$A$127,0),MATCH(Data!K334,Rate_Chart!$A$1:$AK$1,0))</f>
        <v>39.755153700000008</v>
      </c>
      <c r="O334" s="57">
        <f t="shared" si="66"/>
        <v>7951.030740000002</v>
      </c>
      <c r="P334" s="58">
        <f t="shared" si="67"/>
        <v>417.01210174825178</v>
      </c>
      <c r="Q334" s="58">
        <f t="shared" si="68"/>
        <v>278.00806783216785</v>
      </c>
      <c r="R334" s="66">
        <f t="shared" si="74"/>
        <v>139.14303795000004</v>
      </c>
      <c r="S334" s="64">
        <f t="shared" si="69"/>
        <v>750</v>
      </c>
      <c r="T334" s="66">
        <f t="shared" si="70"/>
        <v>8840.1737779500017</v>
      </c>
      <c r="U334" s="68">
        <f t="shared" si="71"/>
        <v>44.200868889750012</v>
      </c>
      <c r="V334" s="68">
        <f t="shared" si="72"/>
        <v>463.64547786451061</v>
      </c>
      <c r="W334" s="68">
        <f t="shared" si="73"/>
        <v>309.09698524300705</v>
      </c>
    </row>
    <row r="335" spans="1:23" x14ac:dyDescent="0.25">
      <c r="A335" s="169" t="s">
        <v>904</v>
      </c>
      <c r="B335" s="61" t="s">
        <v>394</v>
      </c>
      <c r="C335" s="61" t="s">
        <v>589</v>
      </c>
      <c r="D335" s="61" t="s">
        <v>590</v>
      </c>
      <c r="E335" s="1" t="s">
        <v>778</v>
      </c>
      <c r="F335" s="62" t="str">
        <f t="shared" si="75"/>
        <v>20109</v>
      </c>
      <c r="G335" s="255">
        <v>10620109</v>
      </c>
      <c r="H335" s="1" t="s">
        <v>385</v>
      </c>
      <c r="I335" s="61">
        <v>1000</v>
      </c>
      <c r="J335" s="61">
        <v>5.6</v>
      </c>
      <c r="K335" s="61">
        <v>8.4</v>
      </c>
      <c r="L335" s="69">
        <f t="shared" si="64"/>
        <v>56</v>
      </c>
      <c r="M335" s="69">
        <f t="shared" si="65"/>
        <v>84</v>
      </c>
      <c r="N335" s="56">
        <f>INDEX(Rate_Chart!$A$1:$AK$127,MATCH(Data!J335,Rate_Chart!$A$1:$A$127,0),MATCH(Data!K335,Rate_Chart!$A$1:$AK$1,0))</f>
        <v>45.357199999999999</v>
      </c>
      <c r="O335" s="57">
        <f t="shared" si="66"/>
        <v>45357.2</v>
      </c>
      <c r="P335" s="58">
        <f t="shared" si="67"/>
        <v>404.97500000000002</v>
      </c>
      <c r="Q335" s="58">
        <f t="shared" si="68"/>
        <v>269.98333333333335</v>
      </c>
      <c r="R335" s="66">
        <f t="shared" si="74"/>
        <v>793.75099999999998</v>
      </c>
      <c r="S335" s="64">
        <f t="shared" si="69"/>
        <v>3750</v>
      </c>
      <c r="T335" s="66">
        <f t="shared" si="70"/>
        <v>49900.951000000001</v>
      </c>
      <c r="U335" s="68">
        <f t="shared" si="71"/>
        <v>49.900950999999999</v>
      </c>
      <c r="V335" s="68">
        <f t="shared" si="72"/>
        <v>445.54420535714291</v>
      </c>
      <c r="W335" s="68">
        <f t="shared" si="73"/>
        <v>297.02947023809526</v>
      </c>
    </row>
    <row r="336" spans="1:23" x14ac:dyDescent="0.25">
      <c r="A336" s="169" t="s">
        <v>904</v>
      </c>
      <c r="B336" s="61" t="s">
        <v>394</v>
      </c>
      <c r="C336" s="61" t="s">
        <v>589</v>
      </c>
      <c r="D336" s="61" t="s">
        <v>590</v>
      </c>
      <c r="E336" s="1" t="s">
        <v>778</v>
      </c>
      <c r="F336" s="62" t="str">
        <f t="shared" si="75"/>
        <v>20109</v>
      </c>
      <c r="G336" s="255">
        <v>10620109</v>
      </c>
      <c r="H336" s="1" t="s">
        <v>386</v>
      </c>
      <c r="I336" s="61">
        <v>320</v>
      </c>
      <c r="J336" s="61">
        <v>4</v>
      </c>
      <c r="K336" s="61">
        <v>8.5</v>
      </c>
      <c r="L336" s="69">
        <f t="shared" si="64"/>
        <v>12.8</v>
      </c>
      <c r="M336" s="69">
        <f t="shared" si="65"/>
        <v>27.2</v>
      </c>
      <c r="N336" s="56">
        <f>INDEX(Rate_Chart!$A$1:$AK$127,MATCH(Data!J336,Rate_Chart!$A$1:$A$127,0),MATCH(Data!K336,Rate_Chart!$A$1:$AK$1,0))</f>
        <v>40.311181500000004</v>
      </c>
      <c r="O336" s="57">
        <f t="shared" si="66"/>
        <v>12899.578080000001</v>
      </c>
      <c r="P336" s="58">
        <f t="shared" si="67"/>
        <v>417.0122224137931</v>
      </c>
      <c r="Q336" s="58">
        <f t="shared" si="68"/>
        <v>278.00814827586208</v>
      </c>
      <c r="R336" s="66">
        <f t="shared" si="74"/>
        <v>225.74261640000003</v>
      </c>
      <c r="S336" s="64">
        <f t="shared" si="69"/>
        <v>1200</v>
      </c>
      <c r="T336" s="66">
        <f t="shared" si="70"/>
        <v>14325.320696400002</v>
      </c>
      <c r="U336" s="68">
        <f t="shared" si="71"/>
        <v>44.766627176250005</v>
      </c>
      <c r="V336" s="68">
        <f t="shared" si="72"/>
        <v>463.10303975431032</v>
      </c>
      <c r="W336" s="68">
        <f t="shared" si="73"/>
        <v>308.7353598362069</v>
      </c>
    </row>
    <row r="337" spans="1:23" x14ac:dyDescent="0.25">
      <c r="A337" s="169" t="s">
        <v>904</v>
      </c>
      <c r="B337" s="61" t="s">
        <v>395</v>
      </c>
      <c r="C337" s="61" t="s">
        <v>589</v>
      </c>
      <c r="D337" s="61" t="s">
        <v>590</v>
      </c>
      <c r="E337" s="1" t="s">
        <v>778</v>
      </c>
      <c r="F337" s="62" t="str">
        <f t="shared" si="75"/>
        <v>20109</v>
      </c>
      <c r="G337" s="255">
        <v>10620109</v>
      </c>
      <c r="H337" s="1" t="s">
        <v>385</v>
      </c>
      <c r="I337" s="61">
        <v>4000</v>
      </c>
      <c r="J337" s="61">
        <v>5.6</v>
      </c>
      <c r="K337" s="61">
        <v>8.4</v>
      </c>
      <c r="L337" s="69">
        <f t="shared" si="64"/>
        <v>224</v>
      </c>
      <c r="M337" s="69">
        <f t="shared" si="65"/>
        <v>336</v>
      </c>
      <c r="N337" s="56">
        <f>INDEX(Rate_Chart!$A$1:$AK$127,MATCH(Data!J337,Rate_Chart!$A$1:$A$127,0),MATCH(Data!K337,Rate_Chart!$A$1:$AK$1,0))</f>
        <v>45.357199999999999</v>
      </c>
      <c r="O337" s="57">
        <f t="shared" si="66"/>
        <v>181428.8</v>
      </c>
      <c r="P337" s="58">
        <f t="shared" si="67"/>
        <v>404.97500000000002</v>
      </c>
      <c r="Q337" s="58">
        <f t="shared" si="68"/>
        <v>269.98333333333335</v>
      </c>
      <c r="R337" s="66">
        <f t="shared" si="74"/>
        <v>3175.0039999999999</v>
      </c>
      <c r="S337" s="64">
        <f t="shared" si="69"/>
        <v>15000</v>
      </c>
      <c r="T337" s="66">
        <f t="shared" si="70"/>
        <v>199603.804</v>
      </c>
      <c r="U337" s="68">
        <f t="shared" si="71"/>
        <v>49.900950999999999</v>
      </c>
      <c r="V337" s="68">
        <f t="shared" si="72"/>
        <v>445.54420535714291</v>
      </c>
      <c r="W337" s="68">
        <f t="shared" si="73"/>
        <v>297.02947023809526</v>
      </c>
    </row>
    <row r="338" spans="1:23" x14ac:dyDescent="0.25">
      <c r="A338" s="169" t="s">
        <v>904</v>
      </c>
      <c r="B338" s="61" t="s">
        <v>395</v>
      </c>
      <c r="C338" s="61" t="s">
        <v>589</v>
      </c>
      <c r="D338" s="61" t="s">
        <v>590</v>
      </c>
      <c r="E338" s="1" t="s">
        <v>778</v>
      </c>
      <c r="F338" s="62" t="str">
        <f t="shared" si="75"/>
        <v>20109</v>
      </c>
      <c r="G338" s="255">
        <v>10620109</v>
      </c>
      <c r="H338" s="1" t="s">
        <v>386</v>
      </c>
      <c r="I338" s="61">
        <v>1200</v>
      </c>
      <c r="J338" s="61">
        <v>3.5</v>
      </c>
      <c r="K338" s="61">
        <v>8.3000000000000007</v>
      </c>
      <c r="L338" s="69">
        <f t="shared" si="64"/>
        <v>42</v>
      </c>
      <c r="M338" s="69">
        <f t="shared" si="65"/>
        <v>99.6</v>
      </c>
      <c r="N338" s="56">
        <f>INDEX(Rate_Chart!$A$1:$AK$127,MATCH(Data!J338,Rate_Chart!$A$1:$A$127,0),MATCH(Data!K338,Rate_Chart!$A$1:$AK$1,0))</f>
        <v>37.670153700000007</v>
      </c>
      <c r="O338" s="57">
        <f t="shared" si="66"/>
        <v>45204.184440000012</v>
      </c>
      <c r="P338" s="58">
        <f t="shared" si="67"/>
        <v>417.01277158671587</v>
      </c>
      <c r="Q338" s="58">
        <f t="shared" si="68"/>
        <v>278.00851439114393</v>
      </c>
      <c r="R338" s="66">
        <f t="shared" si="74"/>
        <v>791.0732277000003</v>
      </c>
      <c r="S338" s="64">
        <f t="shared" si="69"/>
        <v>4500</v>
      </c>
      <c r="T338" s="66">
        <f t="shared" si="70"/>
        <v>50495.257667700011</v>
      </c>
      <c r="U338" s="68">
        <f t="shared" si="71"/>
        <v>42.079381389750012</v>
      </c>
      <c r="V338" s="68">
        <f t="shared" si="72"/>
        <v>465.82341021863471</v>
      </c>
      <c r="W338" s="68">
        <f t="shared" si="73"/>
        <v>310.54894014575649</v>
      </c>
    </row>
    <row r="339" spans="1:23" x14ac:dyDescent="0.25">
      <c r="A339" s="169" t="s">
        <v>906</v>
      </c>
      <c r="B339" s="61" t="s">
        <v>395</v>
      </c>
      <c r="C339" s="61" t="s">
        <v>589</v>
      </c>
      <c r="D339" s="61" t="s">
        <v>590</v>
      </c>
      <c r="E339" s="1" t="s">
        <v>778</v>
      </c>
      <c r="F339" s="62" t="str">
        <f t="shared" si="75"/>
        <v>20109</v>
      </c>
      <c r="G339" s="255">
        <v>10620109</v>
      </c>
      <c r="H339" s="1" t="s">
        <v>385</v>
      </c>
      <c r="I339" s="61">
        <v>500</v>
      </c>
      <c r="J339" s="61">
        <v>5.6</v>
      </c>
      <c r="K339" s="61">
        <v>8.4</v>
      </c>
      <c r="L339" s="69">
        <f t="shared" si="64"/>
        <v>28</v>
      </c>
      <c r="M339" s="69">
        <f t="shared" si="65"/>
        <v>42</v>
      </c>
      <c r="N339" s="56">
        <f>INDEX(Rate_Chart!$A$1:$AK$127,MATCH(Data!J339,Rate_Chart!$A$1:$A$127,0),MATCH(Data!K339,Rate_Chart!$A$1:$AK$1,0))</f>
        <v>45.357199999999999</v>
      </c>
      <c r="O339" s="57">
        <f t="shared" si="66"/>
        <v>22678.6</v>
      </c>
      <c r="P339" s="58">
        <f t="shared" si="67"/>
        <v>404.97500000000002</v>
      </c>
      <c r="Q339" s="58">
        <f t="shared" si="68"/>
        <v>269.98333333333335</v>
      </c>
      <c r="R339" s="66">
        <f t="shared" si="74"/>
        <v>396.87549999999999</v>
      </c>
      <c r="S339" s="64">
        <f t="shared" si="69"/>
        <v>1875</v>
      </c>
      <c r="T339" s="66">
        <f t="shared" si="70"/>
        <v>24950.4755</v>
      </c>
      <c r="U339" s="68">
        <f t="shared" si="71"/>
        <v>49.900950999999999</v>
      </c>
      <c r="V339" s="68">
        <f t="shared" si="72"/>
        <v>445.54420535714291</v>
      </c>
      <c r="W339" s="68">
        <f t="shared" si="73"/>
        <v>297.02947023809526</v>
      </c>
    </row>
    <row r="340" spans="1:23" x14ac:dyDescent="0.25">
      <c r="A340" s="169" t="s">
        <v>906</v>
      </c>
      <c r="B340" s="61" t="s">
        <v>395</v>
      </c>
      <c r="C340" s="61" t="s">
        <v>589</v>
      </c>
      <c r="D340" s="61" t="s">
        <v>590</v>
      </c>
      <c r="E340" s="1" t="s">
        <v>778</v>
      </c>
      <c r="F340" s="62" t="str">
        <f t="shared" si="75"/>
        <v>20109</v>
      </c>
      <c r="G340" s="255">
        <v>10620109</v>
      </c>
      <c r="H340" s="1" t="s">
        <v>386</v>
      </c>
      <c r="I340" s="61">
        <v>200</v>
      </c>
      <c r="J340" s="61">
        <v>4</v>
      </c>
      <c r="K340" s="61">
        <v>8.3000000000000007</v>
      </c>
      <c r="L340" s="69">
        <f t="shared" si="64"/>
        <v>8</v>
      </c>
      <c r="M340" s="69">
        <f t="shared" si="65"/>
        <v>16.600000000000001</v>
      </c>
      <c r="N340" s="56">
        <f>INDEX(Rate_Chart!$A$1:$AK$127,MATCH(Data!J340,Rate_Chart!$A$1:$A$127,0),MATCH(Data!K340,Rate_Chart!$A$1:$AK$1,0))</f>
        <v>39.755153700000008</v>
      </c>
      <c r="O340" s="57">
        <f t="shared" si="66"/>
        <v>7951.030740000002</v>
      </c>
      <c r="P340" s="58">
        <f t="shared" si="67"/>
        <v>417.01210174825178</v>
      </c>
      <c r="Q340" s="58">
        <f t="shared" si="68"/>
        <v>278.00806783216785</v>
      </c>
      <c r="R340" s="66">
        <f t="shared" si="74"/>
        <v>139.14303795000004</v>
      </c>
      <c r="S340" s="64">
        <f t="shared" si="69"/>
        <v>750</v>
      </c>
      <c r="T340" s="66">
        <f t="shared" si="70"/>
        <v>8840.1737779500017</v>
      </c>
      <c r="U340" s="68">
        <f t="shared" si="71"/>
        <v>44.200868889750012</v>
      </c>
      <c r="V340" s="68">
        <f t="shared" si="72"/>
        <v>463.64547786451061</v>
      </c>
      <c r="W340" s="68">
        <f t="shared" si="73"/>
        <v>309.09698524300705</v>
      </c>
    </row>
    <row r="341" spans="1:23" x14ac:dyDescent="0.25">
      <c r="A341" s="169" t="s">
        <v>908</v>
      </c>
      <c r="B341" s="61" t="s">
        <v>394</v>
      </c>
      <c r="C341" s="61" t="s">
        <v>589</v>
      </c>
      <c r="D341" s="61" t="s">
        <v>590</v>
      </c>
      <c r="E341" s="1" t="s">
        <v>778</v>
      </c>
      <c r="F341" s="62" t="str">
        <f t="shared" si="75"/>
        <v>20109</v>
      </c>
      <c r="G341" s="255">
        <v>10620109</v>
      </c>
      <c r="H341" s="1" t="s">
        <v>385</v>
      </c>
      <c r="I341" s="61">
        <v>300</v>
      </c>
      <c r="J341" s="61">
        <v>5.6</v>
      </c>
      <c r="K341" s="61">
        <v>8.4</v>
      </c>
      <c r="L341" s="69">
        <f t="shared" si="64"/>
        <v>16.8</v>
      </c>
      <c r="M341" s="69">
        <f t="shared" si="65"/>
        <v>25.2</v>
      </c>
      <c r="N341" s="56">
        <f>INDEX(Rate_Chart!$A$1:$AK$127,MATCH(Data!J341,Rate_Chart!$A$1:$A$127,0),MATCH(Data!K341,Rate_Chart!$A$1:$AK$1,0))</f>
        <v>45.357199999999999</v>
      </c>
      <c r="O341" s="57">
        <f t="shared" si="66"/>
        <v>13607.16</v>
      </c>
      <c r="P341" s="58">
        <f t="shared" si="67"/>
        <v>404.97500000000002</v>
      </c>
      <c r="Q341" s="58">
        <f t="shared" si="68"/>
        <v>269.98333333333335</v>
      </c>
      <c r="R341" s="66">
        <f t="shared" si="74"/>
        <v>238.12530000000001</v>
      </c>
      <c r="S341" s="64">
        <f t="shared" si="69"/>
        <v>1125</v>
      </c>
      <c r="T341" s="66">
        <f t="shared" si="70"/>
        <v>14970.2853</v>
      </c>
      <c r="U341" s="68">
        <f t="shared" si="71"/>
        <v>49.900950999999999</v>
      </c>
      <c r="V341" s="68">
        <f t="shared" si="72"/>
        <v>445.54420535714291</v>
      </c>
      <c r="W341" s="68">
        <f t="shared" si="73"/>
        <v>297.02947023809526</v>
      </c>
    </row>
    <row r="342" spans="1:23" x14ac:dyDescent="0.25">
      <c r="A342" s="169" t="s">
        <v>908</v>
      </c>
      <c r="B342" s="61" t="s">
        <v>394</v>
      </c>
      <c r="C342" s="61" t="s">
        <v>589</v>
      </c>
      <c r="D342" s="61" t="s">
        <v>590</v>
      </c>
      <c r="E342" s="1" t="s">
        <v>778</v>
      </c>
      <c r="F342" s="62" t="str">
        <f t="shared" si="75"/>
        <v>20109</v>
      </c>
      <c r="G342" s="255">
        <v>10620109</v>
      </c>
      <c r="H342" s="1" t="s">
        <v>386</v>
      </c>
      <c r="I342" s="61">
        <v>100</v>
      </c>
      <c r="J342" s="61">
        <v>4</v>
      </c>
      <c r="K342" s="61">
        <v>8.5</v>
      </c>
      <c r="L342" s="69">
        <f t="shared" si="64"/>
        <v>4</v>
      </c>
      <c r="M342" s="69">
        <f t="shared" si="65"/>
        <v>8.5</v>
      </c>
      <c r="N342" s="56">
        <f>INDEX(Rate_Chart!$A$1:$AK$127,MATCH(Data!J342,Rate_Chart!$A$1:$A$127,0),MATCH(Data!K342,Rate_Chart!$A$1:$AK$1,0))</f>
        <v>40.311181500000004</v>
      </c>
      <c r="O342" s="57">
        <f t="shared" si="66"/>
        <v>4031.1181500000002</v>
      </c>
      <c r="P342" s="58">
        <f t="shared" si="67"/>
        <v>417.0122224137931</v>
      </c>
      <c r="Q342" s="58">
        <f t="shared" si="68"/>
        <v>278.00814827586208</v>
      </c>
      <c r="R342" s="66">
        <f t="shared" si="74"/>
        <v>70.544567625000013</v>
      </c>
      <c r="S342" s="64">
        <f t="shared" si="69"/>
        <v>375</v>
      </c>
      <c r="T342" s="66">
        <f t="shared" si="70"/>
        <v>4476.6627176250004</v>
      </c>
      <c r="U342" s="68">
        <f t="shared" si="71"/>
        <v>44.766627176250005</v>
      </c>
      <c r="V342" s="68">
        <f t="shared" si="72"/>
        <v>463.10303975431032</v>
      </c>
      <c r="W342" s="68">
        <f t="shared" si="73"/>
        <v>308.7353598362069</v>
      </c>
    </row>
    <row r="343" spans="1:23" x14ac:dyDescent="0.25">
      <c r="A343" s="169" t="s">
        <v>908</v>
      </c>
      <c r="B343" s="61" t="s">
        <v>395</v>
      </c>
      <c r="C343" s="61" t="s">
        <v>589</v>
      </c>
      <c r="D343" s="61" t="s">
        <v>590</v>
      </c>
      <c r="E343" s="1" t="s">
        <v>778</v>
      </c>
      <c r="F343" s="62" t="str">
        <f t="shared" si="75"/>
        <v>20109</v>
      </c>
      <c r="G343" s="255">
        <v>10620109</v>
      </c>
      <c r="H343" s="1" t="s">
        <v>385</v>
      </c>
      <c r="I343" s="61">
        <v>1000</v>
      </c>
      <c r="J343" s="61">
        <v>5.6</v>
      </c>
      <c r="K343" s="61">
        <v>8.4</v>
      </c>
      <c r="L343" s="69">
        <f t="shared" si="64"/>
        <v>56</v>
      </c>
      <c r="M343" s="69">
        <f t="shared" si="65"/>
        <v>84</v>
      </c>
      <c r="N343" s="56">
        <f>INDEX(Rate_Chart!$A$1:$AK$127,MATCH(Data!J343,Rate_Chart!$A$1:$A$127,0),MATCH(Data!K343,Rate_Chart!$A$1:$AK$1,0))</f>
        <v>45.357199999999999</v>
      </c>
      <c r="O343" s="57">
        <f t="shared" si="66"/>
        <v>45357.2</v>
      </c>
      <c r="P343" s="58">
        <f t="shared" si="67"/>
        <v>404.97500000000002</v>
      </c>
      <c r="Q343" s="58">
        <f t="shared" si="68"/>
        <v>269.98333333333335</v>
      </c>
      <c r="R343" s="66">
        <f t="shared" si="74"/>
        <v>793.75099999999998</v>
      </c>
      <c r="S343" s="64">
        <f t="shared" si="69"/>
        <v>3750</v>
      </c>
      <c r="T343" s="66">
        <f t="shared" si="70"/>
        <v>49900.951000000001</v>
      </c>
      <c r="U343" s="68">
        <f t="shared" si="71"/>
        <v>49.900950999999999</v>
      </c>
      <c r="V343" s="68">
        <f t="shared" si="72"/>
        <v>445.54420535714291</v>
      </c>
      <c r="W343" s="68">
        <f t="shared" si="73"/>
        <v>297.02947023809526</v>
      </c>
    </row>
    <row r="344" spans="1:23" x14ac:dyDescent="0.25">
      <c r="A344" s="169" t="s">
        <v>908</v>
      </c>
      <c r="B344" s="61" t="s">
        <v>395</v>
      </c>
      <c r="C344" s="61" t="s">
        <v>589</v>
      </c>
      <c r="D344" s="61" t="s">
        <v>590</v>
      </c>
      <c r="E344" s="1" t="s">
        <v>778</v>
      </c>
      <c r="F344" s="62" t="str">
        <f t="shared" si="75"/>
        <v>20109</v>
      </c>
      <c r="G344" s="255">
        <v>10620109</v>
      </c>
      <c r="H344" s="1" t="s">
        <v>386</v>
      </c>
      <c r="I344" s="61">
        <v>200</v>
      </c>
      <c r="J344" s="61">
        <v>4</v>
      </c>
      <c r="K344" s="61">
        <v>8.5</v>
      </c>
      <c r="L344" s="69">
        <f t="shared" si="64"/>
        <v>8</v>
      </c>
      <c r="M344" s="69">
        <f t="shared" si="65"/>
        <v>17</v>
      </c>
      <c r="N344" s="56">
        <f>INDEX(Rate_Chart!$A$1:$AK$127,MATCH(Data!J344,Rate_Chart!$A$1:$A$127,0),MATCH(Data!K344,Rate_Chart!$A$1:$AK$1,0))</f>
        <v>40.311181500000004</v>
      </c>
      <c r="O344" s="57">
        <f t="shared" si="66"/>
        <v>8062.2363000000005</v>
      </c>
      <c r="P344" s="58">
        <f t="shared" si="67"/>
        <v>417.0122224137931</v>
      </c>
      <c r="Q344" s="58">
        <f t="shared" si="68"/>
        <v>278.00814827586208</v>
      </c>
      <c r="R344" s="66">
        <f t="shared" si="74"/>
        <v>141.08913525000003</v>
      </c>
      <c r="S344" s="64">
        <f t="shared" si="69"/>
        <v>750</v>
      </c>
      <c r="T344" s="66">
        <f t="shared" si="70"/>
        <v>8953.3254352500007</v>
      </c>
      <c r="U344" s="68">
        <f t="shared" si="71"/>
        <v>44.766627176250005</v>
      </c>
      <c r="V344" s="68">
        <f t="shared" si="72"/>
        <v>463.10303975431032</v>
      </c>
      <c r="W344" s="68">
        <f t="shared" si="73"/>
        <v>308.7353598362069</v>
      </c>
    </row>
    <row r="345" spans="1:23" x14ac:dyDescent="0.25">
      <c r="A345" s="169" t="s">
        <v>909</v>
      </c>
      <c r="B345" s="61" t="s">
        <v>395</v>
      </c>
      <c r="C345" s="61" t="s">
        <v>589</v>
      </c>
      <c r="D345" s="61" t="s">
        <v>590</v>
      </c>
      <c r="E345" s="1" t="s">
        <v>778</v>
      </c>
      <c r="F345" s="62" t="str">
        <f t="shared" si="75"/>
        <v>20109</v>
      </c>
      <c r="G345" s="255">
        <v>10620109</v>
      </c>
      <c r="H345" s="1" t="s">
        <v>385</v>
      </c>
      <c r="I345" s="61">
        <v>1000</v>
      </c>
      <c r="J345" s="61">
        <v>5.6</v>
      </c>
      <c r="K345" s="61">
        <v>8.4</v>
      </c>
      <c r="L345" s="69">
        <f t="shared" si="64"/>
        <v>56</v>
      </c>
      <c r="M345" s="69">
        <f t="shared" si="65"/>
        <v>84</v>
      </c>
      <c r="N345" s="56">
        <f>INDEX(Rate_Chart!$A$1:$AK$127,MATCH(Data!J345,Rate_Chart!$A$1:$A$127,0),MATCH(Data!K345,Rate_Chart!$A$1:$AK$1,0))</f>
        <v>45.357199999999999</v>
      </c>
      <c r="O345" s="57">
        <f t="shared" si="66"/>
        <v>45357.2</v>
      </c>
      <c r="P345" s="58">
        <f t="shared" si="67"/>
        <v>404.97500000000002</v>
      </c>
      <c r="Q345" s="58">
        <f t="shared" si="68"/>
        <v>269.98333333333335</v>
      </c>
      <c r="R345" s="66">
        <f t="shared" si="74"/>
        <v>793.75099999999998</v>
      </c>
      <c r="S345" s="64">
        <f t="shared" si="69"/>
        <v>3750</v>
      </c>
      <c r="T345" s="66">
        <f t="shared" si="70"/>
        <v>49900.951000000001</v>
      </c>
      <c r="U345" s="68">
        <f t="shared" si="71"/>
        <v>49.900950999999999</v>
      </c>
      <c r="V345" s="68">
        <f t="shared" si="72"/>
        <v>445.54420535714291</v>
      </c>
      <c r="W345" s="68">
        <f t="shared" si="73"/>
        <v>297.02947023809526</v>
      </c>
    </row>
    <row r="346" spans="1:23" x14ac:dyDescent="0.25">
      <c r="A346" s="169" t="s">
        <v>909</v>
      </c>
      <c r="B346" s="61" t="s">
        <v>395</v>
      </c>
      <c r="C346" s="61" t="s">
        <v>589</v>
      </c>
      <c r="D346" s="61" t="s">
        <v>590</v>
      </c>
      <c r="E346" s="1" t="s">
        <v>778</v>
      </c>
      <c r="F346" s="62" t="str">
        <f t="shared" si="75"/>
        <v>20109</v>
      </c>
      <c r="G346" s="255">
        <v>10620109</v>
      </c>
      <c r="H346" s="1" t="s">
        <v>386</v>
      </c>
      <c r="I346" s="61">
        <v>300</v>
      </c>
      <c r="J346" s="61">
        <v>4</v>
      </c>
      <c r="K346" s="61">
        <v>8.5</v>
      </c>
      <c r="L346" s="69">
        <f t="shared" si="64"/>
        <v>12</v>
      </c>
      <c r="M346" s="69">
        <f t="shared" si="65"/>
        <v>25.5</v>
      </c>
      <c r="N346" s="56">
        <f>INDEX(Rate_Chart!$A$1:$AK$127,MATCH(Data!J346,Rate_Chart!$A$1:$A$127,0),MATCH(Data!K346,Rate_Chart!$A$1:$AK$1,0))</f>
        <v>40.311181500000004</v>
      </c>
      <c r="O346" s="57">
        <f t="shared" si="66"/>
        <v>12093.354450000001</v>
      </c>
      <c r="P346" s="58">
        <f t="shared" si="67"/>
        <v>417.0122224137931</v>
      </c>
      <c r="Q346" s="58">
        <f t="shared" si="68"/>
        <v>278.00814827586208</v>
      </c>
      <c r="R346" s="66">
        <f t="shared" si="74"/>
        <v>211.63370287500004</v>
      </c>
      <c r="S346" s="64">
        <f t="shared" si="69"/>
        <v>1125</v>
      </c>
      <c r="T346" s="66">
        <f t="shared" si="70"/>
        <v>13429.988152875001</v>
      </c>
      <c r="U346" s="68">
        <f t="shared" si="71"/>
        <v>44.766627176250005</v>
      </c>
      <c r="V346" s="68">
        <f t="shared" si="72"/>
        <v>463.10303975431032</v>
      </c>
      <c r="W346" s="68">
        <f t="shared" si="73"/>
        <v>308.7353598362069</v>
      </c>
    </row>
    <row r="347" spans="1:23" x14ac:dyDescent="0.25">
      <c r="A347" s="169" t="s">
        <v>910</v>
      </c>
      <c r="B347" s="61" t="s">
        <v>394</v>
      </c>
      <c r="C347" s="61" t="s">
        <v>589</v>
      </c>
      <c r="D347" s="61" t="s">
        <v>590</v>
      </c>
      <c r="E347" s="1" t="s">
        <v>778</v>
      </c>
      <c r="F347" s="62" t="str">
        <f t="shared" si="75"/>
        <v>20109</v>
      </c>
      <c r="G347" s="255">
        <v>10620109</v>
      </c>
      <c r="H347" s="1" t="s">
        <v>385</v>
      </c>
      <c r="I347" s="61">
        <v>800</v>
      </c>
      <c r="J347" s="61">
        <v>5.6</v>
      </c>
      <c r="K347" s="61">
        <v>8.4</v>
      </c>
      <c r="L347" s="69">
        <f t="shared" si="64"/>
        <v>44.8</v>
      </c>
      <c r="M347" s="69">
        <f t="shared" si="65"/>
        <v>67.2</v>
      </c>
      <c r="N347" s="56">
        <f>INDEX(Rate_Chart!$A$1:$AK$127,MATCH(Data!J347,Rate_Chart!$A$1:$A$127,0),MATCH(Data!K347,Rate_Chart!$A$1:$AK$1,0))</f>
        <v>45.357199999999999</v>
      </c>
      <c r="O347" s="57">
        <f t="shared" si="66"/>
        <v>36285.760000000002</v>
      </c>
      <c r="P347" s="58">
        <f t="shared" si="67"/>
        <v>404.97500000000002</v>
      </c>
      <c r="Q347" s="58">
        <f t="shared" si="68"/>
        <v>269.98333333333335</v>
      </c>
      <c r="R347" s="66">
        <f t="shared" si="74"/>
        <v>635.00080000000014</v>
      </c>
      <c r="S347" s="64">
        <f t="shared" si="69"/>
        <v>3000</v>
      </c>
      <c r="T347" s="66">
        <f t="shared" si="70"/>
        <v>39920.760800000004</v>
      </c>
      <c r="U347" s="68">
        <f t="shared" si="71"/>
        <v>49.900951000000006</v>
      </c>
      <c r="V347" s="68">
        <f t="shared" si="72"/>
        <v>445.54420535714297</v>
      </c>
      <c r="W347" s="68">
        <f t="shared" si="73"/>
        <v>297.02947023809531</v>
      </c>
    </row>
    <row r="348" spans="1:23" x14ac:dyDescent="0.25">
      <c r="A348" s="169" t="s">
        <v>910</v>
      </c>
      <c r="B348" s="61" t="s">
        <v>394</v>
      </c>
      <c r="C348" s="61" t="s">
        <v>589</v>
      </c>
      <c r="D348" s="61" t="s">
        <v>590</v>
      </c>
      <c r="E348" s="1" t="s">
        <v>778</v>
      </c>
      <c r="F348" s="62" t="str">
        <f t="shared" si="75"/>
        <v>20109</v>
      </c>
      <c r="G348" s="255">
        <v>10620109</v>
      </c>
      <c r="H348" s="1" t="s">
        <v>386</v>
      </c>
      <c r="I348" s="61">
        <v>200</v>
      </c>
      <c r="J348" s="61">
        <v>4</v>
      </c>
      <c r="K348" s="61">
        <v>8.5</v>
      </c>
      <c r="L348" s="69">
        <f t="shared" si="64"/>
        <v>8</v>
      </c>
      <c r="M348" s="69">
        <f t="shared" si="65"/>
        <v>17</v>
      </c>
      <c r="N348" s="56">
        <f>INDEX(Rate_Chart!$A$1:$AK$127,MATCH(Data!J348,Rate_Chart!$A$1:$A$127,0),MATCH(Data!K348,Rate_Chart!$A$1:$AK$1,0))</f>
        <v>40.311181500000004</v>
      </c>
      <c r="O348" s="57">
        <f t="shared" si="66"/>
        <v>8062.2363000000005</v>
      </c>
      <c r="P348" s="58">
        <f t="shared" si="67"/>
        <v>417.0122224137931</v>
      </c>
      <c r="Q348" s="58">
        <f t="shared" si="68"/>
        <v>278.00814827586208</v>
      </c>
      <c r="R348" s="66">
        <f t="shared" si="74"/>
        <v>141.08913525000003</v>
      </c>
      <c r="S348" s="64">
        <f t="shared" si="69"/>
        <v>750</v>
      </c>
      <c r="T348" s="66">
        <f t="shared" si="70"/>
        <v>8953.3254352500007</v>
      </c>
      <c r="U348" s="68">
        <f t="shared" si="71"/>
        <v>44.766627176250005</v>
      </c>
      <c r="V348" s="68">
        <f t="shared" si="72"/>
        <v>463.10303975431032</v>
      </c>
      <c r="W348" s="68">
        <f t="shared" si="73"/>
        <v>308.7353598362069</v>
      </c>
    </row>
    <row r="349" spans="1:23" x14ac:dyDescent="0.25">
      <c r="A349" s="169" t="s">
        <v>910</v>
      </c>
      <c r="B349" s="61" t="s">
        <v>395</v>
      </c>
      <c r="C349" s="61" t="s">
        <v>589</v>
      </c>
      <c r="D349" s="61" t="s">
        <v>590</v>
      </c>
      <c r="E349" s="1" t="s">
        <v>778</v>
      </c>
      <c r="F349" s="62" t="str">
        <f t="shared" si="75"/>
        <v>20109</v>
      </c>
      <c r="G349" s="255">
        <v>10620109</v>
      </c>
      <c r="H349" s="1" t="s">
        <v>385</v>
      </c>
      <c r="I349" s="61">
        <v>2000</v>
      </c>
      <c r="J349" s="61">
        <v>5.6</v>
      </c>
      <c r="K349" s="61">
        <v>8.4</v>
      </c>
      <c r="L349" s="69">
        <f t="shared" si="64"/>
        <v>112</v>
      </c>
      <c r="M349" s="69">
        <f t="shared" si="65"/>
        <v>168</v>
      </c>
      <c r="N349" s="56">
        <f>INDEX(Rate_Chart!$A$1:$AK$127,MATCH(Data!J349,Rate_Chart!$A$1:$A$127,0),MATCH(Data!K349,Rate_Chart!$A$1:$AK$1,0))</f>
        <v>45.357199999999999</v>
      </c>
      <c r="O349" s="57">
        <f t="shared" si="66"/>
        <v>90714.4</v>
      </c>
      <c r="P349" s="58">
        <f t="shared" si="67"/>
        <v>404.97500000000002</v>
      </c>
      <c r="Q349" s="58">
        <f t="shared" si="68"/>
        <v>269.98333333333335</v>
      </c>
      <c r="R349" s="66">
        <f t="shared" si="74"/>
        <v>1587.502</v>
      </c>
      <c r="S349" s="64">
        <f t="shared" si="69"/>
        <v>7500</v>
      </c>
      <c r="T349" s="66">
        <f t="shared" si="70"/>
        <v>99801.902000000002</v>
      </c>
      <c r="U349" s="68">
        <f t="shared" si="71"/>
        <v>49.900950999999999</v>
      </c>
      <c r="V349" s="68">
        <f t="shared" si="72"/>
        <v>445.54420535714291</v>
      </c>
      <c r="W349" s="68">
        <f t="shared" si="73"/>
        <v>297.02947023809526</v>
      </c>
    </row>
    <row r="350" spans="1:23" x14ac:dyDescent="0.25">
      <c r="A350" s="169" t="s">
        <v>910</v>
      </c>
      <c r="B350" s="61" t="s">
        <v>395</v>
      </c>
      <c r="C350" s="61" t="s">
        <v>589</v>
      </c>
      <c r="D350" s="61" t="s">
        <v>590</v>
      </c>
      <c r="E350" s="1" t="s">
        <v>778</v>
      </c>
      <c r="F350" s="62" t="str">
        <f t="shared" si="75"/>
        <v>20109</v>
      </c>
      <c r="G350" s="255">
        <v>10620109</v>
      </c>
      <c r="H350" s="1" t="s">
        <v>386</v>
      </c>
      <c r="I350" s="61">
        <v>410</v>
      </c>
      <c r="J350" s="61">
        <v>4</v>
      </c>
      <c r="K350" s="61">
        <v>8.5</v>
      </c>
      <c r="L350" s="69">
        <f t="shared" si="64"/>
        <v>16.399999999999999</v>
      </c>
      <c r="M350" s="69">
        <f t="shared" si="65"/>
        <v>34.85</v>
      </c>
      <c r="N350" s="56">
        <f>INDEX(Rate_Chart!$A$1:$AK$127,MATCH(Data!J350,Rate_Chart!$A$1:$A$127,0),MATCH(Data!K350,Rate_Chart!$A$1:$AK$1,0))</f>
        <v>40.311181500000004</v>
      </c>
      <c r="O350" s="57">
        <f t="shared" si="66"/>
        <v>16527.584415000001</v>
      </c>
      <c r="P350" s="58">
        <f t="shared" si="67"/>
        <v>417.0122224137931</v>
      </c>
      <c r="Q350" s="58">
        <f t="shared" si="68"/>
        <v>278.00814827586208</v>
      </c>
      <c r="R350" s="66">
        <f t="shared" si="74"/>
        <v>289.23272726250002</v>
      </c>
      <c r="S350" s="64">
        <f t="shared" si="69"/>
        <v>1537.5</v>
      </c>
      <c r="T350" s="66">
        <f t="shared" si="70"/>
        <v>18354.317142262502</v>
      </c>
      <c r="U350" s="68">
        <f t="shared" si="71"/>
        <v>44.766627176250005</v>
      </c>
      <c r="V350" s="68">
        <f t="shared" si="72"/>
        <v>463.10303975431032</v>
      </c>
      <c r="W350" s="68">
        <f t="shared" si="73"/>
        <v>308.7353598362069</v>
      </c>
    </row>
    <row r="351" spans="1:23" x14ac:dyDescent="0.25">
      <c r="A351" s="169" t="s">
        <v>911</v>
      </c>
      <c r="B351" s="61" t="s">
        <v>394</v>
      </c>
      <c r="C351" s="61" t="s">
        <v>589</v>
      </c>
      <c r="D351" s="61" t="s">
        <v>590</v>
      </c>
      <c r="E351" s="1" t="s">
        <v>778</v>
      </c>
      <c r="F351" s="62" t="str">
        <f t="shared" si="75"/>
        <v>20109</v>
      </c>
      <c r="G351" s="255">
        <v>10620109</v>
      </c>
      <c r="H351" s="1" t="s">
        <v>385</v>
      </c>
      <c r="I351" s="61">
        <v>1500</v>
      </c>
      <c r="J351" s="61">
        <v>5.6</v>
      </c>
      <c r="K351" s="61">
        <v>8.4</v>
      </c>
      <c r="L351" s="69">
        <f t="shared" si="64"/>
        <v>84</v>
      </c>
      <c r="M351" s="69">
        <f t="shared" si="65"/>
        <v>126</v>
      </c>
      <c r="N351" s="56">
        <f>INDEX(Rate_Chart!$A$1:$AK$127,MATCH(Data!J351,Rate_Chart!$A$1:$A$127,0),MATCH(Data!K351,Rate_Chart!$A$1:$AK$1,0))</f>
        <v>45.357199999999999</v>
      </c>
      <c r="O351" s="57">
        <f t="shared" si="66"/>
        <v>68035.8</v>
      </c>
      <c r="P351" s="58">
        <f t="shared" si="67"/>
        <v>404.97500000000002</v>
      </c>
      <c r="Q351" s="58">
        <f t="shared" si="68"/>
        <v>269.98333333333335</v>
      </c>
      <c r="R351" s="66">
        <f t="shared" si="74"/>
        <v>1190.6265000000001</v>
      </c>
      <c r="S351" s="64">
        <f t="shared" si="69"/>
        <v>5625</v>
      </c>
      <c r="T351" s="66">
        <f t="shared" si="70"/>
        <v>74851.426500000001</v>
      </c>
      <c r="U351" s="68">
        <f t="shared" si="71"/>
        <v>49.900950999999999</v>
      </c>
      <c r="V351" s="68">
        <f t="shared" si="72"/>
        <v>445.54420535714291</v>
      </c>
      <c r="W351" s="68">
        <f t="shared" si="73"/>
        <v>297.02947023809526</v>
      </c>
    </row>
    <row r="352" spans="1:23" x14ac:dyDescent="0.25">
      <c r="A352" s="169" t="s">
        <v>911</v>
      </c>
      <c r="B352" s="61" t="s">
        <v>394</v>
      </c>
      <c r="C352" s="61" t="s">
        <v>589</v>
      </c>
      <c r="D352" s="61" t="s">
        <v>590</v>
      </c>
      <c r="E352" s="1" t="s">
        <v>778</v>
      </c>
      <c r="F352" s="62" t="str">
        <f t="shared" si="75"/>
        <v>20109</v>
      </c>
      <c r="G352" s="255">
        <v>10620109</v>
      </c>
      <c r="H352" s="1" t="s">
        <v>386</v>
      </c>
      <c r="I352" s="61">
        <v>400</v>
      </c>
      <c r="J352" s="61">
        <v>4</v>
      </c>
      <c r="K352" s="61">
        <v>8.1</v>
      </c>
      <c r="L352" s="69">
        <f t="shared" ref="L352:L412" si="76">J352*I352/100</f>
        <v>16</v>
      </c>
      <c r="M352" s="69">
        <f t="shared" ref="M352:M412" si="77">K352*I352/100</f>
        <v>32.4</v>
      </c>
      <c r="N352" s="56">
        <f>INDEX(Rate_Chart!$A$1:$AK$127,MATCH(Data!J352,Rate_Chart!$A$1:$A$127,0),MATCH(Data!K352,Rate_Chart!$A$1:$AK$1,0))</f>
        <v>39.199125899999999</v>
      </c>
      <c r="O352" s="57">
        <f t="shared" ref="O352:O412" si="78">N352*I352</f>
        <v>15679.65036</v>
      </c>
      <c r="P352" s="58">
        <f t="shared" ref="P352:P412" si="79">N352/(J352%+K352%*2/3)</f>
        <v>417.01197765957443</v>
      </c>
      <c r="Q352" s="58">
        <f t="shared" ref="Q352:Q412" si="80">P352*2/3</f>
        <v>278.00798510638293</v>
      </c>
      <c r="R352" s="66">
        <f t="shared" si="74"/>
        <v>274.39388130000003</v>
      </c>
      <c r="S352" s="64">
        <f t="shared" ref="S352:S412" si="81">I352*3.75</f>
        <v>1500</v>
      </c>
      <c r="T352" s="66">
        <f t="shared" ref="T352:T412" si="82">R352+S352+O352</f>
        <v>17454.044241299998</v>
      </c>
      <c r="U352" s="68">
        <f t="shared" ref="U352:U412" si="83">T352/I352</f>
        <v>43.635110603249998</v>
      </c>
      <c r="V352" s="68">
        <f t="shared" ref="V352:V412" si="84">U352/(J352%+K352%*2/3)</f>
        <v>464.20330428989359</v>
      </c>
      <c r="W352" s="68">
        <f t="shared" ref="W352:W412" si="85">V352*2/3</f>
        <v>309.46886952659571</v>
      </c>
    </row>
    <row r="353" spans="1:23" x14ac:dyDescent="0.25">
      <c r="A353" s="169" t="s">
        <v>911</v>
      </c>
      <c r="B353" s="61" t="s">
        <v>395</v>
      </c>
      <c r="C353" s="61" t="s">
        <v>589</v>
      </c>
      <c r="D353" s="61" t="s">
        <v>590</v>
      </c>
      <c r="E353" s="1" t="s">
        <v>778</v>
      </c>
      <c r="F353" s="62" t="str">
        <f t="shared" si="75"/>
        <v>20109</v>
      </c>
      <c r="G353" s="255">
        <v>10620109</v>
      </c>
      <c r="H353" s="1" t="s">
        <v>385</v>
      </c>
      <c r="I353" s="61">
        <v>2000</v>
      </c>
      <c r="J353" s="61">
        <v>5.6</v>
      </c>
      <c r="K353" s="61">
        <v>8.4</v>
      </c>
      <c r="L353" s="69">
        <f t="shared" si="76"/>
        <v>112</v>
      </c>
      <c r="M353" s="69">
        <f t="shared" si="77"/>
        <v>168</v>
      </c>
      <c r="N353" s="56">
        <f>INDEX(Rate_Chart!$A$1:$AK$127,MATCH(Data!J353,Rate_Chart!$A$1:$A$127,0),MATCH(Data!K353,Rate_Chart!$A$1:$AK$1,0))</f>
        <v>45.357199999999999</v>
      </c>
      <c r="O353" s="57">
        <f t="shared" si="78"/>
        <v>90714.4</v>
      </c>
      <c r="P353" s="58">
        <f t="shared" si="79"/>
        <v>404.97500000000002</v>
      </c>
      <c r="Q353" s="58">
        <f t="shared" si="80"/>
        <v>269.98333333333335</v>
      </c>
      <c r="R353" s="66">
        <f t="shared" si="74"/>
        <v>1587.502</v>
      </c>
      <c r="S353" s="64">
        <f t="shared" si="81"/>
        <v>7500</v>
      </c>
      <c r="T353" s="66">
        <f t="shared" si="82"/>
        <v>99801.902000000002</v>
      </c>
      <c r="U353" s="68">
        <f t="shared" si="83"/>
        <v>49.900950999999999</v>
      </c>
      <c r="V353" s="68">
        <f t="shared" si="84"/>
        <v>445.54420535714291</v>
      </c>
      <c r="W353" s="68">
        <f t="shared" si="85"/>
        <v>297.02947023809526</v>
      </c>
    </row>
    <row r="354" spans="1:23" x14ac:dyDescent="0.25">
      <c r="A354" s="169" t="s">
        <v>911</v>
      </c>
      <c r="B354" s="61" t="s">
        <v>395</v>
      </c>
      <c r="C354" s="61" t="s">
        <v>589</v>
      </c>
      <c r="D354" s="61" t="s">
        <v>590</v>
      </c>
      <c r="E354" s="1" t="s">
        <v>778</v>
      </c>
      <c r="F354" s="62" t="str">
        <f t="shared" si="75"/>
        <v>20109</v>
      </c>
      <c r="G354" s="255">
        <v>10620109</v>
      </c>
      <c r="H354" s="1" t="s">
        <v>386</v>
      </c>
      <c r="I354" s="61">
        <v>400</v>
      </c>
      <c r="J354" s="61">
        <v>4</v>
      </c>
      <c r="K354" s="61">
        <v>8.1999999999999993</v>
      </c>
      <c r="L354" s="69">
        <f t="shared" si="76"/>
        <v>16</v>
      </c>
      <c r="M354" s="69">
        <f t="shared" si="77"/>
        <v>32.799999999999997</v>
      </c>
      <c r="N354" s="56">
        <f>INDEX(Rate_Chart!$A$1:$AK$127,MATCH(Data!J354,Rate_Chart!$A$1:$A$127,0),MATCH(Data!K354,Rate_Chart!$A$1:$AK$1,0))</f>
        <v>39.477139800000003</v>
      </c>
      <c r="O354" s="57">
        <f t="shared" si="78"/>
        <v>15790.855920000002</v>
      </c>
      <c r="P354" s="58">
        <f t="shared" si="79"/>
        <v>417.0120401408451</v>
      </c>
      <c r="Q354" s="58">
        <f t="shared" si="80"/>
        <v>278.00802676056338</v>
      </c>
      <c r="R354" s="66">
        <f t="shared" si="74"/>
        <v>276.33997860000005</v>
      </c>
      <c r="S354" s="64">
        <f t="shared" si="81"/>
        <v>1500</v>
      </c>
      <c r="T354" s="66">
        <f t="shared" si="82"/>
        <v>17567.195898600003</v>
      </c>
      <c r="U354" s="68">
        <f t="shared" si="83"/>
        <v>43.917989746500005</v>
      </c>
      <c r="V354" s="68">
        <f t="shared" si="84"/>
        <v>463.92242689964797</v>
      </c>
      <c r="W354" s="68">
        <f t="shared" si="85"/>
        <v>309.28161793309863</v>
      </c>
    </row>
    <row r="355" spans="1:23" x14ac:dyDescent="0.25">
      <c r="A355" s="169" t="s">
        <v>913</v>
      </c>
      <c r="B355" s="61" t="s">
        <v>395</v>
      </c>
      <c r="C355" s="61" t="s">
        <v>589</v>
      </c>
      <c r="D355" s="61" t="s">
        <v>590</v>
      </c>
      <c r="E355" s="1" t="s">
        <v>778</v>
      </c>
      <c r="F355" s="62" t="str">
        <f t="shared" si="75"/>
        <v>20109</v>
      </c>
      <c r="G355" s="255">
        <v>10620109</v>
      </c>
      <c r="H355" s="1" t="s">
        <v>385</v>
      </c>
      <c r="I355" s="61">
        <v>1700</v>
      </c>
      <c r="J355" s="61">
        <v>5.6</v>
      </c>
      <c r="K355" s="61">
        <v>8.4</v>
      </c>
      <c r="L355" s="69">
        <f t="shared" si="76"/>
        <v>95.2</v>
      </c>
      <c r="M355" s="69">
        <f t="shared" si="77"/>
        <v>142.80000000000001</v>
      </c>
      <c r="N355" s="56">
        <f>INDEX(Rate_Chart!$A$1:$AK$127,MATCH(Data!J355,Rate_Chart!$A$1:$A$127,0),MATCH(Data!K355,Rate_Chart!$A$1:$AK$1,0))</f>
        <v>45.357199999999999</v>
      </c>
      <c r="O355" s="57">
        <f t="shared" si="78"/>
        <v>77107.240000000005</v>
      </c>
      <c r="P355" s="58">
        <f t="shared" si="79"/>
        <v>404.97500000000002</v>
      </c>
      <c r="Q355" s="58">
        <f t="shared" si="80"/>
        <v>269.98333333333335</v>
      </c>
      <c r="R355" s="66">
        <f t="shared" si="74"/>
        <v>1349.3767000000003</v>
      </c>
      <c r="S355" s="64">
        <f t="shared" si="81"/>
        <v>6375</v>
      </c>
      <c r="T355" s="66">
        <f t="shared" si="82"/>
        <v>84831.616700000013</v>
      </c>
      <c r="U355" s="68">
        <f t="shared" si="83"/>
        <v>49.900951000000006</v>
      </c>
      <c r="V355" s="68">
        <f t="shared" si="84"/>
        <v>445.54420535714297</v>
      </c>
      <c r="W355" s="68">
        <f t="shared" si="85"/>
        <v>297.02947023809531</v>
      </c>
    </row>
    <row r="356" spans="1:23" x14ac:dyDescent="0.25">
      <c r="A356" s="169" t="s">
        <v>913</v>
      </c>
      <c r="B356" s="61" t="s">
        <v>395</v>
      </c>
      <c r="C356" s="61" t="s">
        <v>589</v>
      </c>
      <c r="D356" s="61" t="s">
        <v>590</v>
      </c>
      <c r="E356" s="1" t="s">
        <v>778</v>
      </c>
      <c r="F356" s="62" t="str">
        <f t="shared" si="75"/>
        <v>20109</v>
      </c>
      <c r="G356" s="255">
        <v>10620109</v>
      </c>
      <c r="H356" s="1" t="s">
        <v>386</v>
      </c>
      <c r="I356" s="61">
        <v>300</v>
      </c>
      <c r="J356" s="61">
        <v>4</v>
      </c>
      <c r="K356" s="61">
        <v>8.1</v>
      </c>
      <c r="L356" s="69">
        <f t="shared" si="76"/>
        <v>12</v>
      </c>
      <c r="M356" s="69">
        <f t="shared" si="77"/>
        <v>24.3</v>
      </c>
      <c r="N356" s="56">
        <f>INDEX(Rate_Chart!$A$1:$AK$127,MATCH(Data!J356,Rate_Chart!$A$1:$A$127,0),MATCH(Data!K356,Rate_Chart!$A$1:$AK$1,0))</f>
        <v>39.199125899999999</v>
      </c>
      <c r="O356" s="57">
        <f t="shared" si="78"/>
        <v>11759.73777</v>
      </c>
      <c r="P356" s="58">
        <f t="shared" si="79"/>
        <v>417.01197765957443</v>
      </c>
      <c r="Q356" s="58">
        <f t="shared" si="80"/>
        <v>278.00798510638293</v>
      </c>
      <c r="R356" s="66">
        <f t="shared" si="74"/>
        <v>205.79541097500001</v>
      </c>
      <c r="S356" s="64">
        <f t="shared" si="81"/>
        <v>1125</v>
      </c>
      <c r="T356" s="66">
        <f t="shared" si="82"/>
        <v>13090.533180975001</v>
      </c>
      <c r="U356" s="68">
        <f t="shared" si="83"/>
        <v>43.635110603249998</v>
      </c>
      <c r="V356" s="68">
        <f t="shared" si="84"/>
        <v>464.20330428989359</v>
      </c>
      <c r="W356" s="68">
        <f t="shared" si="85"/>
        <v>309.46886952659571</v>
      </c>
    </row>
    <row r="357" spans="1:23" x14ac:dyDescent="0.25">
      <c r="A357" s="169" t="s">
        <v>914</v>
      </c>
      <c r="B357" s="61" t="s">
        <v>394</v>
      </c>
      <c r="C357" s="61" t="s">
        <v>589</v>
      </c>
      <c r="D357" s="61" t="s">
        <v>590</v>
      </c>
      <c r="E357" s="1" t="s">
        <v>778</v>
      </c>
      <c r="F357" s="62" t="str">
        <f t="shared" si="75"/>
        <v>20109</v>
      </c>
      <c r="G357" s="255">
        <v>10620109</v>
      </c>
      <c r="H357" s="1" t="s">
        <v>385</v>
      </c>
      <c r="I357" s="61">
        <v>400</v>
      </c>
      <c r="J357" s="61">
        <v>5.6</v>
      </c>
      <c r="K357" s="61">
        <v>8.5</v>
      </c>
      <c r="L357" s="69">
        <f t="shared" si="76"/>
        <v>22.4</v>
      </c>
      <c r="M357" s="69">
        <f t="shared" si="77"/>
        <v>34</v>
      </c>
      <c r="N357" s="56">
        <f>INDEX(Rate_Chart!$A$1:$AK$127,MATCH(Data!J357,Rate_Chart!$A$1:$A$127,0),MATCH(Data!K357,Rate_Chart!$A$1:$AK$1,0))</f>
        <v>45.357199999999999</v>
      </c>
      <c r="O357" s="57">
        <f t="shared" si="78"/>
        <v>18142.88</v>
      </c>
      <c r="P357" s="58">
        <f t="shared" si="79"/>
        <v>402.57869822485208</v>
      </c>
      <c r="Q357" s="58">
        <f t="shared" si="80"/>
        <v>268.38579881656807</v>
      </c>
      <c r="R357" s="66">
        <f t="shared" si="74"/>
        <v>317.50040000000007</v>
      </c>
      <c r="S357" s="64">
        <f t="shared" si="81"/>
        <v>1500</v>
      </c>
      <c r="T357" s="66">
        <f t="shared" si="82"/>
        <v>19960.380400000002</v>
      </c>
      <c r="U357" s="68">
        <f t="shared" si="83"/>
        <v>49.900951000000006</v>
      </c>
      <c r="V357" s="68">
        <f t="shared" si="84"/>
        <v>442.90784911242611</v>
      </c>
      <c r="W357" s="68">
        <f t="shared" si="85"/>
        <v>295.27189940828407</v>
      </c>
    </row>
    <row r="358" spans="1:23" x14ac:dyDescent="0.25">
      <c r="A358" s="169" t="s">
        <v>914</v>
      </c>
      <c r="B358" s="61" t="s">
        <v>394</v>
      </c>
      <c r="C358" s="61" t="s">
        <v>589</v>
      </c>
      <c r="D358" s="61" t="s">
        <v>590</v>
      </c>
      <c r="E358" s="1" t="s">
        <v>778</v>
      </c>
      <c r="F358" s="62" t="str">
        <f t="shared" si="75"/>
        <v>20109</v>
      </c>
      <c r="G358" s="255">
        <v>10620109</v>
      </c>
      <c r="H358" s="1" t="s">
        <v>386</v>
      </c>
      <c r="I358" s="61">
        <v>100</v>
      </c>
      <c r="J358" s="61">
        <v>3.7</v>
      </c>
      <c r="K358" s="61">
        <v>8.1</v>
      </c>
      <c r="L358" s="69">
        <f t="shared" si="76"/>
        <v>3.7</v>
      </c>
      <c r="M358" s="69">
        <f t="shared" si="77"/>
        <v>8.1</v>
      </c>
      <c r="N358" s="56">
        <f>INDEX(Rate_Chart!$A$1:$AK$127,MATCH(Data!J358,Rate_Chart!$A$1:$A$127,0),MATCH(Data!K358,Rate_Chart!$A$1:$AK$1,0))</f>
        <v>37.948125900000008</v>
      </c>
      <c r="O358" s="57">
        <f t="shared" si="78"/>
        <v>3794.8125900000009</v>
      </c>
      <c r="P358" s="58">
        <f t="shared" si="79"/>
        <v>417.01237252747262</v>
      </c>
      <c r="Q358" s="58">
        <f t="shared" si="80"/>
        <v>278.00824835164843</v>
      </c>
      <c r="R358" s="66">
        <f t="shared" si="74"/>
        <v>66.409220325000021</v>
      </c>
      <c r="S358" s="64">
        <f t="shared" si="81"/>
        <v>375</v>
      </c>
      <c r="T358" s="66">
        <f t="shared" si="82"/>
        <v>4236.2218103250007</v>
      </c>
      <c r="U358" s="68">
        <f t="shared" si="83"/>
        <v>42.362218103250008</v>
      </c>
      <c r="V358" s="68">
        <f t="shared" si="84"/>
        <v>465.51888025549459</v>
      </c>
      <c r="W358" s="68">
        <f t="shared" si="85"/>
        <v>310.34592017032975</v>
      </c>
    </row>
    <row r="359" spans="1:23" x14ac:dyDescent="0.25">
      <c r="A359" s="169" t="s">
        <v>914</v>
      </c>
      <c r="B359" s="61" t="s">
        <v>395</v>
      </c>
      <c r="C359" s="61" t="s">
        <v>589</v>
      </c>
      <c r="D359" s="61" t="s">
        <v>590</v>
      </c>
      <c r="E359" s="1" t="s">
        <v>778</v>
      </c>
      <c r="F359" s="62" t="str">
        <f t="shared" si="75"/>
        <v>20109</v>
      </c>
      <c r="G359" s="255">
        <v>10620109</v>
      </c>
      <c r="H359" s="1" t="s">
        <v>385</v>
      </c>
      <c r="I359" s="61">
        <v>1700</v>
      </c>
      <c r="J359" s="61">
        <v>5.6</v>
      </c>
      <c r="K359" s="61">
        <v>8.4</v>
      </c>
      <c r="L359" s="69">
        <f t="shared" si="76"/>
        <v>95.2</v>
      </c>
      <c r="M359" s="69">
        <f t="shared" si="77"/>
        <v>142.80000000000001</v>
      </c>
      <c r="N359" s="56">
        <f>INDEX(Rate_Chart!$A$1:$AK$127,MATCH(Data!J359,Rate_Chart!$A$1:$A$127,0),MATCH(Data!K359,Rate_Chart!$A$1:$AK$1,0))</f>
        <v>45.357199999999999</v>
      </c>
      <c r="O359" s="57">
        <f t="shared" si="78"/>
        <v>77107.240000000005</v>
      </c>
      <c r="P359" s="58">
        <f t="shared" si="79"/>
        <v>404.97500000000002</v>
      </c>
      <c r="Q359" s="58">
        <f t="shared" si="80"/>
        <v>269.98333333333335</v>
      </c>
      <c r="R359" s="66">
        <f t="shared" si="74"/>
        <v>1349.3767000000003</v>
      </c>
      <c r="S359" s="64">
        <f t="shared" si="81"/>
        <v>6375</v>
      </c>
      <c r="T359" s="66">
        <f t="shared" si="82"/>
        <v>84831.616700000013</v>
      </c>
      <c r="U359" s="68">
        <f t="shared" si="83"/>
        <v>49.900951000000006</v>
      </c>
      <c r="V359" s="68">
        <f t="shared" si="84"/>
        <v>445.54420535714297</v>
      </c>
      <c r="W359" s="68">
        <f t="shared" si="85"/>
        <v>297.02947023809531</v>
      </c>
    </row>
    <row r="360" spans="1:23" x14ac:dyDescent="0.25">
      <c r="A360" s="169" t="s">
        <v>914</v>
      </c>
      <c r="B360" s="61" t="s">
        <v>395</v>
      </c>
      <c r="C360" s="61" t="s">
        <v>589</v>
      </c>
      <c r="D360" s="61" t="s">
        <v>590</v>
      </c>
      <c r="E360" s="1" t="s">
        <v>778</v>
      </c>
      <c r="F360" s="62" t="str">
        <f t="shared" si="75"/>
        <v>20109</v>
      </c>
      <c r="G360" s="255">
        <v>10620109</v>
      </c>
      <c r="H360" s="1" t="s">
        <v>386</v>
      </c>
      <c r="I360" s="61">
        <v>300</v>
      </c>
      <c r="J360" s="61">
        <v>4</v>
      </c>
      <c r="K360" s="61">
        <v>8.1</v>
      </c>
      <c r="L360" s="69">
        <f t="shared" si="76"/>
        <v>12</v>
      </c>
      <c r="M360" s="69">
        <f t="shared" si="77"/>
        <v>24.3</v>
      </c>
      <c r="N360" s="56">
        <f>INDEX(Rate_Chart!$A$1:$AK$127,MATCH(Data!J360,Rate_Chart!$A$1:$A$127,0),MATCH(Data!K360,Rate_Chart!$A$1:$AK$1,0))</f>
        <v>39.199125899999999</v>
      </c>
      <c r="O360" s="57">
        <f t="shared" si="78"/>
        <v>11759.73777</v>
      </c>
      <c r="P360" s="58">
        <f t="shared" si="79"/>
        <v>417.01197765957443</v>
      </c>
      <c r="Q360" s="58">
        <f t="shared" si="80"/>
        <v>278.00798510638293</v>
      </c>
      <c r="R360" s="66">
        <f t="shared" si="74"/>
        <v>205.79541097500001</v>
      </c>
      <c r="S360" s="64">
        <f t="shared" si="81"/>
        <v>1125</v>
      </c>
      <c r="T360" s="66">
        <f t="shared" si="82"/>
        <v>13090.533180975001</v>
      </c>
      <c r="U360" s="68">
        <f t="shared" si="83"/>
        <v>43.635110603249998</v>
      </c>
      <c r="V360" s="68">
        <f t="shared" si="84"/>
        <v>464.20330428989359</v>
      </c>
      <c r="W360" s="68">
        <f t="shared" si="85"/>
        <v>309.46886952659571</v>
      </c>
    </row>
    <row r="361" spans="1:23" x14ac:dyDescent="0.25">
      <c r="A361" s="169" t="s">
        <v>916</v>
      </c>
      <c r="B361" s="61" t="s">
        <v>394</v>
      </c>
      <c r="C361" s="61" t="s">
        <v>589</v>
      </c>
      <c r="D361" s="61" t="s">
        <v>590</v>
      </c>
      <c r="E361" s="1" t="s">
        <v>778</v>
      </c>
      <c r="F361" s="62" t="str">
        <f t="shared" si="75"/>
        <v>20109</v>
      </c>
      <c r="G361" s="255">
        <v>10620109</v>
      </c>
      <c r="H361" s="1" t="s">
        <v>385</v>
      </c>
      <c r="I361" s="61">
        <v>1600</v>
      </c>
      <c r="J361" s="61">
        <v>5.6</v>
      </c>
      <c r="K361" s="61">
        <v>8.4</v>
      </c>
      <c r="L361" s="69">
        <f t="shared" si="76"/>
        <v>89.6</v>
      </c>
      <c r="M361" s="69">
        <f t="shared" si="77"/>
        <v>134.4</v>
      </c>
      <c r="N361" s="56">
        <f>INDEX(Rate_Chart!$A$1:$AK$127,MATCH(Data!J361,Rate_Chart!$A$1:$A$127,0),MATCH(Data!K361,Rate_Chart!$A$1:$AK$1,0))</f>
        <v>45.357199999999999</v>
      </c>
      <c r="O361" s="57">
        <f t="shared" si="78"/>
        <v>72571.520000000004</v>
      </c>
      <c r="P361" s="58">
        <f t="shared" si="79"/>
        <v>404.97500000000002</v>
      </c>
      <c r="Q361" s="58">
        <f t="shared" si="80"/>
        <v>269.98333333333335</v>
      </c>
      <c r="R361" s="66">
        <f t="shared" si="74"/>
        <v>1270.0016000000003</v>
      </c>
      <c r="S361" s="64">
        <f t="shared" si="81"/>
        <v>6000</v>
      </c>
      <c r="T361" s="66">
        <f t="shared" si="82"/>
        <v>79841.521600000007</v>
      </c>
      <c r="U361" s="68">
        <f t="shared" si="83"/>
        <v>49.900951000000006</v>
      </c>
      <c r="V361" s="68">
        <f t="shared" si="84"/>
        <v>445.54420535714297</v>
      </c>
      <c r="W361" s="68">
        <f t="shared" si="85"/>
        <v>297.02947023809531</v>
      </c>
    </row>
    <row r="362" spans="1:23" x14ac:dyDescent="0.25">
      <c r="A362" s="169" t="s">
        <v>916</v>
      </c>
      <c r="B362" s="61" t="s">
        <v>394</v>
      </c>
      <c r="C362" s="61" t="s">
        <v>589</v>
      </c>
      <c r="D362" s="61" t="s">
        <v>590</v>
      </c>
      <c r="E362" s="1" t="s">
        <v>778</v>
      </c>
      <c r="F362" s="62" t="str">
        <f t="shared" si="75"/>
        <v>20109</v>
      </c>
      <c r="G362" s="255">
        <v>10620109</v>
      </c>
      <c r="H362" s="1" t="s">
        <v>386</v>
      </c>
      <c r="I362" s="61">
        <v>400</v>
      </c>
      <c r="J362" s="61">
        <v>4</v>
      </c>
      <c r="K362" s="61">
        <v>8.1</v>
      </c>
      <c r="L362" s="69">
        <f t="shared" si="76"/>
        <v>16</v>
      </c>
      <c r="M362" s="69">
        <f t="shared" si="77"/>
        <v>32.4</v>
      </c>
      <c r="N362" s="56">
        <f>INDEX(Rate_Chart!$A$1:$AK$127,MATCH(Data!J362,Rate_Chart!$A$1:$A$127,0),MATCH(Data!K362,Rate_Chart!$A$1:$AK$1,0))</f>
        <v>39.199125899999999</v>
      </c>
      <c r="O362" s="57">
        <f t="shared" si="78"/>
        <v>15679.65036</v>
      </c>
      <c r="P362" s="58">
        <f t="shared" si="79"/>
        <v>417.01197765957443</v>
      </c>
      <c r="Q362" s="58">
        <f t="shared" si="80"/>
        <v>278.00798510638293</v>
      </c>
      <c r="R362" s="66">
        <f t="shared" si="74"/>
        <v>274.39388130000003</v>
      </c>
      <c r="S362" s="64">
        <f t="shared" si="81"/>
        <v>1500</v>
      </c>
      <c r="T362" s="66">
        <f t="shared" si="82"/>
        <v>17454.044241299998</v>
      </c>
      <c r="U362" s="68">
        <f t="shared" si="83"/>
        <v>43.635110603249998</v>
      </c>
      <c r="V362" s="68">
        <f t="shared" si="84"/>
        <v>464.20330428989359</v>
      </c>
      <c r="W362" s="68">
        <f t="shared" si="85"/>
        <v>309.46886952659571</v>
      </c>
    </row>
    <row r="363" spans="1:23" x14ac:dyDescent="0.25">
      <c r="A363" s="169" t="s">
        <v>916</v>
      </c>
      <c r="B363" s="61" t="s">
        <v>395</v>
      </c>
      <c r="C363" s="61" t="s">
        <v>589</v>
      </c>
      <c r="D363" s="61" t="s">
        <v>590</v>
      </c>
      <c r="E363" s="1" t="s">
        <v>778</v>
      </c>
      <c r="F363" s="62" t="str">
        <f t="shared" si="75"/>
        <v>20109</v>
      </c>
      <c r="G363" s="255">
        <v>10620109</v>
      </c>
      <c r="H363" s="1" t="s">
        <v>385</v>
      </c>
      <c r="I363" s="61">
        <v>800</v>
      </c>
      <c r="J363" s="61">
        <v>5.6</v>
      </c>
      <c r="K363" s="61">
        <v>8.4</v>
      </c>
      <c r="L363" s="69">
        <f t="shared" si="76"/>
        <v>44.8</v>
      </c>
      <c r="M363" s="69">
        <f t="shared" si="77"/>
        <v>67.2</v>
      </c>
      <c r="N363" s="56">
        <f>INDEX(Rate_Chart!$A$1:$AK$127,MATCH(Data!J363,Rate_Chart!$A$1:$A$127,0),MATCH(Data!K363,Rate_Chart!$A$1:$AK$1,0))</f>
        <v>45.357199999999999</v>
      </c>
      <c r="O363" s="57">
        <f t="shared" si="78"/>
        <v>36285.760000000002</v>
      </c>
      <c r="P363" s="58">
        <f t="shared" si="79"/>
        <v>404.97500000000002</v>
      </c>
      <c r="Q363" s="58">
        <f t="shared" si="80"/>
        <v>269.98333333333335</v>
      </c>
      <c r="R363" s="66">
        <f t="shared" si="74"/>
        <v>635.00080000000014</v>
      </c>
      <c r="S363" s="64">
        <f t="shared" si="81"/>
        <v>3000</v>
      </c>
      <c r="T363" s="66">
        <f t="shared" si="82"/>
        <v>39920.760800000004</v>
      </c>
      <c r="U363" s="68">
        <f t="shared" si="83"/>
        <v>49.900951000000006</v>
      </c>
      <c r="V363" s="68">
        <f t="shared" si="84"/>
        <v>445.54420535714297</v>
      </c>
      <c r="W363" s="68">
        <f t="shared" si="85"/>
        <v>297.02947023809531</v>
      </c>
    </row>
    <row r="364" spans="1:23" x14ac:dyDescent="0.25">
      <c r="A364" s="169" t="s">
        <v>916</v>
      </c>
      <c r="B364" s="61" t="s">
        <v>395</v>
      </c>
      <c r="C364" s="61" t="s">
        <v>589</v>
      </c>
      <c r="D364" s="61" t="s">
        <v>590</v>
      </c>
      <c r="E364" s="1" t="s">
        <v>778</v>
      </c>
      <c r="F364" s="62" t="str">
        <f t="shared" si="75"/>
        <v>20109</v>
      </c>
      <c r="G364" s="255">
        <v>10620109</v>
      </c>
      <c r="H364" s="1" t="s">
        <v>386</v>
      </c>
      <c r="I364" s="61">
        <v>200</v>
      </c>
      <c r="J364" s="61">
        <v>4</v>
      </c>
      <c r="K364" s="61">
        <v>8.1</v>
      </c>
      <c r="L364" s="69">
        <f t="shared" si="76"/>
        <v>8</v>
      </c>
      <c r="M364" s="69">
        <f t="shared" si="77"/>
        <v>16.2</v>
      </c>
      <c r="N364" s="56">
        <f>INDEX(Rate_Chart!$A$1:$AK$127,MATCH(Data!J364,Rate_Chart!$A$1:$A$127,0),MATCH(Data!K364,Rate_Chart!$A$1:$AK$1,0))</f>
        <v>39.199125899999999</v>
      </c>
      <c r="O364" s="57">
        <f t="shared" si="78"/>
        <v>7839.8251799999998</v>
      </c>
      <c r="P364" s="58">
        <f t="shared" si="79"/>
        <v>417.01197765957443</v>
      </c>
      <c r="Q364" s="58">
        <f t="shared" si="80"/>
        <v>278.00798510638293</v>
      </c>
      <c r="R364" s="66">
        <f t="shared" si="74"/>
        <v>137.19694065000002</v>
      </c>
      <c r="S364" s="64">
        <f t="shared" si="81"/>
        <v>750</v>
      </c>
      <c r="T364" s="66">
        <f t="shared" si="82"/>
        <v>8727.0221206499991</v>
      </c>
      <c r="U364" s="68">
        <f t="shared" si="83"/>
        <v>43.635110603249998</v>
      </c>
      <c r="V364" s="68">
        <f t="shared" si="84"/>
        <v>464.20330428989359</v>
      </c>
      <c r="W364" s="68">
        <f t="shared" si="85"/>
        <v>309.46886952659571</v>
      </c>
    </row>
    <row r="365" spans="1:23" x14ac:dyDescent="0.25">
      <c r="A365" s="169" t="s">
        <v>917</v>
      </c>
      <c r="B365" s="61" t="s">
        <v>394</v>
      </c>
      <c r="C365" s="61" t="s">
        <v>589</v>
      </c>
      <c r="D365" s="61" t="s">
        <v>590</v>
      </c>
      <c r="E365" s="1" t="s">
        <v>778</v>
      </c>
      <c r="F365" s="62" t="str">
        <f t="shared" si="75"/>
        <v>20109</v>
      </c>
      <c r="G365" s="255">
        <v>10620109</v>
      </c>
      <c r="H365" s="1" t="s">
        <v>385</v>
      </c>
      <c r="I365" s="61">
        <v>2000</v>
      </c>
      <c r="J365" s="61">
        <v>5.6</v>
      </c>
      <c r="K365" s="61">
        <v>8.4</v>
      </c>
      <c r="L365" s="69">
        <f t="shared" si="76"/>
        <v>112</v>
      </c>
      <c r="M365" s="69">
        <f t="shared" si="77"/>
        <v>168</v>
      </c>
      <c r="N365" s="56">
        <f>INDEX(Rate_Chart!$A$1:$AK$127,MATCH(Data!J365,Rate_Chart!$A$1:$A$127,0),MATCH(Data!K365,Rate_Chart!$A$1:$AK$1,0))</f>
        <v>45.357199999999999</v>
      </c>
      <c r="O365" s="57">
        <f t="shared" si="78"/>
        <v>90714.4</v>
      </c>
      <c r="P365" s="58">
        <f t="shared" si="79"/>
        <v>404.97500000000002</v>
      </c>
      <c r="Q365" s="58">
        <f t="shared" si="80"/>
        <v>269.98333333333335</v>
      </c>
      <c r="R365" s="66">
        <f t="shared" si="74"/>
        <v>1587.502</v>
      </c>
      <c r="S365" s="64">
        <f t="shared" si="81"/>
        <v>7500</v>
      </c>
      <c r="T365" s="66">
        <f t="shared" si="82"/>
        <v>99801.902000000002</v>
      </c>
      <c r="U365" s="68">
        <f t="shared" si="83"/>
        <v>49.900950999999999</v>
      </c>
      <c r="V365" s="68">
        <f t="shared" si="84"/>
        <v>445.54420535714291</v>
      </c>
      <c r="W365" s="68">
        <f t="shared" si="85"/>
        <v>297.02947023809526</v>
      </c>
    </row>
    <row r="366" spans="1:23" x14ac:dyDescent="0.25">
      <c r="A366" s="169" t="s">
        <v>917</v>
      </c>
      <c r="B366" s="61" t="s">
        <v>394</v>
      </c>
      <c r="C366" s="61" t="s">
        <v>589</v>
      </c>
      <c r="D366" s="61" t="s">
        <v>590</v>
      </c>
      <c r="E366" s="1" t="s">
        <v>778</v>
      </c>
      <c r="F366" s="62" t="str">
        <f t="shared" si="75"/>
        <v>20109</v>
      </c>
      <c r="G366" s="255">
        <v>10620109</v>
      </c>
      <c r="H366" s="1" t="s">
        <v>386</v>
      </c>
      <c r="I366" s="61">
        <v>570</v>
      </c>
      <c r="J366" s="61">
        <v>4</v>
      </c>
      <c r="K366" s="61">
        <v>8.1999999999999993</v>
      </c>
      <c r="L366" s="69">
        <f t="shared" si="76"/>
        <v>22.8</v>
      </c>
      <c r="M366" s="69">
        <f t="shared" si="77"/>
        <v>46.74</v>
      </c>
      <c r="N366" s="56">
        <f>INDEX(Rate_Chart!$A$1:$AK$127,MATCH(Data!J366,Rate_Chart!$A$1:$A$127,0),MATCH(Data!K366,Rate_Chart!$A$1:$AK$1,0))</f>
        <v>39.477139800000003</v>
      </c>
      <c r="O366" s="57">
        <f t="shared" si="78"/>
        <v>22501.969686</v>
      </c>
      <c r="P366" s="58">
        <f t="shared" si="79"/>
        <v>417.0120401408451</v>
      </c>
      <c r="Q366" s="58">
        <f t="shared" si="80"/>
        <v>278.00802676056338</v>
      </c>
      <c r="R366" s="66">
        <f t="shared" si="74"/>
        <v>393.78446950500006</v>
      </c>
      <c r="S366" s="64">
        <f t="shared" si="81"/>
        <v>2137.5</v>
      </c>
      <c r="T366" s="66">
        <f t="shared" si="82"/>
        <v>25033.254155505001</v>
      </c>
      <c r="U366" s="68">
        <f t="shared" si="83"/>
        <v>43.917989746500005</v>
      </c>
      <c r="V366" s="68">
        <f t="shared" si="84"/>
        <v>463.92242689964797</v>
      </c>
      <c r="W366" s="68">
        <f t="shared" si="85"/>
        <v>309.28161793309863</v>
      </c>
    </row>
    <row r="367" spans="1:23" x14ac:dyDescent="0.25">
      <c r="A367" s="169" t="s">
        <v>917</v>
      </c>
      <c r="B367" s="61" t="s">
        <v>395</v>
      </c>
      <c r="C367" s="61" t="s">
        <v>589</v>
      </c>
      <c r="D367" s="61" t="s">
        <v>590</v>
      </c>
      <c r="E367" s="1" t="s">
        <v>778</v>
      </c>
      <c r="F367" s="62" t="str">
        <f t="shared" si="75"/>
        <v>20109</v>
      </c>
      <c r="G367" s="255">
        <v>10620109</v>
      </c>
      <c r="H367" s="1" t="s">
        <v>385</v>
      </c>
      <c r="I367" s="61">
        <v>800</v>
      </c>
      <c r="J367" s="61">
        <v>5.6</v>
      </c>
      <c r="K367" s="61">
        <v>8.4</v>
      </c>
      <c r="L367" s="69">
        <f t="shared" si="76"/>
        <v>44.8</v>
      </c>
      <c r="M367" s="69">
        <f t="shared" si="77"/>
        <v>67.2</v>
      </c>
      <c r="N367" s="56">
        <f>INDEX(Rate_Chart!$A$1:$AK$127,MATCH(Data!J367,Rate_Chart!$A$1:$A$127,0),MATCH(Data!K367,Rate_Chart!$A$1:$AK$1,0))</f>
        <v>45.357199999999999</v>
      </c>
      <c r="O367" s="57">
        <f t="shared" si="78"/>
        <v>36285.760000000002</v>
      </c>
      <c r="P367" s="58">
        <f t="shared" si="79"/>
        <v>404.97500000000002</v>
      </c>
      <c r="Q367" s="58">
        <f t="shared" si="80"/>
        <v>269.98333333333335</v>
      </c>
      <c r="R367" s="66">
        <f t="shared" si="74"/>
        <v>635.00080000000014</v>
      </c>
      <c r="S367" s="64">
        <f t="shared" si="81"/>
        <v>3000</v>
      </c>
      <c r="T367" s="66">
        <f t="shared" si="82"/>
        <v>39920.760800000004</v>
      </c>
      <c r="U367" s="68">
        <f t="shared" si="83"/>
        <v>49.900951000000006</v>
      </c>
      <c r="V367" s="68">
        <f t="shared" si="84"/>
        <v>445.54420535714297</v>
      </c>
      <c r="W367" s="68">
        <f t="shared" si="85"/>
        <v>297.02947023809531</v>
      </c>
    </row>
    <row r="368" spans="1:23" x14ac:dyDescent="0.25">
      <c r="A368" s="169" t="s">
        <v>917</v>
      </c>
      <c r="B368" s="61" t="s">
        <v>395</v>
      </c>
      <c r="C368" s="61" t="s">
        <v>589</v>
      </c>
      <c r="D368" s="61" t="s">
        <v>590</v>
      </c>
      <c r="E368" s="1" t="s">
        <v>778</v>
      </c>
      <c r="F368" s="62" t="str">
        <f t="shared" si="75"/>
        <v>20109</v>
      </c>
      <c r="G368" s="255">
        <v>10620109</v>
      </c>
      <c r="H368" s="1" t="s">
        <v>386</v>
      </c>
      <c r="I368" s="61">
        <v>200</v>
      </c>
      <c r="J368" s="61">
        <v>4</v>
      </c>
      <c r="K368" s="61">
        <v>8.1</v>
      </c>
      <c r="L368" s="69">
        <f t="shared" si="76"/>
        <v>8</v>
      </c>
      <c r="M368" s="69">
        <f t="shared" si="77"/>
        <v>16.2</v>
      </c>
      <c r="N368" s="56">
        <f>INDEX(Rate_Chart!$A$1:$AK$127,MATCH(Data!J368,Rate_Chart!$A$1:$A$127,0),MATCH(Data!K368,Rate_Chart!$A$1:$AK$1,0))</f>
        <v>39.199125899999999</v>
      </c>
      <c r="O368" s="57">
        <f t="shared" si="78"/>
        <v>7839.8251799999998</v>
      </c>
      <c r="P368" s="58">
        <f t="shared" si="79"/>
        <v>417.01197765957443</v>
      </c>
      <c r="Q368" s="58">
        <f t="shared" si="80"/>
        <v>278.00798510638293</v>
      </c>
      <c r="R368" s="66">
        <f t="shared" si="74"/>
        <v>137.19694065000002</v>
      </c>
      <c r="S368" s="64">
        <f t="shared" si="81"/>
        <v>750</v>
      </c>
      <c r="T368" s="66">
        <f t="shared" si="82"/>
        <v>8727.0221206499991</v>
      </c>
      <c r="U368" s="68">
        <f t="shared" si="83"/>
        <v>43.635110603249998</v>
      </c>
      <c r="V368" s="68">
        <f t="shared" si="84"/>
        <v>464.20330428989359</v>
      </c>
      <c r="W368" s="68">
        <f t="shared" si="85"/>
        <v>309.46886952659571</v>
      </c>
    </row>
    <row r="369" spans="1:23" x14ac:dyDescent="0.25">
      <c r="A369" s="169" t="s">
        <v>918</v>
      </c>
      <c r="B369" s="61" t="s">
        <v>395</v>
      </c>
      <c r="C369" s="61" t="s">
        <v>589</v>
      </c>
      <c r="D369" s="61" t="s">
        <v>590</v>
      </c>
      <c r="E369" s="1" t="s">
        <v>778</v>
      </c>
      <c r="F369" s="62" t="str">
        <f t="shared" si="75"/>
        <v>20109</v>
      </c>
      <c r="G369" s="255">
        <v>10620109</v>
      </c>
      <c r="H369" s="1" t="s">
        <v>385</v>
      </c>
      <c r="I369" s="61">
        <v>2000</v>
      </c>
      <c r="J369" s="61">
        <v>5.6</v>
      </c>
      <c r="K369" s="61">
        <v>8.4</v>
      </c>
      <c r="L369" s="69">
        <f t="shared" si="76"/>
        <v>112</v>
      </c>
      <c r="M369" s="69">
        <f t="shared" si="77"/>
        <v>168</v>
      </c>
      <c r="N369" s="56">
        <f>INDEX(Rate_Chart!$A$1:$AK$127,MATCH(Data!J369,Rate_Chart!$A$1:$A$127,0),MATCH(Data!K369,Rate_Chart!$A$1:$AK$1,0))</f>
        <v>45.357199999999999</v>
      </c>
      <c r="O369" s="57">
        <f t="shared" si="78"/>
        <v>90714.4</v>
      </c>
      <c r="P369" s="58">
        <f t="shared" si="79"/>
        <v>404.97500000000002</v>
      </c>
      <c r="Q369" s="58">
        <f t="shared" si="80"/>
        <v>269.98333333333335</v>
      </c>
      <c r="R369" s="66">
        <f t="shared" si="74"/>
        <v>1587.502</v>
      </c>
      <c r="S369" s="64">
        <f t="shared" si="81"/>
        <v>7500</v>
      </c>
      <c r="T369" s="66">
        <f t="shared" si="82"/>
        <v>99801.902000000002</v>
      </c>
      <c r="U369" s="68">
        <f t="shared" si="83"/>
        <v>49.900950999999999</v>
      </c>
      <c r="V369" s="68">
        <f t="shared" si="84"/>
        <v>445.54420535714291</v>
      </c>
      <c r="W369" s="68">
        <f t="shared" si="85"/>
        <v>297.02947023809526</v>
      </c>
    </row>
    <row r="370" spans="1:23" x14ac:dyDescent="0.25">
      <c r="A370" s="169" t="s">
        <v>918</v>
      </c>
      <c r="B370" s="61" t="s">
        <v>395</v>
      </c>
      <c r="C370" s="61" t="s">
        <v>589</v>
      </c>
      <c r="D370" s="61" t="s">
        <v>590</v>
      </c>
      <c r="E370" s="1" t="s">
        <v>778</v>
      </c>
      <c r="F370" s="62" t="str">
        <f t="shared" si="75"/>
        <v>20109</v>
      </c>
      <c r="G370" s="255">
        <v>10620109</v>
      </c>
      <c r="H370" s="1" t="s">
        <v>386</v>
      </c>
      <c r="I370" s="61">
        <v>300</v>
      </c>
      <c r="J370" s="61">
        <v>4</v>
      </c>
      <c r="K370" s="61">
        <v>8.1</v>
      </c>
      <c r="L370" s="69">
        <f t="shared" si="76"/>
        <v>12</v>
      </c>
      <c r="M370" s="69">
        <f t="shared" si="77"/>
        <v>24.3</v>
      </c>
      <c r="N370" s="56">
        <f>INDEX(Rate_Chart!$A$1:$AK$127,MATCH(Data!J370,Rate_Chart!$A$1:$A$127,0),MATCH(Data!K370,Rate_Chart!$A$1:$AK$1,0))</f>
        <v>39.199125899999999</v>
      </c>
      <c r="O370" s="57">
        <f t="shared" si="78"/>
        <v>11759.73777</v>
      </c>
      <c r="P370" s="58">
        <f t="shared" si="79"/>
        <v>417.01197765957443</v>
      </c>
      <c r="Q370" s="58">
        <f t="shared" si="80"/>
        <v>278.00798510638293</v>
      </c>
      <c r="R370" s="66">
        <f t="shared" si="74"/>
        <v>205.79541097500001</v>
      </c>
      <c r="S370" s="64">
        <f t="shared" si="81"/>
        <v>1125</v>
      </c>
      <c r="T370" s="66">
        <f t="shared" si="82"/>
        <v>13090.533180975001</v>
      </c>
      <c r="U370" s="68">
        <f t="shared" si="83"/>
        <v>43.635110603249998</v>
      </c>
      <c r="V370" s="68">
        <f t="shared" si="84"/>
        <v>464.20330428989359</v>
      </c>
      <c r="W370" s="68">
        <f t="shared" si="85"/>
        <v>309.46886952659571</v>
      </c>
    </row>
    <row r="371" spans="1:23" x14ac:dyDescent="0.25">
      <c r="A371" s="169" t="s">
        <v>886</v>
      </c>
      <c r="B371" s="61" t="s">
        <v>394</v>
      </c>
      <c r="C371" s="61" t="s">
        <v>589</v>
      </c>
      <c r="D371" s="61" t="s">
        <v>590</v>
      </c>
      <c r="E371" s="1" t="s">
        <v>778</v>
      </c>
      <c r="F371" s="62" t="str">
        <f t="shared" si="75"/>
        <v>20109</v>
      </c>
      <c r="G371" s="255">
        <v>10620109</v>
      </c>
      <c r="H371" s="1" t="s">
        <v>386</v>
      </c>
      <c r="I371" s="61">
        <v>1500</v>
      </c>
      <c r="J371" s="61">
        <v>5.0999999999999996</v>
      </c>
      <c r="K371" s="61">
        <v>8.5</v>
      </c>
      <c r="L371" s="69">
        <f t="shared" si="76"/>
        <v>76.499999999999986</v>
      </c>
      <c r="M371" s="69">
        <f t="shared" si="77"/>
        <v>127.5</v>
      </c>
      <c r="N371" s="56">
        <f>INDEX(Rate_Chart!$A$1:$AK$127,MATCH(Data!J371,Rate_Chart!$A$1:$A$127,0),MATCH(Data!K371,Rate_Chart!$A$1:$AK$1,0))</f>
        <v>44.898181500000007</v>
      </c>
      <c r="O371" s="57">
        <f t="shared" si="78"/>
        <v>67347.272250000009</v>
      </c>
      <c r="P371" s="58">
        <f t="shared" si="79"/>
        <v>417.01097368421063</v>
      </c>
      <c r="Q371" s="58">
        <f t="shared" si="80"/>
        <v>278.00731578947375</v>
      </c>
      <c r="R371" s="66">
        <f t="shared" si="74"/>
        <v>1178.5772643750004</v>
      </c>
      <c r="S371" s="64">
        <f t="shared" si="81"/>
        <v>5625</v>
      </c>
      <c r="T371" s="66">
        <f t="shared" si="82"/>
        <v>74150.849514375004</v>
      </c>
      <c r="U371" s="68">
        <f t="shared" si="83"/>
        <v>49.43389967625</v>
      </c>
      <c r="V371" s="68">
        <f t="shared" si="84"/>
        <v>459.13838708591334</v>
      </c>
      <c r="W371" s="68">
        <f t="shared" si="85"/>
        <v>306.09225805727556</v>
      </c>
    </row>
    <row r="372" spans="1:23" x14ac:dyDescent="0.25">
      <c r="A372" s="169" t="s">
        <v>886</v>
      </c>
      <c r="B372" s="61" t="s">
        <v>395</v>
      </c>
      <c r="C372" s="61" t="s">
        <v>589</v>
      </c>
      <c r="D372" s="61" t="s">
        <v>590</v>
      </c>
      <c r="E372" s="1" t="s">
        <v>778</v>
      </c>
      <c r="F372" s="62" t="str">
        <f t="shared" si="75"/>
        <v>20109</v>
      </c>
      <c r="G372" s="255">
        <v>10620109</v>
      </c>
      <c r="H372" s="1" t="s">
        <v>386</v>
      </c>
      <c r="I372" s="61">
        <v>1000</v>
      </c>
      <c r="J372" s="61">
        <v>5</v>
      </c>
      <c r="K372" s="61">
        <v>8.5</v>
      </c>
      <c r="L372" s="69">
        <f t="shared" si="76"/>
        <v>50</v>
      </c>
      <c r="M372" s="69">
        <f t="shared" si="77"/>
        <v>85</v>
      </c>
      <c r="N372" s="56">
        <f>INDEX(Rate_Chart!$A$1:$AK$127,MATCH(Data!J372,Rate_Chart!$A$1:$A$127,0),MATCH(Data!K372,Rate_Chart!$A$1:$AK$1,0))</f>
        <v>44.481181500000005</v>
      </c>
      <c r="O372" s="57">
        <f t="shared" si="78"/>
        <v>44481.181500000006</v>
      </c>
      <c r="P372" s="58">
        <f t="shared" si="79"/>
        <v>417.01107656250002</v>
      </c>
      <c r="Q372" s="58">
        <f t="shared" si="80"/>
        <v>278.00738437500002</v>
      </c>
      <c r="R372" s="66">
        <f t="shared" si="74"/>
        <v>778.42067625000016</v>
      </c>
      <c r="S372" s="64">
        <f t="shared" si="81"/>
        <v>3750</v>
      </c>
      <c r="T372" s="66">
        <f t="shared" si="82"/>
        <v>49009.602176250002</v>
      </c>
      <c r="U372" s="68">
        <f t="shared" si="83"/>
        <v>49.009602176249999</v>
      </c>
      <c r="V372" s="68">
        <f t="shared" si="84"/>
        <v>459.46502040234373</v>
      </c>
      <c r="W372" s="68">
        <f t="shared" si="85"/>
        <v>306.3100136015625</v>
      </c>
    </row>
    <row r="373" spans="1:23" x14ac:dyDescent="0.25">
      <c r="A373" s="169" t="s">
        <v>887</v>
      </c>
      <c r="B373" s="61" t="s">
        <v>395</v>
      </c>
      <c r="C373" s="61" t="s">
        <v>589</v>
      </c>
      <c r="D373" s="61" t="s">
        <v>590</v>
      </c>
      <c r="E373" s="1" t="s">
        <v>778</v>
      </c>
      <c r="F373" s="62" t="str">
        <f t="shared" si="75"/>
        <v>20109</v>
      </c>
      <c r="G373" s="255">
        <v>10620109</v>
      </c>
      <c r="H373" s="1" t="s">
        <v>386</v>
      </c>
      <c r="I373" s="61">
        <v>400</v>
      </c>
      <c r="J373" s="61">
        <v>5</v>
      </c>
      <c r="K373" s="61">
        <v>8.5</v>
      </c>
      <c r="L373" s="69">
        <f t="shared" si="76"/>
        <v>20</v>
      </c>
      <c r="M373" s="69">
        <f t="shared" si="77"/>
        <v>34</v>
      </c>
      <c r="N373" s="56">
        <f>INDEX(Rate_Chart!$A$1:$AK$127,MATCH(Data!J373,Rate_Chart!$A$1:$A$127,0),MATCH(Data!K373,Rate_Chart!$A$1:$AK$1,0))</f>
        <v>44.481181500000005</v>
      </c>
      <c r="O373" s="57">
        <f t="shared" si="78"/>
        <v>17792.472600000001</v>
      </c>
      <c r="P373" s="58">
        <f t="shared" si="79"/>
        <v>417.01107656250002</v>
      </c>
      <c r="Q373" s="58">
        <f t="shared" si="80"/>
        <v>278.00738437500002</v>
      </c>
      <c r="R373" s="66">
        <f t="shared" si="74"/>
        <v>311.36827050000005</v>
      </c>
      <c r="S373" s="64">
        <f t="shared" si="81"/>
        <v>1500</v>
      </c>
      <c r="T373" s="66">
        <f t="shared" si="82"/>
        <v>19603.8408705</v>
      </c>
      <c r="U373" s="68">
        <f t="shared" si="83"/>
        <v>49.009602176249999</v>
      </c>
      <c r="V373" s="68">
        <f t="shared" si="84"/>
        <v>459.46502040234373</v>
      </c>
      <c r="W373" s="68">
        <f t="shared" si="85"/>
        <v>306.3100136015625</v>
      </c>
    </row>
    <row r="374" spans="1:23" x14ac:dyDescent="0.25">
      <c r="A374" s="169" t="s">
        <v>888</v>
      </c>
      <c r="B374" s="61" t="s">
        <v>394</v>
      </c>
      <c r="C374" s="61" t="s">
        <v>589</v>
      </c>
      <c r="D374" s="61" t="s">
        <v>590</v>
      </c>
      <c r="E374" s="1" t="s">
        <v>778</v>
      </c>
      <c r="F374" s="62" t="str">
        <f t="shared" si="75"/>
        <v>20109</v>
      </c>
      <c r="G374" s="255">
        <v>10620109</v>
      </c>
      <c r="H374" s="1" t="s">
        <v>386</v>
      </c>
      <c r="I374" s="61">
        <v>2500</v>
      </c>
      <c r="J374" s="61">
        <v>5</v>
      </c>
      <c r="K374" s="61">
        <v>8.5</v>
      </c>
      <c r="L374" s="69">
        <f t="shared" si="76"/>
        <v>125</v>
      </c>
      <c r="M374" s="69">
        <f t="shared" si="77"/>
        <v>212.5</v>
      </c>
      <c r="N374" s="56">
        <f>INDEX(Rate_Chart!$A$1:$AK$127,MATCH(Data!J374,Rate_Chart!$A$1:$A$127,0),MATCH(Data!K374,Rate_Chart!$A$1:$AK$1,0))</f>
        <v>44.481181500000005</v>
      </c>
      <c r="O374" s="57">
        <f t="shared" si="78"/>
        <v>111202.95375000002</v>
      </c>
      <c r="P374" s="58">
        <f t="shared" si="79"/>
        <v>417.01107656250002</v>
      </c>
      <c r="Q374" s="58">
        <f t="shared" si="80"/>
        <v>278.00738437500002</v>
      </c>
      <c r="R374" s="66">
        <f t="shared" si="74"/>
        <v>1946.0516906250004</v>
      </c>
      <c r="S374" s="64">
        <f t="shared" si="81"/>
        <v>9375</v>
      </c>
      <c r="T374" s="66">
        <f t="shared" si="82"/>
        <v>122524.00544062501</v>
      </c>
      <c r="U374" s="68">
        <f t="shared" si="83"/>
        <v>49.009602176250006</v>
      </c>
      <c r="V374" s="68">
        <f t="shared" si="84"/>
        <v>459.46502040234378</v>
      </c>
      <c r="W374" s="68">
        <f t="shared" si="85"/>
        <v>306.3100136015625</v>
      </c>
    </row>
    <row r="375" spans="1:23" x14ac:dyDescent="0.25">
      <c r="A375" s="169" t="s">
        <v>888</v>
      </c>
      <c r="B375" s="61" t="s">
        <v>395</v>
      </c>
      <c r="C375" s="61" t="s">
        <v>589</v>
      </c>
      <c r="D375" s="61" t="s">
        <v>590</v>
      </c>
      <c r="E375" s="1" t="s">
        <v>778</v>
      </c>
      <c r="F375" s="62" t="str">
        <f t="shared" si="75"/>
        <v>20109</v>
      </c>
      <c r="G375" s="255">
        <v>10620109</v>
      </c>
      <c r="H375" s="1" t="s">
        <v>386</v>
      </c>
      <c r="I375" s="61">
        <v>2940</v>
      </c>
      <c r="J375" s="61">
        <v>5</v>
      </c>
      <c r="K375" s="61">
        <v>8.5</v>
      </c>
      <c r="L375" s="69">
        <f t="shared" si="76"/>
        <v>147</v>
      </c>
      <c r="M375" s="69">
        <f t="shared" si="77"/>
        <v>249.9</v>
      </c>
      <c r="N375" s="56">
        <f>INDEX(Rate_Chart!$A$1:$AK$127,MATCH(Data!J375,Rate_Chart!$A$1:$A$127,0),MATCH(Data!K375,Rate_Chart!$A$1:$AK$1,0))</f>
        <v>44.481181500000005</v>
      </c>
      <c r="O375" s="57">
        <f t="shared" si="78"/>
        <v>130774.67361000001</v>
      </c>
      <c r="P375" s="58">
        <f t="shared" si="79"/>
        <v>417.01107656250002</v>
      </c>
      <c r="Q375" s="58">
        <f t="shared" si="80"/>
        <v>278.00738437500002</v>
      </c>
      <c r="R375" s="66">
        <f t="shared" si="74"/>
        <v>2288.5567881750003</v>
      </c>
      <c r="S375" s="64">
        <f t="shared" si="81"/>
        <v>11025</v>
      </c>
      <c r="T375" s="66">
        <f t="shared" si="82"/>
        <v>144088.23039817502</v>
      </c>
      <c r="U375" s="68">
        <f t="shared" si="83"/>
        <v>49.009602176250006</v>
      </c>
      <c r="V375" s="68">
        <f t="shared" si="84"/>
        <v>459.46502040234378</v>
      </c>
      <c r="W375" s="68">
        <f t="shared" si="85"/>
        <v>306.3100136015625</v>
      </c>
    </row>
    <row r="376" spans="1:23" x14ac:dyDescent="0.25">
      <c r="A376" s="169" t="s">
        <v>923</v>
      </c>
      <c r="B376" s="61" t="s">
        <v>394</v>
      </c>
      <c r="C376" s="61" t="s">
        <v>589</v>
      </c>
      <c r="D376" s="61" t="s">
        <v>590</v>
      </c>
      <c r="E376" s="1" t="s">
        <v>778</v>
      </c>
      <c r="F376" s="62" t="str">
        <f t="shared" si="75"/>
        <v>20109</v>
      </c>
      <c r="G376" s="255">
        <v>10620109</v>
      </c>
      <c r="H376" s="1" t="s">
        <v>386</v>
      </c>
      <c r="I376" s="61">
        <v>1200</v>
      </c>
      <c r="J376" s="61">
        <v>5.0999999999999996</v>
      </c>
      <c r="K376" s="61">
        <v>8.5</v>
      </c>
      <c r="L376" s="69">
        <f t="shared" si="76"/>
        <v>61.2</v>
      </c>
      <c r="M376" s="69">
        <f t="shared" si="77"/>
        <v>102</v>
      </c>
      <c r="N376" s="56">
        <f>INDEX(Rate_Chart!$A$1:$AK$127,MATCH(Data!J376,Rate_Chart!$A$1:$A$127,0),MATCH(Data!K376,Rate_Chart!$A$1:$AK$1,0))</f>
        <v>44.898181500000007</v>
      </c>
      <c r="O376" s="57">
        <f t="shared" si="78"/>
        <v>53877.817800000012</v>
      </c>
      <c r="P376" s="58">
        <f t="shared" si="79"/>
        <v>417.01097368421063</v>
      </c>
      <c r="Q376" s="58">
        <f t="shared" si="80"/>
        <v>278.00731578947375</v>
      </c>
      <c r="R376" s="66">
        <f t="shared" si="74"/>
        <v>942.86181150000027</v>
      </c>
      <c r="S376" s="64">
        <f t="shared" si="81"/>
        <v>4500</v>
      </c>
      <c r="T376" s="66">
        <f t="shared" si="82"/>
        <v>59320.679611500011</v>
      </c>
      <c r="U376" s="68">
        <f t="shared" si="83"/>
        <v>49.433899676250007</v>
      </c>
      <c r="V376" s="68">
        <f t="shared" si="84"/>
        <v>459.13838708591339</v>
      </c>
      <c r="W376" s="68">
        <f t="shared" si="85"/>
        <v>306.09225805727561</v>
      </c>
    </row>
    <row r="377" spans="1:23" x14ac:dyDescent="0.25">
      <c r="A377" s="169" t="s">
        <v>923</v>
      </c>
      <c r="B377" s="61" t="s">
        <v>395</v>
      </c>
      <c r="C377" s="61" t="s">
        <v>589</v>
      </c>
      <c r="D377" s="61" t="s">
        <v>590</v>
      </c>
      <c r="E377" s="1" t="s">
        <v>778</v>
      </c>
      <c r="F377" s="62" t="str">
        <f t="shared" si="75"/>
        <v>20109</v>
      </c>
      <c r="G377" s="255">
        <v>10620109</v>
      </c>
      <c r="H377" s="1" t="s">
        <v>386</v>
      </c>
      <c r="I377" s="61">
        <v>1500</v>
      </c>
      <c r="J377" s="61">
        <v>5.0999999999999996</v>
      </c>
      <c r="K377" s="61">
        <v>8.5</v>
      </c>
      <c r="L377" s="69">
        <f t="shared" si="76"/>
        <v>76.499999999999986</v>
      </c>
      <c r="M377" s="69">
        <f t="shared" si="77"/>
        <v>127.5</v>
      </c>
      <c r="N377" s="56">
        <f>INDEX(Rate_Chart!$A$1:$AK$127,MATCH(Data!J377,Rate_Chart!$A$1:$A$127,0),MATCH(Data!K377,Rate_Chart!$A$1:$AK$1,0))</f>
        <v>44.898181500000007</v>
      </c>
      <c r="O377" s="57">
        <f t="shared" si="78"/>
        <v>67347.272250000009</v>
      </c>
      <c r="P377" s="58">
        <f t="shared" si="79"/>
        <v>417.01097368421063</v>
      </c>
      <c r="Q377" s="58">
        <f t="shared" si="80"/>
        <v>278.00731578947375</v>
      </c>
      <c r="R377" s="66">
        <f t="shared" si="74"/>
        <v>1178.5772643750004</v>
      </c>
      <c r="S377" s="64">
        <f t="shared" si="81"/>
        <v>5625</v>
      </c>
      <c r="T377" s="66">
        <f t="shared" si="82"/>
        <v>74150.849514375004</v>
      </c>
      <c r="U377" s="68">
        <f t="shared" si="83"/>
        <v>49.43389967625</v>
      </c>
      <c r="V377" s="68">
        <f t="shared" si="84"/>
        <v>459.13838708591334</v>
      </c>
      <c r="W377" s="68">
        <f t="shared" si="85"/>
        <v>306.09225805727556</v>
      </c>
    </row>
    <row r="378" spans="1:23" x14ac:dyDescent="0.25">
      <c r="A378" s="169" t="s">
        <v>924</v>
      </c>
      <c r="B378" s="61" t="s">
        <v>394</v>
      </c>
      <c r="C378" s="61" t="s">
        <v>589</v>
      </c>
      <c r="D378" s="61" t="s">
        <v>590</v>
      </c>
      <c r="E378" s="1" t="s">
        <v>778</v>
      </c>
      <c r="F378" s="62" t="str">
        <f t="shared" si="75"/>
        <v>20109</v>
      </c>
      <c r="G378" s="255">
        <v>10620109</v>
      </c>
      <c r="H378" s="1" t="s">
        <v>386</v>
      </c>
      <c r="I378" s="61">
        <v>1700</v>
      </c>
      <c r="J378" s="61">
        <v>5</v>
      </c>
      <c r="K378" s="61">
        <v>8.5</v>
      </c>
      <c r="L378" s="69">
        <f t="shared" si="76"/>
        <v>85</v>
      </c>
      <c r="M378" s="69">
        <f t="shared" si="77"/>
        <v>144.5</v>
      </c>
      <c r="N378" s="56">
        <f>INDEX(Rate_Chart!$A$1:$AK$127,MATCH(Data!J378,Rate_Chart!$A$1:$A$127,0),MATCH(Data!K378,Rate_Chart!$A$1:$AK$1,0))</f>
        <v>44.481181500000005</v>
      </c>
      <c r="O378" s="57">
        <f t="shared" si="78"/>
        <v>75618.008550000013</v>
      </c>
      <c r="P378" s="58">
        <f t="shared" si="79"/>
        <v>417.01107656250002</v>
      </c>
      <c r="Q378" s="58">
        <f t="shared" si="80"/>
        <v>278.00738437500002</v>
      </c>
      <c r="R378" s="66">
        <f t="shared" si="74"/>
        <v>1323.3151496250005</v>
      </c>
      <c r="S378" s="64">
        <f t="shared" si="81"/>
        <v>6375</v>
      </c>
      <c r="T378" s="66">
        <f t="shared" si="82"/>
        <v>83316.32369962502</v>
      </c>
      <c r="U378" s="68">
        <f t="shared" si="83"/>
        <v>49.009602176250013</v>
      </c>
      <c r="V378" s="68">
        <f t="shared" si="84"/>
        <v>459.46502040234384</v>
      </c>
      <c r="W378" s="68">
        <f t="shared" si="85"/>
        <v>306.31001360156256</v>
      </c>
    </row>
    <row r="379" spans="1:23" x14ac:dyDescent="0.25">
      <c r="A379" s="169" t="s">
        <v>924</v>
      </c>
      <c r="B379" s="61" t="s">
        <v>395</v>
      </c>
      <c r="C379" s="61" t="s">
        <v>589</v>
      </c>
      <c r="D379" s="61" t="s">
        <v>590</v>
      </c>
      <c r="E379" s="1" t="s">
        <v>778</v>
      </c>
      <c r="F379" s="62" t="str">
        <f t="shared" si="75"/>
        <v>20109</v>
      </c>
      <c r="G379" s="255">
        <v>10620109</v>
      </c>
      <c r="H379" s="1" t="s">
        <v>386</v>
      </c>
      <c r="I379" s="61">
        <v>1320</v>
      </c>
      <c r="J379" s="61">
        <v>5</v>
      </c>
      <c r="K379" s="61">
        <v>8.5</v>
      </c>
      <c r="L379" s="69">
        <f t="shared" si="76"/>
        <v>66</v>
      </c>
      <c r="M379" s="69">
        <f t="shared" si="77"/>
        <v>112.2</v>
      </c>
      <c r="N379" s="56">
        <f>INDEX(Rate_Chart!$A$1:$AK$127,MATCH(Data!J379,Rate_Chart!$A$1:$A$127,0),MATCH(Data!K379,Rate_Chart!$A$1:$AK$1,0))</f>
        <v>44.481181500000005</v>
      </c>
      <c r="O379" s="57">
        <f t="shared" si="78"/>
        <v>58715.159580000007</v>
      </c>
      <c r="P379" s="58">
        <f t="shared" si="79"/>
        <v>417.01107656250002</v>
      </c>
      <c r="Q379" s="58">
        <f t="shared" si="80"/>
        <v>278.00738437500002</v>
      </c>
      <c r="R379" s="66">
        <f t="shared" si="74"/>
        <v>1027.5152926500002</v>
      </c>
      <c r="S379" s="64">
        <f t="shared" si="81"/>
        <v>4950</v>
      </c>
      <c r="T379" s="66">
        <f t="shared" si="82"/>
        <v>64692.674872650008</v>
      </c>
      <c r="U379" s="68">
        <f t="shared" si="83"/>
        <v>49.009602176250006</v>
      </c>
      <c r="V379" s="68">
        <f t="shared" si="84"/>
        <v>459.46502040234378</v>
      </c>
      <c r="W379" s="68">
        <f t="shared" si="85"/>
        <v>306.3100136015625</v>
      </c>
    </row>
    <row r="380" spans="1:23" x14ac:dyDescent="0.25">
      <c r="A380" s="169" t="s">
        <v>921</v>
      </c>
      <c r="B380" s="61" t="s">
        <v>394</v>
      </c>
      <c r="C380" s="61" t="s">
        <v>589</v>
      </c>
      <c r="D380" s="61" t="s">
        <v>865</v>
      </c>
      <c r="E380" s="1" t="s">
        <v>880</v>
      </c>
      <c r="F380" s="62" t="str">
        <f t="shared" si="75"/>
        <v>20111</v>
      </c>
      <c r="G380" s="255">
        <v>10620111</v>
      </c>
      <c r="H380" s="1" t="s">
        <v>386</v>
      </c>
      <c r="I380" s="61">
        <v>500</v>
      </c>
      <c r="J380" s="61">
        <v>4</v>
      </c>
      <c r="K380" s="61">
        <v>8.5</v>
      </c>
      <c r="L380" s="69">
        <f t="shared" si="76"/>
        <v>20</v>
      </c>
      <c r="M380" s="69">
        <f t="shared" si="77"/>
        <v>42.5</v>
      </c>
      <c r="N380" s="56">
        <f>INDEX(Rate_Chart!$A$1:$AK$127,MATCH(Data!J380,Rate_Chart!$A$1:$A$127,0),MATCH(Data!K380,Rate_Chart!$A$1:$AK$1,0))</f>
        <v>40.311181500000004</v>
      </c>
      <c r="O380" s="57">
        <f t="shared" si="78"/>
        <v>20155.590750000003</v>
      </c>
      <c r="P380" s="58">
        <f t="shared" si="79"/>
        <v>417.0122224137931</v>
      </c>
      <c r="Q380" s="58">
        <f t="shared" si="80"/>
        <v>278.00814827586208</v>
      </c>
      <c r="R380" s="66">
        <f t="shared" si="74"/>
        <v>352.72283812500007</v>
      </c>
      <c r="S380" s="64">
        <f t="shared" si="81"/>
        <v>1875</v>
      </c>
      <c r="T380" s="66">
        <f t="shared" si="82"/>
        <v>22383.313588125002</v>
      </c>
      <c r="U380" s="68">
        <f t="shared" si="83"/>
        <v>44.766627176250005</v>
      </c>
      <c r="V380" s="68">
        <f t="shared" si="84"/>
        <v>463.10303975431032</v>
      </c>
      <c r="W380" s="68">
        <f t="shared" si="85"/>
        <v>308.7353598362069</v>
      </c>
    </row>
    <row r="381" spans="1:23" x14ac:dyDescent="0.25">
      <c r="A381" s="169" t="s">
        <v>909</v>
      </c>
      <c r="B381" s="61" t="s">
        <v>395</v>
      </c>
      <c r="C381" s="61" t="s">
        <v>589</v>
      </c>
      <c r="D381" s="61" t="s">
        <v>865</v>
      </c>
      <c r="E381" s="1" t="s">
        <v>880</v>
      </c>
      <c r="F381" s="62" t="str">
        <f t="shared" si="75"/>
        <v>20111</v>
      </c>
      <c r="G381" s="255">
        <v>10620111</v>
      </c>
      <c r="H381" s="1" t="s">
        <v>386</v>
      </c>
      <c r="I381" s="61">
        <v>200</v>
      </c>
      <c r="J381" s="61">
        <v>4</v>
      </c>
      <c r="K381" s="61">
        <v>8.5</v>
      </c>
      <c r="L381" s="69">
        <f t="shared" si="76"/>
        <v>8</v>
      </c>
      <c r="M381" s="69">
        <f t="shared" si="77"/>
        <v>17</v>
      </c>
      <c r="N381" s="56">
        <f>INDEX(Rate_Chart!$A$1:$AK$127,MATCH(Data!J381,Rate_Chart!$A$1:$A$127,0),MATCH(Data!K381,Rate_Chart!$A$1:$AK$1,0))</f>
        <v>40.311181500000004</v>
      </c>
      <c r="O381" s="57">
        <f t="shared" si="78"/>
        <v>8062.2363000000005</v>
      </c>
      <c r="P381" s="58">
        <f t="shared" si="79"/>
        <v>417.0122224137931</v>
      </c>
      <c r="Q381" s="58">
        <f t="shared" si="80"/>
        <v>278.00814827586208</v>
      </c>
      <c r="R381" s="66">
        <f t="shared" si="74"/>
        <v>141.08913525000003</v>
      </c>
      <c r="S381" s="64">
        <f t="shared" si="81"/>
        <v>750</v>
      </c>
      <c r="T381" s="66">
        <f t="shared" si="82"/>
        <v>8953.3254352500007</v>
      </c>
      <c r="U381" s="68">
        <f t="shared" si="83"/>
        <v>44.766627176250005</v>
      </c>
      <c r="V381" s="68">
        <f t="shared" si="84"/>
        <v>463.10303975431032</v>
      </c>
      <c r="W381" s="68">
        <f t="shared" si="85"/>
        <v>308.7353598362069</v>
      </c>
    </row>
    <row r="382" spans="1:23" x14ac:dyDescent="0.25">
      <c r="A382" s="169" t="s">
        <v>918</v>
      </c>
      <c r="B382" s="61" t="s">
        <v>394</v>
      </c>
      <c r="C382" s="61" t="s">
        <v>589</v>
      </c>
      <c r="D382" s="61" t="s">
        <v>865</v>
      </c>
      <c r="E382" s="1" t="s">
        <v>880</v>
      </c>
      <c r="F382" s="62" t="str">
        <f t="shared" si="75"/>
        <v>20111</v>
      </c>
      <c r="G382" s="255">
        <v>10620111</v>
      </c>
      <c r="H382" s="1" t="s">
        <v>385</v>
      </c>
      <c r="I382" s="61">
        <v>68</v>
      </c>
      <c r="J382" s="61">
        <v>6.8</v>
      </c>
      <c r="K382" s="61">
        <v>8.8000000000000007</v>
      </c>
      <c r="L382" s="69">
        <f t="shared" si="76"/>
        <v>4.6239999999999997</v>
      </c>
      <c r="M382" s="69">
        <f t="shared" si="77"/>
        <v>5.9840000000000009</v>
      </c>
      <c r="N382" s="56">
        <f>INDEX(Rate_Chart!$A$1:$AK$127,MATCH(Data!J382,Rate_Chart!$A$1:$A$127,0),MATCH(Data!K382,Rate_Chart!$A$1:$AK$1,0))</f>
        <v>56.212200000000003</v>
      </c>
      <c r="O382" s="57">
        <f t="shared" si="78"/>
        <v>3822.4296000000004</v>
      </c>
      <c r="P382" s="58">
        <f t="shared" si="79"/>
        <v>443.78052631578947</v>
      </c>
      <c r="Q382" s="58">
        <f t="shared" si="80"/>
        <v>295.8536842105263</v>
      </c>
      <c r="R382" s="66">
        <f t="shared" si="74"/>
        <v>66.89251800000001</v>
      </c>
      <c r="S382" s="64">
        <f t="shared" si="81"/>
        <v>255</v>
      </c>
      <c r="T382" s="66">
        <f t="shared" si="82"/>
        <v>4144.322118</v>
      </c>
      <c r="U382" s="68">
        <f t="shared" si="83"/>
        <v>60.945913500000003</v>
      </c>
      <c r="V382" s="68">
        <f t="shared" si="84"/>
        <v>481.15194868421054</v>
      </c>
      <c r="W382" s="68">
        <f t="shared" si="85"/>
        <v>320.76796578947369</v>
      </c>
    </row>
    <row r="383" spans="1:23" x14ac:dyDescent="0.25">
      <c r="A383" s="169" t="s">
        <v>918</v>
      </c>
      <c r="B383" s="61" t="s">
        <v>395</v>
      </c>
      <c r="C383" s="61" t="s">
        <v>589</v>
      </c>
      <c r="D383" s="61" t="s">
        <v>865</v>
      </c>
      <c r="E383" s="1" t="s">
        <v>880</v>
      </c>
      <c r="F383" s="62" t="str">
        <f t="shared" si="75"/>
        <v>20111</v>
      </c>
      <c r="G383" s="255">
        <v>10620111</v>
      </c>
      <c r="H383" s="1" t="s">
        <v>385</v>
      </c>
      <c r="I383" s="61">
        <v>67</v>
      </c>
      <c r="J383" s="61">
        <v>6.8</v>
      </c>
      <c r="K383" s="61">
        <v>8.8000000000000007</v>
      </c>
      <c r="L383" s="69">
        <f t="shared" si="76"/>
        <v>4.556</v>
      </c>
      <c r="M383" s="69">
        <f t="shared" si="77"/>
        <v>5.8959999999999999</v>
      </c>
      <c r="N383" s="56">
        <f>INDEX(Rate_Chart!$A$1:$AK$127,MATCH(Data!J383,Rate_Chart!$A$1:$A$127,0),MATCH(Data!K383,Rate_Chart!$A$1:$AK$1,0))</f>
        <v>56.212200000000003</v>
      </c>
      <c r="O383" s="57">
        <f t="shared" si="78"/>
        <v>3766.2174</v>
      </c>
      <c r="P383" s="58">
        <f t="shared" si="79"/>
        <v>443.78052631578947</v>
      </c>
      <c r="Q383" s="58">
        <f t="shared" si="80"/>
        <v>295.8536842105263</v>
      </c>
      <c r="R383" s="66">
        <f t="shared" si="74"/>
        <v>65.908804500000002</v>
      </c>
      <c r="S383" s="64">
        <f t="shared" si="81"/>
        <v>251.25</v>
      </c>
      <c r="T383" s="66">
        <f t="shared" si="82"/>
        <v>4083.3762044999999</v>
      </c>
      <c r="U383" s="68">
        <f t="shared" si="83"/>
        <v>60.945913499999996</v>
      </c>
      <c r="V383" s="68">
        <f t="shared" si="84"/>
        <v>481.15194868421048</v>
      </c>
      <c r="W383" s="68">
        <f t="shared" si="85"/>
        <v>320.76796578947364</v>
      </c>
    </row>
    <row r="384" spans="1:23" x14ac:dyDescent="0.25">
      <c r="A384" s="169" t="s">
        <v>882</v>
      </c>
      <c r="B384" s="61" t="s">
        <v>394</v>
      </c>
      <c r="C384" s="61" t="s">
        <v>589</v>
      </c>
      <c r="D384" s="61" t="s">
        <v>865</v>
      </c>
      <c r="E384" s="1" t="s">
        <v>880</v>
      </c>
      <c r="F384" s="62" t="str">
        <f t="shared" si="75"/>
        <v>20111</v>
      </c>
      <c r="G384" s="255">
        <v>10620111</v>
      </c>
      <c r="H384" s="1" t="s">
        <v>385</v>
      </c>
      <c r="I384" s="61">
        <v>70</v>
      </c>
      <c r="J384" s="61">
        <v>6.8</v>
      </c>
      <c r="K384" s="61">
        <v>8.8000000000000007</v>
      </c>
      <c r="L384" s="69">
        <f t="shared" si="76"/>
        <v>4.76</v>
      </c>
      <c r="M384" s="69">
        <f t="shared" si="77"/>
        <v>6.16</v>
      </c>
      <c r="N384" s="56">
        <f>INDEX(Rate_Chart!$A$1:$AK$127,MATCH(Data!J384,Rate_Chart!$A$1:$A$127,0),MATCH(Data!K384,Rate_Chart!$A$1:$AK$1,0))</f>
        <v>56.212200000000003</v>
      </c>
      <c r="O384" s="57">
        <f t="shared" si="78"/>
        <v>3934.8540000000003</v>
      </c>
      <c r="P384" s="58">
        <f t="shared" si="79"/>
        <v>443.78052631578947</v>
      </c>
      <c r="Q384" s="58">
        <f t="shared" si="80"/>
        <v>295.8536842105263</v>
      </c>
      <c r="R384" s="66">
        <f t="shared" si="74"/>
        <v>68.85994500000001</v>
      </c>
      <c r="S384" s="64">
        <f t="shared" si="81"/>
        <v>262.5</v>
      </c>
      <c r="T384" s="66">
        <f t="shared" si="82"/>
        <v>4266.2139450000004</v>
      </c>
      <c r="U384" s="68">
        <f t="shared" si="83"/>
        <v>60.945913500000003</v>
      </c>
      <c r="V384" s="68">
        <f t="shared" si="84"/>
        <v>481.15194868421054</v>
      </c>
      <c r="W384" s="68">
        <f t="shared" si="85"/>
        <v>320.76796578947369</v>
      </c>
    </row>
    <row r="385" spans="1:23" x14ac:dyDescent="0.25">
      <c r="A385" s="169" t="s">
        <v>884</v>
      </c>
      <c r="B385" s="61" t="s">
        <v>395</v>
      </c>
      <c r="C385" s="61" t="s">
        <v>589</v>
      </c>
      <c r="D385" s="61" t="s">
        <v>865</v>
      </c>
      <c r="E385" s="1" t="s">
        <v>880</v>
      </c>
      <c r="F385" s="62" t="str">
        <f t="shared" si="75"/>
        <v>20111</v>
      </c>
      <c r="G385" s="255">
        <v>10620111</v>
      </c>
      <c r="H385" s="1" t="s">
        <v>386</v>
      </c>
      <c r="I385" s="61">
        <v>200</v>
      </c>
      <c r="J385" s="61">
        <v>4</v>
      </c>
      <c r="K385" s="61">
        <v>8.5</v>
      </c>
      <c r="L385" s="69">
        <f t="shared" si="76"/>
        <v>8</v>
      </c>
      <c r="M385" s="69">
        <f t="shared" si="77"/>
        <v>17</v>
      </c>
      <c r="N385" s="56">
        <f>INDEX(Rate_Chart!$A$1:$AK$127,MATCH(Data!J385,Rate_Chart!$A$1:$A$127,0),MATCH(Data!K385,Rate_Chart!$A$1:$AK$1,0))</f>
        <v>40.311181500000004</v>
      </c>
      <c r="O385" s="57">
        <f t="shared" si="78"/>
        <v>8062.2363000000005</v>
      </c>
      <c r="P385" s="58">
        <f t="shared" si="79"/>
        <v>417.0122224137931</v>
      </c>
      <c r="Q385" s="58">
        <f t="shared" si="80"/>
        <v>278.00814827586208</v>
      </c>
      <c r="R385" s="66">
        <f t="shared" si="74"/>
        <v>141.08913525000003</v>
      </c>
      <c r="S385" s="64">
        <f t="shared" si="81"/>
        <v>750</v>
      </c>
      <c r="T385" s="66">
        <f t="shared" si="82"/>
        <v>8953.3254352500007</v>
      </c>
      <c r="U385" s="68">
        <f t="shared" si="83"/>
        <v>44.766627176250005</v>
      </c>
      <c r="V385" s="68">
        <f t="shared" si="84"/>
        <v>463.10303975431032</v>
      </c>
      <c r="W385" s="68">
        <f t="shared" si="85"/>
        <v>308.7353598362069</v>
      </c>
    </row>
    <row r="386" spans="1:23" x14ac:dyDescent="0.25">
      <c r="A386" s="169" t="s">
        <v>888</v>
      </c>
      <c r="B386" s="61" t="s">
        <v>394</v>
      </c>
      <c r="C386" s="61" t="s">
        <v>589</v>
      </c>
      <c r="D386" s="61" t="s">
        <v>865</v>
      </c>
      <c r="E386" s="1" t="s">
        <v>880</v>
      </c>
      <c r="F386" s="62" t="str">
        <f t="shared" si="75"/>
        <v>20111</v>
      </c>
      <c r="G386" s="255">
        <v>10620111</v>
      </c>
      <c r="H386" s="1" t="s">
        <v>386</v>
      </c>
      <c r="I386" s="61">
        <v>90</v>
      </c>
      <c r="J386" s="61">
        <v>4.9000000000000004</v>
      </c>
      <c r="K386" s="61">
        <v>8.5</v>
      </c>
      <c r="L386" s="69">
        <f t="shared" si="76"/>
        <v>4.41</v>
      </c>
      <c r="M386" s="69">
        <f t="shared" si="77"/>
        <v>7.65</v>
      </c>
      <c r="N386" s="56">
        <f>INDEX(Rate_Chart!$A$1:$AK$127,MATCH(Data!J386,Rate_Chart!$A$1:$A$127,0),MATCH(Data!K386,Rate_Chart!$A$1:$AK$1,0))</f>
        <v>44.064181500000004</v>
      </c>
      <c r="O386" s="57">
        <f t="shared" si="78"/>
        <v>3965.7763350000005</v>
      </c>
      <c r="P386" s="58">
        <f t="shared" si="79"/>
        <v>417.01118138801263</v>
      </c>
      <c r="Q386" s="58">
        <f t="shared" si="80"/>
        <v>278.00745425867507</v>
      </c>
      <c r="R386" s="66">
        <f t="shared" si="74"/>
        <v>69.401085862500011</v>
      </c>
      <c r="S386" s="64">
        <f t="shared" si="81"/>
        <v>337.5</v>
      </c>
      <c r="T386" s="66">
        <f t="shared" si="82"/>
        <v>4372.6774208625002</v>
      </c>
      <c r="U386" s="68">
        <f t="shared" si="83"/>
        <v>48.585304676250004</v>
      </c>
      <c r="V386" s="68">
        <f t="shared" si="84"/>
        <v>459.79783605283916</v>
      </c>
      <c r="W386" s="68">
        <f t="shared" si="85"/>
        <v>306.53189070189279</v>
      </c>
    </row>
    <row r="387" spans="1:23" x14ac:dyDescent="0.25">
      <c r="A387" s="169" t="s">
        <v>921</v>
      </c>
      <c r="B387" s="61" t="s">
        <v>394</v>
      </c>
      <c r="C387" s="61" t="s">
        <v>589</v>
      </c>
      <c r="D387" s="61" t="s">
        <v>865</v>
      </c>
      <c r="E387" s="1" t="s">
        <v>804</v>
      </c>
      <c r="F387" s="62" t="str">
        <f t="shared" si="75"/>
        <v>20112</v>
      </c>
      <c r="G387" s="255">
        <v>10620112</v>
      </c>
      <c r="H387" s="1" t="s">
        <v>386</v>
      </c>
      <c r="I387" s="61">
        <v>11</v>
      </c>
      <c r="J387" s="61">
        <v>4</v>
      </c>
      <c r="K387" s="61">
        <v>8.5</v>
      </c>
      <c r="L387" s="69">
        <f t="shared" si="76"/>
        <v>0.44</v>
      </c>
      <c r="M387" s="69">
        <f t="shared" si="77"/>
        <v>0.93500000000000005</v>
      </c>
      <c r="N387" s="56">
        <f>INDEX(Rate_Chart!$A$1:$AK$127,MATCH(Data!J387,Rate_Chart!$A$1:$A$127,0),MATCH(Data!K387,Rate_Chart!$A$1:$AK$1,0))</f>
        <v>40.311181500000004</v>
      </c>
      <c r="O387" s="57">
        <f t="shared" si="78"/>
        <v>443.42299650000007</v>
      </c>
      <c r="P387" s="58">
        <f t="shared" si="79"/>
        <v>417.0122224137931</v>
      </c>
      <c r="Q387" s="58">
        <f t="shared" si="80"/>
        <v>278.00814827586208</v>
      </c>
      <c r="R387" s="66">
        <f t="shared" si="74"/>
        <v>7.759902438750002</v>
      </c>
      <c r="S387" s="64">
        <f t="shared" si="81"/>
        <v>41.25</v>
      </c>
      <c r="T387" s="66">
        <f t="shared" si="82"/>
        <v>492.4328989387501</v>
      </c>
      <c r="U387" s="68">
        <f t="shared" si="83"/>
        <v>44.766627176250012</v>
      </c>
      <c r="V387" s="68">
        <f t="shared" si="84"/>
        <v>463.10303975431043</v>
      </c>
      <c r="W387" s="68">
        <f t="shared" si="85"/>
        <v>308.73535983620695</v>
      </c>
    </row>
    <row r="388" spans="1:23" x14ac:dyDescent="0.25">
      <c r="A388" s="169" t="s">
        <v>921</v>
      </c>
      <c r="B388" s="61" t="s">
        <v>395</v>
      </c>
      <c r="C388" s="61" t="s">
        <v>589</v>
      </c>
      <c r="D388" s="61" t="s">
        <v>865</v>
      </c>
      <c r="E388" s="1" t="s">
        <v>804</v>
      </c>
      <c r="F388" s="62" t="str">
        <f t="shared" si="75"/>
        <v>20112</v>
      </c>
      <c r="G388" s="255">
        <v>10620112</v>
      </c>
      <c r="H388" s="1" t="s">
        <v>386</v>
      </c>
      <c r="I388" s="61">
        <v>10</v>
      </c>
      <c r="J388" s="61">
        <v>4.5</v>
      </c>
      <c r="K388" s="61">
        <v>8.5</v>
      </c>
      <c r="L388" s="69">
        <f t="shared" si="76"/>
        <v>0.45</v>
      </c>
      <c r="M388" s="69">
        <f t="shared" si="77"/>
        <v>0.85</v>
      </c>
      <c r="N388" s="56">
        <f>INDEX(Rate_Chart!$A$1:$AK$127,MATCH(Data!J388,Rate_Chart!$A$1:$A$127,0),MATCH(Data!K388,Rate_Chart!$A$1:$AK$1,0))</f>
        <v>42.396181500000004</v>
      </c>
      <c r="O388" s="57">
        <f t="shared" si="78"/>
        <v>423.96181500000006</v>
      </c>
      <c r="P388" s="58">
        <f t="shared" si="79"/>
        <v>417.01162131147544</v>
      </c>
      <c r="Q388" s="58">
        <f t="shared" si="80"/>
        <v>278.00774754098364</v>
      </c>
      <c r="R388" s="66">
        <f t="shared" ref="R388:R412" si="86">O388*1.75%</f>
        <v>7.4193317625000015</v>
      </c>
      <c r="S388" s="64">
        <f t="shared" si="81"/>
        <v>37.5</v>
      </c>
      <c r="T388" s="66">
        <f t="shared" si="82"/>
        <v>468.88114676250007</v>
      </c>
      <c r="U388" s="68">
        <f t="shared" si="83"/>
        <v>46.888114676250005</v>
      </c>
      <c r="V388" s="68">
        <f t="shared" si="84"/>
        <v>461.19457058606559</v>
      </c>
      <c r="W388" s="68">
        <f t="shared" si="85"/>
        <v>307.46304705737708</v>
      </c>
    </row>
    <row r="389" spans="1:23" x14ac:dyDescent="0.25">
      <c r="A389" s="169" t="s">
        <v>902</v>
      </c>
      <c r="B389" s="61" t="s">
        <v>394</v>
      </c>
      <c r="C389" s="61" t="s">
        <v>589</v>
      </c>
      <c r="D389" s="61" t="s">
        <v>865</v>
      </c>
      <c r="E389" s="1" t="s">
        <v>804</v>
      </c>
      <c r="F389" s="62" t="str">
        <f t="shared" ref="F389:F452" si="87">MID(E389,2,5)</f>
        <v>20112</v>
      </c>
      <c r="G389" s="255">
        <v>10620112</v>
      </c>
      <c r="H389" s="1" t="s">
        <v>386</v>
      </c>
      <c r="I389" s="61">
        <v>12</v>
      </c>
      <c r="J389" s="61">
        <v>4.9000000000000004</v>
      </c>
      <c r="K389" s="61">
        <v>8.5</v>
      </c>
      <c r="L389" s="69">
        <f t="shared" si="76"/>
        <v>0.58800000000000008</v>
      </c>
      <c r="M389" s="69">
        <f t="shared" si="77"/>
        <v>1.02</v>
      </c>
      <c r="N389" s="56">
        <f>INDEX(Rate_Chart!$A$1:$AK$127,MATCH(Data!J389,Rate_Chart!$A$1:$A$127,0),MATCH(Data!K389,Rate_Chart!$A$1:$AK$1,0))</f>
        <v>44.064181500000004</v>
      </c>
      <c r="O389" s="57">
        <f t="shared" si="78"/>
        <v>528.77017799999999</v>
      </c>
      <c r="P389" s="58">
        <f t="shared" si="79"/>
        <v>417.01118138801263</v>
      </c>
      <c r="Q389" s="58">
        <f t="shared" si="80"/>
        <v>278.00745425867507</v>
      </c>
      <c r="R389" s="66">
        <f t="shared" si="86"/>
        <v>9.2534781150000001</v>
      </c>
      <c r="S389" s="64">
        <f t="shared" si="81"/>
        <v>45</v>
      </c>
      <c r="T389" s="66">
        <f t="shared" si="82"/>
        <v>583.02365611499999</v>
      </c>
      <c r="U389" s="68">
        <f t="shared" si="83"/>
        <v>48.585304676249997</v>
      </c>
      <c r="V389" s="68">
        <f t="shared" si="84"/>
        <v>459.79783605283905</v>
      </c>
      <c r="W389" s="68">
        <f t="shared" si="85"/>
        <v>306.53189070189268</v>
      </c>
    </row>
    <row r="390" spans="1:23" x14ac:dyDescent="0.25">
      <c r="A390" s="169" t="s">
        <v>902</v>
      </c>
      <c r="B390" s="61" t="s">
        <v>395</v>
      </c>
      <c r="C390" s="61" t="s">
        <v>589</v>
      </c>
      <c r="D390" s="61" t="s">
        <v>865</v>
      </c>
      <c r="E390" s="1" t="s">
        <v>804</v>
      </c>
      <c r="F390" s="62" t="str">
        <f t="shared" si="87"/>
        <v>20112</v>
      </c>
      <c r="G390" s="255">
        <v>10620112</v>
      </c>
      <c r="H390" s="1" t="s">
        <v>386</v>
      </c>
      <c r="I390" s="61">
        <v>4</v>
      </c>
      <c r="J390" s="61">
        <v>3.2</v>
      </c>
      <c r="K390" s="61">
        <v>8</v>
      </c>
      <c r="L390" s="69">
        <f t="shared" si="76"/>
        <v>0.128</v>
      </c>
      <c r="M390" s="69">
        <f t="shared" si="77"/>
        <v>0.32</v>
      </c>
      <c r="N390" s="56">
        <f>INDEX(Rate_Chart!$A$1:$AK$127,MATCH(Data!J390,Rate_Chart!$A$1:$A$127,0),MATCH(Data!K390,Rate_Chart!$A$1:$AK$1,0))</f>
        <v>35.585112000000002</v>
      </c>
      <c r="O390" s="57">
        <f t="shared" si="78"/>
        <v>142.34044800000001</v>
      </c>
      <c r="P390" s="58">
        <f t="shared" si="79"/>
        <v>417.01303124999998</v>
      </c>
      <c r="Q390" s="58">
        <f t="shared" si="80"/>
        <v>278.00868750000001</v>
      </c>
      <c r="R390" s="66">
        <f t="shared" si="86"/>
        <v>2.4909578400000005</v>
      </c>
      <c r="S390" s="64">
        <f t="shared" si="81"/>
        <v>15</v>
      </c>
      <c r="T390" s="66">
        <f t="shared" si="82"/>
        <v>159.83140584</v>
      </c>
      <c r="U390" s="68">
        <f t="shared" si="83"/>
        <v>39.957851460000001</v>
      </c>
      <c r="V390" s="68">
        <f t="shared" si="84"/>
        <v>468.25607179687495</v>
      </c>
      <c r="W390" s="68">
        <f t="shared" si="85"/>
        <v>312.17071453124998</v>
      </c>
    </row>
    <row r="391" spans="1:23" x14ac:dyDescent="0.25">
      <c r="A391" s="169" t="s">
        <v>903</v>
      </c>
      <c r="B391" s="61" t="s">
        <v>394</v>
      </c>
      <c r="C391" s="61" t="s">
        <v>589</v>
      </c>
      <c r="D391" s="61" t="s">
        <v>865</v>
      </c>
      <c r="E391" s="1" t="s">
        <v>804</v>
      </c>
      <c r="F391" s="62" t="str">
        <f t="shared" si="87"/>
        <v>20112</v>
      </c>
      <c r="G391" s="255">
        <v>10620112</v>
      </c>
      <c r="H391" s="1" t="s">
        <v>386</v>
      </c>
      <c r="I391" s="61">
        <v>14</v>
      </c>
      <c r="J391" s="61">
        <v>4.2</v>
      </c>
      <c r="K391" s="61">
        <v>8.1999999999999993</v>
      </c>
      <c r="L391" s="69">
        <f t="shared" si="76"/>
        <v>0.58800000000000008</v>
      </c>
      <c r="M391" s="69">
        <f t="shared" si="77"/>
        <v>1.1479999999999999</v>
      </c>
      <c r="N391" s="56">
        <f>INDEX(Rate_Chart!$A$1:$AK$127,MATCH(Data!J391,Rate_Chart!$A$1:$A$127,0),MATCH(Data!K391,Rate_Chart!$A$1:$AK$1,0))</f>
        <v>40.311139799999999</v>
      </c>
      <c r="O391" s="57">
        <f t="shared" si="78"/>
        <v>564.35595720000003</v>
      </c>
      <c r="P391" s="58">
        <f t="shared" si="79"/>
        <v>417.01179103448277</v>
      </c>
      <c r="Q391" s="58">
        <f t="shared" si="80"/>
        <v>278.00786068965516</v>
      </c>
      <c r="R391" s="66">
        <f t="shared" si="86"/>
        <v>9.8762292510000016</v>
      </c>
      <c r="S391" s="64">
        <f t="shared" si="81"/>
        <v>52.5</v>
      </c>
      <c r="T391" s="66">
        <f t="shared" si="82"/>
        <v>626.73218645100008</v>
      </c>
      <c r="U391" s="68">
        <f t="shared" si="83"/>
        <v>44.766584746500008</v>
      </c>
      <c r="V391" s="68">
        <f t="shared" si="84"/>
        <v>463.10260082586217</v>
      </c>
      <c r="W391" s="68">
        <f t="shared" si="85"/>
        <v>308.73506721724146</v>
      </c>
    </row>
    <row r="392" spans="1:23" x14ac:dyDescent="0.25">
      <c r="A392" s="169" t="s">
        <v>903</v>
      </c>
      <c r="B392" s="61" t="s">
        <v>395</v>
      </c>
      <c r="C392" s="61" t="s">
        <v>589</v>
      </c>
      <c r="D392" s="61" t="s">
        <v>865</v>
      </c>
      <c r="E392" s="1" t="s">
        <v>804</v>
      </c>
      <c r="F392" s="62" t="str">
        <f t="shared" si="87"/>
        <v>20112</v>
      </c>
      <c r="G392" s="255">
        <v>10620112</v>
      </c>
      <c r="H392" s="1" t="s">
        <v>386</v>
      </c>
      <c r="I392" s="61">
        <v>14</v>
      </c>
      <c r="J392" s="61">
        <v>3.8</v>
      </c>
      <c r="K392" s="61">
        <v>8.4</v>
      </c>
      <c r="L392" s="69">
        <f t="shared" si="76"/>
        <v>0.53199999999999992</v>
      </c>
      <c r="M392" s="69">
        <f t="shared" si="77"/>
        <v>1.1760000000000002</v>
      </c>
      <c r="N392" s="56">
        <f>INDEX(Rate_Chart!$A$1:$AK$127,MATCH(Data!J392,Rate_Chart!$A$1:$A$127,0),MATCH(Data!K392,Rate_Chart!$A$1:$AK$1,0))</f>
        <v>39.19916760000001</v>
      </c>
      <c r="O392" s="57">
        <f t="shared" si="78"/>
        <v>548.78834640000014</v>
      </c>
      <c r="P392" s="58">
        <f t="shared" si="79"/>
        <v>417.01242127659583</v>
      </c>
      <c r="Q392" s="58">
        <f t="shared" si="80"/>
        <v>278.00828085106389</v>
      </c>
      <c r="R392" s="66">
        <f t="shared" si="86"/>
        <v>9.6037960620000025</v>
      </c>
      <c r="S392" s="64">
        <f t="shared" si="81"/>
        <v>52.5</v>
      </c>
      <c r="T392" s="66">
        <f t="shared" si="82"/>
        <v>610.89214246200015</v>
      </c>
      <c r="U392" s="68">
        <f t="shared" si="83"/>
        <v>43.635153033000009</v>
      </c>
      <c r="V392" s="68">
        <f t="shared" si="84"/>
        <v>464.20375567021284</v>
      </c>
      <c r="W392" s="68">
        <f t="shared" si="85"/>
        <v>309.46917044680856</v>
      </c>
    </row>
    <row r="393" spans="1:23" x14ac:dyDescent="0.25">
      <c r="A393" s="169" t="s">
        <v>904</v>
      </c>
      <c r="B393" s="61" t="s">
        <v>394</v>
      </c>
      <c r="C393" s="61" t="s">
        <v>589</v>
      </c>
      <c r="D393" s="61" t="s">
        <v>865</v>
      </c>
      <c r="E393" s="1" t="s">
        <v>804</v>
      </c>
      <c r="F393" s="62" t="str">
        <f t="shared" si="87"/>
        <v>20112</v>
      </c>
      <c r="G393" s="255">
        <v>10620112</v>
      </c>
      <c r="H393" s="1" t="s">
        <v>386</v>
      </c>
      <c r="I393" s="61">
        <v>12</v>
      </c>
      <c r="J393" s="61">
        <v>4</v>
      </c>
      <c r="K393" s="61">
        <v>8.5</v>
      </c>
      <c r="L393" s="69">
        <f t="shared" si="76"/>
        <v>0.48</v>
      </c>
      <c r="M393" s="69">
        <f t="shared" si="77"/>
        <v>1.02</v>
      </c>
      <c r="N393" s="56">
        <f>INDEX(Rate_Chart!$A$1:$AK$127,MATCH(Data!J393,Rate_Chart!$A$1:$A$127,0),MATCH(Data!K393,Rate_Chart!$A$1:$AK$1,0))</f>
        <v>40.311181500000004</v>
      </c>
      <c r="O393" s="57">
        <f t="shared" si="78"/>
        <v>483.73417800000004</v>
      </c>
      <c r="P393" s="58">
        <f t="shared" si="79"/>
        <v>417.0122224137931</v>
      </c>
      <c r="Q393" s="58">
        <f t="shared" si="80"/>
        <v>278.00814827586208</v>
      </c>
      <c r="R393" s="66">
        <f t="shared" si="86"/>
        <v>8.4653481150000012</v>
      </c>
      <c r="S393" s="64">
        <f t="shared" si="81"/>
        <v>45</v>
      </c>
      <c r="T393" s="66">
        <f t="shared" si="82"/>
        <v>537.19952611500003</v>
      </c>
      <c r="U393" s="68">
        <f t="shared" si="83"/>
        <v>44.766627176250005</v>
      </c>
      <c r="V393" s="68">
        <f t="shared" si="84"/>
        <v>463.10303975431032</v>
      </c>
      <c r="W393" s="68">
        <f t="shared" si="85"/>
        <v>308.7353598362069</v>
      </c>
    </row>
    <row r="394" spans="1:23" x14ac:dyDescent="0.25">
      <c r="A394" s="169" t="s">
        <v>904</v>
      </c>
      <c r="B394" s="61" t="s">
        <v>395</v>
      </c>
      <c r="C394" s="61" t="s">
        <v>589</v>
      </c>
      <c r="D394" s="61" t="s">
        <v>865</v>
      </c>
      <c r="E394" s="1" t="s">
        <v>804</v>
      </c>
      <c r="F394" s="62" t="str">
        <f t="shared" si="87"/>
        <v>20112</v>
      </c>
      <c r="G394" s="255">
        <v>10620112</v>
      </c>
      <c r="H394" s="1" t="s">
        <v>386</v>
      </c>
      <c r="I394" s="61">
        <v>12</v>
      </c>
      <c r="J394" s="61">
        <v>3.3</v>
      </c>
      <c r="K394" s="61">
        <v>8.4</v>
      </c>
      <c r="L394" s="69">
        <f t="shared" si="76"/>
        <v>0.39599999999999996</v>
      </c>
      <c r="M394" s="69">
        <f t="shared" si="77"/>
        <v>1.008</v>
      </c>
      <c r="N394" s="56">
        <f>INDEX(Rate_Chart!$A$1:$AK$127,MATCH(Data!J394,Rate_Chart!$A$1:$A$127,0),MATCH(Data!K394,Rate_Chart!$A$1:$AK$1,0))</f>
        <v>37.114167600000009</v>
      </c>
      <c r="O394" s="57">
        <f t="shared" si="78"/>
        <v>445.37001120000014</v>
      </c>
      <c r="P394" s="58">
        <f t="shared" si="79"/>
        <v>417.01311910112372</v>
      </c>
      <c r="Q394" s="58">
        <f t="shared" si="80"/>
        <v>278.00874606741581</v>
      </c>
      <c r="R394" s="66">
        <f t="shared" si="86"/>
        <v>7.7939751960000034</v>
      </c>
      <c r="S394" s="64">
        <f t="shared" si="81"/>
        <v>45</v>
      </c>
      <c r="T394" s="66">
        <f t="shared" si="82"/>
        <v>498.16398639600015</v>
      </c>
      <c r="U394" s="68">
        <f t="shared" si="83"/>
        <v>41.513665533000015</v>
      </c>
      <c r="V394" s="68">
        <f t="shared" si="84"/>
        <v>466.44568014606762</v>
      </c>
      <c r="W394" s="68">
        <f t="shared" si="85"/>
        <v>310.9637867640451</v>
      </c>
    </row>
    <row r="395" spans="1:23" x14ac:dyDescent="0.25">
      <c r="A395" s="169" t="s">
        <v>905</v>
      </c>
      <c r="B395" s="61" t="s">
        <v>394</v>
      </c>
      <c r="C395" s="61" t="s">
        <v>589</v>
      </c>
      <c r="D395" s="61" t="s">
        <v>865</v>
      </c>
      <c r="E395" s="1" t="s">
        <v>804</v>
      </c>
      <c r="F395" s="62" t="str">
        <f t="shared" si="87"/>
        <v>20112</v>
      </c>
      <c r="G395" s="255">
        <v>10620112</v>
      </c>
      <c r="H395" s="1" t="s">
        <v>386</v>
      </c>
      <c r="I395" s="61">
        <v>11</v>
      </c>
      <c r="J395" s="61">
        <v>4</v>
      </c>
      <c r="K395" s="61">
        <v>8.5</v>
      </c>
      <c r="L395" s="69">
        <f t="shared" si="76"/>
        <v>0.44</v>
      </c>
      <c r="M395" s="69">
        <f t="shared" si="77"/>
        <v>0.93500000000000005</v>
      </c>
      <c r="N395" s="56">
        <f>INDEX(Rate_Chart!$A$1:$AK$127,MATCH(Data!J395,Rate_Chart!$A$1:$A$127,0),MATCH(Data!K395,Rate_Chart!$A$1:$AK$1,0))</f>
        <v>40.311181500000004</v>
      </c>
      <c r="O395" s="57">
        <f t="shared" si="78"/>
        <v>443.42299650000007</v>
      </c>
      <c r="P395" s="58">
        <f t="shared" si="79"/>
        <v>417.0122224137931</v>
      </c>
      <c r="Q395" s="58">
        <f t="shared" si="80"/>
        <v>278.00814827586208</v>
      </c>
      <c r="R395" s="66">
        <f t="shared" si="86"/>
        <v>7.759902438750002</v>
      </c>
      <c r="S395" s="64">
        <f t="shared" si="81"/>
        <v>41.25</v>
      </c>
      <c r="T395" s="66">
        <f t="shared" si="82"/>
        <v>492.4328989387501</v>
      </c>
      <c r="U395" s="68">
        <f t="shared" si="83"/>
        <v>44.766627176250012</v>
      </c>
      <c r="V395" s="68">
        <f t="shared" si="84"/>
        <v>463.10303975431043</v>
      </c>
      <c r="W395" s="68">
        <f t="shared" si="85"/>
        <v>308.73535983620695</v>
      </c>
    </row>
    <row r="396" spans="1:23" x14ac:dyDescent="0.25">
      <c r="A396" s="169" t="s">
        <v>905</v>
      </c>
      <c r="B396" s="61" t="s">
        <v>395</v>
      </c>
      <c r="C396" s="61" t="s">
        <v>589</v>
      </c>
      <c r="D396" s="61" t="s">
        <v>865</v>
      </c>
      <c r="E396" s="1" t="s">
        <v>804</v>
      </c>
      <c r="F396" s="62" t="str">
        <f t="shared" si="87"/>
        <v>20112</v>
      </c>
      <c r="G396" s="255">
        <v>10620112</v>
      </c>
      <c r="H396" s="1" t="s">
        <v>386</v>
      </c>
      <c r="I396" s="61">
        <v>14</v>
      </c>
      <c r="J396" s="61">
        <v>3.3</v>
      </c>
      <c r="K396" s="61">
        <v>8.4</v>
      </c>
      <c r="L396" s="69">
        <f t="shared" si="76"/>
        <v>0.46199999999999997</v>
      </c>
      <c r="M396" s="69">
        <f t="shared" si="77"/>
        <v>1.1760000000000002</v>
      </c>
      <c r="N396" s="56">
        <f>INDEX(Rate_Chart!$A$1:$AK$127,MATCH(Data!J396,Rate_Chart!$A$1:$A$127,0),MATCH(Data!K396,Rate_Chart!$A$1:$AK$1,0))</f>
        <v>37.114167600000009</v>
      </c>
      <c r="O396" s="57">
        <f t="shared" si="78"/>
        <v>519.59834640000008</v>
      </c>
      <c r="P396" s="58">
        <f t="shared" si="79"/>
        <v>417.01311910112372</v>
      </c>
      <c r="Q396" s="58">
        <f t="shared" si="80"/>
        <v>278.00874606741581</v>
      </c>
      <c r="R396" s="66">
        <f t="shared" si="86"/>
        <v>9.0929710620000019</v>
      </c>
      <c r="S396" s="64">
        <f t="shared" si="81"/>
        <v>52.5</v>
      </c>
      <c r="T396" s="66">
        <f t="shared" si="82"/>
        <v>581.19131746200014</v>
      </c>
      <c r="U396" s="68">
        <f t="shared" si="83"/>
        <v>41.513665533000008</v>
      </c>
      <c r="V396" s="68">
        <f t="shared" si="84"/>
        <v>466.4456801460675</v>
      </c>
      <c r="W396" s="68">
        <f t="shared" si="85"/>
        <v>310.96378676404498</v>
      </c>
    </row>
    <row r="397" spans="1:23" x14ac:dyDescent="0.25">
      <c r="A397" s="169" t="s">
        <v>906</v>
      </c>
      <c r="B397" s="61" t="s">
        <v>394</v>
      </c>
      <c r="C397" s="61" t="s">
        <v>589</v>
      </c>
      <c r="D397" s="61" t="s">
        <v>865</v>
      </c>
      <c r="E397" s="1" t="s">
        <v>804</v>
      </c>
      <c r="F397" s="62" t="str">
        <f t="shared" si="87"/>
        <v>20112</v>
      </c>
      <c r="G397" s="255">
        <v>10620112</v>
      </c>
      <c r="H397" s="1" t="s">
        <v>386</v>
      </c>
      <c r="I397" s="61">
        <v>13</v>
      </c>
      <c r="J397" s="61">
        <v>4</v>
      </c>
      <c r="K397" s="61">
        <v>8.5</v>
      </c>
      <c r="L397" s="69">
        <f t="shared" si="76"/>
        <v>0.52</v>
      </c>
      <c r="M397" s="69">
        <f t="shared" si="77"/>
        <v>1.105</v>
      </c>
      <c r="N397" s="56">
        <f>INDEX(Rate_Chart!$A$1:$AK$127,MATCH(Data!J397,Rate_Chart!$A$1:$A$127,0),MATCH(Data!K397,Rate_Chart!$A$1:$AK$1,0))</f>
        <v>40.311181500000004</v>
      </c>
      <c r="O397" s="57">
        <f t="shared" si="78"/>
        <v>524.04535950000002</v>
      </c>
      <c r="P397" s="58">
        <f t="shared" si="79"/>
        <v>417.0122224137931</v>
      </c>
      <c r="Q397" s="58">
        <f t="shared" si="80"/>
        <v>278.00814827586208</v>
      </c>
      <c r="R397" s="66">
        <f t="shared" si="86"/>
        <v>9.1707937912500004</v>
      </c>
      <c r="S397" s="64">
        <f t="shared" si="81"/>
        <v>48.75</v>
      </c>
      <c r="T397" s="66">
        <f t="shared" si="82"/>
        <v>581.96615329125007</v>
      </c>
      <c r="U397" s="68">
        <f t="shared" si="83"/>
        <v>44.766627176250005</v>
      </c>
      <c r="V397" s="68">
        <f t="shared" si="84"/>
        <v>463.10303975431032</v>
      </c>
      <c r="W397" s="68">
        <f t="shared" si="85"/>
        <v>308.7353598362069</v>
      </c>
    </row>
    <row r="398" spans="1:23" x14ac:dyDescent="0.25">
      <c r="A398" s="169" t="s">
        <v>906</v>
      </c>
      <c r="B398" s="61" t="s">
        <v>395</v>
      </c>
      <c r="C398" s="61" t="s">
        <v>589</v>
      </c>
      <c r="D398" s="61" t="s">
        <v>865</v>
      </c>
      <c r="E398" s="1" t="s">
        <v>804</v>
      </c>
      <c r="F398" s="62" t="str">
        <f t="shared" si="87"/>
        <v>20112</v>
      </c>
      <c r="G398" s="255">
        <v>10620112</v>
      </c>
      <c r="H398" s="1" t="s">
        <v>386</v>
      </c>
      <c r="I398" s="61">
        <v>9</v>
      </c>
      <c r="J398" s="61">
        <v>3</v>
      </c>
      <c r="K398" s="61">
        <v>8.1999999999999993</v>
      </c>
      <c r="L398" s="69">
        <f t="shared" si="76"/>
        <v>0.27</v>
      </c>
      <c r="M398" s="69">
        <f t="shared" si="77"/>
        <v>0.73799999999999999</v>
      </c>
      <c r="N398" s="56">
        <f>INDEX(Rate_Chart!$A$1:$AK$127,MATCH(Data!J398,Rate_Chart!$A$1:$A$127,0),MATCH(Data!K398,Rate_Chart!$A$1:$AK$1,0))</f>
        <v>35.307139800000002</v>
      </c>
      <c r="O398" s="57">
        <f t="shared" si="78"/>
        <v>317.76425820000003</v>
      </c>
      <c r="P398" s="58">
        <f t="shared" si="79"/>
        <v>417.01346220472442</v>
      </c>
      <c r="Q398" s="58">
        <f t="shared" si="80"/>
        <v>278.00897480314961</v>
      </c>
      <c r="R398" s="66">
        <f t="shared" si="86"/>
        <v>5.5608745185000013</v>
      </c>
      <c r="S398" s="64">
        <f t="shared" si="81"/>
        <v>33.75</v>
      </c>
      <c r="T398" s="66">
        <f t="shared" si="82"/>
        <v>357.07513271850002</v>
      </c>
      <c r="U398" s="68">
        <f t="shared" si="83"/>
        <v>39.675014746500004</v>
      </c>
      <c r="V398" s="68">
        <f t="shared" si="84"/>
        <v>468.6025363759843</v>
      </c>
      <c r="W398" s="68">
        <f t="shared" si="85"/>
        <v>312.40169091732287</v>
      </c>
    </row>
    <row r="399" spans="1:23" x14ac:dyDescent="0.25">
      <c r="A399" s="169" t="s">
        <v>907</v>
      </c>
      <c r="B399" s="61" t="s">
        <v>394</v>
      </c>
      <c r="C399" s="61" t="s">
        <v>589</v>
      </c>
      <c r="D399" s="61" t="s">
        <v>865</v>
      </c>
      <c r="E399" s="1" t="s">
        <v>804</v>
      </c>
      <c r="F399" s="62" t="str">
        <f t="shared" si="87"/>
        <v>20112</v>
      </c>
      <c r="G399" s="255">
        <v>10620112</v>
      </c>
      <c r="H399" s="1" t="s">
        <v>386</v>
      </c>
      <c r="I399" s="61">
        <v>12</v>
      </c>
      <c r="J399" s="61">
        <v>3.8</v>
      </c>
      <c r="K399" s="61">
        <v>8.4</v>
      </c>
      <c r="L399" s="69">
        <f t="shared" si="76"/>
        <v>0.45599999999999996</v>
      </c>
      <c r="M399" s="69">
        <f t="shared" si="77"/>
        <v>1.008</v>
      </c>
      <c r="N399" s="56">
        <f>INDEX(Rate_Chart!$A$1:$AK$127,MATCH(Data!J399,Rate_Chart!$A$1:$A$127,0),MATCH(Data!K399,Rate_Chart!$A$1:$AK$1,0))</f>
        <v>39.19916760000001</v>
      </c>
      <c r="O399" s="57">
        <f t="shared" si="78"/>
        <v>470.39001120000012</v>
      </c>
      <c r="P399" s="58">
        <f t="shared" si="79"/>
        <v>417.01242127659583</v>
      </c>
      <c r="Q399" s="58">
        <f t="shared" si="80"/>
        <v>278.00828085106389</v>
      </c>
      <c r="R399" s="66">
        <f t="shared" si="86"/>
        <v>8.2318251960000026</v>
      </c>
      <c r="S399" s="64">
        <f t="shared" si="81"/>
        <v>45</v>
      </c>
      <c r="T399" s="66">
        <f t="shared" si="82"/>
        <v>523.62183639600016</v>
      </c>
      <c r="U399" s="68">
        <f t="shared" si="83"/>
        <v>43.635153033000016</v>
      </c>
      <c r="V399" s="68">
        <f t="shared" si="84"/>
        <v>464.20375567021296</v>
      </c>
      <c r="W399" s="68">
        <f t="shared" si="85"/>
        <v>309.46917044680862</v>
      </c>
    </row>
    <row r="400" spans="1:23" x14ac:dyDescent="0.25">
      <c r="A400" s="169" t="s">
        <v>907</v>
      </c>
      <c r="B400" s="61" t="s">
        <v>395</v>
      </c>
      <c r="C400" s="61" t="s">
        <v>589</v>
      </c>
      <c r="D400" s="61" t="s">
        <v>865</v>
      </c>
      <c r="E400" s="1" t="s">
        <v>804</v>
      </c>
      <c r="F400" s="62" t="str">
        <f t="shared" si="87"/>
        <v>20112</v>
      </c>
      <c r="G400" s="255">
        <v>10620112</v>
      </c>
      <c r="H400" s="1" t="s">
        <v>386</v>
      </c>
      <c r="I400" s="61">
        <v>13</v>
      </c>
      <c r="J400" s="61">
        <v>3.4</v>
      </c>
      <c r="K400" s="61">
        <v>8</v>
      </c>
      <c r="L400" s="69">
        <f t="shared" si="76"/>
        <v>0.44199999999999995</v>
      </c>
      <c r="M400" s="69">
        <f t="shared" si="77"/>
        <v>1.04</v>
      </c>
      <c r="N400" s="56">
        <f>INDEX(Rate_Chart!$A$1:$AK$127,MATCH(Data!J400,Rate_Chart!$A$1:$A$127,0),MATCH(Data!K400,Rate_Chart!$A$1:$AK$1,0))</f>
        <v>36.419112000000005</v>
      </c>
      <c r="O400" s="57">
        <f t="shared" si="78"/>
        <v>473.44845600000008</v>
      </c>
      <c r="P400" s="58">
        <f t="shared" si="79"/>
        <v>417.01273282442747</v>
      </c>
      <c r="Q400" s="58">
        <f t="shared" si="80"/>
        <v>278.00848854961833</v>
      </c>
      <c r="R400" s="66">
        <f t="shared" si="86"/>
        <v>8.2853479800000027</v>
      </c>
      <c r="S400" s="64">
        <f t="shared" si="81"/>
        <v>48.75</v>
      </c>
      <c r="T400" s="66">
        <f t="shared" si="82"/>
        <v>530.48380398000006</v>
      </c>
      <c r="U400" s="68">
        <f t="shared" si="83"/>
        <v>40.806446460000004</v>
      </c>
      <c r="V400" s="68">
        <f t="shared" si="84"/>
        <v>467.24938694656487</v>
      </c>
      <c r="W400" s="68">
        <f t="shared" si="85"/>
        <v>311.49959129770991</v>
      </c>
    </row>
    <row r="401" spans="1:23" x14ac:dyDescent="0.25">
      <c r="A401" s="169" t="s">
        <v>908</v>
      </c>
      <c r="B401" s="61" t="s">
        <v>394</v>
      </c>
      <c r="C401" s="61" t="s">
        <v>589</v>
      </c>
      <c r="D401" s="61" t="s">
        <v>865</v>
      </c>
      <c r="E401" s="1" t="s">
        <v>804</v>
      </c>
      <c r="F401" s="62" t="str">
        <f t="shared" si="87"/>
        <v>20112</v>
      </c>
      <c r="G401" s="255">
        <v>10620112</v>
      </c>
      <c r="H401" s="1" t="s">
        <v>386</v>
      </c>
      <c r="I401" s="61">
        <v>9</v>
      </c>
      <c r="J401" s="61">
        <v>4.7</v>
      </c>
      <c r="K401" s="61">
        <v>8.4</v>
      </c>
      <c r="L401" s="69">
        <f t="shared" si="76"/>
        <v>0.42300000000000004</v>
      </c>
      <c r="M401" s="69">
        <f t="shared" si="77"/>
        <v>0.75600000000000012</v>
      </c>
      <c r="N401" s="56">
        <f>INDEX(Rate_Chart!$A$1:$AK$127,MATCH(Data!J401,Rate_Chart!$A$1:$A$127,0),MATCH(Data!K401,Rate_Chart!$A$1:$AK$1,0))</f>
        <v>42.95216760000001</v>
      </c>
      <c r="O401" s="57">
        <f t="shared" si="78"/>
        <v>386.56950840000007</v>
      </c>
      <c r="P401" s="58">
        <f t="shared" si="79"/>
        <v>417.01133592233015</v>
      </c>
      <c r="Q401" s="58">
        <f t="shared" si="80"/>
        <v>278.00755728155343</v>
      </c>
      <c r="R401" s="66">
        <f t="shared" si="86"/>
        <v>6.764966397000002</v>
      </c>
      <c r="S401" s="64">
        <f t="shared" si="81"/>
        <v>33.75</v>
      </c>
      <c r="T401" s="66">
        <f t="shared" si="82"/>
        <v>427.0844747970001</v>
      </c>
      <c r="U401" s="68">
        <f t="shared" si="83"/>
        <v>47.453830533000009</v>
      </c>
      <c r="V401" s="68">
        <f t="shared" si="84"/>
        <v>460.71680129126219</v>
      </c>
      <c r="W401" s="68">
        <f t="shared" si="85"/>
        <v>307.14453419417481</v>
      </c>
    </row>
    <row r="402" spans="1:23" x14ac:dyDescent="0.25">
      <c r="A402" s="169" t="s">
        <v>908</v>
      </c>
      <c r="B402" s="61" t="s">
        <v>395</v>
      </c>
      <c r="C402" s="61" t="s">
        <v>589</v>
      </c>
      <c r="D402" s="61" t="s">
        <v>865</v>
      </c>
      <c r="E402" s="1" t="s">
        <v>804</v>
      </c>
      <c r="F402" s="62" t="str">
        <f t="shared" si="87"/>
        <v>20112</v>
      </c>
      <c r="G402" s="255">
        <v>10620112</v>
      </c>
      <c r="H402" s="1" t="s">
        <v>386</v>
      </c>
      <c r="I402" s="61">
        <v>14</v>
      </c>
      <c r="J402" s="61">
        <v>3.2</v>
      </c>
      <c r="K402" s="61">
        <v>8.4</v>
      </c>
      <c r="L402" s="69">
        <f t="shared" si="76"/>
        <v>0.44800000000000006</v>
      </c>
      <c r="M402" s="69">
        <f t="shared" si="77"/>
        <v>1.1760000000000002</v>
      </c>
      <c r="N402" s="56">
        <f>INDEX(Rate_Chart!$A$1:$AK$127,MATCH(Data!J402,Rate_Chart!$A$1:$A$127,0),MATCH(Data!K402,Rate_Chart!$A$1:$AK$1,0))</f>
        <v>36.697167600000007</v>
      </c>
      <c r="O402" s="57">
        <f t="shared" si="78"/>
        <v>513.76034640000012</v>
      </c>
      <c r="P402" s="58">
        <f t="shared" si="79"/>
        <v>417.01326818181826</v>
      </c>
      <c r="Q402" s="58">
        <f t="shared" si="80"/>
        <v>278.00884545454551</v>
      </c>
      <c r="R402" s="66">
        <f t="shared" si="86"/>
        <v>8.9908060620000025</v>
      </c>
      <c r="S402" s="64">
        <f t="shared" si="81"/>
        <v>52.5</v>
      </c>
      <c r="T402" s="66">
        <f t="shared" si="82"/>
        <v>575.25115246200016</v>
      </c>
      <c r="U402" s="68">
        <f t="shared" si="83"/>
        <v>41.089368033000014</v>
      </c>
      <c r="V402" s="68">
        <f t="shared" si="84"/>
        <v>466.92463673863654</v>
      </c>
      <c r="W402" s="68">
        <f t="shared" si="85"/>
        <v>311.28309115909104</v>
      </c>
    </row>
    <row r="403" spans="1:23" x14ac:dyDescent="0.25">
      <c r="A403" s="169" t="s">
        <v>909</v>
      </c>
      <c r="B403" s="61" t="s">
        <v>394</v>
      </c>
      <c r="C403" s="61" t="s">
        <v>589</v>
      </c>
      <c r="D403" s="61" t="s">
        <v>865</v>
      </c>
      <c r="E403" s="1" t="s">
        <v>804</v>
      </c>
      <c r="F403" s="62" t="str">
        <f t="shared" si="87"/>
        <v>20112</v>
      </c>
      <c r="G403" s="255">
        <v>10620112</v>
      </c>
      <c r="H403" s="1" t="s">
        <v>386</v>
      </c>
      <c r="I403" s="61">
        <v>12</v>
      </c>
      <c r="J403" s="61">
        <v>4.3</v>
      </c>
      <c r="K403" s="61">
        <v>8.5</v>
      </c>
      <c r="L403" s="69">
        <f t="shared" si="76"/>
        <v>0.5159999999999999</v>
      </c>
      <c r="M403" s="69">
        <f t="shared" si="77"/>
        <v>1.02</v>
      </c>
      <c r="N403" s="56">
        <f>INDEX(Rate_Chart!$A$1:$AK$127,MATCH(Data!J403,Rate_Chart!$A$1:$A$127,0),MATCH(Data!K403,Rate_Chart!$A$1:$AK$1,0))</f>
        <v>41.562181500000001</v>
      </c>
      <c r="O403" s="57">
        <f t="shared" si="78"/>
        <v>498.74617799999999</v>
      </c>
      <c r="P403" s="58">
        <f t="shared" si="79"/>
        <v>417.01185451505017</v>
      </c>
      <c r="Q403" s="58">
        <f t="shared" si="80"/>
        <v>278.00790301003343</v>
      </c>
      <c r="R403" s="66">
        <f t="shared" si="86"/>
        <v>8.7280581150000014</v>
      </c>
      <c r="S403" s="64">
        <f t="shared" si="81"/>
        <v>45</v>
      </c>
      <c r="T403" s="66">
        <f t="shared" si="82"/>
        <v>552.47423611499994</v>
      </c>
      <c r="U403" s="68">
        <f t="shared" si="83"/>
        <v>46.039519676249995</v>
      </c>
      <c r="V403" s="68">
        <f t="shared" si="84"/>
        <v>461.93498002926418</v>
      </c>
      <c r="W403" s="68">
        <f t="shared" si="85"/>
        <v>307.95665335284281</v>
      </c>
    </row>
    <row r="404" spans="1:23" x14ac:dyDescent="0.25">
      <c r="A404" s="169" t="s">
        <v>909</v>
      </c>
      <c r="B404" s="61" t="s">
        <v>395</v>
      </c>
      <c r="C404" s="61" t="s">
        <v>589</v>
      </c>
      <c r="D404" s="61" t="s">
        <v>865</v>
      </c>
      <c r="E404" s="1" t="s">
        <v>804</v>
      </c>
      <c r="F404" s="62" t="str">
        <f t="shared" si="87"/>
        <v>20112</v>
      </c>
      <c r="G404" s="255">
        <v>10620112</v>
      </c>
      <c r="H404" s="1" t="s">
        <v>386</v>
      </c>
      <c r="I404" s="61">
        <v>13</v>
      </c>
      <c r="J404" s="61">
        <v>3.5</v>
      </c>
      <c r="K404" s="61">
        <v>8.4</v>
      </c>
      <c r="L404" s="69">
        <f t="shared" si="76"/>
        <v>0.45500000000000002</v>
      </c>
      <c r="M404" s="69">
        <f t="shared" si="77"/>
        <v>1.0920000000000001</v>
      </c>
      <c r="N404" s="56">
        <f>INDEX(Rate_Chart!$A$1:$AK$127,MATCH(Data!J404,Rate_Chart!$A$1:$A$127,0),MATCH(Data!K404,Rate_Chart!$A$1:$AK$1,0))</f>
        <v>37.948167600000005</v>
      </c>
      <c r="O404" s="57">
        <f t="shared" si="78"/>
        <v>493.32617880000009</v>
      </c>
      <c r="P404" s="58">
        <f t="shared" si="79"/>
        <v>417.01283076923085</v>
      </c>
      <c r="Q404" s="58">
        <f t="shared" si="80"/>
        <v>278.00855384615392</v>
      </c>
      <c r="R404" s="66">
        <f t="shared" si="86"/>
        <v>8.6332081290000033</v>
      </c>
      <c r="S404" s="64">
        <f t="shared" si="81"/>
        <v>48.75</v>
      </c>
      <c r="T404" s="66">
        <f t="shared" si="82"/>
        <v>550.70938692900006</v>
      </c>
      <c r="U404" s="68">
        <f t="shared" si="83"/>
        <v>42.362260533000004</v>
      </c>
      <c r="V404" s="68">
        <f t="shared" si="84"/>
        <v>465.51934651648355</v>
      </c>
      <c r="W404" s="68">
        <f t="shared" si="85"/>
        <v>310.34623101098902</v>
      </c>
    </row>
    <row r="405" spans="1:23" x14ac:dyDescent="0.25">
      <c r="A405" s="169" t="s">
        <v>910</v>
      </c>
      <c r="B405" s="61" t="s">
        <v>394</v>
      </c>
      <c r="C405" s="61" t="s">
        <v>589</v>
      </c>
      <c r="D405" s="61" t="s">
        <v>865</v>
      </c>
      <c r="E405" s="1" t="s">
        <v>804</v>
      </c>
      <c r="F405" s="62" t="str">
        <f t="shared" si="87"/>
        <v>20112</v>
      </c>
      <c r="G405" s="255">
        <v>10620112</v>
      </c>
      <c r="H405" s="1" t="s">
        <v>386</v>
      </c>
      <c r="I405" s="61">
        <v>12</v>
      </c>
      <c r="J405" s="61">
        <v>4.8</v>
      </c>
      <c r="K405" s="61">
        <v>8.4</v>
      </c>
      <c r="L405" s="69">
        <f t="shared" si="76"/>
        <v>0.57599999999999996</v>
      </c>
      <c r="M405" s="69">
        <f t="shared" si="77"/>
        <v>1.008</v>
      </c>
      <c r="N405" s="56">
        <f>INDEX(Rate_Chart!$A$1:$AK$127,MATCH(Data!J405,Rate_Chart!$A$1:$A$127,0),MATCH(Data!K405,Rate_Chart!$A$1:$AK$1,0))</f>
        <v>43.369167600000011</v>
      </c>
      <c r="O405" s="57">
        <f t="shared" si="78"/>
        <v>520.43001120000008</v>
      </c>
      <c r="P405" s="58">
        <f t="shared" si="79"/>
        <v>417.011226923077</v>
      </c>
      <c r="Q405" s="58">
        <f t="shared" si="80"/>
        <v>278.00748461538467</v>
      </c>
      <c r="R405" s="66">
        <f t="shared" si="86"/>
        <v>9.1075251960000028</v>
      </c>
      <c r="S405" s="64">
        <f t="shared" si="81"/>
        <v>45</v>
      </c>
      <c r="T405" s="66">
        <f t="shared" si="82"/>
        <v>574.53753639600006</v>
      </c>
      <c r="U405" s="68">
        <f t="shared" si="83"/>
        <v>47.878128033000003</v>
      </c>
      <c r="V405" s="68">
        <f t="shared" si="84"/>
        <v>460.36661570192308</v>
      </c>
      <c r="W405" s="68">
        <f t="shared" si="85"/>
        <v>306.91107713461537</v>
      </c>
    </row>
    <row r="406" spans="1:23" x14ac:dyDescent="0.25">
      <c r="A406" s="169" t="s">
        <v>910</v>
      </c>
      <c r="B406" s="61" t="s">
        <v>395</v>
      </c>
      <c r="C406" s="61" t="s">
        <v>589</v>
      </c>
      <c r="D406" s="61" t="s">
        <v>865</v>
      </c>
      <c r="E406" s="1" t="s">
        <v>804</v>
      </c>
      <c r="F406" s="62" t="str">
        <f t="shared" si="87"/>
        <v>20112</v>
      </c>
      <c r="G406" s="255">
        <v>10620112</v>
      </c>
      <c r="H406" s="1" t="s">
        <v>386</v>
      </c>
      <c r="I406" s="61">
        <v>10</v>
      </c>
      <c r="J406" s="61">
        <v>3.1</v>
      </c>
      <c r="K406" s="61">
        <v>8.1</v>
      </c>
      <c r="L406" s="69">
        <f t="shared" si="76"/>
        <v>0.31</v>
      </c>
      <c r="M406" s="69">
        <f t="shared" si="77"/>
        <v>0.81</v>
      </c>
      <c r="N406" s="56">
        <f>INDEX(Rate_Chart!$A$1:$AK$127,MATCH(Data!J406,Rate_Chart!$A$1:$A$127,0),MATCH(Data!K406,Rate_Chart!$A$1:$AK$1,0))</f>
        <v>35.446125899999998</v>
      </c>
      <c r="O406" s="57">
        <f t="shared" si="78"/>
        <v>354.46125899999998</v>
      </c>
      <c r="P406" s="58">
        <f t="shared" si="79"/>
        <v>417.01324588235298</v>
      </c>
      <c r="Q406" s="58">
        <f t="shared" si="80"/>
        <v>278.0088305882353</v>
      </c>
      <c r="R406" s="66">
        <f t="shared" si="86"/>
        <v>6.2030720325000006</v>
      </c>
      <c r="S406" s="64">
        <f t="shared" si="81"/>
        <v>37.5</v>
      </c>
      <c r="T406" s="66">
        <f t="shared" si="82"/>
        <v>398.1643310325</v>
      </c>
      <c r="U406" s="68">
        <f t="shared" si="83"/>
        <v>39.816433103249999</v>
      </c>
      <c r="V406" s="68">
        <f t="shared" si="84"/>
        <v>468.42862474411766</v>
      </c>
      <c r="W406" s="68">
        <f t="shared" si="85"/>
        <v>312.28574982941177</v>
      </c>
    </row>
    <row r="407" spans="1:23" x14ac:dyDescent="0.25">
      <c r="A407" s="169" t="s">
        <v>911</v>
      </c>
      <c r="B407" s="61" t="s">
        <v>394</v>
      </c>
      <c r="C407" s="61" t="s">
        <v>589</v>
      </c>
      <c r="D407" s="61" t="s">
        <v>865</v>
      </c>
      <c r="E407" s="1" t="s">
        <v>804</v>
      </c>
      <c r="F407" s="62" t="str">
        <f t="shared" si="87"/>
        <v>20112</v>
      </c>
      <c r="G407" s="255">
        <v>10620112</v>
      </c>
      <c r="H407" s="1" t="s">
        <v>386</v>
      </c>
      <c r="I407" s="61">
        <v>13</v>
      </c>
      <c r="J407" s="61">
        <v>4.5</v>
      </c>
      <c r="K407" s="61">
        <v>8.5</v>
      </c>
      <c r="L407" s="69">
        <f t="shared" si="76"/>
        <v>0.58499999999999996</v>
      </c>
      <c r="M407" s="69">
        <f t="shared" si="77"/>
        <v>1.105</v>
      </c>
      <c r="N407" s="56">
        <f>INDEX(Rate_Chart!$A$1:$AK$127,MATCH(Data!J407,Rate_Chart!$A$1:$A$127,0),MATCH(Data!K407,Rate_Chart!$A$1:$AK$1,0))</f>
        <v>42.396181500000004</v>
      </c>
      <c r="O407" s="57">
        <f t="shared" si="78"/>
        <v>551.15035950000004</v>
      </c>
      <c r="P407" s="58">
        <f t="shared" si="79"/>
        <v>417.01162131147544</v>
      </c>
      <c r="Q407" s="58">
        <f t="shared" si="80"/>
        <v>278.00774754098364</v>
      </c>
      <c r="R407" s="66">
        <f t="shared" si="86"/>
        <v>9.6451312912500011</v>
      </c>
      <c r="S407" s="64">
        <f t="shared" si="81"/>
        <v>48.75</v>
      </c>
      <c r="T407" s="66">
        <f t="shared" si="82"/>
        <v>609.54549079125002</v>
      </c>
      <c r="U407" s="68">
        <f t="shared" si="83"/>
        <v>46.888114676249998</v>
      </c>
      <c r="V407" s="68">
        <f t="shared" si="84"/>
        <v>461.19457058606554</v>
      </c>
      <c r="W407" s="68">
        <f t="shared" si="85"/>
        <v>307.46304705737703</v>
      </c>
    </row>
    <row r="408" spans="1:23" x14ac:dyDescent="0.25">
      <c r="A408" s="169" t="s">
        <v>911</v>
      </c>
      <c r="B408" s="61" t="s">
        <v>395</v>
      </c>
      <c r="C408" s="61" t="s">
        <v>589</v>
      </c>
      <c r="D408" s="61" t="s">
        <v>865</v>
      </c>
      <c r="E408" s="1" t="s">
        <v>804</v>
      </c>
      <c r="F408" s="62" t="str">
        <f t="shared" si="87"/>
        <v>20112</v>
      </c>
      <c r="G408" s="255">
        <v>10620112</v>
      </c>
      <c r="H408" s="1" t="s">
        <v>386</v>
      </c>
      <c r="I408" s="61">
        <v>12</v>
      </c>
      <c r="J408" s="61">
        <v>3.6</v>
      </c>
      <c r="K408" s="61">
        <v>8.1</v>
      </c>
      <c r="L408" s="69">
        <f t="shared" si="76"/>
        <v>0.43200000000000005</v>
      </c>
      <c r="M408" s="69">
        <f t="shared" si="77"/>
        <v>0.97199999999999986</v>
      </c>
      <c r="N408" s="56">
        <f>INDEX(Rate_Chart!$A$1:$AK$127,MATCH(Data!J408,Rate_Chart!$A$1:$A$127,0),MATCH(Data!K408,Rate_Chart!$A$1:$AK$1,0))</f>
        <v>37.531125900000006</v>
      </c>
      <c r="O408" s="57">
        <f t="shared" si="78"/>
        <v>450.37351080000008</v>
      </c>
      <c r="P408" s="58">
        <f t="shared" si="79"/>
        <v>417.01251000000008</v>
      </c>
      <c r="Q408" s="58">
        <f t="shared" si="80"/>
        <v>278.00834000000003</v>
      </c>
      <c r="R408" s="66">
        <f t="shared" si="86"/>
        <v>7.8815364390000022</v>
      </c>
      <c r="S408" s="64">
        <f t="shared" si="81"/>
        <v>45</v>
      </c>
      <c r="T408" s="66">
        <f t="shared" si="82"/>
        <v>503.25504723900008</v>
      </c>
      <c r="U408" s="68">
        <f t="shared" si="83"/>
        <v>41.937920603250006</v>
      </c>
      <c r="V408" s="68">
        <f t="shared" si="84"/>
        <v>465.97689559166673</v>
      </c>
      <c r="W408" s="68">
        <f t="shared" si="85"/>
        <v>310.6512637277778</v>
      </c>
    </row>
    <row r="409" spans="1:23" x14ac:dyDescent="0.25">
      <c r="A409" s="169" t="s">
        <v>912</v>
      </c>
      <c r="B409" s="61" t="s">
        <v>394</v>
      </c>
      <c r="C409" s="61" t="s">
        <v>589</v>
      </c>
      <c r="D409" s="61" t="s">
        <v>865</v>
      </c>
      <c r="E409" s="1" t="s">
        <v>804</v>
      </c>
      <c r="F409" s="62" t="str">
        <f t="shared" si="87"/>
        <v>20112</v>
      </c>
      <c r="G409" s="255">
        <v>10620112</v>
      </c>
      <c r="H409" s="1" t="s">
        <v>386</v>
      </c>
      <c r="I409" s="61">
        <v>12</v>
      </c>
      <c r="J409" s="61">
        <v>4.8</v>
      </c>
      <c r="K409" s="61">
        <v>8.5</v>
      </c>
      <c r="L409" s="69">
        <f t="shared" si="76"/>
        <v>0.57599999999999996</v>
      </c>
      <c r="M409" s="69">
        <f t="shared" si="77"/>
        <v>1.02</v>
      </c>
      <c r="N409" s="56">
        <f>INDEX(Rate_Chart!$A$1:$AK$127,MATCH(Data!J409,Rate_Chart!$A$1:$A$127,0),MATCH(Data!K409,Rate_Chart!$A$1:$AK$1,0))</f>
        <v>43.647181500000002</v>
      </c>
      <c r="O409" s="57">
        <f t="shared" si="78"/>
        <v>523.76617800000008</v>
      </c>
      <c r="P409" s="58">
        <f t="shared" si="79"/>
        <v>417.0112882165605</v>
      </c>
      <c r="Q409" s="58">
        <f t="shared" si="80"/>
        <v>278.00752547770702</v>
      </c>
      <c r="R409" s="66">
        <f t="shared" si="86"/>
        <v>9.1659081150000024</v>
      </c>
      <c r="S409" s="64">
        <f t="shared" si="81"/>
        <v>45</v>
      </c>
      <c r="T409" s="66">
        <f t="shared" si="82"/>
        <v>577.93208611500006</v>
      </c>
      <c r="U409" s="68">
        <f t="shared" si="83"/>
        <v>48.161007176250003</v>
      </c>
      <c r="V409" s="68">
        <f t="shared" si="84"/>
        <v>460.13701123805731</v>
      </c>
      <c r="W409" s="68">
        <f t="shared" si="85"/>
        <v>306.75800749203819</v>
      </c>
    </row>
    <row r="410" spans="1:23" x14ac:dyDescent="0.25">
      <c r="A410" s="169" t="s">
        <v>912</v>
      </c>
      <c r="B410" s="61" t="s">
        <v>395</v>
      </c>
      <c r="C410" s="61" t="s">
        <v>589</v>
      </c>
      <c r="D410" s="61" t="s">
        <v>865</v>
      </c>
      <c r="E410" s="1" t="s">
        <v>804</v>
      </c>
      <c r="F410" s="62" t="str">
        <f t="shared" si="87"/>
        <v>20112</v>
      </c>
      <c r="G410" s="255">
        <v>10620112</v>
      </c>
      <c r="H410" s="1" t="s">
        <v>386</v>
      </c>
      <c r="I410" s="61">
        <v>10</v>
      </c>
      <c r="J410" s="61">
        <v>3</v>
      </c>
      <c r="K410" s="61">
        <v>8.1999999999999993</v>
      </c>
      <c r="L410" s="69">
        <f t="shared" si="76"/>
        <v>0.3</v>
      </c>
      <c r="M410" s="69">
        <f t="shared" si="77"/>
        <v>0.82</v>
      </c>
      <c r="N410" s="56">
        <f>INDEX(Rate_Chart!$A$1:$AK$127,MATCH(Data!J410,Rate_Chart!$A$1:$A$127,0),MATCH(Data!K410,Rate_Chart!$A$1:$AK$1,0))</f>
        <v>35.307139800000002</v>
      </c>
      <c r="O410" s="57">
        <f t="shared" si="78"/>
        <v>353.07139800000004</v>
      </c>
      <c r="P410" s="58">
        <f t="shared" si="79"/>
        <v>417.01346220472442</v>
      </c>
      <c r="Q410" s="58">
        <f t="shared" si="80"/>
        <v>278.00897480314961</v>
      </c>
      <c r="R410" s="66">
        <f t="shared" si="86"/>
        <v>6.178749465000001</v>
      </c>
      <c r="S410" s="64">
        <f t="shared" si="81"/>
        <v>37.5</v>
      </c>
      <c r="T410" s="66">
        <f t="shared" si="82"/>
        <v>396.75014746500005</v>
      </c>
      <c r="U410" s="68">
        <f t="shared" si="83"/>
        <v>39.675014746500004</v>
      </c>
      <c r="V410" s="68">
        <f t="shared" si="84"/>
        <v>468.6025363759843</v>
      </c>
      <c r="W410" s="68">
        <f t="shared" si="85"/>
        <v>312.40169091732287</v>
      </c>
    </row>
    <row r="411" spans="1:23" x14ac:dyDescent="0.25">
      <c r="A411" s="169" t="s">
        <v>913</v>
      </c>
      <c r="B411" s="61" t="s">
        <v>394</v>
      </c>
      <c r="C411" s="61" t="s">
        <v>589</v>
      </c>
      <c r="D411" s="61" t="s">
        <v>865</v>
      </c>
      <c r="E411" s="1" t="s">
        <v>804</v>
      </c>
      <c r="F411" s="62" t="str">
        <f t="shared" si="87"/>
        <v>20112</v>
      </c>
      <c r="G411" s="255">
        <v>10620112</v>
      </c>
      <c r="H411" s="1" t="s">
        <v>385</v>
      </c>
      <c r="I411" s="61">
        <v>8</v>
      </c>
      <c r="J411" s="61">
        <v>5.6</v>
      </c>
      <c r="K411" s="61">
        <v>8.6</v>
      </c>
      <c r="L411" s="69">
        <f t="shared" si="76"/>
        <v>0.44799999999999995</v>
      </c>
      <c r="M411" s="69">
        <f t="shared" si="77"/>
        <v>0.68799999999999994</v>
      </c>
      <c r="N411" s="56">
        <f>INDEX(Rate_Chart!$A$1:$AK$127,MATCH(Data!J411,Rate_Chart!$A$1:$A$127,0),MATCH(Data!K411,Rate_Chart!$A$1:$AK$1,0))</f>
        <v>45.824799999999996</v>
      </c>
      <c r="O411" s="57">
        <f t="shared" si="78"/>
        <v>366.59839999999997</v>
      </c>
      <c r="P411" s="58">
        <f t="shared" si="79"/>
        <v>404.33647058823533</v>
      </c>
      <c r="Q411" s="58">
        <f t="shared" si="80"/>
        <v>269.55764705882353</v>
      </c>
      <c r="R411" s="66">
        <f t="shared" si="86"/>
        <v>6.4154720000000003</v>
      </c>
      <c r="S411" s="64">
        <f t="shared" si="81"/>
        <v>30</v>
      </c>
      <c r="T411" s="66">
        <f t="shared" si="82"/>
        <v>403.01387199999999</v>
      </c>
      <c r="U411" s="68">
        <f t="shared" si="83"/>
        <v>50.376733999999999</v>
      </c>
      <c r="V411" s="68">
        <f t="shared" si="84"/>
        <v>444.50059411764715</v>
      </c>
      <c r="W411" s="68">
        <f t="shared" si="85"/>
        <v>296.33372941176475</v>
      </c>
    </row>
    <row r="412" spans="1:23" x14ac:dyDescent="0.25">
      <c r="A412" s="169" t="s">
        <v>913</v>
      </c>
      <c r="B412" s="61" t="s">
        <v>395</v>
      </c>
      <c r="C412" s="61" t="s">
        <v>589</v>
      </c>
      <c r="D412" s="61" t="s">
        <v>865</v>
      </c>
      <c r="E412" s="1" t="s">
        <v>804</v>
      </c>
      <c r="F412" s="62" t="str">
        <f t="shared" si="87"/>
        <v>20112</v>
      </c>
      <c r="G412" s="255">
        <v>10620112</v>
      </c>
      <c r="H412" s="1" t="s">
        <v>386</v>
      </c>
      <c r="I412" s="61">
        <v>10</v>
      </c>
      <c r="J412" s="61">
        <v>3.6</v>
      </c>
      <c r="K412" s="61">
        <v>8.5</v>
      </c>
      <c r="L412" s="69">
        <f t="shared" si="76"/>
        <v>0.36</v>
      </c>
      <c r="M412" s="69">
        <f t="shared" si="77"/>
        <v>0.85</v>
      </c>
      <c r="N412" s="56">
        <f>INDEX(Rate_Chart!$A$1:$AK$127,MATCH(Data!J412,Rate_Chart!$A$1:$A$127,0),MATCH(Data!K412,Rate_Chart!$A$1:$AK$1,0))</f>
        <v>38.643181500000004</v>
      </c>
      <c r="O412" s="57">
        <f t="shared" si="78"/>
        <v>386.43181500000003</v>
      </c>
      <c r="P412" s="58">
        <f t="shared" si="79"/>
        <v>417.01274999999998</v>
      </c>
      <c r="Q412" s="58">
        <f t="shared" si="80"/>
        <v>278.00849999999997</v>
      </c>
      <c r="R412" s="66">
        <f t="shared" si="86"/>
        <v>6.7625567625000009</v>
      </c>
      <c r="S412" s="64">
        <f t="shared" si="81"/>
        <v>37.5</v>
      </c>
      <c r="T412" s="66">
        <f t="shared" si="82"/>
        <v>430.69437176250005</v>
      </c>
      <c r="U412" s="68">
        <f t="shared" si="83"/>
        <v>43.069437176250005</v>
      </c>
      <c r="V412" s="68">
        <f t="shared" si="84"/>
        <v>464.77809902428061</v>
      </c>
      <c r="W412" s="68">
        <f t="shared" si="85"/>
        <v>309.85206601618705</v>
      </c>
    </row>
    <row r="413" spans="1:23" x14ac:dyDescent="0.25">
      <c r="A413" s="169" t="s">
        <v>914</v>
      </c>
      <c r="B413" s="61" t="s">
        <v>394</v>
      </c>
      <c r="C413" s="61" t="s">
        <v>589</v>
      </c>
      <c r="D413" s="61" t="s">
        <v>865</v>
      </c>
      <c r="E413" s="1" t="s">
        <v>804</v>
      </c>
      <c r="F413" s="62" t="str">
        <f t="shared" si="87"/>
        <v>20112</v>
      </c>
      <c r="G413" s="255">
        <v>10620112</v>
      </c>
      <c r="H413" s="1" t="s">
        <v>386</v>
      </c>
      <c r="I413" s="61">
        <v>14</v>
      </c>
      <c r="J413" s="61">
        <v>4.4000000000000004</v>
      </c>
      <c r="K413" s="61">
        <v>8.1999999999999993</v>
      </c>
      <c r="L413" s="69">
        <f t="shared" ref="L413:L476" si="88">J413*I413/100</f>
        <v>0.6160000000000001</v>
      </c>
      <c r="M413" s="69">
        <f t="shared" ref="M413:M476" si="89">K413*I413/100</f>
        <v>1.1479999999999999</v>
      </c>
      <c r="N413" s="56">
        <f>INDEX(Rate_Chart!$A$1:$AK$127,MATCH(Data!J413,Rate_Chart!$A$1:$A$127,0),MATCH(Data!K413,Rate_Chart!$A$1:$AK$1,0))</f>
        <v>41.145139800000003</v>
      </c>
      <c r="O413" s="57">
        <f t="shared" ref="O413:O476" si="90">N413*I413</f>
        <v>576.03195720000008</v>
      </c>
      <c r="P413" s="58">
        <f t="shared" ref="P413:P476" si="91">N413/(J413%+K413%*2/3)</f>
        <v>417.01155202702705</v>
      </c>
      <c r="Q413" s="58">
        <f t="shared" ref="Q413:Q476" si="92">P413*2/3</f>
        <v>278.00770135135139</v>
      </c>
      <c r="R413" s="66">
        <f t="shared" ref="R413:R476" si="93">O413*1.75%</f>
        <v>10.080559251000002</v>
      </c>
      <c r="S413" s="64">
        <f t="shared" ref="S413:S476" si="94">I413*3.75</f>
        <v>52.5</v>
      </c>
      <c r="T413" s="66">
        <f t="shared" ref="T413:T476" si="95">R413+S413+O413</f>
        <v>638.61251645100003</v>
      </c>
      <c r="U413" s="68">
        <f t="shared" ref="U413:U476" si="96">T413/I413</f>
        <v>45.615179746500004</v>
      </c>
      <c r="V413" s="68">
        <f t="shared" ref="V413:V476" si="97">U413/(J413%+K413%*2/3)</f>
        <v>462.31601094425679</v>
      </c>
      <c r="W413" s="68">
        <f t="shared" ref="W413:W476" si="98">V413*2/3</f>
        <v>308.21067396283786</v>
      </c>
    </row>
    <row r="414" spans="1:23" x14ac:dyDescent="0.25">
      <c r="A414" s="169" t="s">
        <v>914</v>
      </c>
      <c r="B414" s="61" t="s">
        <v>395</v>
      </c>
      <c r="C414" s="61" t="s">
        <v>589</v>
      </c>
      <c r="D414" s="61" t="s">
        <v>865</v>
      </c>
      <c r="E414" s="1" t="s">
        <v>804</v>
      </c>
      <c r="F414" s="62" t="str">
        <f t="shared" si="87"/>
        <v>20112</v>
      </c>
      <c r="G414" s="255">
        <v>10620112</v>
      </c>
      <c r="H414" s="1" t="s">
        <v>386</v>
      </c>
      <c r="I414" s="61">
        <v>13</v>
      </c>
      <c r="J414" s="61">
        <v>3.3</v>
      </c>
      <c r="K414" s="61">
        <v>8.3000000000000007</v>
      </c>
      <c r="L414" s="69">
        <f t="shared" si="88"/>
        <v>0.42899999999999999</v>
      </c>
      <c r="M414" s="69">
        <f t="shared" si="89"/>
        <v>1.079</v>
      </c>
      <c r="N414" s="56">
        <f>INDEX(Rate_Chart!$A$1:$AK$127,MATCH(Data!J414,Rate_Chart!$A$1:$A$127,0),MATCH(Data!K414,Rate_Chart!$A$1:$AK$1,0))</f>
        <v>36.836153700000004</v>
      </c>
      <c r="O414" s="57">
        <f t="shared" si="90"/>
        <v>478.86999810000003</v>
      </c>
      <c r="P414" s="58">
        <f t="shared" si="91"/>
        <v>417.01306075471695</v>
      </c>
      <c r="Q414" s="58">
        <f t="shared" si="92"/>
        <v>278.00870716981132</v>
      </c>
      <c r="R414" s="66">
        <f t="shared" si="93"/>
        <v>8.3802249667500011</v>
      </c>
      <c r="S414" s="64">
        <f t="shared" si="94"/>
        <v>48.75</v>
      </c>
      <c r="T414" s="66">
        <f t="shared" si="95"/>
        <v>536.00022306674998</v>
      </c>
      <c r="U414" s="68">
        <f t="shared" si="96"/>
        <v>41.230786389750001</v>
      </c>
      <c r="V414" s="68">
        <f t="shared" si="97"/>
        <v>466.76361950660373</v>
      </c>
      <c r="W414" s="68">
        <f t="shared" si="98"/>
        <v>311.1757463377358</v>
      </c>
    </row>
    <row r="415" spans="1:23" x14ac:dyDescent="0.25">
      <c r="A415" s="169" t="s">
        <v>915</v>
      </c>
      <c r="B415" s="61" t="s">
        <v>394</v>
      </c>
      <c r="C415" s="61" t="s">
        <v>589</v>
      </c>
      <c r="D415" s="61" t="s">
        <v>865</v>
      </c>
      <c r="E415" s="1" t="s">
        <v>804</v>
      </c>
      <c r="F415" s="62" t="str">
        <f t="shared" si="87"/>
        <v>20112</v>
      </c>
      <c r="G415" s="255">
        <v>10620112</v>
      </c>
      <c r="H415" s="1" t="s">
        <v>385</v>
      </c>
      <c r="I415" s="61">
        <v>9</v>
      </c>
      <c r="J415" s="61">
        <v>5.5</v>
      </c>
      <c r="K415" s="61">
        <v>8.6</v>
      </c>
      <c r="L415" s="69">
        <f t="shared" si="88"/>
        <v>0.495</v>
      </c>
      <c r="M415" s="69">
        <f t="shared" si="89"/>
        <v>0.77399999999999991</v>
      </c>
      <c r="N415" s="56">
        <f>INDEX(Rate_Chart!$A$1:$AK$127,MATCH(Data!J415,Rate_Chart!$A$1:$A$127,0),MATCH(Data!K415,Rate_Chart!$A$1:$AK$1,0))</f>
        <v>46.566181499999999</v>
      </c>
      <c r="O415" s="57">
        <f t="shared" si="90"/>
        <v>419.09563349999996</v>
      </c>
      <c r="P415" s="58">
        <f t="shared" si="91"/>
        <v>414.53574035608312</v>
      </c>
      <c r="Q415" s="58">
        <f t="shared" si="92"/>
        <v>276.35716023738877</v>
      </c>
      <c r="R415" s="66">
        <f t="shared" si="93"/>
        <v>7.3341735862500004</v>
      </c>
      <c r="S415" s="64">
        <f t="shared" si="94"/>
        <v>33.75</v>
      </c>
      <c r="T415" s="66">
        <f t="shared" si="95"/>
        <v>460.17980708624998</v>
      </c>
      <c r="U415" s="68">
        <f t="shared" si="96"/>
        <v>51.131089676249999</v>
      </c>
      <c r="V415" s="68">
        <f t="shared" si="97"/>
        <v>455.17290512982197</v>
      </c>
      <c r="W415" s="68">
        <f t="shared" si="98"/>
        <v>303.44860341988129</v>
      </c>
    </row>
    <row r="416" spans="1:23" x14ac:dyDescent="0.25">
      <c r="A416" s="169" t="s">
        <v>915</v>
      </c>
      <c r="B416" s="61" t="s">
        <v>395</v>
      </c>
      <c r="C416" s="61" t="s">
        <v>589</v>
      </c>
      <c r="D416" s="61" t="s">
        <v>865</v>
      </c>
      <c r="E416" s="1" t="s">
        <v>804</v>
      </c>
      <c r="F416" s="62" t="str">
        <f t="shared" si="87"/>
        <v>20112</v>
      </c>
      <c r="G416" s="255">
        <v>10620112</v>
      </c>
      <c r="H416" s="1" t="s">
        <v>386</v>
      </c>
      <c r="I416" s="61">
        <v>14</v>
      </c>
      <c r="J416" s="61">
        <v>3</v>
      </c>
      <c r="K416" s="61">
        <v>8.1999999999999993</v>
      </c>
      <c r="L416" s="69">
        <f t="shared" si="88"/>
        <v>0.42</v>
      </c>
      <c r="M416" s="69">
        <f t="shared" si="89"/>
        <v>1.1479999999999999</v>
      </c>
      <c r="N416" s="56">
        <f>INDEX(Rate_Chart!$A$1:$AK$127,MATCH(Data!J416,Rate_Chart!$A$1:$A$127,0),MATCH(Data!K416,Rate_Chart!$A$1:$AK$1,0))</f>
        <v>35.307139800000002</v>
      </c>
      <c r="O416" s="57">
        <f t="shared" si="90"/>
        <v>494.29995719999999</v>
      </c>
      <c r="P416" s="58">
        <f t="shared" si="91"/>
        <v>417.01346220472442</v>
      </c>
      <c r="Q416" s="58">
        <f t="shared" si="92"/>
        <v>278.00897480314961</v>
      </c>
      <c r="R416" s="66">
        <f t="shared" si="93"/>
        <v>8.650249251</v>
      </c>
      <c r="S416" s="64">
        <f t="shared" si="94"/>
        <v>52.5</v>
      </c>
      <c r="T416" s="66">
        <f t="shared" si="95"/>
        <v>555.45020645099999</v>
      </c>
      <c r="U416" s="68">
        <f t="shared" si="96"/>
        <v>39.675014746499997</v>
      </c>
      <c r="V416" s="68">
        <f t="shared" si="97"/>
        <v>468.60253637598419</v>
      </c>
      <c r="W416" s="68">
        <f t="shared" si="98"/>
        <v>312.40169091732281</v>
      </c>
    </row>
    <row r="417" spans="1:23" x14ac:dyDescent="0.25">
      <c r="A417" s="169" t="s">
        <v>916</v>
      </c>
      <c r="B417" s="61" t="s">
        <v>394</v>
      </c>
      <c r="C417" s="61" t="s">
        <v>589</v>
      </c>
      <c r="D417" s="61" t="s">
        <v>865</v>
      </c>
      <c r="E417" s="1" t="s">
        <v>804</v>
      </c>
      <c r="F417" s="62" t="str">
        <f t="shared" si="87"/>
        <v>20112</v>
      </c>
      <c r="G417" s="255">
        <v>10620112</v>
      </c>
      <c r="H417" s="1" t="s">
        <v>386</v>
      </c>
      <c r="I417" s="61">
        <v>14</v>
      </c>
      <c r="J417" s="61">
        <v>4.7</v>
      </c>
      <c r="K417" s="61">
        <v>8.5</v>
      </c>
      <c r="L417" s="69">
        <f t="shared" si="88"/>
        <v>0.65799999999999992</v>
      </c>
      <c r="M417" s="69">
        <f t="shared" si="89"/>
        <v>1.19</v>
      </c>
      <c r="N417" s="56">
        <f>INDEX(Rate_Chart!$A$1:$AK$127,MATCH(Data!J417,Rate_Chart!$A$1:$A$127,0),MATCH(Data!K417,Rate_Chart!$A$1:$AK$1,0))</f>
        <v>43.2301815</v>
      </c>
      <c r="O417" s="57">
        <f t="shared" si="90"/>
        <v>605.22254099999998</v>
      </c>
      <c r="P417" s="58">
        <f t="shared" si="91"/>
        <v>417.01139710610931</v>
      </c>
      <c r="Q417" s="58">
        <f t="shared" si="92"/>
        <v>278.00759807073956</v>
      </c>
      <c r="R417" s="66">
        <f t="shared" si="93"/>
        <v>10.591394467500001</v>
      </c>
      <c r="S417" s="64">
        <f t="shared" si="94"/>
        <v>52.5</v>
      </c>
      <c r="T417" s="66">
        <f t="shared" si="95"/>
        <v>668.31393546749996</v>
      </c>
      <c r="U417" s="68">
        <f t="shared" si="96"/>
        <v>47.736709676249994</v>
      </c>
      <c r="V417" s="68">
        <f t="shared" si="97"/>
        <v>460.48272999598061</v>
      </c>
      <c r="W417" s="68">
        <f t="shared" si="98"/>
        <v>306.98848666398709</v>
      </c>
    </row>
    <row r="418" spans="1:23" x14ac:dyDescent="0.25">
      <c r="A418" s="169" t="s">
        <v>916</v>
      </c>
      <c r="B418" s="61" t="s">
        <v>395</v>
      </c>
      <c r="C418" s="61" t="s">
        <v>589</v>
      </c>
      <c r="D418" s="61" t="s">
        <v>865</v>
      </c>
      <c r="E418" s="1" t="s">
        <v>804</v>
      </c>
      <c r="F418" s="62" t="str">
        <f t="shared" si="87"/>
        <v>20112</v>
      </c>
      <c r="G418" s="255">
        <v>10620112</v>
      </c>
      <c r="H418" s="1" t="s">
        <v>386</v>
      </c>
      <c r="I418" s="61">
        <v>12</v>
      </c>
      <c r="J418" s="61">
        <v>3</v>
      </c>
      <c r="K418" s="61">
        <v>8</v>
      </c>
      <c r="L418" s="69">
        <f t="shared" si="88"/>
        <v>0.36</v>
      </c>
      <c r="M418" s="69">
        <f t="shared" si="89"/>
        <v>0.96</v>
      </c>
      <c r="N418" s="56">
        <f>INDEX(Rate_Chart!$A$1:$AK$127,MATCH(Data!J418,Rate_Chart!$A$1:$A$127,0),MATCH(Data!K418,Rate_Chart!$A$1:$AK$1,0))</f>
        <v>34.751112000000006</v>
      </c>
      <c r="O418" s="57">
        <f t="shared" si="90"/>
        <v>417.01334400000007</v>
      </c>
      <c r="P418" s="58">
        <f t="shared" si="91"/>
        <v>417.01334400000002</v>
      </c>
      <c r="Q418" s="58">
        <f t="shared" si="92"/>
        <v>278.00889599999999</v>
      </c>
      <c r="R418" s="66">
        <f t="shared" si="93"/>
        <v>7.2977335200000022</v>
      </c>
      <c r="S418" s="64">
        <f t="shared" si="94"/>
        <v>45</v>
      </c>
      <c r="T418" s="66">
        <f t="shared" si="95"/>
        <v>469.31107752000008</v>
      </c>
      <c r="U418" s="68">
        <f t="shared" si="96"/>
        <v>39.109256460000005</v>
      </c>
      <c r="V418" s="68">
        <f t="shared" si="97"/>
        <v>469.31107752000003</v>
      </c>
      <c r="W418" s="68">
        <f t="shared" si="98"/>
        <v>312.87405168000004</v>
      </c>
    </row>
    <row r="419" spans="1:23" x14ac:dyDescent="0.25">
      <c r="A419" s="169" t="s">
        <v>917</v>
      </c>
      <c r="B419" s="61" t="s">
        <v>394</v>
      </c>
      <c r="C419" s="61" t="s">
        <v>589</v>
      </c>
      <c r="D419" s="61" t="s">
        <v>865</v>
      </c>
      <c r="E419" s="1" t="s">
        <v>804</v>
      </c>
      <c r="F419" s="62" t="str">
        <f t="shared" si="87"/>
        <v>20112</v>
      </c>
      <c r="G419" s="255">
        <v>10620112</v>
      </c>
      <c r="H419" s="1" t="s">
        <v>386</v>
      </c>
      <c r="I419" s="61">
        <v>13</v>
      </c>
      <c r="J419" s="61">
        <v>4.5</v>
      </c>
      <c r="K419" s="61">
        <v>8.5</v>
      </c>
      <c r="L419" s="69">
        <f t="shared" si="88"/>
        <v>0.58499999999999996</v>
      </c>
      <c r="M419" s="69">
        <f t="shared" si="89"/>
        <v>1.105</v>
      </c>
      <c r="N419" s="56">
        <f>INDEX(Rate_Chart!$A$1:$AK$127,MATCH(Data!J419,Rate_Chart!$A$1:$A$127,0),MATCH(Data!K419,Rate_Chart!$A$1:$AK$1,0))</f>
        <v>42.396181500000004</v>
      </c>
      <c r="O419" s="57">
        <f t="shared" si="90"/>
        <v>551.15035950000004</v>
      </c>
      <c r="P419" s="58">
        <f t="shared" si="91"/>
        <v>417.01162131147544</v>
      </c>
      <c r="Q419" s="58">
        <f t="shared" si="92"/>
        <v>278.00774754098364</v>
      </c>
      <c r="R419" s="66">
        <f t="shared" si="93"/>
        <v>9.6451312912500011</v>
      </c>
      <c r="S419" s="64">
        <f t="shared" si="94"/>
        <v>48.75</v>
      </c>
      <c r="T419" s="66">
        <f t="shared" si="95"/>
        <v>609.54549079125002</v>
      </c>
      <c r="U419" s="68">
        <f t="shared" si="96"/>
        <v>46.888114676249998</v>
      </c>
      <c r="V419" s="68">
        <f t="shared" si="97"/>
        <v>461.19457058606554</v>
      </c>
      <c r="W419" s="68">
        <f t="shared" si="98"/>
        <v>307.46304705737703</v>
      </c>
    </row>
    <row r="420" spans="1:23" x14ac:dyDescent="0.25">
      <c r="A420" s="169" t="s">
        <v>917</v>
      </c>
      <c r="B420" s="61" t="s">
        <v>395</v>
      </c>
      <c r="C420" s="61" t="s">
        <v>589</v>
      </c>
      <c r="D420" s="61" t="s">
        <v>865</v>
      </c>
      <c r="E420" s="1" t="s">
        <v>804</v>
      </c>
      <c r="F420" s="62" t="str">
        <f t="shared" si="87"/>
        <v>20112</v>
      </c>
      <c r="G420" s="255">
        <v>10620112</v>
      </c>
      <c r="H420" s="1" t="s">
        <v>386</v>
      </c>
      <c r="I420" s="61">
        <v>15</v>
      </c>
      <c r="J420" s="61">
        <v>3.5</v>
      </c>
      <c r="K420" s="61">
        <v>8.4</v>
      </c>
      <c r="L420" s="69">
        <f t="shared" si="88"/>
        <v>0.52500000000000002</v>
      </c>
      <c r="M420" s="69">
        <f t="shared" si="89"/>
        <v>1.26</v>
      </c>
      <c r="N420" s="56">
        <f>INDEX(Rate_Chart!$A$1:$AK$127,MATCH(Data!J420,Rate_Chart!$A$1:$A$127,0),MATCH(Data!K420,Rate_Chart!$A$1:$AK$1,0))</f>
        <v>37.948167600000005</v>
      </c>
      <c r="O420" s="57">
        <f t="shared" si="90"/>
        <v>569.22251400000005</v>
      </c>
      <c r="P420" s="58">
        <f t="shared" si="91"/>
        <v>417.01283076923085</v>
      </c>
      <c r="Q420" s="58">
        <f t="shared" si="92"/>
        <v>278.00855384615392</v>
      </c>
      <c r="R420" s="66">
        <f t="shared" si="93"/>
        <v>9.9613939950000017</v>
      </c>
      <c r="S420" s="64">
        <f t="shared" si="94"/>
        <v>56.25</v>
      </c>
      <c r="T420" s="66">
        <f t="shared" si="95"/>
        <v>635.43390799500003</v>
      </c>
      <c r="U420" s="68">
        <f t="shared" si="96"/>
        <v>42.362260533000004</v>
      </c>
      <c r="V420" s="68">
        <f t="shared" si="97"/>
        <v>465.51934651648355</v>
      </c>
      <c r="W420" s="68">
        <f t="shared" si="98"/>
        <v>310.34623101098902</v>
      </c>
    </row>
    <row r="421" spans="1:23" x14ac:dyDescent="0.25">
      <c r="A421" s="169" t="s">
        <v>918</v>
      </c>
      <c r="B421" s="61" t="s">
        <v>394</v>
      </c>
      <c r="C421" s="61" t="s">
        <v>589</v>
      </c>
      <c r="D421" s="61" t="s">
        <v>865</v>
      </c>
      <c r="E421" s="1" t="s">
        <v>804</v>
      </c>
      <c r="F421" s="62" t="str">
        <f t="shared" si="87"/>
        <v>20112</v>
      </c>
      <c r="G421" s="255">
        <v>10620112</v>
      </c>
      <c r="H421" s="1" t="s">
        <v>385</v>
      </c>
      <c r="I421" s="61">
        <v>13</v>
      </c>
      <c r="J421" s="61">
        <v>5.5</v>
      </c>
      <c r="K421" s="61">
        <v>8.4</v>
      </c>
      <c r="L421" s="69">
        <f t="shared" si="88"/>
        <v>0.71499999999999997</v>
      </c>
      <c r="M421" s="69">
        <f t="shared" si="89"/>
        <v>1.0920000000000001</v>
      </c>
      <c r="N421" s="56">
        <f>INDEX(Rate_Chart!$A$1:$AK$127,MATCH(Data!J421,Rate_Chart!$A$1:$A$127,0),MATCH(Data!K421,Rate_Chart!$A$1:$AK$1,0))</f>
        <v>46.288167600000008</v>
      </c>
      <c r="O421" s="57">
        <f t="shared" si="90"/>
        <v>601.74617880000005</v>
      </c>
      <c r="P421" s="58">
        <f t="shared" si="91"/>
        <v>417.01051891891899</v>
      </c>
      <c r="Q421" s="58">
        <f t="shared" si="92"/>
        <v>278.00701261261264</v>
      </c>
      <c r="R421" s="66">
        <f t="shared" si="93"/>
        <v>10.530558129000003</v>
      </c>
      <c r="S421" s="64">
        <f t="shared" si="94"/>
        <v>48.75</v>
      </c>
      <c r="T421" s="66">
        <f t="shared" si="95"/>
        <v>661.02673692900009</v>
      </c>
      <c r="U421" s="68">
        <f t="shared" si="96"/>
        <v>50.848210533000007</v>
      </c>
      <c r="V421" s="68">
        <f t="shared" si="97"/>
        <v>458.09198678378385</v>
      </c>
      <c r="W421" s="68">
        <f t="shared" si="98"/>
        <v>305.39465785585588</v>
      </c>
    </row>
    <row r="422" spans="1:23" x14ac:dyDescent="0.25">
      <c r="A422" s="169" t="s">
        <v>918</v>
      </c>
      <c r="B422" s="61" t="s">
        <v>395</v>
      </c>
      <c r="C422" s="61" t="s">
        <v>589</v>
      </c>
      <c r="D422" s="61" t="s">
        <v>865</v>
      </c>
      <c r="E422" s="1" t="s">
        <v>804</v>
      </c>
      <c r="F422" s="62" t="str">
        <f t="shared" si="87"/>
        <v>20112</v>
      </c>
      <c r="G422" s="255">
        <v>10620112</v>
      </c>
      <c r="H422" s="1" t="s">
        <v>386</v>
      </c>
      <c r="I422" s="61">
        <v>12</v>
      </c>
      <c r="J422" s="61">
        <v>4.0999999999999996</v>
      </c>
      <c r="K422" s="61">
        <v>8.3000000000000007</v>
      </c>
      <c r="L422" s="69">
        <f t="shared" si="88"/>
        <v>0.49199999999999994</v>
      </c>
      <c r="M422" s="69">
        <f t="shared" si="89"/>
        <v>0.99600000000000011</v>
      </c>
      <c r="N422" s="56">
        <f>INDEX(Rate_Chart!$A$1:$AK$127,MATCH(Data!J422,Rate_Chart!$A$1:$A$127,0),MATCH(Data!K422,Rate_Chart!$A$1:$AK$1,0))</f>
        <v>40.172153700000003</v>
      </c>
      <c r="O422" s="57">
        <f t="shared" si="90"/>
        <v>482.06584440000006</v>
      </c>
      <c r="P422" s="58">
        <f t="shared" si="91"/>
        <v>417.01197612456752</v>
      </c>
      <c r="Q422" s="58">
        <f t="shared" si="92"/>
        <v>278.00798408304502</v>
      </c>
      <c r="R422" s="66">
        <f t="shared" si="93"/>
        <v>8.4361522770000015</v>
      </c>
      <c r="S422" s="64">
        <f t="shared" si="94"/>
        <v>45</v>
      </c>
      <c r="T422" s="66">
        <f t="shared" si="95"/>
        <v>535.50199667700008</v>
      </c>
      <c r="U422" s="68">
        <f t="shared" si="96"/>
        <v>44.625166389750007</v>
      </c>
      <c r="V422" s="68">
        <f t="shared" si="97"/>
        <v>463.23702134688591</v>
      </c>
      <c r="W422" s="68">
        <f t="shared" si="98"/>
        <v>308.82468089792394</v>
      </c>
    </row>
    <row r="423" spans="1:23" x14ac:dyDescent="0.25">
      <c r="A423" s="169" t="s">
        <v>882</v>
      </c>
      <c r="B423" s="61" t="s">
        <v>394</v>
      </c>
      <c r="C423" s="61" t="s">
        <v>589</v>
      </c>
      <c r="D423" s="61" t="s">
        <v>865</v>
      </c>
      <c r="E423" s="1" t="s">
        <v>804</v>
      </c>
      <c r="F423" s="62" t="str">
        <f t="shared" si="87"/>
        <v>20112</v>
      </c>
      <c r="G423" s="255">
        <v>10620112</v>
      </c>
      <c r="H423" s="1" t="s">
        <v>386</v>
      </c>
      <c r="I423" s="61">
        <v>12</v>
      </c>
      <c r="J423" s="61">
        <v>4</v>
      </c>
      <c r="K423" s="61">
        <v>8</v>
      </c>
      <c r="L423" s="69">
        <f t="shared" si="88"/>
        <v>0.48</v>
      </c>
      <c r="M423" s="69">
        <f t="shared" si="89"/>
        <v>0.96</v>
      </c>
      <c r="N423" s="56">
        <f>INDEX(Rate_Chart!$A$1:$AK$127,MATCH(Data!J423,Rate_Chart!$A$1:$A$127,0),MATCH(Data!K423,Rate_Chart!$A$1:$AK$1,0))</f>
        <v>38.921112000000008</v>
      </c>
      <c r="O423" s="57">
        <f t="shared" si="90"/>
        <v>467.0533440000001</v>
      </c>
      <c r="P423" s="58">
        <f t="shared" si="91"/>
        <v>417.01191428571434</v>
      </c>
      <c r="Q423" s="58">
        <f t="shared" si="92"/>
        <v>278.00794285714289</v>
      </c>
      <c r="R423" s="66">
        <f t="shared" si="93"/>
        <v>8.1734335200000032</v>
      </c>
      <c r="S423" s="64">
        <f t="shared" si="94"/>
        <v>45</v>
      </c>
      <c r="T423" s="66">
        <f t="shared" si="95"/>
        <v>520.22677752000004</v>
      </c>
      <c r="U423" s="68">
        <f t="shared" si="96"/>
        <v>43.352231460000006</v>
      </c>
      <c r="V423" s="68">
        <f t="shared" si="97"/>
        <v>464.48819421428578</v>
      </c>
      <c r="W423" s="68">
        <f t="shared" si="98"/>
        <v>309.65879614285717</v>
      </c>
    </row>
    <row r="424" spans="1:23" x14ac:dyDescent="0.25">
      <c r="A424" s="169" t="s">
        <v>882</v>
      </c>
      <c r="B424" s="61" t="s">
        <v>395</v>
      </c>
      <c r="C424" s="61" t="s">
        <v>589</v>
      </c>
      <c r="D424" s="61" t="s">
        <v>865</v>
      </c>
      <c r="E424" s="1" t="s">
        <v>804</v>
      </c>
      <c r="F424" s="62" t="str">
        <f t="shared" si="87"/>
        <v>20112</v>
      </c>
      <c r="G424" s="255">
        <v>10620112</v>
      </c>
      <c r="H424" s="1" t="s">
        <v>386</v>
      </c>
      <c r="I424" s="61">
        <v>12</v>
      </c>
      <c r="J424" s="61">
        <v>3</v>
      </c>
      <c r="K424" s="61">
        <v>8.1999999999999993</v>
      </c>
      <c r="L424" s="69">
        <f t="shared" si="88"/>
        <v>0.36</v>
      </c>
      <c r="M424" s="69">
        <f t="shared" si="89"/>
        <v>0.98399999999999987</v>
      </c>
      <c r="N424" s="56">
        <f>INDEX(Rate_Chart!$A$1:$AK$127,MATCH(Data!J424,Rate_Chart!$A$1:$A$127,0),MATCH(Data!K424,Rate_Chart!$A$1:$AK$1,0))</f>
        <v>35.307139800000002</v>
      </c>
      <c r="O424" s="57">
        <f t="shared" si="90"/>
        <v>423.68567760000002</v>
      </c>
      <c r="P424" s="58">
        <f t="shared" si="91"/>
        <v>417.01346220472442</v>
      </c>
      <c r="Q424" s="58">
        <f t="shared" si="92"/>
        <v>278.00897480314961</v>
      </c>
      <c r="R424" s="66">
        <f t="shared" si="93"/>
        <v>7.4144993580000014</v>
      </c>
      <c r="S424" s="64">
        <f t="shared" si="94"/>
        <v>45</v>
      </c>
      <c r="T424" s="66">
        <f t="shared" si="95"/>
        <v>476.10017695800002</v>
      </c>
      <c r="U424" s="68">
        <f t="shared" si="96"/>
        <v>39.675014746500004</v>
      </c>
      <c r="V424" s="68">
        <f t="shared" si="97"/>
        <v>468.6025363759843</v>
      </c>
      <c r="W424" s="68">
        <f t="shared" si="98"/>
        <v>312.40169091732287</v>
      </c>
    </row>
    <row r="425" spans="1:23" x14ac:dyDescent="0.25">
      <c r="A425" s="169" t="s">
        <v>883</v>
      </c>
      <c r="B425" s="61" t="s">
        <v>394</v>
      </c>
      <c r="C425" s="61" t="s">
        <v>589</v>
      </c>
      <c r="D425" s="61" t="s">
        <v>865</v>
      </c>
      <c r="E425" s="1" t="s">
        <v>804</v>
      </c>
      <c r="F425" s="62" t="str">
        <f t="shared" si="87"/>
        <v>20112</v>
      </c>
      <c r="G425" s="255">
        <v>10620112</v>
      </c>
      <c r="H425" s="1" t="s">
        <v>386</v>
      </c>
      <c r="I425" s="61">
        <v>9</v>
      </c>
      <c r="J425" s="61">
        <v>4.8</v>
      </c>
      <c r="K425" s="61">
        <v>8.5</v>
      </c>
      <c r="L425" s="69">
        <f t="shared" si="88"/>
        <v>0.43199999999999994</v>
      </c>
      <c r="M425" s="69">
        <f t="shared" si="89"/>
        <v>0.76500000000000001</v>
      </c>
      <c r="N425" s="56">
        <f>INDEX(Rate_Chart!$A$1:$AK$127,MATCH(Data!J425,Rate_Chart!$A$1:$A$127,0),MATCH(Data!K425,Rate_Chart!$A$1:$AK$1,0))</f>
        <v>43.647181500000002</v>
      </c>
      <c r="O425" s="57">
        <f t="shared" si="90"/>
        <v>392.8246335</v>
      </c>
      <c r="P425" s="58">
        <f t="shared" si="91"/>
        <v>417.0112882165605</v>
      </c>
      <c r="Q425" s="58">
        <f t="shared" si="92"/>
        <v>278.00752547770702</v>
      </c>
      <c r="R425" s="66">
        <f t="shared" si="93"/>
        <v>6.8744310862500004</v>
      </c>
      <c r="S425" s="64">
        <f t="shared" si="94"/>
        <v>33.75</v>
      </c>
      <c r="T425" s="66">
        <f t="shared" si="95"/>
        <v>433.44906458625002</v>
      </c>
      <c r="U425" s="68">
        <f t="shared" si="96"/>
        <v>48.161007176250003</v>
      </c>
      <c r="V425" s="68">
        <f t="shared" si="97"/>
        <v>460.13701123805731</v>
      </c>
      <c r="W425" s="68">
        <f t="shared" si="98"/>
        <v>306.75800749203819</v>
      </c>
    </row>
    <row r="426" spans="1:23" x14ac:dyDescent="0.25">
      <c r="A426" s="169" t="s">
        <v>883</v>
      </c>
      <c r="B426" s="61" t="s">
        <v>395</v>
      </c>
      <c r="C426" s="61" t="s">
        <v>589</v>
      </c>
      <c r="D426" s="61" t="s">
        <v>865</v>
      </c>
      <c r="E426" s="1" t="s">
        <v>804</v>
      </c>
      <c r="F426" s="62" t="str">
        <f t="shared" si="87"/>
        <v>20112</v>
      </c>
      <c r="G426" s="255">
        <v>10620112</v>
      </c>
      <c r="H426" s="1" t="s">
        <v>386</v>
      </c>
      <c r="I426" s="61">
        <v>11</v>
      </c>
      <c r="J426" s="61">
        <v>3.1</v>
      </c>
      <c r="K426" s="61">
        <v>8.3000000000000007</v>
      </c>
      <c r="L426" s="69">
        <f t="shared" si="88"/>
        <v>0.34100000000000003</v>
      </c>
      <c r="M426" s="69">
        <f t="shared" si="89"/>
        <v>0.91300000000000014</v>
      </c>
      <c r="N426" s="56">
        <f>INDEX(Rate_Chart!$A$1:$AK$127,MATCH(Data!J426,Rate_Chart!$A$1:$A$127,0),MATCH(Data!K426,Rate_Chart!$A$1:$AK$1,0))</f>
        <v>36.002153700000008</v>
      </c>
      <c r="O426" s="57">
        <f t="shared" si="90"/>
        <v>396.02369070000009</v>
      </c>
      <c r="P426" s="58">
        <f t="shared" si="91"/>
        <v>417.01336332046338</v>
      </c>
      <c r="Q426" s="58">
        <f t="shared" si="92"/>
        <v>278.00890888030892</v>
      </c>
      <c r="R426" s="66">
        <f t="shared" si="93"/>
        <v>6.9304145872500023</v>
      </c>
      <c r="S426" s="64">
        <f t="shared" si="94"/>
        <v>41.25</v>
      </c>
      <c r="T426" s="66">
        <f t="shared" si="95"/>
        <v>444.20410528725006</v>
      </c>
      <c r="U426" s="68">
        <f t="shared" si="96"/>
        <v>40.382191389750005</v>
      </c>
      <c r="V426" s="68">
        <f t="shared" si="97"/>
        <v>467.74739061486486</v>
      </c>
      <c r="W426" s="68">
        <f t="shared" si="98"/>
        <v>311.83159374324322</v>
      </c>
    </row>
    <row r="427" spans="1:23" x14ac:dyDescent="0.25">
      <c r="A427" s="169" t="s">
        <v>884</v>
      </c>
      <c r="B427" s="61" t="s">
        <v>394</v>
      </c>
      <c r="C427" s="61" t="s">
        <v>589</v>
      </c>
      <c r="D427" s="61" t="s">
        <v>865</v>
      </c>
      <c r="E427" s="1" t="s">
        <v>804</v>
      </c>
      <c r="F427" s="62" t="str">
        <f t="shared" si="87"/>
        <v>20112</v>
      </c>
      <c r="G427" s="255">
        <v>10620112</v>
      </c>
      <c r="H427" s="1" t="s">
        <v>386</v>
      </c>
      <c r="I427" s="61">
        <v>13</v>
      </c>
      <c r="J427" s="61">
        <v>4.8</v>
      </c>
      <c r="K427" s="61">
        <v>8.5</v>
      </c>
      <c r="L427" s="69">
        <f t="shared" si="88"/>
        <v>0.624</v>
      </c>
      <c r="M427" s="69">
        <f t="shared" si="89"/>
        <v>1.105</v>
      </c>
      <c r="N427" s="56">
        <f>INDEX(Rate_Chart!$A$1:$AK$127,MATCH(Data!J427,Rate_Chart!$A$1:$A$127,0),MATCH(Data!K427,Rate_Chart!$A$1:$AK$1,0))</f>
        <v>43.647181500000002</v>
      </c>
      <c r="O427" s="57">
        <f t="shared" si="90"/>
        <v>567.41335950000007</v>
      </c>
      <c r="P427" s="58">
        <f t="shared" si="91"/>
        <v>417.0112882165605</v>
      </c>
      <c r="Q427" s="58">
        <f t="shared" si="92"/>
        <v>278.00752547770702</v>
      </c>
      <c r="R427" s="66">
        <f t="shared" si="93"/>
        <v>9.929733791250003</v>
      </c>
      <c r="S427" s="64">
        <f t="shared" si="94"/>
        <v>48.75</v>
      </c>
      <c r="T427" s="66">
        <f t="shared" si="95"/>
        <v>626.09309329125006</v>
      </c>
      <c r="U427" s="68">
        <f t="shared" si="96"/>
        <v>48.161007176250003</v>
      </c>
      <c r="V427" s="68">
        <f t="shared" si="97"/>
        <v>460.13701123805731</v>
      </c>
      <c r="W427" s="68">
        <f t="shared" si="98"/>
        <v>306.75800749203819</v>
      </c>
    </row>
    <row r="428" spans="1:23" x14ac:dyDescent="0.25">
      <c r="A428" s="169" t="s">
        <v>884</v>
      </c>
      <c r="B428" s="61" t="s">
        <v>395</v>
      </c>
      <c r="C428" s="61" t="s">
        <v>589</v>
      </c>
      <c r="D428" s="61" t="s">
        <v>865</v>
      </c>
      <c r="E428" s="1" t="s">
        <v>804</v>
      </c>
      <c r="F428" s="62" t="str">
        <f t="shared" si="87"/>
        <v>20112</v>
      </c>
      <c r="G428" s="255">
        <v>10620112</v>
      </c>
      <c r="H428" s="1" t="s">
        <v>386</v>
      </c>
      <c r="I428" s="61">
        <v>11</v>
      </c>
      <c r="J428" s="61">
        <v>4.4000000000000004</v>
      </c>
      <c r="K428" s="61">
        <v>8.5</v>
      </c>
      <c r="L428" s="69">
        <f t="shared" si="88"/>
        <v>0.48400000000000004</v>
      </c>
      <c r="M428" s="69">
        <f t="shared" si="89"/>
        <v>0.93500000000000005</v>
      </c>
      <c r="N428" s="56">
        <f>INDEX(Rate_Chart!$A$1:$AK$127,MATCH(Data!J428,Rate_Chart!$A$1:$A$127,0),MATCH(Data!K428,Rate_Chart!$A$1:$AK$1,0))</f>
        <v>41.97918150000001</v>
      </c>
      <c r="O428" s="57">
        <f t="shared" si="90"/>
        <v>461.77099650000014</v>
      </c>
      <c r="P428" s="58">
        <f t="shared" si="91"/>
        <v>417.01173675496693</v>
      </c>
      <c r="Q428" s="58">
        <f t="shared" si="92"/>
        <v>278.00782450331127</v>
      </c>
      <c r="R428" s="66">
        <f t="shared" si="93"/>
        <v>8.0809924387500036</v>
      </c>
      <c r="S428" s="64">
        <f t="shared" si="94"/>
        <v>41.25</v>
      </c>
      <c r="T428" s="66">
        <f t="shared" si="95"/>
        <v>511.10198893875014</v>
      </c>
      <c r="U428" s="68">
        <f t="shared" si="96"/>
        <v>46.463817176250011</v>
      </c>
      <c r="V428" s="68">
        <f t="shared" si="97"/>
        <v>461.56109777731791</v>
      </c>
      <c r="W428" s="68">
        <f t="shared" si="98"/>
        <v>307.70739851821196</v>
      </c>
    </row>
    <row r="429" spans="1:23" x14ac:dyDescent="0.25">
      <c r="A429" s="169" t="s">
        <v>885</v>
      </c>
      <c r="B429" s="61" t="s">
        <v>394</v>
      </c>
      <c r="C429" s="61" t="s">
        <v>589</v>
      </c>
      <c r="D429" s="61" t="s">
        <v>865</v>
      </c>
      <c r="E429" s="1" t="s">
        <v>804</v>
      </c>
      <c r="F429" s="62" t="str">
        <f t="shared" si="87"/>
        <v>20112</v>
      </c>
      <c r="G429" s="255">
        <v>10620112</v>
      </c>
      <c r="H429" s="1" t="s">
        <v>386</v>
      </c>
      <c r="I429" s="61">
        <v>9</v>
      </c>
      <c r="J429" s="61">
        <v>5</v>
      </c>
      <c r="K429" s="61">
        <v>8.5</v>
      </c>
      <c r="L429" s="69">
        <f t="shared" si="88"/>
        <v>0.45</v>
      </c>
      <c r="M429" s="69">
        <f t="shared" si="89"/>
        <v>0.76500000000000001</v>
      </c>
      <c r="N429" s="56">
        <f>INDEX(Rate_Chart!$A$1:$AK$127,MATCH(Data!J429,Rate_Chart!$A$1:$A$127,0),MATCH(Data!K429,Rate_Chart!$A$1:$AK$1,0))</f>
        <v>44.481181500000005</v>
      </c>
      <c r="O429" s="57">
        <f t="shared" si="90"/>
        <v>400.33063350000003</v>
      </c>
      <c r="P429" s="58">
        <f t="shared" si="91"/>
        <v>417.01107656250002</v>
      </c>
      <c r="Q429" s="58">
        <f t="shared" si="92"/>
        <v>278.00738437500002</v>
      </c>
      <c r="R429" s="66">
        <f t="shared" si="93"/>
        <v>7.0057860862500014</v>
      </c>
      <c r="S429" s="64">
        <f t="shared" si="94"/>
        <v>33.75</v>
      </c>
      <c r="T429" s="66">
        <f t="shared" si="95"/>
        <v>441.08641958625003</v>
      </c>
      <c r="U429" s="68">
        <f t="shared" si="96"/>
        <v>49.009602176250006</v>
      </c>
      <c r="V429" s="68">
        <f t="shared" si="97"/>
        <v>459.46502040234378</v>
      </c>
      <c r="W429" s="68">
        <f t="shared" si="98"/>
        <v>306.3100136015625</v>
      </c>
    </row>
    <row r="430" spans="1:23" x14ac:dyDescent="0.25">
      <c r="A430" s="169" t="s">
        <v>885</v>
      </c>
      <c r="B430" s="61" t="s">
        <v>395</v>
      </c>
      <c r="C430" s="61" t="s">
        <v>589</v>
      </c>
      <c r="D430" s="61" t="s">
        <v>865</v>
      </c>
      <c r="E430" s="1" t="s">
        <v>804</v>
      </c>
      <c r="F430" s="62" t="str">
        <f t="shared" si="87"/>
        <v>20112</v>
      </c>
      <c r="G430" s="255">
        <v>10620112</v>
      </c>
      <c r="H430" s="1" t="s">
        <v>386</v>
      </c>
      <c r="I430" s="61">
        <v>12</v>
      </c>
      <c r="J430" s="61">
        <v>3.1</v>
      </c>
      <c r="K430" s="61">
        <v>8.1</v>
      </c>
      <c r="L430" s="69">
        <f t="shared" si="88"/>
        <v>0.37200000000000005</v>
      </c>
      <c r="M430" s="69">
        <f t="shared" si="89"/>
        <v>0.97199999999999986</v>
      </c>
      <c r="N430" s="56">
        <f>INDEX(Rate_Chart!$A$1:$AK$127,MATCH(Data!J430,Rate_Chart!$A$1:$A$127,0),MATCH(Data!K430,Rate_Chart!$A$1:$AK$1,0))</f>
        <v>35.446125899999998</v>
      </c>
      <c r="O430" s="57">
        <f t="shared" si="90"/>
        <v>425.35351079999998</v>
      </c>
      <c r="P430" s="58">
        <f t="shared" si="91"/>
        <v>417.01324588235298</v>
      </c>
      <c r="Q430" s="58">
        <f t="shared" si="92"/>
        <v>278.0088305882353</v>
      </c>
      <c r="R430" s="66">
        <f t="shared" si="93"/>
        <v>7.4436864390000004</v>
      </c>
      <c r="S430" s="64">
        <f t="shared" si="94"/>
        <v>45</v>
      </c>
      <c r="T430" s="66">
        <f t="shared" si="95"/>
        <v>477.79719723899996</v>
      </c>
      <c r="U430" s="68">
        <f t="shared" si="96"/>
        <v>39.816433103249999</v>
      </c>
      <c r="V430" s="68">
        <f t="shared" si="97"/>
        <v>468.42862474411766</v>
      </c>
      <c r="W430" s="68">
        <f t="shared" si="98"/>
        <v>312.28574982941177</v>
      </c>
    </row>
    <row r="431" spans="1:23" x14ac:dyDescent="0.25">
      <c r="A431" s="169" t="s">
        <v>886</v>
      </c>
      <c r="B431" s="61" t="s">
        <v>394</v>
      </c>
      <c r="C431" s="61" t="s">
        <v>589</v>
      </c>
      <c r="D431" s="61" t="s">
        <v>865</v>
      </c>
      <c r="E431" s="1" t="s">
        <v>804</v>
      </c>
      <c r="F431" s="62" t="str">
        <f t="shared" si="87"/>
        <v>20112</v>
      </c>
      <c r="G431" s="255">
        <v>10620112</v>
      </c>
      <c r="H431" s="1" t="s">
        <v>386</v>
      </c>
      <c r="I431" s="61">
        <v>14</v>
      </c>
      <c r="J431" s="61">
        <v>4.5</v>
      </c>
      <c r="K431" s="61">
        <v>8.5</v>
      </c>
      <c r="L431" s="69">
        <f t="shared" si="88"/>
        <v>0.63</v>
      </c>
      <c r="M431" s="69">
        <f t="shared" si="89"/>
        <v>1.19</v>
      </c>
      <c r="N431" s="56">
        <f>INDEX(Rate_Chart!$A$1:$AK$127,MATCH(Data!J431,Rate_Chart!$A$1:$A$127,0),MATCH(Data!K431,Rate_Chart!$A$1:$AK$1,0))</f>
        <v>42.396181500000004</v>
      </c>
      <c r="O431" s="57">
        <f t="shared" si="90"/>
        <v>593.54654100000005</v>
      </c>
      <c r="P431" s="58">
        <f t="shared" si="91"/>
        <v>417.01162131147544</v>
      </c>
      <c r="Q431" s="58">
        <f t="shared" si="92"/>
        <v>278.00774754098364</v>
      </c>
      <c r="R431" s="66">
        <f t="shared" si="93"/>
        <v>10.387064467500002</v>
      </c>
      <c r="S431" s="64">
        <f t="shared" si="94"/>
        <v>52.5</v>
      </c>
      <c r="T431" s="66">
        <f t="shared" si="95"/>
        <v>656.4336054675</v>
      </c>
      <c r="U431" s="68">
        <f t="shared" si="96"/>
        <v>46.888114676249998</v>
      </c>
      <c r="V431" s="68">
        <f t="shared" si="97"/>
        <v>461.19457058606554</v>
      </c>
      <c r="W431" s="68">
        <f t="shared" si="98"/>
        <v>307.46304705737703</v>
      </c>
    </row>
    <row r="432" spans="1:23" x14ac:dyDescent="0.25">
      <c r="A432" s="169" t="s">
        <v>886</v>
      </c>
      <c r="B432" s="61" t="s">
        <v>395</v>
      </c>
      <c r="C432" s="61" t="s">
        <v>589</v>
      </c>
      <c r="D432" s="61" t="s">
        <v>865</v>
      </c>
      <c r="E432" s="1" t="s">
        <v>804</v>
      </c>
      <c r="F432" s="62" t="str">
        <f t="shared" si="87"/>
        <v>20112</v>
      </c>
      <c r="G432" s="255">
        <v>10620112</v>
      </c>
      <c r="H432" s="1" t="s">
        <v>386</v>
      </c>
      <c r="I432" s="61">
        <v>8</v>
      </c>
      <c r="J432" s="61">
        <v>4.3</v>
      </c>
      <c r="K432" s="61">
        <v>8.1999999999999993</v>
      </c>
      <c r="L432" s="69">
        <f t="shared" si="88"/>
        <v>0.34399999999999997</v>
      </c>
      <c r="M432" s="69">
        <f t="shared" si="89"/>
        <v>0.65599999999999992</v>
      </c>
      <c r="N432" s="56">
        <f>INDEX(Rate_Chart!$A$1:$AK$127,MATCH(Data!J432,Rate_Chart!$A$1:$A$127,0),MATCH(Data!K432,Rate_Chart!$A$1:$AK$1,0))</f>
        <v>40.728139799999994</v>
      </c>
      <c r="O432" s="57">
        <f t="shared" si="90"/>
        <v>325.82511839999995</v>
      </c>
      <c r="P432" s="58">
        <f t="shared" si="91"/>
        <v>417.01167030716726</v>
      </c>
      <c r="Q432" s="58">
        <f t="shared" si="92"/>
        <v>278.00778020477816</v>
      </c>
      <c r="R432" s="66">
        <f t="shared" si="93"/>
        <v>5.7019395719999997</v>
      </c>
      <c r="S432" s="64">
        <f t="shared" si="94"/>
        <v>30</v>
      </c>
      <c r="T432" s="66">
        <f t="shared" si="95"/>
        <v>361.52705797199997</v>
      </c>
      <c r="U432" s="68">
        <f t="shared" si="96"/>
        <v>45.190882246499996</v>
      </c>
      <c r="V432" s="68">
        <f t="shared" si="97"/>
        <v>462.70527897440275</v>
      </c>
      <c r="W432" s="68">
        <f t="shared" si="98"/>
        <v>308.47018598293516</v>
      </c>
    </row>
    <row r="433" spans="1:23" x14ac:dyDescent="0.25">
      <c r="A433" s="169" t="s">
        <v>887</v>
      </c>
      <c r="B433" s="61" t="s">
        <v>394</v>
      </c>
      <c r="C433" s="61" t="s">
        <v>589</v>
      </c>
      <c r="D433" s="61" t="s">
        <v>865</v>
      </c>
      <c r="E433" s="1" t="s">
        <v>804</v>
      </c>
      <c r="F433" s="62" t="str">
        <f t="shared" si="87"/>
        <v>20112</v>
      </c>
      <c r="G433" s="255">
        <v>10620112</v>
      </c>
      <c r="H433" s="1" t="s">
        <v>386</v>
      </c>
      <c r="I433" s="61">
        <v>10</v>
      </c>
      <c r="J433" s="61">
        <v>5.2</v>
      </c>
      <c r="K433" s="61">
        <v>8.5</v>
      </c>
      <c r="L433" s="69">
        <f t="shared" si="88"/>
        <v>0.52</v>
      </c>
      <c r="M433" s="69">
        <f t="shared" si="89"/>
        <v>0.85</v>
      </c>
      <c r="N433" s="56">
        <f>INDEX(Rate_Chart!$A$1:$AK$127,MATCH(Data!J433,Rate_Chart!$A$1:$A$127,0),MATCH(Data!K433,Rate_Chart!$A$1:$AK$1,0))</f>
        <v>45.315181500000008</v>
      </c>
      <c r="O433" s="57">
        <f t="shared" si="90"/>
        <v>453.15181500000006</v>
      </c>
      <c r="P433" s="58">
        <f t="shared" si="91"/>
        <v>417.01087269938654</v>
      </c>
      <c r="Q433" s="58">
        <f t="shared" si="92"/>
        <v>278.00724846625769</v>
      </c>
      <c r="R433" s="66">
        <f t="shared" si="93"/>
        <v>7.930156762500002</v>
      </c>
      <c r="S433" s="64">
        <f t="shared" si="94"/>
        <v>37.5</v>
      </c>
      <c r="T433" s="66">
        <f t="shared" si="95"/>
        <v>498.58197176250007</v>
      </c>
      <c r="U433" s="68">
        <f t="shared" si="96"/>
        <v>49.858197176250009</v>
      </c>
      <c r="V433" s="68">
        <f t="shared" si="97"/>
        <v>458.81776542561352</v>
      </c>
      <c r="W433" s="68">
        <f t="shared" si="98"/>
        <v>305.87851028374234</v>
      </c>
    </row>
    <row r="434" spans="1:23" x14ac:dyDescent="0.25">
      <c r="A434" s="169" t="s">
        <v>887</v>
      </c>
      <c r="B434" s="61" t="s">
        <v>395</v>
      </c>
      <c r="C434" s="61" t="s">
        <v>589</v>
      </c>
      <c r="D434" s="61" t="s">
        <v>865</v>
      </c>
      <c r="E434" s="1" t="s">
        <v>804</v>
      </c>
      <c r="F434" s="62" t="str">
        <f t="shared" si="87"/>
        <v>20112</v>
      </c>
      <c r="G434" s="255">
        <v>10620112</v>
      </c>
      <c r="H434" s="1" t="s">
        <v>386</v>
      </c>
      <c r="I434" s="61">
        <v>10</v>
      </c>
      <c r="J434" s="61">
        <v>3.6</v>
      </c>
      <c r="K434" s="61">
        <v>8.5</v>
      </c>
      <c r="L434" s="69">
        <f t="shared" si="88"/>
        <v>0.36</v>
      </c>
      <c r="M434" s="69">
        <f t="shared" si="89"/>
        <v>0.85</v>
      </c>
      <c r="N434" s="56">
        <f>INDEX(Rate_Chart!$A$1:$AK$127,MATCH(Data!J434,Rate_Chart!$A$1:$A$127,0),MATCH(Data!K434,Rate_Chart!$A$1:$AK$1,0))</f>
        <v>38.643181500000004</v>
      </c>
      <c r="O434" s="57">
        <f t="shared" si="90"/>
        <v>386.43181500000003</v>
      </c>
      <c r="P434" s="58">
        <f t="shared" si="91"/>
        <v>417.01274999999998</v>
      </c>
      <c r="Q434" s="58">
        <f t="shared" si="92"/>
        <v>278.00849999999997</v>
      </c>
      <c r="R434" s="66">
        <f t="shared" si="93"/>
        <v>6.7625567625000009</v>
      </c>
      <c r="S434" s="64">
        <f t="shared" si="94"/>
        <v>37.5</v>
      </c>
      <c r="T434" s="66">
        <f t="shared" si="95"/>
        <v>430.69437176250005</v>
      </c>
      <c r="U434" s="68">
        <f t="shared" si="96"/>
        <v>43.069437176250005</v>
      </c>
      <c r="V434" s="68">
        <f t="shared" si="97"/>
        <v>464.77809902428061</v>
      </c>
      <c r="W434" s="68">
        <f t="shared" si="98"/>
        <v>309.85206601618705</v>
      </c>
    </row>
    <row r="435" spans="1:23" x14ac:dyDescent="0.25">
      <c r="A435" s="169" t="s">
        <v>888</v>
      </c>
      <c r="B435" s="61" t="s">
        <v>394</v>
      </c>
      <c r="C435" s="61" t="s">
        <v>589</v>
      </c>
      <c r="D435" s="61" t="s">
        <v>865</v>
      </c>
      <c r="E435" s="1" t="s">
        <v>804</v>
      </c>
      <c r="F435" s="62" t="str">
        <f t="shared" si="87"/>
        <v>20112</v>
      </c>
      <c r="G435" s="255">
        <v>10620112</v>
      </c>
      <c r="H435" s="1" t="s">
        <v>386</v>
      </c>
      <c r="I435" s="61">
        <v>14</v>
      </c>
      <c r="J435" s="61">
        <v>5.3</v>
      </c>
      <c r="K435" s="61">
        <v>8.5</v>
      </c>
      <c r="L435" s="69">
        <f t="shared" si="88"/>
        <v>0.74199999999999999</v>
      </c>
      <c r="M435" s="69">
        <f t="shared" si="89"/>
        <v>1.19</v>
      </c>
      <c r="N435" s="56">
        <f>INDEX(Rate_Chart!$A$1:$AK$127,MATCH(Data!J435,Rate_Chart!$A$1:$A$127,0),MATCH(Data!K435,Rate_Chart!$A$1:$AK$1,0))</f>
        <v>45.732181500000003</v>
      </c>
      <c r="O435" s="57">
        <f t="shared" si="90"/>
        <v>640.250541</v>
      </c>
      <c r="P435" s="58">
        <f t="shared" si="91"/>
        <v>417.01077355623107</v>
      </c>
      <c r="Q435" s="58">
        <f t="shared" si="92"/>
        <v>278.00718237082071</v>
      </c>
      <c r="R435" s="66">
        <f t="shared" si="93"/>
        <v>11.204384467500001</v>
      </c>
      <c r="S435" s="64">
        <f t="shared" si="94"/>
        <v>52.5</v>
      </c>
      <c r="T435" s="66">
        <f t="shared" si="95"/>
        <v>703.95492546749995</v>
      </c>
      <c r="U435" s="68">
        <f t="shared" si="96"/>
        <v>50.282494676249996</v>
      </c>
      <c r="V435" s="68">
        <f t="shared" si="97"/>
        <v>458.50299096884498</v>
      </c>
      <c r="W435" s="68">
        <f t="shared" si="98"/>
        <v>305.66866064589664</v>
      </c>
    </row>
    <row r="436" spans="1:23" x14ac:dyDescent="0.25">
      <c r="A436" s="169" t="s">
        <v>888</v>
      </c>
      <c r="B436" s="61" t="s">
        <v>395</v>
      </c>
      <c r="C436" s="61" t="s">
        <v>589</v>
      </c>
      <c r="D436" s="61" t="s">
        <v>865</v>
      </c>
      <c r="E436" s="1" t="s">
        <v>804</v>
      </c>
      <c r="F436" s="62" t="str">
        <f t="shared" si="87"/>
        <v>20112</v>
      </c>
      <c r="G436" s="255">
        <v>10620112</v>
      </c>
      <c r="H436" s="1" t="s">
        <v>386</v>
      </c>
      <c r="I436" s="61">
        <v>13</v>
      </c>
      <c r="J436" s="61">
        <v>3.9</v>
      </c>
      <c r="K436" s="61">
        <v>8.1999999999999993</v>
      </c>
      <c r="L436" s="69">
        <f t="shared" si="88"/>
        <v>0.50700000000000001</v>
      </c>
      <c r="M436" s="69">
        <f t="shared" si="89"/>
        <v>1.0659999999999998</v>
      </c>
      <c r="N436" s="56">
        <f>INDEX(Rate_Chart!$A$1:$AK$127,MATCH(Data!J436,Rate_Chart!$A$1:$A$127,0),MATCH(Data!K436,Rate_Chart!$A$1:$AK$1,0))</f>
        <v>39.060139800000002</v>
      </c>
      <c r="O436" s="57">
        <f t="shared" si="90"/>
        <v>507.78181740000002</v>
      </c>
      <c r="P436" s="58">
        <f t="shared" si="91"/>
        <v>417.01216868327407</v>
      </c>
      <c r="Q436" s="58">
        <f t="shared" si="92"/>
        <v>278.00811245551603</v>
      </c>
      <c r="R436" s="66">
        <f t="shared" si="93"/>
        <v>8.8861818045000014</v>
      </c>
      <c r="S436" s="64">
        <f t="shared" si="94"/>
        <v>48.75</v>
      </c>
      <c r="T436" s="66">
        <f t="shared" si="95"/>
        <v>565.41799920450001</v>
      </c>
      <c r="U436" s="68">
        <f t="shared" si="96"/>
        <v>43.493692246500004</v>
      </c>
      <c r="V436" s="68">
        <f t="shared" si="97"/>
        <v>464.34546882384348</v>
      </c>
      <c r="W436" s="68">
        <f t="shared" si="98"/>
        <v>309.5636458825623</v>
      </c>
    </row>
    <row r="437" spans="1:23" x14ac:dyDescent="0.25">
      <c r="A437" s="169" t="s">
        <v>919</v>
      </c>
      <c r="B437" s="61" t="s">
        <v>394</v>
      </c>
      <c r="C437" s="61" t="s">
        <v>589</v>
      </c>
      <c r="D437" s="61" t="s">
        <v>865</v>
      </c>
      <c r="E437" s="1" t="s">
        <v>804</v>
      </c>
      <c r="F437" s="62" t="str">
        <f t="shared" si="87"/>
        <v>20112</v>
      </c>
      <c r="G437" s="255">
        <v>10620112</v>
      </c>
      <c r="H437" s="1" t="s">
        <v>385</v>
      </c>
      <c r="I437" s="61">
        <v>12</v>
      </c>
      <c r="J437" s="61">
        <v>5.6</v>
      </c>
      <c r="K437" s="61">
        <v>8.4</v>
      </c>
      <c r="L437" s="69">
        <f t="shared" si="88"/>
        <v>0.67199999999999993</v>
      </c>
      <c r="M437" s="69">
        <f t="shared" si="89"/>
        <v>1.008</v>
      </c>
      <c r="N437" s="56">
        <f>INDEX(Rate_Chart!$A$1:$AK$127,MATCH(Data!J437,Rate_Chart!$A$1:$A$127,0),MATCH(Data!K437,Rate_Chart!$A$1:$AK$1,0))</f>
        <v>45.357199999999999</v>
      </c>
      <c r="O437" s="57">
        <f t="shared" si="90"/>
        <v>544.28639999999996</v>
      </c>
      <c r="P437" s="58">
        <f t="shared" si="91"/>
        <v>404.97500000000002</v>
      </c>
      <c r="Q437" s="58">
        <f t="shared" si="92"/>
        <v>269.98333333333335</v>
      </c>
      <c r="R437" s="66">
        <f t="shared" si="93"/>
        <v>9.5250120000000003</v>
      </c>
      <c r="S437" s="64">
        <f t="shared" si="94"/>
        <v>45</v>
      </c>
      <c r="T437" s="66">
        <f t="shared" si="95"/>
        <v>598.81141200000002</v>
      </c>
      <c r="U437" s="68">
        <f t="shared" si="96"/>
        <v>49.900950999999999</v>
      </c>
      <c r="V437" s="68">
        <f t="shared" si="97"/>
        <v>445.54420535714291</v>
      </c>
      <c r="W437" s="68">
        <f t="shared" si="98"/>
        <v>297.02947023809526</v>
      </c>
    </row>
    <row r="438" spans="1:23" x14ac:dyDescent="0.25">
      <c r="A438" s="169" t="s">
        <v>919</v>
      </c>
      <c r="B438" s="61" t="s">
        <v>395</v>
      </c>
      <c r="C438" s="61" t="s">
        <v>589</v>
      </c>
      <c r="D438" s="61" t="s">
        <v>865</v>
      </c>
      <c r="E438" s="1" t="s">
        <v>804</v>
      </c>
      <c r="F438" s="62" t="str">
        <f t="shared" si="87"/>
        <v>20112</v>
      </c>
      <c r="G438" s="255">
        <v>10620112</v>
      </c>
      <c r="H438" s="1" t="s">
        <v>386</v>
      </c>
      <c r="I438" s="61">
        <v>16</v>
      </c>
      <c r="J438" s="61">
        <v>4.0999999999999996</v>
      </c>
      <c r="K438" s="61">
        <v>8</v>
      </c>
      <c r="L438" s="69">
        <f t="shared" si="88"/>
        <v>0.65599999999999992</v>
      </c>
      <c r="M438" s="69">
        <f t="shared" si="89"/>
        <v>1.28</v>
      </c>
      <c r="N438" s="56">
        <f>INDEX(Rate_Chart!$A$1:$AK$127,MATCH(Data!J438,Rate_Chart!$A$1:$A$127,0),MATCH(Data!K438,Rate_Chart!$A$1:$AK$1,0))</f>
        <v>39.338112000000002</v>
      </c>
      <c r="O438" s="57">
        <f t="shared" si="90"/>
        <v>629.40979200000004</v>
      </c>
      <c r="P438" s="58">
        <f t="shared" si="91"/>
        <v>417.01178798586579</v>
      </c>
      <c r="Q438" s="58">
        <f t="shared" si="92"/>
        <v>278.00785865724384</v>
      </c>
      <c r="R438" s="66">
        <f t="shared" si="93"/>
        <v>11.014671360000001</v>
      </c>
      <c r="S438" s="64">
        <f t="shared" si="94"/>
        <v>60</v>
      </c>
      <c r="T438" s="66">
        <f t="shared" si="95"/>
        <v>700.42446336</v>
      </c>
      <c r="U438" s="68">
        <f t="shared" si="96"/>
        <v>43.77652896</v>
      </c>
      <c r="V438" s="68">
        <f t="shared" si="97"/>
        <v>464.06214445229688</v>
      </c>
      <c r="W438" s="68">
        <f t="shared" si="98"/>
        <v>309.3747629681979</v>
      </c>
    </row>
    <row r="439" spans="1:23" x14ac:dyDescent="0.25">
      <c r="A439" s="169" t="s">
        <v>920</v>
      </c>
      <c r="B439" s="61" t="s">
        <v>394</v>
      </c>
      <c r="C439" s="61" t="s">
        <v>589</v>
      </c>
      <c r="D439" s="61" t="s">
        <v>865</v>
      </c>
      <c r="E439" s="1" t="s">
        <v>804</v>
      </c>
      <c r="F439" s="62" t="str">
        <f t="shared" si="87"/>
        <v>20112</v>
      </c>
      <c r="G439" s="255">
        <v>10620112</v>
      </c>
      <c r="H439" s="1" t="s">
        <v>385</v>
      </c>
      <c r="I439" s="61">
        <v>9</v>
      </c>
      <c r="J439" s="61">
        <v>6.3</v>
      </c>
      <c r="K439" s="61">
        <v>8.6</v>
      </c>
      <c r="L439" s="69">
        <f t="shared" si="88"/>
        <v>0.56699999999999995</v>
      </c>
      <c r="M439" s="69">
        <f t="shared" si="89"/>
        <v>0.77399999999999991</v>
      </c>
      <c r="N439" s="56">
        <f>INDEX(Rate_Chart!$A$1:$AK$127,MATCH(Data!J439,Rate_Chart!$A$1:$A$127,0),MATCH(Data!K439,Rate_Chart!$A$1:$AK$1,0))</f>
        <v>51.552899999999994</v>
      </c>
      <c r="O439" s="57">
        <f t="shared" si="90"/>
        <v>463.97609999999997</v>
      </c>
      <c r="P439" s="58">
        <f t="shared" si="91"/>
        <v>428.41745152354571</v>
      </c>
      <c r="Q439" s="58">
        <f t="shared" si="92"/>
        <v>285.61163434903045</v>
      </c>
      <c r="R439" s="66">
        <f t="shared" si="93"/>
        <v>8.11958175</v>
      </c>
      <c r="S439" s="64">
        <f t="shared" si="94"/>
        <v>33.75</v>
      </c>
      <c r="T439" s="66">
        <f t="shared" si="95"/>
        <v>505.84568174999998</v>
      </c>
      <c r="U439" s="68">
        <f t="shared" si="96"/>
        <v>56.205075749999999</v>
      </c>
      <c r="V439" s="68">
        <f t="shared" si="97"/>
        <v>467.07819182825489</v>
      </c>
      <c r="W439" s="68">
        <f t="shared" si="98"/>
        <v>311.38546121883661</v>
      </c>
    </row>
    <row r="440" spans="1:23" x14ac:dyDescent="0.25">
      <c r="A440" s="169" t="s">
        <v>920</v>
      </c>
      <c r="B440" s="61" t="s">
        <v>394</v>
      </c>
      <c r="C440" s="61" t="s">
        <v>589</v>
      </c>
      <c r="D440" s="61" t="s">
        <v>865</v>
      </c>
      <c r="E440" s="1" t="s">
        <v>804</v>
      </c>
      <c r="F440" s="62" t="str">
        <f t="shared" si="87"/>
        <v>20112</v>
      </c>
      <c r="G440" s="255">
        <v>10620112</v>
      </c>
      <c r="H440" s="1" t="s">
        <v>386</v>
      </c>
      <c r="I440" s="61">
        <v>4</v>
      </c>
      <c r="J440" s="61">
        <v>3.1</v>
      </c>
      <c r="K440" s="61">
        <v>8</v>
      </c>
      <c r="L440" s="69">
        <f t="shared" si="88"/>
        <v>0.124</v>
      </c>
      <c r="M440" s="69">
        <f t="shared" si="89"/>
        <v>0.32</v>
      </c>
      <c r="N440" s="56">
        <f>INDEX(Rate_Chart!$A$1:$AK$127,MATCH(Data!J440,Rate_Chart!$A$1:$A$127,0),MATCH(Data!K440,Rate_Chart!$A$1:$AK$1,0))</f>
        <v>35.168112000000008</v>
      </c>
      <c r="O440" s="57">
        <f t="shared" si="90"/>
        <v>140.67244800000003</v>
      </c>
      <c r="P440" s="58">
        <f t="shared" si="91"/>
        <v>417.01318577075102</v>
      </c>
      <c r="Q440" s="58">
        <f t="shared" si="92"/>
        <v>278.00879051383401</v>
      </c>
      <c r="R440" s="66">
        <f t="shared" si="93"/>
        <v>2.4617678400000007</v>
      </c>
      <c r="S440" s="64">
        <f t="shared" si="94"/>
        <v>15</v>
      </c>
      <c r="T440" s="66">
        <f t="shared" si="95"/>
        <v>158.13421584000002</v>
      </c>
      <c r="U440" s="68">
        <f t="shared" si="96"/>
        <v>39.533553960000006</v>
      </c>
      <c r="V440" s="68">
        <f t="shared" si="97"/>
        <v>468.77731968379447</v>
      </c>
      <c r="W440" s="68">
        <f t="shared" si="98"/>
        <v>312.51821312252963</v>
      </c>
    </row>
    <row r="441" spans="1:23" x14ac:dyDescent="0.25">
      <c r="A441" s="169" t="s">
        <v>920</v>
      </c>
      <c r="B441" s="61" t="s">
        <v>395</v>
      </c>
      <c r="C441" s="61" t="s">
        <v>589</v>
      </c>
      <c r="D441" s="61" t="s">
        <v>865</v>
      </c>
      <c r="E441" s="1" t="s">
        <v>804</v>
      </c>
      <c r="F441" s="62" t="str">
        <f t="shared" si="87"/>
        <v>20112</v>
      </c>
      <c r="G441" s="255">
        <v>10620112</v>
      </c>
      <c r="H441" s="1" t="s">
        <v>386</v>
      </c>
      <c r="I441" s="61">
        <v>9</v>
      </c>
      <c r="J441" s="61">
        <v>4.0999999999999996</v>
      </c>
      <c r="K441" s="61">
        <v>8.3000000000000007</v>
      </c>
      <c r="L441" s="69">
        <f t="shared" si="88"/>
        <v>0.36899999999999999</v>
      </c>
      <c r="M441" s="69">
        <f t="shared" si="89"/>
        <v>0.747</v>
      </c>
      <c r="N441" s="56">
        <f>INDEX(Rate_Chart!$A$1:$AK$127,MATCH(Data!J441,Rate_Chart!$A$1:$A$127,0),MATCH(Data!K441,Rate_Chart!$A$1:$AK$1,0))</f>
        <v>40.172153700000003</v>
      </c>
      <c r="O441" s="57">
        <f t="shared" si="90"/>
        <v>361.54938330000004</v>
      </c>
      <c r="P441" s="58">
        <f t="shared" si="91"/>
        <v>417.01197612456752</v>
      </c>
      <c r="Q441" s="58">
        <f t="shared" si="92"/>
        <v>278.00798408304502</v>
      </c>
      <c r="R441" s="66">
        <f t="shared" si="93"/>
        <v>6.3271142077500011</v>
      </c>
      <c r="S441" s="64">
        <f t="shared" si="94"/>
        <v>33.75</v>
      </c>
      <c r="T441" s="66">
        <f t="shared" si="95"/>
        <v>401.62649750775006</v>
      </c>
      <c r="U441" s="68">
        <f t="shared" si="96"/>
        <v>44.625166389750007</v>
      </c>
      <c r="V441" s="68">
        <f t="shared" si="97"/>
        <v>463.23702134688591</v>
      </c>
      <c r="W441" s="68">
        <f t="shared" si="98"/>
        <v>308.82468089792394</v>
      </c>
    </row>
    <row r="442" spans="1:23" x14ac:dyDescent="0.25">
      <c r="A442" s="169" t="s">
        <v>922</v>
      </c>
      <c r="B442" s="61" t="s">
        <v>394</v>
      </c>
      <c r="C442" s="61" t="s">
        <v>589</v>
      </c>
      <c r="D442" s="61" t="s">
        <v>865</v>
      </c>
      <c r="E442" s="1" t="s">
        <v>804</v>
      </c>
      <c r="F442" s="62" t="str">
        <f t="shared" si="87"/>
        <v>20112</v>
      </c>
      <c r="G442" s="255">
        <v>10620112</v>
      </c>
      <c r="H442" s="1" t="s">
        <v>385</v>
      </c>
      <c r="I442" s="61">
        <v>9</v>
      </c>
      <c r="J442" s="61">
        <v>6.9</v>
      </c>
      <c r="K442" s="61">
        <v>9</v>
      </c>
      <c r="L442" s="69">
        <f t="shared" si="88"/>
        <v>0.621</v>
      </c>
      <c r="M442" s="69">
        <f t="shared" si="89"/>
        <v>0.81</v>
      </c>
      <c r="N442" s="56">
        <f>INDEX(Rate_Chart!$A$1:$AK$127,MATCH(Data!J442,Rate_Chart!$A$1:$A$127,0),MATCH(Data!K442,Rate_Chart!$A$1:$AK$1,0))</f>
        <v>57.615000000000002</v>
      </c>
      <c r="O442" s="57">
        <f t="shared" si="90"/>
        <v>518.53499999999997</v>
      </c>
      <c r="P442" s="58">
        <f t="shared" si="91"/>
        <v>446.62790697674421</v>
      </c>
      <c r="Q442" s="58">
        <f t="shared" si="92"/>
        <v>297.75193798449612</v>
      </c>
      <c r="R442" s="66">
        <f t="shared" si="93"/>
        <v>9.0743624999999994</v>
      </c>
      <c r="S442" s="64">
        <f t="shared" si="94"/>
        <v>33.75</v>
      </c>
      <c r="T442" s="66">
        <f t="shared" si="95"/>
        <v>561.35936249999997</v>
      </c>
      <c r="U442" s="68">
        <f t="shared" si="96"/>
        <v>62.373262499999996</v>
      </c>
      <c r="V442" s="68">
        <f t="shared" si="97"/>
        <v>483.51366279069765</v>
      </c>
      <c r="W442" s="68">
        <f t="shared" si="98"/>
        <v>322.3424418604651</v>
      </c>
    </row>
    <row r="443" spans="1:23" x14ac:dyDescent="0.25">
      <c r="A443" s="169" t="s">
        <v>923</v>
      </c>
      <c r="B443" s="61" t="s">
        <v>394</v>
      </c>
      <c r="C443" s="61" t="s">
        <v>589</v>
      </c>
      <c r="D443" s="61" t="s">
        <v>865</v>
      </c>
      <c r="E443" s="1" t="s">
        <v>804</v>
      </c>
      <c r="F443" s="62" t="str">
        <f t="shared" si="87"/>
        <v>20112</v>
      </c>
      <c r="G443" s="255">
        <v>10620112</v>
      </c>
      <c r="H443" s="1" t="s">
        <v>385</v>
      </c>
      <c r="I443" s="61">
        <v>10</v>
      </c>
      <c r="J443" s="61">
        <v>6</v>
      </c>
      <c r="K443" s="61">
        <v>8.8000000000000007</v>
      </c>
      <c r="L443" s="69">
        <f t="shared" si="88"/>
        <v>0.6</v>
      </c>
      <c r="M443" s="69">
        <f t="shared" si="89"/>
        <v>0.88</v>
      </c>
      <c r="N443" s="56">
        <f>INDEX(Rate_Chart!$A$1:$AK$127,MATCH(Data!J443,Rate_Chart!$A$1:$A$127,0),MATCH(Data!K443,Rate_Chart!$A$1:$AK$1,0))</f>
        <v>49.599000000000004</v>
      </c>
      <c r="O443" s="57">
        <f t="shared" si="90"/>
        <v>495.99</v>
      </c>
      <c r="P443" s="58">
        <f t="shared" si="91"/>
        <v>417.96910112359552</v>
      </c>
      <c r="Q443" s="58">
        <f t="shared" si="92"/>
        <v>278.64606741573033</v>
      </c>
      <c r="R443" s="66">
        <f t="shared" si="93"/>
        <v>8.679825000000001</v>
      </c>
      <c r="S443" s="64">
        <f t="shared" si="94"/>
        <v>37.5</v>
      </c>
      <c r="T443" s="66">
        <f t="shared" si="95"/>
        <v>542.16982500000006</v>
      </c>
      <c r="U443" s="68">
        <f t="shared" si="96"/>
        <v>54.216982500000007</v>
      </c>
      <c r="V443" s="68">
        <f t="shared" si="97"/>
        <v>456.8846839887641</v>
      </c>
      <c r="W443" s="68">
        <f t="shared" si="98"/>
        <v>304.58978932584273</v>
      </c>
    </row>
    <row r="444" spans="1:23" x14ac:dyDescent="0.25">
      <c r="A444" s="169" t="s">
        <v>923</v>
      </c>
      <c r="B444" s="61" t="s">
        <v>395</v>
      </c>
      <c r="C444" s="61" t="s">
        <v>589</v>
      </c>
      <c r="D444" s="61" t="s">
        <v>865</v>
      </c>
      <c r="E444" s="1" t="s">
        <v>804</v>
      </c>
      <c r="F444" s="62" t="str">
        <f t="shared" si="87"/>
        <v>20112</v>
      </c>
      <c r="G444" s="255">
        <v>10620112</v>
      </c>
      <c r="H444" s="1" t="s">
        <v>386</v>
      </c>
      <c r="I444" s="61">
        <v>13</v>
      </c>
      <c r="J444" s="61">
        <v>4.0999999999999996</v>
      </c>
      <c r="K444" s="61">
        <v>8</v>
      </c>
      <c r="L444" s="69">
        <f t="shared" si="88"/>
        <v>0.53299999999999992</v>
      </c>
      <c r="M444" s="69">
        <f t="shared" si="89"/>
        <v>1.04</v>
      </c>
      <c r="N444" s="56">
        <f>INDEX(Rate_Chart!$A$1:$AK$127,MATCH(Data!J444,Rate_Chart!$A$1:$A$127,0),MATCH(Data!K444,Rate_Chart!$A$1:$AK$1,0))</f>
        <v>39.338112000000002</v>
      </c>
      <c r="O444" s="57">
        <f t="shared" si="90"/>
        <v>511.39545600000002</v>
      </c>
      <c r="P444" s="58">
        <f t="shared" si="91"/>
        <v>417.01178798586579</v>
      </c>
      <c r="Q444" s="58">
        <f t="shared" si="92"/>
        <v>278.00785865724384</v>
      </c>
      <c r="R444" s="66">
        <f t="shared" si="93"/>
        <v>8.9494204800000006</v>
      </c>
      <c r="S444" s="64">
        <f t="shared" si="94"/>
        <v>48.75</v>
      </c>
      <c r="T444" s="66">
        <f t="shared" si="95"/>
        <v>569.09487648000004</v>
      </c>
      <c r="U444" s="68">
        <f t="shared" si="96"/>
        <v>43.77652896</v>
      </c>
      <c r="V444" s="68">
        <f t="shared" si="97"/>
        <v>464.06214445229688</v>
      </c>
      <c r="W444" s="68">
        <f t="shared" si="98"/>
        <v>309.3747629681979</v>
      </c>
    </row>
    <row r="445" spans="1:23" x14ac:dyDescent="0.25">
      <c r="A445" s="169" t="s">
        <v>924</v>
      </c>
      <c r="B445" s="61" t="s">
        <v>394</v>
      </c>
      <c r="C445" s="61" t="s">
        <v>589</v>
      </c>
      <c r="D445" s="61" t="s">
        <v>865</v>
      </c>
      <c r="E445" s="1" t="s">
        <v>804</v>
      </c>
      <c r="F445" s="62" t="str">
        <f t="shared" si="87"/>
        <v>20112</v>
      </c>
      <c r="G445" s="255">
        <v>10620112</v>
      </c>
      <c r="H445" s="1" t="s">
        <v>386</v>
      </c>
      <c r="I445" s="61">
        <v>14</v>
      </c>
      <c r="J445" s="61">
        <v>4.3</v>
      </c>
      <c r="K445" s="61">
        <v>8.3000000000000007</v>
      </c>
      <c r="L445" s="69">
        <f t="shared" si="88"/>
        <v>0.60199999999999998</v>
      </c>
      <c r="M445" s="69">
        <f t="shared" si="89"/>
        <v>1.1620000000000001</v>
      </c>
      <c r="N445" s="56">
        <f>INDEX(Rate_Chart!$A$1:$AK$127,MATCH(Data!J445,Rate_Chart!$A$1:$A$127,0),MATCH(Data!K445,Rate_Chart!$A$1:$AK$1,0))</f>
        <v>41.006153699999999</v>
      </c>
      <c r="O445" s="57">
        <f t="shared" si="90"/>
        <v>574.08615179999993</v>
      </c>
      <c r="P445" s="58">
        <f t="shared" si="91"/>
        <v>417.0117325423729</v>
      </c>
      <c r="Q445" s="58">
        <f t="shared" si="92"/>
        <v>278.00782169491526</v>
      </c>
      <c r="R445" s="66">
        <f t="shared" si="93"/>
        <v>10.046507656499999</v>
      </c>
      <c r="S445" s="64">
        <f t="shared" si="94"/>
        <v>52.5</v>
      </c>
      <c r="T445" s="66">
        <f t="shared" si="95"/>
        <v>636.63265945649994</v>
      </c>
      <c r="U445" s="68">
        <f t="shared" si="96"/>
        <v>45.473761389749995</v>
      </c>
      <c r="V445" s="68">
        <f t="shared" si="97"/>
        <v>462.44503108220334</v>
      </c>
      <c r="W445" s="68">
        <f t="shared" si="98"/>
        <v>308.29668738813558</v>
      </c>
    </row>
    <row r="446" spans="1:23" x14ac:dyDescent="0.25">
      <c r="A446" s="169" t="s">
        <v>924</v>
      </c>
      <c r="B446" s="61" t="s">
        <v>395</v>
      </c>
      <c r="C446" s="61" t="s">
        <v>589</v>
      </c>
      <c r="D446" s="61" t="s">
        <v>865</v>
      </c>
      <c r="E446" s="1" t="s">
        <v>804</v>
      </c>
      <c r="F446" s="62" t="str">
        <f t="shared" si="87"/>
        <v>20112</v>
      </c>
      <c r="G446" s="255">
        <v>10620112</v>
      </c>
      <c r="H446" s="1" t="s">
        <v>386</v>
      </c>
      <c r="I446" s="61">
        <v>13</v>
      </c>
      <c r="J446" s="61">
        <v>3.5</v>
      </c>
      <c r="K446" s="61">
        <v>8</v>
      </c>
      <c r="L446" s="69">
        <f t="shared" si="88"/>
        <v>0.45500000000000002</v>
      </c>
      <c r="M446" s="69">
        <f t="shared" si="89"/>
        <v>1.04</v>
      </c>
      <c r="N446" s="56">
        <f>INDEX(Rate_Chart!$A$1:$AK$127,MATCH(Data!J446,Rate_Chart!$A$1:$A$127,0),MATCH(Data!K446,Rate_Chart!$A$1:$AK$1,0))</f>
        <v>36.836112000000007</v>
      </c>
      <c r="O446" s="57">
        <f t="shared" si="90"/>
        <v>478.86945600000007</v>
      </c>
      <c r="P446" s="58">
        <f t="shared" si="91"/>
        <v>417.01258867924531</v>
      </c>
      <c r="Q446" s="58">
        <f t="shared" si="92"/>
        <v>278.00839245283021</v>
      </c>
      <c r="R446" s="66">
        <f t="shared" si="93"/>
        <v>8.3802154800000022</v>
      </c>
      <c r="S446" s="64">
        <f t="shared" si="94"/>
        <v>48.75</v>
      </c>
      <c r="T446" s="66">
        <f t="shared" si="95"/>
        <v>535.99967148000007</v>
      </c>
      <c r="U446" s="68">
        <f t="shared" si="96"/>
        <v>41.230743960000005</v>
      </c>
      <c r="V446" s="68">
        <f t="shared" si="97"/>
        <v>466.76313916981132</v>
      </c>
      <c r="W446" s="68">
        <f t="shared" si="98"/>
        <v>311.17542611320755</v>
      </c>
    </row>
    <row r="447" spans="1:23" x14ac:dyDescent="0.25">
      <c r="A447" s="169" t="s">
        <v>921</v>
      </c>
      <c r="B447" s="61" t="s">
        <v>394</v>
      </c>
      <c r="C447" s="61" t="s">
        <v>589</v>
      </c>
      <c r="D447" s="61" t="s">
        <v>591</v>
      </c>
      <c r="E447" s="1" t="s">
        <v>779</v>
      </c>
      <c r="F447" s="62" t="str">
        <f t="shared" si="87"/>
        <v>20115</v>
      </c>
      <c r="G447" s="255">
        <v>10620115</v>
      </c>
      <c r="H447" s="1" t="s">
        <v>386</v>
      </c>
      <c r="I447" s="61">
        <v>41</v>
      </c>
      <c r="J447" s="61">
        <v>3.7</v>
      </c>
      <c r="K447" s="61">
        <v>8.1</v>
      </c>
      <c r="L447" s="69">
        <f t="shared" si="88"/>
        <v>1.5170000000000001</v>
      </c>
      <c r="M447" s="69">
        <f t="shared" si="89"/>
        <v>3.3209999999999997</v>
      </c>
      <c r="N447" s="56">
        <f>INDEX(Rate_Chart!$A$1:$AK$127,MATCH(Data!J447,Rate_Chart!$A$1:$A$127,0),MATCH(Data!K447,Rate_Chart!$A$1:$AK$1,0))</f>
        <v>37.948125900000008</v>
      </c>
      <c r="O447" s="57">
        <f t="shared" si="90"/>
        <v>1555.8731619000002</v>
      </c>
      <c r="P447" s="58">
        <f t="shared" si="91"/>
        <v>417.01237252747262</v>
      </c>
      <c r="Q447" s="58">
        <f t="shared" si="92"/>
        <v>278.00824835164843</v>
      </c>
      <c r="R447" s="66">
        <f t="shared" si="93"/>
        <v>27.227780333250006</v>
      </c>
      <c r="S447" s="64">
        <f t="shared" si="94"/>
        <v>153.75</v>
      </c>
      <c r="T447" s="66">
        <f t="shared" si="95"/>
        <v>1736.8509422332502</v>
      </c>
      <c r="U447" s="68">
        <f t="shared" si="96"/>
        <v>42.362218103250001</v>
      </c>
      <c r="V447" s="68">
        <f t="shared" si="97"/>
        <v>465.51888025549454</v>
      </c>
      <c r="W447" s="68">
        <f t="shared" si="98"/>
        <v>310.34592017032969</v>
      </c>
    </row>
    <row r="448" spans="1:23" x14ac:dyDescent="0.25">
      <c r="A448" s="169" t="s">
        <v>921</v>
      </c>
      <c r="B448" s="61" t="s">
        <v>395</v>
      </c>
      <c r="C448" s="61" t="s">
        <v>589</v>
      </c>
      <c r="D448" s="61" t="s">
        <v>591</v>
      </c>
      <c r="E448" s="1" t="s">
        <v>779</v>
      </c>
      <c r="F448" s="62" t="str">
        <f t="shared" si="87"/>
        <v>20115</v>
      </c>
      <c r="G448" s="255">
        <v>10620115</v>
      </c>
      <c r="H448" s="1" t="s">
        <v>386</v>
      </c>
      <c r="I448" s="61">
        <v>42</v>
      </c>
      <c r="J448" s="61">
        <v>3.6</v>
      </c>
      <c r="K448" s="61">
        <v>8.1999999999999993</v>
      </c>
      <c r="L448" s="69">
        <f t="shared" si="88"/>
        <v>1.5120000000000002</v>
      </c>
      <c r="M448" s="69">
        <f t="shared" si="89"/>
        <v>3.444</v>
      </c>
      <c r="N448" s="56">
        <f>INDEX(Rate_Chart!$A$1:$AK$127,MATCH(Data!J448,Rate_Chart!$A$1:$A$127,0),MATCH(Data!K448,Rate_Chart!$A$1:$AK$1,0))</f>
        <v>37.809139800000004</v>
      </c>
      <c r="O448" s="57">
        <f t="shared" si="90"/>
        <v>1587.9838716000002</v>
      </c>
      <c r="P448" s="58">
        <f t="shared" si="91"/>
        <v>417.01257132352941</v>
      </c>
      <c r="Q448" s="58">
        <f t="shared" si="92"/>
        <v>278.00838088235292</v>
      </c>
      <c r="R448" s="66">
        <f t="shared" si="93"/>
        <v>27.789717753000005</v>
      </c>
      <c r="S448" s="64">
        <f t="shared" si="94"/>
        <v>157.5</v>
      </c>
      <c r="T448" s="66">
        <f t="shared" si="95"/>
        <v>1773.2735893530003</v>
      </c>
      <c r="U448" s="68">
        <f t="shared" si="96"/>
        <v>42.220799746500006</v>
      </c>
      <c r="V448" s="68">
        <f t="shared" si="97"/>
        <v>465.67058543933825</v>
      </c>
      <c r="W448" s="68">
        <f t="shared" si="98"/>
        <v>310.44705695955884</v>
      </c>
    </row>
    <row r="449" spans="1:23" x14ac:dyDescent="0.25">
      <c r="A449" s="169" t="s">
        <v>902</v>
      </c>
      <c r="B449" s="61" t="s">
        <v>394</v>
      </c>
      <c r="C449" s="61" t="s">
        <v>589</v>
      </c>
      <c r="D449" s="61" t="s">
        <v>591</v>
      </c>
      <c r="E449" s="1" t="s">
        <v>779</v>
      </c>
      <c r="F449" s="62" t="str">
        <f t="shared" si="87"/>
        <v>20115</v>
      </c>
      <c r="G449" s="255">
        <v>10620115</v>
      </c>
      <c r="H449" s="1" t="s">
        <v>386</v>
      </c>
      <c r="I449" s="61">
        <v>33</v>
      </c>
      <c r="J449" s="61">
        <v>3.8</v>
      </c>
      <c r="K449" s="61">
        <v>8.1</v>
      </c>
      <c r="L449" s="69">
        <f t="shared" si="88"/>
        <v>1.254</v>
      </c>
      <c r="M449" s="69">
        <f t="shared" si="89"/>
        <v>2.673</v>
      </c>
      <c r="N449" s="56">
        <f>INDEX(Rate_Chart!$A$1:$AK$127,MATCH(Data!J449,Rate_Chart!$A$1:$A$127,0),MATCH(Data!K449,Rate_Chart!$A$1:$AK$1,0))</f>
        <v>38.365125900000002</v>
      </c>
      <c r="O449" s="57">
        <f t="shared" si="90"/>
        <v>1266.0491547000001</v>
      </c>
      <c r="P449" s="58">
        <f t="shared" si="91"/>
        <v>417.01223804347831</v>
      </c>
      <c r="Q449" s="58">
        <f t="shared" si="92"/>
        <v>278.00815869565218</v>
      </c>
      <c r="R449" s="66">
        <f t="shared" si="93"/>
        <v>22.155860207250004</v>
      </c>
      <c r="S449" s="64">
        <f t="shared" si="94"/>
        <v>123.75</v>
      </c>
      <c r="T449" s="66">
        <f t="shared" si="95"/>
        <v>1411.9550149072502</v>
      </c>
      <c r="U449" s="68">
        <f t="shared" si="96"/>
        <v>42.786515603250002</v>
      </c>
      <c r="V449" s="68">
        <f t="shared" si="97"/>
        <v>465.07082177445653</v>
      </c>
      <c r="W449" s="68">
        <f t="shared" si="98"/>
        <v>310.04721451630434</v>
      </c>
    </row>
    <row r="450" spans="1:23" x14ac:dyDescent="0.25">
      <c r="A450" s="169" t="s">
        <v>902</v>
      </c>
      <c r="B450" s="61" t="s">
        <v>395</v>
      </c>
      <c r="C450" s="61" t="s">
        <v>589</v>
      </c>
      <c r="D450" s="61" t="s">
        <v>591</v>
      </c>
      <c r="E450" s="1" t="s">
        <v>779</v>
      </c>
      <c r="F450" s="62" t="str">
        <f t="shared" si="87"/>
        <v>20115</v>
      </c>
      <c r="G450" s="255">
        <v>10620115</v>
      </c>
      <c r="H450" s="1" t="s">
        <v>386</v>
      </c>
      <c r="I450" s="61">
        <v>51</v>
      </c>
      <c r="J450" s="61">
        <v>4.2</v>
      </c>
      <c r="K450" s="61">
        <v>8.1999999999999993</v>
      </c>
      <c r="L450" s="69">
        <f t="shared" si="88"/>
        <v>2.1420000000000003</v>
      </c>
      <c r="M450" s="69">
        <f t="shared" si="89"/>
        <v>4.1819999999999995</v>
      </c>
      <c r="N450" s="56">
        <f>INDEX(Rate_Chart!$A$1:$AK$127,MATCH(Data!J450,Rate_Chart!$A$1:$A$127,0),MATCH(Data!K450,Rate_Chart!$A$1:$AK$1,0))</f>
        <v>40.311139799999999</v>
      </c>
      <c r="O450" s="57">
        <f t="shared" si="90"/>
        <v>2055.8681298000001</v>
      </c>
      <c r="P450" s="58">
        <f t="shared" si="91"/>
        <v>417.01179103448277</v>
      </c>
      <c r="Q450" s="58">
        <f t="shared" si="92"/>
        <v>278.00786068965516</v>
      </c>
      <c r="R450" s="66">
        <f t="shared" si="93"/>
        <v>35.977692271500004</v>
      </c>
      <c r="S450" s="64">
        <f t="shared" si="94"/>
        <v>191.25</v>
      </c>
      <c r="T450" s="66">
        <f t="shared" si="95"/>
        <v>2283.0958220715002</v>
      </c>
      <c r="U450" s="68">
        <f t="shared" si="96"/>
        <v>44.766584746500001</v>
      </c>
      <c r="V450" s="68">
        <f t="shared" si="97"/>
        <v>463.10260082586211</v>
      </c>
      <c r="W450" s="68">
        <f t="shared" si="98"/>
        <v>308.73506721724141</v>
      </c>
    </row>
    <row r="451" spans="1:23" x14ac:dyDescent="0.25">
      <c r="A451" s="169" t="s">
        <v>903</v>
      </c>
      <c r="B451" s="61" t="s">
        <v>394</v>
      </c>
      <c r="C451" s="61" t="s">
        <v>589</v>
      </c>
      <c r="D451" s="61" t="s">
        <v>591</v>
      </c>
      <c r="E451" s="1" t="s">
        <v>779</v>
      </c>
      <c r="F451" s="62" t="str">
        <f t="shared" si="87"/>
        <v>20115</v>
      </c>
      <c r="G451" s="255">
        <v>10620115</v>
      </c>
      <c r="H451" s="1" t="s">
        <v>386</v>
      </c>
      <c r="I451" s="61">
        <v>38</v>
      </c>
      <c r="J451" s="61">
        <v>3.7</v>
      </c>
      <c r="K451" s="61">
        <v>8.1</v>
      </c>
      <c r="L451" s="69">
        <f t="shared" si="88"/>
        <v>1.4059999999999999</v>
      </c>
      <c r="M451" s="69">
        <f t="shared" si="89"/>
        <v>3.0780000000000003</v>
      </c>
      <c r="N451" s="56">
        <f>INDEX(Rate_Chart!$A$1:$AK$127,MATCH(Data!J451,Rate_Chart!$A$1:$A$127,0),MATCH(Data!K451,Rate_Chart!$A$1:$AK$1,0))</f>
        <v>37.948125900000008</v>
      </c>
      <c r="O451" s="57">
        <f t="shared" si="90"/>
        <v>1442.0287842000002</v>
      </c>
      <c r="P451" s="58">
        <f t="shared" si="91"/>
        <v>417.01237252747262</v>
      </c>
      <c r="Q451" s="58">
        <f t="shared" si="92"/>
        <v>278.00824835164843</v>
      </c>
      <c r="R451" s="66">
        <f t="shared" si="93"/>
        <v>25.235503723500006</v>
      </c>
      <c r="S451" s="64">
        <f t="shared" si="94"/>
        <v>142.5</v>
      </c>
      <c r="T451" s="66">
        <f t="shared" si="95"/>
        <v>1609.7642879235002</v>
      </c>
      <c r="U451" s="68">
        <f t="shared" si="96"/>
        <v>42.362218103250008</v>
      </c>
      <c r="V451" s="68">
        <f t="shared" si="97"/>
        <v>465.51888025549459</v>
      </c>
      <c r="W451" s="68">
        <f t="shared" si="98"/>
        <v>310.34592017032975</v>
      </c>
    </row>
    <row r="452" spans="1:23" x14ac:dyDescent="0.25">
      <c r="A452" s="169" t="s">
        <v>903</v>
      </c>
      <c r="B452" s="61" t="s">
        <v>395</v>
      </c>
      <c r="C452" s="61" t="s">
        <v>589</v>
      </c>
      <c r="D452" s="61" t="s">
        <v>591</v>
      </c>
      <c r="E452" s="1" t="s">
        <v>779</v>
      </c>
      <c r="F452" s="62" t="str">
        <f t="shared" si="87"/>
        <v>20115</v>
      </c>
      <c r="G452" s="255">
        <v>10620115</v>
      </c>
      <c r="H452" s="1" t="s">
        <v>386</v>
      </c>
      <c r="I452" s="61">
        <v>43</v>
      </c>
      <c r="J452" s="61">
        <v>3.9</v>
      </c>
      <c r="K452" s="61">
        <v>8.1</v>
      </c>
      <c r="L452" s="69">
        <f t="shared" si="88"/>
        <v>1.6769999999999998</v>
      </c>
      <c r="M452" s="69">
        <f t="shared" si="89"/>
        <v>3.4830000000000001</v>
      </c>
      <c r="N452" s="56">
        <f>INDEX(Rate_Chart!$A$1:$AK$127,MATCH(Data!J452,Rate_Chart!$A$1:$A$127,0),MATCH(Data!K452,Rate_Chart!$A$1:$AK$1,0))</f>
        <v>38.782125900000004</v>
      </c>
      <c r="O452" s="57">
        <f t="shared" si="90"/>
        <v>1667.6314137000002</v>
      </c>
      <c r="P452" s="58">
        <f t="shared" si="91"/>
        <v>417.01210645161296</v>
      </c>
      <c r="Q452" s="58">
        <f t="shared" si="92"/>
        <v>278.00807096774196</v>
      </c>
      <c r="R452" s="66">
        <f t="shared" si="93"/>
        <v>29.183549739750006</v>
      </c>
      <c r="S452" s="64">
        <f t="shared" si="94"/>
        <v>161.25</v>
      </c>
      <c r="T452" s="66">
        <f t="shared" si="95"/>
        <v>1858.06496343975</v>
      </c>
      <c r="U452" s="68">
        <f t="shared" si="96"/>
        <v>43.210813103250004</v>
      </c>
      <c r="V452" s="68">
        <f t="shared" si="97"/>
        <v>464.63239895967746</v>
      </c>
      <c r="W452" s="68">
        <f t="shared" si="98"/>
        <v>309.75493263978495</v>
      </c>
    </row>
    <row r="453" spans="1:23" x14ac:dyDescent="0.25">
      <c r="A453" s="169" t="s">
        <v>904</v>
      </c>
      <c r="B453" s="61" t="s">
        <v>394</v>
      </c>
      <c r="C453" s="61" t="s">
        <v>589</v>
      </c>
      <c r="D453" s="61" t="s">
        <v>591</v>
      </c>
      <c r="E453" s="1" t="s">
        <v>779</v>
      </c>
      <c r="F453" s="62" t="str">
        <f t="shared" ref="F453:F516" si="99">MID(E453,2,5)</f>
        <v>20115</v>
      </c>
      <c r="G453" s="255">
        <v>10620115</v>
      </c>
      <c r="H453" s="1" t="s">
        <v>386</v>
      </c>
      <c r="I453" s="61">
        <v>41</v>
      </c>
      <c r="J453" s="61">
        <v>3.8</v>
      </c>
      <c r="K453" s="61">
        <v>8.1999999999999993</v>
      </c>
      <c r="L453" s="69">
        <f t="shared" si="88"/>
        <v>1.5579999999999998</v>
      </c>
      <c r="M453" s="69">
        <f t="shared" si="89"/>
        <v>3.3620000000000001</v>
      </c>
      <c r="N453" s="56">
        <f>INDEX(Rate_Chart!$A$1:$AK$127,MATCH(Data!J453,Rate_Chart!$A$1:$A$127,0),MATCH(Data!K453,Rate_Chart!$A$1:$AK$1,0))</f>
        <v>38.6431398</v>
      </c>
      <c r="O453" s="57">
        <f t="shared" si="90"/>
        <v>1584.3687318</v>
      </c>
      <c r="P453" s="58">
        <f t="shared" si="91"/>
        <v>417.01230000000004</v>
      </c>
      <c r="Q453" s="58">
        <f t="shared" si="92"/>
        <v>278.00820000000004</v>
      </c>
      <c r="R453" s="66">
        <f t="shared" si="93"/>
        <v>27.726452806500003</v>
      </c>
      <c r="S453" s="64">
        <f t="shared" si="94"/>
        <v>153.75</v>
      </c>
      <c r="T453" s="66">
        <f t="shared" si="95"/>
        <v>1765.8451846065</v>
      </c>
      <c r="U453" s="68">
        <f t="shared" si="96"/>
        <v>43.069394746500002</v>
      </c>
      <c r="V453" s="68">
        <f t="shared" si="97"/>
        <v>464.77764114928061</v>
      </c>
      <c r="W453" s="68">
        <f t="shared" si="98"/>
        <v>309.85176076618706</v>
      </c>
    </row>
    <row r="454" spans="1:23" x14ac:dyDescent="0.25">
      <c r="A454" s="169" t="s">
        <v>904</v>
      </c>
      <c r="B454" s="61" t="s">
        <v>395</v>
      </c>
      <c r="C454" s="61" t="s">
        <v>589</v>
      </c>
      <c r="D454" s="61" t="s">
        <v>591</v>
      </c>
      <c r="E454" s="1" t="s">
        <v>779</v>
      </c>
      <c r="F454" s="62" t="str">
        <f t="shared" si="99"/>
        <v>20115</v>
      </c>
      <c r="G454" s="255">
        <v>10620115</v>
      </c>
      <c r="H454" s="1" t="s">
        <v>386</v>
      </c>
      <c r="I454" s="61">
        <v>46</v>
      </c>
      <c r="J454" s="61">
        <v>4</v>
      </c>
      <c r="K454" s="61">
        <v>8.1999999999999993</v>
      </c>
      <c r="L454" s="69">
        <f t="shared" si="88"/>
        <v>1.84</v>
      </c>
      <c r="M454" s="69">
        <f t="shared" si="89"/>
        <v>3.7719999999999998</v>
      </c>
      <c r="N454" s="56">
        <f>INDEX(Rate_Chart!$A$1:$AK$127,MATCH(Data!J454,Rate_Chart!$A$1:$A$127,0),MATCH(Data!K454,Rate_Chart!$A$1:$AK$1,0))</f>
        <v>39.477139800000003</v>
      </c>
      <c r="O454" s="57">
        <f t="shared" si="90"/>
        <v>1815.9484308000001</v>
      </c>
      <c r="P454" s="58">
        <f t="shared" si="91"/>
        <v>417.0120401408451</v>
      </c>
      <c r="Q454" s="58">
        <f t="shared" si="92"/>
        <v>278.00802676056338</v>
      </c>
      <c r="R454" s="66">
        <f t="shared" si="93"/>
        <v>31.779097539000006</v>
      </c>
      <c r="S454" s="64">
        <f t="shared" si="94"/>
        <v>172.5</v>
      </c>
      <c r="T454" s="66">
        <f t="shared" si="95"/>
        <v>2020.2275283390002</v>
      </c>
      <c r="U454" s="68">
        <f t="shared" si="96"/>
        <v>43.917989746500005</v>
      </c>
      <c r="V454" s="68">
        <f t="shared" si="97"/>
        <v>463.92242689964797</v>
      </c>
      <c r="W454" s="68">
        <f t="shared" si="98"/>
        <v>309.28161793309863</v>
      </c>
    </row>
    <row r="455" spans="1:23" x14ac:dyDescent="0.25">
      <c r="A455" s="169" t="s">
        <v>905</v>
      </c>
      <c r="B455" s="61" t="s">
        <v>394</v>
      </c>
      <c r="C455" s="61" t="s">
        <v>589</v>
      </c>
      <c r="D455" s="61" t="s">
        <v>591</v>
      </c>
      <c r="E455" s="1" t="s">
        <v>779</v>
      </c>
      <c r="F455" s="62" t="str">
        <f t="shared" si="99"/>
        <v>20115</v>
      </c>
      <c r="G455" s="255">
        <v>10620115</v>
      </c>
      <c r="H455" s="1" t="s">
        <v>386</v>
      </c>
      <c r="I455" s="61">
        <v>36</v>
      </c>
      <c r="J455" s="61">
        <v>3.7</v>
      </c>
      <c r="K455" s="61">
        <v>8.1</v>
      </c>
      <c r="L455" s="69">
        <f t="shared" si="88"/>
        <v>1.3320000000000001</v>
      </c>
      <c r="M455" s="69">
        <f t="shared" si="89"/>
        <v>2.9159999999999995</v>
      </c>
      <c r="N455" s="56">
        <f>INDEX(Rate_Chart!$A$1:$AK$127,MATCH(Data!J455,Rate_Chart!$A$1:$A$127,0),MATCH(Data!K455,Rate_Chart!$A$1:$AK$1,0))</f>
        <v>37.948125900000008</v>
      </c>
      <c r="O455" s="57">
        <f t="shared" si="90"/>
        <v>1366.1325324000004</v>
      </c>
      <c r="P455" s="58">
        <f t="shared" si="91"/>
        <v>417.01237252747262</v>
      </c>
      <c r="Q455" s="58">
        <f t="shared" si="92"/>
        <v>278.00824835164843</v>
      </c>
      <c r="R455" s="66">
        <f t="shared" si="93"/>
        <v>23.90731931700001</v>
      </c>
      <c r="S455" s="64">
        <f t="shared" si="94"/>
        <v>135</v>
      </c>
      <c r="T455" s="66">
        <f t="shared" si="95"/>
        <v>1525.0398517170004</v>
      </c>
      <c r="U455" s="68">
        <f t="shared" si="96"/>
        <v>42.362218103250008</v>
      </c>
      <c r="V455" s="68">
        <f t="shared" si="97"/>
        <v>465.51888025549459</v>
      </c>
      <c r="W455" s="68">
        <f t="shared" si="98"/>
        <v>310.34592017032975</v>
      </c>
    </row>
    <row r="456" spans="1:23" x14ac:dyDescent="0.25">
      <c r="A456" s="169" t="s">
        <v>905</v>
      </c>
      <c r="B456" s="61" t="s">
        <v>395</v>
      </c>
      <c r="C456" s="61" t="s">
        <v>589</v>
      </c>
      <c r="D456" s="61" t="s">
        <v>591</v>
      </c>
      <c r="E456" s="1" t="s">
        <v>779</v>
      </c>
      <c r="F456" s="62" t="str">
        <f t="shared" si="99"/>
        <v>20115</v>
      </c>
      <c r="G456" s="255">
        <v>10620115</v>
      </c>
      <c r="H456" s="1" t="s">
        <v>386</v>
      </c>
      <c r="I456" s="61">
        <v>50</v>
      </c>
      <c r="J456" s="61">
        <v>3.6</v>
      </c>
      <c r="K456" s="61">
        <v>8.1</v>
      </c>
      <c r="L456" s="69">
        <f t="shared" si="88"/>
        <v>1.8</v>
      </c>
      <c r="M456" s="69">
        <f t="shared" si="89"/>
        <v>4.05</v>
      </c>
      <c r="N456" s="56">
        <f>INDEX(Rate_Chart!$A$1:$AK$127,MATCH(Data!J456,Rate_Chart!$A$1:$A$127,0),MATCH(Data!K456,Rate_Chart!$A$1:$AK$1,0))</f>
        <v>37.531125900000006</v>
      </c>
      <c r="O456" s="57">
        <f t="shared" si="90"/>
        <v>1876.5562950000003</v>
      </c>
      <c r="P456" s="58">
        <f t="shared" si="91"/>
        <v>417.01251000000008</v>
      </c>
      <c r="Q456" s="58">
        <f t="shared" si="92"/>
        <v>278.00834000000003</v>
      </c>
      <c r="R456" s="66">
        <f t="shared" si="93"/>
        <v>32.839735162500006</v>
      </c>
      <c r="S456" s="64">
        <f t="shared" si="94"/>
        <v>187.5</v>
      </c>
      <c r="T456" s="66">
        <f t="shared" si="95"/>
        <v>2096.8960301625002</v>
      </c>
      <c r="U456" s="68">
        <f t="shared" si="96"/>
        <v>41.937920603250006</v>
      </c>
      <c r="V456" s="68">
        <f t="shared" si="97"/>
        <v>465.97689559166673</v>
      </c>
      <c r="W456" s="68">
        <f t="shared" si="98"/>
        <v>310.6512637277778</v>
      </c>
    </row>
    <row r="457" spans="1:23" x14ac:dyDescent="0.25">
      <c r="A457" s="169" t="s">
        <v>906</v>
      </c>
      <c r="B457" s="61" t="s">
        <v>394</v>
      </c>
      <c r="C457" s="61" t="s">
        <v>589</v>
      </c>
      <c r="D457" s="61" t="s">
        <v>591</v>
      </c>
      <c r="E457" s="1" t="s">
        <v>779</v>
      </c>
      <c r="F457" s="62" t="str">
        <f t="shared" si="99"/>
        <v>20115</v>
      </c>
      <c r="G457" s="255">
        <v>10620115</v>
      </c>
      <c r="H457" s="1" t="s">
        <v>386</v>
      </c>
      <c r="I457" s="61">
        <v>38</v>
      </c>
      <c r="J457" s="61">
        <v>3.6</v>
      </c>
      <c r="K457" s="61">
        <v>8.1</v>
      </c>
      <c r="L457" s="69">
        <f t="shared" si="88"/>
        <v>1.3680000000000001</v>
      </c>
      <c r="M457" s="69">
        <f t="shared" si="89"/>
        <v>3.0780000000000003</v>
      </c>
      <c r="N457" s="56">
        <f>INDEX(Rate_Chart!$A$1:$AK$127,MATCH(Data!J457,Rate_Chart!$A$1:$A$127,0),MATCH(Data!K457,Rate_Chart!$A$1:$AK$1,0))</f>
        <v>37.531125900000006</v>
      </c>
      <c r="O457" s="57">
        <f t="shared" si="90"/>
        <v>1426.1827842000002</v>
      </c>
      <c r="P457" s="58">
        <f t="shared" si="91"/>
        <v>417.01251000000008</v>
      </c>
      <c r="Q457" s="58">
        <f t="shared" si="92"/>
        <v>278.00834000000003</v>
      </c>
      <c r="R457" s="66">
        <f t="shared" si="93"/>
        <v>24.958198723500008</v>
      </c>
      <c r="S457" s="64">
        <f t="shared" si="94"/>
        <v>142.5</v>
      </c>
      <c r="T457" s="66">
        <f t="shared" si="95"/>
        <v>1593.6409829235004</v>
      </c>
      <c r="U457" s="68">
        <f t="shared" si="96"/>
        <v>41.937920603250006</v>
      </c>
      <c r="V457" s="68">
        <f t="shared" si="97"/>
        <v>465.97689559166673</v>
      </c>
      <c r="W457" s="68">
        <f t="shared" si="98"/>
        <v>310.6512637277778</v>
      </c>
    </row>
    <row r="458" spans="1:23" x14ac:dyDescent="0.25">
      <c r="A458" s="169" t="s">
        <v>906</v>
      </c>
      <c r="B458" s="61" t="s">
        <v>395</v>
      </c>
      <c r="C458" s="61" t="s">
        <v>589</v>
      </c>
      <c r="D458" s="61" t="s">
        <v>591</v>
      </c>
      <c r="E458" s="1" t="s">
        <v>779</v>
      </c>
      <c r="F458" s="62" t="str">
        <f t="shared" si="99"/>
        <v>20115</v>
      </c>
      <c r="G458" s="255">
        <v>10620115</v>
      </c>
      <c r="H458" s="1" t="s">
        <v>386</v>
      </c>
      <c r="I458" s="61">
        <v>48</v>
      </c>
      <c r="J458" s="61">
        <v>3.8</v>
      </c>
      <c r="K458" s="61">
        <v>8.1</v>
      </c>
      <c r="L458" s="69">
        <f t="shared" si="88"/>
        <v>1.8239999999999998</v>
      </c>
      <c r="M458" s="69">
        <f t="shared" si="89"/>
        <v>3.8879999999999995</v>
      </c>
      <c r="N458" s="56">
        <f>INDEX(Rate_Chart!$A$1:$AK$127,MATCH(Data!J458,Rate_Chart!$A$1:$A$127,0),MATCH(Data!K458,Rate_Chart!$A$1:$AK$1,0))</f>
        <v>38.365125900000002</v>
      </c>
      <c r="O458" s="57">
        <f t="shared" si="90"/>
        <v>1841.5260432</v>
      </c>
      <c r="P458" s="58">
        <f t="shared" si="91"/>
        <v>417.01223804347831</v>
      </c>
      <c r="Q458" s="58">
        <f t="shared" si="92"/>
        <v>278.00815869565218</v>
      </c>
      <c r="R458" s="66">
        <f t="shared" si="93"/>
        <v>32.226705756000001</v>
      </c>
      <c r="S458" s="64">
        <f t="shared" si="94"/>
        <v>180</v>
      </c>
      <c r="T458" s="66">
        <f t="shared" si="95"/>
        <v>2053.7527489559998</v>
      </c>
      <c r="U458" s="68">
        <f t="shared" si="96"/>
        <v>42.786515603249995</v>
      </c>
      <c r="V458" s="68">
        <f t="shared" si="97"/>
        <v>465.07082177445648</v>
      </c>
      <c r="W458" s="68">
        <f t="shared" si="98"/>
        <v>310.04721451630434</v>
      </c>
    </row>
    <row r="459" spans="1:23" x14ac:dyDescent="0.25">
      <c r="A459" s="169" t="s">
        <v>907</v>
      </c>
      <c r="B459" s="61" t="s">
        <v>394</v>
      </c>
      <c r="C459" s="61" t="s">
        <v>589</v>
      </c>
      <c r="D459" s="61" t="s">
        <v>591</v>
      </c>
      <c r="E459" s="1" t="s">
        <v>779</v>
      </c>
      <c r="F459" s="62" t="str">
        <f t="shared" si="99"/>
        <v>20115</v>
      </c>
      <c r="G459" s="255">
        <v>10620115</v>
      </c>
      <c r="H459" s="1" t="s">
        <v>386</v>
      </c>
      <c r="I459" s="61">
        <v>49</v>
      </c>
      <c r="J459" s="61">
        <v>3.4</v>
      </c>
      <c r="K459" s="61">
        <v>8.1</v>
      </c>
      <c r="L459" s="69">
        <f t="shared" si="88"/>
        <v>1.6659999999999999</v>
      </c>
      <c r="M459" s="69">
        <f t="shared" si="89"/>
        <v>3.9689999999999999</v>
      </c>
      <c r="N459" s="56">
        <f>INDEX(Rate_Chart!$A$1:$AK$127,MATCH(Data!J459,Rate_Chart!$A$1:$A$127,0),MATCH(Data!K459,Rate_Chart!$A$1:$AK$1,0))</f>
        <v>36.697125900000003</v>
      </c>
      <c r="O459" s="57">
        <f t="shared" si="90"/>
        <v>1798.1591691000001</v>
      </c>
      <c r="P459" s="58">
        <f t="shared" si="91"/>
        <v>417.01279431818188</v>
      </c>
      <c r="Q459" s="58">
        <f t="shared" si="92"/>
        <v>278.00852954545456</v>
      </c>
      <c r="R459" s="66">
        <f t="shared" si="93"/>
        <v>31.467785459250006</v>
      </c>
      <c r="S459" s="64">
        <f t="shared" si="94"/>
        <v>183.75</v>
      </c>
      <c r="T459" s="66">
        <f t="shared" si="95"/>
        <v>2013.3769545592502</v>
      </c>
      <c r="U459" s="68">
        <f t="shared" si="96"/>
        <v>41.089325603250003</v>
      </c>
      <c r="V459" s="68">
        <f t="shared" si="97"/>
        <v>466.92415458238645</v>
      </c>
      <c r="W459" s="68">
        <f t="shared" si="98"/>
        <v>311.28276972159097</v>
      </c>
    </row>
    <row r="460" spans="1:23" x14ac:dyDescent="0.25">
      <c r="A460" s="169" t="s">
        <v>907</v>
      </c>
      <c r="B460" s="61" t="s">
        <v>395</v>
      </c>
      <c r="C460" s="61" t="s">
        <v>589</v>
      </c>
      <c r="D460" s="61" t="s">
        <v>591</v>
      </c>
      <c r="E460" s="1" t="s">
        <v>779</v>
      </c>
      <c r="F460" s="62" t="str">
        <f t="shared" si="99"/>
        <v>20115</v>
      </c>
      <c r="G460" s="255">
        <v>10620115</v>
      </c>
      <c r="H460" s="1" t="s">
        <v>386</v>
      </c>
      <c r="I460" s="61">
        <v>45</v>
      </c>
      <c r="J460" s="61">
        <v>3.8</v>
      </c>
      <c r="K460" s="61">
        <v>8.1</v>
      </c>
      <c r="L460" s="69">
        <f t="shared" si="88"/>
        <v>1.71</v>
      </c>
      <c r="M460" s="69">
        <f t="shared" si="89"/>
        <v>3.645</v>
      </c>
      <c r="N460" s="56">
        <f>INDEX(Rate_Chart!$A$1:$AK$127,MATCH(Data!J460,Rate_Chart!$A$1:$A$127,0),MATCH(Data!K460,Rate_Chart!$A$1:$AK$1,0))</f>
        <v>38.365125900000002</v>
      </c>
      <c r="O460" s="57">
        <f t="shared" si="90"/>
        <v>1726.4306655</v>
      </c>
      <c r="P460" s="58">
        <f t="shared" si="91"/>
        <v>417.01223804347831</v>
      </c>
      <c r="Q460" s="58">
        <f t="shared" si="92"/>
        <v>278.00815869565218</v>
      </c>
      <c r="R460" s="66">
        <f t="shared" si="93"/>
        <v>30.212536646250005</v>
      </c>
      <c r="S460" s="64">
        <f t="shared" si="94"/>
        <v>168.75</v>
      </c>
      <c r="T460" s="66">
        <f t="shared" si="95"/>
        <v>1925.3932021462501</v>
      </c>
      <c r="U460" s="68">
        <f t="shared" si="96"/>
        <v>42.786515603250002</v>
      </c>
      <c r="V460" s="68">
        <f t="shared" si="97"/>
        <v>465.07082177445653</v>
      </c>
      <c r="W460" s="68">
        <f t="shared" si="98"/>
        <v>310.04721451630434</v>
      </c>
    </row>
    <row r="461" spans="1:23" x14ac:dyDescent="0.25">
      <c r="A461" s="169" t="s">
        <v>908</v>
      </c>
      <c r="B461" s="61" t="s">
        <v>394</v>
      </c>
      <c r="C461" s="61" t="s">
        <v>589</v>
      </c>
      <c r="D461" s="61" t="s">
        <v>591</v>
      </c>
      <c r="E461" s="1" t="s">
        <v>779</v>
      </c>
      <c r="F461" s="62" t="str">
        <f t="shared" si="99"/>
        <v>20115</v>
      </c>
      <c r="G461" s="255">
        <v>10620115</v>
      </c>
      <c r="H461" s="1" t="s">
        <v>386</v>
      </c>
      <c r="I461" s="61">
        <v>43</v>
      </c>
      <c r="J461" s="61">
        <v>3.9</v>
      </c>
      <c r="K461" s="61">
        <v>8.1</v>
      </c>
      <c r="L461" s="69">
        <f t="shared" si="88"/>
        <v>1.6769999999999998</v>
      </c>
      <c r="M461" s="69">
        <f t="shared" si="89"/>
        <v>3.4830000000000001</v>
      </c>
      <c r="N461" s="56">
        <f>INDEX(Rate_Chart!$A$1:$AK$127,MATCH(Data!J461,Rate_Chart!$A$1:$A$127,0),MATCH(Data!K461,Rate_Chart!$A$1:$AK$1,0))</f>
        <v>38.782125900000004</v>
      </c>
      <c r="O461" s="57">
        <f t="shared" si="90"/>
        <v>1667.6314137000002</v>
      </c>
      <c r="P461" s="58">
        <f t="shared" si="91"/>
        <v>417.01210645161296</v>
      </c>
      <c r="Q461" s="58">
        <f t="shared" si="92"/>
        <v>278.00807096774196</v>
      </c>
      <c r="R461" s="66">
        <f t="shared" si="93"/>
        <v>29.183549739750006</v>
      </c>
      <c r="S461" s="64">
        <f t="shared" si="94"/>
        <v>161.25</v>
      </c>
      <c r="T461" s="66">
        <f t="shared" si="95"/>
        <v>1858.06496343975</v>
      </c>
      <c r="U461" s="68">
        <f t="shared" si="96"/>
        <v>43.210813103250004</v>
      </c>
      <c r="V461" s="68">
        <f t="shared" si="97"/>
        <v>464.63239895967746</v>
      </c>
      <c r="W461" s="68">
        <f t="shared" si="98"/>
        <v>309.75493263978495</v>
      </c>
    </row>
    <row r="462" spans="1:23" x14ac:dyDescent="0.25">
      <c r="A462" s="169" t="s">
        <v>908</v>
      </c>
      <c r="B462" s="61" t="s">
        <v>395</v>
      </c>
      <c r="C462" s="61" t="s">
        <v>589</v>
      </c>
      <c r="D462" s="61" t="s">
        <v>591</v>
      </c>
      <c r="E462" s="1" t="s">
        <v>779</v>
      </c>
      <c r="F462" s="62" t="str">
        <f t="shared" si="99"/>
        <v>20115</v>
      </c>
      <c r="G462" s="255">
        <v>10620115</v>
      </c>
      <c r="H462" s="1" t="s">
        <v>386</v>
      </c>
      <c r="I462" s="61">
        <v>47</v>
      </c>
      <c r="J462" s="61">
        <v>3.6</v>
      </c>
      <c r="K462" s="61">
        <v>8.1</v>
      </c>
      <c r="L462" s="69">
        <f t="shared" si="88"/>
        <v>1.6920000000000002</v>
      </c>
      <c r="M462" s="69">
        <f t="shared" si="89"/>
        <v>3.8069999999999999</v>
      </c>
      <c r="N462" s="56">
        <f>INDEX(Rate_Chart!$A$1:$AK$127,MATCH(Data!J462,Rate_Chart!$A$1:$A$127,0),MATCH(Data!K462,Rate_Chart!$A$1:$AK$1,0))</f>
        <v>37.531125900000006</v>
      </c>
      <c r="O462" s="57">
        <f t="shared" si="90"/>
        <v>1763.9629173000003</v>
      </c>
      <c r="P462" s="58">
        <f t="shared" si="91"/>
        <v>417.01251000000008</v>
      </c>
      <c r="Q462" s="58">
        <f t="shared" si="92"/>
        <v>278.00834000000003</v>
      </c>
      <c r="R462" s="66">
        <f t="shared" si="93"/>
        <v>30.869351052750009</v>
      </c>
      <c r="S462" s="64">
        <f t="shared" si="94"/>
        <v>176.25</v>
      </c>
      <c r="T462" s="66">
        <f t="shared" si="95"/>
        <v>1971.0822683527504</v>
      </c>
      <c r="U462" s="68">
        <f t="shared" si="96"/>
        <v>41.937920603250006</v>
      </c>
      <c r="V462" s="68">
        <f t="shared" si="97"/>
        <v>465.97689559166673</v>
      </c>
      <c r="W462" s="68">
        <f t="shared" si="98"/>
        <v>310.6512637277778</v>
      </c>
    </row>
    <row r="463" spans="1:23" x14ac:dyDescent="0.25">
      <c r="A463" s="169" t="s">
        <v>909</v>
      </c>
      <c r="B463" s="61" t="s">
        <v>394</v>
      </c>
      <c r="C463" s="61" t="s">
        <v>589</v>
      </c>
      <c r="D463" s="61" t="s">
        <v>591</v>
      </c>
      <c r="E463" s="1" t="s">
        <v>779</v>
      </c>
      <c r="F463" s="62" t="str">
        <f t="shared" si="99"/>
        <v>20115</v>
      </c>
      <c r="G463" s="255">
        <v>10620115</v>
      </c>
      <c r="H463" s="1" t="s">
        <v>386</v>
      </c>
      <c r="I463" s="61">
        <v>44</v>
      </c>
      <c r="J463" s="61">
        <v>4</v>
      </c>
      <c r="K463" s="61">
        <v>8.1</v>
      </c>
      <c r="L463" s="69">
        <f t="shared" si="88"/>
        <v>1.76</v>
      </c>
      <c r="M463" s="69">
        <f t="shared" si="89"/>
        <v>3.5639999999999996</v>
      </c>
      <c r="N463" s="56">
        <f>INDEX(Rate_Chart!$A$1:$AK$127,MATCH(Data!J463,Rate_Chart!$A$1:$A$127,0),MATCH(Data!K463,Rate_Chart!$A$1:$AK$1,0))</f>
        <v>39.199125899999999</v>
      </c>
      <c r="O463" s="57">
        <f t="shared" si="90"/>
        <v>1724.7615395999999</v>
      </c>
      <c r="P463" s="58">
        <f t="shared" si="91"/>
        <v>417.01197765957443</v>
      </c>
      <c r="Q463" s="58">
        <f t="shared" si="92"/>
        <v>278.00798510638293</v>
      </c>
      <c r="R463" s="66">
        <f t="shared" si="93"/>
        <v>30.183326943000001</v>
      </c>
      <c r="S463" s="64">
        <f t="shared" si="94"/>
        <v>165</v>
      </c>
      <c r="T463" s="66">
        <f t="shared" si="95"/>
        <v>1919.944866543</v>
      </c>
      <c r="U463" s="68">
        <f t="shared" si="96"/>
        <v>43.635110603249998</v>
      </c>
      <c r="V463" s="68">
        <f t="shared" si="97"/>
        <v>464.20330428989359</v>
      </c>
      <c r="W463" s="68">
        <f t="shared" si="98"/>
        <v>309.46886952659571</v>
      </c>
    </row>
    <row r="464" spans="1:23" x14ac:dyDescent="0.25">
      <c r="A464" s="169" t="s">
        <v>909</v>
      </c>
      <c r="B464" s="61" t="s">
        <v>395</v>
      </c>
      <c r="C464" s="61" t="s">
        <v>589</v>
      </c>
      <c r="D464" s="61" t="s">
        <v>591</v>
      </c>
      <c r="E464" s="1" t="s">
        <v>779</v>
      </c>
      <c r="F464" s="62" t="str">
        <f t="shared" si="99"/>
        <v>20115</v>
      </c>
      <c r="G464" s="255">
        <v>10620115</v>
      </c>
      <c r="H464" s="1" t="s">
        <v>386</v>
      </c>
      <c r="I464" s="61">
        <v>53</v>
      </c>
      <c r="J464" s="61">
        <v>3.7</v>
      </c>
      <c r="K464" s="61">
        <v>8.1</v>
      </c>
      <c r="L464" s="69">
        <f t="shared" si="88"/>
        <v>1.9610000000000003</v>
      </c>
      <c r="M464" s="69">
        <f t="shared" si="89"/>
        <v>4.2929999999999993</v>
      </c>
      <c r="N464" s="56">
        <f>INDEX(Rate_Chart!$A$1:$AK$127,MATCH(Data!J464,Rate_Chart!$A$1:$A$127,0),MATCH(Data!K464,Rate_Chart!$A$1:$AK$1,0))</f>
        <v>37.948125900000008</v>
      </c>
      <c r="O464" s="57">
        <f t="shared" si="90"/>
        <v>2011.2506727000005</v>
      </c>
      <c r="P464" s="58">
        <f t="shared" si="91"/>
        <v>417.01237252747262</v>
      </c>
      <c r="Q464" s="58">
        <f t="shared" si="92"/>
        <v>278.00824835164843</v>
      </c>
      <c r="R464" s="66">
        <f t="shared" si="93"/>
        <v>35.196886772250011</v>
      </c>
      <c r="S464" s="64">
        <f t="shared" si="94"/>
        <v>198.75</v>
      </c>
      <c r="T464" s="66">
        <f t="shared" si="95"/>
        <v>2245.1975594722503</v>
      </c>
      <c r="U464" s="68">
        <f t="shared" si="96"/>
        <v>42.362218103250008</v>
      </c>
      <c r="V464" s="68">
        <f t="shared" si="97"/>
        <v>465.51888025549459</v>
      </c>
      <c r="W464" s="68">
        <f t="shared" si="98"/>
        <v>310.34592017032975</v>
      </c>
    </row>
    <row r="465" spans="1:23" x14ac:dyDescent="0.25">
      <c r="A465" s="169" t="s">
        <v>910</v>
      </c>
      <c r="B465" s="61" t="s">
        <v>394</v>
      </c>
      <c r="C465" s="61" t="s">
        <v>589</v>
      </c>
      <c r="D465" s="61" t="s">
        <v>591</v>
      </c>
      <c r="E465" s="1" t="s">
        <v>779</v>
      </c>
      <c r="F465" s="62" t="str">
        <f t="shared" si="99"/>
        <v>20115</v>
      </c>
      <c r="G465" s="255">
        <v>10620115</v>
      </c>
      <c r="H465" s="1" t="s">
        <v>385</v>
      </c>
      <c r="I465" s="61">
        <v>17</v>
      </c>
      <c r="J465" s="61">
        <v>5.8</v>
      </c>
      <c r="K465" s="61">
        <v>8.6</v>
      </c>
      <c r="L465" s="69">
        <f t="shared" si="88"/>
        <v>0.98599999999999999</v>
      </c>
      <c r="M465" s="69">
        <f t="shared" si="89"/>
        <v>1.462</v>
      </c>
      <c r="N465" s="56">
        <f>INDEX(Rate_Chart!$A$1:$AK$127,MATCH(Data!J465,Rate_Chart!$A$1:$A$127,0),MATCH(Data!K465,Rate_Chart!$A$1:$AK$1,0))</f>
        <v>47.461399999999998</v>
      </c>
      <c r="O465" s="57">
        <f t="shared" si="90"/>
        <v>806.84379999999999</v>
      </c>
      <c r="P465" s="58">
        <f t="shared" si="91"/>
        <v>411.51502890173413</v>
      </c>
      <c r="Q465" s="58">
        <f t="shared" si="92"/>
        <v>274.34335260115608</v>
      </c>
      <c r="R465" s="66">
        <f t="shared" si="93"/>
        <v>14.119766500000001</v>
      </c>
      <c r="S465" s="64">
        <f t="shared" si="94"/>
        <v>63.75</v>
      </c>
      <c r="T465" s="66">
        <f t="shared" si="95"/>
        <v>884.71356649999996</v>
      </c>
      <c r="U465" s="68">
        <f t="shared" si="96"/>
        <v>52.041974499999995</v>
      </c>
      <c r="V465" s="68">
        <f t="shared" si="97"/>
        <v>451.23099277456652</v>
      </c>
      <c r="W465" s="68">
        <f t="shared" si="98"/>
        <v>300.82066184971103</v>
      </c>
    </row>
    <row r="466" spans="1:23" x14ac:dyDescent="0.25">
      <c r="A466" s="169" t="s">
        <v>910</v>
      </c>
      <c r="B466" s="61" t="s">
        <v>394</v>
      </c>
      <c r="C466" s="61" t="s">
        <v>589</v>
      </c>
      <c r="D466" s="61" t="s">
        <v>591</v>
      </c>
      <c r="E466" s="1" t="s">
        <v>779</v>
      </c>
      <c r="F466" s="62" t="str">
        <f t="shared" si="99"/>
        <v>20115</v>
      </c>
      <c r="G466" s="255">
        <v>10620115</v>
      </c>
      <c r="H466" s="1" t="s">
        <v>386</v>
      </c>
      <c r="I466" s="61">
        <v>34</v>
      </c>
      <c r="J466" s="61">
        <v>3.6</v>
      </c>
      <c r="K466" s="61">
        <v>8.1</v>
      </c>
      <c r="L466" s="69">
        <f t="shared" si="88"/>
        <v>1.224</v>
      </c>
      <c r="M466" s="69">
        <f t="shared" si="89"/>
        <v>2.7539999999999996</v>
      </c>
      <c r="N466" s="56">
        <f>INDEX(Rate_Chart!$A$1:$AK$127,MATCH(Data!J466,Rate_Chart!$A$1:$A$127,0),MATCH(Data!K466,Rate_Chart!$A$1:$AK$1,0))</f>
        <v>37.531125900000006</v>
      </c>
      <c r="O466" s="57">
        <f t="shared" si="90"/>
        <v>1276.0582806000002</v>
      </c>
      <c r="P466" s="58">
        <f t="shared" si="91"/>
        <v>417.01251000000008</v>
      </c>
      <c r="Q466" s="58">
        <f t="shared" si="92"/>
        <v>278.00834000000003</v>
      </c>
      <c r="R466" s="66">
        <f t="shared" si="93"/>
        <v>22.331019910500007</v>
      </c>
      <c r="S466" s="64">
        <f t="shared" si="94"/>
        <v>127.5</v>
      </c>
      <c r="T466" s="66">
        <f t="shared" si="95"/>
        <v>1425.8893005105001</v>
      </c>
      <c r="U466" s="68">
        <f t="shared" si="96"/>
        <v>41.937920603250006</v>
      </c>
      <c r="V466" s="68">
        <f t="shared" si="97"/>
        <v>465.97689559166673</v>
      </c>
      <c r="W466" s="68">
        <f t="shared" si="98"/>
        <v>310.6512637277778</v>
      </c>
    </row>
    <row r="467" spans="1:23" x14ac:dyDescent="0.25">
      <c r="A467" s="169" t="s">
        <v>910</v>
      </c>
      <c r="B467" s="61" t="s">
        <v>395</v>
      </c>
      <c r="C467" s="61" t="s">
        <v>589</v>
      </c>
      <c r="D467" s="61" t="s">
        <v>591</v>
      </c>
      <c r="E467" s="1" t="s">
        <v>779</v>
      </c>
      <c r="F467" s="62" t="str">
        <f t="shared" si="99"/>
        <v>20115</v>
      </c>
      <c r="G467" s="255">
        <v>10620115</v>
      </c>
      <c r="H467" s="1" t="s">
        <v>385</v>
      </c>
      <c r="I467" s="61">
        <v>15</v>
      </c>
      <c r="J467" s="61">
        <v>5.8</v>
      </c>
      <c r="K467" s="61">
        <v>8.8000000000000007</v>
      </c>
      <c r="L467" s="69">
        <f t="shared" si="88"/>
        <v>0.87</v>
      </c>
      <c r="M467" s="69">
        <f t="shared" si="89"/>
        <v>1.32</v>
      </c>
      <c r="N467" s="56">
        <f>INDEX(Rate_Chart!$A$1:$AK$127,MATCH(Data!J467,Rate_Chart!$A$1:$A$127,0),MATCH(Data!K467,Rate_Chart!$A$1:$AK$1,0))</f>
        <v>47.945700000000002</v>
      </c>
      <c r="O467" s="57">
        <f t="shared" si="90"/>
        <v>719.18550000000005</v>
      </c>
      <c r="P467" s="58">
        <f t="shared" si="91"/>
        <v>410.96314285714288</v>
      </c>
      <c r="Q467" s="58">
        <f t="shared" si="92"/>
        <v>273.97542857142861</v>
      </c>
      <c r="R467" s="66">
        <f t="shared" si="93"/>
        <v>12.585746250000001</v>
      </c>
      <c r="S467" s="64">
        <f t="shared" si="94"/>
        <v>56.25</v>
      </c>
      <c r="T467" s="66">
        <f t="shared" si="95"/>
        <v>788.0212462500001</v>
      </c>
      <c r="U467" s="68">
        <f t="shared" si="96"/>
        <v>52.53474975000001</v>
      </c>
      <c r="V467" s="68">
        <f t="shared" si="97"/>
        <v>450.29785500000008</v>
      </c>
      <c r="W467" s="68">
        <f t="shared" si="98"/>
        <v>300.19857000000007</v>
      </c>
    </row>
    <row r="468" spans="1:23" x14ac:dyDescent="0.25">
      <c r="A468" s="169" t="s">
        <v>910</v>
      </c>
      <c r="B468" s="61" t="s">
        <v>395</v>
      </c>
      <c r="C468" s="61" t="s">
        <v>589</v>
      </c>
      <c r="D468" s="61" t="s">
        <v>591</v>
      </c>
      <c r="E468" s="1" t="s">
        <v>779</v>
      </c>
      <c r="F468" s="62" t="str">
        <f t="shared" si="99"/>
        <v>20115</v>
      </c>
      <c r="G468" s="255">
        <v>10620115</v>
      </c>
      <c r="H468" s="1" t="s">
        <v>386</v>
      </c>
      <c r="I468" s="61">
        <v>38</v>
      </c>
      <c r="J468" s="61">
        <v>3.1</v>
      </c>
      <c r="K468" s="61">
        <v>8.1</v>
      </c>
      <c r="L468" s="69">
        <f t="shared" si="88"/>
        <v>1.1779999999999999</v>
      </c>
      <c r="M468" s="69">
        <f t="shared" si="89"/>
        <v>3.0780000000000003</v>
      </c>
      <c r="N468" s="56">
        <f>INDEX(Rate_Chart!$A$1:$AK$127,MATCH(Data!J468,Rate_Chart!$A$1:$A$127,0),MATCH(Data!K468,Rate_Chart!$A$1:$AK$1,0))</f>
        <v>35.446125899999998</v>
      </c>
      <c r="O468" s="57">
        <f t="shared" si="90"/>
        <v>1346.9527842</v>
      </c>
      <c r="P468" s="58">
        <f t="shared" si="91"/>
        <v>417.01324588235298</v>
      </c>
      <c r="Q468" s="58">
        <f t="shared" si="92"/>
        <v>278.0088305882353</v>
      </c>
      <c r="R468" s="66">
        <f t="shared" si="93"/>
        <v>23.571673723500002</v>
      </c>
      <c r="S468" s="64">
        <f t="shared" si="94"/>
        <v>142.5</v>
      </c>
      <c r="T468" s="66">
        <f t="shared" si="95"/>
        <v>1513.0244579235</v>
      </c>
      <c r="U468" s="68">
        <f t="shared" si="96"/>
        <v>39.816433103249999</v>
      </c>
      <c r="V468" s="68">
        <f t="shared" si="97"/>
        <v>468.42862474411766</v>
      </c>
      <c r="W468" s="68">
        <f t="shared" si="98"/>
        <v>312.28574982941177</v>
      </c>
    </row>
    <row r="469" spans="1:23" x14ac:dyDescent="0.25">
      <c r="A469" s="169" t="s">
        <v>911</v>
      </c>
      <c r="B469" s="61" t="s">
        <v>394</v>
      </c>
      <c r="C469" s="61" t="s">
        <v>589</v>
      </c>
      <c r="D469" s="61" t="s">
        <v>591</v>
      </c>
      <c r="E469" s="1" t="s">
        <v>779</v>
      </c>
      <c r="F469" s="62" t="str">
        <f t="shared" si="99"/>
        <v>20115</v>
      </c>
      <c r="G469" s="255">
        <v>10620115</v>
      </c>
      <c r="H469" s="1" t="s">
        <v>386</v>
      </c>
      <c r="I469" s="61">
        <v>46</v>
      </c>
      <c r="J469" s="61">
        <v>3.8</v>
      </c>
      <c r="K469" s="61">
        <v>8.1999999999999993</v>
      </c>
      <c r="L469" s="69">
        <f t="shared" si="88"/>
        <v>1.7479999999999998</v>
      </c>
      <c r="M469" s="69">
        <f t="shared" si="89"/>
        <v>3.7719999999999998</v>
      </c>
      <c r="N469" s="56">
        <f>INDEX(Rate_Chart!$A$1:$AK$127,MATCH(Data!J469,Rate_Chart!$A$1:$A$127,0),MATCH(Data!K469,Rate_Chart!$A$1:$AK$1,0))</f>
        <v>38.6431398</v>
      </c>
      <c r="O469" s="57">
        <f t="shared" si="90"/>
        <v>1777.5844308000001</v>
      </c>
      <c r="P469" s="58">
        <f t="shared" si="91"/>
        <v>417.01230000000004</v>
      </c>
      <c r="Q469" s="58">
        <f t="shared" si="92"/>
        <v>278.00820000000004</v>
      </c>
      <c r="R469" s="66">
        <f t="shared" si="93"/>
        <v>31.107727539000003</v>
      </c>
      <c r="S469" s="64">
        <f t="shared" si="94"/>
        <v>172.5</v>
      </c>
      <c r="T469" s="66">
        <f t="shared" si="95"/>
        <v>1981.1921583390001</v>
      </c>
      <c r="U469" s="68">
        <f t="shared" si="96"/>
        <v>43.069394746500002</v>
      </c>
      <c r="V469" s="68">
        <f t="shared" si="97"/>
        <v>464.77764114928061</v>
      </c>
      <c r="W469" s="68">
        <f t="shared" si="98"/>
        <v>309.85176076618706</v>
      </c>
    </row>
    <row r="470" spans="1:23" x14ac:dyDescent="0.25">
      <c r="A470" s="169" t="s">
        <v>911</v>
      </c>
      <c r="B470" s="61" t="s">
        <v>395</v>
      </c>
      <c r="C470" s="61" t="s">
        <v>589</v>
      </c>
      <c r="D470" s="61" t="s">
        <v>591</v>
      </c>
      <c r="E470" s="1" t="s">
        <v>779</v>
      </c>
      <c r="F470" s="62" t="str">
        <f t="shared" si="99"/>
        <v>20115</v>
      </c>
      <c r="G470" s="255">
        <v>10620115</v>
      </c>
      <c r="H470" s="1" t="s">
        <v>386</v>
      </c>
      <c r="I470" s="61">
        <v>51</v>
      </c>
      <c r="J470" s="61">
        <v>3.7</v>
      </c>
      <c r="K470" s="61">
        <v>8.1999999999999993</v>
      </c>
      <c r="L470" s="69">
        <f t="shared" si="88"/>
        <v>1.8870000000000002</v>
      </c>
      <c r="M470" s="69">
        <f t="shared" si="89"/>
        <v>4.1819999999999995</v>
      </c>
      <c r="N470" s="56">
        <f>INDEX(Rate_Chart!$A$1:$AK$127,MATCH(Data!J470,Rate_Chart!$A$1:$A$127,0),MATCH(Data!K470,Rate_Chart!$A$1:$AK$1,0))</f>
        <v>38.226139799999999</v>
      </c>
      <c r="O470" s="57">
        <f t="shared" si="90"/>
        <v>1949.5331297999999</v>
      </c>
      <c r="P470" s="58">
        <f t="shared" si="91"/>
        <v>417.01243418181815</v>
      </c>
      <c r="Q470" s="58">
        <f t="shared" si="92"/>
        <v>278.00828945454543</v>
      </c>
      <c r="R470" s="66">
        <f t="shared" si="93"/>
        <v>34.116829771500001</v>
      </c>
      <c r="S470" s="64">
        <f t="shared" si="94"/>
        <v>191.25</v>
      </c>
      <c r="T470" s="66">
        <f t="shared" si="95"/>
        <v>2174.8999595714999</v>
      </c>
      <c r="U470" s="68">
        <f t="shared" si="96"/>
        <v>42.645097246500001</v>
      </c>
      <c r="V470" s="68">
        <f t="shared" si="97"/>
        <v>465.21924268909089</v>
      </c>
      <c r="W470" s="68">
        <f t="shared" si="98"/>
        <v>310.14616179272724</v>
      </c>
    </row>
    <row r="471" spans="1:23" x14ac:dyDescent="0.25">
      <c r="A471" s="169" t="s">
        <v>912</v>
      </c>
      <c r="B471" s="61" t="s">
        <v>394</v>
      </c>
      <c r="C471" s="61" t="s">
        <v>589</v>
      </c>
      <c r="D471" s="61" t="s">
        <v>591</v>
      </c>
      <c r="E471" s="1" t="s">
        <v>779</v>
      </c>
      <c r="F471" s="62" t="str">
        <f t="shared" si="99"/>
        <v>20115</v>
      </c>
      <c r="G471" s="255">
        <v>10620115</v>
      </c>
      <c r="H471" s="1" t="s">
        <v>386</v>
      </c>
      <c r="I471" s="61">
        <v>45</v>
      </c>
      <c r="J471" s="61">
        <v>4</v>
      </c>
      <c r="K471" s="61">
        <v>8.1999999999999993</v>
      </c>
      <c r="L471" s="69">
        <f t="shared" si="88"/>
        <v>1.8</v>
      </c>
      <c r="M471" s="69">
        <f t="shared" si="89"/>
        <v>3.6899999999999995</v>
      </c>
      <c r="N471" s="56">
        <f>INDEX(Rate_Chart!$A$1:$AK$127,MATCH(Data!J471,Rate_Chart!$A$1:$A$127,0),MATCH(Data!K471,Rate_Chart!$A$1:$AK$1,0))</f>
        <v>39.477139800000003</v>
      </c>
      <c r="O471" s="57">
        <f t="shared" si="90"/>
        <v>1776.4712910000001</v>
      </c>
      <c r="P471" s="58">
        <f t="shared" si="91"/>
        <v>417.0120401408451</v>
      </c>
      <c r="Q471" s="58">
        <f t="shared" si="92"/>
        <v>278.00802676056338</v>
      </c>
      <c r="R471" s="66">
        <f t="shared" si="93"/>
        <v>31.088247592500004</v>
      </c>
      <c r="S471" s="64">
        <f t="shared" si="94"/>
        <v>168.75</v>
      </c>
      <c r="T471" s="66">
        <f t="shared" si="95"/>
        <v>1976.3095385925001</v>
      </c>
      <c r="U471" s="68">
        <f t="shared" si="96"/>
        <v>43.917989746499998</v>
      </c>
      <c r="V471" s="68">
        <f t="shared" si="97"/>
        <v>463.92242689964786</v>
      </c>
      <c r="W471" s="68">
        <f t="shared" si="98"/>
        <v>309.28161793309857</v>
      </c>
    </row>
    <row r="472" spans="1:23" x14ac:dyDescent="0.25">
      <c r="A472" s="169" t="s">
        <v>912</v>
      </c>
      <c r="B472" s="61" t="s">
        <v>395</v>
      </c>
      <c r="C472" s="61" t="s">
        <v>589</v>
      </c>
      <c r="D472" s="61" t="s">
        <v>591</v>
      </c>
      <c r="E472" s="1" t="s">
        <v>779</v>
      </c>
      <c r="F472" s="62" t="str">
        <f t="shared" si="99"/>
        <v>20115</v>
      </c>
      <c r="G472" s="255">
        <v>10620115</v>
      </c>
      <c r="H472" s="1" t="s">
        <v>386</v>
      </c>
      <c r="I472" s="61">
        <v>53</v>
      </c>
      <c r="J472" s="61">
        <v>3.7</v>
      </c>
      <c r="K472" s="61">
        <v>8.3000000000000007</v>
      </c>
      <c r="L472" s="69">
        <f t="shared" si="88"/>
        <v>1.9610000000000003</v>
      </c>
      <c r="M472" s="69">
        <f t="shared" si="89"/>
        <v>4.399</v>
      </c>
      <c r="N472" s="56">
        <f>INDEX(Rate_Chart!$A$1:$AK$127,MATCH(Data!J472,Rate_Chart!$A$1:$A$127,0),MATCH(Data!K472,Rate_Chart!$A$1:$AK$1,0))</f>
        <v>38.504153700000003</v>
      </c>
      <c r="O472" s="57">
        <f t="shared" si="90"/>
        <v>2040.7201461000002</v>
      </c>
      <c r="P472" s="58">
        <f t="shared" si="91"/>
        <v>417.01249494584835</v>
      </c>
      <c r="Q472" s="58">
        <f t="shared" si="92"/>
        <v>278.00832996389892</v>
      </c>
      <c r="R472" s="66">
        <f t="shared" si="93"/>
        <v>35.712602556750006</v>
      </c>
      <c r="S472" s="64">
        <f t="shared" si="94"/>
        <v>198.75</v>
      </c>
      <c r="T472" s="66">
        <f t="shared" si="95"/>
        <v>2275.1827486567504</v>
      </c>
      <c r="U472" s="68">
        <f t="shared" si="96"/>
        <v>42.927976389750008</v>
      </c>
      <c r="V472" s="68">
        <f t="shared" si="97"/>
        <v>464.92393201895305</v>
      </c>
      <c r="W472" s="68">
        <f t="shared" si="98"/>
        <v>309.94928801263535</v>
      </c>
    </row>
    <row r="473" spans="1:23" x14ac:dyDescent="0.25">
      <c r="A473" s="169" t="s">
        <v>913</v>
      </c>
      <c r="B473" s="61" t="s">
        <v>394</v>
      </c>
      <c r="C473" s="61" t="s">
        <v>589</v>
      </c>
      <c r="D473" s="61" t="s">
        <v>591</v>
      </c>
      <c r="E473" s="1" t="s">
        <v>779</v>
      </c>
      <c r="F473" s="62" t="str">
        <f t="shared" si="99"/>
        <v>20115</v>
      </c>
      <c r="G473" s="255">
        <v>10620115</v>
      </c>
      <c r="H473" s="1" t="s">
        <v>385</v>
      </c>
      <c r="I473" s="61">
        <v>14</v>
      </c>
      <c r="J473" s="61">
        <v>5.6</v>
      </c>
      <c r="K473" s="61">
        <v>8.6</v>
      </c>
      <c r="L473" s="69">
        <f t="shared" si="88"/>
        <v>0.78399999999999992</v>
      </c>
      <c r="M473" s="69">
        <f t="shared" si="89"/>
        <v>1.204</v>
      </c>
      <c r="N473" s="56">
        <f>INDEX(Rate_Chart!$A$1:$AK$127,MATCH(Data!J473,Rate_Chart!$A$1:$A$127,0),MATCH(Data!K473,Rate_Chart!$A$1:$AK$1,0))</f>
        <v>45.824799999999996</v>
      </c>
      <c r="O473" s="57">
        <f t="shared" si="90"/>
        <v>641.54719999999998</v>
      </c>
      <c r="P473" s="58">
        <f t="shared" si="91"/>
        <v>404.33647058823533</v>
      </c>
      <c r="Q473" s="58">
        <f t="shared" si="92"/>
        <v>269.55764705882353</v>
      </c>
      <c r="R473" s="66">
        <f t="shared" si="93"/>
        <v>11.227076</v>
      </c>
      <c r="S473" s="64">
        <f t="shared" si="94"/>
        <v>52.5</v>
      </c>
      <c r="T473" s="66">
        <f t="shared" si="95"/>
        <v>705.27427599999999</v>
      </c>
      <c r="U473" s="68">
        <f t="shared" si="96"/>
        <v>50.376733999999999</v>
      </c>
      <c r="V473" s="68">
        <f t="shared" si="97"/>
        <v>444.50059411764715</v>
      </c>
      <c r="W473" s="68">
        <f t="shared" si="98"/>
        <v>296.33372941176475</v>
      </c>
    </row>
    <row r="474" spans="1:23" x14ac:dyDescent="0.25">
      <c r="A474" s="169" t="s">
        <v>913</v>
      </c>
      <c r="B474" s="61" t="s">
        <v>394</v>
      </c>
      <c r="C474" s="61" t="s">
        <v>589</v>
      </c>
      <c r="D474" s="61" t="s">
        <v>591</v>
      </c>
      <c r="E474" s="1" t="s">
        <v>779</v>
      </c>
      <c r="F474" s="62" t="str">
        <f t="shared" si="99"/>
        <v>20115</v>
      </c>
      <c r="G474" s="255">
        <v>10620115</v>
      </c>
      <c r="H474" s="1" t="s">
        <v>386</v>
      </c>
      <c r="I474" s="61">
        <v>34</v>
      </c>
      <c r="J474" s="61">
        <v>3.6</v>
      </c>
      <c r="K474" s="61">
        <v>8.1999999999999993</v>
      </c>
      <c r="L474" s="69">
        <f t="shared" si="88"/>
        <v>1.224</v>
      </c>
      <c r="M474" s="69">
        <f t="shared" si="89"/>
        <v>2.7879999999999994</v>
      </c>
      <c r="N474" s="56">
        <f>INDEX(Rate_Chart!$A$1:$AK$127,MATCH(Data!J474,Rate_Chart!$A$1:$A$127,0),MATCH(Data!K474,Rate_Chart!$A$1:$AK$1,0))</f>
        <v>37.809139800000004</v>
      </c>
      <c r="O474" s="57">
        <f t="shared" si="90"/>
        <v>1285.5107532000002</v>
      </c>
      <c r="P474" s="58">
        <f t="shared" si="91"/>
        <v>417.01257132352941</v>
      </c>
      <c r="Q474" s="58">
        <f t="shared" si="92"/>
        <v>278.00838088235292</v>
      </c>
      <c r="R474" s="66">
        <f t="shared" si="93"/>
        <v>22.496438181000006</v>
      </c>
      <c r="S474" s="64">
        <f t="shared" si="94"/>
        <v>127.5</v>
      </c>
      <c r="T474" s="66">
        <f t="shared" si="95"/>
        <v>1435.5071913810002</v>
      </c>
      <c r="U474" s="68">
        <f t="shared" si="96"/>
        <v>42.220799746500006</v>
      </c>
      <c r="V474" s="68">
        <f t="shared" si="97"/>
        <v>465.67058543933825</v>
      </c>
      <c r="W474" s="68">
        <f t="shared" si="98"/>
        <v>310.44705695955884</v>
      </c>
    </row>
    <row r="475" spans="1:23" x14ac:dyDescent="0.25">
      <c r="A475" s="169" t="s">
        <v>913</v>
      </c>
      <c r="B475" s="61" t="s">
        <v>395</v>
      </c>
      <c r="C475" s="61" t="s">
        <v>589</v>
      </c>
      <c r="D475" s="61" t="s">
        <v>591</v>
      </c>
      <c r="E475" s="1" t="s">
        <v>779</v>
      </c>
      <c r="F475" s="62" t="str">
        <f t="shared" si="99"/>
        <v>20115</v>
      </c>
      <c r="G475" s="255">
        <v>10620115</v>
      </c>
      <c r="H475" s="1" t="s">
        <v>385</v>
      </c>
      <c r="I475" s="61">
        <v>16</v>
      </c>
      <c r="J475" s="61">
        <v>7.4</v>
      </c>
      <c r="K475" s="61">
        <v>8.6</v>
      </c>
      <c r="L475" s="69">
        <f t="shared" si="88"/>
        <v>1.1840000000000002</v>
      </c>
      <c r="M475" s="69">
        <f t="shared" si="89"/>
        <v>1.3759999999999999</v>
      </c>
      <c r="N475" s="56">
        <f>INDEX(Rate_Chart!$A$1:$AK$127,MATCH(Data!J475,Rate_Chart!$A$1:$A$127,0),MATCH(Data!K475,Rate_Chart!$A$1:$AK$1,0))</f>
        <v>60.554200000000002</v>
      </c>
      <c r="O475" s="57">
        <f t="shared" si="90"/>
        <v>968.86720000000003</v>
      </c>
      <c r="P475" s="58">
        <f t="shared" si="91"/>
        <v>461.07258883248733</v>
      </c>
      <c r="Q475" s="58">
        <f t="shared" si="92"/>
        <v>307.38172588832487</v>
      </c>
      <c r="R475" s="66">
        <f t="shared" si="93"/>
        <v>16.955176000000002</v>
      </c>
      <c r="S475" s="64">
        <f t="shared" si="94"/>
        <v>60</v>
      </c>
      <c r="T475" s="66">
        <f t="shared" si="95"/>
        <v>1045.8223760000001</v>
      </c>
      <c r="U475" s="68">
        <f t="shared" si="96"/>
        <v>65.363898500000005</v>
      </c>
      <c r="V475" s="68">
        <f t="shared" si="97"/>
        <v>497.69465862944168</v>
      </c>
      <c r="W475" s="68">
        <f t="shared" si="98"/>
        <v>331.79643908629447</v>
      </c>
    </row>
    <row r="476" spans="1:23" x14ac:dyDescent="0.25">
      <c r="A476" s="169" t="s">
        <v>913</v>
      </c>
      <c r="B476" s="61" t="s">
        <v>395</v>
      </c>
      <c r="C476" s="61" t="s">
        <v>589</v>
      </c>
      <c r="D476" s="61" t="s">
        <v>591</v>
      </c>
      <c r="E476" s="1" t="s">
        <v>779</v>
      </c>
      <c r="F476" s="62" t="str">
        <f t="shared" si="99"/>
        <v>20115</v>
      </c>
      <c r="G476" s="255">
        <v>10620115</v>
      </c>
      <c r="H476" s="1" t="s">
        <v>386</v>
      </c>
      <c r="I476" s="61">
        <v>36</v>
      </c>
      <c r="J476" s="61">
        <v>3</v>
      </c>
      <c r="K476" s="61">
        <v>8</v>
      </c>
      <c r="L476" s="69">
        <f t="shared" si="88"/>
        <v>1.08</v>
      </c>
      <c r="M476" s="69">
        <f t="shared" si="89"/>
        <v>2.88</v>
      </c>
      <c r="N476" s="56">
        <f>INDEX(Rate_Chart!$A$1:$AK$127,MATCH(Data!J476,Rate_Chart!$A$1:$A$127,0),MATCH(Data!K476,Rate_Chart!$A$1:$AK$1,0))</f>
        <v>34.751112000000006</v>
      </c>
      <c r="O476" s="57">
        <f t="shared" si="90"/>
        <v>1251.0400320000003</v>
      </c>
      <c r="P476" s="58">
        <f t="shared" si="91"/>
        <v>417.01334400000002</v>
      </c>
      <c r="Q476" s="58">
        <f t="shared" si="92"/>
        <v>278.00889599999999</v>
      </c>
      <c r="R476" s="66">
        <f t="shared" si="93"/>
        <v>21.893200560000007</v>
      </c>
      <c r="S476" s="64">
        <f t="shared" si="94"/>
        <v>135</v>
      </c>
      <c r="T476" s="66">
        <f t="shared" si="95"/>
        <v>1407.9332325600003</v>
      </c>
      <c r="U476" s="68">
        <f t="shared" si="96"/>
        <v>39.109256460000012</v>
      </c>
      <c r="V476" s="68">
        <f t="shared" si="97"/>
        <v>469.31107752000008</v>
      </c>
      <c r="W476" s="68">
        <f t="shared" si="98"/>
        <v>312.87405168000004</v>
      </c>
    </row>
    <row r="477" spans="1:23" x14ac:dyDescent="0.25">
      <c r="A477" s="169" t="s">
        <v>914</v>
      </c>
      <c r="B477" s="61" t="s">
        <v>394</v>
      </c>
      <c r="C477" s="61" t="s">
        <v>589</v>
      </c>
      <c r="D477" s="61" t="s">
        <v>591</v>
      </c>
      <c r="E477" s="1" t="s">
        <v>779</v>
      </c>
      <c r="F477" s="62" t="str">
        <f t="shared" si="99"/>
        <v>20115</v>
      </c>
      <c r="G477" s="255">
        <v>10620115</v>
      </c>
      <c r="H477" s="1" t="s">
        <v>385</v>
      </c>
      <c r="I477" s="61">
        <v>11</v>
      </c>
      <c r="J477" s="61">
        <v>5.5</v>
      </c>
      <c r="K477" s="61">
        <v>8.5</v>
      </c>
      <c r="L477" s="69">
        <f t="shared" ref="L477:L540" si="100">J477*I477/100</f>
        <v>0.60499999999999998</v>
      </c>
      <c r="M477" s="69">
        <f t="shared" ref="M477:M540" si="101">K477*I477/100</f>
        <v>0.93500000000000005</v>
      </c>
      <c r="N477" s="56">
        <f>INDEX(Rate_Chart!$A$1:$AK$127,MATCH(Data!J477,Rate_Chart!$A$1:$A$127,0),MATCH(Data!K477,Rate_Chart!$A$1:$AK$1,0))</f>
        <v>46.566181499999999</v>
      </c>
      <c r="O477" s="57">
        <f t="shared" ref="O477:O540" si="102">N477*I477</f>
        <v>512.22799650000002</v>
      </c>
      <c r="P477" s="58">
        <f t="shared" ref="P477:P540" si="103">N477/(J477%+K477%*2/3)</f>
        <v>417.01058059701495</v>
      </c>
      <c r="Q477" s="58">
        <f t="shared" ref="Q477:Q540" si="104">P477*2/3</f>
        <v>278.00705373134332</v>
      </c>
      <c r="R477" s="66">
        <f t="shared" ref="R477:R540" si="105">O477*1.75%</f>
        <v>8.9639899387500019</v>
      </c>
      <c r="S477" s="64">
        <f t="shared" ref="S477:S540" si="106">I477*3.75</f>
        <v>41.25</v>
      </c>
      <c r="T477" s="66">
        <f t="shared" ref="T477:T540" si="107">R477+S477+O477</f>
        <v>562.44198643875006</v>
      </c>
      <c r="U477" s="68">
        <f t="shared" ref="U477:U540" si="108">T477/I477</f>
        <v>51.131089676250006</v>
      </c>
      <c r="V477" s="68">
        <f t="shared" ref="V477:V540" si="109">U477/(J477%+K477%*2/3)</f>
        <v>457.89035530970153</v>
      </c>
      <c r="W477" s="68">
        <f t="shared" ref="W477:W540" si="110">V477*2/3</f>
        <v>305.26023687313437</v>
      </c>
    </row>
    <row r="478" spans="1:23" x14ac:dyDescent="0.25">
      <c r="A478" s="169" t="s">
        <v>914</v>
      </c>
      <c r="B478" s="61" t="s">
        <v>394</v>
      </c>
      <c r="C478" s="61" t="s">
        <v>589</v>
      </c>
      <c r="D478" s="61" t="s">
        <v>591</v>
      </c>
      <c r="E478" s="1" t="s">
        <v>779</v>
      </c>
      <c r="F478" s="62" t="str">
        <f t="shared" si="99"/>
        <v>20115</v>
      </c>
      <c r="G478" s="255">
        <v>10620115</v>
      </c>
      <c r="H478" s="1" t="s">
        <v>386</v>
      </c>
      <c r="I478" s="61">
        <v>35</v>
      </c>
      <c r="J478" s="61">
        <v>3.4</v>
      </c>
      <c r="K478" s="61">
        <v>8.1</v>
      </c>
      <c r="L478" s="69">
        <f t="shared" si="100"/>
        <v>1.19</v>
      </c>
      <c r="M478" s="69">
        <f t="shared" si="101"/>
        <v>2.835</v>
      </c>
      <c r="N478" s="56">
        <f>INDEX(Rate_Chart!$A$1:$AK$127,MATCH(Data!J478,Rate_Chart!$A$1:$A$127,0),MATCH(Data!K478,Rate_Chart!$A$1:$AK$1,0))</f>
        <v>36.697125900000003</v>
      </c>
      <c r="O478" s="57">
        <f t="shared" si="102"/>
        <v>1284.3994065000002</v>
      </c>
      <c r="P478" s="58">
        <f t="shared" si="103"/>
        <v>417.01279431818188</v>
      </c>
      <c r="Q478" s="58">
        <f t="shared" si="104"/>
        <v>278.00852954545456</v>
      </c>
      <c r="R478" s="66">
        <f t="shared" si="105"/>
        <v>22.476989613750003</v>
      </c>
      <c r="S478" s="64">
        <f t="shared" si="106"/>
        <v>131.25</v>
      </c>
      <c r="T478" s="66">
        <f t="shared" si="107"/>
        <v>1438.1263961137502</v>
      </c>
      <c r="U478" s="68">
        <f t="shared" si="108"/>
        <v>41.089325603250003</v>
      </c>
      <c r="V478" s="68">
        <f t="shared" si="109"/>
        <v>466.92415458238645</v>
      </c>
      <c r="W478" s="68">
        <f t="shared" si="110"/>
        <v>311.28276972159097</v>
      </c>
    </row>
    <row r="479" spans="1:23" x14ac:dyDescent="0.25">
      <c r="A479" s="169" t="s">
        <v>914</v>
      </c>
      <c r="B479" s="61" t="s">
        <v>395</v>
      </c>
      <c r="C479" s="61" t="s">
        <v>589</v>
      </c>
      <c r="D479" s="61" t="s">
        <v>591</v>
      </c>
      <c r="E479" s="1" t="s">
        <v>779</v>
      </c>
      <c r="F479" s="62" t="str">
        <f t="shared" si="99"/>
        <v>20115</v>
      </c>
      <c r="G479" s="255">
        <v>10620115</v>
      </c>
      <c r="H479" s="1" t="s">
        <v>385</v>
      </c>
      <c r="I479" s="61">
        <v>13</v>
      </c>
      <c r="J479" s="61">
        <v>6.8</v>
      </c>
      <c r="K479" s="61">
        <v>8.8000000000000007</v>
      </c>
      <c r="L479" s="69">
        <f t="shared" si="100"/>
        <v>0.8839999999999999</v>
      </c>
      <c r="M479" s="69">
        <f t="shared" si="101"/>
        <v>1.1440000000000001</v>
      </c>
      <c r="N479" s="56">
        <f>INDEX(Rate_Chart!$A$1:$AK$127,MATCH(Data!J479,Rate_Chart!$A$1:$A$127,0),MATCH(Data!K479,Rate_Chart!$A$1:$AK$1,0))</f>
        <v>56.212200000000003</v>
      </c>
      <c r="O479" s="57">
        <f t="shared" si="102"/>
        <v>730.7586</v>
      </c>
      <c r="P479" s="58">
        <f t="shared" si="103"/>
        <v>443.78052631578947</v>
      </c>
      <c r="Q479" s="58">
        <f t="shared" si="104"/>
        <v>295.8536842105263</v>
      </c>
      <c r="R479" s="66">
        <f t="shared" si="105"/>
        <v>12.788275500000001</v>
      </c>
      <c r="S479" s="64">
        <f t="shared" si="106"/>
        <v>48.75</v>
      </c>
      <c r="T479" s="66">
        <f t="shared" si="107"/>
        <v>792.29687549999994</v>
      </c>
      <c r="U479" s="68">
        <f t="shared" si="108"/>
        <v>60.945913499999996</v>
      </c>
      <c r="V479" s="68">
        <f t="shared" si="109"/>
        <v>481.15194868421048</v>
      </c>
      <c r="W479" s="68">
        <f t="shared" si="110"/>
        <v>320.76796578947364</v>
      </c>
    </row>
    <row r="480" spans="1:23" x14ac:dyDescent="0.25">
      <c r="A480" s="169" t="s">
        <v>914</v>
      </c>
      <c r="B480" s="61" t="s">
        <v>395</v>
      </c>
      <c r="C480" s="61" t="s">
        <v>589</v>
      </c>
      <c r="D480" s="61" t="s">
        <v>591</v>
      </c>
      <c r="E480" s="1" t="s">
        <v>779</v>
      </c>
      <c r="F480" s="62" t="str">
        <f t="shared" si="99"/>
        <v>20115</v>
      </c>
      <c r="G480" s="255">
        <v>10620115</v>
      </c>
      <c r="H480" s="1" t="s">
        <v>386</v>
      </c>
      <c r="I480" s="61">
        <v>35</v>
      </c>
      <c r="J480" s="61">
        <v>3.3</v>
      </c>
      <c r="K480" s="61">
        <v>8.1999999999999993</v>
      </c>
      <c r="L480" s="69">
        <f t="shared" si="100"/>
        <v>1.155</v>
      </c>
      <c r="M480" s="69">
        <f t="shared" si="101"/>
        <v>2.87</v>
      </c>
      <c r="N480" s="56">
        <f>INDEX(Rate_Chart!$A$1:$AK$127,MATCH(Data!J480,Rate_Chart!$A$1:$A$127,0),MATCH(Data!K480,Rate_Chart!$A$1:$AK$1,0))</f>
        <v>36.558139799999999</v>
      </c>
      <c r="O480" s="57">
        <f t="shared" si="102"/>
        <v>1279.534893</v>
      </c>
      <c r="P480" s="58">
        <f t="shared" si="103"/>
        <v>417.0130015209125</v>
      </c>
      <c r="Q480" s="58">
        <f t="shared" si="104"/>
        <v>278.00866768060831</v>
      </c>
      <c r="R480" s="66">
        <f t="shared" si="105"/>
        <v>22.391860627500002</v>
      </c>
      <c r="S480" s="64">
        <f t="shared" si="106"/>
        <v>131.25</v>
      </c>
      <c r="T480" s="66">
        <f t="shared" si="107"/>
        <v>1433.1767536274999</v>
      </c>
      <c r="U480" s="68">
        <f t="shared" si="108"/>
        <v>40.947907246499994</v>
      </c>
      <c r="V480" s="68">
        <f t="shared" si="109"/>
        <v>467.086394446768</v>
      </c>
      <c r="W480" s="68">
        <f t="shared" si="110"/>
        <v>311.39092963117866</v>
      </c>
    </row>
    <row r="481" spans="1:23" x14ac:dyDescent="0.25">
      <c r="A481" s="169" t="s">
        <v>915</v>
      </c>
      <c r="B481" s="61" t="s">
        <v>394</v>
      </c>
      <c r="C481" s="61" t="s">
        <v>589</v>
      </c>
      <c r="D481" s="61" t="s">
        <v>591</v>
      </c>
      <c r="E481" s="1" t="s">
        <v>779</v>
      </c>
      <c r="F481" s="62" t="str">
        <f t="shared" si="99"/>
        <v>20115</v>
      </c>
      <c r="G481" s="255">
        <v>10620115</v>
      </c>
      <c r="H481" s="1" t="s">
        <v>385</v>
      </c>
      <c r="I481" s="61">
        <v>10</v>
      </c>
      <c r="J481" s="61">
        <v>5.6</v>
      </c>
      <c r="K481" s="61">
        <v>8.6</v>
      </c>
      <c r="L481" s="69">
        <f t="shared" si="100"/>
        <v>0.56000000000000005</v>
      </c>
      <c r="M481" s="69">
        <f t="shared" si="101"/>
        <v>0.86</v>
      </c>
      <c r="N481" s="56">
        <f>INDEX(Rate_Chart!$A$1:$AK$127,MATCH(Data!J481,Rate_Chart!$A$1:$A$127,0),MATCH(Data!K481,Rate_Chart!$A$1:$AK$1,0))</f>
        <v>45.824799999999996</v>
      </c>
      <c r="O481" s="57">
        <f t="shared" si="102"/>
        <v>458.24799999999993</v>
      </c>
      <c r="P481" s="58">
        <f t="shared" si="103"/>
        <v>404.33647058823533</v>
      </c>
      <c r="Q481" s="58">
        <f t="shared" si="104"/>
        <v>269.55764705882353</v>
      </c>
      <c r="R481" s="66">
        <f t="shared" si="105"/>
        <v>8.0193399999999997</v>
      </c>
      <c r="S481" s="64">
        <f t="shared" si="106"/>
        <v>37.5</v>
      </c>
      <c r="T481" s="66">
        <f t="shared" si="107"/>
        <v>503.76733999999993</v>
      </c>
      <c r="U481" s="68">
        <f t="shared" si="108"/>
        <v>50.376733999999992</v>
      </c>
      <c r="V481" s="68">
        <f t="shared" si="109"/>
        <v>444.50059411764704</v>
      </c>
      <c r="W481" s="68">
        <f t="shared" si="110"/>
        <v>296.33372941176469</v>
      </c>
    </row>
    <row r="482" spans="1:23" x14ac:dyDescent="0.25">
      <c r="A482" s="169" t="s">
        <v>915</v>
      </c>
      <c r="B482" s="61" t="s">
        <v>394</v>
      </c>
      <c r="C482" s="61" t="s">
        <v>589</v>
      </c>
      <c r="D482" s="61" t="s">
        <v>591</v>
      </c>
      <c r="E482" s="1" t="s">
        <v>779</v>
      </c>
      <c r="F482" s="62" t="str">
        <f t="shared" si="99"/>
        <v>20115</v>
      </c>
      <c r="G482" s="255">
        <v>10620115</v>
      </c>
      <c r="H482" s="1" t="s">
        <v>386</v>
      </c>
      <c r="I482" s="61">
        <v>31</v>
      </c>
      <c r="J482" s="61">
        <v>3.5</v>
      </c>
      <c r="K482" s="61">
        <v>8.1</v>
      </c>
      <c r="L482" s="69">
        <f t="shared" si="100"/>
        <v>1.085</v>
      </c>
      <c r="M482" s="69">
        <f t="shared" si="101"/>
        <v>2.5110000000000001</v>
      </c>
      <c r="N482" s="56">
        <f>INDEX(Rate_Chart!$A$1:$AK$127,MATCH(Data!J482,Rate_Chart!$A$1:$A$127,0),MATCH(Data!K482,Rate_Chart!$A$1:$AK$1,0))</f>
        <v>37.114125900000005</v>
      </c>
      <c r="O482" s="57">
        <f t="shared" si="102"/>
        <v>1150.5379029000001</v>
      </c>
      <c r="P482" s="58">
        <f t="shared" si="103"/>
        <v>417.01265056179784</v>
      </c>
      <c r="Q482" s="58">
        <f t="shared" si="104"/>
        <v>278.00843370786521</v>
      </c>
      <c r="R482" s="66">
        <f t="shared" si="105"/>
        <v>20.134413300750001</v>
      </c>
      <c r="S482" s="64">
        <f t="shared" si="106"/>
        <v>116.25</v>
      </c>
      <c r="T482" s="66">
        <f t="shared" si="107"/>
        <v>1286.9223162007502</v>
      </c>
      <c r="U482" s="68">
        <f t="shared" si="108"/>
        <v>41.513623103250005</v>
      </c>
      <c r="V482" s="68">
        <f t="shared" si="109"/>
        <v>466.44520340730344</v>
      </c>
      <c r="W482" s="68">
        <f t="shared" si="110"/>
        <v>310.96346893820231</v>
      </c>
    </row>
    <row r="483" spans="1:23" x14ac:dyDescent="0.25">
      <c r="A483" s="169" t="s">
        <v>915</v>
      </c>
      <c r="B483" s="61" t="s">
        <v>395</v>
      </c>
      <c r="C483" s="61" t="s">
        <v>589</v>
      </c>
      <c r="D483" s="61" t="s">
        <v>591</v>
      </c>
      <c r="E483" s="1" t="s">
        <v>779</v>
      </c>
      <c r="F483" s="62" t="str">
        <f t="shared" si="99"/>
        <v>20115</v>
      </c>
      <c r="G483" s="255">
        <v>10620115</v>
      </c>
      <c r="H483" s="1" t="s">
        <v>385</v>
      </c>
      <c r="I483" s="61">
        <v>16</v>
      </c>
      <c r="J483" s="61">
        <v>5.5</v>
      </c>
      <c r="K483" s="61">
        <v>8.4</v>
      </c>
      <c r="L483" s="69">
        <f t="shared" si="100"/>
        <v>0.88</v>
      </c>
      <c r="M483" s="69">
        <f t="shared" si="101"/>
        <v>1.3440000000000001</v>
      </c>
      <c r="N483" s="56">
        <f>INDEX(Rate_Chart!$A$1:$AK$127,MATCH(Data!J483,Rate_Chart!$A$1:$A$127,0),MATCH(Data!K483,Rate_Chart!$A$1:$AK$1,0))</f>
        <v>46.288167600000008</v>
      </c>
      <c r="O483" s="57">
        <f t="shared" si="102"/>
        <v>740.61068160000013</v>
      </c>
      <c r="P483" s="58">
        <f t="shared" si="103"/>
        <v>417.01051891891899</v>
      </c>
      <c r="Q483" s="58">
        <f t="shared" si="104"/>
        <v>278.00701261261264</v>
      </c>
      <c r="R483" s="66">
        <f t="shared" si="105"/>
        <v>12.960686928000003</v>
      </c>
      <c r="S483" s="64">
        <f t="shared" si="106"/>
        <v>60</v>
      </c>
      <c r="T483" s="66">
        <f t="shared" si="107"/>
        <v>813.57136852800011</v>
      </c>
      <c r="U483" s="68">
        <f t="shared" si="108"/>
        <v>50.848210533000007</v>
      </c>
      <c r="V483" s="68">
        <f t="shared" si="109"/>
        <v>458.09198678378385</v>
      </c>
      <c r="W483" s="68">
        <f t="shared" si="110"/>
        <v>305.39465785585588</v>
      </c>
    </row>
    <row r="484" spans="1:23" x14ac:dyDescent="0.25">
      <c r="A484" s="169" t="s">
        <v>915</v>
      </c>
      <c r="B484" s="61" t="s">
        <v>395</v>
      </c>
      <c r="C484" s="61" t="s">
        <v>589</v>
      </c>
      <c r="D484" s="61" t="s">
        <v>591</v>
      </c>
      <c r="E484" s="1" t="s">
        <v>779</v>
      </c>
      <c r="F484" s="62" t="str">
        <f t="shared" si="99"/>
        <v>20115</v>
      </c>
      <c r="G484" s="255">
        <v>10620115</v>
      </c>
      <c r="H484" s="1" t="s">
        <v>386</v>
      </c>
      <c r="I484" s="61">
        <v>25</v>
      </c>
      <c r="J484" s="61">
        <v>3.2</v>
      </c>
      <c r="K484" s="61">
        <v>8.1999999999999993</v>
      </c>
      <c r="L484" s="69">
        <f t="shared" si="100"/>
        <v>0.8</v>
      </c>
      <c r="M484" s="69">
        <f t="shared" si="101"/>
        <v>2.0499999999999998</v>
      </c>
      <c r="N484" s="56">
        <f>INDEX(Rate_Chart!$A$1:$AK$127,MATCH(Data!J484,Rate_Chart!$A$1:$A$127,0),MATCH(Data!K484,Rate_Chart!$A$1:$AK$1,0))</f>
        <v>36.141139799999998</v>
      </c>
      <c r="O484" s="57">
        <f t="shared" si="102"/>
        <v>903.52849499999991</v>
      </c>
      <c r="P484" s="58">
        <f t="shared" si="103"/>
        <v>417.0131515384615</v>
      </c>
      <c r="Q484" s="58">
        <f t="shared" si="104"/>
        <v>278.00876769230769</v>
      </c>
      <c r="R484" s="66">
        <f t="shared" si="105"/>
        <v>15.811748662499999</v>
      </c>
      <c r="S484" s="64">
        <f t="shared" si="106"/>
        <v>93.75</v>
      </c>
      <c r="T484" s="66">
        <f t="shared" si="107"/>
        <v>1013.0902436624999</v>
      </c>
      <c r="U484" s="68">
        <f t="shared" si="108"/>
        <v>40.5236097465</v>
      </c>
      <c r="V484" s="68">
        <f t="shared" si="109"/>
        <v>467.58011245961535</v>
      </c>
      <c r="W484" s="68">
        <f t="shared" si="110"/>
        <v>311.72007497307692</v>
      </c>
    </row>
    <row r="485" spans="1:23" x14ac:dyDescent="0.25">
      <c r="A485" s="169" t="s">
        <v>916</v>
      </c>
      <c r="B485" s="61" t="s">
        <v>394</v>
      </c>
      <c r="C485" s="61" t="s">
        <v>589</v>
      </c>
      <c r="D485" s="61" t="s">
        <v>591</v>
      </c>
      <c r="E485" s="1" t="s">
        <v>779</v>
      </c>
      <c r="F485" s="62" t="str">
        <f t="shared" si="99"/>
        <v>20115</v>
      </c>
      <c r="G485" s="255">
        <v>10620115</v>
      </c>
      <c r="H485" s="1" t="s">
        <v>386</v>
      </c>
      <c r="I485" s="61">
        <v>43</v>
      </c>
      <c r="J485" s="61">
        <v>3.5</v>
      </c>
      <c r="K485" s="61">
        <v>8.1</v>
      </c>
      <c r="L485" s="69">
        <f t="shared" si="100"/>
        <v>1.5049999999999999</v>
      </c>
      <c r="M485" s="69">
        <f t="shared" si="101"/>
        <v>3.4830000000000001</v>
      </c>
      <c r="N485" s="56">
        <f>INDEX(Rate_Chart!$A$1:$AK$127,MATCH(Data!J485,Rate_Chart!$A$1:$A$127,0),MATCH(Data!K485,Rate_Chart!$A$1:$AK$1,0))</f>
        <v>37.114125900000005</v>
      </c>
      <c r="O485" s="57">
        <f t="shared" si="102"/>
        <v>1595.9074137000002</v>
      </c>
      <c r="P485" s="58">
        <f t="shared" si="103"/>
        <v>417.01265056179784</v>
      </c>
      <c r="Q485" s="58">
        <f t="shared" si="104"/>
        <v>278.00843370786521</v>
      </c>
      <c r="R485" s="66">
        <f t="shared" si="105"/>
        <v>27.928379739750007</v>
      </c>
      <c r="S485" s="64">
        <f t="shared" si="106"/>
        <v>161.25</v>
      </c>
      <c r="T485" s="66">
        <f t="shared" si="107"/>
        <v>1785.0857934397502</v>
      </c>
      <c r="U485" s="68">
        <f t="shared" si="108"/>
        <v>41.513623103250005</v>
      </c>
      <c r="V485" s="68">
        <f t="shared" si="109"/>
        <v>466.44520340730344</v>
      </c>
      <c r="W485" s="68">
        <f t="shared" si="110"/>
        <v>310.96346893820231</v>
      </c>
    </row>
    <row r="486" spans="1:23" x14ac:dyDescent="0.25">
      <c r="A486" s="169" t="s">
        <v>916</v>
      </c>
      <c r="B486" s="61" t="s">
        <v>395</v>
      </c>
      <c r="C486" s="61" t="s">
        <v>589</v>
      </c>
      <c r="D486" s="61" t="s">
        <v>591</v>
      </c>
      <c r="E486" s="1" t="s">
        <v>779</v>
      </c>
      <c r="F486" s="62" t="str">
        <f t="shared" si="99"/>
        <v>20115</v>
      </c>
      <c r="G486" s="255">
        <v>10620115</v>
      </c>
      <c r="H486" s="1" t="s">
        <v>385</v>
      </c>
      <c r="I486" s="61">
        <v>7</v>
      </c>
      <c r="J486" s="61">
        <v>6.6</v>
      </c>
      <c r="K486" s="61">
        <v>8.4</v>
      </c>
      <c r="L486" s="69">
        <f t="shared" si="100"/>
        <v>0.46199999999999997</v>
      </c>
      <c r="M486" s="69">
        <f t="shared" si="101"/>
        <v>0.58800000000000008</v>
      </c>
      <c r="N486" s="56">
        <f>INDEX(Rate_Chart!$A$1:$AK$127,MATCH(Data!J486,Rate_Chart!$A$1:$A$127,0),MATCH(Data!K486,Rate_Chart!$A$1:$AK$1,0))</f>
        <v>53.456699999999998</v>
      </c>
      <c r="O486" s="57">
        <f t="shared" si="102"/>
        <v>374.19689999999997</v>
      </c>
      <c r="P486" s="58">
        <f t="shared" si="103"/>
        <v>438.16967213114754</v>
      </c>
      <c r="Q486" s="58">
        <f t="shared" si="104"/>
        <v>292.11311475409838</v>
      </c>
      <c r="R486" s="66">
        <f t="shared" si="105"/>
        <v>6.54844575</v>
      </c>
      <c r="S486" s="64">
        <f t="shared" si="106"/>
        <v>26.25</v>
      </c>
      <c r="T486" s="66">
        <f t="shared" si="107"/>
        <v>406.99534574999996</v>
      </c>
      <c r="U486" s="68">
        <f t="shared" si="108"/>
        <v>58.142192249999994</v>
      </c>
      <c r="V486" s="68">
        <f t="shared" si="109"/>
        <v>476.57534631147536</v>
      </c>
      <c r="W486" s="68">
        <f t="shared" si="110"/>
        <v>317.71689754098355</v>
      </c>
    </row>
    <row r="487" spans="1:23" x14ac:dyDescent="0.25">
      <c r="A487" s="169" t="s">
        <v>916</v>
      </c>
      <c r="B487" s="61" t="s">
        <v>395</v>
      </c>
      <c r="C487" s="61" t="s">
        <v>589</v>
      </c>
      <c r="D487" s="61" t="s">
        <v>591</v>
      </c>
      <c r="E487" s="1" t="s">
        <v>779</v>
      </c>
      <c r="F487" s="62" t="str">
        <f t="shared" si="99"/>
        <v>20115</v>
      </c>
      <c r="G487" s="255">
        <v>10620115</v>
      </c>
      <c r="H487" s="1" t="s">
        <v>386</v>
      </c>
      <c r="I487" s="61">
        <v>37</v>
      </c>
      <c r="J487" s="61">
        <v>3.1</v>
      </c>
      <c r="K487" s="61">
        <v>8.1</v>
      </c>
      <c r="L487" s="69">
        <f t="shared" si="100"/>
        <v>1.147</v>
      </c>
      <c r="M487" s="69">
        <f t="shared" si="101"/>
        <v>2.9969999999999999</v>
      </c>
      <c r="N487" s="56">
        <f>INDEX(Rate_Chart!$A$1:$AK$127,MATCH(Data!J487,Rate_Chart!$A$1:$A$127,0),MATCH(Data!K487,Rate_Chart!$A$1:$AK$1,0))</f>
        <v>35.446125899999998</v>
      </c>
      <c r="O487" s="57">
        <f t="shared" si="102"/>
        <v>1311.5066583</v>
      </c>
      <c r="P487" s="58">
        <f t="shared" si="103"/>
        <v>417.01324588235298</v>
      </c>
      <c r="Q487" s="58">
        <f t="shared" si="104"/>
        <v>278.0088305882353</v>
      </c>
      <c r="R487" s="66">
        <f t="shared" si="105"/>
        <v>22.951366520250001</v>
      </c>
      <c r="S487" s="64">
        <f t="shared" si="106"/>
        <v>138.75</v>
      </c>
      <c r="T487" s="66">
        <f t="shared" si="107"/>
        <v>1473.2080248202501</v>
      </c>
      <c r="U487" s="68">
        <f t="shared" si="108"/>
        <v>39.816433103250006</v>
      </c>
      <c r="V487" s="68">
        <f t="shared" si="109"/>
        <v>468.42862474411777</v>
      </c>
      <c r="W487" s="68">
        <f t="shared" si="110"/>
        <v>312.28574982941183</v>
      </c>
    </row>
    <row r="488" spans="1:23" x14ac:dyDescent="0.25">
      <c r="A488" s="169" t="s">
        <v>917</v>
      </c>
      <c r="B488" s="61" t="s">
        <v>394</v>
      </c>
      <c r="C488" s="61" t="s">
        <v>589</v>
      </c>
      <c r="D488" s="61" t="s">
        <v>591</v>
      </c>
      <c r="E488" s="1" t="s">
        <v>779</v>
      </c>
      <c r="F488" s="62" t="str">
        <f t="shared" si="99"/>
        <v>20115</v>
      </c>
      <c r="G488" s="255">
        <v>10620115</v>
      </c>
      <c r="H488" s="1" t="s">
        <v>385</v>
      </c>
      <c r="I488" s="61">
        <v>9</v>
      </c>
      <c r="J488" s="61">
        <v>5.5</v>
      </c>
      <c r="K488" s="61">
        <v>8.6</v>
      </c>
      <c r="L488" s="69">
        <f t="shared" si="100"/>
        <v>0.495</v>
      </c>
      <c r="M488" s="69">
        <f t="shared" si="101"/>
        <v>0.77399999999999991</v>
      </c>
      <c r="N488" s="56">
        <f>INDEX(Rate_Chart!$A$1:$AK$127,MATCH(Data!J488,Rate_Chart!$A$1:$A$127,0),MATCH(Data!K488,Rate_Chart!$A$1:$AK$1,0))</f>
        <v>46.566181499999999</v>
      </c>
      <c r="O488" s="57">
        <f t="shared" si="102"/>
        <v>419.09563349999996</v>
      </c>
      <c r="P488" s="58">
        <f t="shared" si="103"/>
        <v>414.53574035608312</v>
      </c>
      <c r="Q488" s="58">
        <f t="shared" si="104"/>
        <v>276.35716023738877</v>
      </c>
      <c r="R488" s="66">
        <f t="shared" si="105"/>
        <v>7.3341735862500004</v>
      </c>
      <c r="S488" s="64">
        <f t="shared" si="106"/>
        <v>33.75</v>
      </c>
      <c r="T488" s="66">
        <f t="shared" si="107"/>
        <v>460.17980708624998</v>
      </c>
      <c r="U488" s="68">
        <f t="shared" si="108"/>
        <v>51.131089676249999</v>
      </c>
      <c r="V488" s="68">
        <f t="shared" si="109"/>
        <v>455.17290512982197</v>
      </c>
      <c r="W488" s="68">
        <f t="shared" si="110"/>
        <v>303.44860341988129</v>
      </c>
    </row>
    <row r="489" spans="1:23" x14ac:dyDescent="0.25">
      <c r="A489" s="169" t="s">
        <v>917</v>
      </c>
      <c r="B489" s="61" t="s">
        <v>394</v>
      </c>
      <c r="C489" s="61" t="s">
        <v>589</v>
      </c>
      <c r="D489" s="61" t="s">
        <v>591</v>
      </c>
      <c r="E489" s="1" t="s">
        <v>779</v>
      </c>
      <c r="F489" s="62" t="str">
        <f t="shared" si="99"/>
        <v>20115</v>
      </c>
      <c r="G489" s="255">
        <v>10620115</v>
      </c>
      <c r="H489" s="1" t="s">
        <v>386</v>
      </c>
      <c r="I489" s="61">
        <v>30</v>
      </c>
      <c r="J489" s="61">
        <v>3.4</v>
      </c>
      <c r="K489" s="61">
        <v>8</v>
      </c>
      <c r="L489" s="69">
        <f t="shared" si="100"/>
        <v>1.02</v>
      </c>
      <c r="M489" s="69">
        <f t="shared" si="101"/>
        <v>2.4</v>
      </c>
      <c r="N489" s="56">
        <f>INDEX(Rate_Chart!$A$1:$AK$127,MATCH(Data!J489,Rate_Chart!$A$1:$A$127,0),MATCH(Data!K489,Rate_Chart!$A$1:$AK$1,0))</f>
        <v>36.419112000000005</v>
      </c>
      <c r="O489" s="57">
        <f t="shared" si="102"/>
        <v>1092.5733600000001</v>
      </c>
      <c r="P489" s="58">
        <f t="shared" si="103"/>
        <v>417.01273282442747</v>
      </c>
      <c r="Q489" s="58">
        <f t="shared" si="104"/>
        <v>278.00848854961833</v>
      </c>
      <c r="R489" s="66">
        <f t="shared" si="105"/>
        <v>19.120033800000005</v>
      </c>
      <c r="S489" s="64">
        <f t="shared" si="106"/>
        <v>112.5</v>
      </c>
      <c r="T489" s="66">
        <f t="shared" si="107"/>
        <v>1224.1933938000002</v>
      </c>
      <c r="U489" s="68">
        <f t="shared" si="108"/>
        <v>40.806446460000004</v>
      </c>
      <c r="V489" s="68">
        <f t="shared" si="109"/>
        <v>467.24938694656487</v>
      </c>
      <c r="W489" s="68">
        <f t="shared" si="110"/>
        <v>311.49959129770991</v>
      </c>
    </row>
    <row r="490" spans="1:23" x14ac:dyDescent="0.25">
      <c r="A490" s="169" t="s">
        <v>917</v>
      </c>
      <c r="B490" s="61" t="s">
        <v>395</v>
      </c>
      <c r="C490" s="61" t="s">
        <v>589</v>
      </c>
      <c r="D490" s="61" t="s">
        <v>591</v>
      </c>
      <c r="E490" s="1" t="s">
        <v>779</v>
      </c>
      <c r="F490" s="62" t="str">
        <f t="shared" si="99"/>
        <v>20115</v>
      </c>
      <c r="G490" s="255">
        <v>10620115</v>
      </c>
      <c r="H490" s="1" t="s">
        <v>385</v>
      </c>
      <c r="I490" s="61">
        <v>13</v>
      </c>
      <c r="J490" s="61">
        <v>6.1</v>
      </c>
      <c r="K490" s="61">
        <v>8.6</v>
      </c>
      <c r="L490" s="69">
        <f t="shared" si="100"/>
        <v>0.79299999999999993</v>
      </c>
      <c r="M490" s="69">
        <f t="shared" si="101"/>
        <v>1.1179999999999999</v>
      </c>
      <c r="N490" s="56">
        <f>INDEX(Rate_Chart!$A$1:$AK$127,MATCH(Data!J490,Rate_Chart!$A$1:$A$127,0),MATCH(Data!K490,Rate_Chart!$A$1:$AK$1,0))</f>
        <v>49.9163</v>
      </c>
      <c r="O490" s="57">
        <f t="shared" si="102"/>
        <v>648.91189999999995</v>
      </c>
      <c r="P490" s="58">
        <f t="shared" si="103"/>
        <v>421.82788732394374</v>
      </c>
      <c r="Q490" s="58">
        <f t="shared" si="104"/>
        <v>281.21859154929581</v>
      </c>
      <c r="R490" s="66">
        <f t="shared" si="105"/>
        <v>11.35595825</v>
      </c>
      <c r="S490" s="64">
        <f t="shared" si="106"/>
        <v>48.75</v>
      </c>
      <c r="T490" s="66">
        <f t="shared" si="107"/>
        <v>709.0178582499999</v>
      </c>
      <c r="U490" s="68">
        <f t="shared" si="108"/>
        <v>54.539835249999996</v>
      </c>
      <c r="V490" s="68">
        <f t="shared" si="109"/>
        <v>460.90001619718311</v>
      </c>
      <c r="W490" s="68">
        <f t="shared" si="110"/>
        <v>307.26667746478876</v>
      </c>
    </row>
    <row r="491" spans="1:23" x14ac:dyDescent="0.25">
      <c r="A491" s="169" t="s">
        <v>917</v>
      </c>
      <c r="B491" s="61" t="s">
        <v>395</v>
      </c>
      <c r="C491" s="61" t="s">
        <v>589</v>
      </c>
      <c r="D491" s="61" t="s">
        <v>591</v>
      </c>
      <c r="E491" s="1" t="s">
        <v>779</v>
      </c>
      <c r="F491" s="62" t="str">
        <f t="shared" si="99"/>
        <v>20115</v>
      </c>
      <c r="G491" s="255">
        <v>10620115</v>
      </c>
      <c r="H491" s="1" t="s">
        <v>386</v>
      </c>
      <c r="I491" s="61">
        <v>36</v>
      </c>
      <c r="J491" s="61">
        <v>3</v>
      </c>
      <c r="K491" s="61">
        <v>8</v>
      </c>
      <c r="L491" s="69">
        <f t="shared" si="100"/>
        <v>1.08</v>
      </c>
      <c r="M491" s="69">
        <f t="shared" si="101"/>
        <v>2.88</v>
      </c>
      <c r="N491" s="56">
        <f>INDEX(Rate_Chart!$A$1:$AK$127,MATCH(Data!J491,Rate_Chart!$A$1:$A$127,0),MATCH(Data!K491,Rate_Chart!$A$1:$AK$1,0))</f>
        <v>34.751112000000006</v>
      </c>
      <c r="O491" s="57">
        <f t="shared" si="102"/>
        <v>1251.0400320000003</v>
      </c>
      <c r="P491" s="58">
        <f t="shared" si="103"/>
        <v>417.01334400000002</v>
      </c>
      <c r="Q491" s="58">
        <f t="shared" si="104"/>
        <v>278.00889599999999</v>
      </c>
      <c r="R491" s="66">
        <f t="shared" si="105"/>
        <v>21.893200560000007</v>
      </c>
      <c r="S491" s="64">
        <f t="shared" si="106"/>
        <v>135</v>
      </c>
      <c r="T491" s="66">
        <f t="shared" si="107"/>
        <v>1407.9332325600003</v>
      </c>
      <c r="U491" s="68">
        <f t="shared" si="108"/>
        <v>39.109256460000012</v>
      </c>
      <c r="V491" s="68">
        <f t="shared" si="109"/>
        <v>469.31107752000008</v>
      </c>
      <c r="W491" s="68">
        <f t="shared" si="110"/>
        <v>312.87405168000004</v>
      </c>
    </row>
    <row r="492" spans="1:23" x14ac:dyDescent="0.25">
      <c r="A492" s="169" t="s">
        <v>918</v>
      </c>
      <c r="B492" s="61" t="s">
        <v>394</v>
      </c>
      <c r="C492" s="61" t="s">
        <v>589</v>
      </c>
      <c r="D492" s="61" t="s">
        <v>591</v>
      </c>
      <c r="E492" s="1" t="s">
        <v>779</v>
      </c>
      <c r="F492" s="62" t="str">
        <f t="shared" si="99"/>
        <v>20115</v>
      </c>
      <c r="G492" s="255">
        <v>10620115</v>
      </c>
      <c r="H492" s="1" t="s">
        <v>386</v>
      </c>
      <c r="I492" s="61">
        <v>47</v>
      </c>
      <c r="J492" s="61">
        <v>3.3</v>
      </c>
      <c r="K492" s="61">
        <v>8.1</v>
      </c>
      <c r="L492" s="69">
        <f t="shared" si="100"/>
        <v>1.5509999999999999</v>
      </c>
      <c r="M492" s="69">
        <f t="shared" si="101"/>
        <v>3.8069999999999999</v>
      </c>
      <c r="N492" s="56">
        <f>INDEX(Rate_Chart!$A$1:$AK$127,MATCH(Data!J492,Rate_Chart!$A$1:$A$127,0),MATCH(Data!K492,Rate_Chart!$A$1:$AK$1,0))</f>
        <v>36.280125900000002</v>
      </c>
      <c r="O492" s="57">
        <f t="shared" si="102"/>
        <v>1705.1659173</v>
      </c>
      <c r="P492" s="58">
        <f t="shared" si="103"/>
        <v>417.0129413793104</v>
      </c>
      <c r="Q492" s="58">
        <f t="shared" si="104"/>
        <v>278.00862758620696</v>
      </c>
      <c r="R492" s="66">
        <f t="shared" si="105"/>
        <v>29.840403552750004</v>
      </c>
      <c r="S492" s="64">
        <f t="shared" si="106"/>
        <v>176.25</v>
      </c>
      <c r="T492" s="66">
        <f t="shared" si="107"/>
        <v>1911.2563208527499</v>
      </c>
      <c r="U492" s="68">
        <f t="shared" si="108"/>
        <v>40.665028103250002</v>
      </c>
      <c r="V492" s="68">
        <f t="shared" si="109"/>
        <v>467.4141161293104</v>
      </c>
      <c r="W492" s="68">
        <f t="shared" si="110"/>
        <v>311.6094107528736</v>
      </c>
    </row>
    <row r="493" spans="1:23" x14ac:dyDescent="0.25">
      <c r="A493" s="169" t="s">
        <v>918</v>
      </c>
      <c r="B493" s="61" t="s">
        <v>395</v>
      </c>
      <c r="C493" s="61" t="s">
        <v>589</v>
      </c>
      <c r="D493" s="61" t="s">
        <v>591</v>
      </c>
      <c r="E493" s="1" t="s">
        <v>779</v>
      </c>
      <c r="F493" s="62" t="str">
        <f t="shared" si="99"/>
        <v>20115</v>
      </c>
      <c r="G493" s="255">
        <v>10620115</v>
      </c>
      <c r="H493" s="1" t="s">
        <v>386</v>
      </c>
      <c r="I493" s="61">
        <v>38</v>
      </c>
      <c r="J493" s="61">
        <v>3.3</v>
      </c>
      <c r="K493" s="61">
        <v>8.1</v>
      </c>
      <c r="L493" s="69">
        <f t="shared" si="100"/>
        <v>1.254</v>
      </c>
      <c r="M493" s="69">
        <f t="shared" si="101"/>
        <v>3.0780000000000003</v>
      </c>
      <c r="N493" s="56">
        <f>INDEX(Rate_Chart!$A$1:$AK$127,MATCH(Data!J493,Rate_Chart!$A$1:$A$127,0),MATCH(Data!K493,Rate_Chart!$A$1:$AK$1,0))</f>
        <v>36.280125900000002</v>
      </c>
      <c r="O493" s="57">
        <f t="shared" si="102"/>
        <v>1378.6447842</v>
      </c>
      <c r="P493" s="58">
        <f t="shared" si="103"/>
        <v>417.0129413793104</v>
      </c>
      <c r="Q493" s="58">
        <f t="shared" si="104"/>
        <v>278.00862758620696</v>
      </c>
      <c r="R493" s="66">
        <f t="shared" si="105"/>
        <v>24.126283723500002</v>
      </c>
      <c r="S493" s="64">
        <f t="shared" si="106"/>
        <v>142.5</v>
      </c>
      <c r="T493" s="66">
        <f t="shared" si="107"/>
        <v>1545.2710679234999</v>
      </c>
      <c r="U493" s="68">
        <f t="shared" si="108"/>
        <v>40.665028103249995</v>
      </c>
      <c r="V493" s="68">
        <f t="shared" si="109"/>
        <v>467.41411612931034</v>
      </c>
      <c r="W493" s="68">
        <f t="shared" si="110"/>
        <v>311.60941075287354</v>
      </c>
    </row>
    <row r="494" spans="1:23" x14ac:dyDescent="0.25">
      <c r="A494" s="169" t="s">
        <v>882</v>
      </c>
      <c r="B494" s="61" t="s">
        <v>394</v>
      </c>
      <c r="C494" s="61" t="s">
        <v>589</v>
      </c>
      <c r="D494" s="61" t="s">
        <v>591</v>
      </c>
      <c r="E494" s="1" t="s">
        <v>779</v>
      </c>
      <c r="F494" s="62" t="str">
        <f t="shared" si="99"/>
        <v>20115</v>
      </c>
      <c r="G494" s="255">
        <v>10620115</v>
      </c>
      <c r="H494" s="1" t="s">
        <v>386</v>
      </c>
      <c r="I494" s="61">
        <v>42</v>
      </c>
      <c r="J494" s="61">
        <v>3.6</v>
      </c>
      <c r="K494" s="61">
        <v>8.1</v>
      </c>
      <c r="L494" s="69">
        <f t="shared" si="100"/>
        <v>1.5120000000000002</v>
      </c>
      <c r="M494" s="69">
        <f t="shared" si="101"/>
        <v>3.4019999999999997</v>
      </c>
      <c r="N494" s="56">
        <f>INDEX(Rate_Chart!$A$1:$AK$127,MATCH(Data!J494,Rate_Chart!$A$1:$A$127,0),MATCH(Data!K494,Rate_Chart!$A$1:$AK$1,0))</f>
        <v>37.531125900000006</v>
      </c>
      <c r="O494" s="57">
        <f t="shared" si="102"/>
        <v>1576.3072878000003</v>
      </c>
      <c r="P494" s="58">
        <f t="shared" si="103"/>
        <v>417.01251000000008</v>
      </c>
      <c r="Q494" s="58">
        <f t="shared" si="104"/>
        <v>278.00834000000003</v>
      </c>
      <c r="R494" s="66">
        <f t="shared" si="105"/>
        <v>27.585377536500008</v>
      </c>
      <c r="S494" s="64">
        <f t="shared" si="106"/>
        <v>157.5</v>
      </c>
      <c r="T494" s="66">
        <f t="shared" si="107"/>
        <v>1761.3926653365002</v>
      </c>
      <c r="U494" s="68">
        <f t="shared" si="108"/>
        <v>41.937920603250006</v>
      </c>
      <c r="V494" s="68">
        <f t="shared" si="109"/>
        <v>465.97689559166673</v>
      </c>
      <c r="W494" s="68">
        <f t="shared" si="110"/>
        <v>310.6512637277778</v>
      </c>
    </row>
    <row r="495" spans="1:23" x14ac:dyDescent="0.25">
      <c r="A495" s="169" t="s">
        <v>882</v>
      </c>
      <c r="B495" s="61" t="s">
        <v>395</v>
      </c>
      <c r="C495" s="61" t="s">
        <v>589</v>
      </c>
      <c r="D495" s="61" t="s">
        <v>591</v>
      </c>
      <c r="E495" s="1" t="s">
        <v>779</v>
      </c>
      <c r="F495" s="62" t="str">
        <f t="shared" si="99"/>
        <v>20115</v>
      </c>
      <c r="G495" s="255">
        <v>10620115</v>
      </c>
      <c r="H495" s="1" t="s">
        <v>386</v>
      </c>
      <c r="I495" s="61">
        <v>47</v>
      </c>
      <c r="J495" s="61">
        <v>3.4</v>
      </c>
      <c r="K495" s="61">
        <v>8</v>
      </c>
      <c r="L495" s="69">
        <f t="shared" si="100"/>
        <v>1.5979999999999999</v>
      </c>
      <c r="M495" s="69">
        <f t="shared" si="101"/>
        <v>3.76</v>
      </c>
      <c r="N495" s="56">
        <f>INDEX(Rate_Chart!$A$1:$AK$127,MATCH(Data!J495,Rate_Chart!$A$1:$A$127,0),MATCH(Data!K495,Rate_Chart!$A$1:$AK$1,0))</f>
        <v>36.419112000000005</v>
      </c>
      <c r="O495" s="57">
        <f t="shared" si="102"/>
        <v>1711.6982640000003</v>
      </c>
      <c r="P495" s="58">
        <f t="shared" si="103"/>
        <v>417.01273282442747</v>
      </c>
      <c r="Q495" s="58">
        <f t="shared" si="104"/>
        <v>278.00848854961833</v>
      </c>
      <c r="R495" s="66">
        <f t="shared" si="105"/>
        <v>29.954719620000009</v>
      </c>
      <c r="S495" s="64">
        <f t="shared" si="106"/>
        <v>176.25</v>
      </c>
      <c r="T495" s="66">
        <f t="shared" si="107"/>
        <v>1917.9029836200004</v>
      </c>
      <c r="U495" s="68">
        <f t="shared" si="108"/>
        <v>40.806446460000011</v>
      </c>
      <c r="V495" s="68">
        <f t="shared" si="109"/>
        <v>467.24938694656493</v>
      </c>
      <c r="W495" s="68">
        <f t="shared" si="110"/>
        <v>311.49959129770997</v>
      </c>
    </row>
    <row r="496" spans="1:23" x14ac:dyDescent="0.25">
      <c r="A496" s="169" t="s">
        <v>883</v>
      </c>
      <c r="B496" s="61" t="s">
        <v>394</v>
      </c>
      <c r="C496" s="61" t="s">
        <v>589</v>
      </c>
      <c r="D496" s="61" t="s">
        <v>591</v>
      </c>
      <c r="E496" s="1" t="s">
        <v>779</v>
      </c>
      <c r="F496" s="62" t="str">
        <f t="shared" si="99"/>
        <v>20115</v>
      </c>
      <c r="G496" s="255">
        <v>10620115</v>
      </c>
      <c r="H496" s="1" t="s">
        <v>386</v>
      </c>
      <c r="I496" s="61">
        <v>42</v>
      </c>
      <c r="J496" s="61">
        <v>3.4</v>
      </c>
      <c r="K496" s="61">
        <v>8</v>
      </c>
      <c r="L496" s="69">
        <f t="shared" si="100"/>
        <v>1.4279999999999999</v>
      </c>
      <c r="M496" s="69">
        <f t="shared" si="101"/>
        <v>3.36</v>
      </c>
      <c r="N496" s="56">
        <f>INDEX(Rate_Chart!$A$1:$AK$127,MATCH(Data!J496,Rate_Chart!$A$1:$A$127,0),MATCH(Data!K496,Rate_Chart!$A$1:$AK$1,0))</f>
        <v>36.419112000000005</v>
      </c>
      <c r="O496" s="57">
        <f t="shared" si="102"/>
        <v>1529.6027040000001</v>
      </c>
      <c r="P496" s="58">
        <f t="shared" si="103"/>
        <v>417.01273282442747</v>
      </c>
      <c r="Q496" s="58">
        <f t="shared" si="104"/>
        <v>278.00848854961833</v>
      </c>
      <c r="R496" s="66">
        <f t="shared" si="105"/>
        <v>26.768047320000004</v>
      </c>
      <c r="S496" s="64">
        <f t="shared" si="106"/>
        <v>157.5</v>
      </c>
      <c r="T496" s="66">
        <f t="shared" si="107"/>
        <v>1713.8707513200002</v>
      </c>
      <c r="U496" s="68">
        <f t="shared" si="108"/>
        <v>40.806446460000004</v>
      </c>
      <c r="V496" s="68">
        <f t="shared" si="109"/>
        <v>467.24938694656487</v>
      </c>
      <c r="W496" s="68">
        <f t="shared" si="110"/>
        <v>311.49959129770991</v>
      </c>
    </row>
    <row r="497" spans="1:23" x14ac:dyDescent="0.25">
      <c r="A497" s="169" t="s">
        <v>883</v>
      </c>
      <c r="B497" s="61" t="s">
        <v>395</v>
      </c>
      <c r="C497" s="61" t="s">
        <v>589</v>
      </c>
      <c r="D497" s="61" t="s">
        <v>591</v>
      </c>
      <c r="E497" s="1" t="s">
        <v>779</v>
      </c>
      <c r="F497" s="62" t="str">
        <f t="shared" si="99"/>
        <v>20115</v>
      </c>
      <c r="G497" s="255">
        <v>10620115</v>
      </c>
      <c r="H497" s="1" t="s">
        <v>385</v>
      </c>
      <c r="I497" s="61">
        <v>11</v>
      </c>
      <c r="J497" s="61">
        <v>5.7</v>
      </c>
      <c r="K497" s="61">
        <v>8.6</v>
      </c>
      <c r="L497" s="69">
        <f t="shared" si="100"/>
        <v>0.627</v>
      </c>
      <c r="M497" s="69">
        <f t="shared" si="101"/>
        <v>0.94599999999999995</v>
      </c>
      <c r="N497" s="56">
        <f>INDEX(Rate_Chart!$A$1:$AK$127,MATCH(Data!J497,Rate_Chart!$A$1:$A$127,0),MATCH(Data!K497,Rate_Chart!$A$1:$AK$1,0))</f>
        <v>46.643099999999997</v>
      </c>
      <c r="O497" s="57">
        <f t="shared" si="102"/>
        <v>513.07409999999993</v>
      </c>
      <c r="P497" s="58">
        <f t="shared" si="103"/>
        <v>407.95714285714286</v>
      </c>
      <c r="Q497" s="58">
        <f t="shared" si="104"/>
        <v>271.97142857142859</v>
      </c>
      <c r="R497" s="66">
        <f t="shared" si="105"/>
        <v>8.978796749999999</v>
      </c>
      <c r="S497" s="64">
        <f t="shared" si="106"/>
        <v>41.25</v>
      </c>
      <c r="T497" s="66">
        <f t="shared" si="107"/>
        <v>563.30289674999995</v>
      </c>
      <c r="U497" s="68">
        <f t="shared" si="108"/>
        <v>51.209354249999997</v>
      </c>
      <c r="V497" s="68">
        <f t="shared" si="109"/>
        <v>447.89522667638482</v>
      </c>
      <c r="W497" s="68">
        <f t="shared" si="110"/>
        <v>298.59681778425653</v>
      </c>
    </row>
    <row r="498" spans="1:23" x14ac:dyDescent="0.25">
      <c r="A498" s="169" t="s">
        <v>883</v>
      </c>
      <c r="B498" s="61" t="s">
        <v>395</v>
      </c>
      <c r="C498" s="61" t="s">
        <v>589</v>
      </c>
      <c r="D498" s="61" t="s">
        <v>591</v>
      </c>
      <c r="E498" s="1" t="s">
        <v>779</v>
      </c>
      <c r="F498" s="62" t="str">
        <f t="shared" si="99"/>
        <v>20115</v>
      </c>
      <c r="G498" s="255">
        <v>10620115</v>
      </c>
      <c r="H498" s="1" t="s">
        <v>386</v>
      </c>
      <c r="I498" s="61">
        <v>34</v>
      </c>
      <c r="J498" s="61">
        <v>3</v>
      </c>
      <c r="K498" s="61">
        <v>8</v>
      </c>
      <c r="L498" s="69">
        <f t="shared" si="100"/>
        <v>1.02</v>
      </c>
      <c r="M498" s="69">
        <f t="shared" si="101"/>
        <v>2.72</v>
      </c>
      <c r="N498" s="56">
        <f>INDEX(Rate_Chart!$A$1:$AK$127,MATCH(Data!J498,Rate_Chart!$A$1:$A$127,0),MATCH(Data!K498,Rate_Chart!$A$1:$AK$1,0))</f>
        <v>34.751112000000006</v>
      </c>
      <c r="O498" s="57">
        <f t="shared" si="102"/>
        <v>1181.5378080000003</v>
      </c>
      <c r="P498" s="58">
        <f t="shared" si="103"/>
        <v>417.01334400000002</v>
      </c>
      <c r="Q498" s="58">
        <f t="shared" si="104"/>
        <v>278.00889599999999</v>
      </c>
      <c r="R498" s="66">
        <f t="shared" si="105"/>
        <v>20.676911640000007</v>
      </c>
      <c r="S498" s="64">
        <f t="shared" si="106"/>
        <v>127.5</v>
      </c>
      <c r="T498" s="66">
        <f t="shared" si="107"/>
        <v>1329.7147196400003</v>
      </c>
      <c r="U498" s="68">
        <f t="shared" si="108"/>
        <v>39.109256460000012</v>
      </c>
      <c r="V498" s="68">
        <f t="shared" si="109"/>
        <v>469.31107752000008</v>
      </c>
      <c r="W498" s="68">
        <f t="shared" si="110"/>
        <v>312.87405168000004</v>
      </c>
    </row>
    <row r="499" spans="1:23" x14ac:dyDescent="0.25">
      <c r="A499" s="169" t="s">
        <v>884</v>
      </c>
      <c r="B499" s="61" t="s">
        <v>394</v>
      </c>
      <c r="C499" s="61" t="s">
        <v>589</v>
      </c>
      <c r="D499" s="61" t="s">
        <v>591</v>
      </c>
      <c r="E499" s="1" t="s">
        <v>779</v>
      </c>
      <c r="F499" s="62" t="str">
        <f t="shared" si="99"/>
        <v>20115</v>
      </c>
      <c r="G499" s="255">
        <v>10620115</v>
      </c>
      <c r="H499" s="1" t="s">
        <v>386</v>
      </c>
      <c r="I499" s="61">
        <v>49</v>
      </c>
      <c r="J499" s="61">
        <v>3.3</v>
      </c>
      <c r="K499" s="61">
        <v>8</v>
      </c>
      <c r="L499" s="69">
        <f t="shared" si="100"/>
        <v>1.617</v>
      </c>
      <c r="M499" s="69">
        <f t="shared" si="101"/>
        <v>3.92</v>
      </c>
      <c r="N499" s="56">
        <f>INDEX(Rate_Chart!$A$1:$AK$127,MATCH(Data!J499,Rate_Chart!$A$1:$A$127,0),MATCH(Data!K499,Rate_Chart!$A$1:$AK$1,0))</f>
        <v>36.002112000000004</v>
      </c>
      <c r="O499" s="57">
        <f t="shared" si="102"/>
        <v>1764.1034880000002</v>
      </c>
      <c r="P499" s="58">
        <f t="shared" si="103"/>
        <v>417.01288030888031</v>
      </c>
      <c r="Q499" s="58">
        <f t="shared" si="104"/>
        <v>278.00858687258687</v>
      </c>
      <c r="R499" s="66">
        <f t="shared" si="105"/>
        <v>30.871811040000008</v>
      </c>
      <c r="S499" s="64">
        <f t="shared" si="106"/>
        <v>183.75</v>
      </c>
      <c r="T499" s="66">
        <f t="shared" si="107"/>
        <v>1978.7252990400002</v>
      </c>
      <c r="U499" s="68">
        <f t="shared" si="108"/>
        <v>40.382148960000002</v>
      </c>
      <c r="V499" s="68">
        <f t="shared" si="109"/>
        <v>467.74689915057911</v>
      </c>
      <c r="W499" s="68">
        <f t="shared" si="110"/>
        <v>311.83126610038607</v>
      </c>
    </row>
    <row r="500" spans="1:23" x14ac:dyDescent="0.25">
      <c r="A500" s="169" t="s">
        <v>884</v>
      </c>
      <c r="B500" s="61" t="s">
        <v>395</v>
      </c>
      <c r="C500" s="61" t="s">
        <v>589</v>
      </c>
      <c r="D500" s="61" t="s">
        <v>591</v>
      </c>
      <c r="E500" s="1" t="s">
        <v>779</v>
      </c>
      <c r="F500" s="62" t="str">
        <f t="shared" si="99"/>
        <v>20115</v>
      </c>
      <c r="G500" s="255">
        <v>10620115</v>
      </c>
      <c r="H500" s="1" t="s">
        <v>386</v>
      </c>
      <c r="I500" s="61">
        <v>50</v>
      </c>
      <c r="J500" s="61">
        <v>3.2</v>
      </c>
      <c r="K500" s="61">
        <v>8</v>
      </c>
      <c r="L500" s="69">
        <f t="shared" si="100"/>
        <v>1.6</v>
      </c>
      <c r="M500" s="69">
        <f t="shared" si="101"/>
        <v>4</v>
      </c>
      <c r="N500" s="56">
        <f>INDEX(Rate_Chart!$A$1:$AK$127,MATCH(Data!J500,Rate_Chart!$A$1:$A$127,0),MATCH(Data!K500,Rate_Chart!$A$1:$AK$1,0))</f>
        <v>35.585112000000002</v>
      </c>
      <c r="O500" s="57">
        <f t="shared" si="102"/>
        <v>1779.2556000000002</v>
      </c>
      <c r="P500" s="58">
        <f t="shared" si="103"/>
        <v>417.01303124999998</v>
      </c>
      <c r="Q500" s="58">
        <f t="shared" si="104"/>
        <v>278.00868750000001</v>
      </c>
      <c r="R500" s="66">
        <f t="shared" si="105"/>
        <v>31.136973000000005</v>
      </c>
      <c r="S500" s="64">
        <f t="shared" si="106"/>
        <v>187.5</v>
      </c>
      <c r="T500" s="66">
        <f t="shared" si="107"/>
        <v>1997.8925730000001</v>
      </c>
      <c r="U500" s="68">
        <f t="shared" si="108"/>
        <v>39.957851460000001</v>
      </c>
      <c r="V500" s="68">
        <f t="shared" si="109"/>
        <v>468.25607179687495</v>
      </c>
      <c r="W500" s="68">
        <f t="shared" si="110"/>
        <v>312.17071453124998</v>
      </c>
    </row>
    <row r="501" spans="1:23" x14ac:dyDescent="0.25">
      <c r="A501" s="169" t="s">
        <v>885</v>
      </c>
      <c r="B501" s="61" t="s">
        <v>394</v>
      </c>
      <c r="C501" s="61" t="s">
        <v>589</v>
      </c>
      <c r="D501" s="61" t="s">
        <v>591</v>
      </c>
      <c r="E501" s="1" t="s">
        <v>779</v>
      </c>
      <c r="F501" s="62" t="str">
        <f t="shared" si="99"/>
        <v>20115</v>
      </c>
      <c r="G501" s="255">
        <v>10620115</v>
      </c>
      <c r="H501" s="1" t="s">
        <v>386</v>
      </c>
      <c r="I501" s="61">
        <v>45</v>
      </c>
      <c r="J501" s="61">
        <v>3.3</v>
      </c>
      <c r="K501" s="61">
        <v>8</v>
      </c>
      <c r="L501" s="69">
        <f t="shared" si="100"/>
        <v>1.4850000000000001</v>
      </c>
      <c r="M501" s="69">
        <f t="shared" si="101"/>
        <v>3.6</v>
      </c>
      <c r="N501" s="56">
        <f>INDEX(Rate_Chart!$A$1:$AK$127,MATCH(Data!J501,Rate_Chart!$A$1:$A$127,0),MATCH(Data!K501,Rate_Chart!$A$1:$AK$1,0))</f>
        <v>36.002112000000004</v>
      </c>
      <c r="O501" s="57">
        <f t="shared" si="102"/>
        <v>1620.0950400000002</v>
      </c>
      <c r="P501" s="58">
        <f t="shared" si="103"/>
        <v>417.01288030888031</v>
      </c>
      <c r="Q501" s="58">
        <f t="shared" si="104"/>
        <v>278.00858687258687</v>
      </c>
      <c r="R501" s="66">
        <f t="shared" si="105"/>
        <v>28.351663200000004</v>
      </c>
      <c r="S501" s="64">
        <f t="shared" si="106"/>
        <v>168.75</v>
      </c>
      <c r="T501" s="66">
        <f t="shared" si="107"/>
        <v>1817.1967032000002</v>
      </c>
      <c r="U501" s="68">
        <f t="shared" si="108"/>
        <v>40.382148960000002</v>
      </c>
      <c r="V501" s="68">
        <f t="shared" si="109"/>
        <v>467.74689915057911</v>
      </c>
      <c r="W501" s="68">
        <f t="shared" si="110"/>
        <v>311.83126610038607</v>
      </c>
    </row>
    <row r="502" spans="1:23" x14ac:dyDescent="0.25">
      <c r="A502" s="169" t="s">
        <v>885</v>
      </c>
      <c r="B502" s="61" t="s">
        <v>395</v>
      </c>
      <c r="C502" s="61" t="s">
        <v>589</v>
      </c>
      <c r="D502" s="61" t="s">
        <v>591</v>
      </c>
      <c r="E502" s="1" t="s">
        <v>779</v>
      </c>
      <c r="F502" s="62" t="str">
        <f t="shared" si="99"/>
        <v>20115</v>
      </c>
      <c r="G502" s="255">
        <v>10620115</v>
      </c>
      <c r="H502" s="1" t="s">
        <v>386</v>
      </c>
      <c r="I502" s="61">
        <v>43</v>
      </c>
      <c r="J502" s="61">
        <v>3.4</v>
      </c>
      <c r="K502" s="61">
        <v>8.1</v>
      </c>
      <c r="L502" s="69">
        <f t="shared" si="100"/>
        <v>1.462</v>
      </c>
      <c r="M502" s="69">
        <f t="shared" si="101"/>
        <v>3.4830000000000001</v>
      </c>
      <c r="N502" s="56">
        <f>INDEX(Rate_Chart!$A$1:$AK$127,MATCH(Data!J502,Rate_Chart!$A$1:$A$127,0),MATCH(Data!K502,Rate_Chart!$A$1:$AK$1,0))</f>
        <v>36.697125900000003</v>
      </c>
      <c r="O502" s="57">
        <f t="shared" si="102"/>
        <v>1577.9764137000002</v>
      </c>
      <c r="P502" s="58">
        <f t="shared" si="103"/>
        <v>417.01279431818188</v>
      </c>
      <c r="Q502" s="58">
        <f t="shared" si="104"/>
        <v>278.00852954545456</v>
      </c>
      <c r="R502" s="66">
        <f t="shared" si="105"/>
        <v>27.614587239750005</v>
      </c>
      <c r="S502" s="64">
        <f t="shared" si="106"/>
        <v>161.25</v>
      </c>
      <c r="T502" s="66">
        <f t="shared" si="107"/>
        <v>1766.8410009397503</v>
      </c>
      <c r="U502" s="68">
        <f t="shared" si="108"/>
        <v>41.08932560325001</v>
      </c>
      <c r="V502" s="68">
        <f t="shared" si="109"/>
        <v>466.92415458238651</v>
      </c>
      <c r="W502" s="68">
        <f t="shared" si="110"/>
        <v>311.28276972159102</v>
      </c>
    </row>
    <row r="503" spans="1:23" x14ac:dyDescent="0.25">
      <c r="A503" s="169" t="s">
        <v>886</v>
      </c>
      <c r="B503" s="61" t="s">
        <v>394</v>
      </c>
      <c r="C503" s="61" t="s">
        <v>589</v>
      </c>
      <c r="D503" s="61" t="s">
        <v>591</v>
      </c>
      <c r="E503" s="1" t="s">
        <v>779</v>
      </c>
      <c r="F503" s="62" t="str">
        <f t="shared" si="99"/>
        <v>20115</v>
      </c>
      <c r="G503" s="255">
        <v>10620115</v>
      </c>
      <c r="H503" s="1" t="s">
        <v>386</v>
      </c>
      <c r="I503" s="61">
        <v>42</v>
      </c>
      <c r="J503" s="61">
        <v>3.5</v>
      </c>
      <c r="K503" s="61">
        <v>8.1999999999999993</v>
      </c>
      <c r="L503" s="69">
        <f t="shared" si="100"/>
        <v>1.47</v>
      </c>
      <c r="M503" s="69">
        <f t="shared" si="101"/>
        <v>3.444</v>
      </c>
      <c r="N503" s="56">
        <f>INDEX(Rate_Chart!$A$1:$AK$127,MATCH(Data!J503,Rate_Chart!$A$1:$A$127,0),MATCH(Data!K503,Rate_Chart!$A$1:$AK$1,0))</f>
        <v>37.392139800000002</v>
      </c>
      <c r="O503" s="57">
        <f t="shared" si="102"/>
        <v>1570.4698716</v>
      </c>
      <c r="P503" s="58">
        <f t="shared" si="103"/>
        <v>417.01271152416359</v>
      </c>
      <c r="Q503" s="58">
        <f t="shared" si="104"/>
        <v>278.00847434944239</v>
      </c>
      <c r="R503" s="66">
        <f t="shared" si="105"/>
        <v>27.483222753000003</v>
      </c>
      <c r="S503" s="64">
        <f t="shared" si="106"/>
        <v>157.5</v>
      </c>
      <c r="T503" s="66">
        <f t="shared" si="107"/>
        <v>1755.4530943530001</v>
      </c>
      <c r="U503" s="68">
        <f t="shared" si="108"/>
        <v>41.796502246500005</v>
      </c>
      <c r="V503" s="68">
        <f t="shared" si="109"/>
        <v>466.13199531412641</v>
      </c>
      <c r="W503" s="68">
        <f t="shared" si="110"/>
        <v>310.75466354275096</v>
      </c>
    </row>
    <row r="504" spans="1:23" x14ac:dyDescent="0.25">
      <c r="A504" s="169" t="s">
        <v>886</v>
      </c>
      <c r="B504" s="61" t="s">
        <v>395</v>
      </c>
      <c r="C504" s="61" t="s">
        <v>589</v>
      </c>
      <c r="D504" s="61" t="s">
        <v>591</v>
      </c>
      <c r="E504" s="1" t="s">
        <v>779</v>
      </c>
      <c r="F504" s="62" t="str">
        <f t="shared" si="99"/>
        <v>20115</v>
      </c>
      <c r="G504" s="255">
        <v>10620115</v>
      </c>
      <c r="H504" s="1" t="s">
        <v>385</v>
      </c>
      <c r="I504" s="61">
        <v>8</v>
      </c>
      <c r="J504" s="61">
        <v>6.8</v>
      </c>
      <c r="K504" s="61">
        <v>8.8000000000000007</v>
      </c>
      <c r="L504" s="69">
        <f t="shared" si="100"/>
        <v>0.54400000000000004</v>
      </c>
      <c r="M504" s="69">
        <f t="shared" si="101"/>
        <v>0.70400000000000007</v>
      </c>
      <c r="N504" s="56">
        <f>INDEX(Rate_Chart!$A$1:$AK$127,MATCH(Data!J504,Rate_Chart!$A$1:$A$127,0),MATCH(Data!K504,Rate_Chart!$A$1:$AK$1,0))</f>
        <v>56.212200000000003</v>
      </c>
      <c r="O504" s="57">
        <f t="shared" si="102"/>
        <v>449.69760000000002</v>
      </c>
      <c r="P504" s="58">
        <f t="shared" si="103"/>
        <v>443.78052631578947</v>
      </c>
      <c r="Q504" s="58">
        <f t="shared" si="104"/>
        <v>295.8536842105263</v>
      </c>
      <c r="R504" s="66">
        <f t="shared" si="105"/>
        <v>7.869708000000001</v>
      </c>
      <c r="S504" s="64">
        <f t="shared" si="106"/>
        <v>30</v>
      </c>
      <c r="T504" s="66">
        <f t="shared" si="107"/>
        <v>487.56730800000003</v>
      </c>
      <c r="U504" s="68">
        <f t="shared" si="108"/>
        <v>60.945913500000003</v>
      </c>
      <c r="V504" s="68">
        <f t="shared" si="109"/>
        <v>481.15194868421054</v>
      </c>
      <c r="W504" s="68">
        <f t="shared" si="110"/>
        <v>320.76796578947369</v>
      </c>
    </row>
    <row r="505" spans="1:23" x14ac:dyDescent="0.25">
      <c r="A505" s="169" t="s">
        <v>886</v>
      </c>
      <c r="B505" s="61" t="s">
        <v>395</v>
      </c>
      <c r="C505" s="61" t="s">
        <v>589</v>
      </c>
      <c r="D505" s="61" t="s">
        <v>591</v>
      </c>
      <c r="E505" s="1" t="s">
        <v>779</v>
      </c>
      <c r="F505" s="62" t="str">
        <f t="shared" si="99"/>
        <v>20115</v>
      </c>
      <c r="G505" s="255">
        <v>10620115</v>
      </c>
      <c r="H505" s="1" t="s">
        <v>386</v>
      </c>
      <c r="I505" s="61">
        <v>27</v>
      </c>
      <c r="J505" s="61">
        <v>3.2</v>
      </c>
      <c r="K505" s="61">
        <v>8.1</v>
      </c>
      <c r="L505" s="69">
        <f t="shared" si="100"/>
        <v>0.8640000000000001</v>
      </c>
      <c r="M505" s="69">
        <f t="shared" si="101"/>
        <v>2.1869999999999998</v>
      </c>
      <c r="N505" s="56">
        <f>INDEX(Rate_Chart!$A$1:$AK$127,MATCH(Data!J505,Rate_Chart!$A$1:$A$127,0),MATCH(Data!K505,Rate_Chart!$A$1:$AK$1,0))</f>
        <v>35.8631259</v>
      </c>
      <c r="O505" s="57">
        <f t="shared" si="102"/>
        <v>968.3043993</v>
      </c>
      <c r="P505" s="58">
        <f t="shared" si="103"/>
        <v>417.01309186046512</v>
      </c>
      <c r="Q505" s="58">
        <f t="shared" si="104"/>
        <v>278.00872790697673</v>
      </c>
      <c r="R505" s="66">
        <f t="shared" si="105"/>
        <v>16.945326987750001</v>
      </c>
      <c r="S505" s="64">
        <f t="shared" si="106"/>
        <v>101.25</v>
      </c>
      <c r="T505" s="66">
        <f t="shared" si="107"/>
        <v>1086.49972628775</v>
      </c>
      <c r="U505" s="68">
        <f t="shared" si="108"/>
        <v>40.24073060325</v>
      </c>
      <c r="V505" s="68">
        <f t="shared" si="109"/>
        <v>467.91547213081401</v>
      </c>
      <c r="W505" s="68">
        <f t="shared" si="110"/>
        <v>311.94364808720934</v>
      </c>
    </row>
    <row r="506" spans="1:23" x14ac:dyDescent="0.25">
      <c r="A506" s="169" t="s">
        <v>887</v>
      </c>
      <c r="B506" s="61" t="s">
        <v>394</v>
      </c>
      <c r="C506" s="61" t="s">
        <v>589</v>
      </c>
      <c r="D506" s="61" t="s">
        <v>591</v>
      </c>
      <c r="E506" s="1" t="s">
        <v>779</v>
      </c>
      <c r="F506" s="62" t="str">
        <f t="shared" si="99"/>
        <v>20115</v>
      </c>
      <c r="G506" s="255">
        <v>10620115</v>
      </c>
      <c r="H506" s="1" t="s">
        <v>386</v>
      </c>
      <c r="I506" s="61">
        <v>32</v>
      </c>
      <c r="J506" s="61">
        <v>3.9</v>
      </c>
      <c r="K506" s="61">
        <v>8.3000000000000007</v>
      </c>
      <c r="L506" s="69">
        <f t="shared" si="100"/>
        <v>1.248</v>
      </c>
      <c r="M506" s="69">
        <f t="shared" si="101"/>
        <v>2.6560000000000001</v>
      </c>
      <c r="N506" s="56">
        <f>INDEX(Rate_Chart!$A$1:$AK$127,MATCH(Data!J506,Rate_Chart!$A$1:$A$127,0),MATCH(Data!K506,Rate_Chart!$A$1:$AK$1,0))</f>
        <v>39.338153700000007</v>
      </c>
      <c r="O506" s="57">
        <f t="shared" si="102"/>
        <v>1258.8209184000002</v>
      </c>
      <c r="P506" s="58">
        <f t="shared" si="103"/>
        <v>417.01223003533573</v>
      </c>
      <c r="Q506" s="58">
        <f t="shared" si="104"/>
        <v>278.00815335689049</v>
      </c>
      <c r="R506" s="66">
        <f t="shared" si="105"/>
        <v>22.029366072000006</v>
      </c>
      <c r="S506" s="64">
        <f t="shared" si="106"/>
        <v>120</v>
      </c>
      <c r="T506" s="66">
        <f t="shared" si="107"/>
        <v>1400.8502844720001</v>
      </c>
      <c r="U506" s="68">
        <f t="shared" si="108"/>
        <v>43.776571389750004</v>
      </c>
      <c r="V506" s="68">
        <f t="shared" si="109"/>
        <v>464.06259423763254</v>
      </c>
      <c r="W506" s="68">
        <f t="shared" si="110"/>
        <v>309.37506282508838</v>
      </c>
    </row>
    <row r="507" spans="1:23" x14ac:dyDescent="0.25">
      <c r="A507" s="169" t="s">
        <v>887</v>
      </c>
      <c r="B507" s="61" t="s">
        <v>395</v>
      </c>
      <c r="C507" s="61" t="s">
        <v>589</v>
      </c>
      <c r="D507" s="61" t="s">
        <v>591</v>
      </c>
      <c r="E507" s="1" t="s">
        <v>779</v>
      </c>
      <c r="F507" s="62" t="str">
        <f t="shared" si="99"/>
        <v>20115</v>
      </c>
      <c r="G507" s="255">
        <v>10620115</v>
      </c>
      <c r="H507" s="1" t="s">
        <v>385</v>
      </c>
      <c r="I507" s="61">
        <v>11</v>
      </c>
      <c r="J507" s="61">
        <v>5.6</v>
      </c>
      <c r="K507" s="61">
        <v>8.4</v>
      </c>
      <c r="L507" s="69">
        <f t="shared" si="100"/>
        <v>0.61599999999999999</v>
      </c>
      <c r="M507" s="69">
        <f t="shared" si="101"/>
        <v>0.92400000000000004</v>
      </c>
      <c r="N507" s="56">
        <f>INDEX(Rate_Chart!$A$1:$AK$127,MATCH(Data!J507,Rate_Chart!$A$1:$A$127,0),MATCH(Data!K507,Rate_Chart!$A$1:$AK$1,0))</f>
        <v>45.357199999999999</v>
      </c>
      <c r="O507" s="57">
        <f t="shared" si="102"/>
        <v>498.92919999999998</v>
      </c>
      <c r="P507" s="58">
        <f t="shared" si="103"/>
        <v>404.97500000000002</v>
      </c>
      <c r="Q507" s="58">
        <f t="shared" si="104"/>
        <v>269.98333333333335</v>
      </c>
      <c r="R507" s="66">
        <f t="shared" si="105"/>
        <v>8.7312609999999999</v>
      </c>
      <c r="S507" s="64">
        <f t="shared" si="106"/>
        <v>41.25</v>
      </c>
      <c r="T507" s="66">
        <f t="shared" si="107"/>
        <v>548.91046099999994</v>
      </c>
      <c r="U507" s="68">
        <f t="shared" si="108"/>
        <v>49.900950999999992</v>
      </c>
      <c r="V507" s="68">
        <f t="shared" si="109"/>
        <v>445.54420535714286</v>
      </c>
      <c r="W507" s="68">
        <f t="shared" si="110"/>
        <v>297.02947023809526</v>
      </c>
    </row>
    <row r="508" spans="1:23" x14ac:dyDescent="0.25">
      <c r="A508" s="169" t="s">
        <v>887</v>
      </c>
      <c r="B508" s="61" t="s">
        <v>395</v>
      </c>
      <c r="C508" s="61" t="s">
        <v>589</v>
      </c>
      <c r="D508" s="61" t="s">
        <v>591</v>
      </c>
      <c r="E508" s="1" t="s">
        <v>779</v>
      </c>
      <c r="F508" s="62" t="str">
        <f t="shared" si="99"/>
        <v>20115</v>
      </c>
      <c r="G508" s="255">
        <v>10620115</v>
      </c>
      <c r="H508" s="1" t="s">
        <v>386</v>
      </c>
      <c r="I508" s="61">
        <v>30</v>
      </c>
      <c r="J508" s="61">
        <v>3</v>
      </c>
      <c r="K508" s="61">
        <v>8</v>
      </c>
      <c r="L508" s="69">
        <f t="shared" si="100"/>
        <v>0.9</v>
      </c>
      <c r="M508" s="69">
        <f t="shared" si="101"/>
        <v>2.4</v>
      </c>
      <c r="N508" s="56">
        <f>INDEX(Rate_Chart!$A$1:$AK$127,MATCH(Data!J508,Rate_Chart!$A$1:$A$127,0),MATCH(Data!K508,Rate_Chart!$A$1:$AK$1,0))</f>
        <v>34.751112000000006</v>
      </c>
      <c r="O508" s="57">
        <f t="shared" si="102"/>
        <v>1042.5333600000001</v>
      </c>
      <c r="P508" s="58">
        <f t="shared" si="103"/>
        <v>417.01334400000002</v>
      </c>
      <c r="Q508" s="58">
        <f t="shared" si="104"/>
        <v>278.00889599999999</v>
      </c>
      <c r="R508" s="66">
        <f t="shared" si="105"/>
        <v>18.244333800000003</v>
      </c>
      <c r="S508" s="64">
        <f t="shared" si="106"/>
        <v>112.5</v>
      </c>
      <c r="T508" s="66">
        <f t="shared" si="107"/>
        <v>1173.2776938000002</v>
      </c>
      <c r="U508" s="68">
        <f t="shared" si="108"/>
        <v>39.109256460000005</v>
      </c>
      <c r="V508" s="68">
        <f t="shared" si="109"/>
        <v>469.31107752000003</v>
      </c>
      <c r="W508" s="68">
        <f t="shared" si="110"/>
        <v>312.87405168000004</v>
      </c>
    </row>
    <row r="509" spans="1:23" x14ac:dyDescent="0.25">
      <c r="A509" s="169" t="s">
        <v>888</v>
      </c>
      <c r="B509" s="61" t="s">
        <v>394</v>
      </c>
      <c r="C509" s="61" t="s">
        <v>589</v>
      </c>
      <c r="D509" s="61" t="s">
        <v>591</v>
      </c>
      <c r="E509" s="1" t="s">
        <v>779</v>
      </c>
      <c r="F509" s="62" t="str">
        <f t="shared" si="99"/>
        <v>20115</v>
      </c>
      <c r="G509" s="255">
        <v>10620115</v>
      </c>
      <c r="H509" s="1" t="s">
        <v>385</v>
      </c>
      <c r="I509" s="61">
        <v>9</v>
      </c>
      <c r="J509" s="61">
        <v>5.6</v>
      </c>
      <c r="K509" s="61">
        <v>8.4</v>
      </c>
      <c r="L509" s="69">
        <f t="shared" si="100"/>
        <v>0.504</v>
      </c>
      <c r="M509" s="69">
        <f t="shared" si="101"/>
        <v>0.75600000000000012</v>
      </c>
      <c r="N509" s="56">
        <f>INDEX(Rate_Chart!$A$1:$AK$127,MATCH(Data!J509,Rate_Chart!$A$1:$A$127,0),MATCH(Data!K509,Rate_Chart!$A$1:$AK$1,0))</f>
        <v>45.357199999999999</v>
      </c>
      <c r="O509" s="57">
        <f t="shared" si="102"/>
        <v>408.21479999999997</v>
      </c>
      <c r="P509" s="58">
        <f t="shared" si="103"/>
        <v>404.97500000000002</v>
      </c>
      <c r="Q509" s="58">
        <f t="shared" si="104"/>
        <v>269.98333333333335</v>
      </c>
      <c r="R509" s="66">
        <f t="shared" si="105"/>
        <v>7.1437590000000002</v>
      </c>
      <c r="S509" s="64">
        <f t="shared" si="106"/>
        <v>33.75</v>
      </c>
      <c r="T509" s="66">
        <f t="shared" si="107"/>
        <v>449.10855899999996</v>
      </c>
      <c r="U509" s="68">
        <f t="shared" si="108"/>
        <v>49.900950999999992</v>
      </c>
      <c r="V509" s="68">
        <f t="shared" si="109"/>
        <v>445.54420535714286</v>
      </c>
      <c r="W509" s="68">
        <f t="shared" si="110"/>
        <v>297.02947023809526</v>
      </c>
    </row>
    <row r="510" spans="1:23" x14ac:dyDescent="0.25">
      <c r="A510" s="169" t="s">
        <v>888</v>
      </c>
      <c r="B510" s="61" t="s">
        <v>394</v>
      </c>
      <c r="C510" s="61" t="s">
        <v>589</v>
      </c>
      <c r="D510" s="61" t="s">
        <v>591</v>
      </c>
      <c r="E510" s="1" t="s">
        <v>779</v>
      </c>
      <c r="F510" s="62" t="str">
        <f t="shared" si="99"/>
        <v>20115</v>
      </c>
      <c r="G510" s="255">
        <v>10620115</v>
      </c>
      <c r="H510" s="1" t="s">
        <v>386</v>
      </c>
      <c r="I510" s="61">
        <v>35</v>
      </c>
      <c r="J510" s="61">
        <v>3.1</v>
      </c>
      <c r="K510" s="61">
        <v>8.1</v>
      </c>
      <c r="L510" s="69">
        <f t="shared" si="100"/>
        <v>1.085</v>
      </c>
      <c r="M510" s="69">
        <f t="shared" si="101"/>
        <v>2.835</v>
      </c>
      <c r="N510" s="56">
        <f>INDEX(Rate_Chart!$A$1:$AK$127,MATCH(Data!J510,Rate_Chart!$A$1:$A$127,0),MATCH(Data!K510,Rate_Chart!$A$1:$AK$1,0))</f>
        <v>35.446125899999998</v>
      </c>
      <c r="O510" s="57">
        <f t="shared" si="102"/>
        <v>1240.6144064999999</v>
      </c>
      <c r="P510" s="58">
        <f t="shared" si="103"/>
        <v>417.01324588235298</v>
      </c>
      <c r="Q510" s="58">
        <f t="shared" si="104"/>
        <v>278.0088305882353</v>
      </c>
      <c r="R510" s="66">
        <f t="shared" si="105"/>
        <v>21.710752113750001</v>
      </c>
      <c r="S510" s="64">
        <f t="shared" si="106"/>
        <v>131.25</v>
      </c>
      <c r="T510" s="66">
        <f t="shared" si="107"/>
        <v>1393.5751586137499</v>
      </c>
      <c r="U510" s="68">
        <f t="shared" si="108"/>
        <v>39.816433103249999</v>
      </c>
      <c r="V510" s="68">
        <f t="shared" si="109"/>
        <v>468.42862474411766</v>
      </c>
      <c r="W510" s="68">
        <f t="shared" si="110"/>
        <v>312.28574982941177</v>
      </c>
    </row>
    <row r="511" spans="1:23" x14ac:dyDescent="0.25">
      <c r="A511" s="169" t="s">
        <v>888</v>
      </c>
      <c r="B511" s="61" t="s">
        <v>395</v>
      </c>
      <c r="C511" s="61" t="s">
        <v>589</v>
      </c>
      <c r="D511" s="61" t="s">
        <v>591</v>
      </c>
      <c r="E511" s="1" t="s">
        <v>779</v>
      </c>
      <c r="F511" s="62" t="str">
        <f t="shared" si="99"/>
        <v>20115</v>
      </c>
      <c r="G511" s="255">
        <v>10620115</v>
      </c>
      <c r="H511" s="1" t="s">
        <v>385</v>
      </c>
      <c r="I511" s="61">
        <v>11</v>
      </c>
      <c r="J511" s="61">
        <v>6.1</v>
      </c>
      <c r="K511" s="61">
        <v>8.6</v>
      </c>
      <c r="L511" s="69">
        <f t="shared" si="100"/>
        <v>0.67099999999999993</v>
      </c>
      <c r="M511" s="69">
        <f t="shared" si="101"/>
        <v>0.94599999999999995</v>
      </c>
      <c r="N511" s="56">
        <f>INDEX(Rate_Chart!$A$1:$AK$127,MATCH(Data!J511,Rate_Chart!$A$1:$A$127,0),MATCH(Data!K511,Rate_Chart!$A$1:$AK$1,0))</f>
        <v>49.9163</v>
      </c>
      <c r="O511" s="57">
        <f t="shared" si="102"/>
        <v>549.07929999999999</v>
      </c>
      <c r="P511" s="58">
        <f t="shared" si="103"/>
        <v>421.82788732394374</v>
      </c>
      <c r="Q511" s="58">
        <f t="shared" si="104"/>
        <v>281.21859154929581</v>
      </c>
      <c r="R511" s="66">
        <f t="shared" si="105"/>
        <v>9.6088877500000009</v>
      </c>
      <c r="S511" s="64">
        <f t="shared" si="106"/>
        <v>41.25</v>
      </c>
      <c r="T511" s="66">
        <f t="shared" si="107"/>
        <v>599.93818775</v>
      </c>
      <c r="U511" s="68">
        <f t="shared" si="108"/>
        <v>54.539835250000003</v>
      </c>
      <c r="V511" s="68">
        <f t="shared" si="109"/>
        <v>460.90001619718316</v>
      </c>
      <c r="W511" s="68">
        <f t="shared" si="110"/>
        <v>307.26667746478876</v>
      </c>
    </row>
    <row r="512" spans="1:23" x14ac:dyDescent="0.25">
      <c r="A512" s="169" t="s">
        <v>888</v>
      </c>
      <c r="B512" s="61" t="s">
        <v>395</v>
      </c>
      <c r="C512" s="61" t="s">
        <v>589</v>
      </c>
      <c r="D512" s="61" t="s">
        <v>591</v>
      </c>
      <c r="E512" s="1" t="s">
        <v>779</v>
      </c>
      <c r="F512" s="62" t="str">
        <f t="shared" si="99"/>
        <v>20115</v>
      </c>
      <c r="G512" s="255">
        <v>10620115</v>
      </c>
      <c r="H512" s="1" t="s">
        <v>386</v>
      </c>
      <c r="I512" s="61">
        <v>36</v>
      </c>
      <c r="J512" s="61">
        <v>3</v>
      </c>
      <c r="K512" s="61">
        <v>8.1</v>
      </c>
      <c r="L512" s="69">
        <f t="shared" si="100"/>
        <v>1.08</v>
      </c>
      <c r="M512" s="69">
        <f t="shared" si="101"/>
        <v>2.9159999999999995</v>
      </c>
      <c r="N512" s="56">
        <f>INDEX(Rate_Chart!$A$1:$AK$127,MATCH(Data!J512,Rate_Chart!$A$1:$A$127,0),MATCH(Data!K512,Rate_Chart!$A$1:$AK$1,0))</f>
        <v>35.029125900000004</v>
      </c>
      <c r="O512" s="57">
        <f t="shared" si="102"/>
        <v>1261.0485324000001</v>
      </c>
      <c r="P512" s="58">
        <f t="shared" si="103"/>
        <v>417.01340357142868</v>
      </c>
      <c r="Q512" s="58">
        <f t="shared" si="104"/>
        <v>278.00893571428577</v>
      </c>
      <c r="R512" s="66">
        <f t="shared" si="105"/>
        <v>22.068349317000003</v>
      </c>
      <c r="S512" s="64">
        <f t="shared" si="106"/>
        <v>135</v>
      </c>
      <c r="T512" s="66">
        <f t="shared" si="107"/>
        <v>1418.1168817170001</v>
      </c>
      <c r="U512" s="68">
        <f t="shared" si="108"/>
        <v>39.392135603250004</v>
      </c>
      <c r="V512" s="68">
        <f t="shared" si="109"/>
        <v>468.9539952767858</v>
      </c>
      <c r="W512" s="68">
        <f t="shared" si="110"/>
        <v>312.63599685119055</v>
      </c>
    </row>
    <row r="513" spans="1:23" x14ac:dyDescent="0.25">
      <c r="A513" s="169" t="s">
        <v>919</v>
      </c>
      <c r="B513" s="61" t="s">
        <v>394</v>
      </c>
      <c r="C513" s="61" t="s">
        <v>589</v>
      </c>
      <c r="D513" s="61" t="s">
        <v>591</v>
      </c>
      <c r="E513" s="1" t="s">
        <v>779</v>
      </c>
      <c r="F513" s="62" t="str">
        <f t="shared" si="99"/>
        <v>20115</v>
      </c>
      <c r="G513" s="255">
        <v>10620115</v>
      </c>
      <c r="H513" s="1" t="s">
        <v>386</v>
      </c>
      <c r="I513" s="61">
        <v>42</v>
      </c>
      <c r="J513" s="61">
        <v>3.5</v>
      </c>
      <c r="K513" s="61">
        <v>8.1999999999999993</v>
      </c>
      <c r="L513" s="69">
        <f t="shared" si="100"/>
        <v>1.47</v>
      </c>
      <c r="M513" s="69">
        <f t="shared" si="101"/>
        <v>3.444</v>
      </c>
      <c r="N513" s="56">
        <f>INDEX(Rate_Chart!$A$1:$AK$127,MATCH(Data!J513,Rate_Chart!$A$1:$A$127,0),MATCH(Data!K513,Rate_Chart!$A$1:$AK$1,0))</f>
        <v>37.392139800000002</v>
      </c>
      <c r="O513" s="57">
        <f t="shared" si="102"/>
        <v>1570.4698716</v>
      </c>
      <c r="P513" s="58">
        <f t="shared" si="103"/>
        <v>417.01271152416359</v>
      </c>
      <c r="Q513" s="58">
        <f t="shared" si="104"/>
        <v>278.00847434944239</v>
      </c>
      <c r="R513" s="66">
        <f t="shared" si="105"/>
        <v>27.483222753000003</v>
      </c>
      <c r="S513" s="64">
        <f t="shared" si="106"/>
        <v>157.5</v>
      </c>
      <c r="T513" s="66">
        <f t="shared" si="107"/>
        <v>1755.4530943530001</v>
      </c>
      <c r="U513" s="68">
        <f t="shared" si="108"/>
        <v>41.796502246500005</v>
      </c>
      <c r="V513" s="68">
        <f t="shared" si="109"/>
        <v>466.13199531412641</v>
      </c>
      <c r="W513" s="68">
        <f t="shared" si="110"/>
        <v>310.75466354275096</v>
      </c>
    </row>
    <row r="514" spans="1:23" x14ac:dyDescent="0.25">
      <c r="A514" s="169" t="s">
        <v>919</v>
      </c>
      <c r="B514" s="61" t="s">
        <v>395</v>
      </c>
      <c r="C514" s="61" t="s">
        <v>589</v>
      </c>
      <c r="D514" s="61" t="s">
        <v>591</v>
      </c>
      <c r="E514" s="1" t="s">
        <v>779</v>
      </c>
      <c r="F514" s="62" t="str">
        <f t="shared" si="99"/>
        <v>20115</v>
      </c>
      <c r="G514" s="255">
        <v>10620115</v>
      </c>
      <c r="H514" s="1" t="s">
        <v>385</v>
      </c>
      <c r="I514" s="61">
        <v>10</v>
      </c>
      <c r="J514" s="61">
        <v>6.2</v>
      </c>
      <c r="K514" s="61">
        <v>8.6</v>
      </c>
      <c r="L514" s="69">
        <f t="shared" si="100"/>
        <v>0.62</v>
      </c>
      <c r="M514" s="69">
        <f t="shared" si="101"/>
        <v>0.86</v>
      </c>
      <c r="N514" s="56">
        <f>INDEX(Rate_Chart!$A$1:$AK$127,MATCH(Data!J514,Rate_Chart!$A$1:$A$127,0),MATCH(Data!K514,Rate_Chart!$A$1:$AK$1,0))</f>
        <v>50.7346</v>
      </c>
      <c r="O514" s="57">
        <f t="shared" si="102"/>
        <v>507.346</v>
      </c>
      <c r="P514" s="58">
        <f t="shared" si="103"/>
        <v>425.15027932960902</v>
      </c>
      <c r="Q514" s="58">
        <f t="shared" si="104"/>
        <v>283.4335195530727</v>
      </c>
      <c r="R514" s="66">
        <f t="shared" si="105"/>
        <v>8.8785550000000004</v>
      </c>
      <c r="S514" s="64">
        <f t="shared" si="106"/>
        <v>37.5</v>
      </c>
      <c r="T514" s="66">
        <f t="shared" si="107"/>
        <v>553.72455500000001</v>
      </c>
      <c r="U514" s="68">
        <f t="shared" si="108"/>
        <v>55.372455500000001</v>
      </c>
      <c r="V514" s="68">
        <f t="shared" si="109"/>
        <v>464.01499022346377</v>
      </c>
      <c r="W514" s="68">
        <f t="shared" si="110"/>
        <v>309.34332681564251</v>
      </c>
    </row>
    <row r="515" spans="1:23" x14ac:dyDescent="0.25">
      <c r="A515" s="169" t="s">
        <v>919</v>
      </c>
      <c r="B515" s="61" t="s">
        <v>395</v>
      </c>
      <c r="C515" s="61" t="s">
        <v>589</v>
      </c>
      <c r="D515" s="61" t="s">
        <v>591</v>
      </c>
      <c r="E515" s="1" t="s">
        <v>779</v>
      </c>
      <c r="F515" s="62" t="str">
        <f t="shared" si="99"/>
        <v>20115</v>
      </c>
      <c r="G515" s="255">
        <v>10620115</v>
      </c>
      <c r="H515" s="1" t="s">
        <v>386</v>
      </c>
      <c r="I515" s="61">
        <v>34</v>
      </c>
      <c r="J515" s="61">
        <v>3.1</v>
      </c>
      <c r="K515" s="61">
        <v>8.1</v>
      </c>
      <c r="L515" s="69">
        <f t="shared" si="100"/>
        <v>1.054</v>
      </c>
      <c r="M515" s="69">
        <f t="shared" si="101"/>
        <v>2.7539999999999996</v>
      </c>
      <c r="N515" s="56">
        <f>INDEX(Rate_Chart!$A$1:$AK$127,MATCH(Data!J515,Rate_Chart!$A$1:$A$127,0),MATCH(Data!K515,Rate_Chart!$A$1:$AK$1,0))</f>
        <v>35.446125899999998</v>
      </c>
      <c r="O515" s="57">
        <f t="shared" si="102"/>
        <v>1205.1682805999999</v>
      </c>
      <c r="P515" s="58">
        <f t="shared" si="103"/>
        <v>417.01324588235298</v>
      </c>
      <c r="Q515" s="58">
        <f t="shared" si="104"/>
        <v>278.0088305882353</v>
      </c>
      <c r="R515" s="66">
        <f t="shared" si="105"/>
        <v>21.0904449105</v>
      </c>
      <c r="S515" s="64">
        <f t="shared" si="106"/>
        <v>127.5</v>
      </c>
      <c r="T515" s="66">
        <f t="shared" si="107"/>
        <v>1353.7587255105</v>
      </c>
      <c r="U515" s="68">
        <f t="shared" si="108"/>
        <v>39.816433103249999</v>
      </c>
      <c r="V515" s="68">
        <f t="shared" si="109"/>
        <v>468.42862474411766</v>
      </c>
      <c r="W515" s="68">
        <f t="shared" si="110"/>
        <v>312.28574982941177</v>
      </c>
    </row>
    <row r="516" spans="1:23" x14ac:dyDescent="0.25">
      <c r="A516" s="169" t="s">
        <v>920</v>
      </c>
      <c r="B516" s="61" t="s">
        <v>394</v>
      </c>
      <c r="C516" s="61" t="s">
        <v>589</v>
      </c>
      <c r="D516" s="61" t="s">
        <v>591</v>
      </c>
      <c r="E516" s="1" t="s">
        <v>779</v>
      </c>
      <c r="F516" s="62" t="str">
        <f t="shared" si="99"/>
        <v>20115</v>
      </c>
      <c r="G516" s="255">
        <v>10620115</v>
      </c>
      <c r="H516" s="1" t="s">
        <v>386</v>
      </c>
      <c r="I516" s="61">
        <v>43</v>
      </c>
      <c r="J516" s="61">
        <v>3.5</v>
      </c>
      <c r="K516" s="61">
        <v>8.1999999999999993</v>
      </c>
      <c r="L516" s="69">
        <f t="shared" si="100"/>
        <v>1.5049999999999999</v>
      </c>
      <c r="M516" s="69">
        <f t="shared" si="101"/>
        <v>3.5259999999999998</v>
      </c>
      <c r="N516" s="56">
        <f>INDEX(Rate_Chart!$A$1:$AK$127,MATCH(Data!J516,Rate_Chart!$A$1:$A$127,0),MATCH(Data!K516,Rate_Chart!$A$1:$AK$1,0))</f>
        <v>37.392139800000002</v>
      </c>
      <c r="O516" s="57">
        <f t="shared" si="102"/>
        <v>1607.8620114</v>
      </c>
      <c r="P516" s="58">
        <f t="shared" si="103"/>
        <v>417.01271152416359</v>
      </c>
      <c r="Q516" s="58">
        <f t="shared" si="104"/>
        <v>278.00847434944239</v>
      </c>
      <c r="R516" s="66">
        <f t="shared" si="105"/>
        <v>28.137585199500002</v>
      </c>
      <c r="S516" s="64">
        <f t="shared" si="106"/>
        <v>161.25</v>
      </c>
      <c r="T516" s="66">
        <f t="shared" si="107"/>
        <v>1797.2495965994999</v>
      </c>
      <c r="U516" s="68">
        <f t="shared" si="108"/>
        <v>41.796502246499998</v>
      </c>
      <c r="V516" s="68">
        <f t="shared" si="109"/>
        <v>466.13199531412636</v>
      </c>
      <c r="W516" s="68">
        <f t="shared" si="110"/>
        <v>310.7546635427509</v>
      </c>
    </row>
    <row r="517" spans="1:23" x14ac:dyDescent="0.25">
      <c r="A517" s="169" t="s">
        <v>920</v>
      </c>
      <c r="B517" s="61" t="s">
        <v>395</v>
      </c>
      <c r="C517" s="61" t="s">
        <v>589</v>
      </c>
      <c r="D517" s="61" t="s">
        <v>591</v>
      </c>
      <c r="E517" s="1" t="s">
        <v>779</v>
      </c>
      <c r="F517" s="62" t="str">
        <f t="shared" ref="F517:F580" si="111">MID(E517,2,5)</f>
        <v>20115</v>
      </c>
      <c r="G517" s="255">
        <v>10620115</v>
      </c>
      <c r="H517" s="1" t="s">
        <v>385</v>
      </c>
      <c r="I517" s="61">
        <v>12</v>
      </c>
      <c r="J517" s="61">
        <v>5.9</v>
      </c>
      <c r="K517" s="61">
        <v>8.6</v>
      </c>
      <c r="L517" s="69">
        <f t="shared" si="100"/>
        <v>0.70800000000000007</v>
      </c>
      <c r="M517" s="69">
        <f t="shared" si="101"/>
        <v>1.0319999999999998</v>
      </c>
      <c r="N517" s="56">
        <f>INDEX(Rate_Chart!$A$1:$AK$127,MATCH(Data!J517,Rate_Chart!$A$1:$A$127,0),MATCH(Data!K517,Rate_Chart!$A$1:$AK$1,0))</f>
        <v>48.279699999999998</v>
      </c>
      <c r="O517" s="57">
        <f t="shared" si="102"/>
        <v>579.35640000000001</v>
      </c>
      <c r="P517" s="58">
        <f t="shared" si="103"/>
        <v>415.01174785100284</v>
      </c>
      <c r="Q517" s="58">
        <f t="shared" si="104"/>
        <v>276.67449856733521</v>
      </c>
      <c r="R517" s="66">
        <f t="shared" si="105"/>
        <v>10.138737000000001</v>
      </c>
      <c r="S517" s="64">
        <f t="shared" si="106"/>
        <v>45</v>
      </c>
      <c r="T517" s="66">
        <f t="shared" si="107"/>
        <v>634.495137</v>
      </c>
      <c r="U517" s="68">
        <f t="shared" si="108"/>
        <v>52.87459475</v>
      </c>
      <c r="V517" s="68">
        <f t="shared" si="109"/>
        <v>454.50941045845275</v>
      </c>
      <c r="W517" s="68">
        <f t="shared" si="110"/>
        <v>303.00627363896848</v>
      </c>
    </row>
    <row r="518" spans="1:23" x14ac:dyDescent="0.25">
      <c r="A518" s="169" t="s">
        <v>920</v>
      </c>
      <c r="B518" s="61" t="s">
        <v>395</v>
      </c>
      <c r="C518" s="61" t="s">
        <v>589</v>
      </c>
      <c r="D518" s="61" t="s">
        <v>591</v>
      </c>
      <c r="E518" s="1" t="s">
        <v>779</v>
      </c>
      <c r="F518" s="62" t="str">
        <f t="shared" si="111"/>
        <v>20115</v>
      </c>
      <c r="G518" s="255">
        <v>10620115</v>
      </c>
      <c r="H518" s="1" t="s">
        <v>386</v>
      </c>
      <c r="I518" s="61">
        <v>30</v>
      </c>
      <c r="J518" s="61">
        <v>3.1</v>
      </c>
      <c r="K518" s="61">
        <v>8.1</v>
      </c>
      <c r="L518" s="69">
        <f t="shared" si="100"/>
        <v>0.93</v>
      </c>
      <c r="M518" s="69">
        <f t="shared" si="101"/>
        <v>2.4300000000000002</v>
      </c>
      <c r="N518" s="56">
        <f>INDEX(Rate_Chart!$A$1:$AK$127,MATCH(Data!J518,Rate_Chart!$A$1:$A$127,0),MATCH(Data!K518,Rate_Chart!$A$1:$AK$1,0))</f>
        <v>35.446125899999998</v>
      </c>
      <c r="O518" s="57">
        <f t="shared" si="102"/>
        <v>1063.383777</v>
      </c>
      <c r="P518" s="58">
        <f t="shared" si="103"/>
        <v>417.01324588235298</v>
      </c>
      <c r="Q518" s="58">
        <f t="shared" si="104"/>
        <v>278.0088305882353</v>
      </c>
      <c r="R518" s="66">
        <f t="shared" si="105"/>
        <v>18.609216097500003</v>
      </c>
      <c r="S518" s="64">
        <f t="shared" si="106"/>
        <v>112.5</v>
      </c>
      <c r="T518" s="66">
        <f t="shared" si="107"/>
        <v>1194.4929930974999</v>
      </c>
      <c r="U518" s="68">
        <f t="shared" si="108"/>
        <v>39.816433103249999</v>
      </c>
      <c r="V518" s="68">
        <f t="shared" si="109"/>
        <v>468.42862474411766</v>
      </c>
      <c r="W518" s="68">
        <f t="shared" si="110"/>
        <v>312.28574982941177</v>
      </c>
    </row>
    <row r="519" spans="1:23" x14ac:dyDescent="0.25">
      <c r="A519" s="169" t="s">
        <v>922</v>
      </c>
      <c r="B519" s="61" t="s">
        <v>394</v>
      </c>
      <c r="C519" s="61" t="s">
        <v>589</v>
      </c>
      <c r="D519" s="61" t="s">
        <v>591</v>
      </c>
      <c r="E519" s="1" t="s">
        <v>779</v>
      </c>
      <c r="F519" s="62" t="str">
        <f t="shared" si="111"/>
        <v>20115</v>
      </c>
      <c r="G519" s="255">
        <v>10620115</v>
      </c>
      <c r="H519" s="1" t="s">
        <v>386</v>
      </c>
      <c r="I519" s="61">
        <v>38</v>
      </c>
      <c r="J519" s="61">
        <v>3.7</v>
      </c>
      <c r="K519" s="61">
        <v>8.1999999999999993</v>
      </c>
      <c r="L519" s="69">
        <f t="shared" si="100"/>
        <v>1.4059999999999999</v>
      </c>
      <c r="M519" s="69">
        <f t="shared" si="101"/>
        <v>3.1159999999999997</v>
      </c>
      <c r="N519" s="56">
        <f>INDEX(Rate_Chart!$A$1:$AK$127,MATCH(Data!J519,Rate_Chart!$A$1:$A$127,0),MATCH(Data!K519,Rate_Chart!$A$1:$AK$1,0))</f>
        <v>38.226139799999999</v>
      </c>
      <c r="O519" s="57">
        <f t="shared" si="102"/>
        <v>1452.5933123999998</v>
      </c>
      <c r="P519" s="58">
        <f t="shared" si="103"/>
        <v>417.01243418181815</v>
      </c>
      <c r="Q519" s="58">
        <f t="shared" si="104"/>
        <v>278.00828945454543</v>
      </c>
      <c r="R519" s="66">
        <f t="shared" si="105"/>
        <v>25.420382966999998</v>
      </c>
      <c r="S519" s="64">
        <f t="shared" si="106"/>
        <v>142.5</v>
      </c>
      <c r="T519" s="66">
        <f t="shared" si="107"/>
        <v>1620.5136953669999</v>
      </c>
      <c r="U519" s="68">
        <f t="shared" si="108"/>
        <v>42.645097246499994</v>
      </c>
      <c r="V519" s="68">
        <f t="shared" si="109"/>
        <v>465.21924268909078</v>
      </c>
      <c r="W519" s="68">
        <f t="shared" si="110"/>
        <v>310.14616179272718</v>
      </c>
    </row>
    <row r="520" spans="1:23" x14ac:dyDescent="0.25">
      <c r="A520" s="169" t="s">
        <v>922</v>
      </c>
      <c r="B520" s="61" t="s">
        <v>395</v>
      </c>
      <c r="C520" s="61" t="s">
        <v>589</v>
      </c>
      <c r="D520" s="61" t="s">
        <v>591</v>
      </c>
      <c r="E520" s="1" t="s">
        <v>779</v>
      </c>
      <c r="F520" s="62" t="str">
        <f t="shared" si="111"/>
        <v>20115</v>
      </c>
      <c r="G520" s="255">
        <v>10620115</v>
      </c>
      <c r="H520" s="1" t="s">
        <v>385</v>
      </c>
      <c r="I520" s="61">
        <v>6</v>
      </c>
      <c r="J520" s="61">
        <v>5.6</v>
      </c>
      <c r="K520" s="61">
        <v>8.4</v>
      </c>
      <c r="L520" s="69">
        <f t="shared" si="100"/>
        <v>0.33599999999999997</v>
      </c>
      <c r="M520" s="69">
        <f t="shared" si="101"/>
        <v>0.504</v>
      </c>
      <c r="N520" s="56">
        <f>INDEX(Rate_Chart!$A$1:$AK$127,MATCH(Data!J520,Rate_Chart!$A$1:$A$127,0),MATCH(Data!K520,Rate_Chart!$A$1:$AK$1,0))</f>
        <v>45.357199999999999</v>
      </c>
      <c r="O520" s="57">
        <f t="shared" si="102"/>
        <v>272.14319999999998</v>
      </c>
      <c r="P520" s="58">
        <f t="shared" si="103"/>
        <v>404.97500000000002</v>
      </c>
      <c r="Q520" s="58">
        <f t="shared" si="104"/>
        <v>269.98333333333335</v>
      </c>
      <c r="R520" s="66">
        <f t="shared" si="105"/>
        <v>4.7625060000000001</v>
      </c>
      <c r="S520" s="64">
        <f t="shared" si="106"/>
        <v>22.5</v>
      </c>
      <c r="T520" s="66">
        <f t="shared" si="107"/>
        <v>299.40570600000001</v>
      </c>
      <c r="U520" s="68">
        <f t="shared" si="108"/>
        <v>49.900950999999999</v>
      </c>
      <c r="V520" s="68">
        <f t="shared" si="109"/>
        <v>445.54420535714291</v>
      </c>
      <c r="W520" s="68">
        <f t="shared" si="110"/>
        <v>297.02947023809526</v>
      </c>
    </row>
    <row r="521" spans="1:23" x14ac:dyDescent="0.25">
      <c r="A521" s="169" t="s">
        <v>922</v>
      </c>
      <c r="B521" s="61" t="s">
        <v>395</v>
      </c>
      <c r="C521" s="61" t="s">
        <v>589</v>
      </c>
      <c r="D521" s="61" t="s">
        <v>591</v>
      </c>
      <c r="E521" s="1" t="s">
        <v>779</v>
      </c>
      <c r="F521" s="62" t="str">
        <f t="shared" si="111"/>
        <v>20115</v>
      </c>
      <c r="G521" s="255">
        <v>10620115</v>
      </c>
      <c r="H521" s="1" t="s">
        <v>386</v>
      </c>
      <c r="I521" s="61">
        <v>36</v>
      </c>
      <c r="J521" s="61">
        <v>3.3</v>
      </c>
      <c r="K521" s="61">
        <v>8.1</v>
      </c>
      <c r="L521" s="69">
        <f t="shared" si="100"/>
        <v>1.1879999999999999</v>
      </c>
      <c r="M521" s="69">
        <f t="shared" si="101"/>
        <v>2.9159999999999995</v>
      </c>
      <c r="N521" s="56">
        <f>INDEX(Rate_Chart!$A$1:$AK$127,MATCH(Data!J521,Rate_Chart!$A$1:$A$127,0),MATCH(Data!K521,Rate_Chart!$A$1:$AK$1,0))</f>
        <v>36.280125900000002</v>
      </c>
      <c r="O521" s="57">
        <f t="shared" si="102"/>
        <v>1306.0845324000002</v>
      </c>
      <c r="P521" s="58">
        <f t="shared" si="103"/>
        <v>417.0129413793104</v>
      </c>
      <c r="Q521" s="58">
        <f t="shared" si="104"/>
        <v>278.00862758620696</v>
      </c>
      <c r="R521" s="66">
        <f t="shared" si="105"/>
        <v>22.856479317000005</v>
      </c>
      <c r="S521" s="64">
        <f t="shared" si="106"/>
        <v>135</v>
      </c>
      <c r="T521" s="66">
        <f t="shared" si="107"/>
        <v>1463.9410117170003</v>
      </c>
      <c r="U521" s="68">
        <f t="shared" si="108"/>
        <v>40.665028103250009</v>
      </c>
      <c r="V521" s="68">
        <f t="shared" si="109"/>
        <v>467.41411612931046</v>
      </c>
      <c r="W521" s="68">
        <f t="shared" si="110"/>
        <v>311.60941075287366</v>
      </c>
    </row>
    <row r="522" spans="1:23" x14ac:dyDescent="0.25">
      <c r="A522" s="169" t="s">
        <v>923</v>
      </c>
      <c r="B522" s="61" t="s">
        <v>394</v>
      </c>
      <c r="C522" s="61" t="s">
        <v>589</v>
      </c>
      <c r="D522" s="61" t="s">
        <v>591</v>
      </c>
      <c r="E522" s="1" t="s">
        <v>779</v>
      </c>
      <c r="F522" s="62" t="str">
        <f t="shared" si="111"/>
        <v>20115</v>
      </c>
      <c r="G522" s="255">
        <v>10620115</v>
      </c>
      <c r="H522" s="1" t="s">
        <v>386</v>
      </c>
      <c r="I522" s="61">
        <v>35</v>
      </c>
      <c r="J522" s="61">
        <v>3.8</v>
      </c>
      <c r="K522" s="61">
        <v>8.1</v>
      </c>
      <c r="L522" s="69">
        <f t="shared" si="100"/>
        <v>1.33</v>
      </c>
      <c r="M522" s="69">
        <f t="shared" si="101"/>
        <v>2.835</v>
      </c>
      <c r="N522" s="56">
        <f>INDEX(Rate_Chart!$A$1:$AK$127,MATCH(Data!J522,Rate_Chart!$A$1:$A$127,0),MATCH(Data!K522,Rate_Chart!$A$1:$AK$1,0))</f>
        <v>38.365125900000002</v>
      </c>
      <c r="O522" s="57">
        <f t="shared" si="102"/>
        <v>1342.7794065000001</v>
      </c>
      <c r="P522" s="58">
        <f t="shared" si="103"/>
        <v>417.01223804347831</v>
      </c>
      <c r="Q522" s="58">
        <f t="shared" si="104"/>
        <v>278.00815869565218</v>
      </c>
      <c r="R522" s="66">
        <f t="shared" si="105"/>
        <v>23.498639613750004</v>
      </c>
      <c r="S522" s="64">
        <f t="shared" si="106"/>
        <v>131.25</v>
      </c>
      <c r="T522" s="66">
        <f t="shared" si="107"/>
        <v>1497.52804611375</v>
      </c>
      <c r="U522" s="68">
        <f t="shared" si="108"/>
        <v>42.786515603249995</v>
      </c>
      <c r="V522" s="68">
        <f t="shared" si="109"/>
        <v>465.07082177445648</v>
      </c>
      <c r="W522" s="68">
        <f t="shared" si="110"/>
        <v>310.04721451630434</v>
      </c>
    </row>
    <row r="523" spans="1:23" x14ac:dyDescent="0.25">
      <c r="A523" s="169" t="s">
        <v>923</v>
      </c>
      <c r="B523" s="61" t="s">
        <v>395</v>
      </c>
      <c r="C523" s="61" t="s">
        <v>589</v>
      </c>
      <c r="D523" s="61" t="s">
        <v>591</v>
      </c>
      <c r="E523" s="1" t="s">
        <v>779</v>
      </c>
      <c r="F523" s="62" t="str">
        <f t="shared" si="111"/>
        <v>20115</v>
      </c>
      <c r="G523" s="255">
        <v>10620115</v>
      </c>
      <c r="H523" s="1" t="s">
        <v>385</v>
      </c>
      <c r="I523" s="61">
        <v>11</v>
      </c>
      <c r="J523" s="61">
        <v>6</v>
      </c>
      <c r="K523" s="61">
        <v>8.8000000000000007</v>
      </c>
      <c r="L523" s="69">
        <f t="shared" si="100"/>
        <v>0.66</v>
      </c>
      <c r="M523" s="69">
        <f t="shared" si="101"/>
        <v>0.96800000000000008</v>
      </c>
      <c r="N523" s="56">
        <f>INDEX(Rate_Chart!$A$1:$AK$127,MATCH(Data!J523,Rate_Chart!$A$1:$A$127,0),MATCH(Data!K523,Rate_Chart!$A$1:$AK$1,0))</f>
        <v>49.599000000000004</v>
      </c>
      <c r="O523" s="57">
        <f t="shared" si="102"/>
        <v>545.58900000000006</v>
      </c>
      <c r="P523" s="58">
        <f t="shared" si="103"/>
        <v>417.96910112359552</v>
      </c>
      <c r="Q523" s="58">
        <f t="shared" si="104"/>
        <v>278.64606741573033</v>
      </c>
      <c r="R523" s="66">
        <f t="shared" si="105"/>
        <v>9.5478075000000011</v>
      </c>
      <c r="S523" s="64">
        <f t="shared" si="106"/>
        <v>41.25</v>
      </c>
      <c r="T523" s="66">
        <f t="shared" si="107"/>
        <v>596.38680750000003</v>
      </c>
      <c r="U523" s="68">
        <f t="shared" si="108"/>
        <v>54.2169825</v>
      </c>
      <c r="V523" s="68">
        <f t="shared" si="109"/>
        <v>456.88468398876404</v>
      </c>
      <c r="W523" s="68">
        <f t="shared" si="110"/>
        <v>304.58978932584267</v>
      </c>
    </row>
    <row r="524" spans="1:23" x14ac:dyDescent="0.25">
      <c r="A524" s="169" t="s">
        <v>923</v>
      </c>
      <c r="B524" s="61" t="s">
        <v>395</v>
      </c>
      <c r="C524" s="61" t="s">
        <v>589</v>
      </c>
      <c r="D524" s="61" t="s">
        <v>591</v>
      </c>
      <c r="E524" s="1" t="s">
        <v>779</v>
      </c>
      <c r="F524" s="62" t="str">
        <f t="shared" si="111"/>
        <v>20115</v>
      </c>
      <c r="G524" s="255">
        <v>10620115</v>
      </c>
      <c r="H524" s="1" t="s">
        <v>386</v>
      </c>
      <c r="I524" s="61">
        <v>29</v>
      </c>
      <c r="J524" s="61">
        <v>3</v>
      </c>
      <c r="K524" s="61">
        <v>8.1</v>
      </c>
      <c r="L524" s="69">
        <f t="shared" si="100"/>
        <v>0.87</v>
      </c>
      <c r="M524" s="69">
        <f t="shared" si="101"/>
        <v>2.3489999999999998</v>
      </c>
      <c r="N524" s="56">
        <f>INDEX(Rate_Chart!$A$1:$AK$127,MATCH(Data!J524,Rate_Chart!$A$1:$A$127,0),MATCH(Data!K524,Rate_Chart!$A$1:$AK$1,0))</f>
        <v>35.029125900000004</v>
      </c>
      <c r="O524" s="57">
        <f t="shared" si="102"/>
        <v>1015.8446511000001</v>
      </c>
      <c r="P524" s="58">
        <f t="shared" si="103"/>
        <v>417.01340357142868</v>
      </c>
      <c r="Q524" s="58">
        <f t="shared" si="104"/>
        <v>278.00893571428577</v>
      </c>
      <c r="R524" s="66">
        <f t="shared" si="105"/>
        <v>17.777281394250004</v>
      </c>
      <c r="S524" s="64">
        <f t="shared" si="106"/>
        <v>108.75</v>
      </c>
      <c r="T524" s="66">
        <f t="shared" si="107"/>
        <v>1142.3719324942501</v>
      </c>
      <c r="U524" s="68">
        <f t="shared" si="108"/>
        <v>39.392135603250004</v>
      </c>
      <c r="V524" s="68">
        <f t="shared" si="109"/>
        <v>468.9539952767858</v>
      </c>
      <c r="W524" s="68">
        <f t="shared" si="110"/>
        <v>312.63599685119055</v>
      </c>
    </row>
    <row r="525" spans="1:23" x14ac:dyDescent="0.25">
      <c r="A525" s="169" t="s">
        <v>924</v>
      </c>
      <c r="B525" s="61" t="s">
        <v>394</v>
      </c>
      <c r="C525" s="61" t="s">
        <v>589</v>
      </c>
      <c r="D525" s="61" t="s">
        <v>591</v>
      </c>
      <c r="E525" s="1" t="s">
        <v>779</v>
      </c>
      <c r="F525" s="62" t="str">
        <f t="shared" si="111"/>
        <v>20115</v>
      </c>
      <c r="G525" s="255">
        <v>10620115</v>
      </c>
      <c r="H525" s="1" t="s">
        <v>385</v>
      </c>
      <c r="I525" s="61">
        <v>7</v>
      </c>
      <c r="J525" s="61">
        <v>5.6</v>
      </c>
      <c r="K525" s="61">
        <v>8.4</v>
      </c>
      <c r="L525" s="69">
        <f t="shared" si="100"/>
        <v>0.39199999999999996</v>
      </c>
      <c r="M525" s="69">
        <f t="shared" si="101"/>
        <v>0.58800000000000008</v>
      </c>
      <c r="N525" s="56">
        <f>INDEX(Rate_Chart!$A$1:$AK$127,MATCH(Data!J525,Rate_Chart!$A$1:$A$127,0),MATCH(Data!K525,Rate_Chart!$A$1:$AK$1,0))</f>
        <v>45.357199999999999</v>
      </c>
      <c r="O525" s="57">
        <f t="shared" si="102"/>
        <v>317.50040000000001</v>
      </c>
      <c r="P525" s="58">
        <f t="shared" si="103"/>
        <v>404.97500000000002</v>
      </c>
      <c r="Q525" s="58">
        <f t="shared" si="104"/>
        <v>269.98333333333335</v>
      </c>
      <c r="R525" s="66">
        <f t="shared" si="105"/>
        <v>5.5562570000000004</v>
      </c>
      <c r="S525" s="64">
        <f t="shared" si="106"/>
        <v>26.25</v>
      </c>
      <c r="T525" s="66">
        <f t="shared" si="107"/>
        <v>349.30665700000003</v>
      </c>
      <c r="U525" s="68">
        <f t="shared" si="108"/>
        <v>49.900951000000006</v>
      </c>
      <c r="V525" s="68">
        <f t="shared" si="109"/>
        <v>445.54420535714297</v>
      </c>
      <c r="W525" s="68">
        <f t="shared" si="110"/>
        <v>297.02947023809531</v>
      </c>
    </row>
    <row r="526" spans="1:23" x14ac:dyDescent="0.25">
      <c r="A526" s="169" t="s">
        <v>924</v>
      </c>
      <c r="B526" s="61" t="s">
        <v>394</v>
      </c>
      <c r="C526" s="61" t="s">
        <v>589</v>
      </c>
      <c r="D526" s="61" t="s">
        <v>591</v>
      </c>
      <c r="E526" s="1" t="s">
        <v>779</v>
      </c>
      <c r="F526" s="62" t="str">
        <f t="shared" si="111"/>
        <v>20115</v>
      </c>
      <c r="G526" s="255">
        <v>10620115</v>
      </c>
      <c r="H526" s="1" t="s">
        <v>386</v>
      </c>
      <c r="I526" s="61">
        <v>35</v>
      </c>
      <c r="J526" s="61">
        <v>3</v>
      </c>
      <c r="K526" s="61">
        <v>8</v>
      </c>
      <c r="L526" s="69">
        <f t="shared" si="100"/>
        <v>1.05</v>
      </c>
      <c r="M526" s="69">
        <f t="shared" si="101"/>
        <v>2.8</v>
      </c>
      <c r="N526" s="56">
        <f>INDEX(Rate_Chart!$A$1:$AK$127,MATCH(Data!J526,Rate_Chart!$A$1:$A$127,0),MATCH(Data!K526,Rate_Chart!$A$1:$AK$1,0))</f>
        <v>34.751112000000006</v>
      </c>
      <c r="O526" s="57">
        <f t="shared" si="102"/>
        <v>1216.2889200000002</v>
      </c>
      <c r="P526" s="58">
        <f t="shared" si="103"/>
        <v>417.01334400000002</v>
      </c>
      <c r="Q526" s="58">
        <f t="shared" si="104"/>
        <v>278.00889599999999</v>
      </c>
      <c r="R526" s="66">
        <f t="shared" si="105"/>
        <v>21.285056100000006</v>
      </c>
      <c r="S526" s="64">
        <f t="shared" si="106"/>
        <v>131.25</v>
      </c>
      <c r="T526" s="66">
        <f t="shared" si="107"/>
        <v>1368.8239761000002</v>
      </c>
      <c r="U526" s="68">
        <f t="shared" si="108"/>
        <v>39.109256460000005</v>
      </c>
      <c r="V526" s="68">
        <f t="shared" si="109"/>
        <v>469.31107752000003</v>
      </c>
      <c r="W526" s="68">
        <f t="shared" si="110"/>
        <v>312.87405168000004</v>
      </c>
    </row>
    <row r="527" spans="1:23" x14ac:dyDescent="0.25">
      <c r="A527" s="169" t="s">
        <v>924</v>
      </c>
      <c r="B527" s="61" t="s">
        <v>395</v>
      </c>
      <c r="C527" s="61" t="s">
        <v>589</v>
      </c>
      <c r="D527" s="61" t="s">
        <v>591</v>
      </c>
      <c r="E527" s="1" t="s">
        <v>779</v>
      </c>
      <c r="F527" s="62" t="str">
        <f t="shared" si="111"/>
        <v>20115</v>
      </c>
      <c r="G527" s="255">
        <v>10620115</v>
      </c>
      <c r="H527" s="1" t="s">
        <v>385</v>
      </c>
      <c r="I527" s="61">
        <v>12</v>
      </c>
      <c r="J527" s="61">
        <v>5.6</v>
      </c>
      <c r="K527" s="61">
        <v>8.4</v>
      </c>
      <c r="L527" s="69">
        <f t="shared" si="100"/>
        <v>0.67199999999999993</v>
      </c>
      <c r="M527" s="69">
        <f t="shared" si="101"/>
        <v>1.008</v>
      </c>
      <c r="N527" s="56">
        <f>INDEX(Rate_Chart!$A$1:$AK$127,MATCH(Data!J527,Rate_Chart!$A$1:$A$127,0),MATCH(Data!K527,Rate_Chart!$A$1:$AK$1,0))</f>
        <v>45.357199999999999</v>
      </c>
      <c r="O527" s="57">
        <f t="shared" si="102"/>
        <v>544.28639999999996</v>
      </c>
      <c r="P527" s="58">
        <f t="shared" si="103"/>
        <v>404.97500000000002</v>
      </c>
      <c r="Q527" s="58">
        <f t="shared" si="104"/>
        <v>269.98333333333335</v>
      </c>
      <c r="R527" s="66">
        <f t="shared" si="105"/>
        <v>9.5250120000000003</v>
      </c>
      <c r="S527" s="64">
        <f t="shared" si="106"/>
        <v>45</v>
      </c>
      <c r="T527" s="66">
        <f t="shared" si="107"/>
        <v>598.81141200000002</v>
      </c>
      <c r="U527" s="68">
        <f t="shared" si="108"/>
        <v>49.900950999999999</v>
      </c>
      <c r="V527" s="68">
        <f t="shared" si="109"/>
        <v>445.54420535714291</v>
      </c>
      <c r="W527" s="68">
        <f t="shared" si="110"/>
        <v>297.02947023809526</v>
      </c>
    </row>
    <row r="528" spans="1:23" x14ac:dyDescent="0.25">
      <c r="A528" s="169" t="s">
        <v>924</v>
      </c>
      <c r="B528" s="61" t="s">
        <v>395</v>
      </c>
      <c r="C528" s="61" t="s">
        <v>589</v>
      </c>
      <c r="D528" s="61" t="s">
        <v>591</v>
      </c>
      <c r="E528" s="1" t="s">
        <v>779</v>
      </c>
      <c r="F528" s="62" t="str">
        <f t="shared" si="111"/>
        <v>20115</v>
      </c>
      <c r="G528" s="255">
        <v>10620115</v>
      </c>
      <c r="H528" s="1" t="s">
        <v>386</v>
      </c>
      <c r="I528" s="61">
        <v>29</v>
      </c>
      <c r="J528" s="61">
        <v>3</v>
      </c>
      <c r="K528" s="61">
        <v>8</v>
      </c>
      <c r="L528" s="69">
        <f t="shared" si="100"/>
        <v>0.87</v>
      </c>
      <c r="M528" s="69">
        <f t="shared" si="101"/>
        <v>2.3199999999999998</v>
      </c>
      <c r="N528" s="56">
        <f>INDEX(Rate_Chart!$A$1:$AK$127,MATCH(Data!J528,Rate_Chart!$A$1:$A$127,0),MATCH(Data!K528,Rate_Chart!$A$1:$AK$1,0))</f>
        <v>34.751112000000006</v>
      </c>
      <c r="O528" s="57">
        <f t="shared" si="102"/>
        <v>1007.7822480000002</v>
      </c>
      <c r="P528" s="58">
        <f t="shared" si="103"/>
        <v>417.01334400000002</v>
      </c>
      <c r="Q528" s="58">
        <f t="shared" si="104"/>
        <v>278.00889599999999</v>
      </c>
      <c r="R528" s="66">
        <f t="shared" si="105"/>
        <v>17.636189340000005</v>
      </c>
      <c r="S528" s="64">
        <f t="shared" si="106"/>
        <v>108.75</v>
      </c>
      <c r="T528" s="66">
        <f t="shared" si="107"/>
        <v>1134.1684373400003</v>
      </c>
      <c r="U528" s="68">
        <f t="shared" si="108"/>
        <v>39.109256460000012</v>
      </c>
      <c r="V528" s="68">
        <f t="shared" si="109"/>
        <v>469.31107752000008</v>
      </c>
      <c r="W528" s="68">
        <f t="shared" si="110"/>
        <v>312.87405168000004</v>
      </c>
    </row>
    <row r="529" spans="1:23" x14ac:dyDescent="0.25">
      <c r="A529" s="169" t="s">
        <v>921</v>
      </c>
      <c r="B529" s="61" t="s">
        <v>395</v>
      </c>
      <c r="C529" s="61" t="s">
        <v>589</v>
      </c>
      <c r="D529" s="61" t="s">
        <v>590</v>
      </c>
      <c r="E529" s="1" t="s">
        <v>925</v>
      </c>
      <c r="F529" s="62" t="str">
        <f t="shared" si="111"/>
        <v>20116</v>
      </c>
      <c r="G529" s="255">
        <v>10620116</v>
      </c>
      <c r="H529" s="1" t="s">
        <v>386</v>
      </c>
      <c r="I529" s="61">
        <v>2950</v>
      </c>
      <c r="J529" s="61">
        <v>4.7</v>
      </c>
      <c r="K529" s="61">
        <v>8.5</v>
      </c>
      <c r="L529" s="69">
        <f t="shared" si="100"/>
        <v>138.65</v>
      </c>
      <c r="M529" s="69">
        <f t="shared" si="101"/>
        <v>250.75</v>
      </c>
      <c r="N529" s="56">
        <f>INDEX(Rate_Chart!$A$1:$AK$127,MATCH(Data!J529,Rate_Chart!$A$1:$A$127,0),MATCH(Data!K529,Rate_Chart!$A$1:$AK$1,0))</f>
        <v>43.2301815</v>
      </c>
      <c r="O529" s="57">
        <f t="shared" si="102"/>
        <v>127529.03542499999</v>
      </c>
      <c r="P529" s="58">
        <f t="shared" si="103"/>
        <v>417.01139710610931</v>
      </c>
      <c r="Q529" s="58">
        <f t="shared" si="104"/>
        <v>278.00759807073956</v>
      </c>
      <c r="R529" s="66">
        <f t="shared" si="105"/>
        <v>2231.7581199374999</v>
      </c>
      <c r="S529" s="64">
        <f t="shared" si="106"/>
        <v>11062.5</v>
      </c>
      <c r="T529" s="66">
        <f t="shared" si="107"/>
        <v>140823.29354493751</v>
      </c>
      <c r="U529" s="68">
        <f t="shared" si="108"/>
        <v>47.736709676250001</v>
      </c>
      <c r="V529" s="68">
        <f t="shared" si="109"/>
        <v>460.48272999598072</v>
      </c>
      <c r="W529" s="68">
        <f t="shared" si="110"/>
        <v>306.98848666398715</v>
      </c>
    </row>
    <row r="530" spans="1:23" x14ac:dyDescent="0.25">
      <c r="A530" s="169" t="s">
        <v>903</v>
      </c>
      <c r="B530" s="61" t="s">
        <v>395</v>
      </c>
      <c r="C530" s="61" t="s">
        <v>589</v>
      </c>
      <c r="D530" s="61" t="s">
        <v>593</v>
      </c>
      <c r="E530" s="1" t="s">
        <v>813</v>
      </c>
      <c r="F530" s="62" t="str">
        <f t="shared" si="111"/>
        <v>20119</v>
      </c>
      <c r="G530" s="255">
        <v>10620119</v>
      </c>
      <c r="H530" s="1" t="s">
        <v>386</v>
      </c>
      <c r="I530" s="61">
        <v>2230</v>
      </c>
      <c r="J530" s="61">
        <v>5.4</v>
      </c>
      <c r="K530" s="61">
        <v>8.5</v>
      </c>
      <c r="L530" s="69">
        <f t="shared" si="100"/>
        <v>120.42</v>
      </c>
      <c r="M530" s="69">
        <f t="shared" si="101"/>
        <v>189.55</v>
      </c>
      <c r="N530" s="56">
        <f>INDEX(Rate_Chart!$A$1:$AK$127,MATCH(Data!J530,Rate_Chart!$A$1:$A$127,0),MATCH(Data!K530,Rate_Chart!$A$1:$AK$1,0))</f>
        <v>46.149181500000012</v>
      </c>
      <c r="O530" s="57">
        <f t="shared" si="102"/>
        <v>102912.67474500003</v>
      </c>
      <c r="P530" s="58">
        <f t="shared" si="103"/>
        <v>417.01067620481933</v>
      </c>
      <c r="Q530" s="58">
        <f t="shared" si="104"/>
        <v>278.00711746987957</v>
      </c>
      <c r="R530" s="66">
        <f t="shared" si="105"/>
        <v>1800.9718080375005</v>
      </c>
      <c r="S530" s="64">
        <f t="shared" si="106"/>
        <v>8362.5</v>
      </c>
      <c r="T530" s="66">
        <f t="shared" si="107"/>
        <v>113076.14655303753</v>
      </c>
      <c r="U530" s="68">
        <f t="shared" si="108"/>
        <v>50.706792176250012</v>
      </c>
      <c r="V530" s="68">
        <f t="shared" si="109"/>
        <v>458.19390520707839</v>
      </c>
      <c r="W530" s="68">
        <f t="shared" si="110"/>
        <v>305.46260347138559</v>
      </c>
    </row>
    <row r="531" spans="1:23" x14ac:dyDescent="0.25">
      <c r="A531" s="169" t="s">
        <v>904</v>
      </c>
      <c r="B531" s="61" t="s">
        <v>395</v>
      </c>
      <c r="C531" s="61" t="s">
        <v>589</v>
      </c>
      <c r="D531" s="61" t="s">
        <v>593</v>
      </c>
      <c r="E531" s="1" t="s">
        <v>813</v>
      </c>
      <c r="F531" s="62" t="str">
        <f t="shared" si="111"/>
        <v>20119</v>
      </c>
      <c r="G531" s="255">
        <v>10620119</v>
      </c>
      <c r="H531" s="1" t="s">
        <v>386</v>
      </c>
      <c r="I531" s="61">
        <v>1030</v>
      </c>
      <c r="J531" s="61">
        <v>5.2</v>
      </c>
      <c r="K531" s="61">
        <v>8.5</v>
      </c>
      <c r="L531" s="69">
        <f t="shared" si="100"/>
        <v>53.56</v>
      </c>
      <c r="M531" s="69">
        <f t="shared" si="101"/>
        <v>87.55</v>
      </c>
      <c r="N531" s="56">
        <f>INDEX(Rate_Chart!$A$1:$AK$127,MATCH(Data!J531,Rate_Chart!$A$1:$A$127,0),MATCH(Data!K531,Rate_Chart!$A$1:$AK$1,0))</f>
        <v>45.315181500000008</v>
      </c>
      <c r="O531" s="57">
        <f t="shared" si="102"/>
        <v>46674.636945000006</v>
      </c>
      <c r="P531" s="58">
        <f t="shared" si="103"/>
        <v>417.01087269938654</v>
      </c>
      <c r="Q531" s="58">
        <f t="shared" si="104"/>
        <v>278.00724846625769</v>
      </c>
      <c r="R531" s="66">
        <f t="shared" si="105"/>
        <v>816.80614653750013</v>
      </c>
      <c r="S531" s="64">
        <f t="shared" si="106"/>
        <v>3862.5</v>
      </c>
      <c r="T531" s="66">
        <f t="shared" si="107"/>
        <v>51353.943091537505</v>
      </c>
      <c r="U531" s="68">
        <f t="shared" si="108"/>
        <v>49.858197176250002</v>
      </c>
      <c r="V531" s="68">
        <f t="shared" si="109"/>
        <v>458.81776542561346</v>
      </c>
      <c r="W531" s="68">
        <f t="shared" si="110"/>
        <v>305.87851028374229</v>
      </c>
    </row>
    <row r="532" spans="1:23" x14ac:dyDescent="0.25">
      <c r="A532" s="169" t="s">
        <v>908</v>
      </c>
      <c r="B532" s="61" t="s">
        <v>395</v>
      </c>
      <c r="C532" s="61" t="s">
        <v>589</v>
      </c>
      <c r="D532" s="61" t="s">
        <v>593</v>
      </c>
      <c r="E532" s="1" t="s">
        <v>813</v>
      </c>
      <c r="F532" s="62" t="str">
        <f t="shared" si="111"/>
        <v>20119</v>
      </c>
      <c r="G532" s="255">
        <v>10620119</v>
      </c>
      <c r="H532" s="1" t="s">
        <v>386</v>
      </c>
      <c r="I532" s="61">
        <v>2570</v>
      </c>
      <c r="J532" s="61">
        <v>4.8</v>
      </c>
      <c r="K532" s="61">
        <v>8.5</v>
      </c>
      <c r="L532" s="69">
        <f t="shared" si="100"/>
        <v>123.36</v>
      </c>
      <c r="M532" s="69">
        <f t="shared" si="101"/>
        <v>218.45</v>
      </c>
      <c r="N532" s="56">
        <f>INDEX(Rate_Chart!$A$1:$AK$127,MATCH(Data!J532,Rate_Chart!$A$1:$A$127,0),MATCH(Data!K532,Rate_Chart!$A$1:$AK$1,0))</f>
        <v>43.647181500000002</v>
      </c>
      <c r="O532" s="57">
        <f t="shared" si="102"/>
        <v>112173.25645500001</v>
      </c>
      <c r="P532" s="58">
        <f t="shared" si="103"/>
        <v>417.0112882165605</v>
      </c>
      <c r="Q532" s="58">
        <f t="shared" si="104"/>
        <v>278.00752547770702</v>
      </c>
      <c r="R532" s="66">
        <f t="shared" si="105"/>
        <v>1963.0319879625004</v>
      </c>
      <c r="S532" s="64">
        <f t="shared" si="106"/>
        <v>9637.5</v>
      </c>
      <c r="T532" s="66">
        <f t="shared" si="107"/>
        <v>123773.78844296251</v>
      </c>
      <c r="U532" s="68">
        <f t="shared" si="108"/>
        <v>48.161007176250003</v>
      </c>
      <c r="V532" s="68">
        <f t="shared" si="109"/>
        <v>460.13701123805731</v>
      </c>
      <c r="W532" s="68">
        <f t="shared" si="110"/>
        <v>306.75800749203819</v>
      </c>
    </row>
    <row r="533" spans="1:23" x14ac:dyDescent="0.25">
      <c r="A533" s="169" t="s">
        <v>911</v>
      </c>
      <c r="B533" s="61" t="s">
        <v>395</v>
      </c>
      <c r="C533" s="61" t="s">
        <v>589</v>
      </c>
      <c r="D533" s="61" t="s">
        <v>593</v>
      </c>
      <c r="E533" s="1" t="s">
        <v>813</v>
      </c>
      <c r="F533" s="62" t="str">
        <f t="shared" si="111"/>
        <v>20119</v>
      </c>
      <c r="G533" s="255">
        <v>10620119</v>
      </c>
      <c r="H533" s="1" t="s">
        <v>386</v>
      </c>
      <c r="I533" s="61">
        <v>2100</v>
      </c>
      <c r="J533" s="61">
        <v>4.2</v>
      </c>
      <c r="K533" s="61">
        <v>8.3000000000000007</v>
      </c>
      <c r="L533" s="69">
        <f t="shared" si="100"/>
        <v>88.2</v>
      </c>
      <c r="M533" s="69">
        <f t="shared" si="101"/>
        <v>174.3</v>
      </c>
      <c r="N533" s="56">
        <f>INDEX(Rate_Chart!$A$1:$AK$127,MATCH(Data!J533,Rate_Chart!$A$1:$A$127,0),MATCH(Data!K533,Rate_Chart!$A$1:$AK$1,0))</f>
        <v>40.589153700000004</v>
      </c>
      <c r="O533" s="57">
        <f t="shared" si="102"/>
        <v>85237.222770000008</v>
      </c>
      <c r="P533" s="58">
        <f t="shared" si="103"/>
        <v>417.01185308219181</v>
      </c>
      <c r="Q533" s="58">
        <f t="shared" si="104"/>
        <v>278.00790205479456</v>
      </c>
      <c r="R533" s="66">
        <f t="shared" si="105"/>
        <v>1491.6513984750002</v>
      </c>
      <c r="S533" s="64">
        <f t="shared" si="106"/>
        <v>7875</v>
      </c>
      <c r="T533" s="66">
        <f t="shared" si="107"/>
        <v>94603.874168475013</v>
      </c>
      <c r="U533" s="68">
        <f t="shared" si="108"/>
        <v>45.049463889750008</v>
      </c>
      <c r="V533" s="68">
        <f t="shared" si="109"/>
        <v>462.83695777140417</v>
      </c>
      <c r="W533" s="68">
        <f t="shared" si="110"/>
        <v>308.5579718476028</v>
      </c>
    </row>
    <row r="534" spans="1:23" x14ac:dyDescent="0.25">
      <c r="A534" s="169" t="s">
        <v>912</v>
      </c>
      <c r="B534" s="61" t="s">
        <v>395</v>
      </c>
      <c r="C534" s="61" t="s">
        <v>589</v>
      </c>
      <c r="D534" s="61" t="s">
        <v>593</v>
      </c>
      <c r="E534" s="1" t="s">
        <v>813</v>
      </c>
      <c r="F534" s="62" t="str">
        <f t="shared" si="111"/>
        <v>20119</v>
      </c>
      <c r="G534" s="255">
        <v>10620119</v>
      </c>
      <c r="H534" s="1" t="s">
        <v>386</v>
      </c>
      <c r="I534" s="61">
        <v>840</v>
      </c>
      <c r="J534" s="61">
        <v>3.7</v>
      </c>
      <c r="K534" s="61">
        <v>8.1</v>
      </c>
      <c r="L534" s="69">
        <f t="shared" si="100"/>
        <v>31.08</v>
      </c>
      <c r="M534" s="69">
        <f t="shared" si="101"/>
        <v>68.040000000000006</v>
      </c>
      <c r="N534" s="56">
        <f>INDEX(Rate_Chart!$A$1:$AK$127,MATCH(Data!J534,Rate_Chart!$A$1:$A$127,0),MATCH(Data!K534,Rate_Chart!$A$1:$AK$1,0))</f>
        <v>37.948125900000008</v>
      </c>
      <c r="O534" s="57">
        <f t="shared" si="102"/>
        <v>31876.425756000008</v>
      </c>
      <c r="P534" s="58">
        <f t="shared" si="103"/>
        <v>417.01237252747262</v>
      </c>
      <c r="Q534" s="58">
        <f t="shared" si="104"/>
        <v>278.00824835164843</v>
      </c>
      <c r="R534" s="66">
        <f t="shared" si="105"/>
        <v>557.83745073000023</v>
      </c>
      <c r="S534" s="64">
        <f t="shared" si="106"/>
        <v>3150</v>
      </c>
      <c r="T534" s="66">
        <f t="shared" si="107"/>
        <v>35584.263206730007</v>
      </c>
      <c r="U534" s="68">
        <f t="shared" si="108"/>
        <v>42.362218103250008</v>
      </c>
      <c r="V534" s="68">
        <f t="shared" si="109"/>
        <v>465.51888025549459</v>
      </c>
      <c r="W534" s="68">
        <f t="shared" si="110"/>
        <v>310.34592017032975</v>
      </c>
    </row>
    <row r="535" spans="1:23" x14ac:dyDescent="0.25">
      <c r="A535" s="169" t="s">
        <v>915</v>
      </c>
      <c r="B535" s="61" t="s">
        <v>394</v>
      </c>
      <c r="C535" s="61" t="s">
        <v>589</v>
      </c>
      <c r="D535" s="61" t="s">
        <v>593</v>
      </c>
      <c r="E535" s="1" t="s">
        <v>813</v>
      </c>
      <c r="F535" s="62" t="str">
        <f t="shared" si="111"/>
        <v>20119</v>
      </c>
      <c r="G535" s="255">
        <v>10620119</v>
      </c>
      <c r="H535" s="1" t="s">
        <v>386</v>
      </c>
      <c r="I535" s="61">
        <v>1530</v>
      </c>
      <c r="J535" s="61">
        <v>4.7</v>
      </c>
      <c r="K535" s="61">
        <v>8.1999999999999993</v>
      </c>
      <c r="L535" s="69">
        <f t="shared" si="100"/>
        <v>71.91</v>
      </c>
      <c r="M535" s="69">
        <f t="shared" si="101"/>
        <v>125.45999999999998</v>
      </c>
      <c r="N535" s="56">
        <f>INDEX(Rate_Chart!$A$1:$AK$127,MATCH(Data!J535,Rate_Chart!$A$1:$A$127,0),MATCH(Data!K535,Rate_Chart!$A$1:$AK$1,0))</f>
        <v>42.3961398</v>
      </c>
      <c r="O535" s="57">
        <f t="shared" si="102"/>
        <v>64866.093893999998</v>
      </c>
      <c r="P535" s="58">
        <f t="shared" si="103"/>
        <v>417.01121114754102</v>
      </c>
      <c r="Q535" s="58">
        <f t="shared" si="104"/>
        <v>278.00747409836066</v>
      </c>
      <c r="R535" s="66">
        <f t="shared" si="105"/>
        <v>1135.1566431450001</v>
      </c>
      <c r="S535" s="64">
        <f t="shared" si="106"/>
        <v>5737.5</v>
      </c>
      <c r="T535" s="66">
        <f t="shared" si="107"/>
        <v>71738.750537144995</v>
      </c>
      <c r="U535" s="68">
        <f t="shared" si="108"/>
        <v>46.888072246499995</v>
      </c>
      <c r="V535" s="68">
        <f t="shared" si="109"/>
        <v>461.19415324426228</v>
      </c>
      <c r="W535" s="68">
        <f t="shared" si="110"/>
        <v>307.46276882950821</v>
      </c>
    </row>
    <row r="536" spans="1:23" x14ac:dyDescent="0.25">
      <c r="A536" s="169" t="s">
        <v>918</v>
      </c>
      <c r="B536" s="61" t="s">
        <v>395</v>
      </c>
      <c r="C536" s="61" t="s">
        <v>589</v>
      </c>
      <c r="D536" s="61" t="s">
        <v>593</v>
      </c>
      <c r="E536" s="1" t="s">
        <v>813</v>
      </c>
      <c r="F536" s="62" t="str">
        <f t="shared" si="111"/>
        <v>20119</v>
      </c>
      <c r="G536" s="255">
        <v>10620119</v>
      </c>
      <c r="H536" s="1" t="s">
        <v>386</v>
      </c>
      <c r="I536" s="61">
        <v>2760</v>
      </c>
      <c r="J536" s="61">
        <v>4.5</v>
      </c>
      <c r="K536" s="61">
        <v>8.5</v>
      </c>
      <c r="L536" s="69">
        <f t="shared" si="100"/>
        <v>124.2</v>
      </c>
      <c r="M536" s="69">
        <f t="shared" si="101"/>
        <v>234.6</v>
      </c>
      <c r="N536" s="56">
        <f>INDEX(Rate_Chart!$A$1:$AK$127,MATCH(Data!J536,Rate_Chart!$A$1:$A$127,0),MATCH(Data!K536,Rate_Chart!$A$1:$AK$1,0))</f>
        <v>42.396181500000004</v>
      </c>
      <c r="O536" s="57">
        <f t="shared" si="102"/>
        <v>117013.46094000002</v>
      </c>
      <c r="P536" s="58">
        <f t="shared" si="103"/>
        <v>417.01162131147544</v>
      </c>
      <c r="Q536" s="58">
        <f t="shared" si="104"/>
        <v>278.00774754098364</v>
      </c>
      <c r="R536" s="66">
        <f t="shared" si="105"/>
        <v>2047.7355664500005</v>
      </c>
      <c r="S536" s="64">
        <f t="shared" si="106"/>
        <v>10350</v>
      </c>
      <c r="T536" s="66">
        <f t="shared" si="107"/>
        <v>129411.19650645003</v>
      </c>
      <c r="U536" s="68">
        <f t="shared" si="108"/>
        <v>46.888114676250012</v>
      </c>
      <c r="V536" s="68">
        <f t="shared" si="109"/>
        <v>461.19457058606571</v>
      </c>
      <c r="W536" s="68">
        <f t="shared" si="110"/>
        <v>307.46304705737714</v>
      </c>
    </row>
    <row r="537" spans="1:23" x14ac:dyDescent="0.25">
      <c r="A537" s="169" t="s">
        <v>884</v>
      </c>
      <c r="B537" s="61" t="s">
        <v>395</v>
      </c>
      <c r="C537" s="61" t="s">
        <v>589</v>
      </c>
      <c r="D537" s="61" t="s">
        <v>593</v>
      </c>
      <c r="E537" s="1" t="s">
        <v>813</v>
      </c>
      <c r="F537" s="62" t="str">
        <f t="shared" si="111"/>
        <v>20119</v>
      </c>
      <c r="G537" s="255">
        <v>10620119</v>
      </c>
      <c r="H537" s="1" t="s">
        <v>386</v>
      </c>
      <c r="I537" s="61">
        <v>1830</v>
      </c>
      <c r="J537" s="61">
        <v>4.2</v>
      </c>
      <c r="K537" s="61">
        <v>8.1</v>
      </c>
      <c r="L537" s="69">
        <f t="shared" si="100"/>
        <v>76.86</v>
      </c>
      <c r="M537" s="69">
        <f t="shared" si="101"/>
        <v>148.22999999999999</v>
      </c>
      <c r="N537" s="56">
        <f>INDEX(Rate_Chart!$A$1:$AK$127,MATCH(Data!J537,Rate_Chart!$A$1:$A$127,0),MATCH(Data!K537,Rate_Chart!$A$1:$AK$1,0))</f>
        <v>40.033125900000002</v>
      </c>
      <c r="O537" s="57">
        <f t="shared" si="102"/>
        <v>73260.620397000006</v>
      </c>
      <c r="P537" s="58">
        <f t="shared" si="103"/>
        <v>417.01172812499999</v>
      </c>
      <c r="Q537" s="58">
        <f t="shared" si="104"/>
        <v>278.00781875000001</v>
      </c>
      <c r="R537" s="66">
        <f t="shared" si="105"/>
        <v>1282.0608569475003</v>
      </c>
      <c r="S537" s="64">
        <f t="shared" si="106"/>
        <v>6862.5</v>
      </c>
      <c r="T537" s="66">
        <f t="shared" si="107"/>
        <v>81405.181253947507</v>
      </c>
      <c r="U537" s="68">
        <f t="shared" si="108"/>
        <v>44.483705603250002</v>
      </c>
      <c r="V537" s="68">
        <f t="shared" si="109"/>
        <v>463.37193336718752</v>
      </c>
      <c r="W537" s="68">
        <f t="shared" si="110"/>
        <v>308.9146222447917</v>
      </c>
    </row>
    <row r="538" spans="1:23" x14ac:dyDescent="0.25">
      <c r="A538" s="169" t="s">
        <v>888</v>
      </c>
      <c r="B538" s="61" t="s">
        <v>395</v>
      </c>
      <c r="C538" s="61" t="s">
        <v>589</v>
      </c>
      <c r="D538" s="61" t="s">
        <v>593</v>
      </c>
      <c r="E538" s="1" t="s">
        <v>813</v>
      </c>
      <c r="F538" s="62" t="str">
        <f t="shared" si="111"/>
        <v>20119</v>
      </c>
      <c r="G538" s="255">
        <v>10620119</v>
      </c>
      <c r="H538" s="1" t="s">
        <v>386</v>
      </c>
      <c r="I538" s="61">
        <v>2860</v>
      </c>
      <c r="J538" s="61">
        <v>4.2</v>
      </c>
      <c r="K538" s="61">
        <v>8.1</v>
      </c>
      <c r="L538" s="69">
        <f t="shared" si="100"/>
        <v>120.12</v>
      </c>
      <c r="M538" s="69">
        <f t="shared" si="101"/>
        <v>231.66</v>
      </c>
      <c r="N538" s="56">
        <f>INDEX(Rate_Chart!$A$1:$AK$127,MATCH(Data!J538,Rate_Chart!$A$1:$A$127,0),MATCH(Data!K538,Rate_Chart!$A$1:$AK$1,0))</f>
        <v>40.033125900000002</v>
      </c>
      <c r="O538" s="57">
        <f t="shared" si="102"/>
        <v>114494.740074</v>
      </c>
      <c r="P538" s="58">
        <f t="shared" si="103"/>
        <v>417.01172812499999</v>
      </c>
      <c r="Q538" s="58">
        <f t="shared" si="104"/>
        <v>278.00781875000001</v>
      </c>
      <c r="R538" s="66">
        <f t="shared" si="105"/>
        <v>2003.6579512950002</v>
      </c>
      <c r="S538" s="64">
        <f t="shared" si="106"/>
        <v>10725</v>
      </c>
      <c r="T538" s="66">
        <f t="shared" si="107"/>
        <v>127223.398025295</v>
      </c>
      <c r="U538" s="68">
        <f t="shared" si="108"/>
        <v>44.483705603250002</v>
      </c>
      <c r="V538" s="68">
        <f t="shared" si="109"/>
        <v>463.37193336718752</v>
      </c>
      <c r="W538" s="68">
        <f t="shared" si="110"/>
        <v>308.9146222447917</v>
      </c>
    </row>
    <row r="539" spans="1:23" x14ac:dyDescent="0.25">
      <c r="A539" s="169" t="s">
        <v>922</v>
      </c>
      <c r="B539" s="61" t="s">
        <v>395</v>
      </c>
      <c r="C539" s="61" t="s">
        <v>589</v>
      </c>
      <c r="D539" s="61" t="s">
        <v>593</v>
      </c>
      <c r="E539" s="1" t="s">
        <v>813</v>
      </c>
      <c r="F539" s="62" t="str">
        <f t="shared" si="111"/>
        <v>20119</v>
      </c>
      <c r="G539" s="255">
        <v>10620119</v>
      </c>
      <c r="H539" s="1" t="s">
        <v>386</v>
      </c>
      <c r="I539" s="61">
        <v>1870</v>
      </c>
      <c r="J539" s="61">
        <v>4.5999999999999996</v>
      </c>
      <c r="K539" s="61">
        <v>8.3000000000000007</v>
      </c>
      <c r="L539" s="69">
        <f t="shared" si="100"/>
        <v>86.02</v>
      </c>
      <c r="M539" s="69">
        <f t="shared" si="101"/>
        <v>155.21</v>
      </c>
      <c r="N539" s="56">
        <f>INDEX(Rate_Chart!$A$1:$AK$127,MATCH(Data!J539,Rate_Chart!$A$1:$A$127,0),MATCH(Data!K539,Rate_Chart!$A$1:$AK$1,0))</f>
        <v>42.257153700000003</v>
      </c>
      <c r="O539" s="57">
        <f t="shared" si="102"/>
        <v>79020.877419000011</v>
      </c>
      <c r="P539" s="58">
        <f t="shared" si="103"/>
        <v>417.01138519736844</v>
      </c>
      <c r="Q539" s="58">
        <f t="shared" si="104"/>
        <v>278.00759013157898</v>
      </c>
      <c r="R539" s="66">
        <f t="shared" si="105"/>
        <v>1382.8653548325003</v>
      </c>
      <c r="S539" s="64">
        <f t="shared" si="106"/>
        <v>7012.5</v>
      </c>
      <c r="T539" s="66">
        <f t="shared" si="107"/>
        <v>87416.242773832506</v>
      </c>
      <c r="U539" s="68">
        <f t="shared" si="108"/>
        <v>46.74665388975</v>
      </c>
      <c r="V539" s="68">
        <f t="shared" si="109"/>
        <v>461.31566338569081</v>
      </c>
      <c r="W539" s="68">
        <f t="shared" si="110"/>
        <v>307.54377559046054</v>
      </c>
    </row>
    <row r="540" spans="1:23" x14ac:dyDescent="0.25">
      <c r="A540" s="169" t="s">
        <v>921</v>
      </c>
      <c r="B540" s="61" t="s">
        <v>394</v>
      </c>
      <c r="C540" s="61" t="s">
        <v>589</v>
      </c>
      <c r="D540" s="61" t="s">
        <v>592</v>
      </c>
      <c r="E540" s="1" t="s">
        <v>839</v>
      </c>
      <c r="F540" s="62" t="str">
        <f t="shared" si="111"/>
        <v>20120</v>
      </c>
      <c r="G540" s="255">
        <v>10620120</v>
      </c>
      <c r="H540" s="1" t="s">
        <v>385</v>
      </c>
      <c r="I540" s="61">
        <v>10</v>
      </c>
      <c r="J540" s="61">
        <v>6.7</v>
      </c>
      <c r="K540" s="61">
        <v>8.8000000000000007</v>
      </c>
      <c r="L540" s="69">
        <f t="shared" si="100"/>
        <v>0.67</v>
      </c>
      <c r="M540" s="69">
        <f t="shared" si="101"/>
        <v>0.88</v>
      </c>
      <c r="N540" s="56">
        <f>INDEX(Rate_Chart!$A$1:$AK$127,MATCH(Data!J540,Rate_Chart!$A$1:$A$127,0),MATCH(Data!K540,Rate_Chart!$A$1:$AK$1,0))</f>
        <v>55.385550000000002</v>
      </c>
      <c r="O540" s="57">
        <f t="shared" si="102"/>
        <v>553.85550000000001</v>
      </c>
      <c r="P540" s="58">
        <f t="shared" si="103"/>
        <v>440.73381962864721</v>
      </c>
      <c r="Q540" s="58">
        <f t="shared" si="104"/>
        <v>293.82254641909816</v>
      </c>
      <c r="R540" s="66">
        <f t="shared" si="105"/>
        <v>9.6924712500000005</v>
      </c>
      <c r="S540" s="64">
        <f t="shared" si="106"/>
        <v>37.5</v>
      </c>
      <c r="T540" s="66">
        <f t="shared" si="107"/>
        <v>601.04797125000005</v>
      </c>
      <c r="U540" s="68">
        <f t="shared" si="108"/>
        <v>60.104797125000005</v>
      </c>
      <c r="V540" s="68">
        <f t="shared" si="109"/>
        <v>478.28751027851456</v>
      </c>
      <c r="W540" s="68">
        <f t="shared" si="110"/>
        <v>318.85834018567635</v>
      </c>
    </row>
    <row r="541" spans="1:23" x14ac:dyDescent="0.25">
      <c r="A541" s="169" t="s">
        <v>921</v>
      </c>
      <c r="B541" s="61" t="s">
        <v>395</v>
      </c>
      <c r="C541" s="61" t="s">
        <v>589</v>
      </c>
      <c r="D541" s="61" t="s">
        <v>592</v>
      </c>
      <c r="E541" s="1" t="s">
        <v>839</v>
      </c>
      <c r="F541" s="62" t="str">
        <f t="shared" si="111"/>
        <v>20120</v>
      </c>
      <c r="G541" s="255">
        <v>10620120</v>
      </c>
      <c r="H541" s="1" t="s">
        <v>385</v>
      </c>
      <c r="I541" s="61">
        <v>16</v>
      </c>
      <c r="J541" s="61">
        <v>7.2</v>
      </c>
      <c r="K541" s="61">
        <v>8.8000000000000007</v>
      </c>
      <c r="L541" s="69">
        <f t="shared" ref="L541:L559" si="112">J541*I541/100</f>
        <v>1.1520000000000001</v>
      </c>
      <c r="M541" s="69">
        <f t="shared" ref="M541:M559" si="113">K541*I541/100</f>
        <v>1.4080000000000001</v>
      </c>
      <c r="N541" s="56">
        <f>INDEX(Rate_Chart!$A$1:$AK$127,MATCH(Data!J541,Rate_Chart!$A$1:$A$127,0),MATCH(Data!K541,Rate_Chart!$A$1:$AK$1,0))</f>
        <v>59.518800000000006</v>
      </c>
      <c r="O541" s="57">
        <f t="shared" ref="O541:O559" si="114">N541*I541</f>
        <v>952.30080000000009</v>
      </c>
      <c r="P541" s="58">
        <f t="shared" ref="P541:P559" si="115">N541/(J541%+K541%*2/3)</f>
        <v>455.50102040816324</v>
      </c>
      <c r="Q541" s="58">
        <f t="shared" ref="Q541:Q559" si="116">P541*2/3</f>
        <v>303.66734693877549</v>
      </c>
      <c r="R541" s="66">
        <f t="shared" ref="R541:R559" si="117">O541*1.75%</f>
        <v>16.665264000000004</v>
      </c>
      <c r="S541" s="64">
        <f t="shared" ref="S541:S559" si="118">I541*3.75</f>
        <v>60</v>
      </c>
      <c r="T541" s="66">
        <f t="shared" ref="T541:T559" si="119">R541+S541+O541</f>
        <v>1028.9660640000002</v>
      </c>
      <c r="U541" s="68">
        <f t="shared" ref="U541:U559" si="120">T541/I541</f>
        <v>64.310379000000012</v>
      </c>
      <c r="V541" s="68">
        <f t="shared" ref="V541:V559" si="121">U541/(J541%+K541%*2/3)</f>
        <v>492.17126785714288</v>
      </c>
      <c r="W541" s="68">
        <f t="shared" ref="W541:W559" si="122">V541*2/3</f>
        <v>328.11417857142857</v>
      </c>
    </row>
    <row r="542" spans="1:23" x14ac:dyDescent="0.25">
      <c r="A542" s="169" t="s">
        <v>921</v>
      </c>
      <c r="B542" s="61" t="s">
        <v>395</v>
      </c>
      <c r="C542" s="61" t="s">
        <v>589</v>
      </c>
      <c r="D542" s="61" t="s">
        <v>592</v>
      </c>
      <c r="E542" s="1" t="s">
        <v>839</v>
      </c>
      <c r="F542" s="62" t="str">
        <f t="shared" si="111"/>
        <v>20120</v>
      </c>
      <c r="G542" s="255">
        <v>10620120</v>
      </c>
      <c r="H542" s="1" t="s">
        <v>386</v>
      </c>
      <c r="I542" s="61">
        <v>12</v>
      </c>
      <c r="J542" s="61">
        <v>4.4000000000000004</v>
      </c>
      <c r="K542" s="61">
        <v>8.3000000000000007</v>
      </c>
      <c r="L542" s="69">
        <f t="shared" si="112"/>
        <v>0.52800000000000002</v>
      </c>
      <c r="M542" s="69">
        <f t="shared" si="113"/>
        <v>0.99600000000000011</v>
      </c>
      <c r="N542" s="56">
        <f>INDEX(Rate_Chart!$A$1:$AK$127,MATCH(Data!J542,Rate_Chart!$A$1:$A$127,0),MATCH(Data!K542,Rate_Chart!$A$1:$AK$1,0))</f>
        <v>41.423153700000007</v>
      </c>
      <c r="O542" s="57">
        <f t="shared" si="114"/>
        <v>497.07784440000012</v>
      </c>
      <c r="P542" s="58">
        <f t="shared" si="115"/>
        <v>417.01161442953025</v>
      </c>
      <c r="Q542" s="58">
        <f t="shared" si="116"/>
        <v>278.00774295302017</v>
      </c>
      <c r="R542" s="66">
        <f t="shared" si="117"/>
        <v>8.6988622770000035</v>
      </c>
      <c r="S542" s="64">
        <f t="shared" si="118"/>
        <v>45</v>
      </c>
      <c r="T542" s="66">
        <f t="shared" si="119"/>
        <v>550.77670667700011</v>
      </c>
      <c r="U542" s="68">
        <f t="shared" si="120"/>
        <v>45.898058889750011</v>
      </c>
      <c r="V542" s="68">
        <f t="shared" si="121"/>
        <v>462.06099553439606</v>
      </c>
      <c r="W542" s="68">
        <f t="shared" si="122"/>
        <v>308.04066368959735</v>
      </c>
    </row>
    <row r="543" spans="1:23" x14ac:dyDescent="0.25">
      <c r="A543" s="169" t="s">
        <v>902</v>
      </c>
      <c r="B543" s="61" t="s">
        <v>394</v>
      </c>
      <c r="C543" s="61" t="s">
        <v>589</v>
      </c>
      <c r="D543" s="61" t="s">
        <v>592</v>
      </c>
      <c r="E543" s="1" t="s">
        <v>839</v>
      </c>
      <c r="F543" s="62" t="str">
        <f t="shared" si="111"/>
        <v>20120</v>
      </c>
      <c r="G543" s="255">
        <v>10620120</v>
      </c>
      <c r="H543" s="1" t="s">
        <v>385</v>
      </c>
      <c r="I543" s="61">
        <v>10</v>
      </c>
      <c r="J543" s="61">
        <v>6.9</v>
      </c>
      <c r="K543" s="61">
        <v>8.8000000000000007</v>
      </c>
      <c r="L543" s="69">
        <f t="shared" si="112"/>
        <v>0.69</v>
      </c>
      <c r="M543" s="69">
        <f t="shared" si="113"/>
        <v>0.88</v>
      </c>
      <c r="N543" s="56">
        <f>INDEX(Rate_Chart!$A$1:$AK$127,MATCH(Data!J543,Rate_Chart!$A$1:$A$127,0),MATCH(Data!K543,Rate_Chart!$A$1:$AK$1,0))</f>
        <v>57.038850000000004</v>
      </c>
      <c r="O543" s="57">
        <f t="shared" si="114"/>
        <v>570.38850000000002</v>
      </c>
      <c r="P543" s="58">
        <f t="shared" si="115"/>
        <v>446.77950391644907</v>
      </c>
      <c r="Q543" s="58">
        <f t="shared" si="116"/>
        <v>297.85300261096603</v>
      </c>
      <c r="R543" s="66">
        <f t="shared" si="117"/>
        <v>9.9817987500000012</v>
      </c>
      <c r="S543" s="64">
        <f t="shared" si="118"/>
        <v>37.5</v>
      </c>
      <c r="T543" s="66">
        <f t="shared" si="119"/>
        <v>617.87029875000007</v>
      </c>
      <c r="U543" s="68">
        <f t="shared" si="120"/>
        <v>61.787029875000009</v>
      </c>
      <c r="V543" s="68">
        <f t="shared" si="121"/>
        <v>483.97151338120108</v>
      </c>
      <c r="W543" s="68">
        <f t="shared" si="122"/>
        <v>322.6476755874674</v>
      </c>
    </row>
    <row r="544" spans="1:23" x14ac:dyDescent="0.25">
      <c r="A544" s="169" t="s">
        <v>902</v>
      </c>
      <c r="B544" s="61" t="s">
        <v>395</v>
      </c>
      <c r="C544" s="61" t="s">
        <v>589</v>
      </c>
      <c r="D544" s="61" t="s">
        <v>592</v>
      </c>
      <c r="E544" s="1" t="s">
        <v>839</v>
      </c>
      <c r="F544" s="62" t="str">
        <f t="shared" si="111"/>
        <v>20120</v>
      </c>
      <c r="G544" s="255">
        <v>10620120</v>
      </c>
      <c r="H544" s="1" t="s">
        <v>385</v>
      </c>
      <c r="I544" s="61">
        <v>6</v>
      </c>
      <c r="J544" s="61">
        <v>6.9</v>
      </c>
      <c r="K544" s="61">
        <v>9</v>
      </c>
      <c r="L544" s="69">
        <f t="shared" si="112"/>
        <v>0.41400000000000003</v>
      </c>
      <c r="M544" s="69">
        <f t="shared" si="113"/>
        <v>0.54</v>
      </c>
      <c r="N544" s="56">
        <f>INDEX(Rate_Chart!$A$1:$AK$127,MATCH(Data!J544,Rate_Chart!$A$1:$A$127,0),MATCH(Data!K544,Rate_Chart!$A$1:$AK$1,0))</f>
        <v>57.615000000000002</v>
      </c>
      <c r="O544" s="57">
        <f t="shared" si="114"/>
        <v>345.69</v>
      </c>
      <c r="P544" s="58">
        <f t="shared" si="115"/>
        <v>446.62790697674421</v>
      </c>
      <c r="Q544" s="58">
        <f t="shared" si="116"/>
        <v>297.75193798449612</v>
      </c>
      <c r="R544" s="66">
        <f t="shared" si="117"/>
        <v>6.0495750000000008</v>
      </c>
      <c r="S544" s="64">
        <f t="shared" si="118"/>
        <v>22.5</v>
      </c>
      <c r="T544" s="66">
        <f t="shared" si="119"/>
        <v>374.239575</v>
      </c>
      <c r="U544" s="68">
        <f t="shared" si="120"/>
        <v>62.373262500000003</v>
      </c>
      <c r="V544" s="68">
        <f t="shared" si="121"/>
        <v>483.51366279069771</v>
      </c>
      <c r="W544" s="68">
        <f t="shared" si="122"/>
        <v>322.34244186046516</v>
      </c>
    </row>
    <row r="545" spans="1:23" x14ac:dyDescent="0.25">
      <c r="A545" s="169" t="s">
        <v>902</v>
      </c>
      <c r="B545" s="61" t="s">
        <v>395</v>
      </c>
      <c r="C545" s="61" t="s">
        <v>589</v>
      </c>
      <c r="D545" s="61" t="s">
        <v>592</v>
      </c>
      <c r="E545" s="1" t="s">
        <v>839</v>
      </c>
      <c r="F545" s="62" t="str">
        <f t="shared" si="111"/>
        <v>20120</v>
      </c>
      <c r="G545" s="255">
        <v>10620120</v>
      </c>
      <c r="H545" s="1" t="s">
        <v>386</v>
      </c>
      <c r="I545" s="61">
        <v>12</v>
      </c>
      <c r="J545" s="61">
        <v>4.8</v>
      </c>
      <c r="K545" s="61">
        <v>8.5</v>
      </c>
      <c r="L545" s="69">
        <f t="shared" si="112"/>
        <v>0.57599999999999996</v>
      </c>
      <c r="M545" s="69">
        <f t="shared" si="113"/>
        <v>1.02</v>
      </c>
      <c r="N545" s="56">
        <f>INDEX(Rate_Chart!$A$1:$AK$127,MATCH(Data!J545,Rate_Chart!$A$1:$A$127,0),MATCH(Data!K545,Rate_Chart!$A$1:$AK$1,0))</f>
        <v>43.647181500000002</v>
      </c>
      <c r="O545" s="57">
        <f t="shared" si="114"/>
        <v>523.76617800000008</v>
      </c>
      <c r="P545" s="58">
        <f t="shared" si="115"/>
        <v>417.0112882165605</v>
      </c>
      <c r="Q545" s="58">
        <f t="shared" si="116"/>
        <v>278.00752547770702</v>
      </c>
      <c r="R545" s="66">
        <f t="shared" si="117"/>
        <v>9.1659081150000024</v>
      </c>
      <c r="S545" s="64">
        <f t="shared" si="118"/>
        <v>45</v>
      </c>
      <c r="T545" s="66">
        <f t="shared" si="119"/>
        <v>577.93208611500006</v>
      </c>
      <c r="U545" s="68">
        <f t="shared" si="120"/>
        <v>48.161007176250003</v>
      </c>
      <c r="V545" s="68">
        <f t="shared" si="121"/>
        <v>460.13701123805731</v>
      </c>
      <c r="W545" s="68">
        <f t="shared" si="122"/>
        <v>306.75800749203819</v>
      </c>
    </row>
    <row r="546" spans="1:23" x14ac:dyDescent="0.25">
      <c r="A546" s="169" t="s">
        <v>903</v>
      </c>
      <c r="B546" s="61" t="s">
        <v>394</v>
      </c>
      <c r="C546" s="61" t="s">
        <v>589</v>
      </c>
      <c r="D546" s="61" t="s">
        <v>592</v>
      </c>
      <c r="E546" s="1" t="s">
        <v>839</v>
      </c>
      <c r="F546" s="62" t="str">
        <f t="shared" si="111"/>
        <v>20120</v>
      </c>
      <c r="G546" s="255">
        <v>10620120</v>
      </c>
      <c r="H546" s="1" t="s">
        <v>385</v>
      </c>
      <c r="I546" s="61">
        <v>17</v>
      </c>
      <c r="J546" s="61">
        <v>7.3</v>
      </c>
      <c r="K546" s="61">
        <v>8.8000000000000007</v>
      </c>
      <c r="L546" s="69">
        <f t="shared" si="112"/>
        <v>1.2409999999999999</v>
      </c>
      <c r="M546" s="69">
        <f t="shared" si="113"/>
        <v>1.4960000000000002</v>
      </c>
      <c r="N546" s="56">
        <f>INDEX(Rate_Chart!$A$1:$AK$127,MATCH(Data!J546,Rate_Chart!$A$1:$A$127,0),MATCH(Data!K546,Rate_Chart!$A$1:$AK$1,0))</f>
        <v>60.34545</v>
      </c>
      <c r="O546" s="57">
        <f t="shared" si="114"/>
        <v>1025.87265</v>
      </c>
      <c r="P546" s="58">
        <f t="shared" si="115"/>
        <v>458.31987341772157</v>
      </c>
      <c r="Q546" s="58">
        <f t="shared" si="116"/>
        <v>305.54658227848103</v>
      </c>
      <c r="R546" s="66">
        <f t="shared" si="117"/>
        <v>17.952771375000001</v>
      </c>
      <c r="S546" s="64">
        <f t="shared" si="118"/>
        <v>63.75</v>
      </c>
      <c r="T546" s="66">
        <f t="shared" si="119"/>
        <v>1107.5754213750001</v>
      </c>
      <c r="U546" s="68">
        <f t="shared" si="120"/>
        <v>65.15149537500001</v>
      </c>
      <c r="V546" s="68">
        <f t="shared" si="121"/>
        <v>494.8214838607596</v>
      </c>
      <c r="W546" s="68">
        <f t="shared" si="122"/>
        <v>329.88098924050638</v>
      </c>
    </row>
    <row r="547" spans="1:23" x14ac:dyDescent="0.25">
      <c r="A547" s="169" t="s">
        <v>903</v>
      </c>
      <c r="B547" s="61" t="s">
        <v>394</v>
      </c>
      <c r="C547" s="61" t="s">
        <v>589</v>
      </c>
      <c r="D547" s="61" t="s">
        <v>592</v>
      </c>
      <c r="E547" s="1" t="s">
        <v>839</v>
      </c>
      <c r="F547" s="62" t="str">
        <f t="shared" si="111"/>
        <v>20120</v>
      </c>
      <c r="G547" s="255">
        <v>10620120</v>
      </c>
      <c r="H547" s="1" t="s">
        <v>386</v>
      </c>
      <c r="I547" s="61">
        <v>5</v>
      </c>
      <c r="J547" s="61">
        <v>4.7</v>
      </c>
      <c r="K547" s="61">
        <v>8.5</v>
      </c>
      <c r="L547" s="69">
        <f t="shared" si="112"/>
        <v>0.23499999999999999</v>
      </c>
      <c r="M547" s="69">
        <f t="shared" si="113"/>
        <v>0.42499999999999999</v>
      </c>
      <c r="N547" s="56">
        <f>INDEX(Rate_Chart!$A$1:$AK$127,MATCH(Data!J547,Rate_Chart!$A$1:$A$127,0),MATCH(Data!K547,Rate_Chart!$A$1:$AK$1,0))</f>
        <v>43.2301815</v>
      </c>
      <c r="O547" s="57">
        <f t="shared" si="114"/>
        <v>216.15090750000002</v>
      </c>
      <c r="P547" s="58">
        <f t="shared" si="115"/>
        <v>417.01139710610931</v>
      </c>
      <c r="Q547" s="58">
        <f t="shared" si="116"/>
        <v>278.00759807073956</v>
      </c>
      <c r="R547" s="66">
        <f t="shared" si="117"/>
        <v>3.7826408812500008</v>
      </c>
      <c r="S547" s="64">
        <f t="shared" si="118"/>
        <v>18.75</v>
      </c>
      <c r="T547" s="66">
        <f t="shared" si="119"/>
        <v>238.68354838125001</v>
      </c>
      <c r="U547" s="68">
        <f t="shared" si="120"/>
        <v>47.736709676250001</v>
      </c>
      <c r="V547" s="68">
        <f t="shared" si="121"/>
        <v>460.48272999598072</v>
      </c>
      <c r="W547" s="68">
        <f t="shared" si="122"/>
        <v>306.98848666398715</v>
      </c>
    </row>
    <row r="548" spans="1:23" x14ac:dyDescent="0.25">
      <c r="A548" s="169" t="s">
        <v>903</v>
      </c>
      <c r="B548" s="61" t="s">
        <v>395</v>
      </c>
      <c r="C548" s="61" t="s">
        <v>589</v>
      </c>
      <c r="D548" s="61" t="s">
        <v>592</v>
      </c>
      <c r="E548" s="1" t="s">
        <v>839</v>
      </c>
      <c r="F548" s="62" t="str">
        <f t="shared" si="111"/>
        <v>20120</v>
      </c>
      <c r="G548" s="255">
        <v>10620120</v>
      </c>
      <c r="H548" s="1" t="s">
        <v>385</v>
      </c>
      <c r="I548" s="61">
        <v>11</v>
      </c>
      <c r="J548" s="61">
        <v>6.4</v>
      </c>
      <c r="K548" s="61">
        <v>8.8000000000000007</v>
      </c>
      <c r="L548" s="69">
        <f t="shared" si="112"/>
        <v>0.70400000000000007</v>
      </c>
      <c r="M548" s="69">
        <f t="shared" si="113"/>
        <v>0.96800000000000008</v>
      </c>
      <c r="N548" s="56">
        <f>INDEX(Rate_Chart!$A$1:$AK$127,MATCH(Data!J548,Rate_Chart!$A$1:$A$127,0),MATCH(Data!K548,Rate_Chart!$A$1:$AK$1,0))</f>
        <v>52.9056</v>
      </c>
      <c r="O548" s="57">
        <f t="shared" si="114"/>
        <v>581.96159999999998</v>
      </c>
      <c r="P548" s="58">
        <f t="shared" si="115"/>
        <v>431.29565217391303</v>
      </c>
      <c r="Q548" s="58">
        <f t="shared" si="116"/>
        <v>287.53043478260867</v>
      </c>
      <c r="R548" s="66">
        <f t="shared" si="117"/>
        <v>10.184328000000001</v>
      </c>
      <c r="S548" s="64">
        <f t="shared" si="118"/>
        <v>41.25</v>
      </c>
      <c r="T548" s="66">
        <f t="shared" si="119"/>
        <v>633.39592800000003</v>
      </c>
      <c r="U548" s="68">
        <f t="shared" si="120"/>
        <v>57.581448000000002</v>
      </c>
      <c r="V548" s="68">
        <f t="shared" si="121"/>
        <v>469.41397826086956</v>
      </c>
      <c r="W548" s="68">
        <f t="shared" si="122"/>
        <v>312.94265217391302</v>
      </c>
    </row>
    <row r="549" spans="1:23" x14ac:dyDescent="0.25">
      <c r="A549" s="169" t="s">
        <v>903</v>
      </c>
      <c r="B549" s="61" t="s">
        <v>395</v>
      </c>
      <c r="C549" s="61" t="s">
        <v>589</v>
      </c>
      <c r="D549" s="61" t="s">
        <v>592</v>
      </c>
      <c r="E549" s="1" t="s">
        <v>839</v>
      </c>
      <c r="F549" s="62" t="str">
        <f t="shared" si="111"/>
        <v>20120</v>
      </c>
      <c r="G549" s="255">
        <v>10620120</v>
      </c>
      <c r="H549" s="1" t="s">
        <v>386</v>
      </c>
      <c r="I549" s="61">
        <v>11</v>
      </c>
      <c r="J549" s="61">
        <v>5</v>
      </c>
      <c r="K549" s="61">
        <v>8.5</v>
      </c>
      <c r="L549" s="69">
        <f t="shared" si="112"/>
        <v>0.55000000000000004</v>
      </c>
      <c r="M549" s="69">
        <f t="shared" si="113"/>
        <v>0.93500000000000005</v>
      </c>
      <c r="N549" s="56">
        <f>INDEX(Rate_Chart!$A$1:$AK$127,MATCH(Data!J549,Rate_Chart!$A$1:$A$127,0),MATCH(Data!K549,Rate_Chart!$A$1:$AK$1,0))</f>
        <v>44.481181500000005</v>
      </c>
      <c r="O549" s="57">
        <f t="shared" si="114"/>
        <v>489.29299650000007</v>
      </c>
      <c r="P549" s="58">
        <f t="shared" si="115"/>
        <v>417.01107656250002</v>
      </c>
      <c r="Q549" s="58">
        <f t="shared" si="116"/>
        <v>278.00738437500002</v>
      </c>
      <c r="R549" s="66">
        <f t="shared" si="117"/>
        <v>8.5626274387500025</v>
      </c>
      <c r="S549" s="64">
        <f t="shared" si="118"/>
        <v>41.25</v>
      </c>
      <c r="T549" s="66">
        <f t="shared" si="119"/>
        <v>539.10562393875011</v>
      </c>
      <c r="U549" s="68">
        <f t="shared" si="120"/>
        <v>49.009602176250013</v>
      </c>
      <c r="V549" s="68">
        <f t="shared" si="121"/>
        <v>459.46502040234384</v>
      </c>
      <c r="W549" s="68">
        <f t="shared" si="122"/>
        <v>306.31001360156256</v>
      </c>
    </row>
    <row r="550" spans="1:23" x14ac:dyDescent="0.25">
      <c r="A550" s="169" t="s">
        <v>904</v>
      </c>
      <c r="B550" s="61" t="s">
        <v>394</v>
      </c>
      <c r="C550" s="61" t="s">
        <v>589</v>
      </c>
      <c r="D550" s="61" t="s">
        <v>592</v>
      </c>
      <c r="E550" s="1" t="s">
        <v>839</v>
      </c>
      <c r="F550" s="62" t="str">
        <f t="shared" si="111"/>
        <v>20120</v>
      </c>
      <c r="G550" s="255">
        <v>10620120</v>
      </c>
      <c r="H550" s="1" t="s">
        <v>385</v>
      </c>
      <c r="I550" s="61">
        <v>9</v>
      </c>
      <c r="J550" s="61">
        <v>6.1</v>
      </c>
      <c r="K550" s="61">
        <v>8.8000000000000007</v>
      </c>
      <c r="L550" s="69">
        <f t="shared" si="112"/>
        <v>0.54899999999999993</v>
      </c>
      <c r="M550" s="69">
        <f t="shared" si="113"/>
        <v>0.79200000000000004</v>
      </c>
      <c r="N550" s="56">
        <f>INDEX(Rate_Chart!$A$1:$AK$127,MATCH(Data!J550,Rate_Chart!$A$1:$A$127,0),MATCH(Data!K550,Rate_Chart!$A$1:$AK$1,0))</f>
        <v>50.425650000000005</v>
      </c>
      <c r="O550" s="57">
        <f t="shared" si="114"/>
        <v>453.83085000000005</v>
      </c>
      <c r="P550" s="58">
        <f t="shared" si="115"/>
        <v>421.38426183844012</v>
      </c>
      <c r="Q550" s="58">
        <f t="shared" si="116"/>
        <v>280.92284122562677</v>
      </c>
      <c r="R550" s="66">
        <f t="shared" si="117"/>
        <v>7.9420398750000016</v>
      </c>
      <c r="S550" s="64">
        <f t="shared" si="118"/>
        <v>33.75</v>
      </c>
      <c r="T550" s="66">
        <f t="shared" si="119"/>
        <v>495.52288987500003</v>
      </c>
      <c r="U550" s="68">
        <f t="shared" si="120"/>
        <v>55.058098875000006</v>
      </c>
      <c r="V550" s="68">
        <f t="shared" si="121"/>
        <v>460.09553377437328</v>
      </c>
      <c r="W550" s="68">
        <f t="shared" si="122"/>
        <v>306.73035584958217</v>
      </c>
    </row>
    <row r="551" spans="1:23" x14ac:dyDescent="0.25">
      <c r="A551" s="169" t="s">
        <v>904</v>
      </c>
      <c r="B551" s="61" t="s">
        <v>395</v>
      </c>
      <c r="C551" s="61" t="s">
        <v>589</v>
      </c>
      <c r="D551" s="61" t="s">
        <v>592</v>
      </c>
      <c r="E551" s="1" t="s">
        <v>839</v>
      </c>
      <c r="F551" s="62" t="str">
        <f t="shared" si="111"/>
        <v>20120</v>
      </c>
      <c r="G551" s="255">
        <v>10620120</v>
      </c>
      <c r="H551" s="1" t="s">
        <v>385</v>
      </c>
      <c r="I551" s="61">
        <v>12</v>
      </c>
      <c r="J551" s="61">
        <v>6.7</v>
      </c>
      <c r="K551" s="61">
        <v>8.8000000000000007</v>
      </c>
      <c r="L551" s="69">
        <f t="shared" si="112"/>
        <v>0.80400000000000005</v>
      </c>
      <c r="M551" s="69">
        <f t="shared" si="113"/>
        <v>1.056</v>
      </c>
      <c r="N551" s="56">
        <f>INDEX(Rate_Chart!$A$1:$AK$127,MATCH(Data!J551,Rate_Chart!$A$1:$A$127,0),MATCH(Data!K551,Rate_Chart!$A$1:$AK$1,0))</f>
        <v>55.385550000000002</v>
      </c>
      <c r="O551" s="57">
        <f t="shared" si="114"/>
        <v>664.62660000000005</v>
      </c>
      <c r="P551" s="58">
        <f t="shared" si="115"/>
        <v>440.73381962864721</v>
      </c>
      <c r="Q551" s="58">
        <f t="shared" si="116"/>
        <v>293.82254641909816</v>
      </c>
      <c r="R551" s="66">
        <f t="shared" si="117"/>
        <v>11.630965500000002</v>
      </c>
      <c r="S551" s="64">
        <f t="shared" si="118"/>
        <v>45</v>
      </c>
      <c r="T551" s="66">
        <f t="shared" si="119"/>
        <v>721.25756550000006</v>
      </c>
      <c r="U551" s="68">
        <f t="shared" si="120"/>
        <v>60.104797125000005</v>
      </c>
      <c r="V551" s="68">
        <f t="shared" si="121"/>
        <v>478.28751027851456</v>
      </c>
      <c r="W551" s="68">
        <f t="shared" si="122"/>
        <v>318.85834018567635</v>
      </c>
    </row>
    <row r="552" spans="1:23" x14ac:dyDescent="0.25">
      <c r="A552" s="169" t="s">
        <v>904</v>
      </c>
      <c r="B552" s="61" t="s">
        <v>395</v>
      </c>
      <c r="C552" s="61" t="s">
        <v>589</v>
      </c>
      <c r="D552" s="61" t="s">
        <v>592</v>
      </c>
      <c r="E552" s="1" t="s">
        <v>839</v>
      </c>
      <c r="F552" s="62" t="str">
        <f t="shared" si="111"/>
        <v>20120</v>
      </c>
      <c r="G552" s="255">
        <v>10620120</v>
      </c>
      <c r="H552" s="1" t="s">
        <v>386</v>
      </c>
      <c r="I552" s="61">
        <v>11</v>
      </c>
      <c r="J552" s="61">
        <v>4.5</v>
      </c>
      <c r="K552" s="61">
        <v>8.5</v>
      </c>
      <c r="L552" s="69">
        <f t="shared" si="112"/>
        <v>0.495</v>
      </c>
      <c r="M552" s="69">
        <f t="shared" si="113"/>
        <v>0.93500000000000005</v>
      </c>
      <c r="N552" s="56">
        <f>INDEX(Rate_Chart!$A$1:$AK$127,MATCH(Data!J552,Rate_Chart!$A$1:$A$127,0),MATCH(Data!K552,Rate_Chart!$A$1:$AK$1,0))</f>
        <v>42.396181500000004</v>
      </c>
      <c r="O552" s="57">
        <f t="shared" si="114"/>
        <v>466.35799650000007</v>
      </c>
      <c r="P552" s="58">
        <f t="shared" si="115"/>
        <v>417.01162131147544</v>
      </c>
      <c r="Q552" s="58">
        <f t="shared" si="116"/>
        <v>278.00774754098364</v>
      </c>
      <c r="R552" s="66">
        <f t="shared" si="117"/>
        <v>8.1612649387500014</v>
      </c>
      <c r="S552" s="64">
        <f t="shared" si="118"/>
        <v>41.25</v>
      </c>
      <c r="T552" s="66">
        <f t="shared" si="119"/>
        <v>515.76926143875005</v>
      </c>
      <c r="U552" s="68">
        <f t="shared" si="120"/>
        <v>46.888114676250005</v>
      </c>
      <c r="V552" s="68">
        <f t="shared" si="121"/>
        <v>461.19457058606559</v>
      </c>
      <c r="W552" s="68">
        <f t="shared" si="122"/>
        <v>307.46304705737708</v>
      </c>
    </row>
    <row r="553" spans="1:23" x14ac:dyDescent="0.25">
      <c r="A553" s="169" t="s">
        <v>905</v>
      </c>
      <c r="B553" s="61" t="s">
        <v>394</v>
      </c>
      <c r="C553" s="61" t="s">
        <v>589</v>
      </c>
      <c r="D553" s="61" t="s">
        <v>592</v>
      </c>
      <c r="E553" s="1" t="s">
        <v>839</v>
      </c>
      <c r="F553" s="62" t="str">
        <f t="shared" si="111"/>
        <v>20120</v>
      </c>
      <c r="G553" s="255">
        <v>10620120</v>
      </c>
      <c r="H553" s="1" t="s">
        <v>385</v>
      </c>
      <c r="I553" s="61">
        <v>13</v>
      </c>
      <c r="J553" s="61">
        <v>7</v>
      </c>
      <c r="K553" s="61">
        <v>8.8000000000000007</v>
      </c>
      <c r="L553" s="69">
        <f t="shared" si="112"/>
        <v>0.91</v>
      </c>
      <c r="M553" s="69">
        <f t="shared" si="113"/>
        <v>1.1440000000000001</v>
      </c>
      <c r="N553" s="56">
        <f>INDEX(Rate_Chart!$A$1:$AK$127,MATCH(Data!J553,Rate_Chart!$A$1:$A$127,0),MATCH(Data!K553,Rate_Chart!$A$1:$AK$1,0))</f>
        <v>57.865500000000004</v>
      </c>
      <c r="O553" s="57">
        <f t="shared" si="114"/>
        <v>752.25150000000008</v>
      </c>
      <c r="P553" s="58">
        <f t="shared" si="115"/>
        <v>449.73186528497411</v>
      </c>
      <c r="Q553" s="58">
        <f t="shared" si="116"/>
        <v>299.82124352331607</v>
      </c>
      <c r="R553" s="66">
        <f t="shared" si="117"/>
        <v>13.164401250000003</v>
      </c>
      <c r="S553" s="64">
        <f t="shared" si="118"/>
        <v>48.75</v>
      </c>
      <c r="T553" s="66">
        <f t="shared" si="119"/>
        <v>814.16590125000005</v>
      </c>
      <c r="U553" s="68">
        <f t="shared" si="120"/>
        <v>62.62814625</v>
      </c>
      <c r="V553" s="68">
        <f t="shared" si="121"/>
        <v>486.74725064766835</v>
      </c>
      <c r="W553" s="68">
        <f t="shared" si="122"/>
        <v>324.49816709844555</v>
      </c>
    </row>
    <row r="554" spans="1:23" x14ac:dyDescent="0.25">
      <c r="A554" s="169" t="s">
        <v>906</v>
      </c>
      <c r="B554" s="61" t="s">
        <v>395</v>
      </c>
      <c r="C554" s="61" t="s">
        <v>589</v>
      </c>
      <c r="D554" s="61" t="s">
        <v>592</v>
      </c>
      <c r="E554" s="1" t="s">
        <v>839</v>
      </c>
      <c r="F554" s="62" t="str">
        <f t="shared" si="111"/>
        <v>20120</v>
      </c>
      <c r="G554" s="255">
        <v>10620120</v>
      </c>
      <c r="H554" s="1" t="s">
        <v>385</v>
      </c>
      <c r="I554" s="61">
        <v>8</v>
      </c>
      <c r="J554" s="61">
        <v>6.7</v>
      </c>
      <c r="K554" s="61">
        <v>8.8000000000000007</v>
      </c>
      <c r="L554" s="69">
        <f t="shared" si="112"/>
        <v>0.53600000000000003</v>
      </c>
      <c r="M554" s="69">
        <f t="shared" si="113"/>
        <v>0.70400000000000007</v>
      </c>
      <c r="N554" s="56">
        <f>INDEX(Rate_Chart!$A$1:$AK$127,MATCH(Data!J554,Rate_Chart!$A$1:$A$127,0),MATCH(Data!K554,Rate_Chart!$A$1:$AK$1,0))</f>
        <v>55.385550000000002</v>
      </c>
      <c r="O554" s="57">
        <f t="shared" si="114"/>
        <v>443.08440000000002</v>
      </c>
      <c r="P554" s="58">
        <f t="shared" si="115"/>
        <v>440.73381962864721</v>
      </c>
      <c r="Q554" s="58">
        <f t="shared" si="116"/>
        <v>293.82254641909816</v>
      </c>
      <c r="R554" s="66">
        <f t="shared" si="117"/>
        <v>7.7539770000000008</v>
      </c>
      <c r="S554" s="64">
        <f t="shared" si="118"/>
        <v>30</v>
      </c>
      <c r="T554" s="66">
        <f t="shared" si="119"/>
        <v>480.83837700000004</v>
      </c>
      <c r="U554" s="68">
        <f t="shared" si="120"/>
        <v>60.104797125000005</v>
      </c>
      <c r="V554" s="68">
        <f t="shared" si="121"/>
        <v>478.28751027851456</v>
      </c>
      <c r="W554" s="68">
        <f t="shared" si="122"/>
        <v>318.85834018567635</v>
      </c>
    </row>
    <row r="555" spans="1:23" x14ac:dyDescent="0.25">
      <c r="A555" s="169" t="s">
        <v>906</v>
      </c>
      <c r="B555" s="61" t="s">
        <v>395</v>
      </c>
      <c r="C555" s="61" t="s">
        <v>589</v>
      </c>
      <c r="D555" s="61" t="s">
        <v>592</v>
      </c>
      <c r="E555" s="1" t="s">
        <v>839</v>
      </c>
      <c r="F555" s="62" t="str">
        <f t="shared" si="111"/>
        <v>20120</v>
      </c>
      <c r="G555" s="255">
        <v>10620120</v>
      </c>
      <c r="H555" s="1" t="s">
        <v>386</v>
      </c>
      <c r="I555" s="61">
        <v>9</v>
      </c>
      <c r="J555" s="61">
        <v>4.5</v>
      </c>
      <c r="K555" s="61">
        <v>8.1</v>
      </c>
      <c r="L555" s="69">
        <f t="shared" si="112"/>
        <v>0.40500000000000003</v>
      </c>
      <c r="M555" s="69">
        <f t="shared" si="113"/>
        <v>0.72899999999999987</v>
      </c>
      <c r="N555" s="56">
        <f>INDEX(Rate_Chart!$A$1:$AK$127,MATCH(Data!J555,Rate_Chart!$A$1:$A$127,0),MATCH(Data!K555,Rate_Chart!$A$1:$AK$1,0))</f>
        <v>41.284125900000006</v>
      </c>
      <c r="O555" s="57">
        <f t="shared" si="114"/>
        <v>371.55713310000004</v>
      </c>
      <c r="P555" s="58">
        <f t="shared" si="115"/>
        <v>417.01137272727277</v>
      </c>
      <c r="Q555" s="58">
        <f t="shared" si="116"/>
        <v>278.00758181818185</v>
      </c>
      <c r="R555" s="66">
        <f t="shared" si="117"/>
        <v>6.5022498292500011</v>
      </c>
      <c r="S555" s="64">
        <f t="shared" si="118"/>
        <v>33.75</v>
      </c>
      <c r="T555" s="66">
        <f t="shared" si="119"/>
        <v>411.80938292925003</v>
      </c>
      <c r="U555" s="68">
        <f t="shared" si="120"/>
        <v>45.756598103250006</v>
      </c>
      <c r="V555" s="68">
        <f t="shared" si="121"/>
        <v>462.18785962878792</v>
      </c>
      <c r="W555" s="68">
        <f t="shared" si="122"/>
        <v>308.12523975252526</v>
      </c>
    </row>
    <row r="556" spans="1:23" x14ac:dyDescent="0.25">
      <c r="A556" s="169" t="s">
        <v>907</v>
      </c>
      <c r="B556" s="61" t="s">
        <v>394</v>
      </c>
      <c r="C556" s="61" t="s">
        <v>589</v>
      </c>
      <c r="D556" s="61" t="s">
        <v>592</v>
      </c>
      <c r="E556" s="1" t="s">
        <v>839</v>
      </c>
      <c r="F556" s="62" t="str">
        <f t="shared" si="111"/>
        <v>20120</v>
      </c>
      <c r="G556" s="255">
        <v>10620120</v>
      </c>
      <c r="H556" s="1" t="s">
        <v>385</v>
      </c>
      <c r="I556" s="61">
        <v>19</v>
      </c>
      <c r="J556" s="61">
        <v>6.1</v>
      </c>
      <c r="K556" s="61">
        <v>8.8000000000000007</v>
      </c>
      <c r="L556" s="69">
        <f t="shared" si="112"/>
        <v>1.1589999999999998</v>
      </c>
      <c r="M556" s="69">
        <f t="shared" si="113"/>
        <v>1.6720000000000002</v>
      </c>
      <c r="N556" s="56">
        <f>INDEX(Rate_Chart!$A$1:$AK$127,MATCH(Data!J556,Rate_Chart!$A$1:$A$127,0),MATCH(Data!K556,Rate_Chart!$A$1:$AK$1,0))</f>
        <v>50.425650000000005</v>
      </c>
      <c r="O556" s="57">
        <f t="shared" si="114"/>
        <v>958.08735000000013</v>
      </c>
      <c r="P556" s="58">
        <f t="shared" si="115"/>
        <v>421.38426183844012</v>
      </c>
      <c r="Q556" s="58">
        <f t="shared" si="116"/>
        <v>280.92284122562677</v>
      </c>
      <c r="R556" s="66">
        <f t="shared" si="117"/>
        <v>16.766528625000003</v>
      </c>
      <c r="S556" s="64">
        <f t="shared" si="118"/>
        <v>71.25</v>
      </c>
      <c r="T556" s="66">
        <f t="shared" si="119"/>
        <v>1046.1038786250001</v>
      </c>
      <c r="U556" s="68">
        <f t="shared" si="120"/>
        <v>55.058098875000006</v>
      </c>
      <c r="V556" s="68">
        <f t="shared" si="121"/>
        <v>460.09553377437328</v>
      </c>
      <c r="W556" s="68">
        <f t="shared" si="122"/>
        <v>306.73035584958217</v>
      </c>
    </row>
    <row r="557" spans="1:23" x14ac:dyDescent="0.25">
      <c r="A557" s="169" t="s">
        <v>907</v>
      </c>
      <c r="B557" s="61" t="s">
        <v>395</v>
      </c>
      <c r="C557" s="61" t="s">
        <v>589</v>
      </c>
      <c r="D557" s="61" t="s">
        <v>592</v>
      </c>
      <c r="E557" s="1" t="s">
        <v>839</v>
      </c>
      <c r="F557" s="62" t="str">
        <f t="shared" si="111"/>
        <v>20120</v>
      </c>
      <c r="G557" s="255">
        <v>10620120</v>
      </c>
      <c r="H557" s="1" t="s">
        <v>385</v>
      </c>
      <c r="I557" s="61">
        <v>13</v>
      </c>
      <c r="J557" s="61">
        <v>7.3</v>
      </c>
      <c r="K557" s="61">
        <v>8.8000000000000007</v>
      </c>
      <c r="L557" s="69">
        <f t="shared" si="112"/>
        <v>0.94899999999999995</v>
      </c>
      <c r="M557" s="69">
        <f t="shared" si="113"/>
        <v>1.1440000000000001</v>
      </c>
      <c r="N557" s="56">
        <f>INDEX(Rate_Chart!$A$1:$AK$127,MATCH(Data!J557,Rate_Chart!$A$1:$A$127,0),MATCH(Data!K557,Rate_Chart!$A$1:$AK$1,0))</f>
        <v>60.34545</v>
      </c>
      <c r="O557" s="57">
        <f t="shared" si="114"/>
        <v>784.49085000000002</v>
      </c>
      <c r="P557" s="58">
        <f t="shared" si="115"/>
        <v>458.31987341772157</v>
      </c>
      <c r="Q557" s="58">
        <f t="shared" si="116"/>
        <v>305.54658227848103</v>
      </c>
      <c r="R557" s="66">
        <f t="shared" si="117"/>
        <v>13.728589875000001</v>
      </c>
      <c r="S557" s="64">
        <f t="shared" si="118"/>
        <v>48.75</v>
      </c>
      <c r="T557" s="66">
        <f t="shared" si="119"/>
        <v>846.96943987500003</v>
      </c>
      <c r="U557" s="68">
        <f t="shared" si="120"/>
        <v>65.151495374999996</v>
      </c>
      <c r="V557" s="68">
        <f t="shared" si="121"/>
        <v>494.82148386075949</v>
      </c>
      <c r="W557" s="68">
        <f t="shared" si="122"/>
        <v>329.88098924050632</v>
      </c>
    </row>
    <row r="558" spans="1:23" x14ac:dyDescent="0.25">
      <c r="A558" s="169" t="s">
        <v>907</v>
      </c>
      <c r="B558" s="61" t="s">
        <v>395</v>
      </c>
      <c r="C558" s="61" t="s">
        <v>589</v>
      </c>
      <c r="D558" s="61" t="s">
        <v>592</v>
      </c>
      <c r="E558" s="1" t="s">
        <v>839</v>
      </c>
      <c r="F558" s="62" t="str">
        <f t="shared" si="111"/>
        <v>20120</v>
      </c>
      <c r="G558" s="255">
        <v>10620120</v>
      </c>
      <c r="H558" s="1" t="s">
        <v>386</v>
      </c>
      <c r="I558" s="61">
        <v>11</v>
      </c>
      <c r="J558" s="61">
        <v>5</v>
      </c>
      <c r="K558" s="61">
        <v>8.5</v>
      </c>
      <c r="L558" s="69">
        <f t="shared" si="112"/>
        <v>0.55000000000000004</v>
      </c>
      <c r="M558" s="69">
        <f t="shared" si="113"/>
        <v>0.93500000000000005</v>
      </c>
      <c r="N558" s="56">
        <f>INDEX(Rate_Chart!$A$1:$AK$127,MATCH(Data!J558,Rate_Chart!$A$1:$A$127,0),MATCH(Data!K558,Rate_Chart!$A$1:$AK$1,0))</f>
        <v>44.481181500000005</v>
      </c>
      <c r="O558" s="57">
        <f t="shared" si="114"/>
        <v>489.29299650000007</v>
      </c>
      <c r="P558" s="58">
        <f t="shared" si="115"/>
        <v>417.01107656250002</v>
      </c>
      <c r="Q558" s="58">
        <f t="shared" si="116"/>
        <v>278.00738437500002</v>
      </c>
      <c r="R558" s="66">
        <f t="shared" si="117"/>
        <v>8.5626274387500025</v>
      </c>
      <c r="S558" s="64">
        <f t="shared" si="118"/>
        <v>41.25</v>
      </c>
      <c r="T558" s="66">
        <f t="shared" si="119"/>
        <v>539.10562393875011</v>
      </c>
      <c r="U558" s="68">
        <f t="shared" si="120"/>
        <v>49.009602176250013</v>
      </c>
      <c r="V558" s="68">
        <f t="shared" si="121"/>
        <v>459.46502040234384</v>
      </c>
      <c r="W558" s="68">
        <f t="shared" si="122"/>
        <v>306.31001360156256</v>
      </c>
    </row>
    <row r="559" spans="1:23" x14ac:dyDescent="0.25">
      <c r="A559" s="169" t="s">
        <v>908</v>
      </c>
      <c r="B559" s="61" t="s">
        <v>395</v>
      </c>
      <c r="C559" s="61" t="s">
        <v>589</v>
      </c>
      <c r="D559" s="61" t="s">
        <v>592</v>
      </c>
      <c r="E559" s="1" t="s">
        <v>839</v>
      </c>
      <c r="F559" s="62" t="str">
        <f t="shared" si="111"/>
        <v>20120</v>
      </c>
      <c r="G559" s="255">
        <v>10620120</v>
      </c>
      <c r="H559" s="1" t="s">
        <v>385</v>
      </c>
      <c r="I559" s="61">
        <v>18</v>
      </c>
      <c r="J559" s="61">
        <v>5.8</v>
      </c>
      <c r="K559" s="61">
        <v>8.6999999999999993</v>
      </c>
      <c r="L559" s="69">
        <f t="shared" si="112"/>
        <v>1.0439999999999998</v>
      </c>
      <c r="M559" s="69">
        <f t="shared" si="113"/>
        <v>1.5659999999999998</v>
      </c>
      <c r="N559" s="56">
        <f>INDEX(Rate_Chart!$A$1:$AK$127,MATCH(Data!J559,Rate_Chart!$A$1:$A$127,0),MATCH(Data!K559,Rate_Chart!$A$1:$AK$1,0))</f>
        <v>47.461399999999998</v>
      </c>
      <c r="O559" s="57">
        <f t="shared" si="114"/>
        <v>854.30520000000001</v>
      </c>
      <c r="P559" s="58">
        <f t="shared" si="115"/>
        <v>409.15000000000003</v>
      </c>
      <c r="Q559" s="58">
        <f t="shared" si="116"/>
        <v>272.76666666666671</v>
      </c>
      <c r="R559" s="66">
        <f t="shared" si="117"/>
        <v>14.950341000000002</v>
      </c>
      <c r="S559" s="64">
        <f t="shared" si="118"/>
        <v>67.5</v>
      </c>
      <c r="T559" s="66">
        <f t="shared" si="119"/>
        <v>936.75554099999999</v>
      </c>
      <c r="U559" s="68">
        <f t="shared" si="120"/>
        <v>52.041974500000002</v>
      </c>
      <c r="V559" s="68">
        <f t="shared" si="121"/>
        <v>448.6377112068966</v>
      </c>
      <c r="W559" s="68">
        <f t="shared" si="122"/>
        <v>299.09180747126442</v>
      </c>
    </row>
    <row r="560" spans="1:23" x14ac:dyDescent="0.25">
      <c r="A560" s="169" t="s">
        <v>909</v>
      </c>
      <c r="B560" s="61" t="s">
        <v>394</v>
      </c>
      <c r="C560" s="61" t="s">
        <v>589</v>
      </c>
      <c r="D560" s="61" t="s">
        <v>592</v>
      </c>
      <c r="E560" s="1" t="s">
        <v>839</v>
      </c>
      <c r="F560" s="62" t="str">
        <f t="shared" si="111"/>
        <v>20120</v>
      </c>
      <c r="G560" s="255">
        <v>10620120</v>
      </c>
      <c r="H560" s="1" t="s">
        <v>385</v>
      </c>
      <c r="I560" s="61">
        <v>12</v>
      </c>
      <c r="J560" s="61">
        <v>5.8</v>
      </c>
      <c r="K560" s="61">
        <v>8.6</v>
      </c>
      <c r="L560" s="69">
        <f t="shared" ref="L560:L623" si="123">J560*I560/100</f>
        <v>0.69599999999999995</v>
      </c>
      <c r="M560" s="69">
        <f t="shared" ref="M560:M623" si="124">K560*I560/100</f>
        <v>1.0319999999999998</v>
      </c>
      <c r="N560" s="56">
        <f>INDEX(Rate_Chart!$A$1:$AK$127,MATCH(Data!J560,Rate_Chart!$A$1:$A$127,0),MATCH(Data!K560,Rate_Chart!$A$1:$AK$1,0))</f>
        <v>47.461399999999998</v>
      </c>
      <c r="O560" s="57">
        <f t="shared" ref="O560:O623" si="125">N560*I560</f>
        <v>569.53679999999997</v>
      </c>
      <c r="P560" s="58">
        <f t="shared" ref="P560:P623" si="126">N560/(J560%+K560%*2/3)</f>
        <v>411.51502890173413</v>
      </c>
      <c r="Q560" s="58">
        <f t="shared" ref="Q560:Q623" si="127">P560*2/3</f>
        <v>274.34335260115608</v>
      </c>
      <c r="R560" s="66">
        <f t="shared" ref="R560:R623" si="128">O560*1.75%</f>
        <v>9.9668939999999999</v>
      </c>
      <c r="S560" s="64">
        <f t="shared" ref="S560:S623" si="129">I560*3.75</f>
        <v>45</v>
      </c>
      <c r="T560" s="66">
        <f t="shared" ref="T560:T623" si="130">R560+S560+O560</f>
        <v>624.503694</v>
      </c>
      <c r="U560" s="68">
        <f t="shared" ref="U560:U623" si="131">T560/I560</f>
        <v>52.041974500000002</v>
      </c>
      <c r="V560" s="68">
        <f t="shared" ref="V560:V623" si="132">U560/(J560%+K560%*2/3)</f>
        <v>451.23099277456657</v>
      </c>
      <c r="W560" s="68">
        <f t="shared" ref="W560:W623" si="133">V560*2/3</f>
        <v>300.82066184971103</v>
      </c>
    </row>
    <row r="561" spans="1:23" x14ac:dyDescent="0.25">
      <c r="A561" s="169" t="s">
        <v>909</v>
      </c>
      <c r="B561" s="61" t="s">
        <v>395</v>
      </c>
      <c r="C561" s="61" t="s">
        <v>589</v>
      </c>
      <c r="D561" s="61" t="s">
        <v>592</v>
      </c>
      <c r="E561" s="1" t="s">
        <v>839</v>
      </c>
      <c r="F561" s="62" t="str">
        <f t="shared" si="111"/>
        <v>20120</v>
      </c>
      <c r="G561" s="255">
        <v>10620120</v>
      </c>
      <c r="H561" s="1" t="s">
        <v>385</v>
      </c>
      <c r="I561" s="61">
        <v>9</v>
      </c>
      <c r="J561" s="61">
        <v>6</v>
      </c>
      <c r="K561" s="61">
        <v>8.6</v>
      </c>
      <c r="L561" s="69">
        <f t="shared" si="123"/>
        <v>0.54</v>
      </c>
      <c r="M561" s="69">
        <f t="shared" si="124"/>
        <v>0.77399999999999991</v>
      </c>
      <c r="N561" s="56">
        <f>INDEX(Rate_Chart!$A$1:$AK$127,MATCH(Data!J561,Rate_Chart!$A$1:$A$127,0),MATCH(Data!K561,Rate_Chart!$A$1:$AK$1,0))</f>
        <v>49.097999999999999</v>
      </c>
      <c r="O561" s="57">
        <f t="shared" si="125"/>
        <v>441.88200000000001</v>
      </c>
      <c r="P561" s="58">
        <f t="shared" si="126"/>
        <v>418.44886363636368</v>
      </c>
      <c r="Q561" s="58">
        <f t="shared" si="127"/>
        <v>278.96590909090912</v>
      </c>
      <c r="R561" s="66">
        <f t="shared" si="128"/>
        <v>7.7329350000000012</v>
      </c>
      <c r="S561" s="64">
        <f t="shared" si="129"/>
        <v>33.75</v>
      </c>
      <c r="T561" s="66">
        <f t="shared" si="130"/>
        <v>483.364935</v>
      </c>
      <c r="U561" s="68">
        <f t="shared" si="131"/>
        <v>53.707214999999998</v>
      </c>
      <c r="V561" s="68">
        <f t="shared" si="132"/>
        <v>457.7319460227273</v>
      </c>
      <c r="W561" s="68">
        <f t="shared" si="133"/>
        <v>305.15463068181822</v>
      </c>
    </row>
    <row r="562" spans="1:23" x14ac:dyDescent="0.25">
      <c r="A562" s="169" t="s">
        <v>909</v>
      </c>
      <c r="B562" s="61" t="s">
        <v>395</v>
      </c>
      <c r="C562" s="61" t="s">
        <v>589</v>
      </c>
      <c r="D562" s="61" t="s">
        <v>592</v>
      </c>
      <c r="E562" s="1" t="s">
        <v>839</v>
      </c>
      <c r="F562" s="62" t="str">
        <f t="shared" si="111"/>
        <v>20120</v>
      </c>
      <c r="G562" s="255">
        <v>10620120</v>
      </c>
      <c r="H562" s="1" t="s">
        <v>386</v>
      </c>
      <c r="I562" s="61">
        <v>9</v>
      </c>
      <c r="J562" s="61">
        <v>4.7</v>
      </c>
      <c r="K562" s="61">
        <v>8.1999999999999993</v>
      </c>
      <c r="L562" s="69">
        <f t="shared" si="123"/>
        <v>0.42300000000000004</v>
      </c>
      <c r="M562" s="69">
        <f t="shared" si="124"/>
        <v>0.73799999999999999</v>
      </c>
      <c r="N562" s="56">
        <f>INDEX(Rate_Chart!$A$1:$AK$127,MATCH(Data!J562,Rate_Chart!$A$1:$A$127,0),MATCH(Data!K562,Rate_Chart!$A$1:$AK$1,0))</f>
        <v>42.3961398</v>
      </c>
      <c r="O562" s="57">
        <f t="shared" si="125"/>
        <v>381.56525820000002</v>
      </c>
      <c r="P562" s="58">
        <f t="shared" si="126"/>
        <v>417.01121114754102</v>
      </c>
      <c r="Q562" s="58">
        <f t="shared" si="127"/>
        <v>278.00747409836066</v>
      </c>
      <c r="R562" s="66">
        <f t="shared" si="128"/>
        <v>6.6773920185000009</v>
      </c>
      <c r="S562" s="64">
        <f t="shared" si="129"/>
        <v>33.75</v>
      </c>
      <c r="T562" s="66">
        <f t="shared" si="130"/>
        <v>421.99265021849999</v>
      </c>
      <c r="U562" s="68">
        <f t="shared" si="131"/>
        <v>46.888072246500002</v>
      </c>
      <c r="V562" s="68">
        <f t="shared" si="132"/>
        <v>461.19415324426234</v>
      </c>
      <c r="W562" s="68">
        <f t="shared" si="133"/>
        <v>307.46276882950821</v>
      </c>
    </row>
    <row r="563" spans="1:23" x14ac:dyDescent="0.25">
      <c r="A563" s="169" t="s">
        <v>910</v>
      </c>
      <c r="B563" s="61" t="s">
        <v>394</v>
      </c>
      <c r="C563" s="61" t="s">
        <v>589</v>
      </c>
      <c r="D563" s="61" t="s">
        <v>592</v>
      </c>
      <c r="E563" s="1" t="s">
        <v>839</v>
      </c>
      <c r="F563" s="62" t="str">
        <f t="shared" si="111"/>
        <v>20120</v>
      </c>
      <c r="G563" s="255">
        <v>10620120</v>
      </c>
      <c r="H563" s="1" t="s">
        <v>385</v>
      </c>
      <c r="I563" s="61">
        <v>13</v>
      </c>
      <c r="J563" s="61">
        <v>6.4</v>
      </c>
      <c r="K563" s="61">
        <v>8.8000000000000007</v>
      </c>
      <c r="L563" s="69">
        <f t="shared" si="123"/>
        <v>0.83200000000000007</v>
      </c>
      <c r="M563" s="69">
        <f t="shared" si="124"/>
        <v>1.1440000000000001</v>
      </c>
      <c r="N563" s="56">
        <f>INDEX(Rate_Chart!$A$1:$AK$127,MATCH(Data!J563,Rate_Chart!$A$1:$A$127,0),MATCH(Data!K563,Rate_Chart!$A$1:$AK$1,0))</f>
        <v>52.9056</v>
      </c>
      <c r="O563" s="57">
        <f t="shared" si="125"/>
        <v>687.77279999999996</v>
      </c>
      <c r="P563" s="58">
        <f t="shared" si="126"/>
        <v>431.29565217391303</v>
      </c>
      <c r="Q563" s="58">
        <f t="shared" si="127"/>
        <v>287.53043478260867</v>
      </c>
      <c r="R563" s="66">
        <f t="shared" si="128"/>
        <v>12.036024000000001</v>
      </c>
      <c r="S563" s="64">
        <f t="shared" si="129"/>
        <v>48.75</v>
      </c>
      <c r="T563" s="66">
        <f t="shared" si="130"/>
        <v>748.55882399999996</v>
      </c>
      <c r="U563" s="68">
        <f t="shared" si="131"/>
        <v>57.581447999999995</v>
      </c>
      <c r="V563" s="68">
        <f t="shared" si="132"/>
        <v>469.4139782608695</v>
      </c>
      <c r="W563" s="68">
        <f t="shared" si="133"/>
        <v>312.94265217391302</v>
      </c>
    </row>
    <row r="564" spans="1:23" x14ac:dyDescent="0.25">
      <c r="A564" s="169" t="s">
        <v>910</v>
      </c>
      <c r="B564" s="61" t="s">
        <v>395</v>
      </c>
      <c r="C564" s="61" t="s">
        <v>589</v>
      </c>
      <c r="D564" s="61" t="s">
        <v>592</v>
      </c>
      <c r="E564" s="1" t="s">
        <v>839</v>
      </c>
      <c r="F564" s="62" t="str">
        <f t="shared" si="111"/>
        <v>20120</v>
      </c>
      <c r="G564" s="255">
        <v>10620120</v>
      </c>
      <c r="H564" s="1" t="s">
        <v>385</v>
      </c>
      <c r="I564" s="61">
        <v>13</v>
      </c>
      <c r="J564" s="61">
        <v>6.4</v>
      </c>
      <c r="K564" s="61">
        <v>8.8000000000000007</v>
      </c>
      <c r="L564" s="69">
        <f t="shared" si="123"/>
        <v>0.83200000000000007</v>
      </c>
      <c r="M564" s="69">
        <f t="shared" si="124"/>
        <v>1.1440000000000001</v>
      </c>
      <c r="N564" s="56">
        <f>INDEX(Rate_Chart!$A$1:$AK$127,MATCH(Data!J564,Rate_Chart!$A$1:$A$127,0),MATCH(Data!K564,Rate_Chart!$A$1:$AK$1,0))</f>
        <v>52.9056</v>
      </c>
      <c r="O564" s="57">
        <f t="shared" si="125"/>
        <v>687.77279999999996</v>
      </c>
      <c r="P564" s="58">
        <f t="shared" si="126"/>
        <v>431.29565217391303</v>
      </c>
      <c r="Q564" s="58">
        <f t="shared" si="127"/>
        <v>287.53043478260867</v>
      </c>
      <c r="R564" s="66">
        <f t="shared" si="128"/>
        <v>12.036024000000001</v>
      </c>
      <c r="S564" s="64">
        <f t="shared" si="129"/>
        <v>48.75</v>
      </c>
      <c r="T564" s="66">
        <f t="shared" si="130"/>
        <v>748.55882399999996</v>
      </c>
      <c r="U564" s="68">
        <f t="shared" si="131"/>
        <v>57.581447999999995</v>
      </c>
      <c r="V564" s="68">
        <f t="shared" si="132"/>
        <v>469.4139782608695</v>
      </c>
      <c r="W564" s="68">
        <f t="shared" si="133"/>
        <v>312.94265217391302</v>
      </c>
    </row>
    <row r="565" spans="1:23" x14ac:dyDescent="0.25">
      <c r="A565" s="169" t="s">
        <v>910</v>
      </c>
      <c r="B565" s="61" t="s">
        <v>395</v>
      </c>
      <c r="C565" s="61" t="s">
        <v>589</v>
      </c>
      <c r="D565" s="61" t="s">
        <v>592</v>
      </c>
      <c r="E565" s="1" t="s">
        <v>839</v>
      </c>
      <c r="F565" s="62" t="str">
        <f t="shared" si="111"/>
        <v>20120</v>
      </c>
      <c r="G565" s="255">
        <v>10620120</v>
      </c>
      <c r="H565" s="1" t="s">
        <v>386</v>
      </c>
      <c r="I565" s="61">
        <v>7</v>
      </c>
      <c r="J565" s="61">
        <v>5.2</v>
      </c>
      <c r="K565" s="61">
        <v>8.3000000000000007</v>
      </c>
      <c r="L565" s="69">
        <f t="shared" si="123"/>
        <v>0.36399999999999999</v>
      </c>
      <c r="M565" s="69">
        <f t="shared" si="124"/>
        <v>0.58100000000000007</v>
      </c>
      <c r="N565" s="56">
        <f>INDEX(Rate_Chart!$A$1:$AK$127,MATCH(Data!J565,Rate_Chart!$A$1:$A$127,0),MATCH(Data!K565,Rate_Chart!$A$1:$AK$1,0))</f>
        <v>44.759153700000006</v>
      </c>
      <c r="O565" s="57">
        <f t="shared" si="125"/>
        <v>313.31407590000003</v>
      </c>
      <c r="P565" s="58">
        <f t="shared" si="126"/>
        <v>417.01074875776402</v>
      </c>
      <c r="Q565" s="58">
        <f t="shared" si="127"/>
        <v>278.00716583850937</v>
      </c>
      <c r="R565" s="66">
        <f t="shared" si="128"/>
        <v>5.4829963282500014</v>
      </c>
      <c r="S565" s="64">
        <f t="shared" si="129"/>
        <v>26.25</v>
      </c>
      <c r="T565" s="66">
        <f t="shared" si="130"/>
        <v>345.04707222825004</v>
      </c>
      <c r="U565" s="68">
        <f t="shared" si="131"/>
        <v>49.292438889750009</v>
      </c>
      <c r="V565" s="68">
        <f t="shared" si="132"/>
        <v>459.24632505978269</v>
      </c>
      <c r="W565" s="68">
        <f t="shared" si="133"/>
        <v>306.16421670652181</v>
      </c>
    </row>
    <row r="566" spans="1:23" x14ac:dyDescent="0.25">
      <c r="A566" s="169" t="s">
        <v>911</v>
      </c>
      <c r="B566" s="61" t="s">
        <v>394</v>
      </c>
      <c r="C566" s="61" t="s">
        <v>589</v>
      </c>
      <c r="D566" s="61" t="s">
        <v>592</v>
      </c>
      <c r="E566" s="1" t="s">
        <v>839</v>
      </c>
      <c r="F566" s="62" t="str">
        <f t="shared" si="111"/>
        <v>20120</v>
      </c>
      <c r="G566" s="255">
        <v>10620120</v>
      </c>
      <c r="H566" s="1" t="s">
        <v>385</v>
      </c>
      <c r="I566" s="61">
        <v>11</v>
      </c>
      <c r="J566" s="61">
        <v>6.1</v>
      </c>
      <c r="K566" s="61">
        <v>8.8000000000000007</v>
      </c>
      <c r="L566" s="69">
        <f t="shared" si="123"/>
        <v>0.67099999999999993</v>
      </c>
      <c r="M566" s="69">
        <f t="shared" si="124"/>
        <v>0.96800000000000008</v>
      </c>
      <c r="N566" s="56">
        <f>INDEX(Rate_Chart!$A$1:$AK$127,MATCH(Data!J566,Rate_Chart!$A$1:$A$127,0),MATCH(Data!K566,Rate_Chart!$A$1:$AK$1,0))</f>
        <v>50.425650000000005</v>
      </c>
      <c r="O566" s="57">
        <f t="shared" si="125"/>
        <v>554.68215000000009</v>
      </c>
      <c r="P566" s="58">
        <f t="shared" si="126"/>
        <v>421.38426183844012</v>
      </c>
      <c r="Q566" s="58">
        <f t="shared" si="127"/>
        <v>280.92284122562677</v>
      </c>
      <c r="R566" s="66">
        <f t="shared" si="128"/>
        <v>9.7069376250000019</v>
      </c>
      <c r="S566" s="64">
        <f t="shared" si="129"/>
        <v>41.25</v>
      </c>
      <c r="T566" s="66">
        <f t="shared" si="130"/>
        <v>605.63908762500012</v>
      </c>
      <c r="U566" s="68">
        <f t="shared" si="131"/>
        <v>55.058098875000013</v>
      </c>
      <c r="V566" s="68">
        <f t="shared" si="132"/>
        <v>460.09553377437334</v>
      </c>
      <c r="W566" s="68">
        <f t="shared" si="133"/>
        <v>306.73035584958222</v>
      </c>
    </row>
    <row r="567" spans="1:23" x14ac:dyDescent="0.25">
      <c r="A567" s="169" t="s">
        <v>911</v>
      </c>
      <c r="B567" s="61" t="s">
        <v>395</v>
      </c>
      <c r="C567" s="61" t="s">
        <v>589</v>
      </c>
      <c r="D567" s="61" t="s">
        <v>592</v>
      </c>
      <c r="E567" s="1" t="s">
        <v>839</v>
      </c>
      <c r="F567" s="62" t="str">
        <f t="shared" si="111"/>
        <v>20120</v>
      </c>
      <c r="G567" s="255">
        <v>10620120</v>
      </c>
      <c r="H567" s="1" t="s">
        <v>385</v>
      </c>
      <c r="I567" s="61">
        <v>15</v>
      </c>
      <c r="J567" s="61">
        <v>5.7</v>
      </c>
      <c r="K567" s="61">
        <v>8.5</v>
      </c>
      <c r="L567" s="69">
        <f t="shared" si="123"/>
        <v>0.85499999999999998</v>
      </c>
      <c r="M567" s="69">
        <f t="shared" si="124"/>
        <v>1.2749999999999999</v>
      </c>
      <c r="N567" s="56">
        <f>INDEX(Rate_Chart!$A$1:$AK$127,MATCH(Data!J567,Rate_Chart!$A$1:$A$127,0),MATCH(Data!K567,Rate_Chart!$A$1:$AK$1,0))</f>
        <v>46.167149999999999</v>
      </c>
      <c r="O567" s="57">
        <f t="shared" si="125"/>
        <v>692.50725</v>
      </c>
      <c r="P567" s="58">
        <f t="shared" si="126"/>
        <v>406.16260997067451</v>
      </c>
      <c r="Q567" s="58">
        <f t="shared" si="127"/>
        <v>270.77507331378303</v>
      </c>
      <c r="R567" s="66">
        <f t="shared" si="128"/>
        <v>12.118876875000002</v>
      </c>
      <c r="S567" s="64">
        <f t="shared" si="129"/>
        <v>56.25</v>
      </c>
      <c r="T567" s="66">
        <f t="shared" si="130"/>
        <v>760.87612687499995</v>
      </c>
      <c r="U567" s="68">
        <f t="shared" si="131"/>
        <v>50.725075124999996</v>
      </c>
      <c r="V567" s="68">
        <f t="shared" si="132"/>
        <v>446.2616579912023</v>
      </c>
      <c r="W567" s="68">
        <f t="shared" si="133"/>
        <v>297.50777199413488</v>
      </c>
    </row>
    <row r="568" spans="1:23" x14ac:dyDescent="0.25">
      <c r="A568" s="169" t="s">
        <v>912</v>
      </c>
      <c r="B568" s="61" t="s">
        <v>394</v>
      </c>
      <c r="C568" s="61" t="s">
        <v>589</v>
      </c>
      <c r="D568" s="61" t="s">
        <v>592</v>
      </c>
      <c r="E568" s="1" t="s">
        <v>839</v>
      </c>
      <c r="F568" s="62" t="str">
        <f t="shared" si="111"/>
        <v>20120</v>
      </c>
      <c r="G568" s="255">
        <v>10620120</v>
      </c>
      <c r="H568" s="1" t="s">
        <v>385</v>
      </c>
      <c r="I568" s="61">
        <v>18</v>
      </c>
      <c r="J568" s="61">
        <v>6.9</v>
      </c>
      <c r="K568" s="61">
        <v>9</v>
      </c>
      <c r="L568" s="69">
        <f t="shared" si="123"/>
        <v>1.242</v>
      </c>
      <c r="M568" s="69">
        <f t="shared" si="124"/>
        <v>1.62</v>
      </c>
      <c r="N568" s="56">
        <f>INDEX(Rate_Chart!$A$1:$AK$127,MATCH(Data!J568,Rate_Chart!$A$1:$A$127,0),MATCH(Data!K568,Rate_Chart!$A$1:$AK$1,0))</f>
        <v>57.615000000000002</v>
      </c>
      <c r="O568" s="57">
        <f t="shared" si="125"/>
        <v>1037.07</v>
      </c>
      <c r="P568" s="58">
        <f t="shared" si="126"/>
        <v>446.62790697674421</v>
      </c>
      <c r="Q568" s="58">
        <f t="shared" si="127"/>
        <v>297.75193798449612</v>
      </c>
      <c r="R568" s="66">
        <f t="shared" si="128"/>
        <v>18.148724999999999</v>
      </c>
      <c r="S568" s="64">
        <f t="shared" si="129"/>
        <v>67.5</v>
      </c>
      <c r="T568" s="66">
        <f t="shared" si="130"/>
        <v>1122.7187249999999</v>
      </c>
      <c r="U568" s="68">
        <f t="shared" si="131"/>
        <v>62.373262499999996</v>
      </c>
      <c r="V568" s="68">
        <f t="shared" si="132"/>
        <v>483.51366279069765</v>
      </c>
      <c r="W568" s="68">
        <f t="shared" si="133"/>
        <v>322.3424418604651</v>
      </c>
    </row>
    <row r="569" spans="1:23" x14ac:dyDescent="0.25">
      <c r="A569" s="169" t="s">
        <v>912</v>
      </c>
      <c r="B569" s="61" t="s">
        <v>395</v>
      </c>
      <c r="C569" s="61" t="s">
        <v>589</v>
      </c>
      <c r="D569" s="61" t="s">
        <v>592</v>
      </c>
      <c r="E569" s="1" t="s">
        <v>839</v>
      </c>
      <c r="F569" s="62" t="str">
        <f t="shared" si="111"/>
        <v>20120</v>
      </c>
      <c r="G569" s="255">
        <v>10620120</v>
      </c>
      <c r="H569" s="1" t="s">
        <v>385</v>
      </c>
      <c r="I569" s="61">
        <v>16</v>
      </c>
      <c r="J569" s="61">
        <v>5.7</v>
      </c>
      <c r="K569" s="61">
        <v>9</v>
      </c>
      <c r="L569" s="69">
        <f t="shared" si="123"/>
        <v>0.91200000000000003</v>
      </c>
      <c r="M569" s="69">
        <f t="shared" si="124"/>
        <v>1.44</v>
      </c>
      <c r="N569" s="56">
        <f>INDEX(Rate_Chart!$A$1:$AK$127,MATCH(Data!J569,Rate_Chart!$A$1:$A$127,0),MATCH(Data!K569,Rate_Chart!$A$1:$AK$1,0))</f>
        <v>47.594999999999999</v>
      </c>
      <c r="O569" s="57">
        <f t="shared" si="125"/>
        <v>761.52</v>
      </c>
      <c r="P569" s="58">
        <f t="shared" si="126"/>
        <v>406.79487179487182</v>
      </c>
      <c r="Q569" s="58">
        <f t="shared" si="127"/>
        <v>271.19658119658123</v>
      </c>
      <c r="R569" s="66">
        <f t="shared" si="128"/>
        <v>13.326600000000001</v>
      </c>
      <c r="S569" s="64">
        <f t="shared" si="129"/>
        <v>60</v>
      </c>
      <c r="T569" s="66">
        <f t="shared" si="130"/>
        <v>834.84659999999997</v>
      </c>
      <c r="U569" s="68">
        <f t="shared" si="131"/>
        <v>52.177912499999998</v>
      </c>
      <c r="V569" s="68">
        <f t="shared" si="132"/>
        <v>445.9650641025641</v>
      </c>
      <c r="W569" s="68">
        <f t="shared" si="133"/>
        <v>297.31004273504271</v>
      </c>
    </row>
    <row r="570" spans="1:23" x14ac:dyDescent="0.25">
      <c r="A570" s="169" t="s">
        <v>913</v>
      </c>
      <c r="B570" s="61" t="s">
        <v>394</v>
      </c>
      <c r="C570" s="61" t="s">
        <v>589</v>
      </c>
      <c r="D570" s="61" t="s">
        <v>592</v>
      </c>
      <c r="E570" s="1" t="s">
        <v>839</v>
      </c>
      <c r="F570" s="62" t="str">
        <f t="shared" si="111"/>
        <v>20120</v>
      </c>
      <c r="G570" s="255">
        <v>10620120</v>
      </c>
      <c r="H570" s="1" t="s">
        <v>385</v>
      </c>
      <c r="I570" s="61">
        <v>13</v>
      </c>
      <c r="J570" s="61">
        <v>7.1</v>
      </c>
      <c r="K570" s="61">
        <v>8.8000000000000007</v>
      </c>
      <c r="L570" s="69">
        <f t="shared" si="123"/>
        <v>0.92299999999999993</v>
      </c>
      <c r="M570" s="69">
        <f t="shared" si="124"/>
        <v>1.1440000000000001</v>
      </c>
      <c r="N570" s="56">
        <f>INDEX(Rate_Chart!$A$1:$AK$127,MATCH(Data!J570,Rate_Chart!$A$1:$A$127,0),MATCH(Data!K570,Rate_Chart!$A$1:$AK$1,0))</f>
        <v>58.692149999999998</v>
      </c>
      <c r="O570" s="57">
        <f t="shared" si="125"/>
        <v>762.99794999999995</v>
      </c>
      <c r="P570" s="58">
        <f t="shared" si="126"/>
        <v>452.63868894601546</v>
      </c>
      <c r="Q570" s="58">
        <f t="shared" si="127"/>
        <v>301.75912596401031</v>
      </c>
      <c r="R570" s="66">
        <f t="shared" si="128"/>
        <v>13.352464125000001</v>
      </c>
      <c r="S570" s="64">
        <f t="shared" si="129"/>
        <v>48.75</v>
      </c>
      <c r="T570" s="66">
        <f t="shared" si="130"/>
        <v>825.10041412499993</v>
      </c>
      <c r="U570" s="68">
        <f t="shared" si="131"/>
        <v>63.469262624999992</v>
      </c>
      <c r="V570" s="68">
        <f t="shared" si="132"/>
        <v>489.4801744858612</v>
      </c>
      <c r="W570" s="68">
        <f t="shared" si="133"/>
        <v>326.32011632390748</v>
      </c>
    </row>
    <row r="571" spans="1:23" x14ac:dyDescent="0.25">
      <c r="A571" s="169" t="s">
        <v>913</v>
      </c>
      <c r="B571" s="61" t="s">
        <v>395</v>
      </c>
      <c r="C571" s="61" t="s">
        <v>589</v>
      </c>
      <c r="D571" s="61" t="s">
        <v>592</v>
      </c>
      <c r="E571" s="1" t="s">
        <v>839</v>
      </c>
      <c r="F571" s="62" t="str">
        <f t="shared" si="111"/>
        <v>20120</v>
      </c>
      <c r="G571" s="255">
        <v>10620120</v>
      </c>
      <c r="H571" s="1" t="s">
        <v>385</v>
      </c>
      <c r="I571" s="61">
        <v>15</v>
      </c>
      <c r="J571" s="61">
        <v>6</v>
      </c>
      <c r="K571" s="61">
        <v>8.8000000000000007</v>
      </c>
      <c r="L571" s="69">
        <f t="shared" si="123"/>
        <v>0.9</v>
      </c>
      <c r="M571" s="69">
        <f t="shared" si="124"/>
        <v>1.32</v>
      </c>
      <c r="N571" s="56">
        <f>INDEX(Rate_Chart!$A$1:$AK$127,MATCH(Data!J571,Rate_Chart!$A$1:$A$127,0),MATCH(Data!K571,Rate_Chart!$A$1:$AK$1,0))</f>
        <v>49.599000000000004</v>
      </c>
      <c r="O571" s="57">
        <f t="shared" si="125"/>
        <v>743.98500000000001</v>
      </c>
      <c r="P571" s="58">
        <f t="shared" si="126"/>
        <v>417.96910112359552</v>
      </c>
      <c r="Q571" s="58">
        <f t="shared" si="127"/>
        <v>278.64606741573033</v>
      </c>
      <c r="R571" s="66">
        <f t="shared" si="128"/>
        <v>13.019737500000002</v>
      </c>
      <c r="S571" s="64">
        <f t="shared" si="129"/>
        <v>56.25</v>
      </c>
      <c r="T571" s="66">
        <f t="shared" si="130"/>
        <v>813.25473750000003</v>
      </c>
      <c r="U571" s="68">
        <f t="shared" si="131"/>
        <v>54.2169825</v>
      </c>
      <c r="V571" s="68">
        <f t="shared" si="132"/>
        <v>456.88468398876404</v>
      </c>
      <c r="W571" s="68">
        <f t="shared" si="133"/>
        <v>304.58978932584267</v>
      </c>
    </row>
    <row r="572" spans="1:23" x14ac:dyDescent="0.25">
      <c r="A572" s="169" t="s">
        <v>914</v>
      </c>
      <c r="B572" s="61" t="s">
        <v>394</v>
      </c>
      <c r="C572" s="61" t="s">
        <v>589</v>
      </c>
      <c r="D572" s="61" t="s">
        <v>592</v>
      </c>
      <c r="E572" s="1" t="s">
        <v>839</v>
      </c>
      <c r="F572" s="62" t="str">
        <f t="shared" si="111"/>
        <v>20120</v>
      </c>
      <c r="G572" s="255">
        <v>10620120</v>
      </c>
      <c r="H572" s="1" t="s">
        <v>385</v>
      </c>
      <c r="I572" s="61">
        <v>10</v>
      </c>
      <c r="J572" s="61">
        <v>6.8</v>
      </c>
      <c r="K572" s="61">
        <v>8.8000000000000007</v>
      </c>
      <c r="L572" s="69">
        <f t="shared" si="123"/>
        <v>0.68</v>
      </c>
      <c r="M572" s="69">
        <f t="shared" si="124"/>
        <v>0.88</v>
      </c>
      <c r="N572" s="56">
        <f>INDEX(Rate_Chart!$A$1:$AK$127,MATCH(Data!J572,Rate_Chart!$A$1:$A$127,0),MATCH(Data!K572,Rate_Chart!$A$1:$AK$1,0))</f>
        <v>56.212200000000003</v>
      </c>
      <c r="O572" s="57">
        <f t="shared" si="125"/>
        <v>562.12200000000007</v>
      </c>
      <c r="P572" s="58">
        <f t="shared" si="126"/>
        <v>443.78052631578947</v>
      </c>
      <c r="Q572" s="58">
        <f t="shared" si="127"/>
        <v>295.8536842105263</v>
      </c>
      <c r="R572" s="66">
        <f t="shared" si="128"/>
        <v>9.8371350000000017</v>
      </c>
      <c r="S572" s="64">
        <f t="shared" si="129"/>
        <v>37.5</v>
      </c>
      <c r="T572" s="66">
        <f t="shared" si="130"/>
        <v>609.45913500000006</v>
      </c>
      <c r="U572" s="68">
        <f t="shared" si="131"/>
        <v>60.945913500000003</v>
      </c>
      <c r="V572" s="68">
        <f t="shared" si="132"/>
        <v>481.15194868421054</v>
      </c>
      <c r="W572" s="68">
        <f t="shared" si="133"/>
        <v>320.76796578947369</v>
      </c>
    </row>
    <row r="573" spans="1:23" x14ac:dyDescent="0.25">
      <c r="A573" s="169" t="s">
        <v>914</v>
      </c>
      <c r="B573" s="61" t="s">
        <v>395</v>
      </c>
      <c r="C573" s="61" t="s">
        <v>589</v>
      </c>
      <c r="D573" s="61" t="s">
        <v>592</v>
      </c>
      <c r="E573" s="1" t="s">
        <v>839</v>
      </c>
      <c r="F573" s="62" t="str">
        <f t="shared" si="111"/>
        <v>20120</v>
      </c>
      <c r="G573" s="255">
        <v>10620120</v>
      </c>
      <c r="H573" s="1" t="s">
        <v>385</v>
      </c>
      <c r="I573" s="61">
        <v>11</v>
      </c>
      <c r="J573" s="61">
        <v>6</v>
      </c>
      <c r="K573" s="61">
        <v>8.8000000000000007</v>
      </c>
      <c r="L573" s="69">
        <f t="shared" si="123"/>
        <v>0.66</v>
      </c>
      <c r="M573" s="69">
        <f t="shared" si="124"/>
        <v>0.96800000000000008</v>
      </c>
      <c r="N573" s="56">
        <f>INDEX(Rate_Chart!$A$1:$AK$127,MATCH(Data!J573,Rate_Chart!$A$1:$A$127,0),MATCH(Data!K573,Rate_Chart!$A$1:$AK$1,0))</f>
        <v>49.599000000000004</v>
      </c>
      <c r="O573" s="57">
        <f t="shared" si="125"/>
        <v>545.58900000000006</v>
      </c>
      <c r="P573" s="58">
        <f t="shared" si="126"/>
        <v>417.96910112359552</v>
      </c>
      <c r="Q573" s="58">
        <f t="shared" si="127"/>
        <v>278.64606741573033</v>
      </c>
      <c r="R573" s="66">
        <f t="shared" si="128"/>
        <v>9.5478075000000011</v>
      </c>
      <c r="S573" s="64">
        <f t="shared" si="129"/>
        <v>41.25</v>
      </c>
      <c r="T573" s="66">
        <f t="shared" si="130"/>
        <v>596.38680750000003</v>
      </c>
      <c r="U573" s="68">
        <f t="shared" si="131"/>
        <v>54.2169825</v>
      </c>
      <c r="V573" s="68">
        <f t="shared" si="132"/>
        <v>456.88468398876404</v>
      </c>
      <c r="W573" s="68">
        <f t="shared" si="133"/>
        <v>304.58978932584267</v>
      </c>
    </row>
    <row r="574" spans="1:23" x14ac:dyDescent="0.25">
      <c r="A574" s="169" t="s">
        <v>914</v>
      </c>
      <c r="B574" s="61" t="s">
        <v>395</v>
      </c>
      <c r="C574" s="61" t="s">
        <v>589</v>
      </c>
      <c r="D574" s="61" t="s">
        <v>592</v>
      </c>
      <c r="E574" s="1" t="s">
        <v>839</v>
      </c>
      <c r="F574" s="62" t="str">
        <f t="shared" si="111"/>
        <v>20120</v>
      </c>
      <c r="G574" s="255">
        <v>10620120</v>
      </c>
      <c r="H574" s="1" t="s">
        <v>386</v>
      </c>
      <c r="I574" s="61">
        <v>7</v>
      </c>
      <c r="J574" s="61">
        <v>4</v>
      </c>
      <c r="K574" s="61">
        <v>8.1999999999999993</v>
      </c>
      <c r="L574" s="69">
        <f t="shared" si="123"/>
        <v>0.28000000000000003</v>
      </c>
      <c r="M574" s="69">
        <f t="shared" si="124"/>
        <v>0.57399999999999995</v>
      </c>
      <c r="N574" s="56">
        <f>INDEX(Rate_Chart!$A$1:$AK$127,MATCH(Data!J574,Rate_Chart!$A$1:$A$127,0),MATCH(Data!K574,Rate_Chart!$A$1:$AK$1,0))</f>
        <v>39.477139800000003</v>
      </c>
      <c r="O574" s="57">
        <f t="shared" si="125"/>
        <v>276.33997859999999</v>
      </c>
      <c r="P574" s="58">
        <f t="shared" si="126"/>
        <v>417.0120401408451</v>
      </c>
      <c r="Q574" s="58">
        <f t="shared" si="127"/>
        <v>278.00802676056338</v>
      </c>
      <c r="R574" s="66">
        <f t="shared" si="128"/>
        <v>4.8359496255000005</v>
      </c>
      <c r="S574" s="64">
        <f t="shared" si="129"/>
        <v>26.25</v>
      </c>
      <c r="T574" s="66">
        <f t="shared" si="130"/>
        <v>307.4259282255</v>
      </c>
      <c r="U574" s="68">
        <f t="shared" si="131"/>
        <v>43.917989746499998</v>
      </c>
      <c r="V574" s="68">
        <f t="shared" si="132"/>
        <v>463.92242689964786</v>
      </c>
      <c r="W574" s="68">
        <f t="shared" si="133"/>
        <v>309.28161793309857</v>
      </c>
    </row>
    <row r="575" spans="1:23" x14ac:dyDescent="0.25">
      <c r="A575" s="169" t="s">
        <v>915</v>
      </c>
      <c r="B575" s="61" t="s">
        <v>394</v>
      </c>
      <c r="C575" s="61" t="s">
        <v>589</v>
      </c>
      <c r="D575" s="61" t="s">
        <v>592</v>
      </c>
      <c r="E575" s="1" t="s">
        <v>839</v>
      </c>
      <c r="F575" s="62" t="str">
        <f t="shared" si="111"/>
        <v>20120</v>
      </c>
      <c r="G575" s="255">
        <v>10620120</v>
      </c>
      <c r="H575" s="1" t="s">
        <v>385</v>
      </c>
      <c r="I575" s="61">
        <v>11</v>
      </c>
      <c r="J575" s="61">
        <v>6.4</v>
      </c>
      <c r="K575" s="61">
        <v>8.8000000000000007</v>
      </c>
      <c r="L575" s="69">
        <f t="shared" si="123"/>
        <v>0.70400000000000007</v>
      </c>
      <c r="M575" s="69">
        <f t="shared" si="124"/>
        <v>0.96800000000000008</v>
      </c>
      <c r="N575" s="56">
        <f>INDEX(Rate_Chart!$A$1:$AK$127,MATCH(Data!J575,Rate_Chart!$A$1:$A$127,0),MATCH(Data!K575,Rate_Chart!$A$1:$AK$1,0))</f>
        <v>52.9056</v>
      </c>
      <c r="O575" s="57">
        <f t="shared" si="125"/>
        <v>581.96159999999998</v>
      </c>
      <c r="P575" s="58">
        <f t="shared" si="126"/>
        <v>431.29565217391303</v>
      </c>
      <c r="Q575" s="58">
        <f t="shared" si="127"/>
        <v>287.53043478260867</v>
      </c>
      <c r="R575" s="66">
        <f t="shared" si="128"/>
        <v>10.184328000000001</v>
      </c>
      <c r="S575" s="64">
        <f t="shared" si="129"/>
        <v>41.25</v>
      </c>
      <c r="T575" s="66">
        <f t="shared" si="130"/>
        <v>633.39592800000003</v>
      </c>
      <c r="U575" s="68">
        <f t="shared" si="131"/>
        <v>57.581448000000002</v>
      </c>
      <c r="V575" s="68">
        <f t="shared" si="132"/>
        <v>469.41397826086956</v>
      </c>
      <c r="W575" s="68">
        <f t="shared" si="133"/>
        <v>312.94265217391302</v>
      </c>
    </row>
    <row r="576" spans="1:23" x14ac:dyDescent="0.25">
      <c r="A576" s="169" t="s">
        <v>915</v>
      </c>
      <c r="B576" s="61" t="s">
        <v>395</v>
      </c>
      <c r="C576" s="61" t="s">
        <v>589</v>
      </c>
      <c r="D576" s="61" t="s">
        <v>592</v>
      </c>
      <c r="E576" s="1" t="s">
        <v>839</v>
      </c>
      <c r="F576" s="62" t="str">
        <f t="shared" si="111"/>
        <v>20120</v>
      </c>
      <c r="G576" s="255">
        <v>10620120</v>
      </c>
      <c r="H576" s="1" t="s">
        <v>385</v>
      </c>
      <c r="I576" s="61">
        <v>13</v>
      </c>
      <c r="J576" s="61">
        <v>5.6</v>
      </c>
      <c r="K576" s="61">
        <v>8.8000000000000007</v>
      </c>
      <c r="L576" s="69">
        <f t="shared" si="123"/>
        <v>0.72799999999999998</v>
      </c>
      <c r="M576" s="69">
        <f t="shared" si="124"/>
        <v>1.1440000000000001</v>
      </c>
      <c r="N576" s="56">
        <f>INDEX(Rate_Chart!$A$1:$AK$127,MATCH(Data!J576,Rate_Chart!$A$1:$A$127,0),MATCH(Data!K576,Rate_Chart!$A$1:$AK$1,0))</f>
        <v>46.292400000000001</v>
      </c>
      <c r="O576" s="57">
        <f t="shared" si="125"/>
        <v>601.80119999999999</v>
      </c>
      <c r="P576" s="58">
        <f t="shared" si="126"/>
        <v>403.71279069767445</v>
      </c>
      <c r="Q576" s="58">
        <f t="shared" si="127"/>
        <v>269.14186046511628</v>
      </c>
      <c r="R576" s="66">
        <f t="shared" si="128"/>
        <v>10.531521000000001</v>
      </c>
      <c r="S576" s="64">
        <f t="shared" si="129"/>
        <v>48.75</v>
      </c>
      <c r="T576" s="66">
        <f t="shared" si="130"/>
        <v>661.08272099999999</v>
      </c>
      <c r="U576" s="68">
        <f t="shared" si="131"/>
        <v>50.852516999999999</v>
      </c>
      <c r="V576" s="68">
        <f t="shared" si="132"/>
        <v>443.48125290697675</v>
      </c>
      <c r="W576" s="68">
        <f t="shared" si="133"/>
        <v>295.65416860465115</v>
      </c>
    </row>
    <row r="577" spans="1:23" x14ac:dyDescent="0.25">
      <c r="A577" s="169" t="s">
        <v>916</v>
      </c>
      <c r="B577" s="61" t="s">
        <v>394</v>
      </c>
      <c r="C577" s="61" t="s">
        <v>589</v>
      </c>
      <c r="D577" s="61" t="s">
        <v>592</v>
      </c>
      <c r="E577" s="1" t="s">
        <v>839</v>
      </c>
      <c r="F577" s="62" t="str">
        <f t="shared" si="111"/>
        <v>20120</v>
      </c>
      <c r="G577" s="255">
        <v>10620120</v>
      </c>
      <c r="H577" s="1" t="s">
        <v>385</v>
      </c>
      <c r="I577" s="61">
        <v>13</v>
      </c>
      <c r="J577" s="61">
        <v>7.4</v>
      </c>
      <c r="K577" s="61">
        <v>9</v>
      </c>
      <c r="L577" s="69">
        <f t="shared" si="123"/>
        <v>0.96200000000000008</v>
      </c>
      <c r="M577" s="69">
        <f t="shared" si="124"/>
        <v>1.17</v>
      </c>
      <c r="N577" s="56">
        <f>INDEX(Rate_Chart!$A$1:$AK$127,MATCH(Data!J577,Rate_Chart!$A$1:$A$127,0),MATCH(Data!K577,Rate_Chart!$A$1:$AK$1,0))</f>
        <v>61.790000000000006</v>
      </c>
      <c r="O577" s="57">
        <f t="shared" si="125"/>
        <v>803.2700000000001</v>
      </c>
      <c r="P577" s="58">
        <f t="shared" si="126"/>
        <v>461.11940298507466</v>
      </c>
      <c r="Q577" s="58">
        <f t="shared" si="127"/>
        <v>307.41293532338312</v>
      </c>
      <c r="R577" s="66">
        <f t="shared" si="128"/>
        <v>14.057225000000003</v>
      </c>
      <c r="S577" s="64">
        <f t="shared" si="129"/>
        <v>48.75</v>
      </c>
      <c r="T577" s="66">
        <f t="shared" si="130"/>
        <v>866.07722500000011</v>
      </c>
      <c r="U577" s="68">
        <f t="shared" si="131"/>
        <v>66.621325000000013</v>
      </c>
      <c r="V577" s="68">
        <f t="shared" si="132"/>
        <v>497.17406716417918</v>
      </c>
      <c r="W577" s="68">
        <f t="shared" si="133"/>
        <v>331.44937810945277</v>
      </c>
    </row>
    <row r="578" spans="1:23" x14ac:dyDescent="0.25">
      <c r="A578" s="169" t="s">
        <v>916</v>
      </c>
      <c r="B578" s="61" t="s">
        <v>395</v>
      </c>
      <c r="C578" s="61" t="s">
        <v>589</v>
      </c>
      <c r="D578" s="61" t="s">
        <v>592</v>
      </c>
      <c r="E578" s="1" t="s">
        <v>839</v>
      </c>
      <c r="F578" s="62" t="str">
        <f t="shared" si="111"/>
        <v>20120</v>
      </c>
      <c r="G578" s="255">
        <v>10620120</v>
      </c>
      <c r="H578" s="1" t="s">
        <v>385</v>
      </c>
      <c r="I578" s="61">
        <v>14</v>
      </c>
      <c r="J578" s="61">
        <v>6</v>
      </c>
      <c r="K578" s="61">
        <v>8.8000000000000007</v>
      </c>
      <c r="L578" s="69">
        <f t="shared" si="123"/>
        <v>0.84</v>
      </c>
      <c r="M578" s="69">
        <f t="shared" si="124"/>
        <v>1.2320000000000002</v>
      </c>
      <c r="N578" s="56">
        <f>INDEX(Rate_Chart!$A$1:$AK$127,MATCH(Data!J578,Rate_Chart!$A$1:$A$127,0),MATCH(Data!K578,Rate_Chart!$A$1:$AK$1,0))</f>
        <v>49.599000000000004</v>
      </c>
      <c r="O578" s="57">
        <f t="shared" si="125"/>
        <v>694.38600000000008</v>
      </c>
      <c r="P578" s="58">
        <f t="shared" si="126"/>
        <v>417.96910112359552</v>
      </c>
      <c r="Q578" s="58">
        <f t="shared" si="127"/>
        <v>278.64606741573033</v>
      </c>
      <c r="R578" s="66">
        <f t="shared" si="128"/>
        <v>12.151755000000003</v>
      </c>
      <c r="S578" s="64">
        <f t="shared" si="129"/>
        <v>52.5</v>
      </c>
      <c r="T578" s="66">
        <f t="shared" si="130"/>
        <v>759.03775500000006</v>
      </c>
      <c r="U578" s="68">
        <f t="shared" si="131"/>
        <v>54.216982500000007</v>
      </c>
      <c r="V578" s="68">
        <f t="shared" si="132"/>
        <v>456.8846839887641</v>
      </c>
      <c r="W578" s="68">
        <f t="shared" si="133"/>
        <v>304.58978932584273</v>
      </c>
    </row>
    <row r="579" spans="1:23" x14ac:dyDescent="0.25">
      <c r="A579" s="169" t="s">
        <v>917</v>
      </c>
      <c r="B579" s="61" t="s">
        <v>394</v>
      </c>
      <c r="C579" s="61" t="s">
        <v>589</v>
      </c>
      <c r="D579" s="61" t="s">
        <v>592</v>
      </c>
      <c r="E579" s="1" t="s">
        <v>839</v>
      </c>
      <c r="F579" s="62" t="str">
        <f t="shared" si="111"/>
        <v>20120</v>
      </c>
      <c r="G579" s="255">
        <v>10620120</v>
      </c>
      <c r="H579" s="1" t="s">
        <v>385</v>
      </c>
      <c r="I579" s="61">
        <v>16</v>
      </c>
      <c r="J579" s="61">
        <v>6.4</v>
      </c>
      <c r="K579" s="61">
        <v>8.6</v>
      </c>
      <c r="L579" s="69">
        <f t="shared" si="123"/>
        <v>1.024</v>
      </c>
      <c r="M579" s="69">
        <f t="shared" si="124"/>
        <v>1.3759999999999999</v>
      </c>
      <c r="N579" s="56">
        <f>INDEX(Rate_Chart!$A$1:$AK$127,MATCH(Data!J579,Rate_Chart!$A$1:$A$127,0),MATCH(Data!K579,Rate_Chart!$A$1:$AK$1,0))</f>
        <v>52.371199999999995</v>
      </c>
      <c r="O579" s="57">
        <f t="shared" si="125"/>
        <v>837.93919999999991</v>
      </c>
      <c r="P579" s="58">
        <f t="shared" si="126"/>
        <v>431.6307692307692</v>
      </c>
      <c r="Q579" s="58">
        <f t="shared" si="127"/>
        <v>287.75384615384615</v>
      </c>
      <c r="R579" s="66">
        <f t="shared" si="128"/>
        <v>14.663936</v>
      </c>
      <c r="S579" s="64">
        <f t="shared" si="129"/>
        <v>60</v>
      </c>
      <c r="T579" s="66">
        <f t="shared" si="130"/>
        <v>912.60313599999995</v>
      </c>
      <c r="U579" s="68">
        <f t="shared" si="131"/>
        <v>57.037695999999997</v>
      </c>
      <c r="V579" s="68">
        <f t="shared" si="132"/>
        <v>470.0909010989011</v>
      </c>
      <c r="W579" s="68">
        <f t="shared" si="133"/>
        <v>313.39393406593405</v>
      </c>
    </row>
    <row r="580" spans="1:23" x14ac:dyDescent="0.25">
      <c r="A580" s="169" t="s">
        <v>917</v>
      </c>
      <c r="B580" s="61" t="s">
        <v>395</v>
      </c>
      <c r="C580" s="61" t="s">
        <v>589</v>
      </c>
      <c r="D580" s="61" t="s">
        <v>592</v>
      </c>
      <c r="E580" s="1" t="s">
        <v>839</v>
      </c>
      <c r="F580" s="62" t="str">
        <f t="shared" si="111"/>
        <v>20120</v>
      </c>
      <c r="G580" s="255">
        <v>10620120</v>
      </c>
      <c r="H580" s="1" t="s">
        <v>385</v>
      </c>
      <c r="I580" s="61">
        <v>18</v>
      </c>
      <c r="J580" s="61">
        <v>6.2</v>
      </c>
      <c r="K580" s="61">
        <v>8.8000000000000007</v>
      </c>
      <c r="L580" s="69">
        <f t="shared" si="123"/>
        <v>1.1160000000000001</v>
      </c>
      <c r="M580" s="69">
        <f t="shared" si="124"/>
        <v>1.5840000000000001</v>
      </c>
      <c r="N580" s="56">
        <f>INDEX(Rate_Chart!$A$1:$AK$127,MATCH(Data!J580,Rate_Chart!$A$1:$A$127,0),MATCH(Data!K580,Rate_Chart!$A$1:$AK$1,0))</f>
        <v>51.252300000000005</v>
      </c>
      <c r="O580" s="57">
        <f t="shared" si="125"/>
        <v>922.54140000000007</v>
      </c>
      <c r="P580" s="58">
        <f t="shared" si="126"/>
        <v>424.74281767955802</v>
      </c>
      <c r="Q580" s="58">
        <f t="shared" si="127"/>
        <v>283.1618784530387</v>
      </c>
      <c r="R580" s="66">
        <f t="shared" si="128"/>
        <v>16.144474500000001</v>
      </c>
      <c r="S580" s="64">
        <f t="shared" si="129"/>
        <v>67.5</v>
      </c>
      <c r="T580" s="66">
        <f t="shared" si="130"/>
        <v>1006.1858745000001</v>
      </c>
      <c r="U580" s="68">
        <f t="shared" si="131"/>
        <v>55.899215250000005</v>
      </c>
      <c r="V580" s="68">
        <f t="shared" si="132"/>
        <v>463.25316505524864</v>
      </c>
      <c r="W580" s="68">
        <f t="shared" si="133"/>
        <v>308.83544337016576</v>
      </c>
    </row>
    <row r="581" spans="1:23" x14ac:dyDescent="0.25">
      <c r="A581" s="169" t="s">
        <v>918</v>
      </c>
      <c r="B581" s="61" t="s">
        <v>394</v>
      </c>
      <c r="C581" s="61" t="s">
        <v>589</v>
      </c>
      <c r="D581" s="61" t="s">
        <v>592</v>
      </c>
      <c r="E581" s="1" t="s">
        <v>839</v>
      </c>
      <c r="F581" s="62" t="str">
        <f t="shared" ref="F581:F644" si="134">MID(E581,2,5)</f>
        <v>20120</v>
      </c>
      <c r="G581" s="255">
        <v>10620120</v>
      </c>
      <c r="H581" s="1" t="s">
        <v>385</v>
      </c>
      <c r="I581" s="61">
        <v>10</v>
      </c>
      <c r="J581" s="61">
        <v>7</v>
      </c>
      <c r="K581" s="61">
        <v>8.8000000000000007</v>
      </c>
      <c r="L581" s="69">
        <f t="shared" si="123"/>
        <v>0.7</v>
      </c>
      <c r="M581" s="69">
        <f t="shared" si="124"/>
        <v>0.88</v>
      </c>
      <c r="N581" s="56">
        <f>INDEX(Rate_Chart!$A$1:$AK$127,MATCH(Data!J581,Rate_Chart!$A$1:$A$127,0),MATCH(Data!K581,Rate_Chart!$A$1:$AK$1,0))</f>
        <v>57.865500000000004</v>
      </c>
      <c r="O581" s="57">
        <f t="shared" si="125"/>
        <v>578.65500000000009</v>
      </c>
      <c r="P581" s="58">
        <f t="shared" si="126"/>
        <v>449.73186528497411</v>
      </c>
      <c r="Q581" s="58">
        <f t="shared" si="127"/>
        <v>299.82124352331607</v>
      </c>
      <c r="R581" s="66">
        <f t="shared" si="128"/>
        <v>10.126462500000002</v>
      </c>
      <c r="S581" s="64">
        <f t="shared" si="129"/>
        <v>37.5</v>
      </c>
      <c r="T581" s="66">
        <f t="shared" si="130"/>
        <v>626.28146250000009</v>
      </c>
      <c r="U581" s="68">
        <f t="shared" si="131"/>
        <v>62.628146250000007</v>
      </c>
      <c r="V581" s="68">
        <f t="shared" si="132"/>
        <v>486.74725064766841</v>
      </c>
      <c r="W581" s="68">
        <f t="shared" si="133"/>
        <v>324.49816709844561</v>
      </c>
    </row>
    <row r="582" spans="1:23" x14ac:dyDescent="0.25">
      <c r="A582" s="169" t="s">
        <v>918</v>
      </c>
      <c r="B582" s="61" t="s">
        <v>395</v>
      </c>
      <c r="C582" s="61" t="s">
        <v>589</v>
      </c>
      <c r="D582" s="61" t="s">
        <v>592</v>
      </c>
      <c r="E582" s="1" t="s">
        <v>839</v>
      </c>
      <c r="F582" s="62" t="str">
        <f t="shared" si="134"/>
        <v>20120</v>
      </c>
      <c r="G582" s="255">
        <v>10620120</v>
      </c>
      <c r="H582" s="1" t="s">
        <v>385</v>
      </c>
      <c r="I582" s="61">
        <v>16</v>
      </c>
      <c r="J582" s="61">
        <v>6.3</v>
      </c>
      <c r="K582" s="61">
        <v>9</v>
      </c>
      <c r="L582" s="69">
        <f t="shared" si="123"/>
        <v>1.008</v>
      </c>
      <c r="M582" s="69">
        <f t="shared" si="124"/>
        <v>1.44</v>
      </c>
      <c r="N582" s="56">
        <f>INDEX(Rate_Chart!$A$1:$AK$127,MATCH(Data!J582,Rate_Chart!$A$1:$A$127,0),MATCH(Data!K582,Rate_Chart!$A$1:$AK$1,0))</f>
        <v>52.604999999999997</v>
      </c>
      <c r="O582" s="57">
        <f t="shared" si="125"/>
        <v>841.68</v>
      </c>
      <c r="P582" s="58">
        <f t="shared" si="126"/>
        <v>427.6829268292683</v>
      </c>
      <c r="Q582" s="58">
        <f t="shared" si="127"/>
        <v>285.1219512195122</v>
      </c>
      <c r="R582" s="66">
        <f t="shared" si="128"/>
        <v>14.7294</v>
      </c>
      <c r="S582" s="64">
        <f t="shared" si="129"/>
        <v>60</v>
      </c>
      <c r="T582" s="66">
        <f t="shared" si="130"/>
        <v>916.40940000000001</v>
      </c>
      <c r="U582" s="68">
        <f t="shared" si="131"/>
        <v>57.2755875</v>
      </c>
      <c r="V582" s="68">
        <f t="shared" si="132"/>
        <v>465.6551829268293</v>
      </c>
      <c r="W582" s="68">
        <f t="shared" si="133"/>
        <v>310.43678861788618</v>
      </c>
    </row>
    <row r="583" spans="1:23" x14ac:dyDescent="0.25">
      <c r="A583" s="169" t="s">
        <v>882</v>
      </c>
      <c r="B583" s="61" t="s">
        <v>394</v>
      </c>
      <c r="C583" s="61" t="s">
        <v>589</v>
      </c>
      <c r="D583" s="61" t="s">
        <v>592</v>
      </c>
      <c r="E583" s="1" t="s">
        <v>839</v>
      </c>
      <c r="F583" s="62" t="str">
        <f t="shared" si="134"/>
        <v>20120</v>
      </c>
      <c r="G583" s="255">
        <v>10620120</v>
      </c>
      <c r="H583" s="1" t="s">
        <v>385</v>
      </c>
      <c r="I583" s="61">
        <v>12</v>
      </c>
      <c r="J583" s="61">
        <v>6.7</v>
      </c>
      <c r="K583" s="61">
        <v>8.8000000000000007</v>
      </c>
      <c r="L583" s="69">
        <f t="shared" si="123"/>
        <v>0.80400000000000005</v>
      </c>
      <c r="M583" s="69">
        <f t="shared" si="124"/>
        <v>1.056</v>
      </c>
      <c r="N583" s="56">
        <f>INDEX(Rate_Chart!$A$1:$AK$127,MATCH(Data!J583,Rate_Chart!$A$1:$A$127,0),MATCH(Data!K583,Rate_Chart!$A$1:$AK$1,0))</f>
        <v>55.385550000000002</v>
      </c>
      <c r="O583" s="57">
        <f t="shared" si="125"/>
        <v>664.62660000000005</v>
      </c>
      <c r="P583" s="58">
        <f t="shared" si="126"/>
        <v>440.73381962864721</v>
      </c>
      <c r="Q583" s="58">
        <f t="shared" si="127"/>
        <v>293.82254641909816</v>
      </c>
      <c r="R583" s="66">
        <f t="shared" si="128"/>
        <v>11.630965500000002</v>
      </c>
      <c r="S583" s="64">
        <f t="shared" si="129"/>
        <v>45</v>
      </c>
      <c r="T583" s="66">
        <f t="shared" si="130"/>
        <v>721.25756550000006</v>
      </c>
      <c r="U583" s="68">
        <f t="shared" si="131"/>
        <v>60.104797125000005</v>
      </c>
      <c r="V583" s="68">
        <f t="shared" si="132"/>
        <v>478.28751027851456</v>
      </c>
      <c r="W583" s="68">
        <f t="shared" si="133"/>
        <v>318.85834018567635</v>
      </c>
    </row>
    <row r="584" spans="1:23" x14ac:dyDescent="0.25">
      <c r="A584" s="169" t="s">
        <v>882</v>
      </c>
      <c r="B584" s="61" t="s">
        <v>395</v>
      </c>
      <c r="C584" s="61" t="s">
        <v>589</v>
      </c>
      <c r="D584" s="61" t="s">
        <v>592</v>
      </c>
      <c r="E584" s="1" t="s">
        <v>839</v>
      </c>
      <c r="F584" s="62" t="str">
        <f t="shared" si="134"/>
        <v>20120</v>
      </c>
      <c r="G584" s="255">
        <v>10620120</v>
      </c>
      <c r="H584" s="1" t="s">
        <v>385</v>
      </c>
      <c r="I584" s="61">
        <v>15</v>
      </c>
      <c r="J584" s="61">
        <v>5.8</v>
      </c>
      <c r="K584" s="61">
        <v>8.6</v>
      </c>
      <c r="L584" s="69">
        <f t="shared" si="123"/>
        <v>0.87</v>
      </c>
      <c r="M584" s="69">
        <f t="shared" si="124"/>
        <v>1.29</v>
      </c>
      <c r="N584" s="56">
        <f>INDEX(Rate_Chart!$A$1:$AK$127,MATCH(Data!J584,Rate_Chart!$A$1:$A$127,0),MATCH(Data!K584,Rate_Chart!$A$1:$AK$1,0))</f>
        <v>47.461399999999998</v>
      </c>
      <c r="O584" s="57">
        <f t="shared" si="125"/>
        <v>711.92099999999994</v>
      </c>
      <c r="P584" s="58">
        <f t="shared" si="126"/>
        <v>411.51502890173413</v>
      </c>
      <c r="Q584" s="58">
        <f t="shared" si="127"/>
        <v>274.34335260115608</v>
      </c>
      <c r="R584" s="66">
        <f t="shared" si="128"/>
        <v>12.458617500000001</v>
      </c>
      <c r="S584" s="64">
        <f t="shared" si="129"/>
        <v>56.25</v>
      </c>
      <c r="T584" s="66">
        <f t="shared" si="130"/>
        <v>780.62961749999999</v>
      </c>
      <c r="U584" s="68">
        <f t="shared" si="131"/>
        <v>52.041974500000002</v>
      </c>
      <c r="V584" s="68">
        <f t="shared" si="132"/>
        <v>451.23099277456657</v>
      </c>
      <c r="W584" s="68">
        <f t="shared" si="133"/>
        <v>300.82066184971103</v>
      </c>
    </row>
    <row r="585" spans="1:23" x14ac:dyDescent="0.25">
      <c r="A585" s="169" t="s">
        <v>883</v>
      </c>
      <c r="B585" s="61" t="s">
        <v>394</v>
      </c>
      <c r="C585" s="61" t="s">
        <v>589</v>
      </c>
      <c r="D585" s="61" t="s">
        <v>592</v>
      </c>
      <c r="E585" s="1" t="s">
        <v>839</v>
      </c>
      <c r="F585" s="62" t="str">
        <f t="shared" si="134"/>
        <v>20120</v>
      </c>
      <c r="G585" s="255">
        <v>10620120</v>
      </c>
      <c r="H585" s="1" t="s">
        <v>385</v>
      </c>
      <c r="I585" s="61">
        <v>11</v>
      </c>
      <c r="J585" s="61">
        <v>5.6</v>
      </c>
      <c r="K585" s="61">
        <v>8.4</v>
      </c>
      <c r="L585" s="69">
        <f t="shared" si="123"/>
        <v>0.61599999999999999</v>
      </c>
      <c r="M585" s="69">
        <f t="shared" si="124"/>
        <v>0.92400000000000004</v>
      </c>
      <c r="N585" s="56">
        <f>INDEX(Rate_Chart!$A$1:$AK$127,MATCH(Data!J585,Rate_Chart!$A$1:$A$127,0),MATCH(Data!K585,Rate_Chart!$A$1:$AK$1,0))</f>
        <v>45.357199999999999</v>
      </c>
      <c r="O585" s="57">
        <f t="shared" si="125"/>
        <v>498.92919999999998</v>
      </c>
      <c r="P585" s="58">
        <f t="shared" si="126"/>
        <v>404.97500000000002</v>
      </c>
      <c r="Q585" s="58">
        <f t="shared" si="127"/>
        <v>269.98333333333335</v>
      </c>
      <c r="R585" s="66">
        <f t="shared" si="128"/>
        <v>8.7312609999999999</v>
      </c>
      <c r="S585" s="64">
        <f t="shared" si="129"/>
        <v>41.25</v>
      </c>
      <c r="T585" s="66">
        <f t="shared" si="130"/>
        <v>548.91046099999994</v>
      </c>
      <c r="U585" s="68">
        <f t="shared" si="131"/>
        <v>49.900950999999992</v>
      </c>
      <c r="V585" s="68">
        <f t="shared" si="132"/>
        <v>445.54420535714286</v>
      </c>
      <c r="W585" s="68">
        <f t="shared" si="133"/>
        <v>297.02947023809526</v>
      </c>
    </row>
    <row r="586" spans="1:23" x14ac:dyDescent="0.25">
      <c r="A586" s="169" t="s">
        <v>883</v>
      </c>
      <c r="B586" s="61" t="s">
        <v>395</v>
      </c>
      <c r="C586" s="61" t="s">
        <v>589</v>
      </c>
      <c r="D586" s="61" t="s">
        <v>592</v>
      </c>
      <c r="E586" s="1" t="s">
        <v>839</v>
      </c>
      <c r="F586" s="62" t="str">
        <f t="shared" si="134"/>
        <v>20120</v>
      </c>
      <c r="G586" s="255">
        <v>10620120</v>
      </c>
      <c r="H586" s="1" t="s">
        <v>385</v>
      </c>
      <c r="I586" s="61">
        <v>17</v>
      </c>
      <c r="J586" s="61">
        <v>6.3</v>
      </c>
      <c r="K586" s="61">
        <v>8.8000000000000007</v>
      </c>
      <c r="L586" s="69">
        <f t="shared" si="123"/>
        <v>1.071</v>
      </c>
      <c r="M586" s="69">
        <f t="shared" si="124"/>
        <v>1.4960000000000002</v>
      </c>
      <c r="N586" s="56">
        <f>INDEX(Rate_Chart!$A$1:$AK$127,MATCH(Data!J586,Rate_Chart!$A$1:$A$127,0),MATCH(Data!K586,Rate_Chart!$A$1:$AK$1,0))</f>
        <v>52.078949999999999</v>
      </c>
      <c r="O586" s="57">
        <f t="shared" si="125"/>
        <v>885.34214999999995</v>
      </c>
      <c r="P586" s="58">
        <f t="shared" si="126"/>
        <v>428.04616438356163</v>
      </c>
      <c r="Q586" s="58">
        <f t="shared" si="127"/>
        <v>285.36410958904111</v>
      </c>
      <c r="R586" s="66">
        <f t="shared" si="128"/>
        <v>15.493487625</v>
      </c>
      <c r="S586" s="64">
        <f t="shared" si="129"/>
        <v>63.75</v>
      </c>
      <c r="T586" s="66">
        <f t="shared" si="130"/>
        <v>964.58563762499989</v>
      </c>
      <c r="U586" s="68">
        <f t="shared" si="131"/>
        <v>56.740331624999996</v>
      </c>
      <c r="V586" s="68">
        <f t="shared" si="132"/>
        <v>466.35889006849311</v>
      </c>
      <c r="W586" s="68">
        <f t="shared" si="133"/>
        <v>310.90592671232872</v>
      </c>
    </row>
    <row r="587" spans="1:23" x14ac:dyDescent="0.25">
      <c r="A587" s="169" t="s">
        <v>884</v>
      </c>
      <c r="B587" s="61" t="s">
        <v>394</v>
      </c>
      <c r="C587" s="61" t="s">
        <v>589</v>
      </c>
      <c r="D587" s="61" t="s">
        <v>592</v>
      </c>
      <c r="E587" s="1" t="s">
        <v>839</v>
      </c>
      <c r="F587" s="62" t="str">
        <f t="shared" si="134"/>
        <v>20120</v>
      </c>
      <c r="G587" s="255">
        <v>10620120</v>
      </c>
      <c r="H587" s="1" t="s">
        <v>385</v>
      </c>
      <c r="I587" s="61">
        <v>14</v>
      </c>
      <c r="J587" s="61">
        <v>6.3</v>
      </c>
      <c r="K587" s="61">
        <v>8.8000000000000007</v>
      </c>
      <c r="L587" s="69">
        <f t="shared" si="123"/>
        <v>0.88200000000000001</v>
      </c>
      <c r="M587" s="69">
        <f t="shared" si="124"/>
        <v>1.2320000000000002</v>
      </c>
      <c r="N587" s="56">
        <f>INDEX(Rate_Chart!$A$1:$AK$127,MATCH(Data!J587,Rate_Chart!$A$1:$A$127,0),MATCH(Data!K587,Rate_Chart!$A$1:$AK$1,0))</f>
        <v>52.078949999999999</v>
      </c>
      <c r="O587" s="57">
        <f t="shared" si="125"/>
        <v>729.10529999999994</v>
      </c>
      <c r="P587" s="58">
        <f t="shared" si="126"/>
        <v>428.04616438356163</v>
      </c>
      <c r="Q587" s="58">
        <f t="shared" si="127"/>
        <v>285.36410958904111</v>
      </c>
      <c r="R587" s="66">
        <f t="shared" si="128"/>
        <v>12.75934275</v>
      </c>
      <c r="S587" s="64">
        <f t="shared" si="129"/>
        <v>52.5</v>
      </c>
      <c r="T587" s="66">
        <f t="shared" si="130"/>
        <v>794.36464274999992</v>
      </c>
      <c r="U587" s="68">
        <f t="shared" si="131"/>
        <v>56.740331624999996</v>
      </c>
      <c r="V587" s="68">
        <f t="shared" si="132"/>
        <v>466.35889006849311</v>
      </c>
      <c r="W587" s="68">
        <f t="shared" si="133"/>
        <v>310.90592671232872</v>
      </c>
    </row>
    <row r="588" spans="1:23" x14ac:dyDescent="0.25">
      <c r="A588" s="169" t="s">
        <v>884</v>
      </c>
      <c r="B588" s="61" t="s">
        <v>395</v>
      </c>
      <c r="C588" s="61" t="s">
        <v>589</v>
      </c>
      <c r="D588" s="61" t="s">
        <v>592</v>
      </c>
      <c r="E588" s="1" t="s">
        <v>839</v>
      </c>
      <c r="F588" s="62" t="str">
        <f t="shared" si="134"/>
        <v>20120</v>
      </c>
      <c r="G588" s="255">
        <v>10620120</v>
      </c>
      <c r="H588" s="1" t="s">
        <v>385</v>
      </c>
      <c r="I588" s="61">
        <v>12</v>
      </c>
      <c r="J588" s="61">
        <v>5.6</v>
      </c>
      <c r="K588" s="61">
        <v>8.4</v>
      </c>
      <c r="L588" s="69">
        <f t="shared" si="123"/>
        <v>0.67199999999999993</v>
      </c>
      <c r="M588" s="69">
        <f t="shared" si="124"/>
        <v>1.008</v>
      </c>
      <c r="N588" s="56">
        <f>INDEX(Rate_Chart!$A$1:$AK$127,MATCH(Data!J588,Rate_Chart!$A$1:$A$127,0),MATCH(Data!K588,Rate_Chart!$A$1:$AK$1,0))</f>
        <v>45.357199999999999</v>
      </c>
      <c r="O588" s="57">
        <f t="shared" si="125"/>
        <v>544.28639999999996</v>
      </c>
      <c r="P588" s="58">
        <f t="shared" si="126"/>
        <v>404.97500000000002</v>
      </c>
      <c r="Q588" s="58">
        <f t="shared" si="127"/>
        <v>269.98333333333335</v>
      </c>
      <c r="R588" s="66">
        <f t="shared" si="128"/>
        <v>9.5250120000000003</v>
      </c>
      <c r="S588" s="64">
        <f t="shared" si="129"/>
        <v>45</v>
      </c>
      <c r="T588" s="66">
        <f t="shared" si="130"/>
        <v>598.81141200000002</v>
      </c>
      <c r="U588" s="68">
        <f t="shared" si="131"/>
        <v>49.900950999999999</v>
      </c>
      <c r="V588" s="68">
        <f t="shared" si="132"/>
        <v>445.54420535714291</v>
      </c>
      <c r="W588" s="68">
        <f t="shared" si="133"/>
        <v>297.02947023809526</v>
      </c>
    </row>
    <row r="589" spans="1:23" x14ac:dyDescent="0.25">
      <c r="A589" s="169" t="s">
        <v>885</v>
      </c>
      <c r="B589" s="61" t="s">
        <v>394</v>
      </c>
      <c r="C589" s="61" t="s">
        <v>589</v>
      </c>
      <c r="D589" s="61" t="s">
        <v>592</v>
      </c>
      <c r="E589" s="1" t="s">
        <v>839</v>
      </c>
      <c r="F589" s="62" t="str">
        <f t="shared" si="134"/>
        <v>20120</v>
      </c>
      <c r="G589" s="255">
        <v>10620120</v>
      </c>
      <c r="H589" s="1" t="s">
        <v>385</v>
      </c>
      <c r="I589" s="61">
        <v>12</v>
      </c>
      <c r="J589" s="61">
        <v>7.2</v>
      </c>
      <c r="K589" s="61">
        <v>8.8000000000000007</v>
      </c>
      <c r="L589" s="69">
        <f t="shared" si="123"/>
        <v>0.8640000000000001</v>
      </c>
      <c r="M589" s="69">
        <f t="shared" si="124"/>
        <v>1.056</v>
      </c>
      <c r="N589" s="56">
        <f>INDEX(Rate_Chart!$A$1:$AK$127,MATCH(Data!J589,Rate_Chart!$A$1:$A$127,0),MATCH(Data!K589,Rate_Chart!$A$1:$AK$1,0))</f>
        <v>59.518800000000006</v>
      </c>
      <c r="O589" s="57">
        <f t="shared" si="125"/>
        <v>714.2256000000001</v>
      </c>
      <c r="P589" s="58">
        <f t="shared" si="126"/>
        <v>455.50102040816324</v>
      </c>
      <c r="Q589" s="58">
        <f t="shared" si="127"/>
        <v>303.66734693877549</v>
      </c>
      <c r="R589" s="66">
        <f t="shared" si="128"/>
        <v>12.498948000000002</v>
      </c>
      <c r="S589" s="64">
        <f t="shared" si="129"/>
        <v>45</v>
      </c>
      <c r="T589" s="66">
        <f t="shared" si="130"/>
        <v>771.72454800000014</v>
      </c>
      <c r="U589" s="68">
        <f t="shared" si="131"/>
        <v>64.310379000000012</v>
      </c>
      <c r="V589" s="68">
        <f t="shared" si="132"/>
        <v>492.17126785714288</v>
      </c>
      <c r="W589" s="68">
        <f t="shared" si="133"/>
        <v>328.11417857142857</v>
      </c>
    </row>
    <row r="590" spans="1:23" x14ac:dyDescent="0.25">
      <c r="A590" s="169" t="s">
        <v>885</v>
      </c>
      <c r="B590" s="61" t="s">
        <v>395</v>
      </c>
      <c r="C590" s="61" t="s">
        <v>589</v>
      </c>
      <c r="D590" s="61" t="s">
        <v>592</v>
      </c>
      <c r="E590" s="1" t="s">
        <v>839</v>
      </c>
      <c r="F590" s="62" t="str">
        <f t="shared" si="134"/>
        <v>20120</v>
      </c>
      <c r="G590" s="255">
        <v>10620120</v>
      </c>
      <c r="H590" s="1" t="s">
        <v>385</v>
      </c>
      <c r="I590" s="61">
        <v>17</v>
      </c>
      <c r="J590" s="61">
        <v>5.8</v>
      </c>
      <c r="K590" s="61">
        <v>8.4</v>
      </c>
      <c r="L590" s="69">
        <f t="shared" si="123"/>
        <v>0.98599999999999999</v>
      </c>
      <c r="M590" s="69">
        <f t="shared" si="124"/>
        <v>1.4280000000000002</v>
      </c>
      <c r="N590" s="56">
        <f>INDEX(Rate_Chart!$A$1:$AK$127,MATCH(Data!J590,Rate_Chart!$A$1:$A$127,0),MATCH(Data!K590,Rate_Chart!$A$1:$AK$1,0))</f>
        <v>46.9771</v>
      </c>
      <c r="O590" s="57">
        <f t="shared" si="125"/>
        <v>798.61069999999995</v>
      </c>
      <c r="P590" s="58">
        <f t="shared" si="126"/>
        <v>412.07982456140354</v>
      </c>
      <c r="Q590" s="58">
        <f t="shared" si="127"/>
        <v>274.71988304093571</v>
      </c>
      <c r="R590" s="66">
        <f t="shared" si="128"/>
        <v>13.97568725</v>
      </c>
      <c r="S590" s="64">
        <f t="shared" si="129"/>
        <v>63.75</v>
      </c>
      <c r="T590" s="66">
        <f t="shared" si="130"/>
        <v>876.33638724999992</v>
      </c>
      <c r="U590" s="68">
        <f t="shared" si="131"/>
        <v>51.549199249999994</v>
      </c>
      <c r="V590" s="68">
        <f t="shared" si="132"/>
        <v>452.1859583333333</v>
      </c>
      <c r="W590" s="68">
        <f t="shared" si="133"/>
        <v>301.45730555555554</v>
      </c>
    </row>
    <row r="591" spans="1:23" x14ac:dyDescent="0.25">
      <c r="A591" s="169" t="s">
        <v>886</v>
      </c>
      <c r="B591" s="61" t="s">
        <v>395</v>
      </c>
      <c r="C591" s="61" t="s">
        <v>589</v>
      </c>
      <c r="D591" s="61" t="s">
        <v>592</v>
      </c>
      <c r="E591" s="1" t="s">
        <v>839</v>
      </c>
      <c r="F591" s="62" t="str">
        <f t="shared" si="134"/>
        <v>20120</v>
      </c>
      <c r="G591" s="255">
        <v>10620120</v>
      </c>
      <c r="H591" s="1" t="s">
        <v>385</v>
      </c>
      <c r="I591" s="61">
        <v>15</v>
      </c>
      <c r="J591" s="61">
        <v>6.3</v>
      </c>
      <c r="K591" s="61">
        <v>8.8000000000000007</v>
      </c>
      <c r="L591" s="69">
        <f t="shared" si="123"/>
        <v>0.94499999999999995</v>
      </c>
      <c r="M591" s="69">
        <f t="shared" si="124"/>
        <v>1.32</v>
      </c>
      <c r="N591" s="56">
        <f>INDEX(Rate_Chart!$A$1:$AK$127,MATCH(Data!J591,Rate_Chart!$A$1:$A$127,0),MATCH(Data!K591,Rate_Chart!$A$1:$AK$1,0))</f>
        <v>52.078949999999999</v>
      </c>
      <c r="O591" s="57">
        <f t="shared" si="125"/>
        <v>781.18425000000002</v>
      </c>
      <c r="P591" s="58">
        <f t="shared" si="126"/>
        <v>428.04616438356163</v>
      </c>
      <c r="Q591" s="58">
        <f t="shared" si="127"/>
        <v>285.36410958904111</v>
      </c>
      <c r="R591" s="66">
        <f t="shared" si="128"/>
        <v>13.670724375000002</v>
      </c>
      <c r="S591" s="64">
        <f t="shared" si="129"/>
        <v>56.25</v>
      </c>
      <c r="T591" s="66">
        <f t="shared" si="130"/>
        <v>851.10497437499998</v>
      </c>
      <c r="U591" s="68">
        <f t="shared" si="131"/>
        <v>56.740331624999996</v>
      </c>
      <c r="V591" s="68">
        <f t="shared" si="132"/>
        <v>466.35889006849311</v>
      </c>
      <c r="W591" s="68">
        <f t="shared" si="133"/>
        <v>310.90592671232872</v>
      </c>
    </row>
    <row r="592" spans="1:23" x14ac:dyDescent="0.25">
      <c r="A592" s="169" t="s">
        <v>887</v>
      </c>
      <c r="B592" s="61" t="s">
        <v>394</v>
      </c>
      <c r="C592" s="61" t="s">
        <v>589</v>
      </c>
      <c r="D592" s="61" t="s">
        <v>592</v>
      </c>
      <c r="E592" s="1" t="s">
        <v>839</v>
      </c>
      <c r="F592" s="62" t="str">
        <f t="shared" si="134"/>
        <v>20120</v>
      </c>
      <c r="G592" s="255">
        <v>10620120</v>
      </c>
      <c r="H592" s="1" t="s">
        <v>385</v>
      </c>
      <c r="I592" s="61">
        <v>11</v>
      </c>
      <c r="J592" s="61">
        <v>6.3</v>
      </c>
      <c r="K592" s="61">
        <v>8.8000000000000007</v>
      </c>
      <c r="L592" s="69">
        <f t="shared" si="123"/>
        <v>0.69299999999999995</v>
      </c>
      <c r="M592" s="69">
        <f t="shared" si="124"/>
        <v>0.96800000000000008</v>
      </c>
      <c r="N592" s="56">
        <f>INDEX(Rate_Chart!$A$1:$AK$127,MATCH(Data!J592,Rate_Chart!$A$1:$A$127,0),MATCH(Data!K592,Rate_Chart!$A$1:$AK$1,0))</f>
        <v>52.078949999999999</v>
      </c>
      <c r="O592" s="57">
        <f t="shared" si="125"/>
        <v>572.86844999999994</v>
      </c>
      <c r="P592" s="58">
        <f t="shared" si="126"/>
        <v>428.04616438356163</v>
      </c>
      <c r="Q592" s="58">
        <f t="shared" si="127"/>
        <v>285.36410958904111</v>
      </c>
      <c r="R592" s="66">
        <f t="shared" si="128"/>
        <v>10.025197875</v>
      </c>
      <c r="S592" s="64">
        <f t="shared" si="129"/>
        <v>41.25</v>
      </c>
      <c r="T592" s="66">
        <f t="shared" si="130"/>
        <v>624.14364787499994</v>
      </c>
      <c r="U592" s="68">
        <f t="shared" si="131"/>
        <v>56.740331624999996</v>
      </c>
      <c r="V592" s="68">
        <f t="shared" si="132"/>
        <v>466.35889006849311</v>
      </c>
      <c r="W592" s="68">
        <f t="shared" si="133"/>
        <v>310.90592671232872</v>
      </c>
    </row>
    <row r="593" spans="1:23" x14ac:dyDescent="0.25">
      <c r="A593" s="169" t="s">
        <v>887</v>
      </c>
      <c r="B593" s="61" t="s">
        <v>395</v>
      </c>
      <c r="C593" s="61" t="s">
        <v>589</v>
      </c>
      <c r="D593" s="61" t="s">
        <v>592</v>
      </c>
      <c r="E593" s="1" t="s">
        <v>839</v>
      </c>
      <c r="F593" s="62" t="str">
        <f t="shared" si="134"/>
        <v>20120</v>
      </c>
      <c r="G593" s="255">
        <v>10620120</v>
      </c>
      <c r="H593" s="1" t="s">
        <v>385</v>
      </c>
      <c r="I593" s="61">
        <v>15</v>
      </c>
      <c r="J593" s="61">
        <v>5.8</v>
      </c>
      <c r="K593" s="61">
        <v>8.4</v>
      </c>
      <c r="L593" s="69">
        <f t="shared" si="123"/>
        <v>0.87</v>
      </c>
      <c r="M593" s="69">
        <f t="shared" si="124"/>
        <v>1.26</v>
      </c>
      <c r="N593" s="56">
        <f>INDEX(Rate_Chart!$A$1:$AK$127,MATCH(Data!J593,Rate_Chart!$A$1:$A$127,0),MATCH(Data!K593,Rate_Chart!$A$1:$AK$1,0))</f>
        <v>46.9771</v>
      </c>
      <c r="O593" s="57">
        <f t="shared" si="125"/>
        <v>704.65650000000005</v>
      </c>
      <c r="P593" s="58">
        <f t="shared" si="126"/>
        <v>412.07982456140354</v>
      </c>
      <c r="Q593" s="58">
        <f t="shared" si="127"/>
        <v>274.71988304093571</v>
      </c>
      <c r="R593" s="66">
        <f t="shared" si="128"/>
        <v>12.331488750000002</v>
      </c>
      <c r="S593" s="64">
        <f t="shared" si="129"/>
        <v>56.25</v>
      </c>
      <c r="T593" s="66">
        <f t="shared" si="130"/>
        <v>773.23798875000011</v>
      </c>
      <c r="U593" s="68">
        <f t="shared" si="131"/>
        <v>51.549199250000008</v>
      </c>
      <c r="V593" s="68">
        <f t="shared" si="132"/>
        <v>452.18595833333342</v>
      </c>
      <c r="W593" s="68">
        <f t="shared" si="133"/>
        <v>301.45730555555559</v>
      </c>
    </row>
    <row r="594" spans="1:23" x14ac:dyDescent="0.25">
      <c r="A594" s="169" t="s">
        <v>888</v>
      </c>
      <c r="B594" s="61" t="s">
        <v>394</v>
      </c>
      <c r="C594" s="61" t="s">
        <v>589</v>
      </c>
      <c r="D594" s="61" t="s">
        <v>592</v>
      </c>
      <c r="E594" s="1" t="s">
        <v>839</v>
      </c>
      <c r="F594" s="62" t="str">
        <f t="shared" si="134"/>
        <v>20120</v>
      </c>
      <c r="G594" s="255">
        <v>10620120</v>
      </c>
      <c r="H594" s="1" t="s">
        <v>385</v>
      </c>
      <c r="I594" s="61">
        <v>9</v>
      </c>
      <c r="J594" s="61">
        <v>7</v>
      </c>
      <c r="K594" s="61">
        <v>8.8000000000000007</v>
      </c>
      <c r="L594" s="69">
        <f t="shared" si="123"/>
        <v>0.63</v>
      </c>
      <c r="M594" s="69">
        <f t="shared" si="124"/>
        <v>0.79200000000000004</v>
      </c>
      <c r="N594" s="56">
        <f>INDEX(Rate_Chart!$A$1:$AK$127,MATCH(Data!J594,Rate_Chart!$A$1:$A$127,0),MATCH(Data!K594,Rate_Chart!$A$1:$AK$1,0))</f>
        <v>57.865500000000004</v>
      </c>
      <c r="O594" s="57">
        <f t="shared" si="125"/>
        <v>520.78950000000009</v>
      </c>
      <c r="P594" s="58">
        <f t="shared" si="126"/>
        <v>449.73186528497411</v>
      </c>
      <c r="Q594" s="58">
        <f t="shared" si="127"/>
        <v>299.82124352331607</v>
      </c>
      <c r="R594" s="66">
        <f t="shared" si="128"/>
        <v>9.1138162500000028</v>
      </c>
      <c r="S594" s="64">
        <f t="shared" si="129"/>
        <v>33.75</v>
      </c>
      <c r="T594" s="66">
        <f t="shared" si="130"/>
        <v>563.6533162500001</v>
      </c>
      <c r="U594" s="68">
        <f t="shared" si="131"/>
        <v>62.628146250000015</v>
      </c>
      <c r="V594" s="68">
        <f t="shared" si="132"/>
        <v>486.74725064766847</v>
      </c>
      <c r="W594" s="68">
        <f t="shared" si="133"/>
        <v>324.49816709844566</v>
      </c>
    </row>
    <row r="595" spans="1:23" x14ac:dyDescent="0.25">
      <c r="A595" s="169" t="s">
        <v>888</v>
      </c>
      <c r="B595" s="61" t="s">
        <v>395</v>
      </c>
      <c r="C595" s="61" t="s">
        <v>589</v>
      </c>
      <c r="D595" s="61" t="s">
        <v>592</v>
      </c>
      <c r="E595" s="1" t="s">
        <v>839</v>
      </c>
      <c r="F595" s="62" t="str">
        <f t="shared" si="134"/>
        <v>20120</v>
      </c>
      <c r="G595" s="255">
        <v>10620120</v>
      </c>
      <c r="H595" s="1" t="s">
        <v>385</v>
      </c>
      <c r="I595" s="61">
        <v>16</v>
      </c>
      <c r="J595" s="61">
        <v>5.8</v>
      </c>
      <c r="K595" s="61">
        <v>8.6</v>
      </c>
      <c r="L595" s="69">
        <f t="shared" si="123"/>
        <v>0.92799999999999994</v>
      </c>
      <c r="M595" s="69">
        <f t="shared" si="124"/>
        <v>1.3759999999999999</v>
      </c>
      <c r="N595" s="56">
        <f>INDEX(Rate_Chart!$A$1:$AK$127,MATCH(Data!J595,Rate_Chart!$A$1:$A$127,0),MATCH(Data!K595,Rate_Chart!$A$1:$AK$1,0))</f>
        <v>47.461399999999998</v>
      </c>
      <c r="O595" s="57">
        <f t="shared" si="125"/>
        <v>759.38239999999996</v>
      </c>
      <c r="P595" s="58">
        <f t="shared" si="126"/>
        <v>411.51502890173413</v>
      </c>
      <c r="Q595" s="58">
        <f t="shared" si="127"/>
        <v>274.34335260115608</v>
      </c>
      <c r="R595" s="66">
        <f t="shared" si="128"/>
        <v>13.289192</v>
      </c>
      <c r="S595" s="64">
        <f t="shared" si="129"/>
        <v>60</v>
      </c>
      <c r="T595" s="66">
        <f t="shared" si="130"/>
        <v>832.67159199999992</v>
      </c>
      <c r="U595" s="68">
        <f t="shared" si="131"/>
        <v>52.041974499999995</v>
      </c>
      <c r="V595" s="68">
        <f t="shared" si="132"/>
        <v>451.23099277456652</v>
      </c>
      <c r="W595" s="68">
        <f t="shared" si="133"/>
        <v>300.82066184971103</v>
      </c>
    </row>
    <row r="596" spans="1:23" x14ac:dyDescent="0.25">
      <c r="A596" s="169" t="s">
        <v>919</v>
      </c>
      <c r="B596" s="61" t="s">
        <v>394</v>
      </c>
      <c r="C596" s="61" t="s">
        <v>589</v>
      </c>
      <c r="D596" s="61" t="s">
        <v>592</v>
      </c>
      <c r="E596" s="1" t="s">
        <v>839</v>
      </c>
      <c r="F596" s="62" t="str">
        <f t="shared" si="134"/>
        <v>20120</v>
      </c>
      <c r="G596" s="255">
        <v>10620120</v>
      </c>
      <c r="H596" s="1" t="s">
        <v>385</v>
      </c>
      <c r="I596" s="61">
        <v>12</v>
      </c>
      <c r="J596" s="61">
        <v>6.9</v>
      </c>
      <c r="K596" s="61">
        <v>8.8000000000000007</v>
      </c>
      <c r="L596" s="69">
        <f t="shared" si="123"/>
        <v>0.82800000000000007</v>
      </c>
      <c r="M596" s="69">
        <f t="shared" si="124"/>
        <v>1.056</v>
      </c>
      <c r="N596" s="56">
        <f>INDEX(Rate_Chart!$A$1:$AK$127,MATCH(Data!J596,Rate_Chart!$A$1:$A$127,0),MATCH(Data!K596,Rate_Chart!$A$1:$AK$1,0))</f>
        <v>57.038850000000004</v>
      </c>
      <c r="O596" s="57">
        <f t="shared" si="125"/>
        <v>684.46620000000007</v>
      </c>
      <c r="P596" s="58">
        <f t="shared" si="126"/>
        <v>446.77950391644907</v>
      </c>
      <c r="Q596" s="58">
        <f t="shared" si="127"/>
        <v>297.85300261096603</v>
      </c>
      <c r="R596" s="66">
        <f t="shared" si="128"/>
        <v>11.978158500000003</v>
      </c>
      <c r="S596" s="64">
        <f t="shared" si="129"/>
        <v>45</v>
      </c>
      <c r="T596" s="66">
        <f t="shared" si="130"/>
        <v>741.44435850000013</v>
      </c>
      <c r="U596" s="68">
        <f t="shared" si="131"/>
        <v>61.787029875000009</v>
      </c>
      <c r="V596" s="68">
        <f t="shared" si="132"/>
        <v>483.97151338120108</v>
      </c>
      <c r="W596" s="68">
        <f t="shared" si="133"/>
        <v>322.6476755874674</v>
      </c>
    </row>
    <row r="597" spans="1:23" x14ac:dyDescent="0.25">
      <c r="A597" s="169" t="s">
        <v>919</v>
      </c>
      <c r="B597" s="61" t="s">
        <v>395</v>
      </c>
      <c r="C597" s="61" t="s">
        <v>589</v>
      </c>
      <c r="D597" s="61" t="s">
        <v>592</v>
      </c>
      <c r="E597" s="1" t="s">
        <v>839</v>
      </c>
      <c r="F597" s="62" t="str">
        <f t="shared" si="134"/>
        <v>20120</v>
      </c>
      <c r="G597" s="255">
        <v>10620120</v>
      </c>
      <c r="H597" s="1" t="s">
        <v>385</v>
      </c>
      <c r="I597" s="61">
        <v>13</v>
      </c>
      <c r="J597" s="61">
        <v>5.7</v>
      </c>
      <c r="K597" s="61">
        <v>8.6</v>
      </c>
      <c r="L597" s="69">
        <f t="shared" si="123"/>
        <v>0.7410000000000001</v>
      </c>
      <c r="M597" s="69">
        <f t="shared" si="124"/>
        <v>1.1179999999999999</v>
      </c>
      <c r="N597" s="56">
        <f>INDEX(Rate_Chart!$A$1:$AK$127,MATCH(Data!J597,Rate_Chart!$A$1:$A$127,0),MATCH(Data!K597,Rate_Chart!$A$1:$AK$1,0))</f>
        <v>46.643099999999997</v>
      </c>
      <c r="O597" s="57">
        <f t="shared" si="125"/>
        <v>606.36029999999994</v>
      </c>
      <c r="P597" s="58">
        <f t="shared" si="126"/>
        <v>407.95714285714286</v>
      </c>
      <c r="Q597" s="58">
        <f t="shared" si="127"/>
        <v>271.97142857142859</v>
      </c>
      <c r="R597" s="66">
        <f t="shared" si="128"/>
        <v>10.611305249999999</v>
      </c>
      <c r="S597" s="64">
        <f t="shared" si="129"/>
        <v>48.75</v>
      </c>
      <c r="T597" s="66">
        <f t="shared" si="130"/>
        <v>665.72160524999993</v>
      </c>
      <c r="U597" s="68">
        <f t="shared" si="131"/>
        <v>51.209354249999997</v>
      </c>
      <c r="V597" s="68">
        <f t="shared" si="132"/>
        <v>447.89522667638482</v>
      </c>
      <c r="W597" s="68">
        <f t="shared" si="133"/>
        <v>298.59681778425653</v>
      </c>
    </row>
    <row r="598" spans="1:23" x14ac:dyDescent="0.25">
      <c r="A598" s="169" t="s">
        <v>920</v>
      </c>
      <c r="B598" s="61" t="s">
        <v>394</v>
      </c>
      <c r="C598" s="61" t="s">
        <v>589</v>
      </c>
      <c r="D598" s="61" t="s">
        <v>592</v>
      </c>
      <c r="E598" s="1" t="s">
        <v>839</v>
      </c>
      <c r="F598" s="62" t="str">
        <f t="shared" si="134"/>
        <v>20120</v>
      </c>
      <c r="G598" s="255">
        <v>10620120</v>
      </c>
      <c r="H598" s="1" t="s">
        <v>385</v>
      </c>
      <c r="I598" s="61">
        <v>9</v>
      </c>
      <c r="J598" s="61">
        <v>6.7</v>
      </c>
      <c r="K598" s="61">
        <v>8.8000000000000007</v>
      </c>
      <c r="L598" s="69">
        <f t="shared" si="123"/>
        <v>0.60300000000000009</v>
      </c>
      <c r="M598" s="69">
        <f t="shared" si="124"/>
        <v>0.79200000000000004</v>
      </c>
      <c r="N598" s="56">
        <f>INDEX(Rate_Chart!$A$1:$AK$127,MATCH(Data!J598,Rate_Chart!$A$1:$A$127,0),MATCH(Data!K598,Rate_Chart!$A$1:$AK$1,0))</f>
        <v>55.385550000000002</v>
      </c>
      <c r="O598" s="57">
        <f t="shared" si="125"/>
        <v>498.46995000000004</v>
      </c>
      <c r="P598" s="58">
        <f t="shared" si="126"/>
        <v>440.73381962864721</v>
      </c>
      <c r="Q598" s="58">
        <f t="shared" si="127"/>
        <v>293.82254641909816</v>
      </c>
      <c r="R598" s="66">
        <f t="shared" si="128"/>
        <v>8.7232241250000015</v>
      </c>
      <c r="S598" s="64">
        <f t="shared" si="129"/>
        <v>33.75</v>
      </c>
      <c r="T598" s="66">
        <f t="shared" si="130"/>
        <v>540.94317412500004</v>
      </c>
      <c r="U598" s="68">
        <f t="shared" si="131"/>
        <v>60.104797125000005</v>
      </c>
      <c r="V598" s="68">
        <f t="shared" si="132"/>
        <v>478.28751027851456</v>
      </c>
      <c r="W598" s="68">
        <f t="shared" si="133"/>
        <v>318.85834018567635</v>
      </c>
    </row>
    <row r="599" spans="1:23" x14ac:dyDescent="0.25">
      <c r="A599" s="169" t="s">
        <v>920</v>
      </c>
      <c r="B599" s="61" t="s">
        <v>395</v>
      </c>
      <c r="C599" s="61" t="s">
        <v>589</v>
      </c>
      <c r="D599" s="61" t="s">
        <v>592</v>
      </c>
      <c r="E599" s="1" t="s">
        <v>839</v>
      </c>
      <c r="F599" s="62" t="str">
        <f t="shared" si="134"/>
        <v>20120</v>
      </c>
      <c r="G599" s="255">
        <v>10620120</v>
      </c>
      <c r="H599" s="1" t="s">
        <v>385</v>
      </c>
      <c r="I599" s="61">
        <v>17</v>
      </c>
      <c r="J599" s="61">
        <v>6.1</v>
      </c>
      <c r="K599" s="61">
        <v>8.8000000000000007</v>
      </c>
      <c r="L599" s="69">
        <f t="shared" si="123"/>
        <v>1.0369999999999999</v>
      </c>
      <c r="M599" s="69">
        <f t="shared" si="124"/>
        <v>1.4960000000000002</v>
      </c>
      <c r="N599" s="56">
        <f>INDEX(Rate_Chart!$A$1:$AK$127,MATCH(Data!J599,Rate_Chart!$A$1:$A$127,0),MATCH(Data!K599,Rate_Chart!$A$1:$AK$1,0))</f>
        <v>50.425650000000005</v>
      </c>
      <c r="O599" s="57">
        <f t="shared" si="125"/>
        <v>857.23605000000009</v>
      </c>
      <c r="P599" s="58">
        <f t="shared" si="126"/>
        <v>421.38426183844012</v>
      </c>
      <c r="Q599" s="58">
        <f t="shared" si="127"/>
        <v>280.92284122562677</v>
      </c>
      <c r="R599" s="66">
        <f t="shared" si="128"/>
        <v>15.001630875000004</v>
      </c>
      <c r="S599" s="64">
        <f t="shared" si="129"/>
        <v>63.75</v>
      </c>
      <c r="T599" s="66">
        <f t="shared" si="130"/>
        <v>935.98768087500014</v>
      </c>
      <c r="U599" s="68">
        <f t="shared" si="131"/>
        <v>55.058098875000006</v>
      </c>
      <c r="V599" s="68">
        <f t="shared" si="132"/>
        <v>460.09553377437328</v>
      </c>
      <c r="W599" s="68">
        <f t="shared" si="133"/>
        <v>306.73035584958217</v>
      </c>
    </row>
    <row r="600" spans="1:23" x14ac:dyDescent="0.25">
      <c r="A600" s="169" t="s">
        <v>922</v>
      </c>
      <c r="B600" s="61" t="s">
        <v>394</v>
      </c>
      <c r="C600" s="61" t="s">
        <v>589</v>
      </c>
      <c r="D600" s="61" t="s">
        <v>592</v>
      </c>
      <c r="E600" s="1" t="s">
        <v>839</v>
      </c>
      <c r="F600" s="62" t="str">
        <f t="shared" si="134"/>
        <v>20120</v>
      </c>
      <c r="G600" s="255">
        <v>10620120</v>
      </c>
      <c r="H600" s="1" t="s">
        <v>385</v>
      </c>
      <c r="I600" s="61">
        <v>15</v>
      </c>
      <c r="J600" s="61">
        <v>7.2</v>
      </c>
      <c r="K600" s="61">
        <v>8.6</v>
      </c>
      <c r="L600" s="69">
        <f t="shared" si="123"/>
        <v>1.08</v>
      </c>
      <c r="M600" s="69">
        <f t="shared" si="124"/>
        <v>1.29</v>
      </c>
      <c r="N600" s="56">
        <f>INDEX(Rate_Chart!$A$1:$AK$127,MATCH(Data!J600,Rate_Chart!$A$1:$A$127,0),MATCH(Data!K600,Rate_Chart!$A$1:$AK$1,0))</f>
        <v>58.9176</v>
      </c>
      <c r="O600" s="57">
        <f t="shared" si="125"/>
        <v>883.76400000000001</v>
      </c>
      <c r="P600" s="58">
        <f t="shared" si="126"/>
        <v>455.54845360824743</v>
      </c>
      <c r="Q600" s="58">
        <f t="shared" si="127"/>
        <v>303.69896907216497</v>
      </c>
      <c r="R600" s="66">
        <f t="shared" si="128"/>
        <v>15.465870000000002</v>
      </c>
      <c r="S600" s="64">
        <f t="shared" si="129"/>
        <v>56.25</v>
      </c>
      <c r="T600" s="66">
        <f t="shared" si="130"/>
        <v>955.47987000000001</v>
      </c>
      <c r="U600" s="68">
        <f t="shared" si="131"/>
        <v>63.698658000000002</v>
      </c>
      <c r="V600" s="68">
        <f t="shared" si="132"/>
        <v>492.51539690721654</v>
      </c>
      <c r="W600" s="68">
        <f t="shared" si="133"/>
        <v>328.34359793814434</v>
      </c>
    </row>
    <row r="601" spans="1:23" x14ac:dyDescent="0.25">
      <c r="A601" s="169" t="s">
        <v>922</v>
      </c>
      <c r="B601" s="61" t="s">
        <v>395</v>
      </c>
      <c r="C601" s="61" t="s">
        <v>589</v>
      </c>
      <c r="D601" s="61" t="s">
        <v>592</v>
      </c>
      <c r="E601" s="1" t="s">
        <v>839</v>
      </c>
      <c r="F601" s="62" t="str">
        <f t="shared" si="134"/>
        <v>20120</v>
      </c>
      <c r="G601" s="255">
        <v>10620120</v>
      </c>
      <c r="H601" s="1" t="s">
        <v>385</v>
      </c>
      <c r="I601" s="61">
        <v>18</v>
      </c>
      <c r="J601" s="61">
        <v>6.3</v>
      </c>
      <c r="K601" s="61">
        <v>8.8000000000000007</v>
      </c>
      <c r="L601" s="69">
        <f t="shared" si="123"/>
        <v>1.1339999999999999</v>
      </c>
      <c r="M601" s="69">
        <f t="shared" si="124"/>
        <v>1.5840000000000001</v>
      </c>
      <c r="N601" s="56">
        <f>INDEX(Rate_Chart!$A$1:$AK$127,MATCH(Data!J601,Rate_Chart!$A$1:$A$127,0),MATCH(Data!K601,Rate_Chart!$A$1:$AK$1,0))</f>
        <v>52.078949999999999</v>
      </c>
      <c r="O601" s="57">
        <f t="shared" si="125"/>
        <v>937.42110000000002</v>
      </c>
      <c r="P601" s="58">
        <f t="shared" si="126"/>
        <v>428.04616438356163</v>
      </c>
      <c r="Q601" s="58">
        <f t="shared" si="127"/>
        <v>285.36410958904111</v>
      </c>
      <c r="R601" s="66">
        <f t="shared" si="128"/>
        <v>16.404869250000001</v>
      </c>
      <c r="S601" s="64">
        <f t="shared" si="129"/>
        <v>67.5</v>
      </c>
      <c r="T601" s="66">
        <f t="shared" si="130"/>
        <v>1021.3259692500001</v>
      </c>
      <c r="U601" s="68">
        <f t="shared" si="131"/>
        <v>56.740331625000003</v>
      </c>
      <c r="V601" s="68">
        <f t="shared" si="132"/>
        <v>466.35889006849317</v>
      </c>
      <c r="W601" s="68">
        <f t="shared" si="133"/>
        <v>310.90592671232878</v>
      </c>
    </row>
    <row r="602" spans="1:23" x14ac:dyDescent="0.25">
      <c r="A602" s="169" t="s">
        <v>923</v>
      </c>
      <c r="B602" s="61" t="s">
        <v>394</v>
      </c>
      <c r="C602" s="61" t="s">
        <v>589</v>
      </c>
      <c r="D602" s="61" t="s">
        <v>592</v>
      </c>
      <c r="E602" s="1" t="s">
        <v>839</v>
      </c>
      <c r="F602" s="62" t="str">
        <f t="shared" si="134"/>
        <v>20120</v>
      </c>
      <c r="G602" s="255">
        <v>10620120</v>
      </c>
      <c r="H602" s="1" t="s">
        <v>385</v>
      </c>
      <c r="I602" s="61">
        <v>12</v>
      </c>
      <c r="J602" s="61">
        <v>6.5</v>
      </c>
      <c r="K602" s="61">
        <v>8.6999999999999993</v>
      </c>
      <c r="L602" s="69">
        <f t="shared" si="123"/>
        <v>0.78</v>
      </c>
      <c r="M602" s="69">
        <f t="shared" si="124"/>
        <v>1.0439999999999998</v>
      </c>
      <c r="N602" s="56">
        <f>INDEX(Rate_Chart!$A$1:$AK$127,MATCH(Data!J602,Rate_Chart!$A$1:$A$127,0),MATCH(Data!K602,Rate_Chart!$A$1:$AK$1,0))</f>
        <v>53.189499999999995</v>
      </c>
      <c r="O602" s="57">
        <f t="shared" si="125"/>
        <v>638.27399999999989</v>
      </c>
      <c r="P602" s="58">
        <f t="shared" si="126"/>
        <v>432.43495934959344</v>
      </c>
      <c r="Q602" s="58">
        <f t="shared" si="127"/>
        <v>288.28997289972898</v>
      </c>
      <c r="R602" s="66">
        <f t="shared" si="128"/>
        <v>11.169794999999999</v>
      </c>
      <c r="S602" s="64">
        <f t="shared" si="129"/>
        <v>45</v>
      </c>
      <c r="T602" s="66">
        <f t="shared" si="130"/>
        <v>694.44379499999991</v>
      </c>
      <c r="U602" s="68">
        <f t="shared" si="131"/>
        <v>57.870316249999995</v>
      </c>
      <c r="V602" s="68">
        <f t="shared" si="132"/>
        <v>470.49037601626014</v>
      </c>
      <c r="W602" s="68">
        <f t="shared" si="133"/>
        <v>313.66025067750678</v>
      </c>
    </row>
    <row r="603" spans="1:23" x14ac:dyDescent="0.25">
      <c r="A603" s="169" t="s">
        <v>923</v>
      </c>
      <c r="B603" s="61" t="s">
        <v>395</v>
      </c>
      <c r="C603" s="61" t="s">
        <v>589</v>
      </c>
      <c r="D603" s="61" t="s">
        <v>592</v>
      </c>
      <c r="E603" s="1" t="s">
        <v>839</v>
      </c>
      <c r="F603" s="62" t="str">
        <f t="shared" si="134"/>
        <v>20120</v>
      </c>
      <c r="G603" s="255">
        <v>10620120</v>
      </c>
      <c r="H603" s="1" t="s">
        <v>385</v>
      </c>
      <c r="I603" s="61">
        <v>16</v>
      </c>
      <c r="J603" s="61">
        <v>6.2</v>
      </c>
      <c r="K603" s="61">
        <v>8.6</v>
      </c>
      <c r="L603" s="69">
        <f t="shared" si="123"/>
        <v>0.99199999999999999</v>
      </c>
      <c r="M603" s="69">
        <f t="shared" si="124"/>
        <v>1.3759999999999999</v>
      </c>
      <c r="N603" s="56">
        <f>INDEX(Rate_Chart!$A$1:$AK$127,MATCH(Data!J603,Rate_Chart!$A$1:$A$127,0),MATCH(Data!K603,Rate_Chart!$A$1:$AK$1,0))</f>
        <v>50.7346</v>
      </c>
      <c r="O603" s="57">
        <f t="shared" si="125"/>
        <v>811.75360000000001</v>
      </c>
      <c r="P603" s="58">
        <f t="shared" si="126"/>
        <v>425.15027932960902</v>
      </c>
      <c r="Q603" s="58">
        <f t="shared" si="127"/>
        <v>283.4335195530727</v>
      </c>
      <c r="R603" s="66">
        <f t="shared" si="128"/>
        <v>14.205688000000002</v>
      </c>
      <c r="S603" s="64">
        <f t="shared" si="129"/>
        <v>60</v>
      </c>
      <c r="T603" s="66">
        <f t="shared" si="130"/>
        <v>885.95928800000002</v>
      </c>
      <c r="U603" s="68">
        <f t="shared" si="131"/>
        <v>55.372455500000001</v>
      </c>
      <c r="V603" s="68">
        <f t="shared" si="132"/>
        <v>464.01499022346377</v>
      </c>
      <c r="W603" s="68">
        <f t="shared" si="133"/>
        <v>309.34332681564251</v>
      </c>
    </row>
    <row r="604" spans="1:23" x14ac:dyDescent="0.25">
      <c r="A604" s="169" t="s">
        <v>924</v>
      </c>
      <c r="B604" s="61" t="s">
        <v>394</v>
      </c>
      <c r="C604" s="61" t="s">
        <v>589</v>
      </c>
      <c r="D604" s="61" t="s">
        <v>592</v>
      </c>
      <c r="E604" s="1" t="s">
        <v>839</v>
      </c>
      <c r="F604" s="62" t="str">
        <f t="shared" si="134"/>
        <v>20120</v>
      </c>
      <c r="G604" s="255">
        <v>10620120</v>
      </c>
      <c r="H604" s="1" t="s">
        <v>385</v>
      </c>
      <c r="I604" s="61">
        <v>12</v>
      </c>
      <c r="J604" s="61">
        <v>7.2</v>
      </c>
      <c r="K604" s="61">
        <v>8.8000000000000007</v>
      </c>
      <c r="L604" s="69">
        <f t="shared" si="123"/>
        <v>0.8640000000000001</v>
      </c>
      <c r="M604" s="69">
        <f t="shared" si="124"/>
        <v>1.056</v>
      </c>
      <c r="N604" s="56">
        <f>INDEX(Rate_Chart!$A$1:$AK$127,MATCH(Data!J604,Rate_Chart!$A$1:$A$127,0),MATCH(Data!K604,Rate_Chart!$A$1:$AK$1,0))</f>
        <v>59.518800000000006</v>
      </c>
      <c r="O604" s="57">
        <f t="shared" si="125"/>
        <v>714.2256000000001</v>
      </c>
      <c r="P604" s="58">
        <f t="shared" si="126"/>
        <v>455.50102040816324</v>
      </c>
      <c r="Q604" s="58">
        <f t="shared" si="127"/>
        <v>303.66734693877549</v>
      </c>
      <c r="R604" s="66">
        <f t="shared" si="128"/>
        <v>12.498948000000002</v>
      </c>
      <c r="S604" s="64">
        <f t="shared" si="129"/>
        <v>45</v>
      </c>
      <c r="T604" s="66">
        <f t="shared" si="130"/>
        <v>771.72454800000014</v>
      </c>
      <c r="U604" s="68">
        <f t="shared" si="131"/>
        <v>64.310379000000012</v>
      </c>
      <c r="V604" s="68">
        <f t="shared" si="132"/>
        <v>492.17126785714288</v>
      </c>
      <c r="W604" s="68">
        <f t="shared" si="133"/>
        <v>328.11417857142857</v>
      </c>
    </row>
    <row r="605" spans="1:23" x14ac:dyDescent="0.25">
      <c r="A605" s="169" t="s">
        <v>924</v>
      </c>
      <c r="B605" s="61" t="s">
        <v>395</v>
      </c>
      <c r="C605" s="61" t="s">
        <v>589</v>
      </c>
      <c r="D605" s="61" t="s">
        <v>592</v>
      </c>
      <c r="E605" s="1" t="s">
        <v>839</v>
      </c>
      <c r="F605" s="62" t="str">
        <f t="shared" si="134"/>
        <v>20120</v>
      </c>
      <c r="G605" s="255">
        <v>10620120</v>
      </c>
      <c r="H605" s="1" t="s">
        <v>385</v>
      </c>
      <c r="I605" s="61">
        <v>16</v>
      </c>
      <c r="J605" s="61">
        <v>6.8</v>
      </c>
      <c r="K605" s="61">
        <v>8.8000000000000007</v>
      </c>
      <c r="L605" s="69">
        <f t="shared" si="123"/>
        <v>1.0880000000000001</v>
      </c>
      <c r="M605" s="69">
        <f t="shared" si="124"/>
        <v>1.4080000000000001</v>
      </c>
      <c r="N605" s="56">
        <f>INDEX(Rate_Chart!$A$1:$AK$127,MATCH(Data!J605,Rate_Chart!$A$1:$A$127,0),MATCH(Data!K605,Rate_Chart!$A$1:$AK$1,0))</f>
        <v>56.212200000000003</v>
      </c>
      <c r="O605" s="57">
        <f t="shared" si="125"/>
        <v>899.39520000000005</v>
      </c>
      <c r="P605" s="58">
        <f t="shared" si="126"/>
        <v>443.78052631578947</v>
      </c>
      <c r="Q605" s="58">
        <f t="shared" si="127"/>
        <v>295.8536842105263</v>
      </c>
      <c r="R605" s="66">
        <f t="shared" si="128"/>
        <v>15.739416000000002</v>
      </c>
      <c r="S605" s="64">
        <f t="shared" si="129"/>
        <v>60</v>
      </c>
      <c r="T605" s="66">
        <f t="shared" si="130"/>
        <v>975.13461600000005</v>
      </c>
      <c r="U605" s="68">
        <f t="shared" si="131"/>
        <v>60.945913500000003</v>
      </c>
      <c r="V605" s="68">
        <f t="shared" si="132"/>
        <v>481.15194868421054</v>
      </c>
      <c r="W605" s="68">
        <f t="shared" si="133"/>
        <v>320.76796578947369</v>
      </c>
    </row>
    <row r="606" spans="1:23" x14ac:dyDescent="0.25">
      <c r="A606" s="169" t="s">
        <v>921</v>
      </c>
      <c r="B606" s="61" t="s">
        <v>394</v>
      </c>
      <c r="C606" s="61" t="s">
        <v>589</v>
      </c>
      <c r="D606" s="61" t="s">
        <v>590</v>
      </c>
      <c r="E606" s="1" t="s">
        <v>866</v>
      </c>
      <c r="F606" s="62" t="str">
        <f t="shared" si="134"/>
        <v>20121</v>
      </c>
      <c r="G606" s="255">
        <v>10620121</v>
      </c>
      <c r="H606" s="1" t="s">
        <v>385</v>
      </c>
      <c r="I606" s="61">
        <v>22</v>
      </c>
      <c r="J606" s="61">
        <v>6.5</v>
      </c>
      <c r="K606" s="61">
        <v>8.8000000000000007</v>
      </c>
      <c r="L606" s="69">
        <f t="shared" si="123"/>
        <v>1.43</v>
      </c>
      <c r="M606" s="69">
        <f t="shared" si="124"/>
        <v>1.9360000000000002</v>
      </c>
      <c r="N606" s="56">
        <f>INDEX(Rate_Chart!$A$1:$AK$127,MATCH(Data!J606,Rate_Chart!$A$1:$A$127,0),MATCH(Data!K606,Rate_Chart!$A$1:$AK$1,0))</f>
        <v>53.732250000000001</v>
      </c>
      <c r="O606" s="57">
        <f t="shared" si="125"/>
        <v>1182.1095</v>
      </c>
      <c r="P606" s="58">
        <f t="shared" si="126"/>
        <v>434.49258760107813</v>
      </c>
      <c r="Q606" s="58">
        <f t="shared" si="127"/>
        <v>289.66172506738542</v>
      </c>
      <c r="R606" s="66">
        <f t="shared" si="128"/>
        <v>20.686916250000003</v>
      </c>
      <c r="S606" s="64">
        <f t="shared" si="129"/>
        <v>82.5</v>
      </c>
      <c r="T606" s="66">
        <f t="shared" si="130"/>
        <v>1285.29641625</v>
      </c>
      <c r="U606" s="68">
        <f t="shared" si="131"/>
        <v>58.422564375</v>
      </c>
      <c r="V606" s="68">
        <f t="shared" si="132"/>
        <v>472.41965801886789</v>
      </c>
      <c r="W606" s="68">
        <f t="shared" si="133"/>
        <v>314.94643867924526</v>
      </c>
    </row>
    <row r="607" spans="1:23" x14ac:dyDescent="0.25">
      <c r="A607" s="169" t="s">
        <v>921</v>
      </c>
      <c r="B607" s="61" t="s">
        <v>394</v>
      </c>
      <c r="C607" s="61" t="s">
        <v>589</v>
      </c>
      <c r="D607" s="61" t="s">
        <v>590</v>
      </c>
      <c r="E607" s="1" t="s">
        <v>866</v>
      </c>
      <c r="F607" s="62" t="str">
        <f t="shared" si="134"/>
        <v>20121</v>
      </c>
      <c r="G607" s="255">
        <v>10620121</v>
      </c>
      <c r="H607" s="1" t="s">
        <v>386</v>
      </c>
      <c r="I607" s="61">
        <v>61</v>
      </c>
      <c r="J607" s="61">
        <v>3.2</v>
      </c>
      <c r="K607" s="61">
        <v>8</v>
      </c>
      <c r="L607" s="69">
        <f t="shared" si="123"/>
        <v>1.9520000000000002</v>
      </c>
      <c r="M607" s="69">
        <f t="shared" si="124"/>
        <v>4.88</v>
      </c>
      <c r="N607" s="56">
        <f>INDEX(Rate_Chart!$A$1:$AK$127,MATCH(Data!J607,Rate_Chart!$A$1:$A$127,0),MATCH(Data!K607,Rate_Chart!$A$1:$AK$1,0))</f>
        <v>35.585112000000002</v>
      </c>
      <c r="O607" s="57">
        <f t="shared" si="125"/>
        <v>2170.691832</v>
      </c>
      <c r="P607" s="58">
        <f t="shared" si="126"/>
        <v>417.01303124999998</v>
      </c>
      <c r="Q607" s="58">
        <f t="shared" si="127"/>
        <v>278.00868750000001</v>
      </c>
      <c r="R607" s="66">
        <f t="shared" si="128"/>
        <v>37.987107060000007</v>
      </c>
      <c r="S607" s="64">
        <f t="shared" si="129"/>
        <v>228.75</v>
      </c>
      <c r="T607" s="66">
        <f t="shared" si="130"/>
        <v>2437.4289390600002</v>
      </c>
      <c r="U607" s="68">
        <f t="shared" si="131"/>
        <v>39.957851460000001</v>
      </c>
      <c r="V607" s="68">
        <f t="shared" si="132"/>
        <v>468.25607179687495</v>
      </c>
      <c r="W607" s="68">
        <f t="shared" si="133"/>
        <v>312.17071453124998</v>
      </c>
    </row>
    <row r="608" spans="1:23" x14ac:dyDescent="0.25">
      <c r="A608" s="169" t="s">
        <v>921</v>
      </c>
      <c r="B608" s="61" t="s">
        <v>395</v>
      </c>
      <c r="C608" s="61" t="s">
        <v>589</v>
      </c>
      <c r="D608" s="61" t="s">
        <v>590</v>
      </c>
      <c r="E608" s="1" t="s">
        <v>866</v>
      </c>
      <c r="F608" s="62" t="str">
        <f t="shared" si="134"/>
        <v>20121</v>
      </c>
      <c r="G608" s="255">
        <v>10620121</v>
      </c>
      <c r="H608" s="1" t="s">
        <v>385</v>
      </c>
      <c r="I608" s="61">
        <v>8</v>
      </c>
      <c r="J608" s="61">
        <v>6.8</v>
      </c>
      <c r="K608" s="61">
        <v>9</v>
      </c>
      <c r="L608" s="69">
        <f t="shared" si="123"/>
        <v>0.54400000000000004</v>
      </c>
      <c r="M608" s="69">
        <f t="shared" si="124"/>
        <v>0.72</v>
      </c>
      <c r="N608" s="56">
        <f>INDEX(Rate_Chart!$A$1:$AK$127,MATCH(Data!J608,Rate_Chart!$A$1:$A$127,0),MATCH(Data!K608,Rate_Chart!$A$1:$AK$1,0))</f>
        <v>56.78</v>
      </c>
      <c r="O608" s="57">
        <f t="shared" si="125"/>
        <v>454.24</v>
      </c>
      <c r="P608" s="58">
        <f t="shared" si="126"/>
        <v>443.59375</v>
      </c>
      <c r="Q608" s="58">
        <f t="shared" si="127"/>
        <v>295.72916666666669</v>
      </c>
      <c r="R608" s="66">
        <f t="shared" si="128"/>
        <v>7.9492000000000012</v>
      </c>
      <c r="S608" s="64">
        <f t="shared" si="129"/>
        <v>30</v>
      </c>
      <c r="T608" s="66">
        <f t="shared" si="130"/>
        <v>492.18920000000003</v>
      </c>
      <c r="U608" s="68">
        <f t="shared" si="131"/>
        <v>61.523650000000004</v>
      </c>
      <c r="V608" s="68">
        <f t="shared" si="132"/>
        <v>480.65351562500001</v>
      </c>
      <c r="W608" s="68">
        <f t="shared" si="133"/>
        <v>320.43567708333336</v>
      </c>
    </row>
    <row r="609" spans="1:23" x14ac:dyDescent="0.25">
      <c r="A609" s="169" t="s">
        <v>921</v>
      </c>
      <c r="B609" s="61" t="s">
        <v>395</v>
      </c>
      <c r="C609" s="61" t="s">
        <v>589</v>
      </c>
      <c r="D609" s="61" t="s">
        <v>590</v>
      </c>
      <c r="E609" s="1" t="s">
        <v>866</v>
      </c>
      <c r="F609" s="62" t="str">
        <f t="shared" si="134"/>
        <v>20121</v>
      </c>
      <c r="G609" s="255">
        <v>10620121</v>
      </c>
      <c r="H609" s="1" t="s">
        <v>386</v>
      </c>
      <c r="I609" s="61">
        <v>70</v>
      </c>
      <c r="J609" s="61">
        <v>3.2</v>
      </c>
      <c r="K609" s="61">
        <v>8</v>
      </c>
      <c r="L609" s="69">
        <f t="shared" si="123"/>
        <v>2.2400000000000002</v>
      </c>
      <c r="M609" s="69">
        <f t="shared" si="124"/>
        <v>5.6</v>
      </c>
      <c r="N609" s="56">
        <f>INDEX(Rate_Chart!$A$1:$AK$127,MATCH(Data!J609,Rate_Chart!$A$1:$A$127,0),MATCH(Data!K609,Rate_Chart!$A$1:$AK$1,0))</f>
        <v>35.585112000000002</v>
      </c>
      <c r="O609" s="57">
        <f t="shared" si="125"/>
        <v>2490.95784</v>
      </c>
      <c r="P609" s="58">
        <f t="shared" si="126"/>
        <v>417.01303124999998</v>
      </c>
      <c r="Q609" s="58">
        <f t="shared" si="127"/>
        <v>278.00868750000001</v>
      </c>
      <c r="R609" s="66">
        <f t="shared" si="128"/>
        <v>43.591762200000005</v>
      </c>
      <c r="S609" s="64">
        <f t="shared" si="129"/>
        <v>262.5</v>
      </c>
      <c r="T609" s="66">
        <f t="shared" si="130"/>
        <v>2797.0496022000002</v>
      </c>
      <c r="U609" s="68">
        <f t="shared" si="131"/>
        <v>39.957851460000001</v>
      </c>
      <c r="V609" s="68">
        <f t="shared" si="132"/>
        <v>468.25607179687495</v>
      </c>
      <c r="W609" s="68">
        <f t="shared" si="133"/>
        <v>312.17071453124998</v>
      </c>
    </row>
    <row r="610" spans="1:23" x14ac:dyDescent="0.25">
      <c r="A610" s="169" t="s">
        <v>902</v>
      </c>
      <c r="B610" s="61" t="s">
        <v>394</v>
      </c>
      <c r="C610" s="61" t="s">
        <v>589</v>
      </c>
      <c r="D610" s="61" t="s">
        <v>590</v>
      </c>
      <c r="E610" s="1" t="s">
        <v>866</v>
      </c>
      <c r="F610" s="62" t="str">
        <f t="shared" si="134"/>
        <v>20121</v>
      </c>
      <c r="G610" s="255">
        <v>10620121</v>
      </c>
      <c r="H610" s="1" t="s">
        <v>385</v>
      </c>
      <c r="I610" s="61">
        <v>17</v>
      </c>
      <c r="J610" s="61">
        <v>6.8</v>
      </c>
      <c r="K610" s="61">
        <v>8.8000000000000007</v>
      </c>
      <c r="L610" s="69">
        <f t="shared" si="123"/>
        <v>1.1559999999999999</v>
      </c>
      <c r="M610" s="69">
        <f t="shared" si="124"/>
        <v>1.4960000000000002</v>
      </c>
      <c r="N610" s="56">
        <f>INDEX(Rate_Chart!$A$1:$AK$127,MATCH(Data!J610,Rate_Chart!$A$1:$A$127,0),MATCH(Data!K610,Rate_Chart!$A$1:$AK$1,0))</f>
        <v>56.212200000000003</v>
      </c>
      <c r="O610" s="57">
        <f t="shared" si="125"/>
        <v>955.6074000000001</v>
      </c>
      <c r="P610" s="58">
        <f t="shared" si="126"/>
        <v>443.78052631578947</v>
      </c>
      <c r="Q610" s="58">
        <f t="shared" si="127"/>
        <v>295.8536842105263</v>
      </c>
      <c r="R610" s="66">
        <f t="shared" si="128"/>
        <v>16.723129500000002</v>
      </c>
      <c r="S610" s="64">
        <f t="shared" si="129"/>
        <v>63.75</v>
      </c>
      <c r="T610" s="66">
        <f t="shared" si="130"/>
        <v>1036.0805295</v>
      </c>
      <c r="U610" s="68">
        <f t="shared" si="131"/>
        <v>60.945913500000003</v>
      </c>
      <c r="V610" s="68">
        <f t="shared" si="132"/>
        <v>481.15194868421054</v>
      </c>
      <c r="W610" s="68">
        <f t="shared" si="133"/>
        <v>320.76796578947369</v>
      </c>
    </row>
    <row r="611" spans="1:23" x14ac:dyDescent="0.25">
      <c r="A611" s="169" t="s">
        <v>902</v>
      </c>
      <c r="B611" s="61" t="s">
        <v>394</v>
      </c>
      <c r="C611" s="61" t="s">
        <v>589</v>
      </c>
      <c r="D611" s="61" t="s">
        <v>590</v>
      </c>
      <c r="E611" s="1" t="s">
        <v>866</v>
      </c>
      <c r="F611" s="62" t="str">
        <f t="shared" si="134"/>
        <v>20121</v>
      </c>
      <c r="G611" s="255">
        <v>10620121</v>
      </c>
      <c r="H611" s="1" t="s">
        <v>386</v>
      </c>
      <c r="I611" s="61">
        <v>64</v>
      </c>
      <c r="J611" s="61">
        <v>3.5</v>
      </c>
      <c r="K611" s="61">
        <v>8.1</v>
      </c>
      <c r="L611" s="69">
        <f t="shared" si="123"/>
        <v>2.2400000000000002</v>
      </c>
      <c r="M611" s="69">
        <f t="shared" si="124"/>
        <v>5.1840000000000002</v>
      </c>
      <c r="N611" s="56">
        <f>INDEX(Rate_Chart!$A$1:$AK$127,MATCH(Data!J611,Rate_Chart!$A$1:$A$127,0),MATCH(Data!K611,Rate_Chart!$A$1:$AK$1,0))</f>
        <v>37.114125900000005</v>
      </c>
      <c r="O611" s="57">
        <f t="shared" si="125"/>
        <v>2375.3040576000003</v>
      </c>
      <c r="P611" s="58">
        <f t="shared" si="126"/>
        <v>417.01265056179784</v>
      </c>
      <c r="Q611" s="58">
        <f t="shared" si="127"/>
        <v>278.00843370786521</v>
      </c>
      <c r="R611" s="66">
        <f t="shared" si="128"/>
        <v>41.56782100800001</v>
      </c>
      <c r="S611" s="64">
        <f t="shared" si="129"/>
        <v>240</v>
      </c>
      <c r="T611" s="66">
        <f t="shared" si="130"/>
        <v>2656.8718786080003</v>
      </c>
      <c r="U611" s="68">
        <f t="shared" si="131"/>
        <v>41.513623103250005</v>
      </c>
      <c r="V611" s="68">
        <f t="shared" si="132"/>
        <v>466.44520340730344</v>
      </c>
      <c r="W611" s="68">
        <f t="shared" si="133"/>
        <v>310.96346893820231</v>
      </c>
    </row>
    <row r="612" spans="1:23" x14ac:dyDescent="0.25">
      <c r="A612" s="169" t="s">
        <v>902</v>
      </c>
      <c r="B612" s="61" t="s">
        <v>395</v>
      </c>
      <c r="C612" s="61" t="s">
        <v>589</v>
      </c>
      <c r="D612" s="61" t="s">
        <v>590</v>
      </c>
      <c r="E612" s="1" t="s">
        <v>866</v>
      </c>
      <c r="F612" s="62" t="str">
        <f t="shared" si="134"/>
        <v>20121</v>
      </c>
      <c r="G612" s="255">
        <v>10620121</v>
      </c>
      <c r="H612" s="1" t="s">
        <v>385</v>
      </c>
      <c r="I612" s="61">
        <v>18</v>
      </c>
      <c r="J612" s="61">
        <v>6.1</v>
      </c>
      <c r="K612" s="61">
        <v>9</v>
      </c>
      <c r="L612" s="69">
        <f t="shared" si="123"/>
        <v>1.0979999999999999</v>
      </c>
      <c r="M612" s="69">
        <f t="shared" si="124"/>
        <v>1.62</v>
      </c>
      <c r="N612" s="56">
        <f>INDEX(Rate_Chart!$A$1:$AK$127,MATCH(Data!J612,Rate_Chart!$A$1:$A$127,0),MATCH(Data!K612,Rate_Chart!$A$1:$AK$1,0))</f>
        <v>50.935000000000002</v>
      </c>
      <c r="O612" s="57">
        <f t="shared" si="125"/>
        <v>916.83</v>
      </c>
      <c r="P612" s="58">
        <f t="shared" si="126"/>
        <v>420.95041322314052</v>
      </c>
      <c r="Q612" s="58">
        <f t="shared" si="127"/>
        <v>280.63360881542701</v>
      </c>
      <c r="R612" s="66">
        <f t="shared" si="128"/>
        <v>16.044525000000004</v>
      </c>
      <c r="S612" s="64">
        <f t="shared" si="129"/>
        <v>67.5</v>
      </c>
      <c r="T612" s="66">
        <f t="shared" si="130"/>
        <v>1000.3745250000001</v>
      </c>
      <c r="U612" s="68">
        <f t="shared" si="131"/>
        <v>55.576362500000002</v>
      </c>
      <c r="V612" s="68">
        <f t="shared" si="132"/>
        <v>459.30878099173555</v>
      </c>
      <c r="W612" s="68">
        <f t="shared" si="133"/>
        <v>306.20585399449038</v>
      </c>
    </row>
    <row r="613" spans="1:23" x14ac:dyDescent="0.25">
      <c r="A613" s="169" t="s">
        <v>902</v>
      </c>
      <c r="B613" s="61" t="s">
        <v>395</v>
      </c>
      <c r="C613" s="61" t="s">
        <v>589</v>
      </c>
      <c r="D613" s="61" t="s">
        <v>590</v>
      </c>
      <c r="E613" s="1" t="s">
        <v>866</v>
      </c>
      <c r="F613" s="62" t="str">
        <f t="shared" si="134"/>
        <v>20121</v>
      </c>
      <c r="G613" s="255">
        <v>10620121</v>
      </c>
      <c r="H613" s="1" t="s">
        <v>386</v>
      </c>
      <c r="I613" s="61">
        <v>70</v>
      </c>
      <c r="J613" s="61">
        <v>3.3</v>
      </c>
      <c r="K613" s="61">
        <v>8</v>
      </c>
      <c r="L613" s="69">
        <f t="shared" si="123"/>
        <v>2.31</v>
      </c>
      <c r="M613" s="69">
        <f t="shared" si="124"/>
        <v>5.6</v>
      </c>
      <c r="N613" s="56">
        <f>INDEX(Rate_Chart!$A$1:$AK$127,MATCH(Data!J613,Rate_Chart!$A$1:$A$127,0),MATCH(Data!K613,Rate_Chart!$A$1:$AK$1,0))</f>
        <v>36.002112000000004</v>
      </c>
      <c r="O613" s="57">
        <f t="shared" si="125"/>
        <v>2520.1478400000001</v>
      </c>
      <c r="P613" s="58">
        <f t="shared" si="126"/>
        <v>417.01288030888031</v>
      </c>
      <c r="Q613" s="58">
        <f t="shared" si="127"/>
        <v>278.00858687258687</v>
      </c>
      <c r="R613" s="66">
        <f t="shared" si="128"/>
        <v>44.102587200000009</v>
      </c>
      <c r="S613" s="64">
        <f t="shared" si="129"/>
        <v>262.5</v>
      </c>
      <c r="T613" s="66">
        <f t="shared" si="130"/>
        <v>2826.7504272000001</v>
      </c>
      <c r="U613" s="68">
        <f t="shared" si="131"/>
        <v>40.382148960000002</v>
      </c>
      <c r="V613" s="68">
        <f t="shared" si="132"/>
        <v>467.74689915057911</v>
      </c>
      <c r="W613" s="68">
        <f t="shared" si="133"/>
        <v>311.83126610038607</v>
      </c>
    </row>
    <row r="614" spans="1:23" x14ac:dyDescent="0.25">
      <c r="A614" s="169" t="s">
        <v>903</v>
      </c>
      <c r="B614" s="61" t="s">
        <v>394</v>
      </c>
      <c r="C614" s="61" t="s">
        <v>589</v>
      </c>
      <c r="D614" s="61" t="s">
        <v>590</v>
      </c>
      <c r="E614" s="1" t="s">
        <v>866</v>
      </c>
      <c r="F614" s="62" t="str">
        <f t="shared" si="134"/>
        <v>20121</v>
      </c>
      <c r="G614" s="255">
        <v>10620121</v>
      </c>
      <c r="H614" s="1" t="s">
        <v>385</v>
      </c>
      <c r="I614" s="61">
        <v>20</v>
      </c>
      <c r="J614" s="61">
        <v>7</v>
      </c>
      <c r="K614" s="61">
        <v>9</v>
      </c>
      <c r="L614" s="69">
        <f t="shared" si="123"/>
        <v>1.4</v>
      </c>
      <c r="M614" s="69">
        <f t="shared" si="124"/>
        <v>1.8</v>
      </c>
      <c r="N614" s="56">
        <f>INDEX(Rate_Chart!$A$1:$AK$127,MATCH(Data!J614,Rate_Chart!$A$1:$A$127,0),MATCH(Data!K614,Rate_Chart!$A$1:$AK$1,0))</f>
        <v>58.45</v>
      </c>
      <c r="O614" s="57">
        <f t="shared" si="125"/>
        <v>1169</v>
      </c>
      <c r="P614" s="58">
        <f t="shared" si="126"/>
        <v>449.61538461538464</v>
      </c>
      <c r="Q614" s="58">
        <f t="shared" si="127"/>
        <v>299.74358974358978</v>
      </c>
      <c r="R614" s="66">
        <f t="shared" si="128"/>
        <v>20.457500000000003</v>
      </c>
      <c r="S614" s="64">
        <f t="shared" si="129"/>
        <v>75</v>
      </c>
      <c r="T614" s="66">
        <f t="shared" si="130"/>
        <v>1264.4575</v>
      </c>
      <c r="U614" s="68">
        <f t="shared" si="131"/>
        <v>63.222875000000002</v>
      </c>
      <c r="V614" s="68">
        <f t="shared" si="132"/>
        <v>486.32980769230767</v>
      </c>
      <c r="W614" s="68">
        <f t="shared" si="133"/>
        <v>324.21987179487178</v>
      </c>
    </row>
    <row r="615" spans="1:23" x14ac:dyDescent="0.25">
      <c r="A615" s="169" t="s">
        <v>903</v>
      </c>
      <c r="B615" s="61" t="s">
        <v>394</v>
      </c>
      <c r="C615" s="61" t="s">
        <v>589</v>
      </c>
      <c r="D615" s="61" t="s">
        <v>590</v>
      </c>
      <c r="E615" s="1" t="s">
        <v>866</v>
      </c>
      <c r="F615" s="62" t="str">
        <f t="shared" si="134"/>
        <v>20121</v>
      </c>
      <c r="G615" s="255">
        <v>10620121</v>
      </c>
      <c r="H615" s="1" t="s">
        <v>386</v>
      </c>
      <c r="I615" s="61">
        <v>73</v>
      </c>
      <c r="J615" s="61">
        <v>3.7</v>
      </c>
      <c r="K615" s="61">
        <v>8.4</v>
      </c>
      <c r="L615" s="69">
        <f t="shared" si="123"/>
        <v>2.7010000000000001</v>
      </c>
      <c r="M615" s="69">
        <f t="shared" si="124"/>
        <v>6.1320000000000006</v>
      </c>
      <c r="N615" s="56">
        <f>INDEX(Rate_Chart!$A$1:$AK$127,MATCH(Data!J615,Rate_Chart!$A$1:$A$127,0),MATCH(Data!K615,Rate_Chart!$A$1:$AK$1,0))</f>
        <v>38.782167600000008</v>
      </c>
      <c r="O615" s="57">
        <f t="shared" si="125"/>
        <v>2831.0982348000007</v>
      </c>
      <c r="P615" s="58">
        <f t="shared" si="126"/>
        <v>417.01255483870978</v>
      </c>
      <c r="Q615" s="58">
        <f t="shared" si="127"/>
        <v>278.00836989247318</v>
      </c>
      <c r="R615" s="66">
        <f t="shared" si="128"/>
        <v>49.544219109000018</v>
      </c>
      <c r="S615" s="64">
        <f t="shared" si="129"/>
        <v>273.75</v>
      </c>
      <c r="T615" s="66">
        <f t="shared" si="130"/>
        <v>3154.3924539090008</v>
      </c>
      <c r="U615" s="68">
        <f t="shared" si="131"/>
        <v>43.210855533000007</v>
      </c>
      <c r="V615" s="68">
        <f t="shared" si="132"/>
        <v>464.63285519354849</v>
      </c>
      <c r="W615" s="68">
        <f t="shared" si="133"/>
        <v>309.75523679569898</v>
      </c>
    </row>
    <row r="616" spans="1:23" x14ac:dyDescent="0.25">
      <c r="A616" s="169" t="s">
        <v>903</v>
      </c>
      <c r="B616" s="61" t="s">
        <v>395</v>
      </c>
      <c r="C616" s="61" t="s">
        <v>589</v>
      </c>
      <c r="D616" s="61" t="s">
        <v>590</v>
      </c>
      <c r="E616" s="1" t="s">
        <v>866</v>
      </c>
      <c r="F616" s="62" t="str">
        <f t="shared" si="134"/>
        <v>20121</v>
      </c>
      <c r="G616" s="255">
        <v>10620121</v>
      </c>
      <c r="H616" s="1" t="s">
        <v>385</v>
      </c>
      <c r="I616" s="61">
        <v>12</v>
      </c>
      <c r="J616" s="61">
        <v>5.6</v>
      </c>
      <c r="K616" s="61">
        <v>8.8000000000000007</v>
      </c>
      <c r="L616" s="69">
        <f t="shared" si="123"/>
        <v>0.67199999999999993</v>
      </c>
      <c r="M616" s="69">
        <f t="shared" si="124"/>
        <v>1.056</v>
      </c>
      <c r="N616" s="56">
        <f>INDEX(Rate_Chart!$A$1:$AK$127,MATCH(Data!J616,Rate_Chart!$A$1:$A$127,0),MATCH(Data!K616,Rate_Chart!$A$1:$AK$1,0))</f>
        <v>46.292400000000001</v>
      </c>
      <c r="O616" s="57">
        <f t="shared" si="125"/>
        <v>555.50880000000006</v>
      </c>
      <c r="P616" s="58">
        <f t="shared" si="126"/>
        <v>403.71279069767445</v>
      </c>
      <c r="Q616" s="58">
        <f t="shared" si="127"/>
        <v>269.14186046511628</v>
      </c>
      <c r="R616" s="66">
        <f t="shared" si="128"/>
        <v>9.7214040000000015</v>
      </c>
      <c r="S616" s="64">
        <f t="shared" si="129"/>
        <v>45</v>
      </c>
      <c r="T616" s="66">
        <f t="shared" si="130"/>
        <v>610.23020400000007</v>
      </c>
      <c r="U616" s="68">
        <f t="shared" si="131"/>
        <v>50.852517000000006</v>
      </c>
      <c r="V616" s="68">
        <f t="shared" si="132"/>
        <v>443.48125290697681</v>
      </c>
      <c r="W616" s="68">
        <f t="shared" si="133"/>
        <v>295.6541686046512</v>
      </c>
    </row>
    <row r="617" spans="1:23" x14ac:dyDescent="0.25">
      <c r="A617" s="169" t="s">
        <v>903</v>
      </c>
      <c r="B617" s="61" t="s">
        <v>395</v>
      </c>
      <c r="C617" s="61" t="s">
        <v>589</v>
      </c>
      <c r="D617" s="61" t="s">
        <v>590</v>
      </c>
      <c r="E617" s="1" t="s">
        <v>866</v>
      </c>
      <c r="F617" s="62" t="str">
        <f t="shared" si="134"/>
        <v>20121</v>
      </c>
      <c r="G617" s="255">
        <v>10620121</v>
      </c>
      <c r="H617" s="1" t="s">
        <v>386</v>
      </c>
      <c r="I617" s="61">
        <v>70</v>
      </c>
      <c r="J617" s="61">
        <v>3.5</v>
      </c>
      <c r="K617" s="61">
        <v>8.4</v>
      </c>
      <c r="L617" s="69">
        <f t="shared" si="123"/>
        <v>2.4500000000000002</v>
      </c>
      <c r="M617" s="69">
        <f t="shared" si="124"/>
        <v>5.88</v>
      </c>
      <c r="N617" s="56">
        <f>INDEX(Rate_Chart!$A$1:$AK$127,MATCH(Data!J617,Rate_Chart!$A$1:$A$127,0),MATCH(Data!K617,Rate_Chart!$A$1:$AK$1,0))</f>
        <v>37.948167600000005</v>
      </c>
      <c r="O617" s="57">
        <f t="shared" si="125"/>
        <v>2656.3717320000005</v>
      </c>
      <c r="P617" s="58">
        <f t="shared" si="126"/>
        <v>417.01283076923085</v>
      </c>
      <c r="Q617" s="58">
        <f t="shared" si="127"/>
        <v>278.00855384615392</v>
      </c>
      <c r="R617" s="66">
        <f t="shared" si="128"/>
        <v>46.486505310000013</v>
      </c>
      <c r="S617" s="64">
        <f t="shared" si="129"/>
        <v>262.5</v>
      </c>
      <c r="T617" s="66">
        <f t="shared" si="130"/>
        <v>2965.3582373100007</v>
      </c>
      <c r="U617" s="68">
        <f t="shared" si="131"/>
        <v>42.362260533000011</v>
      </c>
      <c r="V617" s="68">
        <f t="shared" si="132"/>
        <v>465.51934651648367</v>
      </c>
      <c r="W617" s="68">
        <f t="shared" si="133"/>
        <v>310.34623101098913</v>
      </c>
    </row>
    <row r="618" spans="1:23" x14ac:dyDescent="0.25">
      <c r="A618" s="169" t="s">
        <v>904</v>
      </c>
      <c r="B618" s="61" t="s">
        <v>394</v>
      </c>
      <c r="C618" s="61" t="s">
        <v>589</v>
      </c>
      <c r="D618" s="61" t="s">
        <v>590</v>
      </c>
      <c r="E618" s="1" t="s">
        <v>866</v>
      </c>
      <c r="F618" s="62" t="str">
        <f t="shared" si="134"/>
        <v>20121</v>
      </c>
      <c r="G618" s="255">
        <v>10620121</v>
      </c>
      <c r="H618" s="1" t="s">
        <v>385</v>
      </c>
      <c r="I618" s="61">
        <v>16</v>
      </c>
      <c r="J618" s="61">
        <v>7</v>
      </c>
      <c r="K618" s="61">
        <v>9</v>
      </c>
      <c r="L618" s="69">
        <f t="shared" si="123"/>
        <v>1.1200000000000001</v>
      </c>
      <c r="M618" s="69">
        <f t="shared" si="124"/>
        <v>1.44</v>
      </c>
      <c r="N618" s="56">
        <f>INDEX(Rate_Chart!$A$1:$AK$127,MATCH(Data!J618,Rate_Chart!$A$1:$A$127,0),MATCH(Data!K618,Rate_Chart!$A$1:$AK$1,0))</f>
        <v>58.45</v>
      </c>
      <c r="O618" s="57">
        <f t="shared" si="125"/>
        <v>935.2</v>
      </c>
      <c r="P618" s="58">
        <f t="shared" si="126"/>
        <v>449.61538461538464</v>
      </c>
      <c r="Q618" s="58">
        <f t="shared" si="127"/>
        <v>299.74358974358978</v>
      </c>
      <c r="R618" s="66">
        <f t="shared" si="128"/>
        <v>16.366000000000003</v>
      </c>
      <c r="S618" s="64">
        <f t="shared" si="129"/>
        <v>60</v>
      </c>
      <c r="T618" s="66">
        <f t="shared" si="130"/>
        <v>1011.566</v>
      </c>
      <c r="U618" s="68">
        <f t="shared" si="131"/>
        <v>63.222875000000002</v>
      </c>
      <c r="V618" s="68">
        <f t="shared" si="132"/>
        <v>486.32980769230767</v>
      </c>
      <c r="W618" s="68">
        <f t="shared" si="133"/>
        <v>324.21987179487178</v>
      </c>
    </row>
    <row r="619" spans="1:23" x14ac:dyDescent="0.25">
      <c r="A619" s="169" t="s">
        <v>904</v>
      </c>
      <c r="B619" s="61" t="s">
        <v>394</v>
      </c>
      <c r="C619" s="61" t="s">
        <v>589</v>
      </c>
      <c r="D619" s="61" t="s">
        <v>590</v>
      </c>
      <c r="E619" s="1" t="s">
        <v>866</v>
      </c>
      <c r="F619" s="62" t="str">
        <f t="shared" si="134"/>
        <v>20121</v>
      </c>
      <c r="G619" s="255">
        <v>10620121</v>
      </c>
      <c r="H619" s="1" t="s">
        <v>386</v>
      </c>
      <c r="I619" s="61">
        <v>79</v>
      </c>
      <c r="J619" s="61">
        <v>3.9</v>
      </c>
      <c r="K619" s="61">
        <v>8</v>
      </c>
      <c r="L619" s="69">
        <f t="shared" si="123"/>
        <v>3.0809999999999995</v>
      </c>
      <c r="M619" s="69">
        <f t="shared" si="124"/>
        <v>6.32</v>
      </c>
      <c r="N619" s="56">
        <f>INDEX(Rate_Chart!$A$1:$AK$127,MATCH(Data!J619,Rate_Chart!$A$1:$A$127,0),MATCH(Data!K619,Rate_Chart!$A$1:$AK$1,0))</f>
        <v>38.504112000000006</v>
      </c>
      <c r="O619" s="57">
        <f t="shared" si="125"/>
        <v>3041.8248480000007</v>
      </c>
      <c r="P619" s="58">
        <f t="shared" si="126"/>
        <v>417.0120433212997</v>
      </c>
      <c r="Q619" s="58">
        <f t="shared" si="127"/>
        <v>278.00802888086645</v>
      </c>
      <c r="R619" s="66">
        <f t="shared" si="128"/>
        <v>53.231934840000015</v>
      </c>
      <c r="S619" s="64">
        <f t="shared" si="129"/>
        <v>296.25</v>
      </c>
      <c r="T619" s="66">
        <f t="shared" si="130"/>
        <v>3391.3067828400008</v>
      </c>
      <c r="U619" s="68">
        <f t="shared" si="131"/>
        <v>42.927933960000011</v>
      </c>
      <c r="V619" s="68">
        <f t="shared" si="132"/>
        <v>464.92347249097486</v>
      </c>
      <c r="W619" s="68">
        <f t="shared" si="133"/>
        <v>309.94898166064991</v>
      </c>
    </row>
    <row r="620" spans="1:23" x14ac:dyDescent="0.25">
      <c r="A620" s="169" t="s">
        <v>904</v>
      </c>
      <c r="B620" s="61" t="s">
        <v>395</v>
      </c>
      <c r="C620" s="61" t="s">
        <v>589</v>
      </c>
      <c r="D620" s="61" t="s">
        <v>590</v>
      </c>
      <c r="E620" s="1" t="s">
        <v>866</v>
      </c>
      <c r="F620" s="62" t="str">
        <f t="shared" si="134"/>
        <v>20121</v>
      </c>
      <c r="G620" s="255">
        <v>10620121</v>
      </c>
      <c r="H620" s="1" t="s">
        <v>385</v>
      </c>
      <c r="I620" s="61">
        <v>18</v>
      </c>
      <c r="J620" s="61">
        <v>5.6</v>
      </c>
      <c r="K620" s="61">
        <v>8.4</v>
      </c>
      <c r="L620" s="69">
        <f t="shared" si="123"/>
        <v>1.008</v>
      </c>
      <c r="M620" s="69">
        <f t="shared" si="124"/>
        <v>1.5120000000000002</v>
      </c>
      <c r="N620" s="56">
        <f>INDEX(Rate_Chart!$A$1:$AK$127,MATCH(Data!J620,Rate_Chart!$A$1:$A$127,0),MATCH(Data!K620,Rate_Chart!$A$1:$AK$1,0))</f>
        <v>45.357199999999999</v>
      </c>
      <c r="O620" s="57">
        <f t="shared" si="125"/>
        <v>816.42959999999994</v>
      </c>
      <c r="P620" s="58">
        <f t="shared" si="126"/>
        <v>404.97500000000002</v>
      </c>
      <c r="Q620" s="58">
        <f t="shared" si="127"/>
        <v>269.98333333333335</v>
      </c>
      <c r="R620" s="66">
        <f t="shared" si="128"/>
        <v>14.287518</v>
      </c>
      <c r="S620" s="64">
        <f t="shared" si="129"/>
        <v>67.5</v>
      </c>
      <c r="T620" s="66">
        <f t="shared" si="130"/>
        <v>898.21711799999991</v>
      </c>
      <c r="U620" s="68">
        <f t="shared" si="131"/>
        <v>49.900950999999992</v>
      </c>
      <c r="V620" s="68">
        <f t="shared" si="132"/>
        <v>445.54420535714286</v>
      </c>
      <c r="W620" s="68">
        <f t="shared" si="133"/>
        <v>297.02947023809526</v>
      </c>
    </row>
    <row r="621" spans="1:23" x14ac:dyDescent="0.25">
      <c r="A621" s="169" t="s">
        <v>904</v>
      </c>
      <c r="B621" s="61" t="s">
        <v>395</v>
      </c>
      <c r="C621" s="61" t="s">
        <v>589</v>
      </c>
      <c r="D621" s="61" t="s">
        <v>590</v>
      </c>
      <c r="E621" s="1" t="s">
        <v>866</v>
      </c>
      <c r="F621" s="62" t="str">
        <f t="shared" si="134"/>
        <v>20121</v>
      </c>
      <c r="G621" s="255">
        <v>10620121</v>
      </c>
      <c r="H621" s="1" t="s">
        <v>386</v>
      </c>
      <c r="I621" s="61">
        <v>58</v>
      </c>
      <c r="J621" s="61">
        <v>3</v>
      </c>
      <c r="K621" s="61">
        <v>8</v>
      </c>
      <c r="L621" s="69">
        <f t="shared" si="123"/>
        <v>1.74</v>
      </c>
      <c r="M621" s="69">
        <f t="shared" si="124"/>
        <v>4.6399999999999997</v>
      </c>
      <c r="N621" s="56">
        <f>INDEX(Rate_Chart!$A$1:$AK$127,MATCH(Data!J621,Rate_Chart!$A$1:$A$127,0),MATCH(Data!K621,Rate_Chart!$A$1:$AK$1,0))</f>
        <v>34.751112000000006</v>
      </c>
      <c r="O621" s="57">
        <f t="shared" si="125"/>
        <v>2015.5644960000004</v>
      </c>
      <c r="P621" s="58">
        <f t="shared" si="126"/>
        <v>417.01334400000002</v>
      </c>
      <c r="Q621" s="58">
        <f t="shared" si="127"/>
        <v>278.00889599999999</v>
      </c>
      <c r="R621" s="66">
        <f t="shared" si="128"/>
        <v>35.27237868000001</v>
      </c>
      <c r="S621" s="64">
        <f t="shared" si="129"/>
        <v>217.5</v>
      </c>
      <c r="T621" s="66">
        <f t="shared" si="130"/>
        <v>2268.3368746800006</v>
      </c>
      <c r="U621" s="68">
        <f t="shared" si="131"/>
        <v>39.109256460000012</v>
      </c>
      <c r="V621" s="68">
        <f t="shared" si="132"/>
        <v>469.31107752000008</v>
      </c>
      <c r="W621" s="68">
        <f t="shared" si="133"/>
        <v>312.87405168000004</v>
      </c>
    </row>
    <row r="622" spans="1:23" x14ac:dyDescent="0.25">
      <c r="A622" s="169" t="s">
        <v>905</v>
      </c>
      <c r="B622" s="61" t="s">
        <v>394</v>
      </c>
      <c r="C622" s="61" t="s">
        <v>589</v>
      </c>
      <c r="D622" s="61" t="s">
        <v>590</v>
      </c>
      <c r="E622" s="1" t="s">
        <v>866</v>
      </c>
      <c r="F622" s="62" t="str">
        <f t="shared" si="134"/>
        <v>20121</v>
      </c>
      <c r="G622" s="255">
        <v>10620121</v>
      </c>
      <c r="H622" s="1" t="s">
        <v>385</v>
      </c>
      <c r="I622" s="61">
        <v>17</v>
      </c>
      <c r="J622" s="61">
        <v>7.2</v>
      </c>
      <c r="K622" s="61">
        <v>9</v>
      </c>
      <c r="L622" s="69">
        <f t="shared" si="123"/>
        <v>1.224</v>
      </c>
      <c r="M622" s="69">
        <f t="shared" si="124"/>
        <v>1.53</v>
      </c>
      <c r="N622" s="56">
        <f>INDEX(Rate_Chart!$A$1:$AK$127,MATCH(Data!J622,Rate_Chart!$A$1:$A$127,0),MATCH(Data!K622,Rate_Chart!$A$1:$AK$1,0))</f>
        <v>60.120000000000005</v>
      </c>
      <c r="O622" s="57">
        <f t="shared" si="125"/>
        <v>1022.0400000000001</v>
      </c>
      <c r="P622" s="58">
        <f t="shared" si="126"/>
        <v>455.4545454545455</v>
      </c>
      <c r="Q622" s="58">
        <f t="shared" si="127"/>
        <v>303.63636363636368</v>
      </c>
      <c r="R622" s="66">
        <f t="shared" si="128"/>
        <v>17.885700000000003</v>
      </c>
      <c r="S622" s="64">
        <f t="shared" si="129"/>
        <v>63.75</v>
      </c>
      <c r="T622" s="66">
        <f t="shared" si="130"/>
        <v>1103.6757</v>
      </c>
      <c r="U622" s="68">
        <f t="shared" si="131"/>
        <v>64.9221</v>
      </c>
      <c r="V622" s="68">
        <f t="shared" si="132"/>
        <v>491.83409090909089</v>
      </c>
      <c r="W622" s="68">
        <f t="shared" si="133"/>
        <v>327.88939393939393</v>
      </c>
    </row>
    <row r="623" spans="1:23" x14ac:dyDescent="0.25">
      <c r="A623" s="169" t="s">
        <v>905</v>
      </c>
      <c r="B623" s="61" t="s">
        <v>394</v>
      </c>
      <c r="C623" s="61" t="s">
        <v>589</v>
      </c>
      <c r="D623" s="61" t="s">
        <v>590</v>
      </c>
      <c r="E623" s="1" t="s">
        <v>866</v>
      </c>
      <c r="F623" s="62" t="str">
        <f t="shared" si="134"/>
        <v>20121</v>
      </c>
      <c r="G623" s="255">
        <v>10620121</v>
      </c>
      <c r="H623" s="1" t="s">
        <v>386</v>
      </c>
      <c r="I623" s="61">
        <v>72</v>
      </c>
      <c r="J623" s="61">
        <v>3.5</v>
      </c>
      <c r="K623" s="61">
        <v>8</v>
      </c>
      <c r="L623" s="69">
        <f t="shared" si="123"/>
        <v>2.52</v>
      </c>
      <c r="M623" s="69">
        <f t="shared" si="124"/>
        <v>5.76</v>
      </c>
      <c r="N623" s="56">
        <f>INDEX(Rate_Chart!$A$1:$AK$127,MATCH(Data!J623,Rate_Chart!$A$1:$A$127,0),MATCH(Data!K623,Rate_Chart!$A$1:$AK$1,0))</f>
        <v>36.836112000000007</v>
      </c>
      <c r="O623" s="57">
        <f t="shared" si="125"/>
        <v>2652.2000640000006</v>
      </c>
      <c r="P623" s="58">
        <f t="shared" si="126"/>
        <v>417.01258867924531</v>
      </c>
      <c r="Q623" s="58">
        <f t="shared" si="127"/>
        <v>278.00839245283021</v>
      </c>
      <c r="R623" s="66">
        <f t="shared" si="128"/>
        <v>46.413501120000014</v>
      </c>
      <c r="S623" s="64">
        <f t="shared" si="129"/>
        <v>270</v>
      </c>
      <c r="T623" s="66">
        <f t="shared" si="130"/>
        <v>2968.6135651200007</v>
      </c>
      <c r="U623" s="68">
        <f t="shared" si="131"/>
        <v>41.230743960000012</v>
      </c>
      <c r="V623" s="68">
        <f t="shared" si="132"/>
        <v>466.76313916981138</v>
      </c>
      <c r="W623" s="68">
        <f t="shared" si="133"/>
        <v>311.17542611320761</v>
      </c>
    </row>
    <row r="624" spans="1:23" x14ac:dyDescent="0.25">
      <c r="A624" s="169" t="s">
        <v>905</v>
      </c>
      <c r="B624" s="61" t="s">
        <v>395</v>
      </c>
      <c r="C624" s="61" t="s">
        <v>589</v>
      </c>
      <c r="D624" s="61" t="s">
        <v>590</v>
      </c>
      <c r="E624" s="1" t="s">
        <v>866</v>
      </c>
      <c r="F624" s="62" t="str">
        <f t="shared" si="134"/>
        <v>20121</v>
      </c>
      <c r="G624" s="255">
        <v>10620121</v>
      </c>
      <c r="H624" s="1" t="s">
        <v>385</v>
      </c>
      <c r="I624" s="61">
        <v>19</v>
      </c>
      <c r="J624" s="61">
        <v>5.6</v>
      </c>
      <c r="K624" s="61">
        <v>8.5</v>
      </c>
      <c r="L624" s="69">
        <f t="shared" ref="L624:L687" si="135">J624*I624/100</f>
        <v>1.0639999999999998</v>
      </c>
      <c r="M624" s="69">
        <f t="shared" ref="M624:M687" si="136">K624*I624/100</f>
        <v>1.615</v>
      </c>
      <c r="N624" s="56">
        <f>INDEX(Rate_Chart!$A$1:$AK$127,MATCH(Data!J624,Rate_Chart!$A$1:$A$127,0),MATCH(Data!K624,Rate_Chart!$A$1:$AK$1,0))</f>
        <v>45.357199999999999</v>
      </c>
      <c r="O624" s="57">
        <f t="shared" ref="O624:O687" si="137">N624*I624</f>
        <v>861.78679999999997</v>
      </c>
      <c r="P624" s="58">
        <f t="shared" ref="P624:P687" si="138">N624/(J624%+K624%*2/3)</f>
        <v>402.57869822485208</v>
      </c>
      <c r="Q624" s="58">
        <f t="shared" ref="Q624:Q687" si="139">P624*2/3</f>
        <v>268.38579881656807</v>
      </c>
      <c r="R624" s="66">
        <f t="shared" ref="R624:R687" si="140">O624*1.75%</f>
        <v>15.081269000000001</v>
      </c>
      <c r="S624" s="64">
        <f t="shared" ref="S624:S687" si="141">I624*3.75</f>
        <v>71.25</v>
      </c>
      <c r="T624" s="66">
        <f t="shared" ref="T624:T687" si="142">R624+S624+O624</f>
        <v>948.11806899999999</v>
      </c>
      <c r="U624" s="68">
        <f t="shared" ref="U624:U687" si="143">T624/I624</f>
        <v>49.900950999999999</v>
      </c>
      <c r="V624" s="68">
        <f t="shared" ref="V624:V687" si="144">U624/(J624%+K624%*2/3)</f>
        <v>442.90784911242605</v>
      </c>
      <c r="W624" s="68">
        <f t="shared" ref="W624:W687" si="145">V624*2/3</f>
        <v>295.27189940828401</v>
      </c>
    </row>
    <row r="625" spans="1:23" x14ac:dyDescent="0.25">
      <c r="A625" s="169" t="s">
        <v>905</v>
      </c>
      <c r="B625" s="61" t="s">
        <v>395</v>
      </c>
      <c r="C625" s="61" t="s">
        <v>589</v>
      </c>
      <c r="D625" s="61" t="s">
        <v>590</v>
      </c>
      <c r="E625" s="1" t="s">
        <v>866</v>
      </c>
      <c r="F625" s="62" t="str">
        <f t="shared" si="134"/>
        <v>20121</v>
      </c>
      <c r="G625" s="255">
        <v>10620121</v>
      </c>
      <c r="H625" s="1" t="s">
        <v>386</v>
      </c>
      <c r="I625" s="61">
        <v>66</v>
      </c>
      <c r="J625" s="61">
        <v>3.4</v>
      </c>
      <c r="K625" s="61">
        <v>8</v>
      </c>
      <c r="L625" s="69">
        <f t="shared" si="135"/>
        <v>2.2440000000000002</v>
      </c>
      <c r="M625" s="69">
        <f t="shared" si="136"/>
        <v>5.28</v>
      </c>
      <c r="N625" s="56">
        <f>INDEX(Rate_Chart!$A$1:$AK$127,MATCH(Data!J625,Rate_Chart!$A$1:$A$127,0),MATCH(Data!K625,Rate_Chart!$A$1:$AK$1,0))</f>
        <v>36.419112000000005</v>
      </c>
      <c r="O625" s="57">
        <f t="shared" si="137"/>
        <v>2403.6613920000004</v>
      </c>
      <c r="P625" s="58">
        <f t="shared" si="138"/>
        <v>417.01273282442747</v>
      </c>
      <c r="Q625" s="58">
        <f t="shared" si="139"/>
        <v>278.00848854961833</v>
      </c>
      <c r="R625" s="66">
        <f t="shared" si="140"/>
        <v>42.064074360000014</v>
      </c>
      <c r="S625" s="64">
        <f t="shared" si="141"/>
        <v>247.5</v>
      </c>
      <c r="T625" s="66">
        <f t="shared" si="142"/>
        <v>2693.2254663600006</v>
      </c>
      <c r="U625" s="68">
        <f t="shared" si="143"/>
        <v>40.806446460000011</v>
      </c>
      <c r="V625" s="68">
        <f t="shared" si="144"/>
        <v>467.24938694656493</v>
      </c>
      <c r="W625" s="68">
        <f t="shared" si="145"/>
        <v>311.49959129770997</v>
      </c>
    </row>
    <row r="626" spans="1:23" x14ac:dyDescent="0.25">
      <c r="A626" s="169" t="s">
        <v>906</v>
      </c>
      <c r="B626" s="61" t="s">
        <v>394</v>
      </c>
      <c r="C626" s="61" t="s">
        <v>589</v>
      </c>
      <c r="D626" s="61" t="s">
        <v>590</v>
      </c>
      <c r="E626" s="1" t="s">
        <v>866</v>
      </c>
      <c r="F626" s="62" t="str">
        <f t="shared" si="134"/>
        <v>20121</v>
      </c>
      <c r="G626" s="255">
        <v>10620121</v>
      </c>
      <c r="H626" s="1" t="s">
        <v>385</v>
      </c>
      <c r="I626" s="61">
        <v>21</v>
      </c>
      <c r="J626" s="61">
        <v>7</v>
      </c>
      <c r="K626" s="61">
        <v>9</v>
      </c>
      <c r="L626" s="69">
        <f t="shared" si="135"/>
        <v>1.47</v>
      </c>
      <c r="M626" s="69">
        <f t="shared" si="136"/>
        <v>1.89</v>
      </c>
      <c r="N626" s="56">
        <f>INDEX(Rate_Chart!$A$1:$AK$127,MATCH(Data!J626,Rate_Chart!$A$1:$A$127,0),MATCH(Data!K626,Rate_Chart!$A$1:$AK$1,0))</f>
        <v>58.45</v>
      </c>
      <c r="O626" s="57">
        <f t="shared" si="137"/>
        <v>1227.45</v>
      </c>
      <c r="P626" s="58">
        <f t="shared" si="138"/>
        <v>449.61538461538464</v>
      </c>
      <c r="Q626" s="58">
        <f t="shared" si="139"/>
        <v>299.74358974358978</v>
      </c>
      <c r="R626" s="66">
        <f t="shared" si="140"/>
        <v>21.480375000000002</v>
      </c>
      <c r="S626" s="64">
        <f t="shared" si="141"/>
        <v>78.75</v>
      </c>
      <c r="T626" s="66">
        <f t="shared" si="142"/>
        <v>1327.6803750000001</v>
      </c>
      <c r="U626" s="68">
        <f t="shared" si="143"/>
        <v>63.222875000000009</v>
      </c>
      <c r="V626" s="68">
        <f t="shared" si="144"/>
        <v>486.32980769230772</v>
      </c>
      <c r="W626" s="68">
        <f t="shared" si="145"/>
        <v>324.21987179487184</v>
      </c>
    </row>
    <row r="627" spans="1:23" x14ac:dyDescent="0.25">
      <c r="A627" s="169" t="s">
        <v>906</v>
      </c>
      <c r="B627" s="61" t="s">
        <v>394</v>
      </c>
      <c r="C627" s="61" t="s">
        <v>589</v>
      </c>
      <c r="D627" s="61" t="s">
        <v>590</v>
      </c>
      <c r="E627" s="1" t="s">
        <v>866</v>
      </c>
      <c r="F627" s="62" t="str">
        <f t="shared" si="134"/>
        <v>20121</v>
      </c>
      <c r="G627" s="255">
        <v>10620121</v>
      </c>
      <c r="H627" s="1" t="s">
        <v>386</v>
      </c>
      <c r="I627" s="61">
        <v>74</v>
      </c>
      <c r="J627" s="61">
        <v>3.4</v>
      </c>
      <c r="K627" s="61">
        <v>8</v>
      </c>
      <c r="L627" s="69">
        <f t="shared" si="135"/>
        <v>2.516</v>
      </c>
      <c r="M627" s="69">
        <f t="shared" si="136"/>
        <v>5.92</v>
      </c>
      <c r="N627" s="56">
        <f>INDEX(Rate_Chart!$A$1:$AK$127,MATCH(Data!J627,Rate_Chart!$A$1:$A$127,0),MATCH(Data!K627,Rate_Chart!$A$1:$AK$1,0))</f>
        <v>36.419112000000005</v>
      </c>
      <c r="O627" s="57">
        <f t="shared" si="137"/>
        <v>2695.0142880000003</v>
      </c>
      <c r="P627" s="58">
        <f t="shared" si="138"/>
        <v>417.01273282442747</v>
      </c>
      <c r="Q627" s="58">
        <f t="shared" si="139"/>
        <v>278.00848854961833</v>
      </c>
      <c r="R627" s="66">
        <f t="shared" si="140"/>
        <v>47.162750040000013</v>
      </c>
      <c r="S627" s="64">
        <f t="shared" si="141"/>
        <v>277.5</v>
      </c>
      <c r="T627" s="66">
        <f t="shared" si="142"/>
        <v>3019.6770380400003</v>
      </c>
      <c r="U627" s="68">
        <f t="shared" si="143"/>
        <v>40.806446460000004</v>
      </c>
      <c r="V627" s="68">
        <f t="shared" si="144"/>
        <v>467.24938694656487</v>
      </c>
      <c r="W627" s="68">
        <f t="shared" si="145"/>
        <v>311.49959129770991</v>
      </c>
    </row>
    <row r="628" spans="1:23" x14ac:dyDescent="0.25">
      <c r="A628" s="169" t="s">
        <v>906</v>
      </c>
      <c r="B628" s="61" t="s">
        <v>395</v>
      </c>
      <c r="C628" s="61" t="s">
        <v>589</v>
      </c>
      <c r="D628" s="61" t="s">
        <v>590</v>
      </c>
      <c r="E628" s="1" t="s">
        <v>866</v>
      </c>
      <c r="F628" s="62" t="str">
        <f t="shared" si="134"/>
        <v>20121</v>
      </c>
      <c r="G628" s="255">
        <v>10620121</v>
      </c>
      <c r="H628" s="1" t="s">
        <v>385</v>
      </c>
      <c r="I628" s="61">
        <v>18</v>
      </c>
      <c r="J628" s="61">
        <v>6.2</v>
      </c>
      <c r="K628" s="61">
        <v>9</v>
      </c>
      <c r="L628" s="69">
        <f t="shared" si="135"/>
        <v>1.1160000000000001</v>
      </c>
      <c r="M628" s="69">
        <f t="shared" si="136"/>
        <v>1.62</v>
      </c>
      <c r="N628" s="56">
        <f>INDEX(Rate_Chart!$A$1:$AK$127,MATCH(Data!J628,Rate_Chart!$A$1:$A$127,0),MATCH(Data!K628,Rate_Chart!$A$1:$AK$1,0))</f>
        <v>51.77</v>
      </c>
      <c r="O628" s="57">
        <f t="shared" si="137"/>
        <v>931.86</v>
      </c>
      <c r="P628" s="58">
        <f t="shared" si="138"/>
        <v>424.34426229508199</v>
      </c>
      <c r="Q628" s="58">
        <f t="shared" si="139"/>
        <v>282.89617486338801</v>
      </c>
      <c r="R628" s="66">
        <f t="shared" si="140"/>
        <v>16.307550000000003</v>
      </c>
      <c r="S628" s="64">
        <f t="shared" si="141"/>
        <v>67.5</v>
      </c>
      <c r="T628" s="66">
        <f t="shared" si="142"/>
        <v>1015.66755</v>
      </c>
      <c r="U628" s="68">
        <f t="shared" si="143"/>
        <v>56.425975000000001</v>
      </c>
      <c r="V628" s="68">
        <f t="shared" si="144"/>
        <v>462.50799180327868</v>
      </c>
      <c r="W628" s="68">
        <f t="shared" si="145"/>
        <v>308.33866120218579</v>
      </c>
    </row>
    <row r="629" spans="1:23" x14ac:dyDescent="0.25">
      <c r="A629" s="169" t="s">
        <v>906</v>
      </c>
      <c r="B629" s="61" t="s">
        <v>395</v>
      </c>
      <c r="C629" s="61" t="s">
        <v>589</v>
      </c>
      <c r="D629" s="61" t="s">
        <v>590</v>
      </c>
      <c r="E629" s="1" t="s">
        <v>866</v>
      </c>
      <c r="F629" s="62" t="str">
        <f t="shared" si="134"/>
        <v>20121</v>
      </c>
      <c r="G629" s="255">
        <v>10620121</v>
      </c>
      <c r="H629" s="1" t="s">
        <v>386</v>
      </c>
      <c r="I629" s="61">
        <v>66</v>
      </c>
      <c r="J629" s="61">
        <v>4</v>
      </c>
      <c r="K629" s="61">
        <v>8.1</v>
      </c>
      <c r="L629" s="69">
        <f t="shared" si="135"/>
        <v>2.64</v>
      </c>
      <c r="M629" s="69">
        <f t="shared" si="136"/>
        <v>5.3460000000000001</v>
      </c>
      <c r="N629" s="56">
        <f>INDEX(Rate_Chart!$A$1:$AK$127,MATCH(Data!J629,Rate_Chart!$A$1:$A$127,0),MATCH(Data!K629,Rate_Chart!$A$1:$AK$1,0))</f>
        <v>39.199125899999999</v>
      </c>
      <c r="O629" s="57">
        <f t="shared" si="137"/>
        <v>2587.1423093999997</v>
      </c>
      <c r="P629" s="58">
        <f t="shared" si="138"/>
        <v>417.01197765957443</v>
      </c>
      <c r="Q629" s="58">
        <f t="shared" si="139"/>
        <v>278.00798510638293</v>
      </c>
      <c r="R629" s="66">
        <f t="shared" si="140"/>
        <v>45.274990414499996</v>
      </c>
      <c r="S629" s="64">
        <f t="shared" si="141"/>
        <v>247.5</v>
      </c>
      <c r="T629" s="66">
        <f t="shared" si="142"/>
        <v>2879.9172998144995</v>
      </c>
      <c r="U629" s="68">
        <f t="shared" si="143"/>
        <v>43.635110603249991</v>
      </c>
      <c r="V629" s="68">
        <f t="shared" si="144"/>
        <v>464.20330428989354</v>
      </c>
      <c r="W629" s="68">
        <f t="shared" si="145"/>
        <v>309.46886952659571</v>
      </c>
    </row>
    <row r="630" spans="1:23" x14ac:dyDescent="0.25">
      <c r="A630" s="169" t="s">
        <v>907</v>
      </c>
      <c r="B630" s="61" t="s">
        <v>394</v>
      </c>
      <c r="C630" s="61" t="s">
        <v>589</v>
      </c>
      <c r="D630" s="61" t="s">
        <v>590</v>
      </c>
      <c r="E630" s="1" t="s">
        <v>866</v>
      </c>
      <c r="F630" s="62" t="str">
        <f t="shared" si="134"/>
        <v>20121</v>
      </c>
      <c r="G630" s="255">
        <v>10620121</v>
      </c>
      <c r="H630" s="1" t="s">
        <v>385</v>
      </c>
      <c r="I630" s="61">
        <v>12</v>
      </c>
      <c r="J630" s="61">
        <v>7.3</v>
      </c>
      <c r="K630" s="61">
        <v>9</v>
      </c>
      <c r="L630" s="69">
        <f t="shared" si="135"/>
        <v>0.87599999999999989</v>
      </c>
      <c r="M630" s="69">
        <f t="shared" si="136"/>
        <v>1.08</v>
      </c>
      <c r="N630" s="56">
        <f>INDEX(Rate_Chart!$A$1:$AK$127,MATCH(Data!J630,Rate_Chart!$A$1:$A$127,0),MATCH(Data!K630,Rate_Chart!$A$1:$AK$1,0))</f>
        <v>60.954999999999998</v>
      </c>
      <c r="O630" s="57">
        <f t="shared" si="137"/>
        <v>731.46</v>
      </c>
      <c r="P630" s="58">
        <f t="shared" si="138"/>
        <v>458.30827067669168</v>
      </c>
      <c r="Q630" s="58">
        <f t="shared" si="139"/>
        <v>305.53884711779443</v>
      </c>
      <c r="R630" s="66">
        <f t="shared" si="140"/>
        <v>12.800550000000001</v>
      </c>
      <c r="S630" s="64">
        <f t="shared" si="141"/>
        <v>45</v>
      </c>
      <c r="T630" s="66">
        <f t="shared" si="142"/>
        <v>789.26055000000008</v>
      </c>
      <c r="U630" s="68">
        <f t="shared" si="143"/>
        <v>65.771712500000007</v>
      </c>
      <c r="V630" s="68">
        <f t="shared" si="144"/>
        <v>494.52415413533839</v>
      </c>
      <c r="W630" s="68">
        <f t="shared" si="145"/>
        <v>329.68276942355891</v>
      </c>
    </row>
    <row r="631" spans="1:23" x14ac:dyDescent="0.25">
      <c r="A631" s="169" t="s">
        <v>907</v>
      </c>
      <c r="B631" s="61" t="s">
        <v>394</v>
      </c>
      <c r="C631" s="61" t="s">
        <v>589</v>
      </c>
      <c r="D631" s="61" t="s">
        <v>590</v>
      </c>
      <c r="E631" s="1" t="s">
        <v>866</v>
      </c>
      <c r="F631" s="62" t="str">
        <f t="shared" si="134"/>
        <v>20121</v>
      </c>
      <c r="G631" s="255">
        <v>10620121</v>
      </c>
      <c r="H631" s="1" t="s">
        <v>386</v>
      </c>
      <c r="I631" s="61">
        <v>59</v>
      </c>
      <c r="J631" s="61">
        <v>3.6</v>
      </c>
      <c r="K631" s="61">
        <v>8.1999999999999993</v>
      </c>
      <c r="L631" s="69">
        <f t="shared" si="135"/>
        <v>2.1240000000000001</v>
      </c>
      <c r="M631" s="69">
        <f t="shared" si="136"/>
        <v>4.8379999999999992</v>
      </c>
      <c r="N631" s="56">
        <f>INDEX(Rate_Chart!$A$1:$AK$127,MATCH(Data!J631,Rate_Chart!$A$1:$A$127,0),MATCH(Data!K631,Rate_Chart!$A$1:$AK$1,0))</f>
        <v>37.809139800000004</v>
      </c>
      <c r="O631" s="57">
        <f t="shared" si="137"/>
        <v>2230.7392482</v>
      </c>
      <c r="P631" s="58">
        <f t="shared" si="138"/>
        <v>417.01257132352941</v>
      </c>
      <c r="Q631" s="58">
        <f t="shared" si="139"/>
        <v>278.00838088235292</v>
      </c>
      <c r="R631" s="66">
        <f t="shared" si="140"/>
        <v>39.037936843500006</v>
      </c>
      <c r="S631" s="64">
        <f t="shared" si="141"/>
        <v>221.25</v>
      </c>
      <c r="T631" s="66">
        <f t="shared" si="142"/>
        <v>2491.0271850435001</v>
      </c>
      <c r="U631" s="68">
        <f t="shared" si="143"/>
        <v>42.220799746499999</v>
      </c>
      <c r="V631" s="68">
        <f t="shared" si="144"/>
        <v>465.6705854393382</v>
      </c>
      <c r="W631" s="68">
        <f t="shared" si="145"/>
        <v>310.44705695955878</v>
      </c>
    </row>
    <row r="632" spans="1:23" x14ac:dyDescent="0.25">
      <c r="A632" s="169" t="s">
        <v>907</v>
      </c>
      <c r="B632" s="61" t="s">
        <v>395</v>
      </c>
      <c r="C632" s="61" t="s">
        <v>589</v>
      </c>
      <c r="D632" s="61" t="s">
        <v>590</v>
      </c>
      <c r="E632" s="1" t="s">
        <v>866</v>
      </c>
      <c r="F632" s="62" t="str">
        <f t="shared" si="134"/>
        <v>20121</v>
      </c>
      <c r="G632" s="255">
        <v>10620121</v>
      </c>
      <c r="H632" s="1" t="s">
        <v>385</v>
      </c>
      <c r="I632" s="61">
        <v>16</v>
      </c>
      <c r="J632" s="61">
        <v>5.6</v>
      </c>
      <c r="K632" s="61">
        <v>8.8000000000000007</v>
      </c>
      <c r="L632" s="69">
        <f t="shared" si="135"/>
        <v>0.89599999999999991</v>
      </c>
      <c r="M632" s="69">
        <f t="shared" si="136"/>
        <v>1.4080000000000001</v>
      </c>
      <c r="N632" s="56">
        <f>INDEX(Rate_Chart!$A$1:$AK$127,MATCH(Data!J632,Rate_Chart!$A$1:$A$127,0),MATCH(Data!K632,Rate_Chart!$A$1:$AK$1,0))</f>
        <v>46.292400000000001</v>
      </c>
      <c r="O632" s="57">
        <f t="shared" si="137"/>
        <v>740.67840000000001</v>
      </c>
      <c r="P632" s="58">
        <f t="shared" si="138"/>
        <v>403.71279069767445</v>
      </c>
      <c r="Q632" s="58">
        <f t="shared" si="139"/>
        <v>269.14186046511628</v>
      </c>
      <c r="R632" s="66">
        <f t="shared" si="140"/>
        <v>12.961872000000001</v>
      </c>
      <c r="S632" s="64">
        <f t="shared" si="141"/>
        <v>60</v>
      </c>
      <c r="T632" s="66">
        <f t="shared" si="142"/>
        <v>813.64027199999998</v>
      </c>
      <c r="U632" s="68">
        <f t="shared" si="143"/>
        <v>50.852516999999999</v>
      </c>
      <c r="V632" s="68">
        <f t="shared" si="144"/>
        <v>443.48125290697675</v>
      </c>
      <c r="W632" s="68">
        <f t="shared" si="145"/>
        <v>295.65416860465115</v>
      </c>
    </row>
    <row r="633" spans="1:23" x14ac:dyDescent="0.25">
      <c r="A633" s="169" t="s">
        <v>907</v>
      </c>
      <c r="B633" s="61" t="s">
        <v>395</v>
      </c>
      <c r="C633" s="61" t="s">
        <v>589</v>
      </c>
      <c r="D633" s="61" t="s">
        <v>590</v>
      </c>
      <c r="E633" s="1" t="s">
        <v>866</v>
      </c>
      <c r="F633" s="62" t="str">
        <f t="shared" si="134"/>
        <v>20121</v>
      </c>
      <c r="G633" s="255">
        <v>10620121</v>
      </c>
      <c r="H633" s="1" t="s">
        <v>386</v>
      </c>
      <c r="I633" s="61">
        <v>54</v>
      </c>
      <c r="J633" s="61">
        <v>3.7</v>
      </c>
      <c r="K633" s="61">
        <v>8.1999999999999993</v>
      </c>
      <c r="L633" s="69">
        <f t="shared" si="135"/>
        <v>1.9980000000000002</v>
      </c>
      <c r="M633" s="69">
        <f t="shared" si="136"/>
        <v>4.4279999999999999</v>
      </c>
      <c r="N633" s="56">
        <f>INDEX(Rate_Chart!$A$1:$AK$127,MATCH(Data!J633,Rate_Chart!$A$1:$A$127,0),MATCH(Data!K633,Rate_Chart!$A$1:$AK$1,0))</f>
        <v>38.226139799999999</v>
      </c>
      <c r="O633" s="57">
        <f t="shared" si="137"/>
        <v>2064.2115491999998</v>
      </c>
      <c r="P633" s="58">
        <f t="shared" si="138"/>
        <v>417.01243418181815</v>
      </c>
      <c r="Q633" s="58">
        <f t="shared" si="139"/>
        <v>278.00828945454543</v>
      </c>
      <c r="R633" s="66">
        <f t="shared" si="140"/>
        <v>36.123702111</v>
      </c>
      <c r="S633" s="64">
        <f t="shared" si="141"/>
        <v>202.5</v>
      </c>
      <c r="T633" s="66">
        <f t="shared" si="142"/>
        <v>2302.8352513109999</v>
      </c>
      <c r="U633" s="68">
        <f t="shared" si="143"/>
        <v>42.645097246500001</v>
      </c>
      <c r="V633" s="68">
        <f t="shared" si="144"/>
        <v>465.21924268909089</v>
      </c>
      <c r="W633" s="68">
        <f t="shared" si="145"/>
        <v>310.14616179272724</v>
      </c>
    </row>
    <row r="634" spans="1:23" x14ac:dyDescent="0.25">
      <c r="A634" s="169" t="s">
        <v>908</v>
      </c>
      <c r="B634" s="61" t="s">
        <v>394</v>
      </c>
      <c r="C634" s="61" t="s">
        <v>589</v>
      </c>
      <c r="D634" s="61" t="s">
        <v>590</v>
      </c>
      <c r="E634" s="1" t="s">
        <v>866</v>
      </c>
      <c r="F634" s="62" t="str">
        <f t="shared" si="134"/>
        <v>20121</v>
      </c>
      <c r="G634" s="255">
        <v>10620121</v>
      </c>
      <c r="H634" s="1" t="s">
        <v>385</v>
      </c>
      <c r="I634" s="61">
        <v>18</v>
      </c>
      <c r="J634" s="61">
        <v>6.6</v>
      </c>
      <c r="K634" s="61">
        <v>9</v>
      </c>
      <c r="L634" s="69">
        <f t="shared" si="135"/>
        <v>1.1879999999999999</v>
      </c>
      <c r="M634" s="69">
        <f t="shared" si="136"/>
        <v>1.62</v>
      </c>
      <c r="N634" s="56">
        <f>INDEX(Rate_Chart!$A$1:$AK$127,MATCH(Data!J634,Rate_Chart!$A$1:$A$127,0),MATCH(Data!K634,Rate_Chart!$A$1:$AK$1,0))</f>
        <v>55.11</v>
      </c>
      <c r="O634" s="57">
        <f t="shared" si="137"/>
        <v>991.98</v>
      </c>
      <c r="P634" s="58">
        <f t="shared" si="138"/>
        <v>437.38095238095235</v>
      </c>
      <c r="Q634" s="58">
        <f t="shared" si="139"/>
        <v>291.58730158730157</v>
      </c>
      <c r="R634" s="66">
        <f t="shared" si="140"/>
        <v>17.359650000000002</v>
      </c>
      <c r="S634" s="64">
        <f t="shared" si="141"/>
        <v>67.5</v>
      </c>
      <c r="T634" s="66">
        <f t="shared" si="142"/>
        <v>1076.8396500000001</v>
      </c>
      <c r="U634" s="68">
        <f t="shared" si="143"/>
        <v>59.824425000000005</v>
      </c>
      <c r="V634" s="68">
        <f t="shared" si="144"/>
        <v>474.79702380952386</v>
      </c>
      <c r="W634" s="68">
        <f t="shared" si="145"/>
        <v>316.53134920634926</v>
      </c>
    </row>
    <row r="635" spans="1:23" x14ac:dyDescent="0.25">
      <c r="A635" s="169" t="s">
        <v>908</v>
      </c>
      <c r="B635" s="61" t="s">
        <v>394</v>
      </c>
      <c r="C635" s="61" t="s">
        <v>589</v>
      </c>
      <c r="D635" s="61" t="s">
        <v>590</v>
      </c>
      <c r="E635" s="1" t="s">
        <v>866</v>
      </c>
      <c r="F635" s="62" t="str">
        <f t="shared" si="134"/>
        <v>20121</v>
      </c>
      <c r="G635" s="255">
        <v>10620121</v>
      </c>
      <c r="H635" s="1" t="s">
        <v>386</v>
      </c>
      <c r="I635" s="61">
        <v>68</v>
      </c>
      <c r="J635" s="61">
        <v>3.6</v>
      </c>
      <c r="K635" s="61">
        <v>8.1999999999999993</v>
      </c>
      <c r="L635" s="69">
        <f t="shared" si="135"/>
        <v>2.448</v>
      </c>
      <c r="M635" s="69">
        <f t="shared" si="136"/>
        <v>5.5759999999999987</v>
      </c>
      <c r="N635" s="56">
        <f>INDEX(Rate_Chart!$A$1:$AK$127,MATCH(Data!J635,Rate_Chart!$A$1:$A$127,0),MATCH(Data!K635,Rate_Chart!$A$1:$AK$1,0))</f>
        <v>37.809139800000004</v>
      </c>
      <c r="O635" s="57">
        <f t="shared" si="137"/>
        <v>2571.0215064000004</v>
      </c>
      <c r="P635" s="58">
        <f t="shared" si="138"/>
        <v>417.01257132352941</v>
      </c>
      <c r="Q635" s="58">
        <f t="shared" si="139"/>
        <v>278.00838088235292</v>
      </c>
      <c r="R635" s="66">
        <f t="shared" si="140"/>
        <v>44.992876362000011</v>
      </c>
      <c r="S635" s="64">
        <f t="shared" si="141"/>
        <v>255</v>
      </c>
      <c r="T635" s="66">
        <f t="shared" si="142"/>
        <v>2871.0143827620004</v>
      </c>
      <c r="U635" s="68">
        <f t="shared" si="143"/>
        <v>42.220799746500006</v>
      </c>
      <c r="V635" s="68">
        <f t="shared" si="144"/>
        <v>465.67058543933825</v>
      </c>
      <c r="W635" s="68">
        <f t="shared" si="145"/>
        <v>310.44705695955884</v>
      </c>
    </row>
    <row r="636" spans="1:23" x14ac:dyDescent="0.25">
      <c r="A636" s="169" t="s">
        <v>908</v>
      </c>
      <c r="B636" s="61" t="s">
        <v>395</v>
      </c>
      <c r="C636" s="61" t="s">
        <v>589</v>
      </c>
      <c r="D636" s="61" t="s">
        <v>590</v>
      </c>
      <c r="E636" s="1" t="s">
        <v>866</v>
      </c>
      <c r="F636" s="62" t="str">
        <f t="shared" si="134"/>
        <v>20121</v>
      </c>
      <c r="G636" s="255">
        <v>10620121</v>
      </c>
      <c r="H636" s="1" t="s">
        <v>385</v>
      </c>
      <c r="I636" s="61">
        <v>11</v>
      </c>
      <c r="J636" s="61">
        <v>6</v>
      </c>
      <c r="K636" s="61">
        <v>8.8000000000000007</v>
      </c>
      <c r="L636" s="69">
        <f t="shared" si="135"/>
        <v>0.66</v>
      </c>
      <c r="M636" s="69">
        <f t="shared" si="136"/>
        <v>0.96800000000000008</v>
      </c>
      <c r="N636" s="56">
        <f>INDEX(Rate_Chart!$A$1:$AK$127,MATCH(Data!J636,Rate_Chart!$A$1:$A$127,0),MATCH(Data!K636,Rate_Chart!$A$1:$AK$1,0))</f>
        <v>49.599000000000004</v>
      </c>
      <c r="O636" s="57">
        <f t="shared" si="137"/>
        <v>545.58900000000006</v>
      </c>
      <c r="P636" s="58">
        <f t="shared" si="138"/>
        <v>417.96910112359552</v>
      </c>
      <c r="Q636" s="58">
        <f t="shared" si="139"/>
        <v>278.64606741573033</v>
      </c>
      <c r="R636" s="66">
        <f t="shared" si="140"/>
        <v>9.5478075000000011</v>
      </c>
      <c r="S636" s="64">
        <f t="shared" si="141"/>
        <v>41.25</v>
      </c>
      <c r="T636" s="66">
        <f t="shared" si="142"/>
        <v>596.38680750000003</v>
      </c>
      <c r="U636" s="68">
        <f t="shared" si="143"/>
        <v>54.2169825</v>
      </c>
      <c r="V636" s="68">
        <f t="shared" si="144"/>
        <v>456.88468398876404</v>
      </c>
      <c r="W636" s="68">
        <f t="shared" si="145"/>
        <v>304.58978932584267</v>
      </c>
    </row>
    <row r="637" spans="1:23" x14ac:dyDescent="0.25">
      <c r="A637" s="169" t="s">
        <v>908</v>
      </c>
      <c r="B637" s="61" t="s">
        <v>395</v>
      </c>
      <c r="C637" s="61" t="s">
        <v>589</v>
      </c>
      <c r="D637" s="61" t="s">
        <v>590</v>
      </c>
      <c r="E637" s="1" t="s">
        <v>866</v>
      </c>
      <c r="F637" s="62" t="str">
        <f t="shared" si="134"/>
        <v>20121</v>
      </c>
      <c r="G637" s="255">
        <v>10620121</v>
      </c>
      <c r="H637" s="1" t="s">
        <v>386</v>
      </c>
      <c r="I637" s="61">
        <v>64</v>
      </c>
      <c r="J637" s="61">
        <v>3.5</v>
      </c>
      <c r="K637" s="61">
        <v>8.1</v>
      </c>
      <c r="L637" s="69">
        <f t="shared" si="135"/>
        <v>2.2400000000000002</v>
      </c>
      <c r="M637" s="69">
        <f t="shared" si="136"/>
        <v>5.1840000000000002</v>
      </c>
      <c r="N637" s="56">
        <f>INDEX(Rate_Chart!$A$1:$AK$127,MATCH(Data!J637,Rate_Chart!$A$1:$A$127,0),MATCH(Data!K637,Rate_Chart!$A$1:$AK$1,0))</f>
        <v>37.114125900000005</v>
      </c>
      <c r="O637" s="57">
        <f t="shared" si="137"/>
        <v>2375.3040576000003</v>
      </c>
      <c r="P637" s="58">
        <f t="shared" si="138"/>
        <v>417.01265056179784</v>
      </c>
      <c r="Q637" s="58">
        <f t="shared" si="139"/>
        <v>278.00843370786521</v>
      </c>
      <c r="R637" s="66">
        <f t="shared" si="140"/>
        <v>41.56782100800001</v>
      </c>
      <c r="S637" s="64">
        <f t="shared" si="141"/>
        <v>240</v>
      </c>
      <c r="T637" s="66">
        <f t="shared" si="142"/>
        <v>2656.8718786080003</v>
      </c>
      <c r="U637" s="68">
        <f t="shared" si="143"/>
        <v>41.513623103250005</v>
      </c>
      <c r="V637" s="68">
        <f t="shared" si="144"/>
        <v>466.44520340730344</v>
      </c>
      <c r="W637" s="68">
        <f t="shared" si="145"/>
        <v>310.96346893820231</v>
      </c>
    </row>
    <row r="638" spans="1:23" x14ac:dyDescent="0.25">
      <c r="A638" s="169" t="s">
        <v>909</v>
      </c>
      <c r="B638" s="61" t="s">
        <v>394</v>
      </c>
      <c r="C638" s="61" t="s">
        <v>589</v>
      </c>
      <c r="D638" s="61" t="s">
        <v>590</v>
      </c>
      <c r="E638" s="1" t="s">
        <v>866</v>
      </c>
      <c r="F638" s="62" t="str">
        <f t="shared" si="134"/>
        <v>20121</v>
      </c>
      <c r="G638" s="255">
        <v>10620121</v>
      </c>
      <c r="H638" s="1" t="s">
        <v>385</v>
      </c>
      <c r="I638" s="61">
        <v>17</v>
      </c>
      <c r="J638" s="61">
        <v>7.3</v>
      </c>
      <c r="K638" s="61">
        <v>9</v>
      </c>
      <c r="L638" s="69">
        <f t="shared" si="135"/>
        <v>1.2409999999999999</v>
      </c>
      <c r="M638" s="69">
        <f t="shared" si="136"/>
        <v>1.53</v>
      </c>
      <c r="N638" s="56">
        <f>INDEX(Rate_Chart!$A$1:$AK$127,MATCH(Data!J638,Rate_Chart!$A$1:$A$127,0),MATCH(Data!K638,Rate_Chart!$A$1:$AK$1,0))</f>
        <v>60.954999999999998</v>
      </c>
      <c r="O638" s="57">
        <f t="shared" si="137"/>
        <v>1036.2349999999999</v>
      </c>
      <c r="P638" s="58">
        <f t="shared" si="138"/>
        <v>458.30827067669168</v>
      </c>
      <c r="Q638" s="58">
        <f t="shared" si="139"/>
        <v>305.53884711779443</v>
      </c>
      <c r="R638" s="66">
        <f t="shared" si="140"/>
        <v>18.134112500000001</v>
      </c>
      <c r="S638" s="64">
        <f t="shared" si="141"/>
        <v>63.75</v>
      </c>
      <c r="T638" s="66">
        <f t="shared" si="142"/>
        <v>1118.1191124999998</v>
      </c>
      <c r="U638" s="68">
        <f t="shared" si="143"/>
        <v>65.771712499999992</v>
      </c>
      <c r="V638" s="68">
        <f t="shared" si="144"/>
        <v>494.52415413533828</v>
      </c>
      <c r="W638" s="68">
        <f t="shared" si="145"/>
        <v>329.68276942355885</v>
      </c>
    </row>
    <row r="639" spans="1:23" x14ac:dyDescent="0.25">
      <c r="A639" s="169" t="s">
        <v>909</v>
      </c>
      <c r="B639" s="61" t="s">
        <v>394</v>
      </c>
      <c r="C639" s="61" t="s">
        <v>589</v>
      </c>
      <c r="D639" s="61" t="s">
        <v>590</v>
      </c>
      <c r="E639" s="1" t="s">
        <v>866</v>
      </c>
      <c r="F639" s="62" t="str">
        <f t="shared" si="134"/>
        <v>20121</v>
      </c>
      <c r="G639" s="255">
        <v>10620121</v>
      </c>
      <c r="H639" s="1" t="s">
        <v>386</v>
      </c>
      <c r="I639" s="61">
        <v>59</v>
      </c>
      <c r="J639" s="61">
        <v>4</v>
      </c>
      <c r="K639" s="61">
        <v>8.1999999999999993</v>
      </c>
      <c r="L639" s="69">
        <f t="shared" si="135"/>
        <v>2.36</v>
      </c>
      <c r="M639" s="69">
        <f t="shared" si="136"/>
        <v>4.8379999999999992</v>
      </c>
      <c r="N639" s="56">
        <f>INDEX(Rate_Chart!$A$1:$AK$127,MATCH(Data!J639,Rate_Chart!$A$1:$A$127,0),MATCH(Data!K639,Rate_Chart!$A$1:$AK$1,0))</f>
        <v>39.477139800000003</v>
      </c>
      <c r="O639" s="57">
        <f t="shared" si="137"/>
        <v>2329.1512482000003</v>
      </c>
      <c r="P639" s="58">
        <f t="shared" si="138"/>
        <v>417.0120401408451</v>
      </c>
      <c r="Q639" s="58">
        <f t="shared" si="139"/>
        <v>278.00802676056338</v>
      </c>
      <c r="R639" s="66">
        <f t="shared" si="140"/>
        <v>40.76014684350001</v>
      </c>
      <c r="S639" s="64">
        <f t="shared" si="141"/>
        <v>221.25</v>
      </c>
      <c r="T639" s="66">
        <f t="shared" si="142"/>
        <v>2591.1613950435003</v>
      </c>
      <c r="U639" s="68">
        <f t="shared" si="143"/>
        <v>43.917989746500005</v>
      </c>
      <c r="V639" s="68">
        <f t="shared" si="144"/>
        <v>463.92242689964797</v>
      </c>
      <c r="W639" s="68">
        <f t="shared" si="145"/>
        <v>309.28161793309863</v>
      </c>
    </row>
    <row r="640" spans="1:23" x14ac:dyDescent="0.25">
      <c r="A640" s="169" t="s">
        <v>909</v>
      </c>
      <c r="B640" s="61" t="s">
        <v>395</v>
      </c>
      <c r="C640" s="61" t="s">
        <v>589</v>
      </c>
      <c r="D640" s="61" t="s">
        <v>590</v>
      </c>
      <c r="E640" s="1" t="s">
        <v>866</v>
      </c>
      <c r="F640" s="62" t="str">
        <f t="shared" si="134"/>
        <v>20121</v>
      </c>
      <c r="G640" s="255">
        <v>10620121</v>
      </c>
      <c r="H640" s="1" t="s">
        <v>385</v>
      </c>
      <c r="I640" s="61">
        <v>15</v>
      </c>
      <c r="J640" s="61">
        <v>5.8</v>
      </c>
      <c r="K640" s="61">
        <v>8.8000000000000007</v>
      </c>
      <c r="L640" s="69">
        <f t="shared" si="135"/>
        <v>0.87</v>
      </c>
      <c r="M640" s="69">
        <f t="shared" si="136"/>
        <v>1.32</v>
      </c>
      <c r="N640" s="56">
        <f>INDEX(Rate_Chart!$A$1:$AK$127,MATCH(Data!J640,Rate_Chart!$A$1:$A$127,0),MATCH(Data!K640,Rate_Chart!$A$1:$AK$1,0))</f>
        <v>47.945700000000002</v>
      </c>
      <c r="O640" s="57">
        <f t="shared" si="137"/>
        <v>719.18550000000005</v>
      </c>
      <c r="P640" s="58">
        <f t="shared" si="138"/>
        <v>410.96314285714288</v>
      </c>
      <c r="Q640" s="58">
        <f t="shared" si="139"/>
        <v>273.97542857142861</v>
      </c>
      <c r="R640" s="66">
        <f t="shared" si="140"/>
        <v>12.585746250000001</v>
      </c>
      <c r="S640" s="64">
        <f t="shared" si="141"/>
        <v>56.25</v>
      </c>
      <c r="T640" s="66">
        <f t="shared" si="142"/>
        <v>788.0212462500001</v>
      </c>
      <c r="U640" s="68">
        <f t="shared" si="143"/>
        <v>52.53474975000001</v>
      </c>
      <c r="V640" s="68">
        <f t="shared" si="144"/>
        <v>450.29785500000008</v>
      </c>
      <c r="W640" s="68">
        <f t="shared" si="145"/>
        <v>300.19857000000007</v>
      </c>
    </row>
    <row r="641" spans="1:23" x14ac:dyDescent="0.25">
      <c r="A641" s="169" t="s">
        <v>909</v>
      </c>
      <c r="B641" s="61" t="s">
        <v>395</v>
      </c>
      <c r="C641" s="61" t="s">
        <v>589</v>
      </c>
      <c r="D641" s="61" t="s">
        <v>590</v>
      </c>
      <c r="E641" s="1" t="s">
        <v>866</v>
      </c>
      <c r="F641" s="62" t="str">
        <f t="shared" si="134"/>
        <v>20121</v>
      </c>
      <c r="G641" s="255">
        <v>10620121</v>
      </c>
      <c r="H641" s="1" t="s">
        <v>386</v>
      </c>
      <c r="I641" s="61">
        <v>56</v>
      </c>
      <c r="J641" s="61">
        <v>3.7</v>
      </c>
      <c r="K641" s="61">
        <v>8.4</v>
      </c>
      <c r="L641" s="69">
        <f t="shared" si="135"/>
        <v>2.0720000000000001</v>
      </c>
      <c r="M641" s="69">
        <f t="shared" si="136"/>
        <v>4.7040000000000006</v>
      </c>
      <c r="N641" s="56">
        <f>INDEX(Rate_Chart!$A$1:$AK$127,MATCH(Data!J641,Rate_Chart!$A$1:$A$127,0),MATCH(Data!K641,Rate_Chart!$A$1:$AK$1,0))</f>
        <v>38.782167600000008</v>
      </c>
      <c r="O641" s="57">
        <f t="shared" si="137"/>
        <v>2171.8013856000007</v>
      </c>
      <c r="P641" s="58">
        <f t="shared" si="138"/>
        <v>417.01255483870978</v>
      </c>
      <c r="Q641" s="58">
        <f t="shared" si="139"/>
        <v>278.00836989247318</v>
      </c>
      <c r="R641" s="66">
        <f t="shared" si="140"/>
        <v>38.006524248000012</v>
      </c>
      <c r="S641" s="64">
        <f t="shared" si="141"/>
        <v>210</v>
      </c>
      <c r="T641" s="66">
        <f t="shared" si="142"/>
        <v>2419.8079098480007</v>
      </c>
      <c r="U641" s="68">
        <f t="shared" si="143"/>
        <v>43.210855533000014</v>
      </c>
      <c r="V641" s="68">
        <f t="shared" si="144"/>
        <v>464.63285519354855</v>
      </c>
      <c r="W641" s="68">
        <f t="shared" si="145"/>
        <v>309.75523679569903</v>
      </c>
    </row>
    <row r="642" spans="1:23" x14ac:dyDescent="0.25">
      <c r="A642" s="169" t="s">
        <v>910</v>
      </c>
      <c r="B642" s="61" t="s">
        <v>394</v>
      </c>
      <c r="C642" s="61" t="s">
        <v>589</v>
      </c>
      <c r="D642" s="61" t="s">
        <v>590</v>
      </c>
      <c r="E642" s="1" t="s">
        <v>866</v>
      </c>
      <c r="F642" s="62" t="str">
        <f t="shared" si="134"/>
        <v>20121</v>
      </c>
      <c r="G642" s="255">
        <v>10620121</v>
      </c>
      <c r="H642" s="1" t="s">
        <v>385</v>
      </c>
      <c r="I642" s="61">
        <v>12</v>
      </c>
      <c r="J642" s="61">
        <v>6.7</v>
      </c>
      <c r="K642" s="61">
        <v>9</v>
      </c>
      <c r="L642" s="69">
        <f t="shared" si="135"/>
        <v>0.80400000000000005</v>
      </c>
      <c r="M642" s="69">
        <f t="shared" si="136"/>
        <v>1.08</v>
      </c>
      <c r="N642" s="56">
        <f>INDEX(Rate_Chart!$A$1:$AK$127,MATCH(Data!J642,Rate_Chart!$A$1:$A$127,0),MATCH(Data!K642,Rate_Chart!$A$1:$AK$1,0))</f>
        <v>55.945</v>
      </c>
      <c r="O642" s="57">
        <f t="shared" si="137"/>
        <v>671.34</v>
      </c>
      <c r="P642" s="58">
        <f t="shared" si="138"/>
        <v>440.51181102362204</v>
      </c>
      <c r="Q642" s="58">
        <f t="shared" si="139"/>
        <v>293.67454068241472</v>
      </c>
      <c r="R642" s="66">
        <f t="shared" si="140"/>
        <v>11.748450000000002</v>
      </c>
      <c r="S642" s="64">
        <f t="shared" si="141"/>
        <v>45</v>
      </c>
      <c r="T642" s="66">
        <f t="shared" si="142"/>
        <v>728.08845000000008</v>
      </c>
      <c r="U642" s="68">
        <f t="shared" si="143"/>
        <v>60.674037500000004</v>
      </c>
      <c r="V642" s="68">
        <f t="shared" si="144"/>
        <v>477.74832677165358</v>
      </c>
      <c r="W642" s="68">
        <f t="shared" si="145"/>
        <v>318.4988845144357</v>
      </c>
    </row>
    <row r="643" spans="1:23" x14ac:dyDescent="0.25">
      <c r="A643" s="169" t="s">
        <v>910</v>
      </c>
      <c r="B643" s="61" t="s">
        <v>394</v>
      </c>
      <c r="C643" s="61" t="s">
        <v>589</v>
      </c>
      <c r="D643" s="61" t="s">
        <v>590</v>
      </c>
      <c r="E643" s="1" t="s">
        <v>866</v>
      </c>
      <c r="F643" s="62" t="str">
        <f t="shared" si="134"/>
        <v>20121</v>
      </c>
      <c r="G643" s="255">
        <v>10620121</v>
      </c>
      <c r="H643" s="1" t="s">
        <v>386</v>
      </c>
      <c r="I643" s="61">
        <v>73</v>
      </c>
      <c r="J643" s="61">
        <v>3.7</v>
      </c>
      <c r="K643" s="61">
        <v>8.1</v>
      </c>
      <c r="L643" s="69">
        <f t="shared" si="135"/>
        <v>2.7010000000000001</v>
      </c>
      <c r="M643" s="69">
        <f t="shared" si="136"/>
        <v>5.9129999999999994</v>
      </c>
      <c r="N643" s="56">
        <f>INDEX(Rate_Chart!$A$1:$AK$127,MATCH(Data!J643,Rate_Chart!$A$1:$A$127,0),MATCH(Data!K643,Rate_Chart!$A$1:$AK$1,0))</f>
        <v>37.948125900000008</v>
      </c>
      <c r="O643" s="57">
        <f t="shared" si="137"/>
        <v>2770.2131907000007</v>
      </c>
      <c r="P643" s="58">
        <f t="shared" si="138"/>
        <v>417.01237252747262</v>
      </c>
      <c r="Q643" s="58">
        <f t="shared" si="139"/>
        <v>278.00824835164843</v>
      </c>
      <c r="R643" s="66">
        <f t="shared" si="140"/>
        <v>48.478730837250019</v>
      </c>
      <c r="S643" s="64">
        <f t="shared" si="141"/>
        <v>273.75</v>
      </c>
      <c r="T643" s="66">
        <f t="shared" si="142"/>
        <v>3092.4419215372509</v>
      </c>
      <c r="U643" s="68">
        <f t="shared" si="143"/>
        <v>42.362218103250015</v>
      </c>
      <c r="V643" s="68">
        <f t="shared" si="144"/>
        <v>465.51888025549471</v>
      </c>
      <c r="W643" s="68">
        <f t="shared" si="145"/>
        <v>310.3459201703298</v>
      </c>
    </row>
    <row r="644" spans="1:23" x14ac:dyDescent="0.25">
      <c r="A644" s="169" t="s">
        <v>910</v>
      </c>
      <c r="B644" s="61" t="s">
        <v>395</v>
      </c>
      <c r="C644" s="61" t="s">
        <v>589</v>
      </c>
      <c r="D644" s="61" t="s">
        <v>590</v>
      </c>
      <c r="E644" s="1" t="s">
        <v>866</v>
      </c>
      <c r="F644" s="62" t="str">
        <f t="shared" si="134"/>
        <v>20121</v>
      </c>
      <c r="G644" s="255">
        <v>10620121</v>
      </c>
      <c r="H644" s="1" t="s">
        <v>385</v>
      </c>
      <c r="I644" s="61">
        <v>6</v>
      </c>
      <c r="J644" s="61">
        <v>6.2</v>
      </c>
      <c r="K644" s="61">
        <v>9</v>
      </c>
      <c r="L644" s="69">
        <f t="shared" si="135"/>
        <v>0.37200000000000005</v>
      </c>
      <c r="M644" s="69">
        <f t="shared" si="136"/>
        <v>0.54</v>
      </c>
      <c r="N644" s="56">
        <f>INDEX(Rate_Chart!$A$1:$AK$127,MATCH(Data!J644,Rate_Chart!$A$1:$A$127,0),MATCH(Data!K644,Rate_Chart!$A$1:$AK$1,0))</f>
        <v>51.77</v>
      </c>
      <c r="O644" s="57">
        <f t="shared" si="137"/>
        <v>310.62</v>
      </c>
      <c r="P644" s="58">
        <f t="shared" si="138"/>
        <v>424.34426229508199</v>
      </c>
      <c r="Q644" s="58">
        <f t="shared" si="139"/>
        <v>282.89617486338801</v>
      </c>
      <c r="R644" s="66">
        <f t="shared" si="140"/>
        <v>5.4358500000000003</v>
      </c>
      <c r="S644" s="64">
        <f t="shared" si="141"/>
        <v>22.5</v>
      </c>
      <c r="T644" s="66">
        <f t="shared" si="142"/>
        <v>338.55585000000002</v>
      </c>
      <c r="U644" s="68">
        <f t="shared" si="143"/>
        <v>56.425975000000001</v>
      </c>
      <c r="V644" s="68">
        <f t="shared" si="144"/>
        <v>462.50799180327868</v>
      </c>
      <c r="W644" s="68">
        <f t="shared" si="145"/>
        <v>308.33866120218579</v>
      </c>
    </row>
    <row r="645" spans="1:23" x14ac:dyDescent="0.25">
      <c r="A645" s="169" t="s">
        <v>910</v>
      </c>
      <c r="B645" s="61" t="s">
        <v>395</v>
      </c>
      <c r="C645" s="61" t="s">
        <v>589</v>
      </c>
      <c r="D645" s="61" t="s">
        <v>590</v>
      </c>
      <c r="E645" s="1" t="s">
        <v>866</v>
      </c>
      <c r="F645" s="62" t="str">
        <f t="shared" ref="F645:F708" si="146">MID(E645,2,5)</f>
        <v>20121</v>
      </c>
      <c r="G645" s="255">
        <v>10620121</v>
      </c>
      <c r="H645" s="1" t="s">
        <v>386</v>
      </c>
      <c r="I645" s="61">
        <v>52</v>
      </c>
      <c r="J645" s="61">
        <v>3.4</v>
      </c>
      <c r="K645" s="61">
        <v>8</v>
      </c>
      <c r="L645" s="69">
        <f t="shared" si="135"/>
        <v>1.7679999999999998</v>
      </c>
      <c r="M645" s="69">
        <f t="shared" si="136"/>
        <v>4.16</v>
      </c>
      <c r="N645" s="56">
        <f>INDEX(Rate_Chart!$A$1:$AK$127,MATCH(Data!J645,Rate_Chart!$A$1:$A$127,0),MATCH(Data!K645,Rate_Chart!$A$1:$AK$1,0))</f>
        <v>36.419112000000005</v>
      </c>
      <c r="O645" s="57">
        <f t="shared" si="137"/>
        <v>1893.7938240000003</v>
      </c>
      <c r="P645" s="58">
        <f t="shared" si="138"/>
        <v>417.01273282442747</v>
      </c>
      <c r="Q645" s="58">
        <f t="shared" si="139"/>
        <v>278.00848854961833</v>
      </c>
      <c r="R645" s="66">
        <f t="shared" si="140"/>
        <v>33.141391920000011</v>
      </c>
      <c r="S645" s="64">
        <f t="shared" si="141"/>
        <v>195</v>
      </c>
      <c r="T645" s="66">
        <f t="shared" si="142"/>
        <v>2121.9352159200002</v>
      </c>
      <c r="U645" s="68">
        <f t="shared" si="143"/>
        <v>40.806446460000004</v>
      </c>
      <c r="V645" s="68">
        <f t="shared" si="144"/>
        <v>467.24938694656487</v>
      </c>
      <c r="W645" s="68">
        <f t="shared" si="145"/>
        <v>311.49959129770991</v>
      </c>
    </row>
    <row r="646" spans="1:23" x14ac:dyDescent="0.25">
      <c r="A646" s="169" t="s">
        <v>911</v>
      </c>
      <c r="B646" s="61" t="s">
        <v>394</v>
      </c>
      <c r="C646" s="61" t="s">
        <v>589</v>
      </c>
      <c r="D646" s="61" t="s">
        <v>590</v>
      </c>
      <c r="E646" s="1" t="s">
        <v>866</v>
      </c>
      <c r="F646" s="62" t="str">
        <f t="shared" si="146"/>
        <v>20121</v>
      </c>
      <c r="G646" s="255">
        <v>10620121</v>
      </c>
      <c r="H646" s="1" t="s">
        <v>385</v>
      </c>
      <c r="I646" s="61">
        <v>14</v>
      </c>
      <c r="J646" s="61">
        <v>6.9</v>
      </c>
      <c r="K646" s="61">
        <v>9</v>
      </c>
      <c r="L646" s="69">
        <f t="shared" si="135"/>
        <v>0.96600000000000008</v>
      </c>
      <c r="M646" s="69">
        <f t="shared" si="136"/>
        <v>1.26</v>
      </c>
      <c r="N646" s="56">
        <f>INDEX(Rate_Chart!$A$1:$AK$127,MATCH(Data!J646,Rate_Chart!$A$1:$A$127,0),MATCH(Data!K646,Rate_Chart!$A$1:$AK$1,0))</f>
        <v>57.615000000000002</v>
      </c>
      <c r="O646" s="57">
        <f t="shared" si="137"/>
        <v>806.61</v>
      </c>
      <c r="P646" s="58">
        <f t="shared" si="138"/>
        <v>446.62790697674421</v>
      </c>
      <c r="Q646" s="58">
        <f t="shared" si="139"/>
        <v>297.75193798449612</v>
      </c>
      <c r="R646" s="66">
        <f t="shared" si="140"/>
        <v>14.115675000000001</v>
      </c>
      <c r="S646" s="64">
        <f t="shared" si="141"/>
        <v>52.5</v>
      </c>
      <c r="T646" s="66">
        <f t="shared" si="142"/>
        <v>873.22567500000002</v>
      </c>
      <c r="U646" s="68">
        <f t="shared" si="143"/>
        <v>62.373262500000003</v>
      </c>
      <c r="V646" s="68">
        <f t="shared" si="144"/>
        <v>483.51366279069771</v>
      </c>
      <c r="W646" s="68">
        <f t="shared" si="145"/>
        <v>322.34244186046516</v>
      </c>
    </row>
    <row r="647" spans="1:23" x14ac:dyDescent="0.25">
      <c r="A647" s="169" t="s">
        <v>911</v>
      </c>
      <c r="B647" s="61" t="s">
        <v>394</v>
      </c>
      <c r="C647" s="61" t="s">
        <v>589</v>
      </c>
      <c r="D647" s="61" t="s">
        <v>590</v>
      </c>
      <c r="E647" s="1" t="s">
        <v>866</v>
      </c>
      <c r="F647" s="62" t="str">
        <f t="shared" si="146"/>
        <v>20121</v>
      </c>
      <c r="G647" s="255">
        <v>10620121</v>
      </c>
      <c r="H647" s="1" t="s">
        <v>386</v>
      </c>
      <c r="I647" s="61">
        <v>72</v>
      </c>
      <c r="J647" s="61">
        <v>3.7</v>
      </c>
      <c r="K647" s="61">
        <v>8.1999999999999993</v>
      </c>
      <c r="L647" s="69">
        <f t="shared" si="135"/>
        <v>2.6640000000000001</v>
      </c>
      <c r="M647" s="69">
        <f t="shared" si="136"/>
        <v>5.9039999999999999</v>
      </c>
      <c r="N647" s="56">
        <f>INDEX(Rate_Chart!$A$1:$AK$127,MATCH(Data!J647,Rate_Chart!$A$1:$A$127,0),MATCH(Data!K647,Rate_Chart!$A$1:$AK$1,0))</f>
        <v>38.226139799999999</v>
      </c>
      <c r="O647" s="57">
        <f t="shared" si="137"/>
        <v>2752.2820655999999</v>
      </c>
      <c r="P647" s="58">
        <f t="shared" si="138"/>
        <v>417.01243418181815</v>
      </c>
      <c r="Q647" s="58">
        <f t="shared" si="139"/>
        <v>278.00828945454543</v>
      </c>
      <c r="R647" s="66">
        <f t="shared" si="140"/>
        <v>48.164936148000002</v>
      </c>
      <c r="S647" s="64">
        <f t="shared" si="141"/>
        <v>270</v>
      </c>
      <c r="T647" s="66">
        <f t="shared" si="142"/>
        <v>3070.4470017479998</v>
      </c>
      <c r="U647" s="68">
        <f t="shared" si="143"/>
        <v>42.645097246500001</v>
      </c>
      <c r="V647" s="68">
        <f t="shared" si="144"/>
        <v>465.21924268909089</v>
      </c>
      <c r="W647" s="68">
        <f t="shared" si="145"/>
        <v>310.14616179272724</v>
      </c>
    </row>
    <row r="648" spans="1:23" x14ac:dyDescent="0.25">
      <c r="A648" s="169" t="s">
        <v>911</v>
      </c>
      <c r="B648" s="61" t="s">
        <v>395</v>
      </c>
      <c r="C648" s="61" t="s">
        <v>589</v>
      </c>
      <c r="D648" s="61" t="s">
        <v>590</v>
      </c>
      <c r="E648" s="1" t="s">
        <v>866</v>
      </c>
      <c r="F648" s="62" t="str">
        <f t="shared" si="146"/>
        <v>20121</v>
      </c>
      <c r="G648" s="255">
        <v>10620121</v>
      </c>
      <c r="H648" s="1" t="s">
        <v>385</v>
      </c>
      <c r="I648" s="61">
        <v>10</v>
      </c>
      <c r="J648" s="61">
        <v>6.5</v>
      </c>
      <c r="K648" s="61">
        <v>9</v>
      </c>
      <c r="L648" s="69">
        <f t="shared" si="135"/>
        <v>0.65</v>
      </c>
      <c r="M648" s="69">
        <f t="shared" si="136"/>
        <v>0.9</v>
      </c>
      <c r="N648" s="56">
        <f>INDEX(Rate_Chart!$A$1:$AK$127,MATCH(Data!J648,Rate_Chart!$A$1:$A$127,0),MATCH(Data!K648,Rate_Chart!$A$1:$AK$1,0))</f>
        <v>54.274999999999999</v>
      </c>
      <c r="O648" s="57">
        <f t="shared" si="137"/>
        <v>542.75</v>
      </c>
      <c r="P648" s="58">
        <f t="shared" si="138"/>
        <v>434.2</v>
      </c>
      <c r="Q648" s="58">
        <f t="shared" si="139"/>
        <v>289.46666666666664</v>
      </c>
      <c r="R648" s="66">
        <f t="shared" si="140"/>
        <v>9.4981250000000017</v>
      </c>
      <c r="S648" s="64">
        <f t="shared" si="141"/>
        <v>37.5</v>
      </c>
      <c r="T648" s="66">
        <f t="shared" si="142"/>
        <v>589.74812499999996</v>
      </c>
      <c r="U648" s="68">
        <f t="shared" si="143"/>
        <v>58.974812499999999</v>
      </c>
      <c r="V648" s="68">
        <f t="shared" si="144"/>
        <v>471.79849999999999</v>
      </c>
      <c r="W648" s="68">
        <f t="shared" si="145"/>
        <v>314.53233333333333</v>
      </c>
    </row>
    <row r="649" spans="1:23" x14ac:dyDescent="0.25">
      <c r="A649" s="169" t="s">
        <v>911</v>
      </c>
      <c r="B649" s="61" t="s">
        <v>395</v>
      </c>
      <c r="C649" s="61" t="s">
        <v>589</v>
      </c>
      <c r="D649" s="61" t="s">
        <v>590</v>
      </c>
      <c r="E649" s="1" t="s">
        <v>866</v>
      </c>
      <c r="F649" s="62" t="str">
        <f t="shared" si="146"/>
        <v>20121</v>
      </c>
      <c r="G649" s="255">
        <v>10620121</v>
      </c>
      <c r="H649" s="1" t="s">
        <v>386</v>
      </c>
      <c r="I649" s="61">
        <v>57</v>
      </c>
      <c r="J649" s="61">
        <v>3.8</v>
      </c>
      <c r="K649" s="61">
        <v>8.4</v>
      </c>
      <c r="L649" s="69">
        <f t="shared" si="135"/>
        <v>2.1659999999999999</v>
      </c>
      <c r="M649" s="69">
        <f t="shared" si="136"/>
        <v>4.7880000000000003</v>
      </c>
      <c r="N649" s="56">
        <f>INDEX(Rate_Chart!$A$1:$AK$127,MATCH(Data!J649,Rate_Chart!$A$1:$A$127,0),MATCH(Data!K649,Rate_Chart!$A$1:$AK$1,0))</f>
        <v>39.19916760000001</v>
      </c>
      <c r="O649" s="57">
        <f t="shared" si="137"/>
        <v>2234.3525532000003</v>
      </c>
      <c r="P649" s="58">
        <f t="shared" si="138"/>
        <v>417.01242127659583</v>
      </c>
      <c r="Q649" s="58">
        <f t="shared" si="139"/>
        <v>278.00828085106389</v>
      </c>
      <c r="R649" s="66">
        <f t="shared" si="140"/>
        <v>39.101169681000009</v>
      </c>
      <c r="S649" s="64">
        <f t="shared" si="141"/>
        <v>213.75</v>
      </c>
      <c r="T649" s="66">
        <f t="shared" si="142"/>
        <v>2487.2037228810004</v>
      </c>
      <c r="U649" s="68">
        <f t="shared" si="143"/>
        <v>43.635153033000009</v>
      </c>
      <c r="V649" s="68">
        <f t="shared" si="144"/>
        <v>464.20375567021284</v>
      </c>
      <c r="W649" s="68">
        <f t="shared" si="145"/>
        <v>309.46917044680856</v>
      </c>
    </row>
    <row r="650" spans="1:23" x14ac:dyDescent="0.25">
      <c r="A650" s="169" t="s">
        <v>912</v>
      </c>
      <c r="B650" s="61" t="s">
        <v>394</v>
      </c>
      <c r="C650" s="61" t="s">
        <v>589</v>
      </c>
      <c r="D650" s="61" t="s">
        <v>590</v>
      </c>
      <c r="E650" s="1" t="s">
        <v>866</v>
      </c>
      <c r="F650" s="62" t="str">
        <f t="shared" si="146"/>
        <v>20121</v>
      </c>
      <c r="G650" s="255">
        <v>10620121</v>
      </c>
      <c r="H650" s="1" t="s">
        <v>385</v>
      </c>
      <c r="I650" s="61">
        <v>13</v>
      </c>
      <c r="J650" s="61">
        <v>7</v>
      </c>
      <c r="K650" s="61">
        <v>9</v>
      </c>
      <c r="L650" s="69">
        <f t="shared" si="135"/>
        <v>0.91</v>
      </c>
      <c r="M650" s="69">
        <f t="shared" si="136"/>
        <v>1.17</v>
      </c>
      <c r="N650" s="56">
        <f>INDEX(Rate_Chart!$A$1:$AK$127,MATCH(Data!J650,Rate_Chart!$A$1:$A$127,0),MATCH(Data!K650,Rate_Chart!$A$1:$AK$1,0))</f>
        <v>58.45</v>
      </c>
      <c r="O650" s="57">
        <f t="shared" si="137"/>
        <v>759.85</v>
      </c>
      <c r="P650" s="58">
        <f t="shared" si="138"/>
        <v>449.61538461538464</v>
      </c>
      <c r="Q650" s="58">
        <f t="shared" si="139"/>
        <v>299.74358974358978</v>
      </c>
      <c r="R650" s="66">
        <f t="shared" si="140"/>
        <v>13.297375000000002</v>
      </c>
      <c r="S650" s="64">
        <f t="shared" si="141"/>
        <v>48.75</v>
      </c>
      <c r="T650" s="66">
        <f t="shared" si="142"/>
        <v>821.89737500000001</v>
      </c>
      <c r="U650" s="68">
        <f t="shared" si="143"/>
        <v>63.222875000000002</v>
      </c>
      <c r="V650" s="68">
        <f t="shared" si="144"/>
        <v>486.32980769230767</v>
      </c>
      <c r="W650" s="68">
        <f t="shared" si="145"/>
        <v>324.21987179487178</v>
      </c>
    </row>
    <row r="651" spans="1:23" x14ac:dyDescent="0.25">
      <c r="A651" s="169" t="s">
        <v>912</v>
      </c>
      <c r="B651" s="61" t="s">
        <v>394</v>
      </c>
      <c r="C651" s="61" t="s">
        <v>589</v>
      </c>
      <c r="D651" s="61" t="s">
        <v>590</v>
      </c>
      <c r="E651" s="1" t="s">
        <v>866</v>
      </c>
      <c r="F651" s="62" t="str">
        <f t="shared" si="146"/>
        <v>20121</v>
      </c>
      <c r="G651" s="255">
        <v>10620121</v>
      </c>
      <c r="H651" s="1" t="s">
        <v>386</v>
      </c>
      <c r="I651" s="61">
        <v>71</v>
      </c>
      <c r="J651" s="61">
        <v>3.7</v>
      </c>
      <c r="K651" s="61">
        <v>8.1999999999999993</v>
      </c>
      <c r="L651" s="69">
        <f t="shared" si="135"/>
        <v>2.6269999999999998</v>
      </c>
      <c r="M651" s="69">
        <f t="shared" si="136"/>
        <v>5.8219999999999992</v>
      </c>
      <c r="N651" s="56">
        <f>INDEX(Rate_Chart!$A$1:$AK$127,MATCH(Data!J651,Rate_Chart!$A$1:$A$127,0),MATCH(Data!K651,Rate_Chart!$A$1:$AK$1,0))</f>
        <v>38.226139799999999</v>
      </c>
      <c r="O651" s="57">
        <f t="shared" si="137"/>
        <v>2714.0559257999998</v>
      </c>
      <c r="P651" s="58">
        <f t="shared" si="138"/>
        <v>417.01243418181815</v>
      </c>
      <c r="Q651" s="58">
        <f t="shared" si="139"/>
        <v>278.00828945454543</v>
      </c>
      <c r="R651" s="66">
        <f t="shared" si="140"/>
        <v>47.4959787015</v>
      </c>
      <c r="S651" s="64">
        <f t="shared" si="141"/>
        <v>266.25</v>
      </c>
      <c r="T651" s="66">
        <f t="shared" si="142"/>
        <v>3027.8019045014998</v>
      </c>
      <c r="U651" s="68">
        <f t="shared" si="143"/>
        <v>42.645097246500001</v>
      </c>
      <c r="V651" s="68">
        <f t="shared" si="144"/>
        <v>465.21924268909089</v>
      </c>
      <c r="W651" s="68">
        <f t="shared" si="145"/>
        <v>310.14616179272724</v>
      </c>
    </row>
    <row r="652" spans="1:23" x14ac:dyDescent="0.25">
      <c r="A652" s="169" t="s">
        <v>912</v>
      </c>
      <c r="B652" s="61" t="s">
        <v>395</v>
      </c>
      <c r="C652" s="61" t="s">
        <v>589</v>
      </c>
      <c r="D652" s="61" t="s">
        <v>590</v>
      </c>
      <c r="E652" s="1" t="s">
        <v>866</v>
      </c>
      <c r="F652" s="62" t="str">
        <f t="shared" si="146"/>
        <v>20121</v>
      </c>
      <c r="G652" s="255">
        <v>10620121</v>
      </c>
      <c r="H652" s="1" t="s">
        <v>385</v>
      </c>
      <c r="I652" s="61">
        <v>19</v>
      </c>
      <c r="J652" s="61">
        <v>6.3</v>
      </c>
      <c r="K652" s="61">
        <v>9</v>
      </c>
      <c r="L652" s="69">
        <f t="shared" si="135"/>
        <v>1.1970000000000001</v>
      </c>
      <c r="M652" s="69">
        <f t="shared" si="136"/>
        <v>1.71</v>
      </c>
      <c r="N652" s="56">
        <f>INDEX(Rate_Chart!$A$1:$AK$127,MATCH(Data!J652,Rate_Chart!$A$1:$A$127,0),MATCH(Data!K652,Rate_Chart!$A$1:$AK$1,0))</f>
        <v>52.604999999999997</v>
      </c>
      <c r="O652" s="57">
        <f t="shared" si="137"/>
        <v>999.49499999999989</v>
      </c>
      <c r="P652" s="58">
        <f t="shared" si="138"/>
        <v>427.6829268292683</v>
      </c>
      <c r="Q652" s="58">
        <f t="shared" si="139"/>
        <v>285.1219512195122</v>
      </c>
      <c r="R652" s="66">
        <f t="shared" si="140"/>
        <v>17.491162500000002</v>
      </c>
      <c r="S652" s="64">
        <f t="shared" si="141"/>
        <v>71.25</v>
      </c>
      <c r="T652" s="66">
        <f t="shared" si="142"/>
        <v>1088.2361624999999</v>
      </c>
      <c r="U652" s="68">
        <f t="shared" si="143"/>
        <v>57.275587499999993</v>
      </c>
      <c r="V652" s="68">
        <f t="shared" si="144"/>
        <v>465.65518292682924</v>
      </c>
      <c r="W652" s="68">
        <f t="shared" si="145"/>
        <v>310.43678861788618</v>
      </c>
    </row>
    <row r="653" spans="1:23" x14ac:dyDescent="0.25">
      <c r="A653" s="169" t="s">
        <v>912</v>
      </c>
      <c r="B653" s="61" t="s">
        <v>395</v>
      </c>
      <c r="C653" s="61" t="s">
        <v>589</v>
      </c>
      <c r="D653" s="61" t="s">
        <v>590</v>
      </c>
      <c r="E653" s="1" t="s">
        <v>866</v>
      </c>
      <c r="F653" s="62" t="str">
        <f t="shared" si="146"/>
        <v>20121</v>
      </c>
      <c r="G653" s="255">
        <v>10620121</v>
      </c>
      <c r="H653" s="1" t="s">
        <v>386</v>
      </c>
      <c r="I653" s="61">
        <v>63</v>
      </c>
      <c r="J653" s="61">
        <v>3.7</v>
      </c>
      <c r="K653" s="61">
        <v>8.4</v>
      </c>
      <c r="L653" s="69">
        <f t="shared" si="135"/>
        <v>2.3310000000000004</v>
      </c>
      <c r="M653" s="69">
        <f t="shared" si="136"/>
        <v>5.2920000000000007</v>
      </c>
      <c r="N653" s="56">
        <f>INDEX(Rate_Chart!$A$1:$AK$127,MATCH(Data!J653,Rate_Chart!$A$1:$A$127,0),MATCH(Data!K653,Rate_Chart!$A$1:$AK$1,0))</f>
        <v>38.782167600000008</v>
      </c>
      <c r="O653" s="57">
        <f t="shared" si="137"/>
        <v>2443.2765588000007</v>
      </c>
      <c r="P653" s="58">
        <f t="shared" si="138"/>
        <v>417.01255483870978</v>
      </c>
      <c r="Q653" s="58">
        <f t="shared" si="139"/>
        <v>278.00836989247318</v>
      </c>
      <c r="R653" s="66">
        <f t="shared" si="140"/>
        <v>42.757339779000013</v>
      </c>
      <c r="S653" s="64">
        <f t="shared" si="141"/>
        <v>236.25</v>
      </c>
      <c r="T653" s="66">
        <f t="shared" si="142"/>
        <v>2722.2838985790008</v>
      </c>
      <c r="U653" s="68">
        <f t="shared" si="143"/>
        <v>43.210855533000014</v>
      </c>
      <c r="V653" s="68">
        <f t="shared" si="144"/>
        <v>464.63285519354855</v>
      </c>
      <c r="W653" s="68">
        <f t="shared" si="145"/>
        <v>309.75523679569903</v>
      </c>
    </row>
    <row r="654" spans="1:23" x14ac:dyDescent="0.25">
      <c r="A654" s="169" t="s">
        <v>913</v>
      </c>
      <c r="B654" s="61" t="s">
        <v>394</v>
      </c>
      <c r="C654" s="61" t="s">
        <v>589</v>
      </c>
      <c r="D654" s="61" t="s">
        <v>590</v>
      </c>
      <c r="E654" s="1" t="s">
        <v>866</v>
      </c>
      <c r="F654" s="62" t="str">
        <f t="shared" si="146"/>
        <v>20121</v>
      </c>
      <c r="G654" s="255">
        <v>10620121</v>
      </c>
      <c r="H654" s="1" t="s">
        <v>385</v>
      </c>
      <c r="I654" s="61">
        <v>11</v>
      </c>
      <c r="J654" s="61">
        <v>7.3</v>
      </c>
      <c r="K654" s="61">
        <v>9</v>
      </c>
      <c r="L654" s="69">
        <f t="shared" si="135"/>
        <v>0.80299999999999994</v>
      </c>
      <c r="M654" s="69">
        <f t="shared" si="136"/>
        <v>0.99</v>
      </c>
      <c r="N654" s="56">
        <f>INDEX(Rate_Chart!$A$1:$AK$127,MATCH(Data!J654,Rate_Chart!$A$1:$A$127,0),MATCH(Data!K654,Rate_Chart!$A$1:$AK$1,0))</f>
        <v>60.954999999999998</v>
      </c>
      <c r="O654" s="57">
        <f t="shared" si="137"/>
        <v>670.505</v>
      </c>
      <c r="P654" s="58">
        <f t="shared" si="138"/>
        <v>458.30827067669168</v>
      </c>
      <c r="Q654" s="58">
        <f t="shared" si="139"/>
        <v>305.53884711779443</v>
      </c>
      <c r="R654" s="66">
        <f t="shared" si="140"/>
        <v>11.733837500000002</v>
      </c>
      <c r="S654" s="64">
        <f t="shared" si="141"/>
        <v>41.25</v>
      </c>
      <c r="T654" s="66">
        <f t="shared" si="142"/>
        <v>723.48883750000005</v>
      </c>
      <c r="U654" s="68">
        <f t="shared" si="143"/>
        <v>65.771712500000007</v>
      </c>
      <c r="V654" s="68">
        <f t="shared" si="144"/>
        <v>494.52415413533839</v>
      </c>
      <c r="W654" s="68">
        <f t="shared" si="145"/>
        <v>329.68276942355891</v>
      </c>
    </row>
    <row r="655" spans="1:23" x14ac:dyDescent="0.25">
      <c r="A655" s="169" t="s">
        <v>913</v>
      </c>
      <c r="B655" s="61" t="s">
        <v>394</v>
      </c>
      <c r="C655" s="61" t="s">
        <v>589</v>
      </c>
      <c r="D655" s="61" t="s">
        <v>590</v>
      </c>
      <c r="E655" s="1" t="s">
        <v>866</v>
      </c>
      <c r="F655" s="62" t="str">
        <f t="shared" si="146"/>
        <v>20121</v>
      </c>
      <c r="G655" s="255">
        <v>10620121</v>
      </c>
      <c r="H655" s="1" t="s">
        <v>386</v>
      </c>
      <c r="I655" s="61">
        <v>68</v>
      </c>
      <c r="J655" s="61">
        <v>3.9</v>
      </c>
      <c r="K655" s="61">
        <v>8.1999999999999993</v>
      </c>
      <c r="L655" s="69">
        <f t="shared" si="135"/>
        <v>2.6519999999999997</v>
      </c>
      <c r="M655" s="69">
        <f t="shared" si="136"/>
        <v>5.5759999999999987</v>
      </c>
      <c r="N655" s="56">
        <f>INDEX(Rate_Chart!$A$1:$AK$127,MATCH(Data!J655,Rate_Chart!$A$1:$A$127,0),MATCH(Data!K655,Rate_Chart!$A$1:$AK$1,0))</f>
        <v>39.060139800000002</v>
      </c>
      <c r="O655" s="57">
        <f t="shared" si="137"/>
        <v>2656.0895064000001</v>
      </c>
      <c r="P655" s="58">
        <f t="shared" si="138"/>
        <v>417.01216868327407</v>
      </c>
      <c r="Q655" s="58">
        <f t="shared" si="139"/>
        <v>278.00811245551603</v>
      </c>
      <c r="R655" s="66">
        <f t="shared" si="140"/>
        <v>46.481566362000009</v>
      </c>
      <c r="S655" s="64">
        <f t="shared" si="141"/>
        <v>255</v>
      </c>
      <c r="T655" s="66">
        <f t="shared" si="142"/>
        <v>2957.5710727620003</v>
      </c>
      <c r="U655" s="68">
        <f t="shared" si="143"/>
        <v>43.493692246500004</v>
      </c>
      <c r="V655" s="68">
        <f t="shared" si="144"/>
        <v>464.34546882384348</v>
      </c>
      <c r="W655" s="68">
        <f t="shared" si="145"/>
        <v>309.5636458825623</v>
      </c>
    </row>
    <row r="656" spans="1:23" x14ac:dyDescent="0.25">
      <c r="A656" s="169" t="s">
        <v>913</v>
      </c>
      <c r="B656" s="61" t="s">
        <v>395</v>
      </c>
      <c r="C656" s="61" t="s">
        <v>589</v>
      </c>
      <c r="D656" s="61" t="s">
        <v>590</v>
      </c>
      <c r="E656" s="1" t="s">
        <v>866</v>
      </c>
      <c r="F656" s="62" t="str">
        <f t="shared" si="146"/>
        <v>20121</v>
      </c>
      <c r="G656" s="255">
        <v>10620121</v>
      </c>
      <c r="H656" s="1" t="s">
        <v>385</v>
      </c>
      <c r="I656" s="61">
        <v>15</v>
      </c>
      <c r="J656" s="61">
        <v>6.8</v>
      </c>
      <c r="K656" s="61">
        <v>9</v>
      </c>
      <c r="L656" s="69">
        <f t="shared" si="135"/>
        <v>1.02</v>
      </c>
      <c r="M656" s="69">
        <f t="shared" si="136"/>
        <v>1.35</v>
      </c>
      <c r="N656" s="56">
        <f>INDEX(Rate_Chart!$A$1:$AK$127,MATCH(Data!J656,Rate_Chart!$A$1:$A$127,0),MATCH(Data!K656,Rate_Chart!$A$1:$AK$1,0))</f>
        <v>56.78</v>
      </c>
      <c r="O656" s="57">
        <f t="shared" si="137"/>
        <v>851.7</v>
      </c>
      <c r="P656" s="58">
        <f t="shared" si="138"/>
        <v>443.59375</v>
      </c>
      <c r="Q656" s="58">
        <f t="shared" si="139"/>
        <v>295.72916666666669</v>
      </c>
      <c r="R656" s="66">
        <f t="shared" si="140"/>
        <v>14.904750000000002</v>
      </c>
      <c r="S656" s="64">
        <f t="shared" si="141"/>
        <v>56.25</v>
      </c>
      <c r="T656" s="66">
        <f t="shared" si="142"/>
        <v>922.85475000000008</v>
      </c>
      <c r="U656" s="68">
        <f t="shared" si="143"/>
        <v>61.523650000000004</v>
      </c>
      <c r="V656" s="68">
        <f t="shared" si="144"/>
        <v>480.65351562500001</v>
      </c>
      <c r="W656" s="68">
        <f t="shared" si="145"/>
        <v>320.43567708333336</v>
      </c>
    </row>
    <row r="657" spans="1:23" x14ac:dyDescent="0.25">
      <c r="A657" s="169" t="s">
        <v>913</v>
      </c>
      <c r="B657" s="61" t="s">
        <v>395</v>
      </c>
      <c r="C657" s="61" t="s">
        <v>589</v>
      </c>
      <c r="D657" s="61" t="s">
        <v>590</v>
      </c>
      <c r="E657" s="1" t="s">
        <v>866</v>
      </c>
      <c r="F657" s="62" t="str">
        <f t="shared" si="146"/>
        <v>20121</v>
      </c>
      <c r="G657" s="255">
        <v>10620121</v>
      </c>
      <c r="H657" s="1" t="s">
        <v>386</v>
      </c>
      <c r="I657" s="61">
        <v>63</v>
      </c>
      <c r="J657" s="61">
        <v>3.5</v>
      </c>
      <c r="K657" s="61">
        <v>8</v>
      </c>
      <c r="L657" s="69">
        <f t="shared" si="135"/>
        <v>2.2050000000000001</v>
      </c>
      <c r="M657" s="69">
        <f t="shared" si="136"/>
        <v>5.04</v>
      </c>
      <c r="N657" s="56">
        <f>INDEX(Rate_Chart!$A$1:$AK$127,MATCH(Data!J657,Rate_Chart!$A$1:$A$127,0),MATCH(Data!K657,Rate_Chart!$A$1:$AK$1,0))</f>
        <v>36.836112000000007</v>
      </c>
      <c r="O657" s="57">
        <f t="shared" si="137"/>
        <v>2320.6750560000005</v>
      </c>
      <c r="P657" s="58">
        <f t="shared" si="138"/>
        <v>417.01258867924531</v>
      </c>
      <c r="Q657" s="58">
        <f t="shared" si="139"/>
        <v>278.00839245283021</v>
      </c>
      <c r="R657" s="66">
        <f t="shared" si="140"/>
        <v>40.611813480000009</v>
      </c>
      <c r="S657" s="64">
        <f t="shared" si="141"/>
        <v>236.25</v>
      </c>
      <c r="T657" s="66">
        <f t="shared" si="142"/>
        <v>2597.5368694800004</v>
      </c>
      <c r="U657" s="68">
        <f t="shared" si="143"/>
        <v>41.230743960000005</v>
      </c>
      <c r="V657" s="68">
        <f t="shared" si="144"/>
        <v>466.76313916981132</v>
      </c>
      <c r="W657" s="68">
        <f t="shared" si="145"/>
        <v>311.17542611320755</v>
      </c>
    </row>
    <row r="658" spans="1:23" x14ac:dyDescent="0.25">
      <c r="A658" s="169" t="s">
        <v>914</v>
      </c>
      <c r="B658" s="61" t="s">
        <v>394</v>
      </c>
      <c r="C658" s="61" t="s">
        <v>589</v>
      </c>
      <c r="D658" s="61" t="s">
        <v>590</v>
      </c>
      <c r="E658" s="1" t="s">
        <v>866</v>
      </c>
      <c r="F658" s="62" t="str">
        <f t="shared" si="146"/>
        <v>20121</v>
      </c>
      <c r="G658" s="255">
        <v>10620121</v>
      </c>
      <c r="H658" s="1" t="s">
        <v>385</v>
      </c>
      <c r="I658" s="61">
        <v>12</v>
      </c>
      <c r="J658" s="61">
        <v>7.5</v>
      </c>
      <c r="K658" s="61">
        <v>9</v>
      </c>
      <c r="L658" s="69">
        <f t="shared" si="135"/>
        <v>0.9</v>
      </c>
      <c r="M658" s="69">
        <f t="shared" si="136"/>
        <v>1.08</v>
      </c>
      <c r="N658" s="56">
        <f>INDEX(Rate_Chart!$A$1:$AK$127,MATCH(Data!J658,Rate_Chart!$A$1:$A$127,0),MATCH(Data!K658,Rate_Chart!$A$1:$AK$1,0))</f>
        <v>62.625</v>
      </c>
      <c r="O658" s="57">
        <f t="shared" si="137"/>
        <v>751.5</v>
      </c>
      <c r="P658" s="58">
        <f t="shared" si="138"/>
        <v>463.88888888888886</v>
      </c>
      <c r="Q658" s="58">
        <f t="shared" si="139"/>
        <v>309.25925925925924</v>
      </c>
      <c r="R658" s="66">
        <f t="shared" si="140"/>
        <v>13.151250000000001</v>
      </c>
      <c r="S658" s="64">
        <f t="shared" si="141"/>
        <v>45</v>
      </c>
      <c r="T658" s="66">
        <f t="shared" si="142"/>
        <v>809.65125</v>
      </c>
      <c r="U658" s="68">
        <f t="shared" si="143"/>
        <v>67.470937500000005</v>
      </c>
      <c r="V658" s="68">
        <f t="shared" si="144"/>
        <v>499.78472222222223</v>
      </c>
      <c r="W658" s="68">
        <f t="shared" si="145"/>
        <v>333.18981481481484</v>
      </c>
    </row>
    <row r="659" spans="1:23" x14ac:dyDescent="0.25">
      <c r="A659" s="169" t="s">
        <v>914</v>
      </c>
      <c r="B659" s="61" t="s">
        <v>394</v>
      </c>
      <c r="C659" s="61" t="s">
        <v>589</v>
      </c>
      <c r="D659" s="61" t="s">
        <v>590</v>
      </c>
      <c r="E659" s="1" t="s">
        <v>866</v>
      </c>
      <c r="F659" s="62" t="str">
        <f t="shared" si="146"/>
        <v>20121</v>
      </c>
      <c r="G659" s="255">
        <v>10620121</v>
      </c>
      <c r="H659" s="1" t="s">
        <v>386</v>
      </c>
      <c r="I659" s="61">
        <v>58</v>
      </c>
      <c r="J659" s="61">
        <v>3.7</v>
      </c>
      <c r="K659" s="61">
        <v>8.1999999999999993</v>
      </c>
      <c r="L659" s="69">
        <f t="shared" si="135"/>
        <v>2.1460000000000004</v>
      </c>
      <c r="M659" s="69">
        <f t="shared" si="136"/>
        <v>4.7559999999999993</v>
      </c>
      <c r="N659" s="56">
        <f>INDEX(Rate_Chart!$A$1:$AK$127,MATCH(Data!J659,Rate_Chart!$A$1:$A$127,0),MATCH(Data!K659,Rate_Chart!$A$1:$AK$1,0))</f>
        <v>38.226139799999999</v>
      </c>
      <c r="O659" s="57">
        <f t="shared" si="137"/>
        <v>2217.1161084</v>
      </c>
      <c r="P659" s="58">
        <f t="shared" si="138"/>
        <v>417.01243418181815</v>
      </c>
      <c r="Q659" s="58">
        <f t="shared" si="139"/>
        <v>278.00828945454543</v>
      </c>
      <c r="R659" s="66">
        <f t="shared" si="140"/>
        <v>38.799531897000001</v>
      </c>
      <c r="S659" s="64">
        <f t="shared" si="141"/>
        <v>217.5</v>
      </c>
      <c r="T659" s="66">
        <f t="shared" si="142"/>
        <v>2473.4156402970002</v>
      </c>
      <c r="U659" s="68">
        <f t="shared" si="143"/>
        <v>42.645097246500001</v>
      </c>
      <c r="V659" s="68">
        <f t="shared" si="144"/>
        <v>465.21924268909089</v>
      </c>
      <c r="W659" s="68">
        <f t="shared" si="145"/>
        <v>310.14616179272724</v>
      </c>
    </row>
    <row r="660" spans="1:23" x14ac:dyDescent="0.25">
      <c r="A660" s="169" t="s">
        <v>914</v>
      </c>
      <c r="B660" s="61" t="s">
        <v>395</v>
      </c>
      <c r="C660" s="61" t="s">
        <v>589</v>
      </c>
      <c r="D660" s="61" t="s">
        <v>590</v>
      </c>
      <c r="E660" s="1" t="s">
        <v>866</v>
      </c>
      <c r="F660" s="62" t="str">
        <f t="shared" si="146"/>
        <v>20121</v>
      </c>
      <c r="G660" s="255">
        <v>10620121</v>
      </c>
      <c r="H660" s="1" t="s">
        <v>385</v>
      </c>
      <c r="I660" s="61">
        <v>14</v>
      </c>
      <c r="J660" s="61">
        <v>5.9</v>
      </c>
      <c r="K660" s="61">
        <v>9</v>
      </c>
      <c r="L660" s="69">
        <f t="shared" si="135"/>
        <v>0.82600000000000007</v>
      </c>
      <c r="M660" s="69">
        <f t="shared" si="136"/>
        <v>1.26</v>
      </c>
      <c r="N660" s="56">
        <f>INDEX(Rate_Chart!$A$1:$AK$127,MATCH(Data!J660,Rate_Chart!$A$1:$A$127,0),MATCH(Data!K660,Rate_Chart!$A$1:$AK$1,0))</f>
        <v>49.265000000000001</v>
      </c>
      <c r="O660" s="57">
        <f t="shared" si="137"/>
        <v>689.71</v>
      </c>
      <c r="P660" s="58">
        <f t="shared" si="138"/>
        <v>413.99159663865549</v>
      </c>
      <c r="Q660" s="58">
        <f t="shared" si="139"/>
        <v>275.99439775910366</v>
      </c>
      <c r="R660" s="66">
        <f t="shared" si="140"/>
        <v>12.069925000000001</v>
      </c>
      <c r="S660" s="64">
        <f t="shared" si="141"/>
        <v>52.5</v>
      </c>
      <c r="T660" s="66">
        <f t="shared" si="142"/>
        <v>754.27992500000005</v>
      </c>
      <c r="U660" s="68">
        <f t="shared" si="143"/>
        <v>53.877137500000003</v>
      </c>
      <c r="V660" s="68">
        <f t="shared" si="144"/>
        <v>452.74905462184881</v>
      </c>
      <c r="W660" s="68">
        <f t="shared" si="145"/>
        <v>301.83270308123252</v>
      </c>
    </row>
    <row r="661" spans="1:23" x14ac:dyDescent="0.25">
      <c r="A661" s="169" t="s">
        <v>914</v>
      </c>
      <c r="B661" s="61" t="s">
        <v>395</v>
      </c>
      <c r="C661" s="61" t="s">
        <v>589</v>
      </c>
      <c r="D661" s="61" t="s">
        <v>590</v>
      </c>
      <c r="E661" s="1" t="s">
        <v>866</v>
      </c>
      <c r="F661" s="62" t="str">
        <f t="shared" si="146"/>
        <v>20121</v>
      </c>
      <c r="G661" s="255">
        <v>10620121</v>
      </c>
      <c r="H661" s="1" t="s">
        <v>386</v>
      </c>
      <c r="I661" s="61">
        <v>48</v>
      </c>
      <c r="J661" s="61">
        <v>3.4</v>
      </c>
      <c r="K661" s="61">
        <v>8.3000000000000007</v>
      </c>
      <c r="L661" s="69">
        <f t="shared" si="135"/>
        <v>1.6319999999999999</v>
      </c>
      <c r="M661" s="69">
        <f t="shared" si="136"/>
        <v>3.9840000000000004</v>
      </c>
      <c r="N661" s="56">
        <f>INDEX(Rate_Chart!$A$1:$AK$127,MATCH(Data!J661,Rate_Chart!$A$1:$A$127,0),MATCH(Data!K661,Rate_Chart!$A$1:$AK$1,0))</f>
        <v>37.253153700000006</v>
      </c>
      <c r="O661" s="57">
        <f t="shared" si="137"/>
        <v>1788.1513776000002</v>
      </c>
      <c r="P661" s="58">
        <f t="shared" si="138"/>
        <v>417.01291455223878</v>
      </c>
      <c r="Q661" s="58">
        <f t="shared" si="139"/>
        <v>278.0086097014925</v>
      </c>
      <c r="R661" s="66">
        <f t="shared" si="140"/>
        <v>31.292649108000006</v>
      </c>
      <c r="S661" s="64">
        <f t="shared" si="141"/>
        <v>180</v>
      </c>
      <c r="T661" s="66">
        <f t="shared" si="142"/>
        <v>1999.4440267080001</v>
      </c>
      <c r="U661" s="68">
        <f t="shared" si="143"/>
        <v>41.655083889750003</v>
      </c>
      <c r="V661" s="68">
        <f t="shared" si="144"/>
        <v>466.28825249720143</v>
      </c>
      <c r="W661" s="68">
        <f t="shared" si="145"/>
        <v>310.85883499813428</v>
      </c>
    </row>
    <row r="662" spans="1:23" x14ac:dyDescent="0.25">
      <c r="A662" s="169" t="s">
        <v>915</v>
      </c>
      <c r="B662" s="61" t="s">
        <v>394</v>
      </c>
      <c r="C662" s="61" t="s">
        <v>589</v>
      </c>
      <c r="D662" s="61" t="s">
        <v>590</v>
      </c>
      <c r="E662" s="1" t="s">
        <v>866</v>
      </c>
      <c r="F662" s="62" t="str">
        <f t="shared" si="146"/>
        <v>20121</v>
      </c>
      <c r="G662" s="255">
        <v>10620121</v>
      </c>
      <c r="H662" s="1" t="s">
        <v>385</v>
      </c>
      <c r="I662" s="61">
        <v>10</v>
      </c>
      <c r="J662" s="61">
        <v>7.7</v>
      </c>
      <c r="K662" s="61">
        <v>9</v>
      </c>
      <c r="L662" s="69">
        <f t="shared" si="135"/>
        <v>0.77</v>
      </c>
      <c r="M662" s="69">
        <f t="shared" si="136"/>
        <v>0.9</v>
      </c>
      <c r="N662" s="56">
        <f>INDEX(Rate_Chart!$A$1:$AK$127,MATCH(Data!J662,Rate_Chart!$A$1:$A$127,0),MATCH(Data!K662,Rate_Chart!$A$1:$AK$1,0))</f>
        <v>64.295000000000002</v>
      </c>
      <c r="O662" s="57">
        <f t="shared" si="137"/>
        <v>642.95000000000005</v>
      </c>
      <c r="P662" s="58">
        <f t="shared" si="138"/>
        <v>469.30656934306569</v>
      </c>
      <c r="Q662" s="58">
        <f t="shared" si="139"/>
        <v>312.87104622871044</v>
      </c>
      <c r="R662" s="66">
        <f t="shared" si="140"/>
        <v>11.251625000000002</v>
      </c>
      <c r="S662" s="64">
        <f t="shared" si="141"/>
        <v>37.5</v>
      </c>
      <c r="T662" s="66">
        <f t="shared" si="142"/>
        <v>691.70162500000004</v>
      </c>
      <c r="U662" s="68">
        <f t="shared" si="143"/>
        <v>69.170162500000004</v>
      </c>
      <c r="V662" s="68">
        <f t="shared" si="144"/>
        <v>504.89169708029198</v>
      </c>
      <c r="W662" s="68">
        <f t="shared" si="145"/>
        <v>336.59446472019465</v>
      </c>
    </row>
    <row r="663" spans="1:23" x14ac:dyDescent="0.25">
      <c r="A663" s="169" t="s">
        <v>915</v>
      </c>
      <c r="B663" s="61" t="s">
        <v>394</v>
      </c>
      <c r="C663" s="61" t="s">
        <v>589</v>
      </c>
      <c r="D663" s="61" t="s">
        <v>590</v>
      </c>
      <c r="E663" s="1" t="s">
        <v>866</v>
      </c>
      <c r="F663" s="62" t="str">
        <f t="shared" si="146"/>
        <v>20121</v>
      </c>
      <c r="G663" s="255">
        <v>10620121</v>
      </c>
      <c r="H663" s="1" t="s">
        <v>386</v>
      </c>
      <c r="I663" s="61">
        <v>71</v>
      </c>
      <c r="J663" s="61">
        <v>3.6</v>
      </c>
      <c r="K663" s="61">
        <v>8.1</v>
      </c>
      <c r="L663" s="69">
        <f t="shared" si="135"/>
        <v>2.556</v>
      </c>
      <c r="M663" s="69">
        <f t="shared" si="136"/>
        <v>5.7510000000000003</v>
      </c>
      <c r="N663" s="56">
        <f>INDEX(Rate_Chart!$A$1:$AK$127,MATCH(Data!J663,Rate_Chart!$A$1:$A$127,0),MATCH(Data!K663,Rate_Chart!$A$1:$AK$1,0))</f>
        <v>37.531125900000006</v>
      </c>
      <c r="O663" s="57">
        <f t="shared" si="137"/>
        <v>2664.7099389000005</v>
      </c>
      <c r="P663" s="58">
        <f t="shared" si="138"/>
        <v>417.01251000000008</v>
      </c>
      <c r="Q663" s="58">
        <f t="shared" si="139"/>
        <v>278.00834000000003</v>
      </c>
      <c r="R663" s="66">
        <f t="shared" si="140"/>
        <v>46.632423930750015</v>
      </c>
      <c r="S663" s="64">
        <f t="shared" si="141"/>
        <v>266.25</v>
      </c>
      <c r="T663" s="66">
        <f t="shared" si="142"/>
        <v>2977.5923628307505</v>
      </c>
      <c r="U663" s="68">
        <f t="shared" si="143"/>
        <v>41.937920603250006</v>
      </c>
      <c r="V663" s="68">
        <f t="shared" si="144"/>
        <v>465.97689559166673</v>
      </c>
      <c r="W663" s="68">
        <f t="shared" si="145"/>
        <v>310.6512637277778</v>
      </c>
    </row>
    <row r="664" spans="1:23" x14ac:dyDescent="0.25">
      <c r="A664" s="169" t="s">
        <v>915</v>
      </c>
      <c r="B664" s="61" t="s">
        <v>395</v>
      </c>
      <c r="C664" s="61" t="s">
        <v>589</v>
      </c>
      <c r="D664" s="61" t="s">
        <v>590</v>
      </c>
      <c r="E664" s="1" t="s">
        <v>866</v>
      </c>
      <c r="F664" s="62" t="str">
        <f t="shared" si="146"/>
        <v>20121</v>
      </c>
      <c r="G664" s="255">
        <v>10620121</v>
      </c>
      <c r="H664" s="1" t="s">
        <v>385</v>
      </c>
      <c r="I664" s="61">
        <v>12</v>
      </c>
      <c r="J664" s="61">
        <v>6.1</v>
      </c>
      <c r="K664" s="61">
        <v>9</v>
      </c>
      <c r="L664" s="69">
        <f t="shared" si="135"/>
        <v>0.73199999999999987</v>
      </c>
      <c r="M664" s="69">
        <f t="shared" si="136"/>
        <v>1.08</v>
      </c>
      <c r="N664" s="56">
        <f>INDEX(Rate_Chart!$A$1:$AK$127,MATCH(Data!J664,Rate_Chart!$A$1:$A$127,0),MATCH(Data!K664,Rate_Chart!$A$1:$AK$1,0))</f>
        <v>50.935000000000002</v>
      </c>
      <c r="O664" s="57">
        <f t="shared" si="137"/>
        <v>611.22</v>
      </c>
      <c r="P664" s="58">
        <f t="shared" si="138"/>
        <v>420.95041322314052</v>
      </c>
      <c r="Q664" s="58">
        <f t="shared" si="139"/>
        <v>280.63360881542701</v>
      </c>
      <c r="R664" s="66">
        <f t="shared" si="140"/>
        <v>10.696350000000001</v>
      </c>
      <c r="S664" s="64">
        <f t="shared" si="141"/>
        <v>45</v>
      </c>
      <c r="T664" s="66">
        <f t="shared" si="142"/>
        <v>666.91635000000008</v>
      </c>
      <c r="U664" s="68">
        <f t="shared" si="143"/>
        <v>55.576362500000009</v>
      </c>
      <c r="V664" s="68">
        <f t="shared" si="144"/>
        <v>459.3087809917356</v>
      </c>
      <c r="W664" s="68">
        <f t="shared" si="145"/>
        <v>306.20585399449038</v>
      </c>
    </row>
    <row r="665" spans="1:23" x14ac:dyDescent="0.25">
      <c r="A665" s="169" t="s">
        <v>915</v>
      </c>
      <c r="B665" s="61" t="s">
        <v>395</v>
      </c>
      <c r="C665" s="61" t="s">
        <v>589</v>
      </c>
      <c r="D665" s="61" t="s">
        <v>590</v>
      </c>
      <c r="E665" s="1" t="s">
        <v>866</v>
      </c>
      <c r="F665" s="62" t="str">
        <f t="shared" si="146"/>
        <v>20121</v>
      </c>
      <c r="G665" s="255">
        <v>10620121</v>
      </c>
      <c r="H665" s="1" t="s">
        <v>386</v>
      </c>
      <c r="I665" s="61">
        <v>66</v>
      </c>
      <c r="J665" s="61">
        <v>3.5</v>
      </c>
      <c r="K665" s="61">
        <v>8.1999999999999993</v>
      </c>
      <c r="L665" s="69">
        <f t="shared" si="135"/>
        <v>2.31</v>
      </c>
      <c r="M665" s="69">
        <f t="shared" si="136"/>
        <v>5.411999999999999</v>
      </c>
      <c r="N665" s="56">
        <f>INDEX(Rate_Chart!$A$1:$AK$127,MATCH(Data!J665,Rate_Chart!$A$1:$A$127,0),MATCH(Data!K665,Rate_Chart!$A$1:$AK$1,0))</f>
        <v>37.392139800000002</v>
      </c>
      <c r="O665" s="57">
        <f t="shared" si="137"/>
        <v>2467.8812268000001</v>
      </c>
      <c r="P665" s="58">
        <f t="shared" si="138"/>
        <v>417.01271152416359</v>
      </c>
      <c r="Q665" s="58">
        <f t="shared" si="139"/>
        <v>278.00847434944239</v>
      </c>
      <c r="R665" s="66">
        <f t="shared" si="140"/>
        <v>43.18792146900001</v>
      </c>
      <c r="S665" s="64">
        <f t="shared" si="141"/>
        <v>247.5</v>
      </c>
      <c r="T665" s="66">
        <f t="shared" si="142"/>
        <v>2758.5691482689999</v>
      </c>
      <c r="U665" s="68">
        <f t="shared" si="143"/>
        <v>41.796502246499998</v>
      </c>
      <c r="V665" s="68">
        <f t="shared" si="144"/>
        <v>466.13199531412636</v>
      </c>
      <c r="W665" s="68">
        <f t="shared" si="145"/>
        <v>310.7546635427509</v>
      </c>
    </row>
    <row r="666" spans="1:23" x14ac:dyDescent="0.25">
      <c r="A666" s="169" t="s">
        <v>916</v>
      </c>
      <c r="B666" s="61" t="s">
        <v>394</v>
      </c>
      <c r="C666" s="61" t="s">
        <v>589</v>
      </c>
      <c r="D666" s="61" t="s">
        <v>590</v>
      </c>
      <c r="E666" s="1" t="s">
        <v>866</v>
      </c>
      <c r="F666" s="62" t="str">
        <f t="shared" si="146"/>
        <v>20121</v>
      </c>
      <c r="G666" s="255">
        <v>10620121</v>
      </c>
      <c r="H666" s="1" t="s">
        <v>385</v>
      </c>
      <c r="I666" s="61">
        <v>13</v>
      </c>
      <c r="J666" s="61">
        <v>7.5</v>
      </c>
      <c r="K666" s="61">
        <v>9</v>
      </c>
      <c r="L666" s="69">
        <f t="shared" si="135"/>
        <v>0.97499999999999998</v>
      </c>
      <c r="M666" s="69">
        <f t="shared" si="136"/>
        <v>1.17</v>
      </c>
      <c r="N666" s="56">
        <f>INDEX(Rate_Chart!$A$1:$AK$127,MATCH(Data!J666,Rate_Chart!$A$1:$A$127,0),MATCH(Data!K666,Rate_Chart!$A$1:$AK$1,0))</f>
        <v>62.625</v>
      </c>
      <c r="O666" s="57">
        <f t="shared" si="137"/>
        <v>814.125</v>
      </c>
      <c r="P666" s="58">
        <f t="shared" si="138"/>
        <v>463.88888888888886</v>
      </c>
      <c r="Q666" s="58">
        <f t="shared" si="139"/>
        <v>309.25925925925924</v>
      </c>
      <c r="R666" s="66">
        <f t="shared" si="140"/>
        <v>14.247187500000001</v>
      </c>
      <c r="S666" s="64">
        <f t="shared" si="141"/>
        <v>48.75</v>
      </c>
      <c r="T666" s="66">
        <f t="shared" si="142"/>
        <v>877.1221875</v>
      </c>
      <c r="U666" s="68">
        <f t="shared" si="143"/>
        <v>67.470937500000005</v>
      </c>
      <c r="V666" s="68">
        <f t="shared" si="144"/>
        <v>499.78472222222223</v>
      </c>
      <c r="W666" s="68">
        <f t="shared" si="145"/>
        <v>333.18981481481484</v>
      </c>
    </row>
    <row r="667" spans="1:23" x14ac:dyDescent="0.25">
      <c r="A667" s="169" t="s">
        <v>916</v>
      </c>
      <c r="B667" s="61" t="s">
        <v>394</v>
      </c>
      <c r="C667" s="61" t="s">
        <v>589</v>
      </c>
      <c r="D667" s="61" t="s">
        <v>590</v>
      </c>
      <c r="E667" s="1" t="s">
        <v>866</v>
      </c>
      <c r="F667" s="62" t="str">
        <f t="shared" si="146"/>
        <v>20121</v>
      </c>
      <c r="G667" s="255">
        <v>10620121</v>
      </c>
      <c r="H667" s="1" t="s">
        <v>386</v>
      </c>
      <c r="I667" s="61">
        <v>69</v>
      </c>
      <c r="J667" s="61">
        <v>3.3</v>
      </c>
      <c r="K667" s="61">
        <v>8.1999999999999993</v>
      </c>
      <c r="L667" s="69">
        <f t="shared" si="135"/>
        <v>2.2769999999999997</v>
      </c>
      <c r="M667" s="69">
        <f t="shared" si="136"/>
        <v>5.6579999999999995</v>
      </c>
      <c r="N667" s="56">
        <f>INDEX(Rate_Chart!$A$1:$AK$127,MATCH(Data!J667,Rate_Chart!$A$1:$A$127,0),MATCH(Data!K667,Rate_Chart!$A$1:$AK$1,0))</f>
        <v>36.558139799999999</v>
      </c>
      <c r="O667" s="57">
        <f t="shared" si="137"/>
        <v>2522.5116462000001</v>
      </c>
      <c r="P667" s="58">
        <f t="shared" si="138"/>
        <v>417.0130015209125</v>
      </c>
      <c r="Q667" s="58">
        <f t="shared" si="139"/>
        <v>278.00866768060831</v>
      </c>
      <c r="R667" s="66">
        <f t="shared" si="140"/>
        <v>44.143953808500008</v>
      </c>
      <c r="S667" s="64">
        <f t="shared" si="141"/>
        <v>258.75</v>
      </c>
      <c r="T667" s="66">
        <f t="shared" si="142"/>
        <v>2825.4056000085002</v>
      </c>
      <c r="U667" s="68">
        <f t="shared" si="143"/>
        <v>40.947907246500002</v>
      </c>
      <c r="V667" s="68">
        <f t="shared" si="144"/>
        <v>467.08639444676805</v>
      </c>
      <c r="W667" s="68">
        <f t="shared" si="145"/>
        <v>311.39092963117872</v>
      </c>
    </row>
    <row r="668" spans="1:23" x14ac:dyDescent="0.25">
      <c r="A668" s="169" t="s">
        <v>916</v>
      </c>
      <c r="B668" s="61" t="s">
        <v>395</v>
      </c>
      <c r="C668" s="61" t="s">
        <v>589</v>
      </c>
      <c r="D668" s="61" t="s">
        <v>590</v>
      </c>
      <c r="E668" s="1" t="s">
        <v>866</v>
      </c>
      <c r="F668" s="62" t="str">
        <f t="shared" si="146"/>
        <v>20121</v>
      </c>
      <c r="G668" s="255">
        <v>10620121</v>
      </c>
      <c r="H668" s="1" t="s">
        <v>386</v>
      </c>
      <c r="I668" s="61">
        <v>80</v>
      </c>
      <c r="J668" s="61">
        <v>3.1</v>
      </c>
      <c r="K668" s="61">
        <v>8</v>
      </c>
      <c r="L668" s="69">
        <f t="shared" si="135"/>
        <v>2.48</v>
      </c>
      <c r="M668" s="69">
        <f t="shared" si="136"/>
        <v>6.4</v>
      </c>
      <c r="N668" s="56">
        <f>INDEX(Rate_Chart!$A$1:$AK$127,MATCH(Data!J668,Rate_Chart!$A$1:$A$127,0),MATCH(Data!K668,Rate_Chart!$A$1:$AK$1,0))</f>
        <v>35.168112000000008</v>
      </c>
      <c r="O668" s="57">
        <f t="shared" si="137"/>
        <v>2813.4489600000006</v>
      </c>
      <c r="P668" s="58">
        <f t="shared" si="138"/>
        <v>417.01318577075102</v>
      </c>
      <c r="Q668" s="58">
        <f t="shared" si="139"/>
        <v>278.00879051383401</v>
      </c>
      <c r="R668" s="66">
        <f t="shared" si="140"/>
        <v>49.235356800000012</v>
      </c>
      <c r="S668" s="64">
        <f t="shared" si="141"/>
        <v>300</v>
      </c>
      <c r="T668" s="66">
        <f t="shared" si="142"/>
        <v>3162.6843168000005</v>
      </c>
      <c r="U668" s="68">
        <f t="shared" si="143"/>
        <v>39.533553960000006</v>
      </c>
      <c r="V668" s="68">
        <f t="shared" si="144"/>
        <v>468.77731968379447</v>
      </c>
      <c r="W668" s="68">
        <f t="shared" si="145"/>
        <v>312.51821312252963</v>
      </c>
    </row>
    <row r="669" spans="1:23" x14ac:dyDescent="0.25">
      <c r="A669" s="169" t="s">
        <v>917</v>
      </c>
      <c r="B669" s="61" t="s">
        <v>394</v>
      </c>
      <c r="C669" s="61" t="s">
        <v>589</v>
      </c>
      <c r="D669" s="61" t="s">
        <v>590</v>
      </c>
      <c r="E669" s="1" t="s">
        <v>866</v>
      </c>
      <c r="F669" s="62" t="str">
        <f t="shared" si="146"/>
        <v>20121</v>
      </c>
      <c r="G669" s="255">
        <v>10620121</v>
      </c>
      <c r="H669" s="1" t="s">
        <v>385</v>
      </c>
      <c r="I669" s="61">
        <v>11</v>
      </c>
      <c r="J669" s="61">
        <v>7</v>
      </c>
      <c r="K669" s="61">
        <v>9</v>
      </c>
      <c r="L669" s="69">
        <f t="shared" si="135"/>
        <v>0.77</v>
      </c>
      <c r="M669" s="69">
        <f t="shared" si="136"/>
        <v>0.99</v>
      </c>
      <c r="N669" s="56">
        <f>INDEX(Rate_Chart!$A$1:$AK$127,MATCH(Data!J669,Rate_Chart!$A$1:$A$127,0),MATCH(Data!K669,Rate_Chart!$A$1:$AK$1,0))</f>
        <v>58.45</v>
      </c>
      <c r="O669" s="57">
        <f t="shared" si="137"/>
        <v>642.95000000000005</v>
      </c>
      <c r="P669" s="58">
        <f t="shared" si="138"/>
        <v>449.61538461538464</v>
      </c>
      <c r="Q669" s="58">
        <f t="shared" si="139"/>
        <v>299.74358974358978</v>
      </c>
      <c r="R669" s="66">
        <f t="shared" si="140"/>
        <v>11.251625000000002</v>
      </c>
      <c r="S669" s="64">
        <f t="shared" si="141"/>
        <v>41.25</v>
      </c>
      <c r="T669" s="66">
        <f t="shared" si="142"/>
        <v>695.45162500000004</v>
      </c>
      <c r="U669" s="68">
        <f t="shared" si="143"/>
        <v>63.222875000000002</v>
      </c>
      <c r="V669" s="68">
        <f t="shared" si="144"/>
        <v>486.32980769230767</v>
      </c>
      <c r="W669" s="68">
        <f t="shared" si="145"/>
        <v>324.21987179487178</v>
      </c>
    </row>
    <row r="670" spans="1:23" x14ac:dyDescent="0.25">
      <c r="A670" s="169" t="s">
        <v>917</v>
      </c>
      <c r="B670" s="61" t="s">
        <v>394</v>
      </c>
      <c r="C670" s="61" t="s">
        <v>589</v>
      </c>
      <c r="D670" s="61" t="s">
        <v>590</v>
      </c>
      <c r="E670" s="1" t="s">
        <v>866</v>
      </c>
      <c r="F670" s="62" t="str">
        <f t="shared" si="146"/>
        <v>20121</v>
      </c>
      <c r="G670" s="255">
        <v>10620121</v>
      </c>
      <c r="H670" s="1" t="s">
        <v>386</v>
      </c>
      <c r="I670" s="61">
        <v>74</v>
      </c>
      <c r="J670" s="61">
        <v>3.9</v>
      </c>
      <c r="K670" s="61">
        <v>8</v>
      </c>
      <c r="L670" s="69">
        <f t="shared" si="135"/>
        <v>2.8859999999999997</v>
      </c>
      <c r="M670" s="69">
        <f t="shared" si="136"/>
        <v>5.92</v>
      </c>
      <c r="N670" s="56">
        <f>INDEX(Rate_Chart!$A$1:$AK$127,MATCH(Data!J670,Rate_Chart!$A$1:$A$127,0),MATCH(Data!K670,Rate_Chart!$A$1:$AK$1,0))</f>
        <v>38.504112000000006</v>
      </c>
      <c r="O670" s="57">
        <f t="shared" si="137"/>
        <v>2849.3042880000003</v>
      </c>
      <c r="P670" s="58">
        <f t="shared" si="138"/>
        <v>417.0120433212997</v>
      </c>
      <c r="Q670" s="58">
        <f t="shared" si="139"/>
        <v>278.00802888086645</v>
      </c>
      <c r="R670" s="66">
        <f t="shared" si="140"/>
        <v>49.862825040000011</v>
      </c>
      <c r="S670" s="64">
        <f t="shared" si="141"/>
        <v>277.5</v>
      </c>
      <c r="T670" s="66">
        <f t="shared" si="142"/>
        <v>3176.6671130400005</v>
      </c>
      <c r="U670" s="68">
        <f t="shared" si="143"/>
        <v>42.927933960000004</v>
      </c>
      <c r="V670" s="68">
        <f t="shared" si="144"/>
        <v>464.92347249097475</v>
      </c>
      <c r="W670" s="68">
        <f t="shared" si="145"/>
        <v>309.94898166064985</v>
      </c>
    </row>
    <row r="671" spans="1:23" x14ac:dyDescent="0.25">
      <c r="A671" s="169" t="s">
        <v>917</v>
      </c>
      <c r="B671" s="61" t="s">
        <v>395</v>
      </c>
      <c r="C671" s="61" t="s">
        <v>589</v>
      </c>
      <c r="D671" s="61" t="s">
        <v>590</v>
      </c>
      <c r="E671" s="1" t="s">
        <v>866</v>
      </c>
      <c r="F671" s="62" t="str">
        <f t="shared" si="146"/>
        <v>20121</v>
      </c>
      <c r="G671" s="255">
        <v>10620121</v>
      </c>
      <c r="H671" s="1" t="s">
        <v>385</v>
      </c>
      <c r="I671" s="61">
        <v>9</v>
      </c>
      <c r="J671" s="61">
        <v>8</v>
      </c>
      <c r="K671" s="61">
        <v>9</v>
      </c>
      <c r="L671" s="69">
        <f t="shared" si="135"/>
        <v>0.72</v>
      </c>
      <c r="M671" s="69">
        <f t="shared" si="136"/>
        <v>0.81</v>
      </c>
      <c r="N671" s="56">
        <f>INDEX(Rate_Chart!$A$1:$AK$127,MATCH(Data!J671,Rate_Chart!$A$1:$A$127,0),MATCH(Data!K671,Rate_Chart!$A$1:$AK$1,0))</f>
        <v>66.8</v>
      </c>
      <c r="O671" s="57">
        <f t="shared" si="137"/>
        <v>601.19999999999993</v>
      </c>
      <c r="P671" s="58">
        <f t="shared" si="138"/>
        <v>477.14285714285705</v>
      </c>
      <c r="Q671" s="58">
        <f t="shared" si="139"/>
        <v>318.09523809523802</v>
      </c>
      <c r="R671" s="66">
        <f t="shared" si="140"/>
        <v>10.520999999999999</v>
      </c>
      <c r="S671" s="64">
        <f t="shared" si="141"/>
        <v>33.75</v>
      </c>
      <c r="T671" s="66">
        <f t="shared" si="142"/>
        <v>645.47099999999989</v>
      </c>
      <c r="U671" s="68">
        <f t="shared" si="143"/>
        <v>71.718999999999994</v>
      </c>
      <c r="V671" s="68">
        <f t="shared" si="144"/>
        <v>512.27857142857135</v>
      </c>
      <c r="W671" s="68">
        <f t="shared" si="145"/>
        <v>341.51904761904757</v>
      </c>
    </row>
    <row r="672" spans="1:23" x14ac:dyDescent="0.25">
      <c r="A672" s="169" t="s">
        <v>917</v>
      </c>
      <c r="B672" s="61" t="s">
        <v>395</v>
      </c>
      <c r="C672" s="61" t="s">
        <v>589</v>
      </c>
      <c r="D672" s="61" t="s">
        <v>590</v>
      </c>
      <c r="E672" s="1" t="s">
        <v>866</v>
      </c>
      <c r="F672" s="62" t="str">
        <f t="shared" si="146"/>
        <v>20121</v>
      </c>
      <c r="G672" s="255">
        <v>10620121</v>
      </c>
      <c r="H672" s="1" t="s">
        <v>386</v>
      </c>
      <c r="I672" s="61">
        <v>69</v>
      </c>
      <c r="J672" s="61">
        <v>3.7</v>
      </c>
      <c r="K672" s="61">
        <v>8.3000000000000007</v>
      </c>
      <c r="L672" s="69">
        <f t="shared" si="135"/>
        <v>2.5529999999999999</v>
      </c>
      <c r="M672" s="69">
        <f t="shared" si="136"/>
        <v>5.7270000000000003</v>
      </c>
      <c r="N672" s="56">
        <f>INDEX(Rate_Chart!$A$1:$AK$127,MATCH(Data!J672,Rate_Chart!$A$1:$A$127,0),MATCH(Data!K672,Rate_Chart!$A$1:$AK$1,0))</f>
        <v>38.504153700000003</v>
      </c>
      <c r="O672" s="57">
        <f t="shared" si="137"/>
        <v>2656.7866053000002</v>
      </c>
      <c r="P672" s="58">
        <f t="shared" si="138"/>
        <v>417.01249494584835</v>
      </c>
      <c r="Q672" s="58">
        <f t="shared" si="139"/>
        <v>278.00832996389892</v>
      </c>
      <c r="R672" s="66">
        <f t="shared" si="140"/>
        <v>46.493765592750009</v>
      </c>
      <c r="S672" s="64">
        <f t="shared" si="141"/>
        <v>258.75</v>
      </c>
      <c r="T672" s="66">
        <f t="shared" si="142"/>
        <v>2962.0303708927504</v>
      </c>
      <c r="U672" s="68">
        <f t="shared" si="143"/>
        <v>42.927976389750008</v>
      </c>
      <c r="V672" s="68">
        <f t="shared" si="144"/>
        <v>464.92393201895305</v>
      </c>
      <c r="W672" s="68">
        <f t="shared" si="145"/>
        <v>309.94928801263535</v>
      </c>
    </row>
    <row r="673" spans="1:23" x14ac:dyDescent="0.25">
      <c r="A673" s="169" t="s">
        <v>918</v>
      </c>
      <c r="B673" s="61" t="s">
        <v>394</v>
      </c>
      <c r="C673" s="61" t="s">
        <v>589</v>
      </c>
      <c r="D673" s="61" t="s">
        <v>590</v>
      </c>
      <c r="E673" s="1" t="s">
        <v>866</v>
      </c>
      <c r="F673" s="62" t="str">
        <f t="shared" si="146"/>
        <v>20121</v>
      </c>
      <c r="G673" s="255">
        <v>10620121</v>
      </c>
      <c r="H673" s="1" t="s">
        <v>385</v>
      </c>
      <c r="I673" s="61">
        <v>8</v>
      </c>
      <c r="J673" s="61">
        <v>7.9</v>
      </c>
      <c r="K673" s="61">
        <v>9</v>
      </c>
      <c r="L673" s="69">
        <f t="shared" si="135"/>
        <v>0.63200000000000001</v>
      </c>
      <c r="M673" s="69">
        <f t="shared" si="136"/>
        <v>0.72</v>
      </c>
      <c r="N673" s="56">
        <f>INDEX(Rate_Chart!$A$1:$AK$127,MATCH(Data!J673,Rate_Chart!$A$1:$A$127,0),MATCH(Data!K673,Rate_Chart!$A$1:$AK$1,0))</f>
        <v>65.965000000000003</v>
      </c>
      <c r="O673" s="57">
        <f t="shared" si="137"/>
        <v>527.72</v>
      </c>
      <c r="P673" s="58">
        <f t="shared" si="138"/>
        <v>474.56834532374097</v>
      </c>
      <c r="Q673" s="58">
        <f t="shared" si="139"/>
        <v>316.37889688249396</v>
      </c>
      <c r="R673" s="66">
        <f t="shared" si="140"/>
        <v>9.235100000000001</v>
      </c>
      <c r="S673" s="64">
        <f t="shared" si="141"/>
        <v>30</v>
      </c>
      <c r="T673" s="66">
        <f t="shared" si="142"/>
        <v>566.95510000000002</v>
      </c>
      <c r="U673" s="68">
        <f t="shared" si="143"/>
        <v>70.869387500000002</v>
      </c>
      <c r="V673" s="68">
        <f t="shared" si="144"/>
        <v>509.85170863309349</v>
      </c>
      <c r="W673" s="68">
        <f t="shared" si="145"/>
        <v>339.901139088729</v>
      </c>
    </row>
    <row r="674" spans="1:23" x14ac:dyDescent="0.25">
      <c r="A674" s="169" t="s">
        <v>918</v>
      </c>
      <c r="B674" s="61" t="s">
        <v>394</v>
      </c>
      <c r="C674" s="61" t="s">
        <v>589</v>
      </c>
      <c r="D674" s="61" t="s">
        <v>590</v>
      </c>
      <c r="E674" s="1" t="s">
        <v>866</v>
      </c>
      <c r="F674" s="62" t="str">
        <f t="shared" si="146"/>
        <v>20121</v>
      </c>
      <c r="G674" s="255">
        <v>10620121</v>
      </c>
      <c r="H674" s="1" t="s">
        <v>386</v>
      </c>
      <c r="I674" s="61">
        <v>75</v>
      </c>
      <c r="J674" s="61">
        <v>3.7</v>
      </c>
      <c r="K674" s="61">
        <v>8</v>
      </c>
      <c r="L674" s="69">
        <f t="shared" si="135"/>
        <v>2.7749999999999999</v>
      </c>
      <c r="M674" s="69">
        <f t="shared" si="136"/>
        <v>6</v>
      </c>
      <c r="N674" s="56">
        <f>INDEX(Rate_Chart!$A$1:$AK$127,MATCH(Data!J674,Rate_Chart!$A$1:$A$127,0),MATCH(Data!K674,Rate_Chart!$A$1:$AK$1,0))</f>
        <v>37.670112000000003</v>
      </c>
      <c r="O674" s="57">
        <f t="shared" si="137"/>
        <v>2825.2584000000002</v>
      </c>
      <c r="P674" s="58">
        <f t="shared" si="138"/>
        <v>417.0123099630996</v>
      </c>
      <c r="Q674" s="58">
        <f t="shared" si="139"/>
        <v>278.0082066420664</v>
      </c>
      <c r="R674" s="66">
        <f t="shared" si="140"/>
        <v>49.442022000000009</v>
      </c>
      <c r="S674" s="64">
        <f t="shared" si="141"/>
        <v>281.25</v>
      </c>
      <c r="T674" s="66">
        <f t="shared" si="142"/>
        <v>3155.9504220000003</v>
      </c>
      <c r="U674" s="68">
        <f t="shared" si="143"/>
        <v>42.079338960000001</v>
      </c>
      <c r="V674" s="68">
        <f t="shared" si="144"/>
        <v>465.82294051660512</v>
      </c>
      <c r="W674" s="68">
        <f t="shared" si="145"/>
        <v>310.5486270110701</v>
      </c>
    </row>
    <row r="675" spans="1:23" x14ac:dyDescent="0.25">
      <c r="A675" s="169" t="s">
        <v>918</v>
      </c>
      <c r="B675" s="61" t="s">
        <v>395</v>
      </c>
      <c r="C675" s="61" t="s">
        <v>589</v>
      </c>
      <c r="D675" s="61" t="s">
        <v>590</v>
      </c>
      <c r="E675" s="1" t="s">
        <v>866</v>
      </c>
      <c r="F675" s="62" t="str">
        <f t="shared" si="146"/>
        <v>20121</v>
      </c>
      <c r="G675" s="255">
        <v>10620121</v>
      </c>
      <c r="H675" s="1" t="s">
        <v>385</v>
      </c>
      <c r="I675" s="61">
        <v>12</v>
      </c>
      <c r="J675" s="61">
        <v>7.4</v>
      </c>
      <c r="K675" s="61">
        <v>9</v>
      </c>
      <c r="L675" s="69">
        <f t="shared" si="135"/>
        <v>0.88800000000000012</v>
      </c>
      <c r="M675" s="69">
        <f t="shared" si="136"/>
        <v>1.08</v>
      </c>
      <c r="N675" s="56">
        <f>INDEX(Rate_Chart!$A$1:$AK$127,MATCH(Data!J675,Rate_Chart!$A$1:$A$127,0),MATCH(Data!K675,Rate_Chart!$A$1:$AK$1,0))</f>
        <v>61.790000000000006</v>
      </c>
      <c r="O675" s="57">
        <f t="shared" si="137"/>
        <v>741.48</v>
      </c>
      <c r="P675" s="58">
        <f t="shared" si="138"/>
        <v>461.11940298507466</v>
      </c>
      <c r="Q675" s="58">
        <f t="shared" si="139"/>
        <v>307.41293532338312</v>
      </c>
      <c r="R675" s="66">
        <f t="shared" si="140"/>
        <v>12.975900000000001</v>
      </c>
      <c r="S675" s="64">
        <f t="shared" si="141"/>
        <v>45</v>
      </c>
      <c r="T675" s="66">
        <f t="shared" si="142"/>
        <v>799.45590000000004</v>
      </c>
      <c r="U675" s="68">
        <f t="shared" si="143"/>
        <v>66.621324999999999</v>
      </c>
      <c r="V675" s="68">
        <f t="shared" si="144"/>
        <v>497.17406716417906</v>
      </c>
      <c r="W675" s="68">
        <f t="shared" si="145"/>
        <v>331.44937810945271</v>
      </c>
    </row>
    <row r="676" spans="1:23" x14ac:dyDescent="0.25">
      <c r="A676" s="169" t="s">
        <v>918</v>
      </c>
      <c r="B676" s="61" t="s">
        <v>395</v>
      </c>
      <c r="C676" s="61" t="s">
        <v>589</v>
      </c>
      <c r="D676" s="61" t="s">
        <v>590</v>
      </c>
      <c r="E676" s="1" t="s">
        <v>866</v>
      </c>
      <c r="F676" s="62" t="str">
        <f t="shared" si="146"/>
        <v>20121</v>
      </c>
      <c r="G676" s="255">
        <v>10620121</v>
      </c>
      <c r="H676" s="1" t="s">
        <v>386</v>
      </c>
      <c r="I676" s="61">
        <v>70</v>
      </c>
      <c r="J676" s="61">
        <v>3.6</v>
      </c>
      <c r="K676" s="61">
        <v>8.1</v>
      </c>
      <c r="L676" s="69">
        <f t="shared" si="135"/>
        <v>2.52</v>
      </c>
      <c r="M676" s="69">
        <f t="shared" si="136"/>
        <v>5.67</v>
      </c>
      <c r="N676" s="56">
        <f>INDEX(Rate_Chart!$A$1:$AK$127,MATCH(Data!J676,Rate_Chart!$A$1:$A$127,0),MATCH(Data!K676,Rate_Chart!$A$1:$AK$1,0))</f>
        <v>37.531125900000006</v>
      </c>
      <c r="O676" s="57">
        <f t="shared" si="137"/>
        <v>2627.1788130000004</v>
      </c>
      <c r="P676" s="58">
        <f t="shared" si="138"/>
        <v>417.01251000000008</v>
      </c>
      <c r="Q676" s="58">
        <f t="shared" si="139"/>
        <v>278.00834000000003</v>
      </c>
      <c r="R676" s="66">
        <f t="shared" si="140"/>
        <v>45.975629227500015</v>
      </c>
      <c r="S676" s="64">
        <f t="shared" si="141"/>
        <v>262.5</v>
      </c>
      <c r="T676" s="66">
        <f t="shared" si="142"/>
        <v>2935.6544422275006</v>
      </c>
      <c r="U676" s="68">
        <f t="shared" si="143"/>
        <v>41.937920603250006</v>
      </c>
      <c r="V676" s="68">
        <f t="shared" si="144"/>
        <v>465.97689559166673</v>
      </c>
      <c r="W676" s="68">
        <f t="shared" si="145"/>
        <v>310.6512637277778</v>
      </c>
    </row>
    <row r="677" spans="1:23" x14ac:dyDescent="0.25">
      <c r="A677" s="169" t="s">
        <v>882</v>
      </c>
      <c r="B677" s="61" t="s">
        <v>394</v>
      </c>
      <c r="C677" s="61" t="s">
        <v>589</v>
      </c>
      <c r="D677" s="61" t="s">
        <v>590</v>
      </c>
      <c r="E677" s="1" t="s">
        <v>866</v>
      </c>
      <c r="F677" s="62" t="str">
        <f t="shared" si="146"/>
        <v>20121</v>
      </c>
      <c r="G677" s="255">
        <v>10620121</v>
      </c>
      <c r="H677" s="1" t="s">
        <v>385</v>
      </c>
      <c r="I677" s="61">
        <v>9</v>
      </c>
      <c r="J677" s="61">
        <v>8</v>
      </c>
      <c r="K677" s="61">
        <v>9</v>
      </c>
      <c r="L677" s="69">
        <f t="shared" si="135"/>
        <v>0.72</v>
      </c>
      <c r="M677" s="69">
        <f t="shared" si="136"/>
        <v>0.81</v>
      </c>
      <c r="N677" s="56">
        <f>INDEX(Rate_Chart!$A$1:$AK$127,MATCH(Data!J677,Rate_Chart!$A$1:$A$127,0),MATCH(Data!K677,Rate_Chart!$A$1:$AK$1,0))</f>
        <v>66.8</v>
      </c>
      <c r="O677" s="57">
        <f t="shared" si="137"/>
        <v>601.19999999999993</v>
      </c>
      <c r="P677" s="58">
        <f t="shared" si="138"/>
        <v>477.14285714285705</v>
      </c>
      <c r="Q677" s="58">
        <f t="shared" si="139"/>
        <v>318.09523809523802</v>
      </c>
      <c r="R677" s="66">
        <f t="shared" si="140"/>
        <v>10.520999999999999</v>
      </c>
      <c r="S677" s="64">
        <f t="shared" si="141"/>
        <v>33.75</v>
      </c>
      <c r="T677" s="66">
        <f t="shared" si="142"/>
        <v>645.47099999999989</v>
      </c>
      <c r="U677" s="68">
        <f t="shared" si="143"/>
        <v>71.718999999999994</v>
      </c>
      <c r="V677" s="68">
        <f t="shared" si="144"/>
        <v>512.27857142857135</v>
      </c>
      <c r="W677" s="68">
        <f t="shared" si="145"/>
        <v>341.51904761904757</v>
      </c>
    </row>
    <row r="678" spans="1:23" x14ac:dyDescent="0.25">
      <c r="A678" s="169" t="s">
        <v>882</v>
      </c>
      <c r="B678" s="61" t="s">
        <v>395</v>
      </c>
      <c r="C678" s="61" t="s">
        <v>589</v>
      </c>
      <c r="D678" s="61" t="s">
        <v>590</v>
      </c>
      <c r="E678" s="1" t="s">
        <v>866</v>
      </c>
      <c r="F678" s="62" t="str">
        <f t="shared" si="146"/>
        <v>20121</v>
      </c>
      <c r="G678" s="255">
        <v>10620121</v>
      </c>
      <c r="H678" s="1" t="s">
        <v>385</v>
      </c>
      <c r="I678" s="61">
        <v>13</v>
      </c>
      <c r="J678" s="61">
        <v>6.3</v>
      </c>
      <c r="K678" s="61">
        <v>9</v>
      </c>
      <c r="L678" s="69">
        <f t="shared" si="135"/>
        <v>0.81899999999999995</v>
      </c>
      <c r="M678" s="69">
        <f t="shared" si="136"/>
        <v>1.17</v>
      </c>
      <c r="N678" s="56">
        <f>INDEX(Rate_Chart!$A$1:$AK$127,MATCH(Data!J678,Rate_Chart!$A$1:$A$127,0),MATCH(Data!K678,Rate_Chart!$A$1:$AK$1,0))</f>
        <v>52.604999999999997</v>
      </c>
      <c r="O678" s="57">
        <f t="shared" si="137"/>
        <v>683.86500000000001</v>
      </c>
      <c r="P678" s="58">
        <f t="shared" si="138"/>
        <v>427.6829268292683</v>
      </c>
      <c r="Q678" s="58">
        <f t="shared" si="139"/>
        <v>285.1219512195122</v>
      </c>
      <c r="R678" s="66">
        <f t="shared" si="140"/>
        <v>11.967637500000002</v>
      </c>
      <c r="S678" s="64">
        <f t="shared" si="141"/>
        <v>48.75</v>
      </c>
      <c r="T678" s="66">
        <f t="shared" si="142"/>
        <v>744.58263750000003</v>
      </c>
      <c r="U678" s="68">
        <f t="shared" si="143"/>
        <v>57.2755875</v>
      </c>
      <c r="V678" s="68">
        <f t="shared" si="144"/>
        <v>465.6551829268293</v>
      </c>
      <c r="W678" s="68">
        <f t="shared" si="145"/>
        <v>310.43678861788618</v>
      </c>
    </row>
    <row r="679" spans="1:23" x14ac:dyDescent="0.25">
      <c r="A679" s="169" t="s">
        <v>882</v>
      </c>
      <c r="B679" s="61" t="s">
        <v>395</v>
      </c>
      <c r="C679" s="61" t="s">
        <v>589</v>
      </c>
      <c r="D679" s="61" t="s">
        <v>590</v>
      </c>
      <c r="E679" s="1" t="s">
        <v>866</v>
      </c>
      <c r="F679" s="62" t="str">
        <f t="shared" si="146"/>
        <v>20121</v>
      </c>
      <c r="G679" s="255">
        <v>10620121</v>
      </c>
      <c r="H679" s="1" t="s">
        <v>386</v>
      </c>
      <c r="I679" s="61">
        <v>56</v>
      </c>
      <c r="J679" s="61">
        <v>3.7</v>
      </c>
      <c r="K679" s="61">
        <v>8.1999999999999993</v>
      </c>
      <c r="L679" s="69">
        <f t="shared" si="135"/>
        <v>2.0720000000000001</v>
      </c>
      <c r="M679" s="69">
        <f t="shared" si="136"/>
        <v>4.5919999999999996</v>
      </c>
      <c r="N679" s="56">
        <f>INDEX(Rate_Chart!$A$1:$AK$127,MATCH(Data!J679,Rate_Chart!$A$1:$A$127,0),MATCH(Data!K679,Rate_Chart!$A$1:$AK$1,0))</f>
        <v>38.226139799999999</v>
      </c>
      <c r="O679" s="57">
        <f t="shared" si="137"/>
        <v>2140.6638287999999</v>
      </c>
      <c r="P679" s="58">
        <f t="shared" si="138"/>
        <v>417.01243418181815</v>
      </c>
      <c r="Q679" s="58">
        <f t="shared" si="139"/>
        <v>278.00828945454543</v>
      </c>
      <c r="R679" s="66">
        <f t="shared" si="140"/>
        <v>37.461617004000004</v>
      </c>
      <c r="S679" s="64">
        <f t="shared" si="141"/>
        <v>210</v>
      </c>
      <c r="T679" s="66">
        <f t="shared" si="142"/>
        <v>2388.1254458039998</v>
      </c>
      <c r="U679" s="68">
        <f t="shared" si="143"/>
        <v>42.645097246499994</v>
      </c>
      <c r="V679" s="68">
        <f t="shared" si="144"/>
        <v>465.21924268909078</v>
      </c>
      <c r="W679" s="68">
        <f t="shared" si="145"/>
        <v>310.14616179272718</v>
      </c>
    </row>
    <row r="680" spans="1:23" x14ac:dyDescent="0.25">
      <c r="A680" s="169" t="s">
        <v>883</v>
      </c>
      <c r="B680" s="61" t="s">
        <v>394</v>
      </c>
      <c r="C680" s="61" t="s">
        <v>589</v>
      </c>
      <c r="D680" s="61" t="s">
        <v>590</v>
      </c>
      <c r="E680" s="1" t="s">
        <v>866</v>
      </c>
      <c r="F680" s="62" t="str">
        <f t="shared" si="146"/>
        <v>20121</v>
      </c>
      <c r="G680" s="255">
        <v>10620121</v>
      </c>
      <c r="H680" s="1" t="s">
        <v>385</v>
      </c>
      <c r="I680" s="61">
        <v>14</v>
      </c>
      <c r="J680" s="61">
        <v>7.2</v>
      </c>
      <c r="K680" s="61">
        <v>8.8000000000000007</v>
      </c>
      <c r="L680" s="69">
        <f t="shared" si="135"/>
        <v>1.008</v>
      </c>
      <c r="M680" s="69">
        <f t="shared" si="136"/>
        <v>1.2320000000000002</v>
      </c>
      <c r="N680" s="56">
        <f>INDEX(Rate_Chart!$A$1:$AK$127,MATCH(Data!J680,Rate_Chart!$A$1:$A$127,0),MATCH(Data!K680,Rate_Chart!$A$1:$AK$1,0))</f>
        <v>59.518800000000006</v>
      </c>
      <c r="O680" s="57">
        <f t="shared" si="137"/>
        <v>833.2632000000001</v>
      </c>
      <c r="P680" s="58">
        <f t="shared" si="138"/>
        <v>455.50102040816324</v>
      </c>
      <c r="Q680" s="58">
        <f t="shared" si="139"/>
        <v>303.66734693877549</v>
      </c>
      <c r="R680" s="66">
        <f t="shared" si="140"/>
        <v>14.582106000000003</v>
      </c>
      <c r="S680" s="64">
        <f t="shared" si="141"/>
        <v>52.5</v>
      </c>
      <c r="T680" s="66">
        <f t="shared" si="142"/>
        <v>900.34530600000016</v>
      </c>
      <c r="U680" s="68">
        <f t="shared" si="143"/>
        <v>64.310379000000012</v>
      </c>
      <c r="V680" s="68">
        <f t="shared" si="144"/>
        <v>492.17126785714288</v>
      </c>
      <c r="W680" s="68">
        <f t="shared" si="145"/>
        <v>328.11417857142857</v>
      </c>
    </row>
    <row r="681" spans="1:23" x14ac:dyDescent="0.25">
      <c r="A681" s="169" t="s">
        <v>883</v>
      </c>
      <c r="B681" s="61" t="s">
        <v>395</v>
      </c>
      <c r="C681" s="61" t="s">
        <v>589</v>
      </c>
      <c r="D681" s="61" t="s">
        <v>590</v>
      </c>
      <c r="E681" s="1" t="s">
        <v>866</v>
      </c>
      <c r="F681" s="62" t="str">
        <f t="shared" si="146"/>
        <v>20121</v>
      </c>
      <c r="G681" s="255">
        <v>10620121</v>
      </c>
      <c r="H681" s="1" t="s">
        <v>385</v>
      </c>
      <c r="I681" s="61">
        <v>8</v>
      </c>
      <c r="J681" s="61">
        <v>6.6</v>
      </c>
      <c r="K681" s="61">
        <v>9</v>
      </c>
      <c r="L681" s="69">
        <f t="shared" si="135"/>
        <v>0.52800000000000002</v>
      </c>
      <c r="M681" s="69">
        <f t="shared" si="136"/>
        <v>0.72</v>
      </c>
      <c r="N681" s="56">
        <f>INDEX(Rate_Chart!$A$1:$AK$127,MATCH(Data!J681,Rate_Chart!$A$1:$A$127,0),MATCH(Data!K681,Rate_Chart!$A$1:$AK$1,0))</f>
        <v>55.11</v>
      </c>
      <c r="O681" s="57">
        <f t="shared" si="137"/>
        <v>440.88</v>
      </c>
      <c r="P681" s="58">
        <f t="shared" si="138"/>
        <v>437.38095238095235</v>
      </c>
      <c r="Q681" s="58">
        <f t="shared" si="139"/>
        <v>291.58730158730157</v>
      </c>
      <c r="R681" s="66">
        <f t="shared" si="140"/>
        <v>7.7154000000000007</v>
      </c>
      <c r="S681" s="64">
        <f t="shared" si="141"/>
        <v>30</v>
      </c>
      <c r="T681" s="66">
        <f t="shared" si="142"/>
        <v>478.59539999999998</v>
      </c>
      <c r="U681" s="68">
        <f t="shared" si="143"/>
        <v>59.824424999999998</v>
      </c>
      <c r="V681" s="68">
        <f t="shared" si="144"/>
        <v>474.79702380952381</v>
      </c>
      <c r="W681" s="68">
        <f t="shared" si="145"/>
        <v>316.5313492063492</v>
      </c>
    </row>
    <row r="682" spans="1:23" x14ac:dyDescent="0.25">
      <c r="A682" s="169" t="s">
        <v>883</v>
      </c>
      <c r="B682" s="61" t="s">
        <v>395</v>
      </c>
      <c r="C682" s="61" t="s">
        <v>589</v>
      </c>
      <c r="D682" s="61" t="s">
        <v>590</v>
      </c>
      <c r="E682" s="1" t="s">
        <v>866</v>
      </c>
      <c r="F682" s="62" t="str">
        <f t="shared" si="146"/>
        <v>20121</v>
      </c>
      <c r="G682" s="255">
        <v>10620121</v>
      </c>
      <c r="H682" s="1" t="s">
        <v>386</v>
      </c>
      <c r="I682" s="61">
        <v>66</v>
      </c>
      <c r="J682" s="61">
        <v>3.5</v>
      </c>
      <c r="K682" s="61">
        <v>8.1999999999999993</v>
      </c>
      <c r="L682" s="69">
        <f t="shared" si="135"/>
        <v>2.31</v>
      </c>
      <c r="M682" s="69">
        <f t="shared" si="136"/>
        <v>5.411999999999999</v>
      </c>
      <c r="N682" s="56">
        <f>INDEX(Rate_Chart!$A$1:$AK$127,MATCH(Data!J682,Rate_Chart!$A$1:$A$127,0),MATCH(Data!K682,Rate_Chart!$A$1:$AK$1,0))</f>
        <v>37.392139800000002</v>
      </c>
      <c r="O682" s="57">
        <f t="shared" si="137"/>
        <v>2467.8812268000001</v>
      </c>
      <c r="P682" s="58">
        <f t="shared" si="138"/>
        <v>417.01271152416359</v>
      </c>
      <c r="Q682" s="58">
        <f t="shared" si="139"/>
        <v>278.00847434944239</v>
      </c>
      <c r="R682" s="66">
        <f t="shared" si="140"/>
        <v>43.18792146900001</v>
      </c>
      <c r="S682" s="64">
        <f t="shared" si="141"/>
        <v>247.5</v>
      </c>
      <c r="T682" s="66">
        <f t="shared" si="142"/>
        <v>2758.5691482689999</v>
      </c>
      <c r="U682" s="68">
        <f t="shared" si="143"/>
        <v>41.796502246499998</v>
      </c>
      <c r="V682" s="68">
        <f t="shared" si="144"/>
        <v>466.13199531412636</v>
      </c>
      <c r="W682" s="68">
        <f t="shared" si="145"/>
        <v>310.7546635427509</v>
      </c>
    </row>
    <row r="683" spans="1:23" x14ac:dyDescent="0.25">
      <c r="A683" s="169" t="s">
        <v>884</v>
      </c>
      <c r="B683" s="61" t="s">
        <v>394</v>
      </c>
      <c r="C683" s="61" t="s">
        <v>589</v>
      </c>
      <c r="D683" s="61" t="s">
        <v>590</v>
      </c>
      <c r="E683" s="1" t="s">
        <v>866</v>
      </c>
      <c r="F683" s="62" t="str">
        <f t="shared" si="146"/>
        <v>20121</v>
      </c>
      <c r="G683" s="255">
        <v>10620121</v>
      </c>
      <c r="H683" s="1" t="s">
        <v>385</v>
      </c>
      <c r="I683" s="61">
        <v>9</v>
      </c>
      <c r="J683" s="61">
        <v>8</v>
      </c>
      <c r="K683" s="61">
        <v>9</v>
      </c>
      <c r="L683" s="69">
        <f t="shared" si="135"/>
        <v>0.72</v>
      </c>
      <c r="M683" s="69">
        <f t="shared" si="136"/>
        <v>0.81</v>
      </c>
      <c r="N683" s="56">
        <f>INDEX(Rate_Chart!$A$1:$AK$127,MATCH(Data!J683,Rate_Chart!$A$1:$A$127,0),MATCH(Data!K683,Rate_Chart!$A$1:$AK$1,0))</f>
        <v>66.8</v>
      </c>
      <c r="O683" s="57">
        <f t="shared" si="137"/>
        <v>601.19999999999993</v>
      </c>
      <c r="P683" s="58">
        <f t="shared" si="138"/>
        <v>477.14285714285705</v>
      </c>
      <c r="Q683" s="58">
        <f t="shared" si="139"/>
        <v>318.09523809523802</v>
      </c>
      <c r="R683" s="66">
        <f t="shared" si="140"/>
        <v>10.520999999999999</v>
      </c>
      <c r="S683" s="64">
        <f t="shared" si="141"/>
        <v>33.75</v>
      </c>
      <c r="T683" s="66">
        <f t="shared" si="142"/>
        <v>645.47099999999989</v>
      </c>
      <c r="U683" s="68">
        <f t="shared" si="143"/>
        <v>71.718999999999994</v>
      </c>
      <c r="V683" s="68">
        <f t="shared" si="144"/>
        <v>512.27857142857135</v>
      </c>
      <c r="W683" s="68">
        <f t="shared" si="145"/>
        <v>341.51904761904757</v>
      </c>
    </row>
    <row r="684" spans="1:23" x14ac:dyDescent="0.25">
      <c r="A684" s="169" t="s">
        <v>884</v>
      </c>
      <c r="B684" s="61" t="s">
        <v>394</v>
      </c>
      <c r="C684" s="61" t="s">
        <v>589</v>
      </c>
      <c r="D684" s="61" t="s">
        <v>590</v>
      </c>
      <c r="E684" s="1" t="s">
        <v>866</v>
      </c>
      <c r="F684" s="62" t="str">
        <f t="shared" si="146"/>
        <v>20121</v>
      </c>
      <c r="G684" s="255">
        <v>10620121</v>
      </c>
      <c r="H684" s="1" t="s">
        <v>386</v>
      </c>
      <c r="I684" s="61">
        <v>68</v>
      </c>
      <c r="J684" s="61">
        <v>3.5</v>
      </c>
      <c r="K684" s="61">
        <v>8.1</v>
      </c>
      <c r="L684" s="69">
        <f t="shared" si="135"/>
        <v>2.38</v>
      </c>
      <c r="M684" s="69">
        <f t="shared" si="136"/>
        <v>5.5079999999999991</v>
      </c>
      <c r="N684" s="56">
        <f>INDEX(Rate_Chart!$A$1:$AK$127,MATCH(Data!J684,Rate_Chart!$A$1:$A$127,0),MATCH(Data!K684,Rate_Chart!$A$1:$AK$1,0))</f>
        <v>37.114125900000005</v>
      </c>
      <c r="O684" s="57">
        <f t="shared" si="137"/>
        <v>2523.7605612000002</v>
      </c>
      <c r="P684" s="58">
        <f t="shared" si="138"/>
        <v>417.01265056179784</v>
      </c>
      <c r="Q684" s="58">
        <f t="shared" si="139"/>
        <v>278.00843370786521</v>
      </c>
      <c r="R684" s="66">
        <f t="shared" si="140"/>
        <v>44.165809821000011</v>
      </c>
      <c r="S684" s="64">
        <f t="shared" si="141"/>
        <v>255</v>
      </c>
      <c r="T684" s="66">
        <f t="shared" si="142"/>
        <v>2822.9263710210003</v>
      </c>
      <c r="U684" s="68">
        <f t="shared" si="143"/>
        <v>41.513623103250005</v>
      </c>
      <c r="V684" s="68">
        <f t="shared" si="144"/>
        <v>466.44520340730344</v>
      </c>
      <c r="W684" s="68">
        <f t="shared" si="145"/>
        <v>310.96346893820231</v>
      </c>
    </row>
    <row r="685" spans="1:23" x14ac:dyDescent="0.25">
      <c r="A685" s="169" t="s">
        <v>884</v>
      </c>
      <c r="B685" s="61" t="s">
        <v>395</v>
      </c>
      <c r="C685" s="61" t="s">
        <v>589</v>
      </c>
      <c r="D685" s="61" t="s">
        <v>590</v>
      </c>
      <c r="E685" s="1" t="s">
        <v>866</v>
      </c>
      <c r="F685" s="62" t="str">
        <f t="shared" si="146"/>
        <v>20121</v>
      </c>
      <c r="G685" s="255">
        <v>10620121</v>
      </c>
      <c r="H685" s="1" t="s">
        <v>385</v>
      </c>
      <c r="I685" s="61">
        <v>11</v>
      </c>
      <c r="J685" s="61">
        <v>6.1</v>
      </c>
      <c r="K685" s="61">
        <v>8.8000000000000007</v>
      </c>
      <c r="L685" s="69">
        <f t="shared" si="135"/>
        <v>0.67099999999999993</v>
      </c>
      <c r="M685" s="69">
        <f t="shared" si="136"/>
        <v>0.96800000000000008</v>
      </c>
      <c r="N685" s="56">
        <f>INDEX(Rate_Chart!$A$1:$AK$127,MATCH(Data!J685,Rate_Chart!$A$1:$A$127,0),MATCH(Data!K685,Rate_Chart!$A$1:$AK$1,0))</f>
        <v>50.425650000000005</v>
      </c>
      <c r="O685" s="57">
        <f t="shared" si="137"/>
        <v>554.68215000000009</v>
      </c>
      <c r="P685" s="58">
        <f t="shared" si="138"/>
        <v>421.38426183844012</v>
      </c>
      <c r="Q685" s="58">
        <f t="shared" si="139"/>
        <v>280.92284122562677</v>
      </c>
      <c r="R685" s="66">
        <f t="shared" si="140"/>
        <v>9.7069376250000019</v>
      </c>
      <c r="S685" s="64">
        <f t="shared" si="141"/>
        <v>41.25</v>
      </c>
      <c r="T685" s="66">
        <f t="shared" si="142"/>
        <v>605.63908762500012</v>
      </c>
      <c r="U685" s="68">
        <f t="shared" si="143"/>
        <v>55.058098875000013</v>
      </c>
      <c r="V685" s="68">
        <f t="shared" si="144"/>
        <v>460.09553377437334</v>
      </c>
      <c r="W685" s="68">
        <f t="shared" si="145"/>
        <v>306.73035584958222</v>
      </c>
    </row>
    <row r="686" spans="1:23" x14ac:dyDescent="0.25">
      <c r="A686" s="169" t="s">
        <v>884</v>
      </c>
      <c r="B686" s="61" t="s">
        <v>395</v>
      </c>
      <c r="C686" s="61" t="s">
        <v>589</v>
      </c>
      <c r="D686" s="61" t="s">
        <v>590</v>
      </c>
      <c r="E686" s="1" t="s">
        <v>866</v>
      </c>
      <c r="F686" s="62" t="str">
        <f t="shared" si="146"/>
        <v>20121</v>
      </c>
      <c r="G686" s="255">
        <v>10620121</v>
      </c>
      <c r="H686" s="1" t="s">
        <v>386</v>
      </c>
      <c r="I686" s="61">
        <v>58</v>
      </c>
      <c r="J686" s="61">
        <v>3.6</v>
      </c>
      <c r="K686" s="61">
        <v>8.1999999999999993</v>
      </c>
      <c r="L686" s="69">
        <f t="shared" si="135"/>
        <v>2.0880000000000001</v>
      </c>
      <c r="M686" s="69">
        <f t="shared" si="136"/>
        <v>4.7559999999999993</v>
      </c>
      <c r="N686" s="56">
        <f>INDEX(Rate_Chart!$A$1:$AK$127,MATCH(Data!J686,Rate_Chart!$A$1:$A$127,0),MATCH(Data!K686,Rate_Chart!$A$1:$AK$1,0))</f>
        <v>37.809139800000004</v>
      </c>
      <c r="O686" s="57">
        <f t="shared" si="137"/>
        <v>2192.9301084000003</v>
      </c>
      <c r="P686" s="58">
        <f t="shared" si="138"/>
        <v>417.01257132352941</v>
      </c>
      <c r="Q686" s="58">
        <f t="shared" si="139"/>
        <v>278.00838088235292</v>
      </c>
      <c r="R686" s="66">
        <f t="shared" si="140"/>
        <v>38.376276897000011</v>
      </c>
      <c r="S686" s="64">
        <f t="shared" si="141"/>
        <v>217.5</v>
      </c>
      <c r="T686" s="66">
        <f t="shared" si="142"/>
        <v>2448.8063852970004</v>
      </c>
      <c r="U686" s="68">
        <f t="shared" si="143"/>
        <v>42.220799746500006</v>
      </c>
      <c r="V686" s="68">
        <f t="shared" si="144"/>
        <v>465.67058543933825</v>
      </c>
      <c r="W686" s="68">
        <f t="shared" si="145"/>
        <v>310.44705695955884</v>
      </c>
    </row>
    <row r="687" spans="1:23" x14ac:dyDescent="0.25">
      <c r="A687" s="169" t="s">
        <v>885</v>
      </c>
      <c r="B687" s="61" t="s">
        <v>394</v>
      </c>
      <c r="C687" s="61" t="s">
        <v>589</v>
      </c>
      <c r="D687" s="61" t="s">
        <v>590</v>
      </c>
      <c r="E687" s="1" t="s">
        <v>866</v>
      </c>
      <c r="F687" s="62" t="str">
        <f t="shared" si="146"/>
        <v>20121</v>
      </c>
      <c r="G687" s="255">
        <v>10620121</v>
      </c>
      <c r="H687" s="1" t="s">
        <v>385</v>
      </c>
      <c r="I687" s="61">
        <v>14</v>
      </c>
      <c r="J687" s="61">
        <v>8</v>
      </c>
      <c r="K687" s="61">
        <v>9</v>
      </c>
      <c r="L687" s="69">
        <f t="shared" si="135"/>
        <v>1.1200000000000001</v>
      </c>
      <c r="M687" s="69">
        <f t="shared" si="136"/>
        <v>1.26</v>
      </c>
      <c r="N687" s="56">
        <f>INDEX(Rate_Chart!$A$1:$AK$127,MATCH(Data!J687,Rate_Chart!$A$1:$A$127,0),MATCH(Data!K687,Rate_Chart!$A$1:$AK$1,0))</f>
        <v>66.8</v>
      </c>
      <c r="O687" s="57">
        <f t="shared" si="137"/>
        <v>935.19999999999993</v>
      </c>
      <c r="P687" s="58">
        <f t="shared" si="138"/>
        <v>477.14285714285705</v>
      </c>
      <c r="Q687" s="58">
        <f t="shared" si="139"/>
        <v>318.09523809523802</v>
      </c>
      <c r="R687" s="66">
        <f t="shared" si="140"/>
        <v>16.366</v>
      </c>
      <c r="S687" s="64">
        <f t="shared" si="141"/>
        <v>52.5</v>
      </c>
      <c r="T687" s="66">
        <f t="shared" si="142"/>
        <v>1004.0659999999999</v>
      </c>
      <c r="U687" s="68">
        <f t="shared" si="143"/>
        <v>71.718999999999994</v>
      </c>
      <c r="V687" s="68">
        <f t="shared" si="144"/>
        <v>512.27857142857135</v>
      </c>
      <c r="W687" s="68">
        <f t="shared" si="145"/>
        <v>341.51904761904757</v>
      </c>
    </row>
    <row r="688" spans="1:23" x14ac:dyDescent="0.25">
      <c r="A688" s="169" t="s">
        <v>885</v>
      </c>
      <c r="B688" s="61" t="s">
        <v>394</v>
      </c>
      <c r="C688" s="61" t="s">
        <v>589</v>
      </c>
      <c r="D688" s="61" t="s">
        <v>590</v>
      </c>
      <c r="E688" s="1" t="s">
        <v>866</v>
      </c>
      <c r="F688" s="62" t="str">
        <f t="shared" si="146"/>
        <v>20121</v>
      </c>
      <c r="G688" s="255">
        <v>10620121</v>
      </c>
      <c r="H688" s="1" t="s">
        <v>386</v>
      </c>
      <c r="I688" s="61">
        <v>63</v>
      </c>
      <c r="J688" s="61">
        <v>3.9</v>
      </c>
      <c r="K688" s="61">
        <v>8.3000000000000007</v>
      </c>
      <c r="L688" s="69">
        <f t="shared" ref="L688:L751" si="147">J688*I688/100</f>
        <v>2.4569999999999999</v>
      </c>
      <c r="M688" s="69">
        <f t="shared" ref="M688:M751" si="148">K688*I688/100</f>
        <v>5.229000000000001</v>
      </c>
      <c r="N688" s="56">
        <f>INDEX(Rate_Chart!$A$1:$AK$127,MATCH(Data!J688,Rate_Chart!$A$1:$A$127,0),MATCH(Data!K688,Rate_Chart!$A$1:$AK$1,0))</f>
        <v>39.338153700000007</v>
      </c>
      <c r="O688" s="57">
        <f t="shared" ref="O688:O751" si="149">N688*I688</f>
        <v>2478.3036831000004</v>
      </c>
      <c r="P688" s="58">
        <f t="shared" ref="P688:P751" si="150">N688/(J688%+K688%*2/3)</f>
        <v>417.01223003533573</v>
      </c>
      <c r="Q688" s="58">
        <f t="shared" ref="Q688:Q751" si="151">P688*2/3</f>
        <v>278.00815335689049</v>
      </c>
      <c r="R688" s="66">
        <f t="shared" ref="R688:R751" si="152">O688*1.75%</f>
        <v>43.370314454250014</v>
      </c>
      <c r="S688" s="64">
        <f t="shared" ref="S688:S751" si="153">I688*3.75</f>
        <v>236.25</v>
      </c>
      <c r="T688" s="66">
        <f t="shared" ref="T688:T751" si="154">R688+S688+O688</f>
        <v>2757.9239975542505</v>
      </c>
      <c r="U688" s="68">
        <f t="shared" ref="U688:U751" si="155">T688/I688</f>
        <v>43.776571389750011</v>
      </c>
      <c r="V688" s="68">
        <f t="shared" ref="V688:V751" si="156">U688/(J688%+K688%*2/3)</f>
        <v>464.0625942376326</v>
      </c>
      <c r="W688" s="68">
        <f t="shared" ref="W688:W751" si="157">V688*2/3</f>
        <v>309.37506282508838</v>
      </c>
    </row>
    <row r="689" spans="1:23" x14ac:dyDescent="0.25">
      <c r="A689" s="169" t="s">
        <v>885</v>
      </c>
      <c r="B689" s="61" t="s">
        <v>395</v>
      </c>
      <c r="C689" s="61" t="s">
        <v>589</v>
      </c>
      <c r="D689" s="61" t="s">
        <v>590</v>
      </c>
      <c r="E689" s="1" t="s">
        <v>866</v>
      </c>
      <c r="F689" s="62" t="str">
        <f t="shared" si="146"/>
        <v>20121</v>
      </c>
      <c r="G689" s="255">
        <v>10620121</v>
      </c>
      <c r="H689" s="1" t="s">
        <v>385</v>
      </c>
      <c r="I689" s="61">
        <v>9</v>
      </c>
      <c r="J689" s="61">
        <v>6.6</v>
      </c>
      <c r="K689" s="61">
        <v>8.8000000000000007</v>
      </c>
      <c r="L689" s="69">
        <f t="shared" si="147"/>
        <v>0.59399999999999997</v>
      </c>
      <c r="M689" s="69">
        <f t="shared" si="148"/>
        <v>0.79200000000000004</v>
      </c>
      <c r="N689" s="56">
        <f>INDEX(Rate_Chart!$A$1:$AK$127,MATCH(Data!J689,Rate_Chart!$A$1:$A$127,0),MATCH(Data!K689,Rate_Chart!$A$1:$AK$1,0))</f>
        <v>54.558900000000001</v>
      </c>
      <c r="O689" s="57">
        <f t="shared" si="149"/>
        <v>491.0301</v>
      </c>
      <c r="P689" s="58">
        <f t="shared" si="150"/>
        <v>437.63823529411764</v>
      </c>
      <c r="Q689" s="58">
        <f t="shared" si="151"/>
        <v>291.75882352941176</v>
      </c>
      <c r="R689" s="66">
        <f t="shared" si="152"/>
        <v>8.5930267500000017</v>
      </c>
      <c r="S689" s="64">
        <f t="shared" si="153"/>
        <v>33.75</v>
      </c>
      <c r="T689" s="66">
        <f t="shared" si="154"/>
        <v>533.37312674999998</v>
      </c>
      <c r="U689" s="68">
        <f t="shared" si="155"/>
        <v>59.263680749999999</v>
      </c>
      <c r="V689" s="68">
        <f t="shared" si="156"/>
        <v>475.37711831550797</v>
      </c>
      <c r="W689" s="68">
        <f t="shared" si="157"/>
        <v>316.91807887700531</v>
      </c>
    </row>
    <row r="690" spans="1:23" x14ac:dyDescent="0.25">
      <c r="A690" s="169" t="s">
        <v>885</v>
      </c>
      <c r="B690" s="61" t="s">
        <v>395</v>
      </c>
      <c r="C690" s="61" t="s">
        <v>589</v>
      </c>
      <c r="D690" s="61" t="s">
        <v>590</v>
      </c>
      <c r="E690" s="1" t="s">
        <v>866</v>
      </c>
      <c r="F690" s="62" t="str">
        <f t="shared" si="146"/>
        <v>20121</v>
      </c>
      <c r="G690" s="255">
        <v>10620121</v>
      </c>
      <c r="H690" s="1" t="s">
        <v>386</v>
      </c>
      <c r="I690" s="61">
        <v>57</v>
      </c>
      <c r="J690" s="61">
        <v>3.5</v>
      </c>
      <c r="K690" s="61">
        <v>8.1999999999999993</v>
      </c>
      <c r="L690" s="69">
        <f t="shared" si="147"/>
        <v>1.9950000000000001</v>
      </c>
      <c r="M690" s="69">
        <f t="shared" si="148"/>
        <v>4.6739999999999995</v>
      </c>
      <c r="N690" s="56">
        <f>INDEX(Rate_Chart!$A$1:$AK$127,MATCH(Data!J690,Rate_Chart!$A$1:$A$127,0),MATCH(Data!K690,Rate_Chart!$A$1:$AK$1,0))</f>
        <v>37.392139800000002</v>
      </c>
      <c r="O690" s="57">
        <f t="shared" si="149"/>
        <v>2131.3519686</v>
      </c>
      <c r="P690" s="58">
        <f t="shared" si="150"/>
        <v>417.01271152416359</v>
      </c>
      <c r="Q690" s="58">
        <f t="shared" si="151"/>
        <v>278.00847434944239</v>
      </c>
      <c r="R690" s="66">
        <f t="shared" si="152"/>
        <v>37.298659450500004</v>
      </c>
      <c r="S690" s="64">
        <f t="shared" si="153"/>
        <v>213.75</v>
      </c>
      <c r="T690" s="66">
        <f t="shared" si="154"/>
        <v>2382.4006280505</v>
      </c>
      <c r="U690" s="68">
        <f t="shared" si="155"/>
        <v>41.796502246499998</v>
      </c>
      <c r="V690" s="68">
        <f t="shared" si="156"/>
        <v>466.13199531412636</v>
      </c>
      <c r="W690" s="68">
        <f t="shared" si="157"/>
        <v>310.7546635427509</v>
      </c>
    </row>
    <row r="691" spans="1:23" x14ac:dyDescent="0.25">
      <c r="A691" s="169" t="s">
        <v>886</v>
      </c>
      <c r="B691" s="61" t="s">
        <v>394</v>
      </c>
      <c r="C691" s="61" t="s">
        <v>589</v>
      </c>
      <c r="D691" s="61" t="s">
        <v>590</v>
      </c>
      <c r="E691" s="1" t="s">
        <v>866</v>
      </c>
      <c r="F691" s="62" t="str">
        <f t="shared" si="146"/>
        <v>20121</v>
      </c>
      <c r="G691" s="255">
        <v>10620121</v>
      </c>
      <c r="H691" s="1" t="s">
        <v>385</v>
      </c>
      <c r="I691" s="61">
        <v>15</v>
      </c>
      <c r="J691" s="61">
        <v>7.8</v>
      </c>
      <c r="K691" s="61">
        <v>9</v>
      </c>
      <c r="L691" s="69">
        <f t="shared" si="147"/>
        <v>1.17</v>
      </c>
      <c r="M691" s="69">
        <f t="shared" si="148"/>
        <v>1.35</v>
      </c>
      <c r="N691" s="56">
        <f>INDEX(Rate_Chart!$A$1:$AK$127,MATCH(Data!J691,Rate_Chart!$A$1:$A$127,0),MATCH(Data!K691,Rate_Chart!$A$1:$AK$1,0))</f>
        <v>65.13</v>
      </c>
      <c r="O691" s="57">
        <f t="shared" si="149"/>
        <v>976.94999999999993</v>
      </c>
      <c r="P691" s="58">
        <f t="shared" si="150"/>
        <v>471.95652173913038</v>
      </c>
      <c r="Q691" s="58">
        <f t="shared" si="151"/>
        <v>314.63768115942025</v>
      </c>
      <c r="R691" s="66">
        <f t="shared" si="152"/>
        <v>17.096625</v>
      </c>
      <c r="S691" s="64">
        <f t="shared" si="153"/>
        <v>56.25</v>
      </c>
      <c r="T691" s="66">
        <f t="shared" si="154"/>
        <v>1050.2966249999999</v>
      </c>
      <c r="U691" s="68">
        <f t="shared" si="155"/>
        <v>70.019774999999996</v>
      </c>
      <c r="V691" s="68">
        <f t="shared" si="156"/>
        <v>507.3896739130434</v>
      </c>
      <c r="W691" s="68">
        <f t="shared" si="157"/>
        <v>338.25978260869562</v>
      </c>
    </row>
    <row r="692" spans="1:23" x14ac:dyDescent="0.25">
      <c r="A692" s="169" t="s">
        <v>886</v>
      </c>
      <c r="B692" s="61" t="s">
        <v>394</v>
      </c>
      <c r="C692" s="61" t="s">
        <v>589</v>
      </c>
      <c r="D692" s="61" t="s">
        <v>590</v>
      </c>
      <c r="E692" s="1" t="s">
        <v>866</v>
      </c>
      <c r="F692" s="62" t="str">
        <f t="shared" si="146"/>
        <v>20121</v>
      </c>
      <c r="G692" s="255">
        <v>10620121</v>
      </c>
      <c r="H692" s="1" t="s">
        <v>386</v>
      </c>
      <c r="I692" s="61">
        <v>64</v>
      </c>
      <c r="J692" s="61">
        <v>3.3</v>
      </c>
      <c r="K692" s="61">
        <v>8</v>
      </c>
      <c r="L692" s="69">
        <f t="shared" si="147"/>
        <v>2.1120000000000001</v>
      </c>
      <c r="M692" s="69">
        <f t="shared" si="148"/>
        <v>5.12</v>
      </c>
      <c r="N692" s="56">
        <f>INDEX(Rate_Chart!$A$1:$AK$127,MATCH(Data!J692,Rate_Chart!$A$1:$A$127,0),MATCH(Data!K692,Rate_Chart!$A$1:$AK$1,0))</f>
        <v>36.002112000000004</v>
      </c>
      <c r="O692" s="57">
        <f t="shared" si="149"/>
        <v>2304.1351680000002</v>
      </c>
      <c r="P692" s="58">
        <f t="shared" si="150"/>
        <v>417.01288030888031</v>
      </c>
      <c r="Q692" s="58">
        <f t="shared" si="151"/>
        <v>278.00858687258687</v>
      </c>
      <c r="R692" s="66">
        <f t="shared" si="152"/>
        <v>40.322365440000006</v>
      </c>
      <c r="S692" s="64">
        <f t="shared" si="153"/>
        <v>240</v>
      </c>
      <c r="T692" s="66">
        <f t="shared" si="154"/>
        <v>2584.4575334400001</v>
      </c>
      <c r="U692" s="68">
        <f t="shared" si="155"/>
        <v>40.382148960000002</v>
      </c>
      <c r="V692" s="68">
        <f t="shared" si="156"/>
        <v>467.74689915057911</v>
      </c>
      <c r="W692" s="68">
        <f t="shared" si="157"/>
        <v>311.83126610038607</v>
      </c>
    </row>
    <row r="693" spans="1:23" x14ac:dyDescent="0.25">
      <c r="A693" s="169" t="s">
        <v>886</v>
      </c>
      <c r="B693" s="61" t="s">
        <v>395</v>
      </c>
      <c r="C693" s="61" t="s">
        <v>589</v>
      </c>
      <c r="D693" s="61" t="s">
        <v>590</v>
      </c>
      <c r="E693" s="1" t="s">
        <v>866</v>
      </c>
      <c r="F693" s="62" t="str">
        <f t="shared" si="146"/>
        <v>20121</v>
      </c>
      <c r="G693" s="255">
        <v>10620121</v>
      </c>
      <c r="H693" s="1" t="s">
        <v>385</v>
      </c>
      <c r="I693" s="61">
        <v>11</v>
      </c>
      <c r="J693" s="61">
        <v>6.4</v>
      </c>
      <c r="K693" s="61">
        <v>8.8000000000000007</v>
      </c>
      <c r="L693" s="69">
        <f t="shared" si="147"/>
        <v>0.70400000000000007</v>
      </c>
      <c r="M693" s="69">
        <f t="shared" si="148"/>
        <v>0.96800000000000008</v>
      </c>
      <c r="N693" s="56">
        <f>INDEX(Rate_Chart!$A$1:$AK$127,MATCH(Data!J693,Rate_Chart!$A$1:$A$127,0),MATCH(Data!K693,Rate_Chart!$A$1:$AK$1,0))</f>
        <v>52.9056</v>
      </c>
      <c r="O693" s="57">
        <f t="shared" si="149"/>
        <v>581.96159999999998</v>
      </c>
      <c r="P693" s="58">
        <f t="shared" si="150"/>
        <v>431.29565217391303</v>
      </c>
      <c r="Q693" s="58">
        <f t="shared" si="151"/>
        <v>287.53043478260867</v>
      </c>
      <c r="R693" s="66">
        <f t="shared" si="152"/>
        <v>10.184328000000001</v>
      </c>
      <c r="S693" s="64">
        <f t="shared" si="153"/>
        <v>41.25</v>
      </c>
      <c r="T693" s="66">
        <f t="shared" si="154"/>
        <v>633.39592800000003</v>
      </c>
      <c r="U693" s="68">
        <f t="shared" si="155"/>
        <v>57.581448000000002</v>
      </c>
      <c r="V693" s="68">
        <f t="shared" si="156"/>
        <v>469.41397826086956</v>
      </c>
      <c r="W693" s="68">
        <f t="shared" si="157"/>
        <v>312.94265217391302</v>
      </c>
    </row>
    <row r="694" spans="1:23" x14ac:dyDescent="0.25">
      <c r="A694" s="169" t="s">
        <v>886</v>
      </c>
      <c r="B694" s="61" t="s">
        <v>395</v>
      </c>
      <c r="C694" s="61" t="s">
        <v>589</v>
      </c>
      <c r="D694" s="61" t="s">
        <v>590</v>
      </c>
      <c r="E694" s="1" t="s">
        <v>866</v>
      </c>
      <c r="F694" s="62" t="str">
        <f t="shared" si="146"/>
        <v>20121</v>
      </c>
      <c r="G694" s="255">
        <v>10620121</v>
      </c>
      <c r="H694" s="1" t="s">
        <v>386</v>
      </c>
      <c r="I694" s="61">
        <v>51</v>
      </c>
      <c r="J694" s="61">
        <v>3.5</v>
      </c>
      <c r="K694" s="61">
        <v>8.1</v>
      </c>
      <c r="L694" s="69">
        <f t="shared" si="147"/>
        <v>1.7849999999999999</v>
      </c>
      <c r="M694" s="69">
        <f t="shared" si="148"/>
        <v>4.1309999999999993</v>
      </c>
      <c r="N694" s="56">
        <f>INDEX(Rate_Chart!$A$1:$AK$127,MATCH(Data!J694,Rate_Chart!$A$1:$A$127,0),MATCH(Data!K694,Rate_Chart!$A$1:$AK$1,0))</f>
        <v>37.114125900000005</v>
      </c>
      <c r="O694" s="57">
        <f t="shared" si="149"/>
        <v>1892.8204209000003</v>
      </c>
      <c r="P694" s="58">
        <f t="shared" si="150"/>
        <v>417.01265056179784</v>
      </c>
      <c r="Q694" s="58">
        <f t="shared" si="151"/>
        <v>278.00843370786521</v>
      </c>
      <c r="R694" s="66">
        <f t="shared" si="152"/>
        <v>33.124357365750008</v>
      </c>
      <c r="S694" s="64">
        <f t="shared" si="153"/>
        <v>191.25</v>
      </c>
      <c r="T694" s="66">
        <f t="shared" si="154"/>
        <v>2117.1947782657503</v>
      </c>
      <c r="U694" s="68">
        <f t="shared" si="155"/>
        <v>41.513623103250005</v>
      </c>
      <c r="V694" s="68">
        <f t="shared" si="156"/>
        <v>466.44520340730344</v>
      </c>
      <c r="W694" s="68">
        <f t="shared" si="157"/>
        <v>310.96346893820231</v>
      </c>
    </row>
    <row r="695" spans="1:23" x14ac:dyDescent="0.25">
      <c r="A695" s="169" t="s">
        <v>887</v>
      </c>
      <c r="B695" s="61" t="s">
        <v>394</v>
      </c>
      <c r="C695" s="61" t="s">
        <v>589</v>
      </c>
      <c r="D695" s="61" t="s">
        <v>590</v>
      </c>
      <c r="E695" s="1" t="s">
        <v>866</v>
      </c>
      <c r="F695" s="62" t="str">
        <f t="shared" si="146"/>
        <v>20121</v>
      </c>
      <c r="G695" s="255">
        <v>10620121</v>
      </c>
      <c r="H695" s="1" t="s">
        <v>385</v>
      </c>
      <c r="I695" s="61">
        <v>10</v>
      </c>
      <c r="J695" s="61">
        <v>7.6</v>
      </c>
      <c r="K695" s="61">
        <v>9</v>
      </c>
      <c r="L695" s="69">
        <f t="shared" si="147"/>
        <v>0.76</v>
      </c>
      <c r="M695" s="69">
        <f t="shared" si="148"/>
        <v>0.9</v>
      </c>
      <c r="N695" s="56">
        <f>INDEX(Rate_Chart!$A$1:$AK$127,MATCH(Data!J695,Rate_Chart!$A$1:$A$127,0),MATCH(Data!K695,Rate_Chart!$A$1:$AK$1,0))</f>
        <v>63.46</v>
      </c>
      <c r="O695" s="57">
        <f t="shared" si="149"/>
        <v>634.6</v>
      </c>
      <c r="P695" s="58">
        <f t="shared" si="150"/>
        <v>466.61764705882348</v>
      </c>
      <c r="Q695" s="58">
        <f t="shared" si="151"/>
        <v>311.07843137254901</v>
      </c>
      <c r="R695" s="66">
        <f t="shared" si="152"/>
        <v>11.105500000000001</v>
      </c>
      <c r="S695" s="64">
        <f t="shared" si="153"/>
        <v>37.5</v>
      </c>
      <c r="T695" s="66">
        <f t="shared" si="154"/>
        <v>683.20550000000003</v>
      </c>
      <c r="U695" s="68">
        <f t="shared" si="155"/>
        <v>68.320549999999997</v>
      </c>
      <c r="V695" s="68">
        <f t="shared" si="156"/>
        <v>502.35698529411758</v>
      </c>
      <c r="W695" s="68">
        <f t="shared" si="157"/>
        <v>334.90465686274507</v>
      </c>
    </row>
    <row r="696" spans="1:23" x14ac:dyDescent="0.25">
      <c r="A696" s="169" t="s">
        <v>887</v>
      </c>
      <c r="B696" s="61" t="s">
        <v>394</v>
      </c>
      <c r="C696" s="61" t="s">
        <v>589</v>
      </c>
      <c r="D696" s="61" t="s">
        <v>590</v>
      </c>
      <c r="E696" s="1" t="s">
        <v>866</v>
      </c>
      <c r="F696" s="62" t="str">
        <f t="shared" si="146"/>
        <v>20121</v>
      </c>
      <c r="G696" s="255">
        <v>10620121</v>
      </c>
      <c r="H696" s="1" t="s">
        <v>386</v>
      </c>
      <c r="I696" s="61">
        <v>47</v>
      </c>
      <c r="J696" s="61">
        <v>3.7</v>
      </c>
      <c r="K696" s="61">
        <v>8.3000000000000007</v>
      </c>
      <c r="L696" s="69">
        <f t="shared" si="147"/>
        <v>1.7390000000000001</v>
      </c>
      <c r="M696" s="69">
        <f t="shared" si="148"/>
        <v>3.9010000000000002</v>
      </c>
      <c r="N696" s="56">
        <f>INDEX(Rate_Chart!$A$1:$AK$127,MATCH(Data!J696,Rate_Chart!$A$1:$A$127,0),MATCH(Data!K696,Rate_Chart!$A$1:$AK$1,0))</f>
        <v>38.504153700000003</v>
      </c>
      <c r="O696" s="57">
        <f t="shared" si="149"/>
        <v>1809.6952239000002</v>
      </c>
      <c r="P696" s="58">
        <f t="shared" si="150"/>
        <v>417.01249494584835</v>
      </c>
      <c r="Q696" s="58">
        <f t="shared" si="151"/>
        <v>278.00832996389892</v>
      </c>
      <c r="R696" s="66">
        <f t="shared" si="152"/>
        <v>31.669666418250007</v>
      </c>
      <c r="S696" s="64">
        <f t="shared" si="153"/>
        <v>176.25</v>
      </c>
      <c r="T696" s="66">
        <f t="shared" si="154"/>
        <v>2017.6148903182502</v>
      </c>
      <c r="U696" s="68">
        <f t="shared" si="155"/>
        <v>42.927976389750008</v>
      </c>
      <c r="V696" s="68">
        <f t="shared" si="156"/>
        <v>464.92393201895305</v>
      </c>
      <c r="W696" s="68">
        <f t="shared" si="157"/>
        <v>309.94928801263535</v>
      </c>
    </row>
    <row r="697" spans="1:23" x14ac:dyDescent="0.25">
      <c r="A697" s="169" t="s">
        <v>887</v>
      </c>
      <c r="B697" s="61" t="s">
        <v>395</v>
      </c>
      <c r="C697" s="61" t="s">
        <v>589</v>
      </c>
      <c r="D697" s="61" t="s">
        <v>590</v>
      </c>
      <c r="E697" s="1" t="s">
        <v>866</v>
      </c>
      <c r="F697" s="62" t="str">
        <f t="shared" si="146"/>
        <v>20121</v>
      </c>
      <c r="G697" s="255">
        <v>10620121</v>
      </c>
      <c r="H697" s="1" t="s">
        <v>385</v>
      </c>
      <c r="I697" s="61">
        <v>10</v>
      </c>
      <c r="J697" s="61">
        <v>5.7</v>
      </c>
      <c r="K697" s="61">
        <v>8.8000000000000007</v>
      </c>
      <c r="L697" s="69">
        <f t="shared" si="147"/>
        <v>0.56999999999999995</v>
      </c>
      <c r="M697" s="69">
        <f t="shared" si="148"/>
        <v>0.88</v>
      </c>
      <c r="N697" s="56">
        <f>INDEX(Rate_Chart!$A$1:$AK$127,MATCH(Data!J697,Rate_Chart!$A$1:$A$127,0),MATCH(Data!K697,Rate_Chart!$A$1:$AK$1,0))</f>
        <v>47.119050000000001</v>
      </c>
      <c r="O697" s="57">
        <f t="shared" si="149"/>
        <v>471.19050000000004</v>
      </c>
      <c r="P697" s="58">
        <f t="shared" si="150"/>
        <v>407.3693083573487</v>
      </c>
      <c r="Q697" s="58">
        <f t="shared" si="151"/>
        <v>271.57953890489915</v>
      </c>
      <c r="R697" s="66">
        <f t="shared" si="152"/>
        <v>8.245833750000001</v>
      </c>
      <c r="S697" s="64">
        <f t="shared" si="153"/>
        <v>37.5</v>
      </c>
      <c r="T697" s="66">
        <f t="shared" si="154"/>
        <v>516.93633375000002</v>
      </c>
      <c r="U697" s="68">
        <f t="shared" si="155"/>
        <v>51.693633375000005</v>
      </c>
      <c r="V697" s="68">
        <f t="shared" si="156"/>
        <v>446.91902053314124</v>
      </c>
      <c r="W697" s="68">
        <f t="shared" si="157"/>
        <v>297.94601368876084</v>
      </c>
    </row>
    <row r="698" spans="1:23" x14ac:dyDescent="0.25">
      <c r="A698" s="169" t="s">
        <v>887</v>
      </c>
      <c r="B698" s="61" t="s">
        <v>395</v>
      </c>
      <c r="C698" s="61" t="s">
        <v>589</v>
      </c>
      <c r="D698" s="61" t="s">
        <v>590</v>
      </c>
      <c r="E698" s="1" t="s">
        <v>866</v>
      </c>
      <c r="F698" s="62" t="str">
        <f t="shared" si="146"/>
        <v>20121</v>
      </c>
      <c r="G698" s="255">
        <v>10620121</v>
      </c>
      <c r="H698" s="1" t="s">
        <v>386</v>
      </c>
      <c r="I698" s="61">
        <v>59</v>
      </c>
      <c r="J698" s="61">
        <v>3.1</v>
      </c>
      <c r="K698" s="61">
        <v>8.1</v>
      </c>
      <c r="L698" s="69">
        <f t="shared" si="147"/>
        <v>1.829</v>
      </c>
      <c r="M698" s="69">
        <f t="shared" si="148"/>
        <v>4.7789999999999999</v>
      </c>
      <c r="N698" s="56">
        <f>INDEX(Rate_Chart!$A$1:$AK$127,MATCH(Data!J698,Rate_Chart!$A$1:$A$127,0),MATCH(Data!K698,Rate_Chart!$A$1:$AK$1,0))</f>
        <v>35.446125899999998</v>
      </c>
      <c r="O698" s="57">
        <f t="shared" si="149"/>
        <v>2091.3214281</v>
      </c>
      <c r="P698" s="58">
        <f t="shared" si="150"/>
        <v>417.01324588235298</v>
      </c>
      <c r="Q698" s="58">
        <f t="shared" si="151"/>
        <v>278.0088305882353</v>
      </c>
      <c r="R698" s="66">
        <f t="shared" si="152"/>
        <v>36.598124991750005</v>
      </c>
      <c r="S698" s="64">
        <f t="shared" si="153"/>
        <v>221.25</v>
      </c>
      <c r="T698" s="66">
        <f t="shared" si="154"/>
        <v>2349.16955309175</v>
      </c>
      <c r="U698" s="68">
        <f t="shared" si="155"/>
        <v>39.816433103249999</v>
      </c>
      <c r="V698" s="68">
        <f t="shared" si="156"/>
        <v>468.42862474411766</v>
      </c>
      <c r="W698" s="68">
        <f t="shared" si="157"/>
        <v>312.28574982941177</v>
      </c>
    </row>
    <row r="699" spans="1:23" x14ac:dyDescent="0.25">
      <c r="A699" s="169" t="s">
        <v>888</v>
      </c>
      <c r="B699" s="61" t="s">
        <v>394</v>
      </c>
      <c r="C699" s="61" t="s">
        <v>589</v>
      </c>
      <c r="D699" s="61" t="s">
        <v>590</v>
      </c>
      <c r="E699" s="1" t="s">
        <v>866</v>
      </c>
      <c r="F699" s="62" t="str">
        <f t="shared" si="146"/>
        <v>20121</v>
      </c>
      <c r="G699" s="255">
        <v>10620121</v>
      </c>
      <c r="H699" s="1" t="s">
        <v>385</v>
      </c>
      <c r="I699" s="61">
        <v>12</v>
      </c>
      <c r="J699" s="61">
        <v>7.5</v>
      </c>
      <c r="K699" s="61">
        <v>8.8000000000000007</v>
      </c>
      <c r="L699" s="69">
        <f t="shared" si="147"/>
        <v>0.9</v>
      </c>
      <c r="M699" s="69">
        <f t="shared" si="148"/>
        <v>1.056</v>
      </c>
      <c r="N699" s="56">
        <f>INDEX(Rate_Chart!$A$1:$AK$127,MATCH(Data!J699,Rate_Chart!$A$1:$A$127,0),MATCH(Data!K699,Rate_Chart!$A$1:$AK$1,0))</f>
        <v>61.998750000000001</v>
      </c>
      <c r="O699" s="57">
        <f t="shared" si="149"/>
        <v>743.98500000000001</v>
      </c>
      <c r="P699" s="58">
        <f t="shared" si="150"/>
        <v>463.83104738154617</v>
      </c>
      <c r="Q699" s="58">
        <f t="shared" si="151"/>
        <v>309.22069825436409</v>
      </c>
      <c r="R699" s="66">
        <f t="shared" si="152"/>
        <v>13.019737500000002</v>
      </c>
      <c r="S699" s="64">
        <f t="shared" si="153"/>
        <v>45</v>
      </c>
      <c r="T699" s="66">
        <f t="shared" si="154"/>
        <v>802.00473750000003</v>
      </c>
      <c r="U699" s="68">
        <f t="shared" si="155"/>
        <v>66.833728125000007</v>
      </c>
      <c r="V699" s="68">
        <f t="shared" si="156"/>
        <v>500.00295355361607</v>
      </c>
      <c r="W699" s="68">
        <f t="shared" si="157"/>
        <v>333.3353023690774</v>
      </c>
    </row>
    <row r="700" spans="1:23" x14ac:dyDescent="0.25">
      <c r="A700" s="169" t="s">
        <v>888</v>
      </c>
      <c r="B700" s="61" t="s">
        <v>394</v>
      </c>
      <c r="C700" s="61" t="s">
        <v>589</v>
      </c>
      <c r="D700" s="61" t="s">
        <v>590</v>
      </c>
      <c r="E700" s="1" t="s">
        <v>866</v>
      </c>
      <c r="F700" s="62" t="str">
        <f t="shared" si="146"/>
        <v>20121</v>
      </c>
      <c r="G700" s="255">
        <v>10620121</v>
      </c>
      <c r="H700" s="1" t="s">
        <v>386</v>
      </c>
      <c r="I700" s="61">
        <v>28</v>
      </c>
      <c r="J700" s="61">
        <v>3.6</v>
      </c>
      <c r="K700" s="61">
        <v>8.1999999999999993</v>
      </c>
      <c r="L700" s="69">
        <f t="shared" si="147"/>
        <v>1.008</v>
      </c>
      <c r="M700" s="69">
        <f t="shared" si="148"/>
        <v>2.2959999999999998</v>
      </c>
      <c r="N700" s="56">
        <f>INDEX(Rate_Chart!$A$1:$AK$127,MATCH(Data!J700,Rate_Chart!$A$1:$A$127,0),MATCH(Data!K700,Rate_Chart!$A$1:$AK$1,0))</f>
        <v>37.809139800000004</v>
      </c>
      <c r="O700" s="57">
        <f t="shared" si="149"/>
        <v>1058.6559144</v>
      </c>
      <c r="P700" s="58">
        <f t="shared" si="150"/>
        <v>417.01257132352941</v>
      </c>
      <c r="Q700" s="58">
        <f t="shared" si="151"/>
        <v>278.00838088235292</v>
      </c>
      <c r="R700" s="66">
        <f t="shared" si="152"/>
        <v>18.526478502000003</v>
      </c>
      <c r="S700" s="64">
        <f t="shared" si="153"/>
        <v>105</v>
      </c>
      <c r="T700" s="66">
        <f t="shared" si="154"/>
        <v>1182.1823929019999</v>
      </c>
      <c r="U700" s="68">
        <f t="shared" si="155"/>
        <v>42.220799746499999</v>
      </c>
      <c r="V700" s="68">
        <f t="shared" si="156"/>
        <v>465.6705854393382</v>
      </c>
      <c r="W700" s="68">
        <f t="shared" si="157"/>
        <v>310.44705695955878</v>
      </c>
    </row>
    <row r="701" spans="1:23" x14ac:dyDescent="0.25">
      <c r="A701" s="169" t="s">
        <v>888</v>
      </c>
      <c r="B701" s="61" t="s">
        <v>395</v>
      </c>
      <c r="C701" s="61" t="s">
        <v>589</v>
      </c>
      <c r="D701" s="61" t="s">
        <v>590</v>
      </c>
      <c r="E701" s="1" t="s">
        <v>866</v>
      </c>
      <c r="F701" s="62" t="str">
        <f t="shared" si="146"/>
        <v>20121</v>
      </c>
      <c r="G701" s="255">
        <v>10620121</v>
      </c>
      <c r="H701" s="1" t="s">
        <v>385</v>
      </c>
      <c r="I701" s="61">
        <v>10</v>
      </c>
      <c r="J701" s="61">
        <v>6.3</v>
      </c>
      <c r="K701" s="61">
        <v>8.8000000000000007</v>
      </c>
      <c r="L701" s="69">
        <f t="shared" si="147"/>
        <v>0.63</v>
      </c>
      <c r="M701" s="69">
        <f t="shared" si="148"/>
        <v>0.88</v>
      </c>
      <c r="N701" s="56">
        <f>INDEX(Rate_Chart!$A$1:$AK$127,MATCH(Data!J701,Rate_Chart!$A$1:$A$127,0),MATCH(Data!K701,Rate_Chart!$A$1:$AK$1,0))</f>
        <v>52.078949999999999</v>
      </c>
      <c r="O701" s="57">
        <f t="shared" si="149"/>
        <v>520.78949999999998</v>
      </c>
      <c r="P701" s="58">
        <f t="shared" si="150"/>
        <v>428.04616438356163</v>
      </c>
      <c r="Q701" s="58">
        <f t="shared" si="151"/>
        <v>285.36410958904111</v>
      </c>
      <c r="R701" s="66">
        <f t="shared" si="152"/>
        <v>9.1138162500000011</v>
      </c>
      <c r="S701" s="64">
        <f t="shared" si="153"/>
        <v>37.5</v>
      </c>
      <c r="T701" s="66">
        <f t="shared" si="154"/>
        <v>567.40331624999999</v>
      </c>
      <c r="U701" s="68">
        <f t="shared" si="155"/>
        <v>56.740331624999996</v>
      </c>
      <c r="V701" s="68">
        <f t="shared" si="156"/>
        <v>466.35889006849311</v>
      </c>
      <c r="W701" s="68">
        <f t="shared" si="157"/>
        <v>310.90592671232872</v>
      </c>
    </row>
    <row r="702" spans="1:23" x14ac:dyDescent="0.25">
      <c r="A702" s="169" t="s">
        <v>888</v>
      </c>
      <c r="B702" s="61" t="s">
        <v>395</v>
      </c>
      <c r="C702" s="61" t="s">
        <v>589</v>
      </c>
      <c r="D702" s="61" t="s">
        <v>590</v>
      </c>
      <c r="E702" s="1" t="s">
        <v>866</v>
      </c>
      <c r="F702" s="62" t="str">
        <f t="shared" si="146"/>
        <v>20121</v>
      </c>
      <c r="G702" s="255">
        <v>10620121</v>
      </c>
      <c r="H702" s="1" t="s">
        <v>386</v>
      </c>
      <c r="I702" s="61">
        <v>55</v>
      </c>
      <c r="J702" s="61">
        <v>3.4</v>
      </c>
      <c r="K702" s="61">
        <v>8.3000000000000007</v>
      </c>
      <c r="L702" s="69">
        <f t="shared" si="147"/>
        <v>1.87</v>
      </c>
      <c r="M702" s="69">
        <f t="shared" si="148"/>
        <v>4.5650000000000004</v>
      </c>
      <c r="N702" s="56">
        <f>INDEX(Rate_Chart!$A$1:$AK$127,MATCH(Data!J702,Rate_Chart!$A$1:$A$127,0),MATCH(Data!K702,Rate_Chart!$A$1:$AK$1,0))</f>
        <v>37.253153700000006</v>
      </c>
      <c r="O702" s="57">
        <f t="shared" si="149"/>
        <v>2048.9234535000005</v>
      </c>
      <c r="P702" s="58">
        <f t="shared" si="150"/>
        <v>417.01291455223878</v>
      </c>
      <c r="Q702" s="58">
        <f t="shared" si="151"/>
        <v>278.0086097014925</v>
      </c>
      <c r="R702" s="66">
        <f t="shared" si="152"/>
        <v>35.856160436250015</v>
      </c>
      <c r="S702" s="64">
        <f t="shared" si="153"/>
        <v>206.25</v>
      </c>
      <c r="T702" s="66">
        <f t="shared" si="154"/>
        <v>2291.0296139362504</v>
      </c>
      <c r="U702" s="68">
        <f t="shared" si="155"/>
        <v>41.65508388975001</v>
      </c>
      <c r="V702" s="68">
        <f t="shared" si="156"/>
        <v>466.28825249720154</v>
      </c>
      <c r="W702" s="68">
        <f t="shared" si="157"/>
        <v>310.85883499813434</v>
      </c>
    </row>
    <row r="703" spans="1:23" x14ac:dyDescent="0.25">
      <c r="A703" s="169" t="s">
        <v>919</v>
      </c>
      <c r="B703" s="61" t="s">
        <v>394</v>
      </c>
      <c r="C703" s="61" t="s">
        <v>589</v>
      </c>
      <c r="D703" s="61" t="s">
        <v>590</v>
      </c>
      <c r="E703" s="1" t="s">
        <v>866</v>
      </c>
      <c r="F703" s="62" t="str">
        <f t="shared" si="146"/>
        <v>20121</v>
      </c>
      <c r="G703" s="255">
        <v>10620121</v>
      </c>
      <c r="H703" s="1" t="s">
        <v>385</v>
      </c>
      <c r="I703" s="61">
        <v>15</v>
      </c>
      <c r="J703" s="61">
        <v>6.4</v>
      </c>
      <c r="K703" s="61">
        <v>9</v>
      </c>
      <c r="L703" s="69">
        <f t="shared" si="147"/>
        <v>0.96</v>
      </c>
      <c r="M703" s="69">
        <f t="shared" si="148"/>
        <v>1.35</v>
      </c>
      <c r="N703" s="56">
        <f>INDEX(Rate_Chart!$A$1:$AK$127,MATCH(Data!J703,Rate_Chart!$A$1:$A$127,0),MATCH(Data!K703,Rate_Chart!$A$1:$AK$1,0))</f>
        <v>53.44</v>
      </c>
      <c r="O703" s="57">
        <f t="shared" si="149"/>
        <v>801.59999999999991</v>
      </c>
      <c r="P703" s="58">
        <f t="shared" si="150"/>
        <v>430.96774193548384</v>
      </c>
      <c r="Q703" s="58">
        <f t="shared" si="151"/>
        <v>287.31182795698925</v>
      </c>
      <c r="R703" s="66">
        <f t="shared" si="152"/>
        <v>14.028</v>
      </c>
      <c r="S703" s="64">
        <f t="shared" si="153"/>
        <v>56.25</v>
      </c>
      <c r="T703" s="66">
        <f t="shared" si="154"/>
        <v>871.87799999999993</v>
      </c>
      <c r="U703" s="68">
        <f t="shared" si="155"/>
        <v>58.125199999999992</v>
      </c>
      <c r="V703" s="68">
        <f t="shared" si="156"/>
        <v>468.75161290322575</v>
      </c>
      <c r="W703" s="68">
        <f t="shared" si="157"/>
        <v>312.50107526881715</v>
      </c>
    </row>
    <row r="704" spans="1:23" x14ac:dyDescent="0.25">
      <c r="A704" s="169" t="s">
        <v>919</v>
      </c>
      <c r="B704" s="61" t="s">
        <v>394</v>
      </c>
      <c r="C704" s="61" t="s">
        <v>589</v>
      </c>
      <c r="D704" s="61" t="s">
        <v>590</v>
      </c>
      <c r="E704" s="1" t="s">
        <v>866</v>
      </c>
      <c r="F704" s="62" t="str">
        <f t="shared" si="146"/>
        <v>20121</v>
      </c>
      <c r="G704" s="255">
        <v>10620121</v>
      </c>
      <c r="H704" s="1" t="s">
        <v>386</v>
      </c>
      <c r="I704" s="61">
        <v>45</v>
      </c>
      <c r="J704" s="61">
        <v>4</v>
      </c>
      <c r="K704" s="61">
        <v>8.3000000000000007</v>
      </c>
      <c r="L704" s="69">
        <f t="shared" si="147"/>
        <v>1.8</v>
      </c>
      <c r="M704" s="69">
        <f t="shared" si="148"/>
        <v>3.7350000000000008</v>
      </c>
      <c r="N704" s="56">
        <f>INDEX(Rate_Chart!$A$1:$AK$127,MATCH(Data!J704,Rate_Chart!$A$1:$A$127,0),MATCH(Data!K704,Rate_Chart!$A$1:$AK$1,0))</f>
        <v>39.755153700000008</v>
      </c>
      <c r="O704" s="57">
        <f t="shared" si="149"/>
        <v>1788.9819165000004</v>
      </c>
      <c r="P704" s="58">
        <f t="shared" si="150"/>
        <v>417.01210174825178</v>
      </c>
      <c r="Q704" s="58">
        <f t="shared" si="151"/>
        <v>278.00806783216785</v>
      </c>
      <c r="R704" s="66">
        <f t="shared" si="152"/>
        <v>31.30718353875001</v>
      </c>
      <c r="S704" s="64">
        <f t="shared" si="153"/>
        <v>168.75</v>
      </c>
      <c r="T704" s="66">
        <f t="shared" si="154"/>
        <v>1989.0391000387503</v>
      </c>
      <c r="U704" s="68">
        <f t="shared" si="155"/>
        <v>44.200868889750005</v>
      </c>
      <c r="V704" s="68">
        <f t="shared" si="156"/>
        <v>463.6454778645105</v>
      </c>
      <c r="W704" s="68">
        <f t="shared" si="157"/>
        <v>309.096985243007</v>
      </c>
    </row>
    <row r="705" spans="1:23" x14ac:dyDescent="0.25">
      <c r="A705" s="169" t="s">
        <v>919</v>
      </c>
      <c r="B705" s="61" t="s">
        <v>395</v>
      </c>
      <c r="C705" s="61" t="s">
        <v>589</v>
      </c>
      <c r="D705" s="61" t="s">
        <v>590</v>
      </c>
      <c r="E705" s="1" t="s">
        <v>866</v>
      </c>
      <c r="F705" s="62" t="str">
        <f t="shared" si="146"/>
        <v>20121</v>
      </c>
      <c r="G705" s="255">
        <v>10620121</v>
      </c>
      <c r="H705" s="1" t="s">
        <v>385</v>
      </c>
      <c r="I705" s="61">
        <v>8</v>
      </c>
      <c r="J705" s="61">
        <v>6.8</v>
      </c>
      <c r="K705" s="61">
        <v>9</v>
      </c>
      <c r="L705" s="69">
        <f t="shared" si="147"/>
        <v>0.54400000000000004</v>
      </c>
      <c r="M705" s="69">
        <f t="shared" si="148"/>
        <v>0.72</v>
      </c>
      <c r="N705" s="56">
        <f>INDEX(Rate_Chart!$A$1:$AK$127,MATCH(Data!J705,Rate_Chart!$A$1:$A$127,0),MATCH(Data!K705,Rate_Chart!$A$1:$AK$1,0))</f>
        <v>56.78</v>
      </c>
      <c r="O705" s="57">
        <f t="shared" si="149"/>
        <v>454.24</v>
      </c>
      <c r="P705" s="58">
        <f t="shared" si="150"/>
        <v>443.59375</v>
      </c>
      <c r="Q705" s="58">
        <f t="shared" si="151"/>
        <v>295.72916666666669</v>
      </c>
      <c r="R705" s="66">
        <f t="shared" si="152"/>
        <v>7.9492000000000012</v>
      </c>
      <c r="S705" s="64">
        <f t="shared" si="153"/>
        <v>30</v>
      </c>
      <c r="T705" s="66">
        <f t="shared" si="154"/>
        <v>492.18920000000003</v>
      </c>
      <c r="U705" s="68">
        <f t="shared" si="155"/>
        <v>61.523650000000004</v>
      </c>
      <c r="V705" s="68">
        <f t="shared" si="156"/>
        <v>480.65351562500001</v>
      </c>
      <c r="W705" s="68">
        <f t="shared" si="157"/>
        <v>320.43567708333336</v>
      </c>
    </row>
    <row r="706" spans="1:23" x14ac:dyDescent="0.25">
      <c r="A706" s="169" t="s">
        <v>919</v>
      </c>
      <c r="B706" s="61" t="s">
        <v>395</v>
      </c>
      <c r="C706" s="61" t="s">
        <v>589</v>
      </c>
      <c r="D706" s="61" t="s">
        <v>590</v>
      </c>
      <c r="E706" s="1" t="s">
        <v>866</v>
      </c>
      <c r="F706" s="62" t="str">
        <f t="shared" si="146"/>
        <v>20121</v>
      </c>
      <c r="G706" s="255">
        <v>10620121</v>
      </c>
      <c r="H706" s="1" t="s">
        <v>386</v>
      </c>
      <c r="I706" s="61">
        <v>42</v>
      </c>
      <c r="J706" s="61">
        <v>3.6</v>
      </c>
      <c r="K706" s="61">
        <v>8.1999999999999993</v>
      </c>
      <c r="L706" s="69">
        <f t="shared" si="147"/>
        <v>1.5120000000000002</v>
      </c>
      <c r="M706" s="69">
        <f t="shared" si="148"/>
        <v>3.444</v>
      </c>
      <c r="N706" s="56">
        <f>INDEX(Rate_Chart!$A$1:$AK$127,MATCH(Data!J706,Rate_Chart!$A$1:$A$127,0),MATCH(Data!K706,Rate_Chart!$A$1:$AK$1,0))</f>
        <v>37.809139800000004</v>
      </c>
      <c r="O706" s="57">
        <f t="shared" si="149"/>
        <v>1587.9838716000002</v>
      </c>
      <c r="P706" s="58">
        <f t="shared" si="150"/>
        <v>417.01257132352941</v>
      </c>
      <c r="Q706" s="58">
        <f t="shared" si="151"/>
        <v>278.00838088235292</v>
      </c>
      <c r="R706" s="66">
        <f t="shared" si="152"/>
        <v>27.789717753000005</v>
      </c>
      <c r="S706" s="64">
        <f t="shared" si="153"/>
        <v>157.5</v>
      </c>
      <c r="T706" s="66">
        <f t="shared" si="154"/>
        <v>1773.2735893530003</v>
      </c>
      <c r="U706" s="68">
        <f t="shared" si="155"/>
        <v>42.220799746500006</v>
      </c>
      <c r="V706" s="68">
        <f t="shared" si="156"/>
        <v>465.67058543933825</v>
      </c>
      <c r="W706" s="68">
        <f t="shared" si="157"/>
        <v>310.44705695955884</v>
      </c>
    </row>
    <row r="707" spans="1:23" x14ac:dyDescent="0.25">
      <c r="A707" s="169" t="s">
        <v>920</v>
      </c>
      <c r="B707" s="61" t="s">
        <v>394</v>
      </c>
      <c r="C707" s="61" t="s">
        <v>589</v>
      </c>
      <c r="D707" s="61" t="s">
        <v>590</v>
      </c>
      <c r="E707" s="1" t="s">
        <v>866</v>
      </c>
      <c r="F707" s="62" t="str">
        <f t="shared" si="146"/>
        <v>20121</v>
      </c>
      <c r="G707" s="255">
        <v>10620121</v>
      </c>
      <c r="H707" s="1" t="s">
        <v>385</v>
      </c>
      <c r="I707" s="61">
        <v>16</v>
      </c>
      <c r="J707" s="61">
        <v>7.2</v>
      </c>
      <c r="K707" s="61">
        <v>8.8000000000000007</v>
      </c>
      <c r="L707" s="69">
        <f t="shared" si="147"/>
        <v>1.1520000000000001</v>
      </c>
      <c r="M707" s="69">
        <f t="shared" si="148"/>
        <v>1.4080000000000001</v>
      </c>
      <c r="N707" s="56">
        <f>INDEX(Rate_Chart!$A$1:$AK$127,MATCH(Data!J707,Rate_Chart!$A$1:$A$127,0),MATCH(Data!K707,Rate_Chart!$A$1:$AK$1,0))</f>
        <v>59.518800000000006</v>
      </c>
      <c r="O707" s="57">
        <f t="shared" si="149"/>
        <v>952.30080000000009</v>
      </c>
      <c r="P707" s="58">
        <f t="shared" si="150"/>
        <v>455.50102040816324</v>
      </c>
      <c r="Q707" s="58">
        <f t="shared" si="151"/>
        <v>303.66734693877549</v>
      </c>
      <c r="R707" s="66">
        <f t="shared" si="152"/>
        <v>16.665264000000004</v>
      </c>
      <c r="S707" s="64">
        <f t="shared" si="153"/>
        <v>60</v>
      </c>
      <c r="T707" s="66">
        <f t="shared" si="154"/>
        <v>1028.9660640000002</v>
      </c>
      <c r="U707" s="68">
        <f t="shared" si="155"/>
        <v>64.310379000000012</v>
      </c>
      <c r="V707" s="68">
        <f t="shared" si="156"/>
        <v>492.17126785714288</v>
      </c>
      <c r="W707" s="68">
        <f t="shared" si="157"/>
        <v>328.11417857142857</v>
      </c>
    </row>
    <row r="708" spans="1:23" x14ac:dyDescent="0.25">
      <c r="A708" s="169" t="s">
        <v>920</v>
      </c>
      <c r="B708" s="61" t="s">
        <v>394</v>
      </c>
      <c r="C708" s="61" t="s">
        <v>589</v>
      </c>
      <c r="D708" s="61" t="s">
        <v>590</v>
      </c>
      <c r="E708" s="1" t="s">
        <v>866</v>
      </c>
      <c r="F708" s="62" t="str">
        <f t="shared" si="146"/>
        <v>20121</v>
      </c>
      <c r="G708" s="255">
        <v>10620121</v>
      </c>
      <c r="H708" s="1" t="s">
        <v>386</v>
      </c>
      <c r="I708" s="61">
        <v>55</v>
      </c>
      <c r="J708" s="61">
        <v>3.6</v>
      </c>
      <c r="K708" s="61">
        <v>8.1999999999999993</v>
      </c>
      <c r="L708" s="69">
        <f t="shared" si="147"/>
        <v>1.98</v>
      </c>
      <c r="M708" s="69">
        <f t="shared" si="148"/>
        <v>4.51</v>
      </c>
      <c r="N708" s="56">
        <f>INDEX(Rate_Chart!$A$1:$AK$127,MATCH(Data!J708,Rate_Chart!$A$1:$A$127,0),MATCH(Data!K708,Rate_Chart!$A$1:$AK$1,0))</f>
        <v>37.809139800000004</v>
      </c>
      <c r="O708" s="57">
        <f t="shared" si="149"/>
        <v>2079.5026890000004</v>
      </c>
      <c r="P708" s="58">
        <f t="shared" si="150"/>
        <v>417.01257132352941</v>
      </c>
      <c r="Q708" s="58">
        <f t="shared" si="151"/>
        <v>278.00838088235292</v>
      </c>
      <c r="R708" s="66">
        <f t="shared" si="152"/>
        <v>36.391297057500012</v>
      </c>
      <c r="S708" s="64">
        <f t="shared" si="153"/>
        <v>206.25</v>
      </c>
      <c r="T708" s="66">
        <f t="shared" si="154"/>
        <v>2322.1439860575006</v>
      </c>
      <c r="U708" s="68">
        <f t="shared" si="155"/>
        <v>42.220799746500013</v>
      </c>
      <c r="V708" s="68">
        <f t="shared" si="156"/>
        <v>465.67058543933837</v>
      </c>
      <c r="W708" s="68">
        <f t="shared" si="157"/>
        <v>310.44705695955889</v>
      </c>
    </row>
    <row r="709" spans="1:23" x14ac:dyDescent="0.25">
      <c r="A709" s="169" t="s">
        <v>920</v>
      </c>
      <c r="B709" s="61" t="s">
        <v>395</v>
      </c>
      <c r="C709" s="61" t="s">
        <v>589</v>
      </c>
      <c r="D709" s="61" t="s">
        <v>590</v>
      </c>
      <c r="E709" s="1" t="s">
        <v>866</v>
      </c>
      <c r="F709" s="62" t="str">
        <f t="shared" ref="F709:F772" si="158">MID(E709,2,5)</f>
        <v>20121</v>
      </c>
      <c r="G709" s="255">
        <v>10620121</v>
      </c>
      <c r="H709" s="1" t="s">
        <v>385</v>
      </c>
      <c r="I709" s="61">
        <v>12</v>
      </c>
      <c r="J709" s="61">
        <v>6.6</v>
      </c>
      <c r="K709" s="61">
        <v>9</v>
      </c>
      <c r="L709" s="69">
        <f t="shared" si="147"/>
        <v>0.79199999999999993</v>
      </c>
      <c r="M709" s="69">
        <f t="shared" si="148"/>
        <v>1.08</v>
      </c>
      <c r="N709" s="56">
        <f>INDEX(Rate_Chart!$A$1:$AK$127,MATCH(Data!J709,Rate_Chart!$A$1:$A$127,0),MATCH(Data!K709,Rate_Chart!$A$1:$AK$1,0))</f>
        <v>55.11</v>
      </c>
      <c r="O709" s="57">
        <f t="shared" si="149"/>
        <v>661.31999999999994</v>
      </c>
      <c r="P709" s="58">
        <f t="shared" si="150"/>
        <v>437.38095238095235</v>
      </c>
      <c r="Q709" s="58">
        <f t="shared" si="151"/>
        <v>291.58730158730157</v>
      </c>
      <c r="R709" s="66">
        <f t="shared" si="152"/>
        <v>11.5731</v>
      </c>
      <c r="S709" s="64">
        <f t="shared" si="153"/>
        <v>45</v>
      </c>
      <c r="T709" s="66">
        <f t="shared" si="154"/>
        <v>717.89309999999989</v>
      </c>
      <c r="U709" s="68">
        <f t="shared" si="155"/>
        <v>59.824424999999991</v>
      </c>
      <c r="V709" s="68">
        <f t="shared" si="156"/>
        <v>474.79702380952375</v>
      </c>
      <c r="W709" s="68">
        <f t="shared" si="157"/>
        <v>316.53134920634915</v>
      </c>
    </row>
    <row r="710" spans="1:23" x14ac:dyDescent="0.25">
      <c r="A710" s="169" t="s">
        <v>920</v>
      </c>
      <c r="B710" s="61" t="s">
        <v>395</v>
      </c>
      <c r="C710" s="61" t="s">
        <v>589</v>
      </c>
      <c r="D710" s="61" t="s">
        <v>590</v>
      </c>
      <c r="E710" s="1" t="s">
        <v>866</v>
      </c>
      <c r="F710" s="62" t="str">
        <f t="shared" si="158"/>
        <v>20121</v>
      </c>
      <c r="G710" s="255">
        <v>10620121</v>
      </c>
      <c r="H710" s="1" t="s">
        <v>386</v>
      </c>
      <c r="I710" s="61">
        <v>48</v>
      </c>
      <c r="J710" s="61">
        <v>3.6</v>
      </c>
      <c r="K710" s="61">
        <v>8.5</v>
      </c>
      <c r="L710" s="69">
        <f t="shared" si="147"/>
        <v>1.7280000000000002</v>
      </c>
      <c r="M710" s="69">
        <f t="shared" si="148"/>
        <v>4.08</v>
      </c>
      <c r="N710" s="56">
        <f>INDEX(Rate_Chart!$A$1:$AK$127,MATCH(Data!J710,Rate_Chart!$A$1:$A$127,0),MATCH(Data!K710,Rate_Chart!$A$1:$AK$1,0))</f>
        <v>38.643181500000004</v>
      </c>
      <c r="O710" s="57">
        <f t="shared" si="149"/>
        <v>1854.8727120000003</v>
      </c>
      <c r="P710" s="58">
        <f t="shared" si="150"/>
        <v>417.01274999999998</v>
      </c>
      <c r="Q710" s="58">
        <f t="shared" si="151"/>
        <v>278.00849999999997</v>
      </c>
      <c r="R710" s="66">
        <f t="shared" si="152"/>
        <v>32.460272460000006</v>
      </c>
      <c r="S710" s="64">
        <f t="shared" si="153"/>
        <v>180</v>
      </c>
      <c r="T710" s="66">
        <f t="shared" si="154"/>
        <v>2067.3329844600003</v>
      </c>
      <c r="U710" s="68">
        <f t="shared" si="155"/>
        <v>43.069437176250005</v>
      </c>
      <c r="V710" s="68">
        <f t="shared" si="156"/>
        <v>464.77809902428061</v>
      </c>
      <c r="W710" s="68">
        <f t="shared" si="157"/>
        <v>309.85206601618705</v>
      </c>
    </row>
    <row r="711" spans="1:23" x14ac:dyDescent="0.25">
      <c r="A711" s="169" t="s">
        <v>922</v>
      </c>
      <c r="B711" s="61" t="s">
        <v>394</v>
      </c>
      <c r="C711" s="61" t="s">
        <v>589</v>
      </c>
      <c r="D711" s="61" t="s">
        <v>590</v>
      </c>
      <c r="E711" s="1" t="s">
        <v>866</v>
      </c>
      <c r="F711" s="62" t="str">
        <f t="shared" si="158"/>
        <v>20121</v>
      </c>
      <c r="G711" s="255">
        <v>10620121</v>
      </c>
      <c r="H711" s="1" t="s">
        <v>385</v>
      </c>
      <c r="I711" s="61">
        <v>7</v>
      </c>
      <c r="J711" s="61">
        <v>8</v>
      </c>
      <c r="K711" s="61">
        <v>9</v>
      </c>
      <c r="L711" s="69">
        <f t="shared" si="147"/>
        <v>0.56000000000000005</v>
      </c>
      <c r="M711" s="69">
        <f t="shared" si="148"/>
        <v>0.63</v>
      </c>
      <c r="N711" s="56">
        <f>INDEX(Rate_Chart!$A$1:$AK$127,MATCH(Data!J711,Rate_Chart!$A$1:$A$127,0),MATCH(Data!K711,Rate_Chart!$A$1:$AK$1,0))</f>
        <v>66.8</v>
      </c>
      <c r="O711" s="57">
        <f t="shared" si="149"/>
        <v>467.59999999999997</v>
      </c>
      <c r="P711" s="58">
        <f t="shared" si="150"/>
        <v>477.14285714285705</v>
      </c>
      <c r="Q711" s="58">
        <f t="shared" si="151"/>
        <v>318.09523809523802</v>
      </c>
      <c r="R711" s="66">
        <f t="shared" si="152"/>
        <v>8.1829999999999998</v>
      </c>
      <c r="S711" s="64">
        <f t="shared" si="153"/>
        <v>26.25</v>
      </c>
      <c r="T711" s="66">
        <f t="shared" si="154"/>
        <v>502.03299999999996</v>
      </c>
      <c r="U711" s="68">
        <f t="shared" si="155"/>
        <v>71.718999999999994</v>
      </c>
      <c r="V711" s="68">
        <f t="shared" si="156"/>
        <v>512.27857142857135</v>
      </c>
      <c r="W711" s="68">
        <f t="shared" si="157"/>
        <v>341.51904761904757</v>
      </c>
    </row>
    <row r="712" spans="1:23" x14ac:dyDescent="0.25">
      <c r="A712" s="169" t="s">
        <v>922</v>
      </c>
      <c r="B712" s="61" t="s">
        <v>394</v>
      </c>
      <c r="C712" s="61" t="s">
        <v>589</v>
      </c>
      <c r="D712" s="61" t="s">
        <v>590</v>
      </c>
      <c r="E712" s="1" t="s">
        <v>866</v>
      </c>
      <c r="F712" s="62" t="str">
        <f t="shared" si="158"/>
        <v>20121</v>
      </c>
      <c r="G712" s="255">
        <v>10620121</v>
      </c>
      <c r="H712" s="1" t="s">
        <v>386</v>
      </c>
      <c r="I712" s="61">
        <v>57</v>
      </c>
      <c r="J712" s="61">
        <v>3.6</v>
      </c>
      <c r="K712" s="61">
        <v>8.1999999999999993</v>
      </c>
      <c r="L712" s="69">
        <f t="shared" si="147"/>
        <v>2.052</v>
      </c>
      <c r="M712" s="69">
        <f t="shared" si="148"/>
        <v>4.6739999999999995</v>
      </c>
      <c r="N712" s="56">
        <f>INDEX(Rate_Chart!$A$1:$AK$127,MATCH(Data!J712,Rate_Chart!$A$1:$A$127,0),MATCH(Data!K712,Rate_Chart!$A$1:$AK$1,0))</f>
        <v>37.809139800000004</v>
      </c>
      <c r="O712" s="57">
        <f t="shared" si="149"/>
        <v>2155.1209686000002</v>
      </c>
      <c r="P712" s="58">
        <f t="shared" si="150"/>
        <v>417.01257132352941</v>
      </c>
      <c r="Q712" s="58">
        <f t="shared" si="151"/>
        <v>278.00838088235292</v>
      </c>
      <c r="R712" s="66">
        <f t="shared" si="152"/>
        <v>37.714616950500009</v>
      </c>
      <c r="S712" s="64">
        <f t="shared" si="153"/>
        <v>213.75</v>
      </c>
      <c r="T712" s="66">
        <f t="shared" si="154"/>
        <v>2406.5855855505001</v>
      </c>
      <c r="U712" s="68">
        <f t="shared" si="155"/>
        <v>42.220799746499999</v>
      </c>
      <c r="V712" s="68">
        <f t="shared" si="156"/>
        <v>465.6705854393382</v>
      </c>
      <c r="W712" s="68">
        <f t="shared" si="157"/>
        <v>310.44705695955878</v>
      </c>
    </row>
    <row r="713" spans="1:23" x14ac:dyDescent="0.25">
      <c r="A713" s="169" t="s">
        <v>922</v>
      </c>
      <c r="B713" s="61" t="s">
        <v>395</v>
      </c>
      <c r="C713" s="61" t="s">
        <v>589</v>
      </c>
      <c r="D713" s="61" t="s">
        <v>590</v>
      </c>
      <c r="E713" s="1" t="s">
        <v>866</v>
      </c>
      <c r="F713" s="62" t="str">
        <f t="shared" si="158"/>
        <v>20121</v>
      </c>
      <c r="G713" s="255">
        <v>10620121</v>
      </c>
      <c r="H713" s="1" t="s">
        <v>385</v>
      </c>
      <c r="I713" s="61">
        <v>12</v>
      </c>
      <c r="J713" s="61">
        <v>6</v>
      </c>
      <c r="K713" s="61">
        <v>8.8000000000000007</v>
      </c>
      <c r="L713" s="69">
        <f t="shared" si="147"/>
        <v>0.72</v>
      </c>
      <c r="M713" s="69">
        <f t="shared" si="148"/>
        <v>1.056</v>
      </c>
      <c r="N713" s="56">
        <f>INDEX(Rate_Chart!$A$1:$AK$127,MATCH(Data!J713,Rate_Chart!$A$1:$A$127,0),MATCH(Data!K713,Rate_Chart!$A$1:$AK$1,0))</f>
        <v>49.599000000000004</v>
      </c>
      <c r="O713" s="57">
        <f t="shared" si="149"/>
        <v>595.1880000000001</v>
      </c>
      <c r="P713" s="58">
        <f t="shared" si="150"/>
        <v>417.96910112359552</v>
      </c>
      <c r="Q713" s="58">
        <f t="shared" si="151"/>
        <v>278.64606741573033</v>
      </c>
      <c r="R713" s="66">
        <f t="shared" si="152"/>
        <v>10.415790000000003</v>
      </c>
      <c r="S713" s="64">
        <f t="shared" si="153"/>
        <v>45</v>
      </c>
      <c r="T713" s="66">
        <f t="shared" si="154"/>
        <v>650.60379000000012</v>
      </c>
      <c r="U713" s="68">
        <f t="shared" si="155"/>
        <v>54.216982500000007</v>
      </c>
      <c r="V713" s="68">
        <f t="shared" si="156"/>
        <v>456.8846839887641</v>
      </c>
      <c r="W713" s="68">
        <f t="shared" si="157"/>
        <v>304.58978932584273</v>
      </c>
    </row>
    <row r="714" spans="1:23" x14ac:dyDescent="0.25">
      <c r="A714" s="169" t="s">
        <v>922</v>
      </c>
      <c r="B714" s="61" t="s">
        <v>395</v>
      </c>
      <c r="C714" s="61" t="s">
        <v>589</v>
      </c>
      <c r="D714" s="61" t="s">
        <v>590</v>
      </c>
      <c r="E714" s="1" t="s">
        <v>866</v>
      </c>
      <c r="F714" s="62" t="str">
        <f t="shared" si="158"/>
        <v>20121</v>
      </c>
      <c r="G714" s="255">
        <v>10620121</v>
      </c>
      <c r="H714" s="1" t="s">
        <v>386</v>
      </c>
      <c r="I714" s="61">
        <v>53</v>
      </c>
      <c r="J714" s="61">
        <v>3.4</v>
      </c>
      <c r="K714" s="61">
        <v>8.1</v>
      </c>
      <c r="L714" s="69">
        <f t="shared" si="147"/>
        <v>1.8019999999999998</v>
      </c>
      <c r="M714" s="69">
        <f t="shared" si="148"/>
        <v>4.2929999999999993</v>
      </c>
      <c r="N714" s="56">
        <f>INDEX(Rate_Chart!$A$1:$AK$127,MATCH(Data!J714,Rate_Chart!$A$1:$A$127,0),MATCH(Data!K714,Rate_Chart!$A$1:$AK$1,0))</f>
        <v>36.697125900000003</v>
      </c>
      <c r="O714" s="57">
        <f t="shared" si="149"/>
        <v>1944.9476727000001</v>
      </c>
      <c r="P714" s="58">
        <f t="shared" si="150"/>
        <v>417.01279431818188</v>
      </c>
      <c r="Q714" s="58">
        <f t="shared" si="151"/>
        <v>278.00852954545456</v>
      </c>
      <c r="R714" s="66">
        <f t="shared" si="152"/>
        <v>34.036584272250003</v>
      </c>
      <c r="S714" s="64">
        <f t="shared" si="153"/>
        <v>198.75</v>
      </c>
      <c r="T714" s="66">
        <f t="shared" si="154"/>
        <v>2177.73425697225</v>
      </c>
      <c r="U714" s="68">
        <f t="shared" si="155"/>
        <v>41.089325603250003</v>
      </c>
      <c r="V714" s="68">
        <f t="shared" si="156"/>
        <v>466.92415458238645</v>
      </c>
      <c r="W714" s="68">
        <f t="shared" si="157"/>
        <v>311.28276972159097</v>
      </c>
    </row>
    <row r="715" spans="1:23" x14ac:dyDescent="0.25">
      <c r="A715" s="169" t="s">
        <v>923</v>
      </c>
      <c r="B715" s="61" t="s">
        <v>394</v>
      </c>
      <c r="C715" s="61" t="s">
        <v>589</v>
      </c>
      <c r="D715" s="61" t="s">
        <v>590</v>
      </c>
      <c r="E715" s="1" t="s">
        <v>866</v>
      </c>
      <c r="F715" s="62" t="str">
        <f t="shared" si="158"/>
        <v>20121</v>
      </c>
      <c r="G715" s="255">
        <v>10620121</v>
      </c>
      <c r="H715" s="1" t="s">
        <v>385</v>
      </c>
      <c r="I715" s="61">
        <v>11</v>
      </c>
      <c r="J715" s="61">
        <v>7</v>
      </c>
      <c r="K715" s="61">
        <v>9</v>
      </c>
      <c r="L715" s="69">
        <f t="shared" si="147"/>
        <v>0.77</v>
      </c>
      <c r="M715" s="69">
        <f t="shared" si="148"/>
        <v>0.99</v>
      </c>
      <c r="N715" s="56">
        <f>INDEX(Rate_Chart!$A$1:$AK$127,MATCH(Data!J715,Rate_Chart!$A$1:$A$127,0),MATCH(Data!K715,Rate_Chart!$A$1:$AK$1,0))</f>
        <v>58.45</v>
      </c>
      <c r="O715" s="57">
        <f t="shared" si="149"/>
        <v>642.95000000000005</v>
      </c>
      <c r="P715" s="58">
        <f t="shared" si="150"/>
        <v>449.61538461538464</v>
      </c>
      <c r="Q715" s="58">
        <f t="shared" si="151"/>
        <v>299.74358974358978</v>
      </c>
      <c r="R715" s="66">
        <f t="shared" si="152"/>
        <v>11.251625000000002</v>
      </c>
      <c r="S715" s="64">
        <f t="shared" si="153"/>
        <v>41.25</v>
      </c>
      <c r="T715" s="66">
        <f t="shared" si="154"/>
        <v>695.45162500000004</v>
      </c>
      <c r="U715" s="68">
        <f t="shared" si="155"/>
        <v>63.222875000000002</v>
      </c>
      <c r="V715" s="68">
        <f t="shared" si="156"/>
        <v>486.32980769230767</v>
      </c>
      <c r="W715" s="68">
        <f t="shared" si="157"/>
        <v>324.21987179487178</v>
      </c>
    </row>
    <row r="716" spans="1:23" x14ac:dyDescent="0.25">
      <c r="A716" s="169" t="s">
        <v>923</v>
      </c>
      <c r="B716" s="61" t="s">
        <v>394</v>
      </c>
      <c r="C716" s="61" t="s">
        <v>589</v>
      </c>
      <c r="D716" s="61" t="s">
        <v>590</v>
      </c>
      <c r="E716" s="1" t="s">
        <v>866</v>
      </c>
      <c r="F716" s="62" t="str">
        <f t="shared" si="158"/>
        <v>20121</v>
      </c>
      <c r="G716" s="255">
        <v>10620121</v>
      </c>
      <c r="H716" s="1" t="s">
        <v>386</v>
      </c>
      <c r="I716" s="61">
        <v>37</v>
      </c>
      <c r="J716" s="61">
        <v>4</v>
      </c>
      <c r="K716" s="61">
        <v>8.1999999999999993</v>
      </c>
      <c r="L716" s="69">
        <f t="shared" si="147"/>
        <v>1.48</v>
      </c>
      <c r="M716" s="69">
        <f t="shared" si="148"/>
        <v>3.0339999999999998</v>
      </c>
      <c r="N716" s="56">
        <f>INDEX(Rate_Chart!$A$1:$AK$127,MATCH(Data!J716,Rate_Chart!$A$1:$A$127,0),MATCH(Data!K716,Rate_Chart!$A$1:$AK$1,0))</f>
        <v>39.477139800000003</v>
      </c>
      <c r="O716" s="57">
        <f t="shared" si="149"/>
        <v>1460.6541726</v>
      </c>
      <c r="P716" s="58">
        <f t="shared" si="150"/>
        <v>417.0120401408451</v>
      </c>
      <c r="Q716" s="58">
        <f t="shared" si="151"/>
        <v>278.00802676056338</v>
      </c>
      <c r="R716" s="66">
        <f t="shared" si="152"/>
        <v>25.561448020500002</v>
      </c>
      <c r="S716" s="64">
        <f t="shared" si="153"/>
        <v>138.75</v>
      </c>
      <c r="T716" s="66">
        <f t="shared" si="154"/>
        <v>1624.9656206205</v>
      </c>
      <c r="U716" s="68">
        <f t="shared" si="155"/>
        <v>43.917989746499998</v>
      </c>
      <c r="V716" s="68">
        <f t="shared" si="156"/>
        <v>463.92242689964786</v>
      </c>
      <c r="W716" s="68">
        <f t="shared" si="157"/>
        <v>309.28161793309857</v>
      </c>
    </row>
    <row r="717" spans="1:23" x14ac:dyDescent="0.25">
      <c r="A717" s="169" t="s">
        <v>923</v>
      </c>
      <c r="B717" s="61" t="s">
        <v>395</v>
      </c>
      <c r="C717" s="61" t="s">
        <v>589</v>
      </c>
      <c r="D717" s="61" t="s">
        <v>590</v>
      </c>
      <c r="E717" s="1" t="s">
        <v>866</v>
      </c>
      <c r="F717" s="62" t="str">
        <f t="shared" si="158"/>
        <v>20121</v>
      </c>
      <c r="G717" s="255">
        <v>10620121</v>
      </c>
      <c r="H717" s="1" t="s">
        <v>386</v>
      </c>
      <c r="I717" s="61">
        <v>70</v>
      </c>
      <c r="J717" s="61">
        <v>3.7</v>
      </c>
      <c r="K717" s="61">
        <v>8.1999999999999993</v>
      </c>
      <c r="L717" s="69">
        <f t="shared" si="147"/>
        <v>2.59</v>
      </c>
      <c r="M717" s="69">
        <f t="shared" si="148"/>
        <v>5.74</v>
      </c>
      <c r="N717" s="56">
        <f>INDEX(Rate_Chart!$A$1:$AK$127,MATCH(Data!J717,Rate_Chart!$A$1:$A$127,0),MATCH(Data!K717,Rate_Chart!$A$1:$AK$1,0))</f>
        <v>38.226139799999999</v>
      </c>
      <c r="O717" s="57">
        <f t="shared" si="149"/>
        <v>2675.8297859999998</v>
      </c>
      <c r="P717" s="58">
        <f t="shared" si="150"/>
        <v>417.01243418181815</v>
      </c>
      <c r="Q717" s="58">
        <f t="shared" si="151"/>
        <v>278.00828945454543</v>
      </c>
      <c r="R717" s="66">
        <f t="shared" si="152"/>
        <v>46.827021254999998</v>
      </c>
      <c r="S717" s="64">
        <f t="shared" si="153"/>
        <v>262.5</v>
      </c>
      <c r="T717" s="66">
        <f t="shared" si="154"/>
        <v>2985.1568072549999</v>
      </c>
      <c r="U717" s="68">
        <f t="shared" si="155"/>
        <v>42.645097246500001</v>
      </c>
      <c r="V717" s="68">
        <f t="shared" si="156"/>
        <v>465.21924268909089</v>
      </c>
      <c r="W717" s="68">
        <f t="shared" si="157"/>
        <v>310.14616179272724</v>
      </c>
    </row>
    <row r="718" spans="1:23" x14ac:dyDescent="0.25">
      <c r="A718" s="169" t="s">
        <v>924</v>
      </c>
      <c r="B718" s="61" t="s">
        <v>394</v>
      </c>
      <c r="C718" s="61" t="s">
        <v>589</v>
      </c>
      <c r="D718" s="61" t="s">
        <v>590</v>
      </c>
      <c r="E718" s="1" t="s">
        <v>866</v>
      </c>
      <c r="F718" s="62" t="str">
        <f t="shared" si="158"/>
        <v>20121</v>
      </c>
      <c r="G718" s="255">
        <v>10620121</v>
      </c>
      <c r="H718" s="1" t="s">
        <v>385</v>
      </c>
      <c r="I718" s="61">
        <v>12</v>
      </c>
      <c r="J718" s="61">
        <v>7.3</v>
      </c>
      <c r="K718" s="61">
        <v>9</v>
      </c>
      <c r="L718" s="69">
        <f t="shared" si="147"/>
        <v>0.87599999999999989</v>
      </c>
      <c r="M718" s="69">
        <f t="shared" si="148"/>
        <v>1.08</v>
      </c>
      <c r="N718" s="56">
        <f>INDEX(Rate_Chart!$A$1:$AK$127,MATCH(Data!J718,Rate_Chart!$A$1:$A$127,0),MATCH(Data!K718,Rate_Chart!$A$1:$AK$1,0))</f>
        <v>60.954999999999998</v>
      </c>
      <c r="O718" s="57">
        <f t="shared" si="149"/>
        <v>731.46</v>
      </c>
      <c r="P718" s="58">
        <f t="shared" si="150"/>
        <v>458.30827067669168</v>
      </c>
      <c r="Q718" s="58">
        <f t="shared" si="151"/>
        <v>305.53884711779443</v>
      </c>
      <c r="R718" s="66">
        <f t="shared" si="152"/>
        <v>12.800550000000001</v>
      </c>
      <c r="S718" s="64">
        <f t="shared" si="153"/>
        <v>45</v>
      </c>
      <c r="T718" s="66">
        <f t="shared" si="154"/>
        <v>789.26055000000008</v>
      </c>
      <c r="U718" s="68">
        <f t="shared" si="155"/>
        <v>65.771712500000007</v>
      </c>
      <c r="V718" s="68">
        <f t="shared" si="156"/>
        <v>494.52415413533839</v>
      </c>
      <c r="W718" s="68">
        <f t="shared" si="157"/>
        <v>329.68276942355891</v>
      </c>
    </row>
    <row r="719" spans="1:23" x14ac:dyDescent="0.25">
      <c r="A719" s="169" t="s">
        <v>924</v>
      </c>
      <c r="B719" s="61" t="s">
        <v>394</v>
      </c>
      <c r="C719" s="61" t="s">
        <v>589</v>
      </c>
      <c r="D719" s="61" t="s">
        <v>590</v>
      </c>
      <c r="E719" s="1" t="s">
        <v>866</v>
      </c>
      <c r="F719" s="62" t="str">
        <f t="shared" si="158"/>
        <v>20121</v>
      </c>
      <c r="G719" s="255">
        <v>10620121</v>
      </c>
      <c r="H719" s="1" t="s">
        <v>386</v>
      </c>
      <c r="I719" s="61">
        <v>61</v>
      </c>
      <c r="J719" s="61">
        <v>3.7</v>
      </c>
      <c r="K719" s="61">
        <v>8.4</v>
      </c>
      <c r="L719" s="69">
        <f t="shared" si="147"/>
        <v>2.2570000000000001</v>
      </c>
      <c r="M719" s="69">
        <f t="shared" si="148"/>
        <v>5.1239999999999997</v>
      </c>
      <c r="N719" s="56">
        <f>INDEX(Rate_Chart!$A$1:$AK$127,MATCH(Data!J719,Rate_Chart!$A$1:$A$127,0),MATCH(Data!K719,Rate_Chart!$A$1:$AK$1,0))</f>
        <v>38.782167600000008</v>
      </c>
      <c r="O719" s="57">
        <f t="shared" si="149"/>
        <v>2365.7122236000005</v>
      </c>
      <c r="P719" s="58">
        <f t="shared" si="150"/>
        <v>417.01255483870978</v>
      </c>
      <c r="Q719" s="58">
        <f t="shared" si="151"/>
        <v>278.00836989247318</v>
      </c>
      <c r="R719" s="66">
        <f t="shared" si="152"/>
        <v>41.399963913000015</v>
      </c>
      <c r="S719" s="64">
        <f t="shared" si="153"/>
        <v>228.75</v>
      </c>
      <c r="T719" s="66">
        <f t="shared" si="154"/>
        <v>2635.8621875130007</v>
      </c>
      <c r="U719" s="68">
        <f t="shared" si="155"/>
        <v>43.210855533000014</v>
      </c>
      <c r="V719" s="68">
        <f t="shared" si="156"/>
        <v>464.63285519354855</v>
      </c>
      <c r="W719" s="68">
        <f t="shared" si="157"/>
        <v>309.75523679569903</v>
      </c>
    </row>
    <row r="720" spans="1:23" x14ac:dyDescent="0.25">
      <c r="A720" s="169" t="s">
        <v>924</v>
      </c>
      <c r="B720" s="61" t="s">
        <v>395</v>
      </c>
      <c r="C720" s="61" t="s">
        <v>589</v>
      </c>
      <c r="D720" s="61" t="s">
        <v>590</v>
      </c>
      <c r="E720" s="1" t="s">
        <v>866</v>
      </c>
      <c r="F720" s="62" t="str">
        <f t="shared" si="158"/>
        <v>20121</v>
      </c>
      <c r="G720" s="255">
        <v>10620121</v>
      </c>
      <c r="H720" s="1" t="s">
        <v>385</v>
      </c>
      <c r="I720" s="61">
        <v>9</v>
      </c>
      <c r="J720" s="61">
        <v>7.1</v>
      </c>
      <c r="K720" s="61">
        <v>9</v>
      </c>
      <c r="L720" s="69">
        <f t="shared" si="147"/>
        <v>0.63900000000000001</v>
      </c>
      <c r="M720" s="69">
        <f t="shared" si="148"/>
        <v>0.81</v>
      </c>
      <c r="N720" s="56">
        <f>INDEX(Rate_Chart!$A$1:$AK$127,MATCH(Data!J720,Rate_Chart!$A$1:$A$127,0),MATCH(Data!K720,Rate_Chart!$A$1:$AK$1,0))</f>
        <v>59.284999999999997</v>
      </c>
      <c r="O720" s="57">
        <f t="shared" si="149"/>
        <v>533.56499999999994</v>
      </c>
      <c r="P720" s="58">
        <f t="shared" si="150"/>
        <v>452.55725190839689</v>
      </c>
      <c r="Q720" s="58">
        <f t="shared" si="151"/>
        <v>301.70483460559791</v>
      </c>
      <c r="R720" s="66">
        <f t="shared" si="152"/>
        <v>9.3373875000000002</v>
      </c>
      <c r="S720" s="64">
        <f t="shared" si="153"/>
        <v>33.75</v>
      </c>
      <c r="T720" s="66">
        <f t="shared" si="154"/>
        <v>576.65238749999992</v>
      </c>
      <c r="U720" s="68">
        <f t="shared" si="155"/>
        <v>64.072487499999994</v>
      </c>
      <c r="V720" s="68">
        <f t="shared" si="156"/>
        <v>489.10295801526712</v>
      </c>
      <c r="W720" s="68">
        <f t="shared" si="157"/>
        <v>326.06863867684473</v>
      </c>
    </row>
    <row r="721" spans="1:23" x14ac:dyDescent="0.25">
      <c r="A721" s="169" t="s">
        <v>924</v>
      </c>
      <c r="B721" s="61" t="s">
        <v>395</v>
      </c>
      <c r="C721" s="61" t="s">
        <v>589</v>
      </c>
      <c r="D721" s="61" t="s">
        <v>590</v>
      </c>
      <c r="E721" s="1" t="s">
        <v>866</v>
      </c>
      <c r="F721" s="62" t="str">
        <f t="shared" si="158"/>
        <v>20121</v>
      </c>
      <c r="G721" s="255">
        <v>10620121</v>
      </c>
      <c r="H721" s="1" t="s">
        <v>386</v>
      </c>
      <c r="I721" s="61">
        <v>60</v>
      </c>
      <c r="J721" s="61">
        <v>3.3</v>
      </c>
      <c r="K721" s="61">
        <v>8.3000000000000007</v>
      </c>
      <c r="L721" s="69">
        <f t="shared" si="147"/>
        <v>1.98</v>
      </c>
      <c r="M721" s="69">
        <f t="shared" si="148"/>
        <v>4.9800000000000004</v>
      </c>
      <c r="N721" s="56">
        <f>INDEX(Rate_Chart!$A$1:$AK$127,MATCH(Data!J721,Rate_Chart!$A$1:$A$127,0),MATCH(Data!K721,Rate_Chart!$A$1:$AK$1,0))</f>
        <v>36.836153700000004</v>
      </c>
      <c r="O721" s="57">
        <f t="shared" si="149"/>
        <v>2210.1692220000004</v>
      </c>
      <c r="P721" s="58">
        <f t="shared" si="150"/>
        <v>417.01306075471695</v>
      </c>
      <c r="Q721" s="58">
        <f t="shared" si="151"/>
        <v>278.00870716981132</v>
      </c>
      <c r="R721" s="66">
        <f t="shared" si="152"/>
        <v>38.67796138500001</v>
      </c>
      <c r="S721" s="64">
        <f t="shared" si="153"/>
        <v>225</v>
      </c>
      <c r="T721" s="66">
        <f t="shared" si="154"/>
        <v>2473.8471833850003</v>
      </c>
      <c r="U721" s="68">
        <f t="shared" si="155"/>
        <v>41.230786389750008</v>
      </c>
      <c r="V721" s="68">
        <f t="shared" si="156"/>
        <v>466.76361950660379</v>
      </c>
      <c r="W721" s="68">
        <f t="shared" si="157"/>
        <v>311.17574633773586</v>
      </c>
    </row>
    <row r="722" spans="1:23" x14ac:dyDescent="0.25">
      <c r="A722" s="169" t="s">
        <v>921</v>
      </c>
      <c r="B722" s="61" t="s">
        <v>394</v>
      </c>
      <c r="C722" s="61" t="s">
        <v>589</v>
      </c>
      <c r="D722" s="61" t="s">
        <v>592</v>
      </c>
      <c r="E722" s="1" t="s">
        <v>855</v>
      </c>
      <c r="F722" s="62" t="str">
        <f t="shared" si="158"/>
        <v>20122</v>
      </c>
      <c r="G722" s="255">
        <v>10620122</v>
      </c>
      <c r="H722" s="1" t="s">
        <v>386</v>
      </c>
      <c r="I722" s="61">
        <v>15</v>
      </c>
      <c r="J722" s="61">
        <v>3</v>
      </c>
      <c r="K722" s="61">
        <v>8</v>
      </c>
      <c r="L722" s="69">
        <f t="shared" si="147"/>
        <v>0.45</v>
      </c>
      <c r="M722" s="69">
        <f t="shared" si="148"/>
        <v>1.2</v>
      </c>
      <c r="N722" s="56">
        <f>INDEX(Rate_Chart!$A$1:$AK$127,MATCH(Data!J722,Rate_Chart!$A$1:$A$127,0),MATCH(Data!K722,Rate_Chart!$A$1:$AK$1,0))</f>
        <v>34.751112000000006</v>
      </c>
      <c r="O722" s="57">
        <f t="shared" si="149"/>
        <v>521.26668000000006</v>
      </c>
      <c r="P722" s="58">
        <f t="shared" si="150"/>
        <v>417.01334400000002</v>
      </c>
      <c r="Q722" s="58">
        <f t="shared" si="151"/>
        <v>278.00889599999999</v>
      </c>
      <c r="R722" s="66">
        <f t="shared" si="152"/>
        <v>9.1221669000000016</v>
      </c>
      <c r="S722" s="64">
        <f t="shared" si="153"/>
        <v>56.25</v>
      </c>
      <c r="T722" s="66">
        <f t="shared" si="154"/>
        <v>586.63884690000009</v>
      </c>
      <c r="U722" s="68">
        <f t="shared" si="155"/>
        <v>39.109256460000005</v>
      </c>
      <c r="V722" s="68">
        <f t="shared" si="156"/>
        <v>469.31107752000003</v>
      </c>
      <c r="W722" s="68">
        <f t="shared" si="157"/>
        <v>312.87405168000004</v>
      </c>
    </row>
    <row r="723" spans="1:23" x14ac:dyDescent="0.25">
      <c r="A723" s="169" t="s">
        <v>902</v>
      </c>
      <c r="B723" s="61" t="s">
        <v>394</v>
      </c>
      <c r="C723" s="61" t="s">
        <v>589</v>
      </c>
      <c r="D723" s="61" t="s">
        <v>592</v>
      </c>
      <c r="E723" s="1" t="s">
        <v>855</v>
      </c>
      <c r="F723" s="62" t="str">
        <f t="shared" si="158"/>
        <v>20122</v>
      </c>
      <c r="G723" s="255">
        <v>10620122</v>
      </c>
      <c r="H723" s="1" t="s">
        <v>386</v>
      </c>
      <c r="I723" s="61">
        <v>17</v>
      </c>
      <c r="J723" s="61">
        <v>3</v>
      </c>
      <c r="K723" s="61">
        <v>8</v>
      </c>
      <c r="L723" s="69">
        <f t="shared" si="147"/>
        <v>0.51</v>
      </c>
      <c r="M723" s="69">
        <f t="shared" si="148"/>
        <v>1.36</v>
      </c>
      <c r="N723" s="56">
        <f>INDEX(Rate_Chart!$A$1:$AK$127,MATCH(Data!J723,Rate_Chart!$A$1:$A$127,0),MATCH(Data!K723,Rate_Chart!$A$1:$AK$1,0))</f>
        <v>34.751112000000006</v>
      </c>
      <c r="O723" s="57">
        <f t="shared" si="149"/>
        <v>590.76890400000013</v>
      </c>
      <c r="P723" s="58">
        <f t="shared" si="150"/>
        <v>417.01334400000002</v>
      </c>
      <c r="Q723" s="58">
        <f t="shared" si="151"/>
        <v>278.00889599999999</v>
      </c>
      <c r="R723" s="66">
        <f t="shared" si="152"/>
        <v>10.338455820000004</v>
      </c>
      <c r="S723" s="64">
        <f t="shared" si="153"/>
        <v>63.75</v>
      </c>
      <c r="T723" s="66">
        <f t="shared" si="154"/>
        <v>664.85735982000017</v>
      </c>
      <c r="U723" s="68">
        <f t="shared" si="155"/>
        <v>39.109256460000012</v>
      </c>
      <c r="V723" s="68">
        <f t="shared" si="156"/>
        <v>469.31107752000008</v>
      </c>
      <c r="W723" s="68">
        <f t="shared" si="157"/>
        <v>312.87405168000004</v>
      </c>
    </row>
    <row r="724" spans="1:23" x14ac:dyDescent="0.25">
      <c r="A724" s="169" t="s">
        <v>902</v>
      </c>
      <c r="B724" s="61" t="s">
        <v>395</v>
      </c>
      <c r="C724" s="61" t="s">
        <v>589</v>
      </c>
      <c r="D724" s="61" t="s">
        <v>592</v>
      </c>
      <c r="E724" s="1" t="s">
        <v>855</v>
      </c>
      <c r="F724" s="62" t="str">
        <f t="shared" si="158"/>
        <v>20122</v>
      </c>
      <c r="G724" s="255">
        <v>10620122</v>
      </c>
      <c r="H724" s="1" t="s">
        <v>386</v>
      </c>
      <c r="I724" s="61">
        <v>16</v>
      </c>
      <c r="J724" s="61">
        <v>3</v>
      </c>
      <c r="K724" s="61">
        <v>8</v>
      </c>
      <c r="L724" s="69">
        <f t="shared" si="147"/>
        <v>0.48</v>
      </c>
      <c r="M724" s="69">
        <f t="shared" si="148"/>
        <v>1.28</v>
      </c>
      <c r="N724" s="56">
        <f>INDEX(Rate_Chart!$A$1:$AK$127,MATCH(Data!J724,Rate_Chart!$A$1:$A$127,0),MATCH(Data!K724,Rate_Chart!$A$1:$AK$1,0))</f>
        <v>34.751112000000006</v>
      </c>
      <c r="O724" s="57">
        <f t="shared" si="149"/>
        <v>556.0177920000001</v>
      </c>
      <c r="P724" s="58">
        <f t="shared" si="150"/>
        <v>417.01334400000002</v>
      </c>
      <c r="Q724" s="58">
        <f t="shared" si="151"/>
        <v>278.00889599999999</v>
      </c>
      <c r="R724" s="66">
        <f t="shared" si="152"/>
        <v>9.7303113600000035</v>
      </c>
      <c r="S724" s="64">
        <f t="shared" si="153"/>
        <v>60</v>
      </c>
      <c r="T724" s="66">
        <f t="shared" si="154"/>
        <v>625.74810336000007</v>
      </c>
      <c r="U724" s="68">
        <f t="shared" si="155"/>
        <v>39.109256460000005</v>
      </c>
      <c r="V724" s="68">
        <f t="shared" si="156"/>
        <v>469.31107752000003</v>
      </c>
      <c r="W724" s="68">
        <f t="shared" si="157"/>
        <v>312.87405168000004</v>
      </c>
    </row>
    <row r="725" spans="1:23" x14ac:dyDescent="0.25">
      <c r="A725" s="169" t="s">
        <v>903</v>
      </c>
      <c r="B725" s="61" t="s">
        <v>394</v>
      </c>
      <c r="C725" s="61" t="s">
        <v>589</v>
      </c>
      <c r="D725" s="61" t="s">
        <v>592</v>
      </c>
      <c r="E725" s="1" t="s">
        <v>855</v>
      </c>
      <c r="F725" s="62" t="str">
        <f t="shared" si="158"/>
        <v>20122</v>
      </c>
      <c r="G725" s="255">
        <v>10620122</v>
      </c>
      <c r="H725" s="1" t="s">
        <v>386</v>
      </c>
      <c r="I725" s="61">
        <v>14</v>
      </c>
      <c r="J725" s="61">
        <v>3</v>
      </c>
      <c r="K725" s="61">
        <v>8</v>
      </c>
      <c r="L725" s="69">
        <f t="shared" si="147"/>
        <v>0.42</v>
      </c>
      <c r="M725" s="69">
        <f t="shared" si="148"/>
        <v>1.1200000000000001</v>
      </c>
      <c r="N725" s="56">
        <f>INDEX(Rate_Chart!$A$1:$AK$127,MATCH(Data!J725,Rate_Chart!$A$1:$A$127,0),MATCH(Data!K725,Rate_Chart!$A$1:$AK$1,0))</f>
        <v>34.751112000000006</v>
      </c>
      <c r="O725" s="57">
        <f t="shared" si="149"/>
        <v>486.51556800000009</v>
      </c>
      <c r="P725" s="58">
        <f t="shared" si="150"/>
        <v>417.01334400000002</v>
      </c>
      <c r="Q725" s="58">
        <f t="shared" si="151"/>
        <v>278.00889599999999</v>
      </c>
      <c r="R725" s="66">
        <f t="shared" si="152"/>
        <v>8.5140224400000015</v>
      </c>
      <c r="S725" s="64">
        <f t="shared" si="153"/>
        <v>52.5</v>
      </c>
      <c r="T725" s="66">
        <f t="shared" si="154"/>
        <v>547.52959044000011</v>
      </c>
      <c r="U725" s="68">
        <f t="shared" si="155"/>
        <v>39.109256460000005</v>
      </c>
      <c r="V725" s="68">
        <f t="shared" si="156"/>
        <v>469.31107752000003</v>
      </c>
      <c r="W725" s="68">
        <f t="shared" si="157"/>
        <v>312.87405168000004</v>
      </c>
    </row>
    <row r="726" spans="1:23" x14ac:dyDescent="0.25">
      <c r="A726" s="169" t="s">
        <v>904</v>
      </c>
      <c r="B726" s="61" t="s">
        <v>394</v>
      </c>
      <c r="C726" s="61" t="s">
        <v>589</v>
      </c>
      <c r="D726" s="61" t="s">
        <v>592</v>
      </c>
      <c r="E726" s="1" t="s">
        <v>855</v>
      </c>
      <c r="F726" s="62" t="str">
        <f t="shared" si="158"/>
        <v>20122</v>
      </c>
      <c r="G726" s="255">
        <v>10620122</v>
      </c>
      <c r="H726" s="1" t="s">
        <v>386</v>
      </c>
      <c r="I726" s="61">
        <v>15</v>
      </c>
      <c r="J726" s="61">
        <v>3</v>
      </c>
      <c r="K726" s="61">
        <v>8</v>
      </c>
      <c r="L726" s="69">
        <f t="shared" si="147"/>
        <v>0.45</v>
      </c>
      <c r="M726" s="69">
        <f t="shared" si="148"/>
        <v>1.2</v>
      </c>
      <c r="N726" s="56">
        <f>INDEX(Rate_Chart!$A$1:$AK$127,MATCH(Data!J726,Rate_Chart!$A$1:$A$127,0),MATCH(Data!K726,Rate_Chart!$A$1:$AK$1,0))</f>
        <v>34.751112000000006</v>
      </c>
      <c r="O726" s="57">
        <f t="shared" si="149"/>
        <v>521.26668000000006</v>
      </c>
      <c r="P726" s="58">
        <f t="shared" si="150"/>
        <v>417.01334400000002</v>
      </c>
      <c r="Q726" s="58">
        <f t="shared" si="151"/>
        <v>278.00889599999999</v>
      </c>
      <c r="R726" s="66">
        <f t="shared" si="152"/>
        <v>9.1221669000000016</v>
      </c>
      <c r="S726" s="64">
        <f t="shared" si="153"/>
        <v>56.25</v>
      </c>
      <c r="T726" s="66">
        <f t="shared" si="154"/>
        <v>586.63884690000009</v>
      </c>
      <c r="U726" s="68">
        <f t="shared" si="155"/>
        <v>39.109256460000005</v>
      </c>
      <c r="V726" s="68">
        <f t="shared" si="156"/>
        <v>469.31107752000003</v>
      </c>
      <c r="W726" s="68">
        <f t="shared" si="157"/>
        <v>312.87405168000004</v>
      </c>
    </row>
    <row r="727" spans="1:23" x14ac:dyDescent="0.25">
      <c r="A727" s="169" t="s">
        <v>905</v>
      </c>
      <c r="B727" s="61" t="s">
        <v>394</v>
      </c>
      <c r="C727" s="61" t="s">
        <v>589</v>
      </c>
      <c r="D727" s="61" t="s">
        <v>592</v>
      </c>
      <c r="E727" s="1" t="s">
        <v>855</v>
      </c>
      <c r="F727" s="62" t="str">
        <f t="shared" si="158"/>
        <v>20122</v>
      </c>
      <c r="G727" s="255">
        <v>10620122</v>
      </c>
      <c r="H727" s="1" t="s">
        <v>386</v>
      </c>
      <c r="I727" s="61">
        <v>18</v>
      </c>
      <c r="J727" s="61">
        <v>3</v>
      </c>
      <c r="K727" s="61">
        <v>8</v>
      </c>
      <c r="L727" s="69">
        <f t="shared" si="147"/>
        <v>0.54</v>
      </c>
      <c r="M727" s="69">
        <f t="shared" si="148"/>
        <v>1.44</v>
      </c>
      <c r="N727" s="56">
        <f>INDEX(Rate_Chart!$A$1:$AK$127,MATCH(Data!J727,Rate_Chart!$A$1:$A$127,0),MATCH(Data!K727,Rate_Chart!$A$1:$AK$1,0))</f>
        <v>34.751112000000006</v>
      </c>
      <c r="O727" s="57">
        <f t="shared" si="149"/>
        <v>625.52001600000017</v>
      </c>
      <c r="P727" s="58">
        <f t="shared" si="150"/>
        <v>417.01334400000002</v>
      </c>
      <c r="Q727" s="58">
        <f t="shared" si="151"/>
        <v>278.00889599999999</v>
      </c>
      <c r="R727" s="66">
        <f t="shared" si="152"/>
        <v>10.946600280000004</v>
      </c>
      <c r="S727" s="64">
        <f t="shared" si="153"/>
        <v>67.5</v>
      </c>
      <c r="T727" s="66">
        <f t="shared" si="154"/>
        <v>703.96661628000015</v>
      </c>
      <c r="U727" s="68">
        <f t="shared" si="155"/>
        <v>39.109256460000012</v>
      </c>
      <c r="V727" s="68">
        <f t="shared" si="156"/>
        <v>469.31107752000008</v>
      </c>
      <c r="W727" s="68">
        <f t="shared" si="157"/>
        <v>312.87405168000004</v>
      </c>
    </row>
    <row r="728" spans="1:23" x14ac:dyDescent="0.25">
      <c r="A728" s="169" t="s">
        <v>906</v>
      </c>
      <c r="B728" s="61" t="s">
        <v>394</v>
      </c>
      <c r="C728" s="61" t="s">
        <v>589</v>
      </c>
      <c r="D728" s="61" t="s">
        <v>592</v>
      </c>
      <c r="E728" s="1" t="s">
        <v>855</v>
      </c>
      <c r="F728" s="62" t="str">
        <f t="shared" si="158"/>
        <v>20122</v>
      </c>
      <c r="G728" s="255">
        <v>10620122</v>
      </c>
      <c r="H728" s="1" t="s">
        <v>386</v>
      </c>
      <c r="I728" s="61">
        <v>15</v>
      </c>
      <c r="J728" s="61">
        <v>3</v>
      </c>
      <c r="K728" s="61">
        <v>8</v>
      </c>
      <c r="L728" s="69">
        <f t="shared" si="147"/>
        <v>0.45</v>
      </c>
      <c r="M728" s="69">
        <f t="shared" si="148"/>
        <v>1.2</v>
      </c>
      <c r="N728" s="56">
        <f>INDEX(Rate_Chart!$A$1:$AK$127,MATCH(Data!J728,Rate_Chart!$A$1:$A$127,0),MATCH(Data!K728,Rate_Chart!$A$1:$AK$1,0))</f>
        <v>34.751112000000006</v>
      </c>
      <c r="O728" s="57">
        <f t="shared" si="149"/>
        <v>521.26668000000006</v>
      </c>
      <c r="P728" s="58">
        <f t="shared" si="150"/>
        <v>417.01334400000002</v>
      </c>
      <c r="Q728" s="58">
        <f t="shared" si="151"/>
        <v>278.00889599999999</v>
      </c>
      <c r="R728" s="66">
        <f t="shared" si="152"/>
        <v>9.1221669000000016</v>
      </c>
      <c r="S728" s="64">
        <f t="shared" si="153"/>
        <v>56.25</v>
      </c>
      <c r="T728" s="66">
        <f t="shared" si="154"/>
        <v>586.63884690000009</v>
      </c>
      <c r="U728" s="68">
        <f t="shared" si="155"/>
        <v>39.109256460000005</v>
      </c>
      <c r="V728" s="68">
        <f t="shared" si="156"/>
        <v>469.31107752000003</v>
      </c>
      <c r="W728" s="68">
        <f t="shared" si="157"/>
        <v>312.87405168000004</v>
      </c>
    </row>
    <row r="729" spans="1:23" x14ac:dyDescent="0.25">
      <c r="A729" s="169" t="s">
        <v>907</v>
      </c>
      <c r="B729" s="61" t="s">
        <v>394</v>
      </c>
      <c r="C729" s="61" t="s">
        <v>589</v>
      </c>
      <c r="D729" s="61" t="s">
        <v>592</v>
      </c>
      <c r="E729" s="1" t="s">
        <v>855</v>
      </c>
      <c r="F729" s="62" t="str">
        <f t="shared" si="158"/>
        <v>20122</v>
      </c>
      <c r="G729" s="255">
        <v>10620122</v>
      </c>
      <c r="H729" s="1" t="s">
        <v>386</v>
      </c>
      <c r="I729" s="61">
        <v>15</v>
      </c>
      <c r="J729" s="61">
        <v>3</v>
      </c>
      <c r="K729" s="61">
        <v>8</v>
      </c>
      <c r="L729" s="69">
        <f t="shared" si="147"/>
        <v>0.45</v>
      </c>
      <c r="M729" s="69">
        <f t="shared" si="148"/>
        <v>1.2</v>
      </c>
      <c r="N729" s="56">
        <f>INDEX(Rate_Chart!$A$1:$AK$127,MATCH(Data!J729,Rate_Chart!$A$1:$A$127,0),MATCH(Data!K729,Rate_Chart!$A$1:$AK$1,0))</f>
        <v>34.751112000000006</v>
      </c>
      <c r="O729" s="57">
        <f t="shared" si="149"/>
        <v>521.26668000000006</v>
      </c>
      <c r="P729" s="58">
        <f t="shared" si="150"/>
        <v>417.01334400000002</v>
      </c>
      <c r="Q729" s="58">
        <f t="shared" si="151"/>
        <v>278.00889599999999</v>
      </c>
      <c r="R729" s="66">
        <f t="shared" si="152"/>
        <v>9.1221669000000016</v>
      </c>
      <c r="S729" s="64">
        <f t="shared" si="153"/>
        <v>56.25</v>
      </c>
      <c r="T729" s="66">
        <f t="shared" si="154"/>
        <v>586.63884690000009</v>
      </c>
      <c r="U729" s="68">
        <f t="shared" si="155"/>
        <v>39.109256460000005</v>
      </c>
      <c r="V729" s="68">
        <f t="shared" si="156"/>
        <v>469.31107752000003</v>
      </c>
      <c r="W729" s="68">
        <f t="shared" si="157"/>
        <v>312.87405168000004</v>
      </c>
    </row>
    <row r="730" spans="1:23" x14ac:dyDescent="0.25">
      <c r="A730" s="169" t="s">
        <v>908</v>
      </c>
      <c r="B730" s="61" t="s">
        <v>394</v>
      </c>
      <c r="C730" s="61" t="s">
        <v>589</v>
      </c>
      <c r="D730" s="61" t="s">
        <v>592</v>
      </c>
      <c r="E730" s="1" t="s">
        <v>855</v>
      </c>
      <c r="F730" s="62" t="str">
        <f t="shared" si="158"/>
        <v>20122</v>
      </c>
      <c r="G730" s="255">
        <v>10620122</v>
      </c>
      <c r="H730" s="1" t="s">
        <v>386</v>
      </c>
      <c r="I730" s="61">
        <v>15</v>
      </c>
      <c r="J730" s="61">
        <v>3</v>
      </c>
      <c r="K730" s="61">
        <v>8</v>
      </c>
      <c r="L730" s="69">
        <f t="shared" si="147"/>
        <v>0.45</v>
      </c>
      <c r="M730" s="69">
        <f t="shared" si="148"/>
        <v>1.2</v>
      </c>
      <c r="N730" s="56">
        <f>INDEX(Rate_Chart!$A$1:$AK$127,MATCH(Data!J730,Rate_Chart!$A$1:$A$127,0),MATCH(Data!K730,Rate_Chart!$A$1:$AK$1,0))</f>
        <v>34.751112000000006</v>
      </c>
      <c r="O730" s="57">
        <f t="shared" si="149"/>
        <v>521.26668000000006</v>
      </c>
      <c r="P730" s="58">
        <f t="shared" si="150"/>
        <v>417.01334400000002</v>
      </c>
      <c r="Q730" s="58">
        <f t="shared" si="151"/>
        <v>278.00889599999999</v>
      </c>
      <c r="R730" s="66">
        <f t="shared" si="152"/>
        <v>9.1221669000000016</v>
      </c>
      <c r="S730" s="64">
        <f t="shared" si="153"/>
        <v>56.25</v>
      </c>
      <c r="T730" s="66">
        <f t="shared" si="154"/>
        <v>586.63884690000009</v>
      </c>
      <c r="U730" s="68">
        <f t="shared" si="155"/>
        <v>39.109256460000005</v>
      </c>
      <c r="V730" s="68">
        <f t="shared" si="156"/>
        <v>469.31107752000003</v>
      </c>
      <c r="W730" s="68">
        <f t="shared" si="157"/>
        <v>312.87405168000004</v>
      </c>
    </row>
    <row r="731" spans="1:23" x14ac:dyDescent="0.25">
      <c r="A731" s="169" t="s">
        <v>909</v>
      </c>
      <c r="B731" s="61" t="s">
        <v>394</v>
      </c>
      <c r="C731" s="61" t="s">
        <v>589</v>
      </c>
      <c r="D731" s="61" t="s">
        <v>592</v>
      </c>
      <c r="E731" s="1" t="s">
        <v>855</v>
      </c>
      <c r="F731" s="62" t="str">
        <f t="shared" si="158"/>
        <v>20122</v>
      </c>
      <c r="G731" s="255">
        <v>10620122</v>
      </c>
      <c r="H731" s="1" t="s">
        <v>386</v>
      </c>
      <c r="I731" s="61">
        <v>15</v>
      </c>
      <c r="J731" s="61">
        <v>3</v>
      </c>
      <c r="K731" s="61">
        <v>8</v>
      </c>
      <c r="L731" s="69">
        <f t="shared" si="147"/>
        <v>0.45</v>
      </c>
      <c r="M731" s="69">
        <f t="shared" si="148"/>
        <v>1.2</v>
      </c>
      <c r="N731" s="56">
        <f>INDEX(Rate_Chart!$A$1:$AK$127,MATCH(Data!J731,Rate_Chart!$A$1:$A$127,0),MATCH(Data!K731,Rate_Chart!$A$1:$AK$1,0))</f>
        <v>34.751112000000006</v>
      </c>
      <c r="O731" s="57">
        <f t="shared" si="149"/>
        <v>521.26668000000006</v>
      </c>
      <c r="P731" s="58">
        <f t="shared" si="150"/>
        <v>417.01334400000002</v>
      </c>
      <c r="Q731" s="58">
        <f t="shared" si="151"/>
        <v>278.00889599999999</v>
      </c>
      <c r="R731" s="66">
        <f t="shared" si="152"/>
        <v>9.1221669000000016</v>
      </c>
      <c r="S731" s="64">
        <f t="shared" si="153"/>
        <v>56.25</v>
      </c>
      <c r="T731" s="66">
        <f t="shared" si="154"/>
        <v>586.63884690000009</v>
      </c>
      <c r="U731" s="68">
        <f t="shared" si="155"/>
        <v>39.109256460000005</v>
      </c>
      <c r="V731" s="68">
        <f t="shared" si="156"/>
        <v>469.31107752000003</v>
      </c>
      <c r="W731" s="68">
        <f t="shared" si="157"/>
        <v>312.87405168000004</v>
      </c>
    </row>
    <row r="732" spans="1:23" x14ac:dyDescent="0.25">
      <c r="A732" s="169" t="s">
        <v>910</v>
      </c>
      <c r="B732" s="61" t="s">
        <v>394</v>
      </c>
      <c r="C732" s="61" t="s">
        <v>589</v>
      </c>
      <c r="D732" s="61" t="s">
        <v>592</v>
      </c>
      <c r="E732" s="1" t="s">
        <v>855</v>
      </c>
      <c r="F732" s="62" t="str">
        <f t="shared" si="158"/>
        <v>20122</v>
      </c>
      <c r="G732" s="255">
        <v>10620122</v>
      </c>
      <c r="H732" s="1" t="s">
        <v>386</v>
      </c>
      <c r="I732" s="61">
        <v>11</v>
      </c>
      <c r="J732" s="61">
        <v>3</v>
      </c>
      <c r="K732" s="61">
        <v>8</v>
      </c>
      <c r="L732" s="69">
        <f t="shared" si="147"/>
        <v>0.33</v>
      </c>
      <c r="M732" s="69">
        <f t="shared" si="148"/>
        <v>0.88</v>
      </c>
      <c r="N732" s="56">
        <f>INDEX(Rate_Chart!$A$1:$AK$127,MATCH(Data!J732,Rate_Chart!$A$1:$A$127,0),MATCH(Data!K732,Rate_Chart!$A$1:$AK$1,0))</f>
        <v>34.751112000000006</v>
      </c>
      <c r="O732" s="57">
        <f t="shared" si="149"/>
        <v>382.26223200000004</v>
      </c>
      <c r="P732" s="58">
        <f t="shared" si="150"/>
        <v>417.01334400000002</v>
      </c>
      <c r="Q732" s="58">
        <f t="shared" si="151"/>
        <v>278.00889599999999</v>
      </c>
      <c r="R732" s="66">
        <f t="shared" si="152"/>
        <v>6.6895890600000012</v>
      </c>
      <c r="S732" s="64">
        <f t="shared" si="153"/>
        <v>41.25</v>
      </c>
      <c r="T732" s="66">
        <f t="shared" si="154"/>
        <v>430.20182106000004</v>
      </c>
      <c r="U732" s="68">
        <f t="shared" si="155"/>
        <v>39.109256460000005</v>
      </c>
      <c r="V732" s="68">
        <f t="shared" si="156"/>
        <v>469.31107752000003</v>
      </c>
      <c r="W732" s="68">
        <f t="shared" si="157"/>
        <v>312.87405168000004</v>
      </c>
    </row>
    <row r="733" spans="1:23" x14ac:dyDescent="0.25">
      <c r="A733" s="169" t="s">
        <v>911</v>
      </c>
      <c r="B733" s="61" t="s">
        <v>394</v>
      </c>
      <c r="C733" s="61" t="s">
        <v>589</v>
      </c>
      <c r="D733" s="61" t="s">
        <v>592</v>
      </c>
      <c r="E733" s="1" t="s">
        <v>855</v>
      </c>
      <c r="F733" s="62" t="str">
        <f t="shared" si="158"/>
        <v>20122</v>
      </c>
      <c r="G733" s="255">
        <v>10620122</v>
      </c>
      <c r="H733" s="1" t="s">
        <v>386</v>
      </c>
      <c r="I733" s="61">
        <v>16</v>
      </c>
      <c r="J733" s="61">
        <v>3</v>
      </c>
      <c r="K733" s="61">
        <v>8</v>
      </c>
      <c r="L733" s="69">
        <f t="shared" si="147"/>
        <v>0.48</v>
      </c>
      <c r="M733" s="69">
        <f t="shared" si="148"/>
        <v>1.28</v>
      </c>
      <c r="N733" s="56">
        <f>INDEX(Rate_Chart!$A$1:$AK$127,MATCH(Data!J733,Rate_Chart!$A$1:$A$127,0),MATCH(Data!K733,Rate_Chart!$A$1:$AK$1,0))</f>
        <v>34.751112000000006</v>
      </c>
      <c r="O733" s="57">
        <f t="shared" si="149"/>
        <v>556.0177920000001</v>
      </c>
      <c r="P733" s="58">
        <f t="shared" si="150"/>
        <v>417.01334400000002</v>
      </c>
      <c r="Q733" s="58">
        <f t="shared" si="151"/>
        <v>278.00889599999999</v>
      </c>
      <c r="R733" s="66">
        <f t="shared" si="152"/>
        <v>9.7303113600000035</v>
      </c>
      <c r="S733" s="64">
        <f t="shared" si="153"/>
        <v>60</v>
      </c>
      <c r="T733" s="66">
        <f t="shared" si="154"/>
        <v>625.74810336000007</v>
      </c>
      <c r="U733" s="68">
        <f t="shared" si="155"/>
        <v>39.109256460000005</v>
      </c>
      <c r="V733" s="68">
        <f t="shared" si="156"/>
        <v>469.31107752000003</v>
      </c>
      <c r="W733" s="68">
        <f t="shared" si="157"/>
        <v>312.87405168000004</v>
      </c>
    </row>
    <row r="734" spans="1:23" x14ac:dyDescent="0.25">
      <c r="A734" s="169" t="s">
        <v>912</v>
      </c>
      <c r="B734" s="61" t="s">
        <v>394</v>
      </c>
      <c r="C734" s="61" t="s">
        <v>589</v>
      </c>
      <c r="D734" s="61" t="s">
        <v>592</v>
      </c>
      <c r="E734" s="1" t="s">
        <v>855</v>
      </c>
      <c r="F734" s="62" t="str">
        <f t="shared" si="158"/>
        <v>20122</v>
      </c>
      <c r="G734" s="255">
        <v>10620122</v>
      </c>
      <c r="H734" s="1" t="s">
        <v>386</v>
      </c>
      <c r="I734" s="61">
        <v>16</v>
      </c>
      <c r="J734" s="61">
        <v>3</v>
      </c>
      <c r="K734" s="61">
        <v>8</v>
      </c>
      <c r="L734" s="69">
        <f t="shared" si="147"/>
        <v>0.48</v>
      </c>
      <c r="M734" s="69">
        <f t="shared" si="148"/>
        <v>1.28</v>
      </c>
      <c r="N734" s="56">
        <f>INDEX(Rate_Chart!$A$1:$AK$127,MATCH(Data!J734,Rate_Chart!$A$1:$A$127,0),MATCH(Data!K734,Rate_Chart!$A$1:$AK$1,0))</f>
        <v>34.751112000000006</v>
      </c>
      <c r="O734" s="57">
        <f t="shared" si="149"/>
        <v>556.0177920000001</v>
      </c>
      <c r="P734" s="58">
        <f t="shared" si="150"/>
        <v>417.01334400000002</v>
      </c>
      <c r="Q734" s="58">
        <f t="shared" si="151"/>
        <v>278.00889599999999</v>
      </c>
      <c r="R734" s="66">
        <f t="shared" si="152"/>
        <v>9.7303113600000035</v>
      </c>
      <c r="S734" s="64">
        <f t="shared" si="153"/>
        <v>60</v>
      </c>
      <c r="T734" s="66">
        <f t="shared" si="154"/>
        <v>625.74810336000007</v>
      </c>
      <c r="U734" s="68">
        <f t="shared" si="155"/>
        <v>39.109256460000005</v>
      </c>
      <c r="V734" s="68">
        <f t="shared" si="156"/>
        <v>469.31107752000003</v>
      </c>
      <c r="W734" s="68">
        <f t="shared" si="157"/>
        <v>312.87405168000004</v>
      </c>
    </row>
    <row r="735" spans="1:23" x14ac:dyDescent="0.25">
      <c r="A735" s="169" t="s">
        <v>913</v>
      </c>
      <c r="B735" s="61" t="s">
        <v>394</v>
      </c>
      <c r="C735" s="61" t="s">
        <v>589</v>
      </c>
      <c r="D735" s="61" t="s">
        <v>592</v>
      </c>
      <c r="E735" s="1" t="s">
        <v>855</v>
      </c>
      <c r="F735" s="62" t="str">
        <f t="shared" si="158"/>
        <v>20122</v>
      </c>
      <c r="G735" s="255">
        <v>10620122</v>
      </c>
      <c r="H735" s="1" t="s">
        <v>386</v>
      </c>
      <c r="I735" s="61">
        <v>17</v>
      </c>
      <c r="J735" s="61">
        <v>3</v>
      </c>
      <c r="K735" s="61">
        <v>8</v>
      </c>
      <c r="L735" s="69">
        <f t="shared" si="147"/>
        <v>0.51</v>
      </c>
      <c r="M735" s="69">
        <f t="shared" si="148"/>
        <v>1.36</v>
      </c>
      <c r="N735" s="56">
        <f>INDEX(Rate_Chart!$A$1:$AK$127,MATCH(Data!J735,Rate_Chart!$A$1:$A$127,0),MATCH(Data!K735,Rate_Chart!$A$1:$AK$1,0))</f>
        <v>34.751112000000006</v>
      </c>
      <c r="O735" s="57">
        <f t="shared" si="149"/>
        <v>590.76890400000013</v>
      </c>
      <c r="P735" s="58">
        <f t="shared" si="150"/>
        <v>417.01334400000002</v>
      </c>
      <c r="Q735" s="58">
        <f t="shared" si="151"/>
        <v>278.00889599999999</v>
      </c>
      <c r="R735" s="66">
        <f t="shared" si="152"/>
        <v>10.338455820000004</v>
      </c>
      <c r="S735" s="64">
        <f t="shared" si="153"/>
        <v>63.75</v>
      </c>
      <c r="T735" s="66">
        <f t="shared" si="154"/>
        <v>664.85735982000017</v>
      </c>
      <c r="U735" s="68">
        <f t="shared" si="155"/>
        <v>39.109256460000012</v>
      </c>
      <c r="V735" s="68">
        <f t="shared" si="156"/>
        <v>469.31107752000008</v>
      </c>
      <c r="W735" s="68">
        <f t="shared" si="157"/>
        <v>312.87405168000004</v>
      </c>
    </row>
    <row r="736" spans="1:23" x14ac:dyDescent="0.25">
      <c r="A736" s="169" t="s">
        <v>914</v>
      </c>
      <c r="B736" s="61" t="s">
        <v>394</v>
      </c>
      <c r="C736" s="61" t="s">
        <v>589</v>
      </c>
      <c r="D736" s="61" t="s">
        <v>592</v>
      </c>
      <c r="E736" s="1" t="s">
        <v>855</v>
      </c>
      <c r="F736" s="62" t="str">
        <f t="shared" si="158"/>
        <v>20122</v>
      </c>
      <c r="G736" s="255">
        <v>10620122</v>
      </c>
      <c r="H736" s="1" t="s">
        <v>386</v>
      </c>
      <c r="I736" s="61">
        <v>15</v>
      </c>
      <c r="J736" s="61">
        <v>3</v>
      </c>
      <c r="K736" s="61">
        <v>8</v>
      </c>
      <c r="L736" s="69">
        <f t="shared" si="147"/>
        <v>0.45</v>
      </c>
      <c r="M736" s="69">
        <f t="shared" si="148"/>
        <v>1.2</v>
      </c>
      <c r="N736" s="56">
        <f>INDEX(Rate_Chart!$A$1:$AK$127,MATCH(Data!J736,Rate_Chart!$A$1:$A$127,0),MATCH(Data!K736,Rate_Chart!$A$1:$AK$1,0))</f>
        <v>34.751112000000006</v>
      </c>
      <c r="O736" s="57">
        <f t="shared" si="149"/>
        <v>521.26668000000006</v>
      </c>
      <c r="P736" s="58">
        <f t="shared" si="150"/>
        <v>417.01334400000002</v>
      </c>
      <c r="Q736" s="58">
        <f t="shared" si="151"/>
        <v>278.00889599999999</v>
      </c>
      <c r="R736" s="66">
        <f t="shared" si="152"/>
        <v>9.1221669000000016</v>
      </c>
      <c r="S736" s="64">
        <f t="shared" si="153"/>
        <v>56.25</v>
      </c>
      <c r="T736" s="66">
        <f t="shared" si="154"/>
        <v>586.63884690000009</v>
      </c>
      <c r="U736" s="68">
        <f t="shared" si="155"/>
        <v>39.109256460000005</v>
      </c>
      <c r="V736" s="68">
        <f t="shared" si="156"/>
        <v>469.31107752000003</v>
      </c>
      <c r="W736" s="68">
        <f t="shared" si="157"/>
        <v>312.87405168000004</v>
      </c>
    </row>
    <row r="737" spans="1:23" x14ac:dyDescent="0.25">
      <c r="A737" s="169" t="s">
        <v>915</v>
      </c>
      <c r="B737" s="61" t="s">
        <v>394</v>
      </c>
      <c r="C737" s="61" t="s">
        <v>589</v>
      </c>
      <c r="D737" s="61" t="s">
        <v>592</v>
      </c>
      <c r="E737" s="1" t="s">
        <v>855</v>
      </c>
      <c r="F737" s="62" t="str">
        <f t="shared" si="158"/>
        <v>20122</v>
      </c>
      <c r="G737" s="255">
        <v>10620122</v>
      </c>
      <c r="H737" s="1" t="s">
        <v>386</v>
      </c>
      <c r="I737" s="61">
        <v>12</v>
      </c>
      <c r="J737" s="61">
        <v>3</v>
      </c>
      <c r="K737" s="61">
        <v>8</v>
      </c>
      <c r="L737" s="69">
        <f t="shared" si="147"/>
        <v>0.36</v>
      </c>
      <c r="M737" s="69">
        <f t="shared" si="148"/>
        <v>0.96</v>
      </c>
      <c r="N737" s="56">
        <f>INDEX(Rate_Chart!$A$1:$AK$127,MATCH(Data!J737,Rate_Chart!$A$1:$A$127,0),MATCH(Data!K737,Rate_Chart!$A$1:$AK$1,0))</f>
        <v>34.751112000000006</v>
      </c>
      <c r="O737" s="57">
        <f t="shared" si="149"/>
        <v>417.01334400000007</v>
      </c>
      <c r="P737" s="58">
        <f t="shared" si="150"/>
        <v>417.01334400000002</v>
      </c>
      <c r="Q737" s="58">
        <f t="shared" si="151"/>
        <v>278.00889599999999</v>
      </c>
      <c r="R737" s="66">
        <f t="shared" si="152"/>
        <v>7.2977335200000022</v>
      </c>
      <c r="S737" s="64">
        <f t="shared" si="153"/>
        <v>45</v>
      </c>
      <c r="T737" s="66">
        <f t="shared" si="154"/>
        <v>469.31107752000008</v>
      </c>
      <c r="U737" s="68">
        <f t="shared" si="155"/>
        <v>39.109256460000005</v>
      </c>
      <c r="V737" s="68">
        <f t="shared" si="156"/>
        <v>469.31107752000003</v>
      </c>
      <c r="W737" s="68">
        <f t="shared" si="157"/>
        <v>312.87405168000004</v>
      </c>
    </row>
    <row r="738" spans="1:23" x14ac:dyDescent="0.25">
      <c r="A738" s="169" t="s">
        <v>916</v>
      </c>
      <c r="B738" s="61" t="s">
        <v>394</v>
      </c>
      <c r="C738" s="61" t="s">
        <v>589</v>
      </c>
      <c r="D738" s="61" t="s">
        <v>592</v>
      </c>
      <c r="E738" s="1" t="s">
        <v>855</v>
      </c>
      <c r="F738" s="62" t="str">
        <f t="shared" si="158"/>
        <v>20122</v>
      </c>
      <c r="G738" s="255">
        <v>10620122</v>
      </c>
      <c r="H738" s="1" t="s">
        <v>386</v>
      </c>
      <c r="I738" s="61">
        <v>12</v>
      </c>
      <c r="J738" s="61">
        <v>3</v>
      </c>
      <c r="K738" s="61">
        <v>8</v>
      </c>
      <c r="L738" s="69">
        <f t="shared" si="147"/>
        <v>0.36</v>
      </c>
      <c r="M738" s="69">
        <f t="shared" si="148"/>
        <v>0.96</v>
      </c>
      <c r="N738" s="56">
        <f>INDEX(Rate_Chart!$A$1:$AK$127,MATCH(Data!J738,Rate_Chart!$A$1:$A$127,0),MATCH(Data!K738,Rate_Chart!$A$1:$AK$1,0))</f>
        <v>34.751112000000006</v>
      </c>
      <c r="O738" s="57">
        <f t="shared" si="149"/>
        <v>417.01334400000007</v>
      </c>
      <c r="P738" s="58">
        <f t="shared" si="150"/>
        <v>417.01334400000002</v>
      </c>
      <c r="Q738" s="58">
        <f t="shared" si="151"/>
        <v>278.00889599999999</v>
      </c>
      <c r="R738" s="66">
        <f t="shared" si="152"/>
        <v>7.2977335200000022</v>
      </c>
      <c r="S738" s="64">
        <f t="shared" si="153"/>
        <v>45</v>
      </c>
      <c r="T738" s="66">
        <f t="shared" si="154"/>
        <v>469.31107752000008</v>
      </c>
      <c r="U738" s="68">
        <f t="shared" si="155"/>
        <v>39.109256460000005</v>
      </c>
      <c r="V738" s="68">
        <f t="shared" si="156"/>
        <v>469.31107752000003</v>
      </c>
      <c r="W738" s="68">
        <f t="shared" si="157"/>
        <v>312.87405168000004</v>
      </c>
    </row>
    <row r="739" spans="1:23" x14ac:dyDescent="0.25">
      <c r="A739" s="169" t="s">
        <v>917</v>
      </c>
      <c r="B739" s="61" t="s">
        <v>394</v>
      </c>
      <c r="C739" s="61" t="s">
        <v>589</v>
      </c>
      <c r="D739" s="61" t="s">
        <v>592</v>
      </c>
      <c r="E739" s="1" t="s">
        <v>855</v>
      </c>
      <c r="F739" s="62" t="str">
        <f t="shared" si="158"/>
        <v>20122</v>
      </c>
      <c r="G739" s="255">
        <v>10620122</v>
      </c>
      <c r="H739" s="1" t="s">
        <v>386</v>
      </c>
      <c r="I739" s="61">
        <v>11</v>
      </c>
      <c r="J739" s="61">
        <v>3</v>
      </c>
      <c r="K739" s="61">
        <v>8</v>
      </c>
      <c r="L739" s="69">
        <f t="shared" si="147"/>
        <v>0.33</v>
      </c>
      <c r="M739" s="69">
        <f t="shared" si="148"/>
        <v>0.88</v>
      </c>
      <c r="N739" s="56">
        <f>INDEX(Rate_Chart!$A$1:$AK$127,MATCH(Data!J739,Rate_Chart!$A$1:$A$127,0),MATCH(Data!K739,Rate_Chart!$A$1:$AK$1,0))</f>
        <v>34.751112000000006</v>
      </c>
      <c r="O739" s="57">
        <f t="shared" si="149"/>
        <v>382.26223200000004</v>
      </c>
      <c r="P739" s="58">
        <f t="shared" si="150"/>
        <v>417.01334400000002</v>
      </c>
      <c r="Q739" s="58">
        <f t="shared" si="151"/>
        <v>278.00889599999999</v>
      </c>
      <c r="R739" s="66">
        <f t="shared" si="152"/>
        <v>6.6895890600000012</v>
      </c>
      <c r="S739" s="64">
        <f t="shared" si="153"/>
        <v>41.25</v>
      </c>
      <c r="T739" s="66">
        <f t="shared" si="154"/>
        <v>430.20182106000004</v>
      </c>
      <c r="U739" s="68">
        <f t="shared" si="155"/>
        <v>39.109256460000005</v>
      </c>
      <c r="V739" s="68">
        <f t="shared" si="156"/>
        <v>469.31107752000003</v>
      </c>
      <c r="W739" s="68">
        <f t="shared" si="157"/>
        <v>312.87405168000004</v>
      </c>
    </row>
    <row r="740" spans="1:23" x14ac:dyDescent="0.25">
      <c r="A740" s="169" t="s">
        <v>918</v>
      </c>
      <c r="B740" s="61" t="s">
        <v>394</v>
      </c>
      <c r="C740" s="61" t="s">
        <v>589</v>
      </c>
      <c r="D740" s="61" t="s">
        <v>592</v>
      </c>
      <c r="E740" s="1" t="s">
        <v>855</v>
      </c>
      <c r="F740" s="62" t="str">
        <f t="shared" si="158"/>
        <v>20122</v>
      </c>
      <c r="G740" s="255">
        <v>10620122</v>
      </c>
      <c r="H740" s="1" t="s">
        <v>386</v>
      </c>
      <c r="I740" s="61">
        <v>10</v>
      </c>
      <c r="J740" s="61">
        <v>3</v>
      </c>
      <c r="K740" s="61">
        <v>8</v>
      </c>
      <c r="L740" s="69">
        <f t="shared" si="147"/>
        <v>0.3</v>
      </c>
      <c r="M740" s="69">
        <f t="shared" si="148"/>
        <v>0.8</v>
      </c>
      <c r="N740" s="56">
        <f>INDEX(Rate_Chart!$A$1:$AK$127,MATCH(Data!J740,Rate_Chart!$A$1:$A$127,0),MATCH(Data!K740,Rate_Chart!$A$1:$AK$1,0))</f>
        <v>34.751112000000006</v>
      </c>
      <c r="O740" s="57">
        <f t="shared" si="149"/>
        <v>347.51112000000006</v>
      </c>
      <c r="P740" s="58">
        <f t="shared" si="150"/>
        <v>417.01334400000002</v>
      </c>
      <c r="Q740" s="58">
        <f t="shared" si="151"/>
        <v>278.00889599999999</v>
      </c>
      <c r="R740" s="66">
        <f t="shared" si="152"/>
        <v>6.081444600000002</v>
      </c>
      <c r="S740" s="64">
        <f t="shared" si="153"/>
        <v>37.5</v>
      </c>
      <c r="T740" s="66">
        <f t="shared" si="154"/>
        <v>391.09256460000006</v>
      </c>
      <c r="U740" s="68">
        <f t="shared" si="155"/>
        <v>39.109256460000005</v>
      </c>
      <c r="V740" s="68">
        <f t="shared" si="156"/>
        <v>469.31107752000003</v>
      </c>
      <c r="W740" s="68">
        <f t="shared" si="157"/>
        <v>312.87405168000004</v>
      </c>
    </row>
    <row r="741" spans="1:23" x14ac:dyDescent="0.25">
      <c r="A741" s="169" t="s">
        <v>882</v>
      </c>
      <c r="B741" s="61" t="s">
        <v>394</v>
      </c>
      <c r="C741" s="61" t="s">
        <v>589</v>
      </c>
      <c r="D741" s="61" t="s">
        <v>592</v>
      </c>
      <c r="E741" s="1" t="s">
        <v>855</v>
      </c>
      <c r="F741" s="62" t="str">
        <f t="shared" si="158"/>
        <v>20122</v>
      </c>
      <c r="G741" s="255">
        <v>10620122</v>
      </c>
      <c r="H741" s="1" t="s">
        <v>386</v>
      </c>
      <c r="I741" s="61">
        <v>10</v>
      </c>
      <c r="J741" s="61">
        <v>3</v>
      </c>
      <c r="K741" s="61">
        <v>8</v>
      </c>
      <c r="L741" s="69">
        <f t="shared" si="147"/>
        <v>0.3</v>
      </c>
      <c r="M741" s="69">
        <f t="shared" si="148"/>
        <v>0.8</v>
      </c>
      <c r="N741" s="56">
        <f>INDEX(Rate_Chart!$A$1:$AK$127,MATCH(Data!J741,Rate_Chart!$A$1:$A$127,0),MATCH(Data!K741,Rate_Chart!$A$1:$AK$1,0))</f>
        <v>34.751112000000006</v>
      </c>
      <c r="O741" s="57">
        <f t="shared" si="149"/>
        <v>347.51112000000006</v>
      </c>
      <c r="P741" s="58">
        <f t="shared" si="150"/>
        <v>417.01334400000002</v>
      </c>
      <c r="Q741" s="58">
        <f t="shared" si="151"/>
        <v>278.00889599999999</v>
      </c>
      <c r="R741" s="66">
        <f t="shared" si="152"/>
        <v>6.081444600000002</v>
      </c>
      <c r="S741" s="64">
        <f t="shared" si="153"/>
        <v>37.5</v>
      </c>
      <c r="T741" s="66">
        <f t="shared" si="154"/>
        <v>391.09256460000006</v>
      </c>
      <c r="U741" s="68">
        <f t="shared" si="155"/>
        <v>39.109256460000005</v>
      </c>
      <c r="V741" s="68">
        <f t="shared" si="156"/>
        <v>469.31107752000003</v>
      </c>
      <c r="W741" s="68">
        <f t="shared" si="157"/>
        <v>312.87405168000004</v>
      </c>
    </row>
    <row r="742" spans="1:23" x14ac:dyDescent="0.25">
      <c r="A742" s="169" t="s">
        <v>883</v>
      </c>
      <c r="B742" s="61" t="s">
        <v>394</v>
      </c>
      <c r="C742" s="61" t="s">
        <v>589</v>
      </c>
      <c r="D742" s="61" t="s">
        <v>592</v>
      </c>
      <c r="E742" s="1" t="s">
        <v>855</v>
      </c>
      <c r="F742" s="62" t="str">
        <f t="shared" si="158"/>
        <v>20122</v>
      </c>
      <c r="G742" s="255">
        <v>10620122</v>
      </c>
      <c r="H742" s="1" t="s">
        <v>386</v>
      </c>
      <c r="I742" s="61">
        <v>8</v>
      </c>
      <c r="J742" s="61">
        <v>3</v>
      </c>
      <c r="K742" s="61">
        <v>8</v>
      </c>
      <c r="L742" s="69">
        <f t="shared" si="147"/>
        <v>0.24</v>
      </c>
      <c r="M742" s="69">
        <f t="shared" si="148"/>
        <v>0.64</v>
      </c>
      <c r="N742" s="56">
        <f>INDEX(Rate_Chart!$A$1:$AK$127,MATCH(Data!J742,Rate_Chart!$A$1:$A$127,0),MATCH(Data!K742,Rate_Chart!$A$1:$AK$1,0))</f>
        <v>34.751112000000006</v>
      </c>
      <c r="O742" s="57">
        <f t="shared" si="149"/>
        <v>278.00889600000005</v>
      </c>
      <c r="P742" s="58">
        <f t="shared" si="150"/>
        <v>417.01334400000002</v>
      </c>
      <c r="Q742" s="58">
        <f t="shared" si="151"/>
        <v>278.00889599999999</v>
      </c>
      <c r="R742" s="66">
        <f t="shared" si="152"/>
        <v>4.8651556800000018</v>
      </c>
      <c r="S742" s="64">
        <f t="shared" si="153"/>
        <v>30</v>
      </c>
      <c r="T742" s="66">
        <f t="shared" si="154"/>
        <v>312.87405168000004</v>
      </c>
      <c r="U742" s="68">
        <f t="shared" si="155"/>
        <v>39.109256460000005</v>
      </c>
      <c r="V742" s="68">
        <f t="shared" si="156"/>
        <v>469.31107752000003</v>
      </c>
      <c r="W742" s="68">
        <f t="shared" si="157"/>
        <v>312.87405168000004</v>
      </c>
    </row>
    <row r="743" spans="1:23" x14ac:dyDescent="0.25">
      <c r="A743" s="169" t="s">
        <v>884</v>
      </c>
      <c r="B743" s="61" t="s">
        <v>394</v>
      </c>
      <c r="C743" s="61" t="s">
        <v>589</v>
      </c>
      <c r="D743" s="61" t="s">
        <v>592</v>
      </c>
      <c r="E743" s="1" t="s">
        <v>855</v>
      </c>
      <c r="F743" s="62" t="str">
        <f t="shared" si="158"/>
        <v>20122</v>
      </c>
      <c r="G743" s="255">
        <v>10620122</v>
      </c>
      <c r="H743" s="1" t="s">
        <v>386</v>
      </c>
      <c r="I743" s="61">
        <v>7</v>
      </c>
      <c r="J743" s="61">
        <v>3</v>
      </c>
      <c r="K743" s="61">
        <v>8</v>
      </c>
      <c r="L743" s="69">
        <f t="shared" si="147"/>
        <v>0.21</v>
      </c>
      <c r="M743" s="69">
        <f t="shared" si="148"/>
        <v>0.56000000000000005</v>
      </c>
      <c r="N743" s="56">
        <f>INDEX(Rate_Chart!$A$1:$AK$127,MATCH(Data!J743,Rate_Chart!$A$1:$A$127,0),MATCH(Data!K743,Rate_Chart!$A$1:$AK$1,0))</f>
        <v>34.751112000000006</v>
      </c>
      <c r="O743" s="57">
        <f t="shared" si="149"/>
        <v>243.25778400000004</v>
      </c>
      <c r="P743" s="58">
        <f t="shared" si="150"/>
        <v>417.01334400000002</v>
      </c>
      <c r="Q743" s="58">
        <f t="shared" si="151"/>
        <v>278.00889599999999</v>
      </c>
      <c r="R743" s="66">
        <f t="shared" si="152"/>
        <v>4.2570112200000008</v>
      </c>
      <c r="S743" s="64">
        <f t="shared" si="153"/>
        <v>26.25</v>
      </c>
      <c r="T743" s="66">
        <f t="shared" si="154"/>
        <v>273.76479522000005</v>
      </c>
      <c r="U743" s="68">
        <f t="shared" si="155"/>
        <v>39.109256460000005</v>
      </c>
      <c r="V743" s="68">
        <f t="shared" si="156"/>
        <v>469.31107752000003</v>
      </c>
      <c r="W743" s="68">
        <f t="shared" si="157"/>
        <v>312.87405168000004</v>
      </c>
    </row>
    <row r="744" spans="1:23" x14ac:dyDescent="0.25">
      <c r="A744" s="169" t="s">
        <v>885</v>
      </c>
      <c r="B744" s="61" t="s">
        <v>394</v>
      </c>
      <c r="C744" s="61" t="s">
        <v>589</v>
      </c>
      <c r="D744" s="61" t="s">
        <v>592</v>
      </c>
      <c r="E744" s="1" t="s">
        <v>855</v>
      </c>
      <c r="F744" s="62" t="str">
        <f t="shared" si="158"/>
        <v>20122</v>
      </c>
      <c r="G744" s="255">
        <v>10620122</v>
      </c>
      <c r="H744" s="1" t="s">
        <v>386</v>
      </c>
      <c r="I744" s="61">
        <v>8</v>
      </c>
      <c r="J744" s="61">
        <v>3</v>
      </c>
      <c r="K744" s="61">
        <v>8</v>
      </c>
      <c r="L744" s="69">
        <f t="shared" si="147"/>
        <v>0.24</v>
      </c>
      <c r="M744" s="69">
        <f t="shared" si="148"/>
        <v>0.64</v>
      </c>
      <c r="N744" s="56">
        <f>INDEX(Rate_Chart!$A$1:$AK$127,MATCH(Data!J744,Rate_Chart!$A$1:$A$127,0),MATCH(Data!K744,Rate_Chart!$A$1:$AK$1,0))</f>
        <v>34.751112000000006</v>
      </c>
      <c r="O744" s="57">
        <f t="shared" si="149"/>
        <v>278.00889600000005</v>
      </c>
      <c r="P744" s="58">
        <f t="shared" si="150"/>
        <v>417.01334400000002</v>
      </c>
      <c r="Q744" s="58">
        <f t="shared" si="151"/>
        <v>278.00889599999999</v>
      </c>
      <c r="R744" s="66">
        <f t="shared" si="152"/>
        <v>4.8651556800000018</v>
      </c>
      <c r="S744" s="64">
        <f t="shared" si="153"/>
        <v>30</v>
      </c>
      <c r="T744" s="66">
        <f t="shared" si="154"/>
        <v>312.87405168000004</v>
      </c>
      <c r="U744" s="68">
        <f t="shared" si="155"/>
        <v>39.109256460000005</v>
      </c>
      <c r="V744" s="68">
        <f t="shared" si="156"/>
        <v>469.31107752000003</v>
      </c>
      <c r="W744" s="68">
        <f t="shared" si="157"/>
        <v>312.87405168000004</v>
      </c>
    </row>
    <row r="745" spans="1:23" x14ac:dyDescent="0.25">
      <c r="A745" s="169" t="s">
        <v>886</v>
      </c>
      <c r="B745" s="61" t="s">
        <v>395</v>
      </c>
      <c r="C745" s="61" t="s">
        <v>589</v>
      </c>
      <c r="D745" s="61" t="s">
        <v>592</v>
      </c>
      <c r="E745" s="1" t="s">
        <v>855</v>
      </c>
      <c r="F745" s="62" t="str">
        <f t="shared" si="158"/>
        <v>20122</v>
      </c>
      <c r="G745" s="255">
        <v>10620122</v>
      </c>
      <c r="H745" s="1" t="s">
        <v>386</v>
      </c>
      <c r="I745" s="61">
        <v>16</v>
      </c>
      <c r="J745" s="61">
        <v>3</v>
      </c>
      <c r="K745" s="61">
        <v>8</v>
      </c>
      <c r="L745" s="69">
        <f t="shared" si="147"/>
        <v>0.48</v>
      </c>
      <c r="M745" s="69">
        <f t="shared" si="148"/>
        <v>1.28</v>
      </c>
      <c r="N745" s="56">
        <f>INDEX(Rate_Chart!$A$1:$AK$127,MATCH(Data!J745,Rate_Chart!$A$1:$A$127,0),MATCH(Data!K745,Rate_Chart!$A$1:$AK$1,0))</f>
        <v>34.751112000000006</v>
      </c>
      <c r="O745" s="57">
        <f t="shared" si="149"/>
        <v>556.0177920000001</v>
      </c>
      <c r="P745" s="58">
        <f t="shared" si="150"/>
        <v>417.01334400000002</v>
      </c>
      <c r="Q745" s="58">
        <f t="shared" si="151"/>
        <v>278.00889599999999</v>
      </c>
      <c r="R745" s="66">
        <f t="shared" si="152"/>
        <v>9.7303113600000035</v>
      </c>
      <c r="S745" s="64">
        <f t="shared" si="153"/>
        <v>60</v>
      </c>
      <c r="T745" s="66">
        <f t="shared" si="154"/>
        <v>625.74810336000007</v>
      </c>
      <c r="U745" s="68">
        <f t="shared" si="155"/>
        <v>39.109256460000005</v>
      </c>
      <c r="V745" s="68">
        <f t="shared" si="156"/>
        <v>469.31107752000003</v>
      </c>
      <c r="W745" s="68">
        <f t="shared" si="157"/>
        <v>312.87405168000004</v>
      </c>
    </row>
    <row r="746" spans="1:23" x14ac:dyDescent="0.25">
      <c r="A746" s="169" t="s">
        <v>887</v>
      </c>
      <c r="B746" s="61" t="s">
        <v>394</v>
      </c>
      <c r="C746" s="61" t="s">
        <v>589</v>
      </c>
      <c r="D746" s="61" t="s">
        <v>592</v>
      </c>
      <c r="E746" s="1" t="s">
        <v>855</v>
      </c>
      <c r="F746" s="62" t="str">
        <f t="shared" si="158"/>
        <v>20122</v>
      </c>
      <c r="G746" s="255">
        <v>10620122</v>
      </c>
      <c r="H746" s="1" t="s">
        <v>386</v>
      </c>
      <c r="I746" s="61">
        <v>6</v>
      </c>
      <c r="J746" s="61">
        <v>3</v>
      </c>
      <c r="K746" s="61">
        <v>8</v>
      </c>
      <c r="L746" s="69">
        <f t="shared" si="147"/>
        <v>0.18</v>
      </c>
      <c r="M746" s="69">
        <f t="shared" si="148"/>
        <v>0.48</v>
      </c>
      <c r="N746" s="56">
        <f>INDEX(Rate_Chart!$A$1:$AK$127,MATCH(Data!J746,Rate_Chart!$A$1:$A$127,0),MATCH(Data!K746,Rate_Chart!$A$1:$AK$1,0))</f>
        <v>34.751112000000006</v>
      </c>
      <c r="O746" s="57">
        <f t="shared" si="149"/>
        <v>208.50667200000004</v>
      </c>
      <c r="P746" s="58">
        <f t="shared" si="150"/>
        <v>417.01334400000002</v>
      </c>
      <c r="Q746" s="58">
        <f t="shared" si="151"/>
        <v>278.00889599999999</v>
      </c>
      <c r="R746" s="66">
        <f t="shared" si="152"/>
        <v>3.6488667600000011</v>
      </c>
      <c r="S746" s="64">
        <f t="shared" si="153"/>
        <v>22.5</v>
      </c>
      <c r="T746" s="66">
        <f t="shared" si="154"/>
        <v>234.65553876000004</v>
      </c>
      <c r="U746" s="68">
        <f t="shared" si="155"/>
        <v>39.109256460000005</v>
      </c>
      <c r="V746" s="68">
        <f t="shared" si="156"/>
        <v>469.31107752000003</v>
      </c>
      <c r="W746" s="68">
        <f t="shared" si="157"/>
        <v>312.87405168000004</v>
      </c>
    </row>
    <row r="747" spans="1:23" x14ac:dyDescent="0.25">
      <c r="A747" s="169" t="s">
        <v>888</v>
      </c>
      <c r="B747" s="61" t="s">
        <v>395</v>
      </c>
      <c r="C747" s="61" t="s">
        <v>589</v>
      </c>
      <c r="D747" s="61" t="s">
        <v>592</v>
      </c>
      <c r="E747" s="1" t="s">
        <v>855</v>
      </c>
      <c r="F747" s="62" t="str">
        <f t="shared" si="158"/>
        <v>20122</v>
      </c>
      <c r="G747" s="255">
        <v>10620122</v>
      </c>
      <c r="H747" s="1" t="s">
        <v>386</v>
      </c>
      <c r="I747" s="61">
        <v>8</v>
      </c>
      <c r="J747" s="61">
        <v>3</v>
      </c>
      <c r="K747" s="61">
        <v>8</v>
      </c>
      <c r="L747" s="69">
        <f t="shared" si="147"/>
        <v>0.24</v>
      </c>
      <c r="M747" s="69">
        <f t="shared" si="148"/>
        <v>0.64</v>
      </c>
      <c r="N747" s="56">
        <f>INDEX(Rate_Chart!$A$1:$AK$127,MATCH(Data!J747,Rate_Chart!$A$1:$A$127,0),MATCH(Data!K747,Rate_Chart!$A$1:$AK$1,0))</f>
        <v>34.751112000000006</v>
      </c>
      <c r="O747" s="57">
        <f t="shared" si="149"/>
        <v>278.00889600000005</v>
      </c>
      <c r="P747" s="58">
        <f t="shared" si="150"/>
        <v>417.01334400000002</v>
      </c>
      <c r="Q747" s="58">
        <f t="shared" si="151"/>
        <v>278.00889599999999</v>
      </c>
      <c r="R747" s="66">
        <f t="shared" si="152"/>
        <v>4.8651556800000018</v>
      </c>
      <c r="S747" s="64">
        <f t="shared" si="153"/>
        <v>30</v>
      </c>
      <c r="T747" s="66">
        <f t="shared" si="154"/>
        <v>312.87405168000004</v>
      </c>
      <c r="U747" s="68">
        <f t="shared" si="155"/>
        <v>39.109256460000005</v>
      </c>
      <c r="V747" s="68">
        <f t="shared" si="156"/>
        <v>469.31107752000003</v>
      </c>
      <c r="W747" s="68">
        <f t="shared" si="157"/>
        <v>312.87405168000004</v>
      </c>
    </row>
    <row r="748" spans="1:23" x14ac:dyDescent="0.25">
      <c r="A748" s="169" t="s">
        <v>919</v>
      </c>
      <c r="B748" s="61" t="s">
        <v>394</v>
      </c>
      <c r="C748" s="61" t="s">
        <v>589</v>
      </c>
      <c r="D748" s="61" t="s">
        <v>592</v>
      </c>
      <c r="E748" s="1" t="s">
        <v>855</v>
      </c>
      <c r="F748" s="62" t="str">
        <f t="shared" si="158"/>
        <v>20122</v>
      </c>
      <c r="G748" s="255">
        <v>10620122</v>
      </c>
      <c r="H748" s="1" t="s">
        <v>386</v>
      </c>
      <c r="I748" s="61">
        <v>5</v>
      </c>
      <c r="J748" s="61">
        <v>3</v>
      </c>
      <c r="K748" s="61">
        <v>8</v>
      </c>
      <c r="L748" s="69">
        <f t="shared" si="147"/>
        <v>0.15</v>
      </c>
      <c r="M748" s="69">
        <f t="shared" si="148"/>
        <v>0.4</v>
      </c>
      <c r="N748" s="56">
        <f>INDEX(Rate_Chart!$A$1:$AK$127,MATCH(Data!J748,Rate_Chart!$A$1:$A$127,0),MATCH(Data!K748,Rate_Chart!$A$1:$AK$1,0))</f>
        <v>34.751112000000006</v>
      </c>
      <c r="O748" s="57">
        <f t="shared" si="149"/>
        <v>173.75556000000003</v>
      </c>
      <c r="P748" s="58">
        <f t="shared" si="150"/>
        <v>417.01334400000002</v>
      </c>
      <c r="Q748" s="58">
        <f t="shared" si="151"/>
        <v>278.00889599999999</v>
      </c>
      <c r="R748" s="66">
        <f t="shared" si="152"/>
        <v>3.040722300000001</v>
      </c>
      <c r="S748" s="64">
        <f t="shared" si="153"/>
        <v>18.75</v>
      </c>
      <c r="T748" s="66">
        <f t="shared" si="154"/>
        <v>195.54628230000003</v>
      </c>
      <c r="U748" s="68">
        <f t="shared" si="155"/>
        <v>39.109256460000005</v>
      </c>
      <c r="V748" s="68">
        <f t="shared" si="156"/>
        <v>469.31107752000003</v>
      </c>
      <c r="W748" s="68">
        <f t="shared" si="157"/>
        <v>312.87405168000004</v>
      </c>
    </row>
    <row r="749" spans="1:23" x14ac:dyDescent="0.25">
      <c r="A749" s="169" t="s">
        <v>920</v>
      </c>
      <c r="B749" s="61" t="s">
        <v>394</v>
      </c>
      <c r="C749" s="61" t="s">
        <v>589</v>
      </c>
      <c r="D749" s="61" t="s">
        <v>592</v>
      </c>
      <c r="E749" s="1" t="s">
        <v>855</v>
      </c>
      <c r="F749" s="62" t="str">
        <f t="shared" si="158"/>
        <v>20122</v>
      </c>
      <c r="G749" s="255">
        <v>10620122</v>
      </c>
      <c r="H749" s="1" t="s">
        <v>386</v>
      </c>
      <c r="I749" s="61">
        <v>7</v>
      </c>
      <c r="J749" s="61">
        <v>3.9</v>
      </c>
      <c r="K749" s="61">
        <v>8</v>
      </c>
      <c r="L749" s="69">
        <f t="shared" si="147"/>
        <v>0.27300000000000002</v>
      </c>
      <c r="M749" s="69">
        <f t="shared" si="148"/>
        <v>0.56000000000000005</v>
      </c>
      <c r="N749" s="56">
        <f>INDEX(Rate_Chart!$A$1:$AK$127,MATCH(Data!J749,Rate_Chart!$A$1:$A$127,0),MATCH(Data!K749,Rate_Chart!$A$1:$AK$1,0))</f>
        <v>38.504112000000006</v>
      </c>
      <c r="O749" s="57">
        <f t="shared" si="149"/>
        <v>269.52878400000003</v>
      </c>
      <c r="P749" s="58">
        <f t="shared" si="150"/>
        <v>417.0120433212997</v>
      </c>
      <c r="Q749" s="58">
        <f t="shared" si="151"/>
        <v>278.00802888086645</v>
      </c>
      <c r="R749" s="66">
        <f t="shared" si="152"/>
        <v>4.7167537200000007</v>
      </c>
      <c r="S749" s="64">
        <f t="shared" si="153"/>
        <v>26.25</v>
      </c>
      <c r="T749" s="66">
        <f t="shared" si="154"/>
        <v>300.49553772000002</v>
      </c>
      <c r="U749" s="68">
        <f t="shared" si="155"/>
        <v>42.927933960000004</v>
      </c>
      <c r="V749" s="68">
        <f t="shared" si="156"/>
        <v>464.92347249097475</v>
      </c>
      <c r="W749" s="68">
        <f t="shared" si="157"/>
        <v>309.94898166064985</v>
      </c>
    </row>
    <row r="750" spans="1:23" x14ac:dyDescent="0.25">
      <c r="A750" s="169" t="s">
        <v>922</v>
      </c>
      <c r="B750" s="61" t="s">
        <v>394</v>
      </c>
      <c r="C750" s="61" t="s">
        <v>589</v>
      </c>
      <c r="D750" s="61" t="s">
        <v>592</v>
      </c>
      <c r="E750" s="1" t="s">
        <v>855</v>
      </c>
      <c r="F750" s="62" t="str">
        <f t="shared" si="158"/>
        <v>20122</v>
      </c>
      <c r="G750" s="255">
        <v>10620122</v>
      </c>
      <c r="H750" s="1" t="s">
        <v>386</v>
      </c>
      <c r="I750" s="61">
        <v>6</v>
      </c>
      <c r="J750" s="61">
        <v>3</v>
      </c>
      <c r="K750" s="61">
        <v>8</v>
      </c>
      <c r="L750" s="69">
        <f t="shared" si="147"/>
        <v>0.18</v>
      </c>
      <c r="M750" s="69">
        <f t="shared" si="148"/>
        <v>0.48</v>
      </c>
      <c r="N750" s="56">
        <f>INDEX(Rate_Chart!$A$1:$AK$127,MATCH(Data!J750,Rate_Chart!$A$1:$A$127,0),MATCH(Data!K750,Rate_Chart!$A$1:$AK$1,0))</f>
        <v>34.751112000000006</v>
      </c>
      <c r="O750" s="57">
        <f t="shared" si="149"/>
        <v>208.50667200000004</v>
      </c>
      <c r="P750" s="58">
        <f t="shared" si="150"/>
        <v>417.01334400000002</v>
      </c>
      <c r="Q750" s="58">
        <f t="shared" si="151"/>
        <v>278.00889599999999</v>
      </c>
      <c r="R750" s="66">
        <f t="shared" si="152"/>
        <v>3.6488667600000011</v>
      </c>
      <c r="S750" s="64">
        <f t="shared" si="153"/>
        <v>22.5</v>
      </c>
      <c r="T750" s="66">
        <f t="shared" si="154"/>
        <v>234.65553876000004</v>
      </c>
      <c r="U750" s="68">
        <f t="shared" si="155"/>
        <v>39.109256460000005</v>
      </c>
      <c r="V750" s="68">
        <f t="shared" si="156"/>
        <v>469.31107752000003</v>
      </c>
      <c r="W750" s="68">
        <f t="shared" si="157"/>
        <v>312.87405168000004</v>
      </c>
    </row>
    <row r="751" spans="1:23" x14ac:dyDescent="0.25">
      <c r="A751" s="169" t="s">
        <v>923</v>
      </c>
      <c r="B751" s="61" t="s">
        <v>394</v>
      </c>
      <c r="C751" s="61" t="s">
        <v>589</v>
      </c>
      <c r="D751" s="61" t="s">
        <v>592</v>
      </c>
      <c r="E751" s="1" t="s">
        <v>855</v>
      </c>
      <c r="F751" s="62" t="str">
        <f t="shared" si="158"/>
        <v>20122</v>
      </c>
      <c r="G751" s="255">
        <v>10620122</v>
      </c>
      <c r="H751" s="1" t="s">
        <v>386</v>
      </c>
      <c r="I751" s="61">
        <v>8</v>
      </c>
      <c r="J751" s="61">
        <v>3.2</v>
      </c>
      <c r="K751" s="61">
        <v>8</v>
      </c>
      <c r="L751" s="69">
        <f t="shared" si="147"/>
        <v>0.25600000000000001</v>
      </c>
      <c r="M751" s="69">
        <f t="shared" si="148"/>
        <v>0.64</v>
      </c>
      <c r="N751" s="56">
        <f>INDEX(Rate_Chart!$A$1:$AK$127,MATCH(Data!J751,Rate_Chart!$A$1:$A$127,0),MATCH(Data!K751,Rate_Chart!$A$1:$AK$1,0))</f>
        <v>35.585112000000002</v>
      </c>
      <c r="O751" s="57">
        <f t="shared" si="149"/>
        <v>284.68089600000002</v>
      </c>
      <c r="P751" s="58">
        <f t="shared" si="150"/>
        <v>417.01303124999998</v>
      </c>
      <c r="Q751" s="58">
        <f t="shared" si="151"/>
        <v>278.00868750000001</v>
      </c>
      <c r="R751" s="66">
        <f t="shared" si="152"/>
        <v>4.9819156800000011</v>
      </c>
      <c r="S751" s="64">
        <f t="shared" si="153"/>
        <v>30</v>
      </c>
      <c r="T751" s="66">
        <f t="shared" si="154"/>
        <v>319.66281168</v>
      </c>
      <c r="U751" s="68">
        <f t="shared" si="155"/>
        <v>39.957851460000001</v>
      </c>
      <c r="V751" s="68">
        <f t="shared" si="156"/>
        <v>468.25607179687495</v>
      </c>
      <c r="W751" s="68">
        <f t="shared" si="157"/>
        <v>312.17071453124998</v>
      </c>
    </row>
    <row r="752" spans="1:23" x14ac:dyDescent="0.25">
      <c r="A752" s="169" t="s">
        <v>924</v>
      </c>
      <c r="B752" s="61" t="s">
        <v>394</v>
      </c>
      <c r="C752" s="61" t="s">
        <v>589</v>
      </c>
      <c r="D752" s="61" t="s">
        <v>592</v>
      </c>
      <c r="E752" s="1" t="s">
        <v>855</v>
      </c>
      <c r="F752" s="62" t="str">
        <f t="shared" si="158"/>
        <v>20122</v>
      </c>
      <c r="G752" s="255">
        <v>10620122</v>
      </c>
      <c r="H752" s="1" t="s">
        <v>386</v>
      </c>
      <c r="I752" s="61">
        <v>8</v>
      </c>
      <c r="J752" s="61">
        <v>3</v>
      </c>
      <c r="K752" s="61">
        <v>8</v>
      </c>
      <c r="L752" s="69">
        <f t="shared" ref="L752:L815" si="159">J752*I752/100</f>
        <v>0.24</v>
      </c>
      <c r="M752" s="69">
        <f t="shared" ref="M752:M815" si="160">K752*I752/100</f>
        <v>0.64</v>
      </c>
      <c r="N752" s="56">
        <f>INDEX(Rate_Chart!$A$1:$AK$127,MATCH(Data!J752,Rate_Chart!$A$1:$A$127,0),MATCH(Data!K752,Rate_Chart!$A$1:$AK$1,0))</f>
        <v>34.751112000000006</v>
      </c>
      <c r="O752" s="57">
        <f t="shared" ref="O752:O815" si="161">N752*I752</f>
        <v>278.00889600000005</v>
      </c>
      <c r="P752" s="58">
        <f t="shared" ref="P752:P815" si="162">N752/(J752%+K752%*2/3)</f>
        <v>417.01334400000002</v>
      </c>
      <c r="Q752" s="58">
        <f t="shared" ref="Q752:Q815" si="163">P752*2/3</f>
        <v>278.00889599999999</v>
      </c>
      <c r="R752" s="66">
        <f t="shared" ref="R752:R815" si="164">O752*1.75%</f>
        <v>4.8651556800000018</v>
      </c>
      <c r="S752" s="64">
        <f t="shared" ref="S752:S815" si="165">I752*3.75</f>
        <v>30</v>
      </c>
      <c r="T752" s="66">
        <f t="shared" ref="T752:T815" si="166">R752+S752+O752</f>
        <v>312.87405168000004</v>
      </c>
      <c r="U752" s="68">
        <f t="shared" ref="U752:U815" si="167">T752/I752</f>
        <v>39.109256460000005</v>
      </c>
      <c r="V752" s="68">
        <f t="shared" ref="V752:V815" si="168">U752/(J752%+K752%*2/3)</f>
        <v>469.31107752000003</v>
      </c>
      <c r="W752" s="68">
        <f t="shared" ref="W752:W815" si="169">V752*2/3</f>
        <v>312.87405168000004</v>
      </c>
    </row>
    <row r="753" spans="1:23" x14ac:dyDescent="0.25">
      <c r="A753" s="169" t="s">
        <v>921</v>
      </c>
      <c r="B753" s="61" t="s">
        <v>394</v>
      </c>
      <c r="C753" s="61" t="s">
        <v>589</v>
      </c>
      <c r="D753" s="61" t="s">
        <v>591</v>
      </c>
      <c r="E753" s="1" t="s">
        <v>872</v>
      </c>
      <c r="F753" s="62" t="str">
        <f t="shared" si="158"/>
        <v>20123</v>
      </c>
      <c r="G753" s="255">
        <v>10620123</v>
      </c>
      <c r="H753" s="1" t="s">
        <v>386</v>
      </c>
      <c r="I753" s="61">
        <v>18</v>
      </c>
      <c r="J753" s="61">
        <v>3.4</v>
      </c>
      <c r="K753" s="61">
        <v>8</v>
      </c>
      <c r="L753" s="69">
        <f t="shared" si="159"/>
        <v>0.61199999999999999</v>
      </c>
      <c r="M753" s="69">
        <f t="shared" si="160"/>
        <v>1.44</v>
      </c>
      <c r="N753" s="56">
        <f>INDEX(Rate_Chart!$A$1:$AK$127,MATCH(Data!J753,Rate_Chart!$A$1:$A$127,0),MATCH(Data!K753,Rate_Chart!$A$1:$AK$1,0))</f>
        <v>36.419112000000005</v>
      </c>
      <c r="O753" s="57">
        <f t="shared" si="161"/>
        <v>655.54401600000006</v>
      </c>
      <c r="P753" s="58">
        <f t="shared" si="162"/>
        <v>417.01273282442747</v>
      </c>
      <c r="Q753" s="58">
        <f t="shared" si="163"/>
        <v>278.00848854961833</v>
      </c>
      <c r="R753" s="66">
        <f t="shared" si="164"/>
        <v>11.472020280000002</v>
      </c>
      <c r="S753" s="64">
        <f t="shared" si="165"/>
        <v>67.5</v>
      </c>
      <c r="T753" s="66">
        <f t="shared" si="166"/>
        <v>734.51603628000009</v>
      </c>
      <c r="U753" s="68">
        <f t="shared" si="167"/>
        <v>40.806446460000004</v>
      </c>
      <c r="V753" s="68">
        <f t="shared" si="168"/>
        <v>467.24938694656487</v>
      </c>
      <c r="W753" s="68">
        <f t="shared" si="169"/>
        <v>311.49959129770991</v>
      </c>
    </row>
    <row r="754" spans="1:23" x14ac:dyDescent="0.25">
      <c r="A754" s="169" t="s">
        <v>921</v>
      </c>
      <c r="B754" s="61" t="s">
        <v>395</v>
      </c>
      <c r="C754" s="61" t="s">
        <v>589</v>
      </c>
      <c r="D754" s="61" t="s">
        <v>591</v>
      </c>
      <c r="E754" s="1" t="s">
        <v>872</v>
      </c>
      <c r="F754" s="62" t="str">
        <f t="shared" si="158"/>
        <v>20123</v>
      </c>
      <c r="G754" s="255">
        <v>10620123</v>
      </c>
      <c r="H754" s="1" t="s">
        <v>386</v>
      </c>
      <c r="I754" s="61">
        <v>8</v>
      </c>
      <c r="J754" s="61">
        <v>3</v>
      </c>
      <c r="K754" s="61">
        <v>8</v>
      </c>
      <c r="L754" s="69">
        <f t="shared" si="159"/>
        <v>0.24</v>
      </c>
      <c r="M754" s="69">
        <f t="shared" si="160"/>
        <v>0.64</v>
      </c>
      <c r="N754" s="56">
        <f>INDEX(Rate_Chart!$A$1:$AK$127,MATCH(Data!J754,Rate_Chart!$A$1:$A$127,0),MATCH(Data!K754,Rate_Chart!$A$1:$AK$1,0))</f>
        <v>34.751112000000006</v>
      </c>
      <c r="O754" s="57">
        <f t="shared" si="161"/>
        <v>278.00889600000005</v>
      </c>
      <c r="P754" s="58">
        <f t="shared" si="162"/>
        <v>417.01334400000002</v>
      </c>
      <c r="Q754" s="58">
        <f t="shared" si="163"/>
        <v>278.00889599999999</v>
      </c>
      <c r="R754" s="66">
        <f t="shared" si="164"/>
        <v>4.8651556800000018</v>
      </c>
      <c r="S754" s="64">
        <f t="shared" si="165"/>
        <v>30</v>
      </c>
      <c r="T754" s="66">
        <f t="shared" si="166"/>
        <v>312.87405168000004</v>
      </c>
      <c r="U754" s="68">
        <f t="shared" si="167"/>
        <v>39.109256460000005</v>
      </c>
      <c r="V754" s="68">
        <f t="shared" si="168"/>
        <v>469.31107752000003</v>
      </c>
      <c r="W754" s="68">
        <f t="shared" si="169"/>
        <v>312.87405168000004</v>
      </c>
    </row>
    <row r="755" spans="1:23" x14ac:dyDescent="0.25">
      <c r="A755" s="169" t="s">
        <v>902</v>
      </c>
      <c r="B755" s="61" t="s">
        <v>394</v>
      </c>
      <c r="C755" s="61" t="s">
        <v>589</v>
      </c>
      <c r="D755" s="61" t="s">
        <v>591</v>
      </c>
      <c r="E755" s="1" t="s">
        <v>872</v>
      </c>
      <c r="F755" s="62" t="str">
        <f t="shared" si="158"/>
        <v>20123</v>
      </c>
      <c r="G755" s="255">
        <v>10620123</v>
      </c>
      <c r="H755" s="1" t="s">
        <v>386</v>
      </c>
      <c r="I755" s="61">
        <v>19</v>
      </c>
      <c r="J755" s="61">
        <v>3.3</v>
      </c>
      <c r="K755" s="61">
        <v>8</v>
      </c>
      <c r="L755" s="69">
        <f t="shared" si="159"/>
        <v>0.627</v>
      </c>
      <c r="M755" s="69">
        <f t="shared" si="160"/>
        <v>1.52</v>
      </c>
      <c r="N755" s="56">
        <f>INDEX(Rate_Chart!$A$1:$AK$127,MATCH(Data!J755,Rate_Chart!$A$1:$A$127,0),MATCH(Data!K755,Rate_Chart!$A$1:$AK$1,0))</f>
        <v>36.002112000000004</v>
      </c>
      <c r="O755" s="57">
        <f t="shared" si="161"/>
        <v>684.0401280000001</v>
      </c>
      <c r="P755" s="58">
        <f t="shared" si="162"/>
        <v>417.01288030888031</v>
      </c>
      <c r="Q755" s="58">
        <f t="shared" si="163"/>
        <v>278.00858687258687</v>
      </c>
      <c r="R755" s="66">
        <f t="shared" si="164"/>
        <v>11.970702240000003</v>
      </c>
      <c r="S755" s="64">
        <f t="shared" si="165"/>
        <v>71.25</v>
      </c>
      <c r="T755" s="66">
        <f t="shared" si="166"/>
        <v>767.26083024000013</v>
      </c>
      <c r="U755" s="68">
        <f t="shared" si="167"/>
        <v>40.382148960000009</v>
      </c>
      <c r="V755" s="68">
        <f t="shared" si="168"/>
        <v>467.74689915057917</v>
      </c>
      <c r="W755" s="68">
        <f t="shared" si="169"/>
        <v>311.83126610038613</v>
      </c>
    </row>
    <row r="756" spans="1:23" x14ac:dyDescent="0.25">
      <c r="A756" s="169" t="s">
        <v>902</v>
      </c>
      <c r="B756" s="61" t="s">
        <v>395</v>
      </c>
      <c r="C756" s="61" t="s">
        <v>589</v>
      </c>
      <c r="D756" s="61" t="s">
        <v>591</v>
      </c>
      <c r="E756" s="1" t="s">
        <v>872</v>
      </c>
      <c r="F756" s="62" t="str">
        <f t="shared" si="158"/>
        <v>20123</v>
      </c>
      <c r="G756" s="255">
        <v>10620123</v>
      </c>
      <c r="H756" s="1" t="s">
        <v>386</v>
      </c>
      <c r="I756" s="61">
        <v>14</v>
      </c>
      <c r="J756" s="61">
        <v>3.5</v>
      </c>
      <c r="K756" s="61">
        <v>8</v>
      </c>
      <c r="L756" s="69">
        <f t="shared" si="159"/>
        <v>0.49</v>
      </c>
      <c r="M756" s="69">
        <f t="shared" si="160"/>
        <v>1.1200000000000001</v>
      </c>
      <c r="N756" s="56">
        <f>INDEX(Rate_Chart!$A$1:$AK$127,MATCH(Data!J756,Rate_Chart!$A$1:$A$127,0),MATCH(Data!K756,Rate_Chart!$A$1:$AK$1,0))</f>
        <v>36.836112000000007</v>
      </c>
      <c r="O756" s="57">
        <f t="shared" si="161"/>
        <v>515.70556800000008</v>
      </c>
      <c r="P756" s="58">
        <f t="shared" si="162"/>
        <v>417.01258867924531</v>
      </c>
      <c r="Q756" s="58">
        <f t="shared" si="163"/>
        <v>278.00839245283021</v>
      </c>
      <c r="R756" s="66">
        <f t="shared" si="164"/>
        <v>9.0248474400000021</v>
      </c>
      <c r="S756" s="64">
        <f t="shared" si="165"/>
        <v>52.5</v>
      </c>
      <c r="T756" s="66">
        <f t="shared" si="166"/>
        <v>577.23041544000012</v>
      </c>
      <c r="U756" s="68">
        <f t="shared" si="167"/>
        <v>41.230743960000005</v>
      </c>
      <c r="V756" s="68">
        <f t="shared" si="168"/>
        <v>466.76313916981132</v>
      </c>
      <c r="W756" s="68">
        <f t="shared" si="169"/>
        <v>311.17542611320755</v>
      </c>
    </row>
    <row r="757" spans="1:23" x14ac:dyDescent="0.25">
      <c r="A757" s="169" t="s">
        <v>903</v>
      </c>
      <c r="B757" s="61" t="s">
        <v>394</v>
      </c>
      <c r="C757" s="61" t="s">
        <v>589</v>
      </c>
      <c r="D757" s="61" t="s">
        <v>591</v>
      </c>
      <c r="E757" s="1" t="s">
        <v>872</v>
      </c>
      <c r="F757" s="62" t="str">
        <f t="shared" si="158"/>
        <v>20123</v>
      </c>
      <c r="G757" s="255">
        <v>10620123</v>
      </c>
      <c r="H757" s="1" t="s">
        <v>386</v>
      </c>
      <c r="I757" s="61">
        <v>19</v>
      </c>
      <c r="J757" s="61">
        <v>3.9</v>
      </c>
      <c r="K757" s="61">
        <v>8</v>
      </c>
      <c r="L757" s="69">
        <f t="shared" si="159"/>
        <v>0.74099999999999999</v>
      </c>
      <c r="M757" s="69">
        <f t="shared" si="160"/>
        <v>1.52</v>
      </c>
      <c r="N757" s="56">
        <f>INDEX(Rate_Chart!$A$1:$AK$127,MATCH(Data!J757,Rate_Chart!$A$1:$A$127,0),MATCH(Data!K757,Rate_Chart!$A$1:$AK$1,0))</f>
        <v>38.504112000000006</v>
      </c>
      <c r="O757" s="57">
        <f t="shared" si="161"/>
        <v>731.57812800000011</v>
      </c>
      <c r="P757" s="58">
        <f t="shared" si="162"/>
        <v>417.0120433212997</v>
      </c>
      <c r="Q757" s="58">
        <f t="shared" si="163"/>
        <v>278.00802888086645</v>
      </c>
      <c r="R757" s="66">
        <f t="shared" si="164"/>
        <v>12.802617240000004</v>
      </c>
      <c r="S757" s="64">
        <f t="shared" si="165"/>
        <v>71.25</v>
      </c>
      <c r="T757" s="66">
        <f t="shared" si="166"/>
        <v>815.63074524000012</v>
      </c>
      <c r="U757" s="68">
        <f t="shared" si="167"/>
        <v>42.927933960000004</v>
      </c>
      <c r="V757" s="68">
        <f t="shared" si="168"/>
        <v>464.92347249097475</v>
      </c>
      <c r="W757" s="68">
        <f t="shared" si="169"/>
        <v>309.94898166064985</v>
      </c>
    </row>
    <row r="758" spans="1:23" x14ac:dyDescent="0.25">
      <c r="A758" s="169" t="s">
        <v>903</v>
      </c>
      <c r="B758" s="61" t="s">
        <v>395</v>
      </c>
      <c r="C758" s="61" t="s">
        <v>589</v>
      </c>
      <c r="D758" s="61" t="s">
        <v>591</v>
      </c>
      <c r="E758" s="1" t="s">
        <v>872</v>
      </c>
      <c r="F758" s="62" t="str">
        <f t="shared" si="158"/>
        <v>20123</v>
      </c>
      <c r="G758" s="255">
        <v>10620123</v>
      </c>
      <c r="H758" s="1" t="s">
        <v>386</v>
      </c>
      <c r="I758" s="61">
        <v>13</v>
      </c>
      <c r="J758" s="61">
        <v>3</v>
      </c>
      <c r="K758" s="61">
        <v>8</v>
      </c>
      <c r="L758" s="69">
        <f t="shared" si="159"/>
        <v>0.39</v>
      </c>
      <c r="M758" s="69">
        <f t="shared" si="160"/>
        <v>1.04</v>
      </c>
      <c r="N758" s="56">
        <f>INDEX(Rate_Chart!$A$1:$AK$127,MATCH(Data!J758,Rate_Chart!$A$1:$A$127,0),MATCH(Data!K758,Rate_Chart!$A$1:$AK$1,0))</f>
        <v>34.751112000000006</v>
      </c>
      <c r="O758" s="57">
        <f t="shared" si="161"/>
        <v>451.76445600000011</v>
      </c>
      <c r="P758" s="58">
        <f t="shared" si="162"/>
        <v>417.01334400000002</v>
      </c>
      <c r="Q758" s="58">
        <f t="shared" si="163"/>
        <v>278.00889599999999</v>
      </c>
      <c r="R758" s="66">
        <f t="shared" si="164"/>
        <v>7.9058779800000023</v>
      </c>
      <c r="S758" s="64">
        <f t="shared" si="165"/>
        <v>48.75</v>
      </c>
      <c r="T758" s="66">
        <f t="shared" si="166"/>
        <v>508.42033398000012</v>
      </c>
      <c r="U758" s="68">
        <f t="shared" si="167"/>
        <v>39.109256460000012</v>
      </c>
      <c r="V758" s="68">
        <f t="shared" si="168"/>
        <v>469.31107752000008</v>
      </c>
      <c r="W758" s="68">
        <f t="shared" si="169"/>
        <v>312.87405168000004</v>
      </c>
    </row>
    <row r="759" spans="1:23" x14ac:dyDescent="0.25">
      <c r="A759" s="169" t="s">
        <v>904</v>
      </c>
      <c r="B759" s="61" t="s">
        <v>394</v>
      </c>
      <c r="C759" s="61" t="s">
        <v>589</v>
      </c>
      <c r="D759" s="61" t="s">
        <v>591</v>
      </c>
      <c r="E759" s="1" t="s">
        <v>872</v>
      </c>
      <c r="F759" s="62" t="str">
        <f t="shared" si="158"/>
        <v>20123</v>
      </c>
      <c r="G759" s="255">
        <v>10620123</v>
      </c>
      <c r="H759" s="1" t="s">
        <v>386</v>
      </c>
      <c r="I759" s="61">
        <v>19</v>
      </c>
      <c r="J759" s="61">
        <v>3.8</v>
      </c>
      <c r="K759" s="61">
        <v>8</v>
      </c>
      <c r="L759" s="69">
        <f t="shared" si="159"/>
        <v>0.72199999999999998</v>
      </c>
      <c r="M759" s="69">
        <f t="shared" si="160"/>
        <v>1.52</v>
      </c>
      <c r="N759" s="56">
        <f>INDEX(Rate_Chart!$A$1:$AK$127,MATCH(Data!J759,Rate_Chart!$A$1:$A$127,0),MATCH(Data!K759,Rate_Chart!$A$1:$AK$1,0))</f>
        <v>38.087112000000005</v>
      </c>
      <c r="O759" s="57">
        <f t="shared" si="161"/>
        <v>723.6551280000001</v>
      </c>
      <c r="P759" s="58">
        <f t="shared" si="162"/>
        <v>417.01217518248177</v>
      </c>
      <c r="Q759" s="58">
        <f t="shared" si="163"/>
        <v>278.00811678832116</v>
      </c>
      <c r="R759" s="66">
        <f t="shared" si="164"/>
        <v>12.663964740000003</v>
      </c>
      <c r="S759" s="64">
        <f t="shared" si="165"/>
        <v>71.25</v>
      </c>
      <c r="T759" s="66">
        <f t="shared" si="166"/>
        <v>807.56909274000009</v>
      </c>
      <c r="U759" s="68">
        <f t="shared" si="167"/>
        <v>42.503636460000003</v>
      </c>
      <c r="V759" s="68">
        <f t="shared" si="168"/>
        <v>465.36828240875911</v>
      </c>
      <c r="W759" s="68">
        <f t="shared" si="169"/>
        <v>310.24552160583943</v>
      </c>
    </row>
    <row r="760" spans="1:23" x14ac:dyDescent="0.25">
      <c r="A760" s="169" t="s">
        <v>904</v>
      </c>
      <c r="B760" s="61" t="s">
        <v>395</v>
      </c>
      <c r="C760" s="61" t="s">
        <v>589</v>
      </c>
      <c r="D760" s="61" t="s">
        <v>591</v>
      </c>
      <c r="E760" s="1" t="s">
        <v>872</v>
      </c>
      <c r="F760" s="62" t="str">
        <f t="shared" si="158"/>
        <v>20123</v>
      </c>
      <c r="G760" s="255">
        <v>10620123</v>
      </c>
      <c r="H760" s="1" t="s">
        <v>386</v>
      </c>
      <c r="I760" s="61">
        <v>9</v>
      </c>
      <c r="J760" s="61">
        <v>3</v>
      </c>
      <c r="K760" s="61">
        <v>8</v>
      </c>
      <c r="L760" s="69">
        <f t="shared" si="159"/>
        <v>0.27</v>
      </c>
      <c r="M760" s="69">
        <f t="shared" si="160"/>
        <v>0.72</v>
      </c>
      <c r="N760" s="56">
        <f>INDEX(Rate_Chart!$A$1:$AK$127,MATCH(Data!J760,Rate_Chart!$A$1:$A$127,0),MATCH(Data!K760,Rate_Chart!$A$1:$AK$1,0))</f>
        <v>34.751112000000006</v>
      </c>
      <c r="O760" s="57">
        <f t="shared" si="161"/>
        <v>312.76000800000008</v>
      </c>
      <c r="P760" s="58">
        <f t="shared" si="162"/>
        <v>417.01334400000002</v>
      </c>
      <c r="Q760" s="58">
        <f t="shared" si="163"/>
        <v>278.00889599999999</v>
      </c>
      <c r="R760" s="66">
        <f t="shared" si="164"/>
        <v>5.4733001400000019</v>
      </c>
      <c r="S760" s="64">
        <f t="shared" si="165"/>
        <v>33.75</v>
      </c>
      <c r="T760" s="66">
        <f t="shared" si="166"/>
        <v>351.98330814000008</v>
      </c>
      <c r="U760" s="68">
        <f t="shared" si="167"/>
        <v>39.109256460000012</v>
      </c>
      <c r="V760" s="68">
        <f t="shared" si="168"/>
        <v>469.31107752000008</v>
      </c>
      <c r="W760" s="68">
        <f t="shared" si="169"/>
        <v>312.87405168000004</v>
      </c>
    </row>
    <row r="761" spans="1:23" x14ac:dyDescent="0.25">
      <c r="A761" s="169" t="s">
        <v>905</v>
      </c>
      <c r="B761" s="61" t="s">
        <v>394</v>
      </c>
      <c r="C761" s="61" t="s">
        <v>589</v>
      </c>
      <c r="D761" s="61" t="s">
        <v>591</v>
      </c>
      <c r="E761" s="1" t="s">
        <v>872</v>
      </c>
      <c r="F761" s="62" t="str">
        <f t="shared" si="158"/>
        <v>20123</v>
      </c>
      <c r="G761" s="255">
        <v>10620123</v>
      </c>
      <c r="H761" s="1" t="s">
        <v>386</v>
      </c>
      <c r="I761" s="61">
        <v>23</v>
      </c>
      <c r="J761" s="61">
        <v>3.5</v>
      </c>
      <c r="K761" s="61">
        <v>8</v>
      </c>
      <c r="L761" s="69">
        <f t="shared" si="159"/>
        <v>0.80500000000000005</v>
      </c>
      <c r="M761" s="69">
        <f t="shared" si="160"/>
        <v>1.84</v>
      </c>
      <c r="N761" s="56">
        <f>INDEX(Rate_Chart!$A$1:$AK$127,MATCH(Data!J761,Rate_Chart!$A$1:$A$127,0),MATCH(Data!K761,Rate_Chart!$A$1:$AK$1,0))</f>
        <v>36.836112000000007</v>
      </c>
      <c r="O761" s="57">
        <f t="shared" si="161"/>
        <v>847.23057600000016</v>
      </c>
      <c r="P761" s="58">
        <f t="shared" si="162"/>
        <v>417.01258867924531</v>
      </c>
      <c r="Q761" s="58">
        <f t="shared" si="163"/>
        <v>278.00839245283021</v>
      </c>
      <c r="R761" s="66">
        <f t="shared" si="164"/>
        <v>14.826535080000005</v>
      </c>
      <c r="S761" s="64">
        <f t="shared" si="165"/>
        <v>86.25</v>
      </c>
      <c r="T761" s="66">
        <f t="shared" si="166"/>
        <v>948.30711108000014</v>
      </c>
      <c r="U761" s="68">
        <f t="shared" si="167"/>
        <v>41.230743960000005</v>
      </c>
      <c r="V761" s="68">
        <f t="shared" si="168"/>
        <v>466.76313916981132</v>
      </c>
      <c r="W761" s="68">
        <f t="shared" si="169"/>
        <v>311.17542611320755</v>
      </c>
    </row>
    <row r="762" spans="1:23" x14ac:dyDescent="0.25">
      <c r="A762" s="169" t="s">
        <v>905</v>
      </c>
      <c r="B762" s="61" t="s">
        <v>395</v>
      </c>
      <c r="C762" s="61" t="s">
        <v>589</v>
      </c>
      <c r="D762" s="61" t="s">
        <v>591</v>
      </c>
      <c r="E762" s="1" t="s">
        <v>872</v>
      </c>
      <c r="F762" s="62" t="str">
        <f t="shared" si="158"/>
        <v>20123</v>
      </c>
      <c r="G762" s="255">
        <v>10620123</v>
      </c>
      <c r="H762" s="1" t="s">
        <v>386</v>
      </c>
      <c r="I762" s="61">
        <v>10</v>
      </c>
      <c r="J762" s="61">
        <v>3.1</v>
      </c>
      <c r="K762" s="61">
        <v>8</v>
      </c>
      <c r="L762" s="69">
        <f t="shared" si="159"/>
        <v>0.31</v>
      </c>
      <c r="M762" s="69">
        <f t="shared" si="160"/>
        <v>0.8</v>
      </c>
      <c r="N762" s="56">
        <f>INDEX(Rate_Chart!$A$1:$AK$127,MATCH(Data!J762,Rate_Chart!$A$1:$A$127,0),MATCH(Data!K762,Rate_Chart!$A$1:$AK$1,0))</f>
        <v>35.168112000000008</v>
      </c>
      <c r="O762" s="57">
        <f t="shared" si="161"/>
        <v>351.68112000000008</v>
      </c>
      <c r="P762" s="58">
        <f t="shared" si="162"/>
        <v>417.01318577075102</v>
      </c>
      <c r="Q762" s="58">
        <f t="shared" si="163"/>
        <v>278.00879051383401</v>
      </c>
      <c r="R762" s="66">
        <f t="shared" si="164"/>
        <v>6.1544196000000015</v>
      </c>
      <c r="S762" s="64">
        <f t="shared" si="165"/>
        <v>37.5</v>
      </c>
      <c r="T762" s="66">
        <f t="shared" si="166"/>
        <v>395.33553960000006</v>
      </c>
      <c r="U762" s="68">
        <f t="shared" si="167"/>
        <v>39.533553960000006</v>
      </c>
      <c r="V762" s="68">
        <f t="shared" si="168"/>
        <v>468.77731968379447</v>
      </c>
      <c r="W762" s="68">
        <f t="shared" si="169"/>
        <v>312.51821312252963</v>
      </c>
    </row>
    <row r="763" spans="1:23" x14ac:dyDescent="0.25">
      <c r="A763" s="169" t="s">
        <v>906</v>
      </c>
      <c r="B763" s="61" t="s">
        <v>394</v>
      </c>
      <c r="C763" s="61" t="s">
        <v>589</v>
      </c>
      <c r="D763" s="61" t="s">
        <v>591</v>
      </c>
      <c r="E763" s="1" t="s">
        <v>872</v>
      </c>
      <c r="F763" s="62" t="str">
        <f t="shared" si="158"/>
        <v>20123</v>
      </c>
      <c r="G763" s="255">
        <v>10620123</v>
      </c>
      <c r="H763" s="1" t="s">
        <v>386</v>
      </c>
      <c r="I763" s="61">
        <v>20</v>
      </c>
      <c r="J763" s="61">
        <v>4</v>
      </c>
      <c r="K763" s="61">
        <v>8</v>
      </c>
      <c r="L763" s="69">
        <f t="shared" si="159"/>
        <v>0.8</v>
      </c>
      <c r="M763" s="69">
        <f t="shared" si="160"/>
        <v>1.6</v>
      </c>
      <c r="N763" s="56">
        <f>INDEX(Rate_Chart!$A$1:$AK$127,MATCH(Data!J763,Rate_Chart!$A$1:$A$127,0),MATCH(Data!K763,Rate_Chart!$A$1:$AK$1,0))</f>
        <v>38.921112000000008</v>
      </c>
      <c r="O763" s="57">
        <f t="shared" si="161"/>
        <v>778.4222400000001</v>
      </c>
      <c r="P763" s="58">
        <f t="shared" si="162"/>
        <v>417.01191428571434</v>
      </c>
      <c r="Q763" s="58">
        <f t="shared" si="163"/>
        <v>278.00794285714289</v>
      </c>
      <c r="R763" s="66">
        <f t="shared" si="164"/>
        <v>13.622389200000002</v>
      </c>
      <c r="S763" s="64">
        <f t="shared" si="165"/>
        <v>75</v>
      </c>
      <c r="T763" s="66">
        <f t="shared" si="166"/>
        <v>867.04462920000014</v>
      </c>
      <c r="U763" s="68">
        <f t="shared" si="167"/>
        <v>43.352231460000006</v>
      </c>
      <c r="V763" s="68">
        <f t="shared" si="168"/>
        <v>464.48819421428578</v>
      </c>
      <c r="W763" s="68">
        <f t="shared" si="169"/>
        <v>309.65879614285717</v>
      </c>
    </row>
    <row r="764" spans="1:23" x14ac:dyDescent="0.25">
      <c r="A764" s="169" t="s">
        <v>906</v>
      </c>
      <c r="B764" s="61" t="s">
        <v>395</v>
      </c>
      <c r="C764" s="61" t="s">
        <v>589</v>
      </c>
      <c r="D764" s="61" t="s">
        <v>591</v>
      </c>
      <c r="E764" s="1" t="s">
        <v>872</v>
      </c>
      <c r="F764" s="62" t="str">
        <f t="shared" si="158"/>
        <v>20123</v>
      </c>
      <c r="G764" s="255">
        <v>10620123</v>
      </c>
      <c r="H764" s="1" t="s">
        <v>386</v>
      </c>
      <c r="I764" s="61">
        <v>11</v>
      </c>
      <c r="J764" s="61">
        <v>3.3</v>
      </c>
      <c r="K764" s="61">
        <v>8</v>
      </c>
      <c r="L764" s="69">
        <f t="shared" si="159"/>
        <v>0.36299999999999999</v>
      </c>
      <c r="M764" s="69">
        <f t="shared" si="160"/>
        <v>0.88</v>
      </c>
      <c r="N764" s="56">
        <f>INDEX(Rate_Chart!$A$1:$AK$127,MATCH(Data!J764,Rate_Chart!$A$1:$A$127,0),MATCH(Data!K764,Rate_Chart!$A$1:$AK$1,0))</f>
        <v>36.002112000000004</v>
      </c>
      <c r="O764" s="57">
        <f t="shared" si="161"/>
        <v>396.02323200000006</v>
      </c>
      <c r="P764" s="58">
        <f t="shared" si="162"/>
        <v>417.01288030888031</v>
      </c>
      <c r="Q764" s="58">
        <f t="shared" si="163"/>
        <v>278.00858687258687</v>
      </c>
      <c r="R764" s="66">
        <f t="shared" si="164"/>
        <v>6.9304065600000015</v>
      </c>
      <c r="S764" s="64">
        <f t="shared" si="165"/>
        <v>41.25</v>
      </c>
      <c r="T764" s="66">
        <f t="shared" si="166"/>
        <v>444.20363856000006</v>
      </c>
      <c r="U764" s="68">
        <f t="shared" si="167"/>
        <v>40.382148960000002</v>
      </c>
      <c r="V764" s="68">
        <f t="shared" si="168"/>
        <v>467.74689915057911</v>
      </c>
      <c r="W764" s="68">
        <f t="shared" si="169"/>
        <v>311.83126610038607</v>
      </c>
    </row>
    <row r="765" spans="1:23" x14ac:dyDescent="0.25">
      <c r="A765" s="169" t="s">
        <v>907</v>
      </c>
      <c r="B765" s="61" t="s">
        <v>394</v>
      </c>
      <c r="C765" s="61" t="s">
        <v>589</v>
      </c>
      <c r="D765" s="61" t="s">
        <v>591</v>
      </c>
      <c r="E765" s="1" t="s">
        <v>872</v>
      </c>
      <c r="F765" s="62" t="str">
        <f t="shared" si="158"/>
        <v>20123</v>
      </c>
      <c r="G765" s="255">
        <v>10620123</v>
      </c>
      <c r="H765" s="1" t="s">
        <v>386</v>
      </c>
      <c r="I765" s="61">
        <v>21</v>
      </c>
      <c r="J765" s="61">
        <v>3.9</v>
      </c>
      <c r="K765" s="61">
        <v>8</v>
      </c>
      <c r="L765" s="69">
        <f t="shared" si="159"/>
        <v>0.81899999999999995</v>
      </c>
      <c r="M765" s="69">
        <f t="shared" si="160"/>
        <v>1.68</v>
      </c>
      <c r="N765" s="56">
        <f>INDEX(Rate_Chart!$A$1:$AK$127,MATCH(Data!J765,Rate_Chart!$A$1:$A$127,0),MATCH(Data!K765,Rate_Chart!$A$1:$AK$1,0))</f>
        <v>38.504112000000006</v>
      </c>
      <c r="O765" s="57">
        <f t="shared" si="161"/>
        <v>808.58635200000015</v>
      </c>
      <c r="P765" s="58">
        <f t="shared" si="162"/>
        <v>417.0120433212997</v>
      </c>
      <c r="Q765" s="58">
        <f t="shared" si="163"/>
        <v>278.00802888086645</v>
      </c>
      <c r="R765" s="66">
        <f t="shared" si="164"/>
        <v>14.150261160000005</v>
      </c>
      <c r="S765" s="64">
        <f t="shared" si="165"/>
        <v>78.75</v>
      </c>
      <c r="T765" s="66">
        <f t="shared" si="166"/>
        <v>901.48661316000016</v>
      </c>
      <c r="U765" s="68">
        <f t="shared" si="167"/>
        <v>42.927933960000004</v>
      </c>
      <c r="V765" s="68">
        <f t="shared" si="168"/>
        <v>464.92347249097475</v>
      </c>
      <c r="W765" s="68">
        <f t="shared" si="169"/>
        <v>309.94898166064985</v>
      </c>
    </row>
    <row r="766" spans="1:23" x14ac:dyDescent="0.25">
      <c r="A766" s="169" t="s">
        <v>907</v>
      </c>
      <c r="B766" s="61" t="s">
        <v>395</v>
      </c>
      <c r="C766" s="61" t="s">
        <v>589</v>
      </c>
      <c r="D766" s="61" t="s">
        <v>591</v>
      </c>
      <c r="E766" s="1" t="s">
        <v>872</v>
      </c>
      <c r="F766" s="62" t="str">
        <f t="shared" si="158"/>
        <v>20123</v>
      </c>
      <c r="G766" s="255">
        <v>10620123</v>
      </c>
      <c r="H766" s="1" t="s">
        <v>386</v>
      </c>
      <c r="I766" s="61">
        <v>12</v>
      </c>
      <c r="J766" s="61">
        <v>3.4</v>
      </c>
      <c r="K766" s="61">
        <v>8</v>
      </c>
      <c r="L766" s="69">
        <f t="shared" si="159"/>
        <v>0.40799999999999997</v>
      </c>
      <c r="M766" s="69">
        <f t="shared" si="160"/>
        <v>0.96</v>
      </c>
      <c r="N766" s="56">
        <f>INDEX(Rate_Chart!$A$1:$AK$127,MATCH(Data!J766,Rate_Chart!$A$1:$A$127,0),MATCH(Data!K766,Rate_Chart!$A$1:$AK$1,0))</f>
        <v>36.419112000000005</v>
      </c>
      <c r="O766" s="57">
        <f t="shared" si="161"/>
        <v>437.02934400000004</v>
      </c>
      <c r="P766" s="58">
        <f t="shared" si="162"/>
        <v>417.01273282442747</v>
      </c>
      <c r="Q766" s="58">
        <f t="shared" si="163"/>
        <v>278.00848854961833</v>
      </c>
      <c r="R766" s="66">
        <f t="shared" si="164"/>
        <v>7.648013520000001</v>
      </c>
      <c r="S766" s="64">
        <f t="shared" si="165"/>
        <v>45</v>
      </c>
      <c r="T766" s="66">
        <f t="shared" si="166"/>
        <v>489.67735752000004</v>
      </c>
      <c r="U766" s="68">
        <f t="shared" si="167"/>
        <v>40.806446460000004</v>
      </c>
      <c r="V766" s="68">
        <f t="shared" si="168"/>
        <v>467.24938694656487</v>
      </c>
      <c r="W766" s="68">
        <f t="shared" si="169"/>
        <v>311.49959129770991</v>
      </c>
    </row>
    <row r="767" spans="1:23" x14ac:dyDescent="0.25">
      <c r="A767" s="169" t="s">
        <v>908</v>
      </c>
      <c r="B767" s="61" t="s">
        <v>394</v>
      </c>
      <c r="C767" s="61" t="s">
        <v>589</v>
      </c>
      <c r="D767" s="61" t="s">
        <v>591</v>
      </c>
      <c r="E767" s="1" t="s">
        <v>872</v>
      </c>
      <c r="F767" s="62" t="str">
        <f t="shared" si="158"/>
        <v>20123</v>
      </c>
      <c r="G767" s="255">
        <v>10620123</v>
      </c>
      <c r="H767" s="1" t="s">
        <v>386</v>
      </c>
      <c r="I767" s="61">
        <v>24</v>
      </c>
      <c r="J767" s="61">
        <v>3.9</v>
      </c>
      <c r="K767" s="61">
        <v>8</v>
      </c>
      <c r="L767" s="69">
        <f t="shared" si="159"/>
        <v>0.93599999999999994</v>
      </c>
      <c r="M767" s="69">
        <f t="shared" si="160"/>
        <v>1.92</v>
      </c>
      <c r="N767" s="56">
        <f>INDEX(Rate_Chart!$A$1:$AK$127,MATCH(Data!J767,Rate_Chart!$A$1:$A$127,0),MATCH(Data!K767,Rate_Chart!$A$1:$AK$1,0))</f>
        <v>38.504112000000006</v>
      </c>
      <c r="O767" s="57">
        <f t="shared" si="161"/>
        <v>924.09868800000015</v>
      </c>
      <c r="P767" s="58">
        <f t="shared" si="162"/>
        <v>417.0120433212997</v>
      </c>
      <c r="Q767" s="58">
        <f t="shared" si="163"/>
        <v>278.00802888086645</v>
      </c>
      <c r="R767" s="66">
        <f t="shared" si="164"/>
        <v>16.171727040000004</v>
      </c>
      <c r="S767" s="64">
        <f t="shared" si="165"/>
        <v>90</v>
      </c>
      <c r="T767" s="66">
        <f t="shared" si="166"/>
        <v>1030.2704150400002</v>
      </c>
      <c r="U767" s="68">
        <f t="shared" si="167"/>
        <v>42.927933960000011</v>
      </c>
      <c r="V767" s="68">
        <f t="shared" si="168"/>
        <v>464.92347249097486</v>
      </c>
      <c r="W767" s="68">
        <f t="shared" si="169"/>
        <v>309.94898166064991</v>
      </c>
    </row>
    <row r="768" spans="1:23" x14ac:dyDescent="0.25">
      <c r="A768" s="169" t="s">
        <v>908</v>
      </c>
      <c r="B768" s="61" t="s">
        <v>395</v>
      </c>
      <c r="C768" s="61" t="s">
        <v>589</v>
      </c>
      <c r="D768" s="61" t="s">
        <v>591</v>
      </c>
      <c r="E768" s="1" t="s">
        <v>872</v>
      </c>
      <c r="F768" s="62" t="str">
        <f t="shared" si="158"/>
        <v>20123</v>
      </c>
      <c r="G768" s="255">
        <v>10620123</v>
      </c>
      <c r="H768" s="1" t="s">
        <v>386</v>
      </c>
      <c r="I768" s="61">
        <v>7</v>
      </c>
      <c r="J768" s="61">
        <v>3.1</v>
      </c>
      <c r="K768" s="61">
        <v>8.1</v>
      </c>
      <c r="L768" s="69">
        <f t="shared" si="159"/>
        <v>0.217</v>
      </c>
      <c r="M768" s="69">
        <f t="shared" si="160"/>
        <v>0.56699999999999995</v>
      </c>
      <c r="N768" s="56">
        <f>INDEX(Rate_Chart!$A$1:$AK$127,MATCH(Data!J768,Rate_Chart!$A$1:$A$127,0),MATCH(Data!K768,Rate_Chart!$A$1:$AK$1,0))</f>
        <v>35.446125899999998</v>
      </c>
      <c r="O768" s="57">
        <f t="shared" si="161"/>
        <v>248.12288129999999</v>
      </c>
      <c r="P768" s="58">
        <f t="shared" si="162"/>
        <v>417.01324588235298</v>
      </c>
      <c r="Q768" s="58">
        <f t="shared" si="163"/>
        <v>278.0088305882353</v>
      </c>
      <c r="R768" s="66">
        <f t="shared" si="164"/>
        <v>4.3421504227500005</v>
      </c>
      <c r="S768" s="64">
        <f t="shared" si="165"/>
        <v>26.25</v>
      </c>
      <c r="T768" s="66">
        <f t="shared" si="166"/>
        <v>278.71503172274998</v>
      </c>
      <c r="U768" s="68">
        <f t="shared" si="167"/>
        <v>39.816433103249999</v>
      </c>
      <c r="V768" s="68">
        <f t="shared" si="168"/>
        <v>468.42862474411766</v>
      </c>
      <c r="W768" s="68">
        <f t="shared" si="169"/>
        <v>312.28574982941177</v>
      </c>
    </row>
    <row r="769" spans="1:23" x14ac:dyDescent="0.25">
      <c r="A769" s="169" t="s">
        <v>909</v>
      </c>
      <c r="B769" s="61" t="s">
        <v>394</v>
      </c>
      <c r="C769" s="61" t="s">
        <v>589</v>
      </c>
      <c r="D769" s="61" t="s">
        <v>591</v>
      </c>
      <c r="E769" s="1" t="s">
        <v>872</v>
      </c>
      <c r="F769" s="62" t="str">
        <f t="shared" si="158"/>
        <v>20123</v>
      </c>
      <c r="G769" s="255">
        <v>10620123</v>
      </c>
      <c r="H769" s="1" t="s">
        <v>386</v>
      </c>
      <c r="I769" s="61">
        <v>25</v>
      </c>
      <c r="J769" s="61">
        <v>4.0999999999999996</v>
      </c>
      <c r="K769" s="61">
        <v>8.1</v>
      </c>
      <c r="L769" s="69">
        <f t="shared" si="159"/>
        <v>1.0249999999999999</v>
      </c>
      <c r="M769" s="69">
        <f t="shared" si="160"/>
        <v>2.0249999999999999</v>
      </c>
      <c r="N769" s="56">
        <f>INDEX(Rate_Chart!$A$1:$AK$127,MATCH(Data!J769,Rate_Chart!$A$1:$A$127,0),MATCH(Data!K769,Rate_Chart!$A$1:$AK$1,0))</f>
        <v>39.6161259</v>
      </c>
      <c r="O769" s="57">
        <f t="shared" si="161"/>
        <v>990.40314750000005</v>
      </c>
      <c r="P769" s="58">
        <f t="shared" si="162"/>
        <v>417.01185157894736</v>
      </c>
      <c r="Q769" s="58">
        <f t="shared" si="163"/>
        <v>278.00790105263155</v>
      </c>
      <c r="R769" s="66">
        <f t="shared" si="164"/>
        <v>17.332055081250001</v>
      </c>
      <c r="S769" s="64">
        <f t="shared" si="165"/>
        <v>93.75</v>
      </c>
      <c r="T769" s="66">
        <f t="shared" si="166"/>
        <v>1101.48520258125</v>
      </c>
      <c r="U769" s="68">
        <f t="shared" si="167"/>
        <v>44.05940810325</v>
      </c>
      <c r="V769" s="68">
        <f t="shared" si="168"/>
        <v>463.78324319210526</v>
      </c>
      <c r="W769" s="68">
        <f t="shared" si="169"/>
        <v>309.18882879473682</v>
      </c>
    </row>
    <row r="770" spans="1:23" x14ac:dyDescent="0.25">
      <c r="A770" s="169" t="s">
        <v>909</v>
      </c>
      <c r="B770" s="61" t="s">
        <v>395</v>
      </c>
      <c r="C770" s="61" t="s">
        <v>589</v>
      </c>
      <c r="D770" s="61" t="s">
        <v>591</v>
      </c>
      <c r="E770" s="1" t="s">
        <v>872</v>
      </c>
      <c r="F770" s="62" t="str">
        <f t="shared" si="158"/>
        <v>20123</v>
      </c>
      <c r="G770" s="255">
        <v>10620123</v>
      </c>
      <c r="H770" s="1" t="s">
        <v>386</v>
      </c>
      <c r="I770" s="61">
        <v>11</v>
      </c>
      <c r="J770" s="61">
        <v>3</v>
      </c>
      <c r="K770" s="61">
        <v>8.1</v>
      </c>
      <c r="L770" s="69">
        <f t="shared" si="159"/>
        <v>0.33</v>
      </c>
      <c r="M770" s="69">
        <f t="shared" si="160"/>
        <v>0.8909999999999999</v>
      </c>
      <c r="N770" s="56">
        <f>INDEX(Rate_Chart!$A$1:$AK$127,MATCH(Data!J770,Rate_Chart!$A$1:$A$127,0),MATCH(Data!K770,Rate_Chart!$A$1:$AK$1,0))</f>
        <v>35.029125900000004</v>
      </c>
      <c r="O770" s="57">
        <f t="shared" si="161"/>
        <v>385.32038490000002</v>
      </c>
      <c r="P770" s="58">
        <f t="shared" si="162"/>
        <v>417.01340357142868</v>
      </c>
      <c r="Q770" s="58">
        <f t="shared" si="163"/>
        <v>278.00893571428577</v>
      </c>
      <c r="R770" s="66">
        <f t="shared" si="164"/>
        <v>6.7431067357500014</v>
      </c>
      <c r="S770" s="64">
        <f t="shared" si="165"/>
        <v>41.25</v>
      </c>
      <c r="T770" s="66">
        <f t="shared" si="166"/>
        <v>433.31349163575004</v>
      </c>
      <c r="U770" s="68">
        <f t="shared" si="167"/>
        <v>39.392135603250004</v>
      </c>
      <c r="V770" s="68">
        <f t="shared" si="168"/>
        <v>468.9539952767858</v>
      </c>
      <c r="W770" s="68">
        <f t="shared" si="169"/>
        <v>312.63599685119055</v>
      </c>
    </row>
    <row r="771" spans="1:23" x14ac:dyDescent="0.25">
      <c r="A771" s="169" t="s">
        <v>910</v>
      </c>
      <c r="B771" s="61" t="s">
        <v>394</v>
      </c>
      <c r="C771" s="61" t="s">
        <v>589</v>
      </c>
      <c r="D771" s="61" t="s">
        <v>591</v>
      </c>
      <c r="E771" s="1" t="s">
        <v>872</v>
      </c>
      <c r="F771" s="62" t="str">
        <f t="shared" si="158"/>
        <v>20123</v>
      </c>
      <c r="G771" s="255">
        <v>10620123</v>
      </c>
      <c r="H771" s="1" t="s">
        <v>386</v>
      </c>
      <c r="I771" s="61">
        <v>32</v>
      </c>
      <c r="J771" s="61">
        <v>4.5</v>
      </c>
      <c r="K771" s="61">
        <v>8.1</v>
      </c>
      <c r="L771" s="69">
        <f t="shared" si="159"/>
        <v>1.44</v>
      </c>
      <c r="M771" s="69">
        <f t="shared" si="160"/>
        <v>2.5920000000000001</v>
      </c>
      <c r="N771" s="56">
        <f>INDEX(Rate_Chart!$A$1:$AK$127,MATCH(Data!J771,Rate_Chart!$A$1:$A$127,0),MATCH(Data!K771,Rate_Chart!$A$1:$AK$1,0))</f>
        <v>41.284125900000006</v>
      </c>
      <c r="O771" s="57">
        <f t="shared" si="161"/>
        <v>1321.0920288000002</v>
      </c>
      <c r="P771" s="58">
        <f t="shared" si="162"/>
        <v>417.01137272727277</v>
      </c>
      <c r="Q771" s="58">
        <f t="shared" si="163"/>
        <v>278.00758181818185</v>
      </c>
      <c r="R771" s="66">
        <f t="shared" si="164"/>
        <v>23.119110504000005</v>
      </c>
      <c r="S771" s="64">
        <f t="shared" si="165"/>
        <v>120</v>
      </c>
      <c r="T771" s="66">
        <f t="shared" si="166"/>
        <v>1464.2111393040002</v>
      </c>
      <c r="U771" s="68">
        <f t="shared" si="167"/>
        <v>45.756598103250006</v>
      </c>
      <c r="V771" s="68">
        <f t="shared" si="168"/>
        <v>462.18785962878792</v>
      </c>
      <c r="W771" s="68">
        <f t="shared" si="169"/>
        <v>308.12523975252526</v>
      </c>
    </row>
    <row r="772" spans="1:23" x14ac:dyDescent="0.25">
      <c r="A772" s="169" t="s">
        <v>910</v>
      </c>
      <c r="B772" s="61" t="s">
        <v>395</v>
      </c>
      <c r="C772" s="61" t="s">
        <v>589</v>
      </c>
      <c r="D772" s="61" t="s">
        <v>591</v>
      </c>
      <c r="E772" s="1" t="s">
        <v>872</v>
      </c>
      <c r="F772" s="62" t="str">
        <f t="shared" si="158"/>
        <v>20123</v>
      </c>
      <c r="G772" s="255">
        <v>10620123</v>
      </c>
      <c r="H772" s="1" t="s">
        <v>386</v>
      </c>
      <c r="I772" s="61">
        <v>12</v>
      </c>
      <c r="J772" s="61">
        <v>3</v>
      </c>
      <c r="K772" s="61">
        <v>8.1</v>
      </c>
      <c r="L772" s="69">
        <f t="shared" si="159"/>
        <v>0.36</v>
      </c>
      <c r="M772" s="69">
        <f t="shared" si="160"/>
        <v>0.97199999999999986</v>
      </c>
      <c r="N772" s="56">
        <f>INDEX(Rate_Chart!$A$1:$AK$127,MATCH(Data!J772,Rate_Chart!$A$1:$A$127,0),MATCH(Data!K772,Rate_Chart!$A$1:$AK$1,0))</f>
        <v>35.029125900000004</v>
      </c>
      <c r="O772" s="57">
        <f t="shared" si="161"/>
        <v>420.34951080000008</v>
      </c>
      <c r="P772" s="58">
        <f t="shared" si="162"/>
        <v>417.01340357142868</v>
      </c>
      <c r="Q772" s="58">
        <f t="shared" si="163"/>
        <v>278.00893571428577</v>
      </c>
      <c r="R772" s="66">
        <f t="shared" si="164"/>
        <v>7.3561164390000018</v>
      </c>
      <c r="S772" s="64">
        <f t="shared" si="165"/>
        <v>45</v>
      </c>
      <c r="T772" s="66">
        <f t="shared" si="166"/>
        <v>472.70562723900008</v>
      </c>
      <c r="U772" s="68">
        <f t="shared" si="167"/>
        <v>39.392135603250004</v>
      </c>
      <c r="V772" s="68">
        <f t="shared" si="168"/>
        <v>468.9539952767858</v>
      </c>
      <c r="W772" s="68">
        <f t="shared" si="169"/>
        <v>312.63599685119055</v>
      </c>
    </row>
    <row r="773" spans="1:23" x14ac:dyDescent="0.25">
      <c r="A773" s="169" t="s">
        <v>911</v>
      </c>
      <c r="B773" s="61" t="s">
        <v>394</v>
      </c>
      <c r="C773" s="61" t="s">
        <v>589</v>
      </c>
      <c r="D773" s="61" t="s">
        <v>591</v>
      </c>
      <c r="E773" s="1" t="s">
        <v>872</v>
      </c>
      <c r="F773" s="62" t="str">
        <f t="shared" ref="F773:F836" si="170">MID(E773,2,5)</f>
        <v>20123</v>
      </c>
      <c r="G773" s="255">
        <v>10620123</v>
      </c>
      <c r="H773" s="1" t="s">
        <v>386</v>
      </c>
      <c r="I773" s="61">
        <v>28</v>
      </c>
      <c r="J773" s="61">
        <v>4.0999999999999996</v>
      </c>
      <c r="K773" s="61">
        <v>8.1</v>
      </c>
      <c r="L773" s="69">
        <f t="shared" si="159"/>
        <v>1.1479999999999999</v>
      </c>
      <c r="M773" s="69">
        <f t="shared" si="160"/>
        <v>2.2679999999999998</v>
      </c>
      <c r="N773" s="56">
        <f>INDEX(Rate_Chart!$A$1:$AK$127,MATCH(Data!J773,Rate_Chart!$A$1:$A$127,0),MATCH(Data!K773,Rate_Chart!$A$1:$AK$1,0))</f>
        <v>39.6161259</v>
      </c>
      <c r="O773" s="57">
        <f t="shared" si="161"/>
        <v>1109.2515252000001</v>
      </c>
      <c r="P773" s="58">
        <f t="shared" si="162"/>
        <v>417.01185157894736</v>
      </c>
      <c r="Q773" s="58">
        <f t="shared" si="163"/>
        <v>278.00790105263155</v>
      </c>
      <c r="R773" s="66">
        <f t="shared" si="164"/>
        <v>19.411901691000004</v>
      </c>
      <c r="S773" s="64">
        <f t="shared" si="165"/>
        <v>105</v>
      </c>
      <c r="T773" s="66">
        <f t="shared" si="166"/>
        <v>1233.663426891</v>
      </c>
      <c r="U773" s="68">
        <f t="shared" si="167"/>
        <v>44.05940810325</v>
      </c>
      <c r="V773" s="68">
        <f t="shared" si="168"/>
        <v>463.78324319210526</v>
      </c>
      <c r="W773" s="68">
        <f t="shared" si="169"/>
        <v>309.18882879473682</v>
      </c>
    </row>
    <row r="774" spans="1:23" x14ac:dyDescent="0.25">
      <c r="A774" s="169" t="s">
        <v>911</v>
      </c>
      <c r="B774" s="61" t="s">
        <v>395</v>
      </c>
      <c r="C774" s="61" t="s">
        <v>589</v>
      </c>
      <c r="D774" s="61" t="s">
        <v>591</v>
      </c>
      <c r="E774" s="1" t="s">
        <v>872</v>
      </c>
      <c r="F774" s="62" t="str">
        <f t="shared" si="170"/>
        <v>20123</v>
      </c>
      <c r="G774" s="255">
        <v>10620123</v>
      </c>
      <c r="H774" s="1" t="s">
        <v>386</v>
      </c>
      <c r="I774" s="61">
        <v>11</v>
      </c>
      <c r="J774" s="61">
        <v>3.1</v>
      </c>
      <c r="K774" s="61">
        <v>8</v>
      </c>
      <c r="L774" s="69">
        <f t="shared" si="159"/>
        <v>0.34100000000000003</v>
      </c>
      <c r="M774" s="69">
        <f t="shared" si="160"/>
        <v>0.88</v>
      </c>
      <c r="N774" s="56">
        <f>INDEX(Rate_Chart!$A$1:$AK$127,MATCH(Data!J774,Rate_Chart!$A$1:$A$127,0),MATCH(Data!K774,Rate_Chart!$A$1:$AK$1,0))</f>
        <v>35.168112000000008</v>
      </c>
      <c r="O774" s="57">
        <f t="shared" si="161"/>
        <v>386.84923200000009</v>
      </c>
      <c r="P774" s="58">
        <f t="shared" si="162"/>
        <v>417.01318577075102</v>
      </c>
      <c r="Q774" s="58">
        <f t="shared" si="163"/>
        <v>278.00879051383401</v>
      </c>
      <c r="R774" s="66">
        <f t="shared" si="164"/>
        <v>6.7698615600000025</v>
      </c>
      <c r="S774" s="64">
        <f t="shared" si="165"/>
        <v>41.25</v>
      </c>
      <c r="T774" s="66">
        <f t="shared" si="166"/>
        <v>434.86909356000007</v>
      </c>
      <c r="U774" s="68">
        <f t="shared" si="167"/>
        <v>39.533553960000006</v>
      </c>
      <c r="V774" s="68">
        <f t="shared" si="168"/>
        <v>468.77731968379447</v>
      </c>
      <c r="W774" s="68">
        <f t="shared" si="169"/>
        <v>312.51821312252963</v>
      </c>
    </row>
    <row r="775" spans="1:23" x14ac:dyDescent="0.25">
      <c r="A775" s="169" t="s">
        <v>912</v>
      </c>
      <c r="B775" s="61" t="s">
        <v>394</v>
      </c>
      <c r="C775" s="61" t="s">
        <v>589</v>
      </c>
      <c r="D775" s="61" t="s">
        <v>591</v>
      </c>
      <c r="E775" s="1" t="s">
        <v>872</v>
      </c>
      <c r="F775" s="62" t="str">
        <f t="shared" si="170"/>
        <v>20123</v>
      </c>
      <c r="G775" s="255">
        <v>10620123</v>
      </c>
      <c r="H775" s="1" t="s">
        <v>386</v>
      </c>
      <c r="I775" s="61">
        <v>34</v>
      </c>
      <c r="J775" s="61">
        <v>4.0999999999999996</v>
      </c>
      <c r="K775" s="61">
        <v>8</v>
      </c>
      <c r="L775" s="69">
        <f t="shared" si="159"/>
        <v>1.3939999999999997</v>
      </c>
      <c r="M775" s="69">
        <f t="shared" si="160"/>
        <v>2.72</v>
      </c>
      <c r="N775" s="56">
        <f>INDEX(Rate_Chart!$A$1:$AK$127,MATCH(Data!J775,Rate_Chart!$A$1:$A$127,0),MATCH(Data!K775,Rate_Chart!$A$1:$AK$1,0))</f>
        <v>39.338112000000002</v>
      </c>
      <c r="O775" s="57">
        <f t="shared" si="161"/>
        <v>1337.4958080000001</v>
      </c>
      <c r="P775" s="58">
        <f t="shared" si="162"/>
        <v>417.01178798586579</v>
      </c>
      <c r="Q775" s="58">
        <f t="shared" si="163"/>
        <v>278.00785865724384</v>
      </c>
      <c r="R775" s="66">
        <f t="shared" si="164"/>
        <v>23.406176640000005</v>
      </c>
      <c r="S775" s="64">
        <f t="shared" si="165"/>
        <v>127.5</v>
      </c>
      <c r="T775" s="66">
        <f t="shared" si="166"/>
        <v>1488.4019846400001</v>
      </c>
      <c r="U775" s="68">
        <f t="shared" si="167"/>
        <v>43.776528960000007</v>
      </c>
      <c r="V775" s="68">
        <f t="shared" si="168"/>
        <v>464.06214445229693</v>
      </c>
      <c r="W775" s="68">
        <f t="shared" si="169"/>
        <v>309.37476296819796</v>
      </c>
    </row>
    <row r="776" spans="1:23" x14ac:dyDescent="0.25">
      <c r="A776" s="169" t="s">
        <v>912</v>
      </c>
      <c r="B776" s="61" t="s">
        <v>395</v>
      </c>
      <c r="C776" s="61" t="s">
        <v>589</v>
      </c>
      <c r="D776" s="61" t="s">
        <v>591</v>
      </c>
      <c r="E776" s="1" t="s">
        <v>872</v>
      </c>
      <c r="F776" s="62" t="str">
        <f t="shared" si="170"/>
        <v>20123</v>
      </c>
      <c r="G776" s="255">
        <v>10620123</v>
      </c>
      <c r="H776" s="1" t="s">
        <v>386</v>
      </c>
      <c r="I776" s="61">
        <v>15</v>
      </c>
      <c r="J776" s="61">
        <v>3</v>
      </c>
      <c r="K776" s="61">
        <v>8</v>
      </c>
      <c r="L776" s="69">
        <f t="shared" si="159"/>
        <v>0.45</v>
      </c>
      <c r="M776" s="69">
        <f t="shared" si="160"/>
        <v>1.2</v>
      </c>
      <c r="N776" s="56">
        <f>INDEX(Rate_Chart!$A$1:$AK$127,MATCH(Data!J776,Rate_Chart!$A$1:$A$127,0),MATCH(Data!K776,Rate_Chart!$A$1:$AK$1,0))</f>
        <v>34.751112000000006</v>
      </c>
      <c r="O776" s="57">
        <f t="shared" si="161"/>
        <v>521.26668000000006</v>
      </c>
      <c r="P776" s="58">
        <f t="shared" si="162"/>
        <v>417.01334400000002</v>
      </c>
      <c r="Q776" s="58">
        <f t="shared" si="163"/>
        <v>278.00889599999999</v>
      </c>
      <c r="R776" s="66">
        <f t="shared" si="164"/>
        <v>9.1221669000000016</v>
      </c>
      <c r="S776" s="64">
        <f t="shared" si="165"/>
        <v>56.25</v>
      </c>
      <c r="T776" s="66">
        <f t="shared" si="166"/>
        <v>586.63884690000009</v>
      </c>
      <c r="U776" s="68">
        <f t="shared" si="167"/>
        <v>39.109256460000005</v>
      </c>
      <c r="V776" s="68">
        <f t="shared" si="168"/>
        <v>469.31107752000003</v>
      </c>
      <c r="W776" s="68">
        <f t="shared" si="169"/>
        <v>312.87405168000004</v>
      </c>
    </row>
    <row r="777" spans="1:23" x14ac:dyDescent="0.25">
      <c r="A777" s="169" t="s">
        <v>913</v>
      </c>
      <c r="B777" s="61" t="s">
        <v>394</v>
      </c>
      <c r="C777" s="61" t="s">
        <v>589</v>
      </c>
      <c r="D777" s="61" t="s">
        <v>591</v>
      </c>
      <c r="E777" s="1" t="s">
        <v>872</v>
      </c>
      <c r="F777" s="62" t="str">
        <f t="shared" si="170"/>
        <v>20123</v>
      </c>
      <c r="G777" s="255">
        <v>10620123</v>
      </c>
      <c r="H777" s="1" t="s">
        <v>386</v>
      </c>
      <c r="I777" s="61">
        <v>29</v>
      </c>
      <c r="J777" s="61">
        <v>4.2</v>
      </c>
      <c r="K777" s="61">
        <v>8</v>
      </c>
      <c r="L777" s="69">
        <f t="shared" si="159"/>
        <v>1.2180000000000002</v>
      </c>
      <c r="M777" s="69">
        <f t="shared" si="160"/>
        <v>2.3199999999999998</v>
      </c>
      <c r="N777" s="56">
        <f>INDEX(Rate_Chart!$A$1:$AK$127,MATCH(Data!J777,Rate_Chart!$A$1:$A$127,0),MATCH(Data!K777,Rate_Chart!$A$1:$AK$1,0))</f>
        <v>39.755112000000004</v>
      </c>
      <c r="O777" s="57">
        <f t="shared" si="161"/>
        <v>1152.8982480000002</v>
      </c>
      <c r="P777" s="58">
        <f t="shared" si="162"/>
        <v>417.01166433566436</v>
      </c>
      <c r="Q777" s="58">
        <f t="shared" si="163"/>
        <v>278.00777622377626</v>
      </c>
      <c r="R777" s="66">
        <f t="shared" si="164"/>
        <v>20.175719340000004</v>
      </c>
      <c r="S777" s="64">
        <f t="shared" si="165"/>
        <v>108.75</v>
      </c>
      <c r="T777" s="66">
        <f t="shared" si="166"/>
        <v>1281.8239673400003</v>
      </c>
      <c r="U777" s="68">
        <f t="shared" si="167"/>
        <v>44.200826460000009</v>
      </c>
      <c r="V777" s="68">
        <f t="shared" si="168"/>
        <v>463.64503279720287</v>
      </c>
      <c r="W777" s="68">
        <f t="shared" si="169"/>
        <v>309.0966885314686</v>
      </c>
    </row>
    <row r="778" spans="1:23" x14ac:dyDescent="0.25">
      <c r="A778" s="169" t="s">
        <v>913</v>
      </c>
      <c r="B778" s="61" t="s">
        <v>395</v>
      </c>
      <c r="C778" s="61" t="s">
        <v>589</v>
      </c>
      <c r="D778" s="61" t="s">
        <v>591</v>
      </c>
      <c r="E778" s="1" t="s">
        <v>872</v>
      </c>
      <c r="F778" s="62" t="str">
        <f t="shared" si="170"/>
        <v>20123</v>
      </c>
      <c r="G778" s="255">
        <v>10620123</v>
      </c>
      <c r="H778" s="1" t="s">
        <v>386</v>
      </c>
      <c r="I778" s="61">
        <v>13</v>
      </c>
      <c r="J778" s="61">
        <v>3.3</v>
      </c>
      <c r="K778" s="61">
        <v>8.1</v>
      </c>
      <c r="L778" s="69">
        <f t="shared" si="159"/>
        <v>0.42899999999999999</v>
      </c>
      <c r="M778" s="69">
        <f t="shared" si="160"/>
        <v>1.0529999999999999</v>
      </c>
      <c r="N778" s="56">
        <f>INDEX(Rate_Chart!$A$1:$AK$127,MATCH(Data!J778,Rate_Chart!$A$1:$A$127,0),MATCH(Data!K778,Rate_Chart!$A$1:$AK$1,0))</f>
        <v>36.280125900000002</v>
      </c>
      <c r="O778" s="57">
        <f t="shared" si="161"/>
        <v>471.64163670000005</v>
      </c>
      <c r="P778" s="58">
        <f t="shared" si="162"/>
        <v>417.0129413793104</v>
      </c>
      <c r="Q778" s="58">
        <f t="shared" si="163"/>
        <v>278.00862758620696</v>
      </c>
      <c r="R778" s="66">
        <f t="shared" si="164"/>
        <v>8.2537286422500014</v>
      </c>
      <c r="S778" s="64">
        <f t="shared" si="165"/>
        <v>48.75</v>
      </c>
      <c r="T778" s="66">
        <f t="shared" si="166"/>
        <v>528.6453653422501</v>
      </c>
      <c r="U778" s="68">
        <f t="shared" si="167"/>
        <v>40.665028103250009</v>
      </c>
      <c r="V778" s="68">
        <f t="shared" si="168"/>
        <v>467.41411612931046</v>
      </c>
      <c r="W778" s="68">
        <f t="shared" si="169"/>
        <v>311.60941075287366</v>
      </c>
    </row>
    <row r="779" spans="1:23" x14ac:dyDescent="0.25">
      <c r="A779" s="169" t="s">
        <v>914</v>
      </c>
      <c r="B779" s="61" t="s">
        <v>394</v>
      </c>
      <c r="C779" s="61" t="s">
        <v>589</v>
      </c>
      <c r="D779" s="61" t="s">
        <v>591</v>
      </c>
      <c r="E779" s="1" t="s">
        <v>872</v>
      </c>
      <c r="F779" s="62" t="str">
        <f t="shared" si="170"/>
        <v>20123</v>
      </c>
      <c r="G779" s="255">
        <v>10620123</v>
      </c>
      <c r="H779" s="1" t="s">
        <v>386</v>
      </c>
      <c r="I779" s="61">
        <v>30</v>
      </c>
      <c r="J779" s="61">
        <v>4.0999999999999996</v>
      </c>
      <c r="K779" s="61">
        <v>8</v>
      </c>
      <c r="L779" s="69">
        <f t="shared" si="159"/>
        <v>1.2299999999999998</v>
      </c>
      <c r="M779" s="69">
        <f t="shared" si="160"/>
        <v>2.4</v>
      </c>
      <c r="N779" s="56">
        <f>INDEX(Rate_Chart!$A$1:$AK$127,MATCH(Data!J779,Rate_Chart!$A$1:$A$127,0),MATCH(Data!K779,Rate_Chart!$A$1:$AK$1,0))</f>
        <v>39.338112000000002</v>
      </c>
      <c r="O779" s="57">
        <f t="shared" si="161"/>
        <v>1180.14336</v>
      </c>
      <c r="P779" s="58">
        <f t="shared" si="162"/>
        <v>417.01178798586579</v>
      </c>
      <c r="Q779" s="58">
        <f t="shared" si="163"/>
        <v>278.00785865724384</v>
      </c>
      <c r="R779" s="66">
        <f t="shared" si="164"/>
        <v>20.652508800000003</v>
      </c>
      <c r="S779" s="64">
        <f t="shared" si="165"/>
        <v>112.5</v>
      </c>
      <c r="T779" s="66">
        <f t="shared" si="166"/>
        <v>1313.2958688000001</v>
      </c>
      <c r="U779" s="68">
        <f t="shared" si="167"/>
        <v>43.77652896</v>
      </c>
      <c r="V779" s="68">
        <f t="shared" si="168"/>
        <v>464.06214445229688</v>
      </c>
      <c r="W779" s="68">
        <f t="shared" si="169"/>
        <v>309.3747629681979</v>
      </c>
    </row>
    <row r="780" spans="1:23" x14ac:dyDescent="0.25">
      <c r="A780" s="169" t="s">
        <v>914</v>
      </c>
      <c r="B780" s="61" t="s">
        <v>395</v>
      </c>
      <c r="C780" s="61" t="s">
        <v>589</v>
      </c>
      <c r="D780" s="61" t="s">
        <v>591</v>
      </c>
      <c r="E780" s="1" t="s">
        <v>872</v>
      </c>
      <c r="F780" s="62" t="str">
        <f t="shared" si="170"/>
        <v>20123</v>
      </c>
      <c r="G780" s="255">
        <v>10620123</v>
      </c>
      <c r="H780" s="1" t="s">
        <v>386</v>
      </c>
      <c r="I780" s="61">
        <v>13</v>
      </c>
      <c r="J780" s="61">
        <v>3</v>
      </c>
      <c r="K780" s="61">
        <v>8</v>
      </c>
      <c r="L780" s="69">
        <f t="shared" si="159"/>
        <v>0.39</v>
      </c>
      <c r="M780" s="69">
        <f t="shared" si="160"/>
        <v>1.04</v>
      </c>
      <c r="N780" s="56">
        <f>INDEX(Rate_Chart!$A$1:$AK$127,MATCH(Data!J780,Rate_Chart!$A$1:$A$127,0),MATCH(Data!K780,Rate_Chart!$A$1:$AK$1,0))</f>
        <v>34.751112000000006</v>
      </c>
      <c r="O780" s="57">
        <f t="shared" si="161"/>
        <v>451.76445600000011</v>
      </c>
      <c r="P780" s="58">
        <f t="shared" si="162"/>
        <v>417.01334400000002</v>
      </c>
      <c r="Q780" s="58">
        <f t="shared" si="163"/>
        <v>278.00889599999999</v>
      </c>
      <c r="R780" s="66">
        <f t="shared" si="164"/>
        <v>7.9058779800000023</v>
      </c>
      <c r="S780" s="64">
        <f t="shared" si="165"/>
        <v>48.75</v>
      </c>
      <c r="T780" s="66">
        <f t="shared" si="166"/>
        <v>508.42033398000012</v>
      </c>
      <c r="U780" s="68">
        <f t="shared" si="167"/>
        <v>39.109256460000012</v>
      </c>
      <c r="V780" s="68">
        <f t="shared" si="168"/>
        <v>469.31107752000008</v>
      </c>
      <c r="W780" s="68">
        <f t="shared" si="169"/>
        <v>312.87405168000004</v>
      </c>
    </row>
    <row r="781" spans="1:23" x14ac:dyDescent="0.25">
      <c r="A781" s="169" t="s">
        <v>915</v>
      </c>
      <c r="B781" s="61" t="s">
        <v>394</v>
      </c>
      <c r="C781" s="61" t="s">
        <v>589</v>
      </c>
      <c r="D781" s="61" t="s">
        <v>591</v>
      </c>
      <c r="E781" s="1" t="s">
        <v>872</v>
      </c>
      <c r="F781" s="62" t="str">
        <f t="shared" si="170"/>
        <v>20123</v>
      </c>
      <c r="G781" s="255">
        <v>10620123</v>
      </c>
      <c r="H781" s="1" t="s">
        <v>386</v>
      </c>
      <c r="I781" s="61">
        <v>31</v>
      </c>
      <c r="J781" s="61">
        <v>4.2</v>
      </c>
      <c r="K781" s="61">
        <v>8</v>
      </c>
      <c r="L781" s="69">
        <f t="shared" si="159"/>
        <v>1.3020000000000003</v>
      </c>
      <c r="M781" s="69">
        <f t="shared" si="160"/>
        <v>2.48</v>
      </c>
      <c r="N781" s="56">
        <f>INDEX(Rate_Chart!$A$1:$AK$127,MATCH(Data!J781,Rate_Chart!$A$1:$A$127,0),MATCH(Data!K781,Rate_Chart!$A$1:$AK$1,0))</f>
        <v>39.755112000000004</v>
      </c>
      <c r="O781" s="57">
        <f t="shared" si="161"/>
        <v>1232.4084720000001</v>
      </c>
      <c r="P781" s="58">
        <f t="shared" si="162"/>
        <v>417.01166433566436</v>
      </c>
      <c r="Q781" s="58">
        <f t="shared" si="163"/>
        <v>278.00777622377626</v>
      </c>
      <c r="R781" s="66">
        <f t="shared" si="164"/>
        <v>21.567148260000003</v>
      </c>
      <c r="S781" s="64">
        <f t="shared" si="165"/>
        <v>116.25</v>
      </c>
      <c r="T781" s="66">
        <f t="shared" si="166"/>
        <v>1370.2256202600001</v>
      </c>
      <c r="U781" s="68">
        <f t="shared" si="167"/>
        <v>44.200826460000002</v>
      </c>
      <c r="V781" s="68">
        <f t="shared" si="168"/>
        <v>463.64503279720276</v>
      </c>
      <c r="W781" s="68">
        <f t="shared" si="169"/>
        <v>309.09668853146849</v>
      </c>
    </row>
    <row r="782" spans="1:23" x14ac:dyDescent="0.25">
      <c r="A782" s="169" t="s">
        <v>915</v>
      </c>
      <c r="B782" s="61" t="s">
        <v>395</v>
      </c>
      <c r="C782" s="61" t="s">
        <v>589</v>
      </c>
      <c r="D782" s="61" t="s">
        <v>591</v>
      </c>
      <c r="E782" s="1" t="s">
        <v>872</v>
      </c>
      <c r="F782" s="62" t="str">
        <f t="shared" si="170"/>
        <v>20123</v>
      </c>
      <c r="G782" s="255">
        <v>10620123</v>
      </c>
      <c r="H782" s="1" t="s">
        <v>386</v>
      </c>
      <c r="I782" s="61">
        <v>14</v>
      </c>
      <c r="J782" s="61">
        <v>3.2</v>
      </c>
      <c r="K782" s="61">
        <v>8.1</v>
      </c>
      <c r="L782" s="69">
        <f t="shared" si="159"/>
        <v>0.44800000000000006</v>
      </c>
      <c r="M782" s="69">
        <f t="shared" si="160"/>
        <v>1.1339999999999999</v>
      </c>
      <c r="N782" s="56">
        <f>INDEX(Rate_Chart!$A$1:$AK$127,MATCH(Data!J782,Rate_Chart!$A$1:$A$127,0),MATCH(Data!K782,Rate_Chart!$A$1:$AK$1,0))</f>
        <v>35.8631259</v>
      </c>
      <c r="O782" s="57">
        <f t="shared" si="161"/>
        <v>502.0837626</v>
      </c>
      <c r="P782" s="58">
        <f t="shared" si="162"/>
        <v>417.01309186046512</v>
      </c>
      <c r="Q782" s="58">
        <f t="shared" si="163"/>
        <v>278.00872790697673</v>
      </c>
      <c r="R782" s="66">
        <f t="shared" si="164"/>
        <v>8.7864658455000004</v>
      </c>
      <c r="S782" s="64">
        <f t="shared" si="165"/>
        <v>52.5</v>
      </c>
      <c r="T782" s="66">
        <f t="shared" si="166"/>
        <v>563.37022844550006</v>
      </c>
      <c r="U782" s="68">
        <f t="shared" si="167"/>
        <v>40.240730603250007</v>
      </c>
      <c r="V782" s="68">
        <f t="shared" si="168"/>
        <v>467.91547213081407</v>
      </c>
      <c r="W782" s="68">
        <f t="shared" si="169"/>
        <v>311.9436480872094</v>
      </c>
    </row>
    <row r="783" spans="1:23" x14ac:dyDescent="0.25">
      <c r="A783" s="169" t="s">
        <v>916</v>
      </c>
      <c r="B783" s="61" t="s">
        <v>394</v>
      </c>
      <c r="C783" s="61" t="s">
        <v>589</v>
      </c>
      <c r="D783" s="61" t="s">
        <v>591</v>
      </c>
      <c r="E783" s="1" t="s">
        <v>872</v>
      </c>
      <c r="F783" s="62" t="str">
        <f t="shared" si="170"/>
        <v>20123</v>
      </c>
      <c r="G783" s="255">
        <v>10620123</v>
      </c>
      <c r="H783" s="1" t="s">
        <v>386</v>
      </c>
      <c r="I783" s="61">
        <v>30</v>
      </c>
      <c r="J783" s="61">
        <v>3.8</v>
      </c>
      <c r="K783" s="61">
        <v>8</v>
      </c>
      <c r="L783" s="69">
        <f t="shared" si="159"/>
        <v>1.1399999999999999</v>
      </c>
      <c r="M783" s="69">
        <f t="shared" si="160"/>
        <v>2.4</v>
      </c>
      <c r="N783" s="56">
        <f>INDEX(Rate_Chart!$A$1:$AK$127,MATCH(Data!J783,Rate_Chart!$A$1:$A$127,0),MATCH(Data!K783,Rate_Chart!$A$1:$AK$1,0))</f>
        <v>38.087112000000005</v>
      </c>
      <c r="O783" s="57">
        <f t="shared" si="161"/>
        <v>1142.6133600000001</v>
      </c>
      <c r="P783" s="58">
        <f t="shared" si="162"/>
        <v>417.01217518248177</v>
      </c>
      <c r="Q783" s="58">
        <f t="shared" si="163"/>
        <v>278.00811678832116</v>
      </c>
      <c r="R783" s="66">
        <f t="shared" si="164"/>
        <v>19.995733800000004</v>
      </c>
      <c r="S783" s="64">
        <f t="shared" si="165"/>
        <v>112.5</v>
      </c>
      <c r="T783" s="66">
        <f t="shared" si="166"/>
        <v>1275.1090938</v>
      </c>
      <c r="U783" s="68">
        <f t="shared" si="167"/>
        <v>42.503636460000003</v>
      </c>
      <c r="V783" s="68">
        <f t="shared" si="168"/>
        <v>465.36828240875911</v>
      </c>
      <c r="W783" s="68">
        <f t="shared" si="169"/>
        <v>310.24552160583943</v>
      </c>
    </row>
    <row r="784" spans="1:23" x14ac:dyDescent="0.25">
      <c r="A784" s="169" t="s">
        <v>916</v>
      </c>
      <c r="B784" s="61" t="s">
        <v>395</v>
      </c>
      <c r="C784" s="61" t="s">
        <v>589</v>
      </c>
      <c r="D784" s="61" t="s">
        <v>591</v>
      </c>
      <c r="E784" s="1" t="s">
        <v>872</v>
      </c>
      <c r="F784" s="62" t="str">
        <f t="shared" si="170"/>
        <v>20123</v>
      </c>
      <c r="G784" s="255">
        <v>10620123</v>
      </c>
      <c r="H784" s="1" t="s">
        <v>386</v>
      </c>
      <c r="I784" s="61">
        <v>13</v>
      </c>
      <c r="J784" s="61">
        <v>3</v>
      </c>
      <c r="K784" s="61">
        <v>8</v>
      </c>
      <c r="L784" s="69">
        <f t="shared" si="159"/>
        <v>0.39</v>
      </c>
      <c r="M784" s="69">
        <f t="shared" si="160"/>
        <v>1.04</v>
      </c>
      <c r="N784" s="56">
        <f>INDEX(Rate_Chart!$A$1:$AK$127,MATCH(Data!J784,Rate_Chart!$A$1:$A$127,0),MATCH(Data!K784,Rate_Chart!$A$1:$AK$1,0))</f>
        <v>34.751112000000006</v>
      </c>
      <c r="O784" s="57">
        <f t="shared" si="161"/>
        <v>451.76445600000011</v>
      </c>
      <c r="P784" s="58">
        <f t="shared" si="162"/>
        <v>417.01334400000002</v>
      </c>
      <c r="Q784" s="58">
        <f t="shared" si="163"/>
        <v>278.00889599999999</v>
      </c>
      <c r="R784" s="66">
        <f t="shared" si="164"/>
        <v>7.9058779800000023</v>
      </c>
      <c r="S784" s="64">
        <f t="shared" si="165"/>
        <v>48.75</v>
      </c>
      <c r="T784" s="66">
        <f t="shared" si="166"/>
        <v>508.42033398000012</v>
      </c>
      <c r="U784" s="68">
        <f t="shared" si="167"/>
        <v>39.109256460000012</v>
      </c>
      <c r="V784" s="68">
        <f t="shared" si="168"/>
        <v>469.31107752000008</v>
      </c>
      <c r="W784" s="68">
        <f t="shared" si="169"/>
        <v>312.87405168000004</v>
      </c>
    </row>
    <row r="785" spans="1:23" x14ac:dyDescent="0.25">
      <c r="A785" s="169" t="s">
        <v>917</v>
      </c>
      <c r="B785" s="61" t="s">
        <v>394</v>
      </c>
      <c r="C785" s="61" t="s">
        <v>589</v>
      </c>
      <c r="D785" s="61" t="s">
        <v>591</v>
      </c>
      <c r="E785" s="1" t="s">
        <v>872</v>
      </c>
      <c r="F785" s="62" t="str">
        <f t="shared" si="170"/>
        <v>20123</v>
      </c>
      <c r="G785" s="255">
        <v>10620123</v>
      </c>
      <c r="H785" s="1" t="s">
        <v>386</v>
      </c>
      <c r="I785" s="61">
        <v>30</v>
      </c>
      <c r="J785" s="61">
        <v>4.4000000000000004</v>
      </c>
      <c r="K785" s="61">
        <v>8</v>
      </c>
      <c r="L785" s="69">
        <f t="shared" si="159"/>
        <v>1.32</v>
      </c>
      <c r="M785" s="69">
        <f t="shared" si="160"/>
        <v>2.4</v>
      </c>
      <c r="N785" s="56">
        <f>INDEX(Rate_Chart!$A$1:$AK$127,MATCH(Data!J785,Rate_Chart!$A$1:$A$127,0),MATCH(Data!K785,Rate_Chart!$A$1:$AK$1,0))</f>
        <v>40.589112000000007</v>
      </c>
      <c r="O785" s="57">
        <f t="shared" si="161"/>
        <v>1217.6733600000002</v>
      </c>
      <c r="P785" s="58">
        <f t="shared" si="162"/>
        <v>417.01142465753429</v>
      </c>
      <c r="Q785" s="58">
        <f t="shared" si="163"/>
        <v>278.00761643835619</v>
      </c>
      <c r="R785" s="66">
        <f t="shared" si="164"/>
        <v>21.309283800000006</v>
      </c>
      <c r="S785" s="64">
        <f t="shared" si="165"/>
        <v>112.5</v>
      </c>
      <c r="T785" s="66">
        <f t="shared" si="166"/>
        <v>1351.4826438000002</v>
      </c>
      <c r="U785" s="68">
        <f t="shared" si="167"/>
        <v>45.049421460000005</v>
      </c>
      <c r="V785" s="68">
        <f t="shared" si="168"/>
        <v>462.83652184931509</v>
      </c>
      <c r="W785" s="68">
        <f t="shared" si="169"/>
        <v>308.55768123287675</v>
      </c>
    </row>
    <row r="786" spans="1:23" x14ac:dyDescent="0.25">
      <c r="A786" s="169" t="s">
        <v>917</v>
      </c>
      <c r="B786" s="61" t="s">
        <v>395</v>
      </c>
      <c r="C786" s="61" t="s">
        <v>589</v>
      </c>
      <c r="D786" s="61" t="s">
        <v>591</v>
      </c>
      <c r="E786" s="1" t="s">
        <v>872</v>
      </c>
      <c r="F786" s="62" t="str">
        <f t="shared" si="170"/>
        <v>20123</v>
      </c>
      <c r="G786" s="255">
        <v>10620123</v>
      </c>
      <c r="H786" s="1" t="s">
        <v>386</v>
      </c>
      <c r="I786" s="61">
        <v>15</v>
      </c>
      <c r="J786" s="61">
        <v>3.3</v>
      </c>
      <c r="K786" s="61">
        <v>8.1999999999999993</v>
      </c>
      <c r="L786" s="69">
        <f t="shared" si="159"/>
        <v>0.495</v>
      </c>
      <c r="M786" s="69">
        <f t="shared" si="160"/>
        <v>1.2299999999999998</v>
      </c>
      <c r="N786" s="56">
        <f>INDEX(Rate_Chart!$A$1:$AK$127,MATCH(Data!J786,Rate_Chart!$A$1:$A$127,0),MATCH(Data!K786,Rate_Chart!$A$1:$AK$1,0))</f>
        <v>36.558139799999999</v>
      </c>
      <c r="O786" s="57">
        <f t="shared" si="161"/>
        <v>548.37209699999994</v>
      </c>
      <c r="P786" s="58">
        <f t="shared" si="162"/>
        <v>417.0130015209125</v>
      </c>
      <c r="Q786" s="58">
        <f t="shared" si="163"/>
        <v>278.00866768060831</v>
      </c>
      <c r="R786" s="66">
        <f t="shared" si="164"/>
        <v>9.5965116975000004</v>
      </c>
      <c r="S786" s="64">
        <f t="shared" si="165"/>
        <v>56.25</v>
      </c>
      <c r="T786" s="66">
        <f t="shared" si="166"/>
        <v>614.21860869749992</v>
      </c>
      <c r="U786" s="68">
        <f t="shared" si="167"/>
        <v>40.947907246499994</v>
      </c>
      <c r="V786" s="68">
        <f t="shared" si="168"/>
        <v>467.086394446768</v>
      </c>
      <c r="W786" s="68">
        <f t="shared" si="169"/>
        <v>311.39092963117866</v>
      </c>
    </row>
    <row r="787" spans="1:23" x14ac:dyDescent="0.25">
      <c r="A787" s="169" t="s">
        <v>918</v>
      </c>
      <c r="B787" s="61" t="s">
        <v>394</v>
      </c>
      <c r="C787" s="61" t="s">
        <v>589</v>
      </c>
      <c r="D787" s="61" t="s">
        <v>591</v>
      </c>
      <c r="E787" s="1" t="s">
        <v>872</v>
      </c>
      <c r="F787" s="62" t="str">
        <f t="shared" si="170"/>
        <v>20123</v>
      </c>
      <c r="G787" s="255">
        <v>10620123</v>
      </c>
      <c r="H787" s="1" t="s">
        <v>386</v>
      </c>
      <c r="I787" s="61">
        <v>30</v>
      </c>
      <c r="J787" s="61">
        <v>3.9</v>
      </c>
      <c r="K787" s="61">
        <v>8</v>
      </c>
      <c r="L787" s="69">
        <f t="shared" si="159"/>
        <v>1.17</v>
      </c>
      <c r="M787" s="69">
        <f t="shared" si="160"/>
        <v>2.4</v>
      </c>
      <c r="N787" s="56">
        <f>INDEX(Rate_Chart!$A$1:$AK$127,MATCH(Data!J787,Rate_Chart!$A$1:$A$127,0),MATCH(Data!K787,Rate_Chart!$A$1:$AK$1,0))</f>
        <v>38.504112000000006</v>
      </c>
      <c r="O787" s="57">
        <f t="shared" si="161"/>
        <v>1155.1233600000003</v>
      </c>
      <c r="P787" s="58">
        <f t="shared" si="162"/>
        <v>417.0120433212997</v>
      </c>
      <c r="Q787" s="58">
        <f t="shared" si="163"/>
        <v>278.00802888086645</v>
      </c>
      <c r="R787" s="66">
        <f t="shared" si="164"/>
        <v>20.214658800000006</v>
      </c>
      <c r="S787" s="64">
        <f t="shared" si="165"/>
        <v>112.5</v>
      </c>
      <c r="T787" s="66">
        <f t="shared" si="166"/>
        <v>1287.8380188000003</v>
      </c>
      <c r="U787" s="68">
        <f t="shared" si="167"/>
        <v>42.927933960000011</v>
      </c>
      <c r="V787" s="68">
        <f t="shared" si="168"/>
        <v>464.92347249097486</v>
      </c>
      <c r="W787" s="68">
        <f t="shared" si="169"/>
        <v>309.94898166064991</v>
      </c>
    </row>
    <row r="788" spans="1:23" x14ac:dyDescent="0.25">
      <c r="A788" s="169" t="s">
        <v>918</v>
      </c>
      <c r="B788" s="61" t="s">
        <v>395</v>
      </c>
      <c r="C788" s="61" t="s">
        <v>589</v>
      </c>
      <c r="D788" s="61" t="s">
        <v>591</v>
      </c>
      <c r="E788" s="1" t="s">
        <v>872</v>
      </c>
      <c r="F788" s="62" t="str">
        <f t="shared" si="170"/>
        <v>20123</v>
      </c>
      <c r="G788" s="255">
        <v>10620123</v>
      </c>
      <c r="H788" s="1" t="s">
        <v>386</v>
      </c>
      <c r="I788" s="61">
        <v>14</v>
      </c>
      <c r="J788" s="61">
        <v>3.2</v>
      </c>
      <c r="K788" s="61">
        <v>8</v>
      </c>
      <c r="L788" s="69">
        <f t="shared" si="159"/>
        <v>0.44800000000000006</v>
      </c>
      <c r="M788" s="69">
        <f t="shared" si="160"/>
        <v>1.1200000000000001</v>
      </c>
      <c r="N788" s="56">
        <f>INDEX(Rate_Chart!$A$1:$AK$127,MATCH(Data!J788,Rate_Chart!$A$1:$A$127,0),MATCH(Data!K788,Rate_Chart!$A$1:$AK$1,0))</f>
        <v>35.585112000000002</v>
      </c>
      <c r="O788" s="57">
        <f t="shared" si="161"/>
        <v>498.19156800000002</v>
      </c>
      <c r="P788" s="58">
        <f t="shared" si="162"/>
        <v>417.01303124999998</v>
      </c>
      <c r="Q788" s="58">
        <f t="shared" si="163"/>
        <v>278.00868750000001</v>
      </c>
      <c r="R788" s="66">
        <f t="shared" si="164"/>
        <v>8.7183524400000003</v>
      </c>
      <c r="S788" s="64">
        <f t="shared" si="165"/>
        <v>52.5</v>
      </c>
      <c r="T788" s="66">
        <f t="shared" si="166"/>
        <v>559.40992044000006</v>
      </c>
      <c r="U788" s="68">
        <f t="shared" si="167"/>
        <v>39.957851460000008</v>
      </c>
      <c r="V788" s="68">
        <f t="shared" si="168"/>
        <v>468.25607179687501</v>
      </c>
      <c r="W788" s="68">
        <f t="shared" si="169"/>
        <v>312.17071453124998</v>
      </c>
    </row>
    <row r="789" spans="1:23" x14ac:dyDescent="0.25">
      <c r="A789" s="169" t="s">
        <v>882</v>
      </c>
      <c r="B789" s="61" t="s">
        <v>394</v>
      </c>
      <c r="C789" s="61" t="s">
        <v>589</v>
      </c>
      <c r="D789" s="61" t="s">
        <v>591</v>
      </c>
      <c r="E789" s="1" t="s">
        <v>872</v>
      </c>
      <c r="F789" s="62" t="str">
        <f t="shared" si="170"/>
        <v>20123</v>
      </c>
      <c r="G789" s="255">
        <v>10620123</v>
      </c>
      <c r="H789" s="1" t="s">
        <v>386</v>
      </c>
      <c r="I789" s="61">
        <v>34</v>
      </c>
      <c r="J789" s="61">
        <v>3.8</v>
      </c>
      <c r="K789" s="61">
        <v>8</v>
      </c>
      <c r="L789" s="69">
        <f t="shared" si="159"/>
        <v>1.2919999999999998</v>
      </c>
      <c r="M789" s="69">
        <f t="shared" si="160"/>
        <v>2.72</v>
      </c>
      <c r="N789" s="56">
        <f>INDEX(Rate_Chart!$A$1:$AK$127,MATCH(Data!J789,Rate_Chart!$A$1:$A$127,0),MATCH(Data!K789,Rate_Chart!$A$1:$AK$1,0))</f>
        <v>38.087112000000005</v>
      </c>
      <c r="O789" s="57">
        <f t="shared" si="161"/>
        <v>1294.9618080000002</v>
      </c>
      <c r="P789" s="58">
        <f t="shared" si="162"/>
        <v>417.01217518248177</v>
      </c>
      <c r="Q789" s="58">
        <f t="shared" si="163"/>
        <v>278.00811678832116</v>
      </c>
      <c r="R789" s="66">
        <f t="shared" si="164"/>
        <v>22.661831640000006</v>
      </c>
      <c r="S789" s="64">
        <f t="shared" si="165"/>
        <v>127.5</v>
      </c>
      <c r="T789" s="66">
        <f t="shared" si="166"/>
        <v>1445.1236396400002</v>
      </c>
      <c r="U789" s="68">
        <f t="shared" si="167"/>
        <v>42.503636460000003</v>
      </c>
      <c r="V789" s="68">
        <f t="shared" si="168"/>
        <v>465.36828240875911</v>
      </c>
      <c r="W789" s="68">
        <f t="shared" si="169"/>
        <v>310.24552160583943</v>
      </c>
    </row>
    <row r="790" spans="1:23" x14ac:dyDescent="0.25">
      <c r="A790" s="169" t="s">
        <v>882</v>
      </c>
      <c r="B790" s="61" t="s">
        <v>395</v>
      </c>
      <c r="C790" s="61" t="s">
        <v>589</v>
      </c>
      <c r="D790" s="61" t="s">
        <v>591</v>
      </c>
      <c r="E790" s="1" t="s">
        <v>872</v>
      </c>
      <c r="F790" s="62" t="str">
        <f t="shared" si="170"/>
        <v>20123</v>
      </c>
      <c r="G790" s="255">
        <v>10620123</v>
      </c>
      <c r="H790" s="1" t="s">
        <v>386</v>
      </c>
      <c r="I790" s="61">
        <v>11</v>
      </c>
      <c r="J790" s="61">
        <v>3</v>
      </c>
      <c r="K790" s="61">
        <v>8</v>
      </c>
      <c r="L790" s="69">
        <f t="shared" si="159"/>
        <v>0.33</v>
      </c>
      <c r="M790" s="69">
        <f t="shared" si="160"/>
        <v>0.88</v>
      </c>
      <c r="N790" s="56">
        <f>INDEX(Rate_Chart!$A$1:$AK$127,MATCH(Data!J790,Rate_Chart!$A$1:$A$127,0),MATCH(Data!K790,Rate_Chart!$A$1:$AK$1,0))</f>
        <v>34.751112000000006</v>
      </c>
      <c r="O790" s="57">
        <f t="shared" si="161"/>
        <v>382.26223200000004</v>
      </c>
      <c r="P790" s="58">
        <f t="shared" si="162"/>
        <v>417.01334400000002</v>
      </c>
      <c r="Q790" s="58">
        <f t="shared" si="163"/>
        <v>278.00889599999999</v>
      </c>
      <c r="R790" s="66">
        <f t="shared" si="164"/>
        <v>6.6895890600000012</v>
      </c>
      <c r="S790" s="64">
        <f t="shared" si="165"/>
        <v>41.25</v>
      </c>
      <c r="T790" s="66">
        <f t="shared" si="166"/>
        <v>430.20182106000004</v>
      </c>
      <c r="U790" s="68">
        <f t="shared" si="167"/>
        <v>39.109256460000005</v>
      </c>
      <c r="V790" s="68">
        <f t="shared" si="168"/>
        <v>469.31107752000003</v>
      </c>
      <c r="W790" s="68">
        <f t="shared" si="169"/>
        <v>312.87405168000004</v>
      </c>
    </row>
    <row r="791" spans="1:23" x14ac:dyDescent="0.25">
      <c r="A791" s="169" t="s">
        <v>883</v>
      </c>
      <c r="B791" s="61" t="s">
        <v>394</v>
      </c>
      <c r="C791" s="61" t="s">
        <v>589</v>
      </c>
      <c r="D791" s="61" t="s">
        <v>591</v>
      </c>
      <c r="E791" s="1" t="s">
        <v>872</v>
      </c>
      <c r="F791" s="62" t="str">
        <f t="shared" si="170"/>
        <v>20123</v>
      </c>
      <c r="G791" s="255">
        <v>10620123</v>
      </c>
      <c r="H791" s="1" t="s">
        <v>386</v>
      </c>
      <c r="I791" s="61">
        <v>33</v>
      </c>
      <c r="J791" s="61">
        <v>4.0999999999999996</v>
      </c>
      <c r="K791" s="61">
        <v>8</v>
      </c>
      <c r="L791" s="69">
        <f t="shared" si="159"/>
        <v>1.3529999999999998</v>
      </c>
      <c r="M791" s="69">
        <f t="shared" si="160"/>
        <v>2.64</v>
      </c>
      <c r="N791" s="56">
        <f>INDEX(Rate_Chart!$A$1:$AK$127,MATCH(Data!J791,Rate_Chart!$A$1:$A$127,0),MATCH(Data!K791,Rate_Chart!$A$1:$AK$1,0))</f>
        <v>39.338112000000002</v>
      </c>
      <c r="O791" s="57">
        <f t="shared" si="161"/>
        <v>1298.157696</v>
      </c>
      <c r="P791" s="58">
        <f t="shared" si="162"/>
        <v>417.01178798586579</v>
      </c>
      <c r="Q791" s="58">
        <f t="shared" si="163"/>
        <v>278.00785865724384</v>
      </c>
      <c r="R791" s="66">
        <f t="shared" si="164"/>
        <v>22.71775968</v>
      </c>
      <c r="S791" s="64">
        <f t="shared" si="165"/>
        <v>123.75</v>
      </c>
      <c r="T791" s="66">
        <f t="shared" si="166"/>
        <v>1444.62545568</v>
      </c>
      <c r="U791" s="68">
        <f t="shared" si="167"/>
        <v>43.77652896</v>
      </c>
      <c r="V791" s="68">
        <f t="shared" si="168"/>
        <v>464.06214445229688</v>
      </c>
      <c r="W791" s="68">
        <f t="shared" si="169"/>
        <v>309.3747629681979</v>
      </c>
    </row>
    <row r="792" spans="1:23" x14ac:dyDescent="0.25">
      <c r="A792" s="169" t="s">
        <v>883</v>
      </c>
      <c r="B792" s="61" t="s">
        <v>395</v>
      </c>
      <c r="C792" s="61" t="s">
        <v>589</v>
      </c>
      <c r="D792" s="61" t="s">
        <v>591</v>
      </c>
      <c r="E792" s="1" t="s">
        <v>872</v>
      </c>
      <c r="F792" s="62" t="str">
        <f t="shared" si="170"/>
        <v>20123</v>
      </c>
      <c r="G792" s="255">
        <v>10620123</v>
      </c>
      <c r="H792" s="1" t="s">
        <v>386</v>
      </c>
      <c r="I792" s="61">
        <v>13</v>
      </c>
      <c r="J792" s="61">
        <v>3.2</v>
      </c>
      <c r="K792" s="61">
        <v>8.1</v>
      </c>
      <c r="L792" s="69">
        <f t="shared" si="159"/>
        <v>0.41600000000000004</v>
      </c>
      <c r="M792" s="69">
        <f t="shared" si="160"/>
        <v>1.0529999999999999</v>
      </c>
      <c r="N792" s="56">
        <f>INDEX(Rate_Chart!$A$1:$AK$127,MATCH(Data!J792,Rate_Chart!$A$1:$A$127,0),MATCH(Data!K792,Rate_Chart!$A$1:$AK$1,0))</f>
        <v>35.8631259</v>
      </c>
      <c r="O792" s="57">
        <f t="shared" si="161"/>
        <v>466.2206367</v>
      </c>
      <c r="P792" s="58">
        <f t="shared" si="162"/>
        <v>417.01309186046512</v>
      </c>
      <c r="Q792" s="58">
        <f t="shared" si="163"/>
        <v>278.00872790697673</v>
      </c>
      <c r="R792" s="66">
        <f t="shared" si="164"/>
        <v>8.1588611422500001</v>
      </c>
      <c r="S792" s="64">
        <f t="shared" si="165"/>
        <v>48.75</v>
      </c>
      <c r="T792" s="66">
        <f t="shared" si="166"/>
        <v>523.12949784224998</v>
      </c>
      <c r="U792" s="68">
        <f t="shared" si="167"/>
        <v>40.24073060325</v>
      </c>
      <c r="V792" s="68">
        <f t="shared" si="168"/>
        <v>467.91547213081401</v>
      </c>
      <c r="W792" s="68">
        <f t="shared" si="169"/>
        <v>311.94364808720934</v>
      </c>
    </row>
    <row r="793" spans="1:23" x14ac:dyDescent="0.25">
      <c r="A793" s="169" t="s">
        <v>884</v>
      </c>
      <c r="B793" s="61" t="s">
        <v>394</v>
      </c>
      <c r="C793" s="61" t="s">
        <v>589</v>
      </c>
      <c r="D793" s="61" t="s">
        <v>591</v>
      </c>
      <c r="E793" s="1" t="s">
        <v>872</v>
      </c>
      <c r="F793" s="62" t="str">
        <f t="shared" si="170"/>
        <v>20123</v>
      </c>
      <c r="G793" s="255">
        <v>10620123</v>
      </c>
      <c r="H793" s="1" t="s">
        <v>386</v>
      </c>
      <c r="I793" s="61">
        <v>23</v>
      </c>
      <c r="J793" s="61">
        <v>3.7</v>
      </c>
      <c r="K793" s="61">
        <v>8</v>
      </c>
      <c r="L793" s="69">
        <f t="shared" si="159"/>
        <v>0.85100000000000009</v>
      </c>
      <c r="M793" s="69">
        <f t="shared" si="160"/>
        <v>1.84</v>
      </c>
      <c r="N793" s="56">
        <f>INDEX(Rate_Chart!$A$1:$AK$127,MATCH(Data!J793,Rate_Chart!$A$1:$A$127,0),MATCH(Data!K793,Rate_Chart!$A$1:$AK$1,0))</f>
        <v>37.670112000000003</v>
      </c>
      <c r="O793" s="57">
        <f t="shared" si="161"/>
        <v>866.41257600000006</v>
      </c>
      <c r="P793" s="58">
        <f t="shared" si="162"/>
        <v>417.0123099630996</v>
      </c>
      <c r="Q793" s="58">
        <f t="shared" si="163"/>
        <v>278.0082066420664</v>
      </c>
      <c r="R793" s="66">
        <f t="shared" si="164"/>
        <v>15.162220080000003</v>
      </c>
      <c r="S793" s="64">
        <f t="shared" si="165"/>
        <v>86.25</v>
      </c>
      <c r="T793" s="66">
        <f t="shared" si="166"/>
        <v>967.82479608000006</v>
      </c>
      <c r="U793" s="68">
        <f t="shared" si="167"/>
        <v>42.079338960000001</v>
      </c>
      <c r="V793" s="68">
        <f t="shared" si="168"/>
        <v>465.82294051660512</v>
      </c>
      <c r="W793" s="68">
        <f t="shared" si="169"/>
        <v>310.5486270110701</v>
      </c>
    </row>
    <row r="794" spans="1:23" x14ac:dyDescent="0.25">
      <c r="A794" s="169" t="s">
        <v>884</v>
      </c>
      <c r="B794" s="61" t="s">
        <v>395</v>
      </c>
      <c r="C794" s="61" t="s">
        <v>589</v>
      </c>
      <c r="D794" s="61" t="s">
        <v>591</v>
      </c>
      <c r="E794" s="1" t="s">
        <v>872</v>
      </c>
      <c r="F794" s="62" t="str">
        <f t="shared" si="170"/>
        <v>20123</v>
      </c>
      <c r="G794" s="255">
        <v>10620123</v>
      </c>
      <c r="H794" s="1" t="s">
        <v>386</v>
      </c>
      <c r="I794" s="61">
        <v>13</v>
      </c>
      <c r="J794" s="61">
        <v>3.1</v>
      </c>
      <c r="K794" s="61">
        <v>8</v>
      </c>
      <c r="L794" s="69">
        <f t="shared" si="159"/>
        <v>0.40300000000000002</v>
      </c>
      <c r="M794" s="69">
        <f t="shared" si="160"/>
        <v>1.04</v>
      </c>
      <c r="N794" s="56">
        <f>INDEX(Rate_Chart!$A$1:$AK$127,MATCH(Data!J794,Rate_Chart!$A$1:$A$127,0),MATCH(Data!K794,Rate_Chart!$A$1:$AK$1,0))</f>
        <v>35.168112000000008</v>
      </c>
      <c r="O794" s="57">
        <f t="shared" si="161"/>
        <v>457.1854560000001</v>
      </c>
      <c r="P794" s="58">
        <f t="shared" si="162"/>
        <v>417.01318577075102</v>
      </c>
      <c r="Q794" s="58">
        <f t="shared" si="163"/>
        <v>278.00879051383401</v>
      </c>
      <c r="R794" s="66">
        <f t="shared" si="164"/>
        <v>8.0007454800000026</v>
      </c>
      <c r="S794" s="64">
        <f t="shared" si="165"/>
        <v>48.75</v>
      </c>
      <c r="T794" s="66">
        <f t="shared" si="166"/>
        <v>513.93620148000014</v>
      </c>
      <c r="U794" s="68">
        <f t="shared" si="167"/>
        <v>39.533553960000013</v>
      </c>
      <c r="V794" s="68">
        <f t="shared" si="168"/>
        <v>468.77731968379459</v>
      </c>
      <c r="W794" s="68">
        <f t="shared" si="169"/>
        <v>312.51821312252974</v>
      </c>
    </row>
    <row r="795" spans="1:23" x14ac:dyDescent="0.25">
      <c r="A795" s="169" t="s">
        <v>885</v>
      </c>
      <c r="B795" s="61" t="s">
        <v>394</v>
      </c>
      <c r="C795" s="61" t="s">
        <v>589</v>
      </c>
      <c r="D795" s="61" t="s">
        <v>591</v>
      </c>
      <c r="E795" s="1" t="s">
        <v>872</v>
      </c>
      <c r="F795" s="62" t="str">
        <f t="shared" si="170"/>
        <v>20123</v>
      </c>
      <c r="G795" s="255">
        <v>10620123</v>
      </c>
      <c r="H795" s="1" t="s">
        <v>386</v>
      </c>
      <c r="I795" s="61">
        <v>36</v>
      </c>
      <c r="J795" s="61">
        <v>4</v>
      </c>
      <c r="K795" s="61">
        <v>8</v>
      </c>
      <c r="L795" s="69">
        <f t="shared" si="159"/>
        <v>1.44</v>
      </c>
      <c r="M795" s="69">
        <f t="shared" si="160"/>
        <v>2.88</v>
      </c>
      <c r="N795" s="56">
        <f>INDEX(Rate_Chart!$A$1:$AK$127,MATCH(Data!J795,Rate_Chart!$A$1:$A$127,0),MATCH(Data!K795,Rate_Chart!$A$1:$AK$1,0))</f>
        <v>38.921112000000008</v>
      </c>
      <c r="O795" s="57">
        <f t="shared" si="161"/>
        <v>1401.1600320000002</v>
      </c>
      <c r="P795" s="58">
        <f t="shared" si="162"/>
        <v>417.01191428571434</v>
      </c>
      <c r="Q795" s="58">
        <f t="shared" si="163"/>
        <v>278.00794285714289</v>
      </c>
      <c r="R795" s="66">
        <f t="shared" si="164"/>
        <v>24.520300560000006</v>
      </c>
      <c r="S795" s="64">
        <f t="shared" si="165"/>
        <v>135</v>
      </c>
      <c r="T795" s="66">
        <f t="shared" si="166"/>
        <v>1560.6803325600004</v>
      </c>
      <c r="U795" s="68">
        <f t="shared" si="167"/>
        <v>43.352231460000013</v>
      </c>
      <c r="V795" s="68">
        <f t="shared" si="168"/>
        <v>464.48819421428584</v>
      </c>
      <c r="W795" s="68">
        <f t="shared" si="169"/>
        <v>309.65879614285723</v>
      </c>
    </row>
    <row r="796" spans="1:23" x14ac:dyDescent="0.25">
      <c r="A796" s="169" t="s">
        <v>885</v>
      </c>
      <c r="B796" s="61" t="s">
        <v>395</v>
      </c>
      <c r="C796" s="61" t="s">
        <v>589</v>
      </c>
      <c r="D796" s="61" t="s">
        <v>591</v>
      </c>
      <c r="E796" s="1" t="s">
        <v>872</v>
      </c>
      <c r="F796" s="62" t="str">
        <f t="shared" si="170"/>
        <v>20123</v>
      </c>
      <c r="G796" s="255">
        <v>10620123</v>
      </c>
      <c r="H796" s="1" t="s">
        <v>386</v>
      </c>
      <c r="I796" s="61">
        <v>11</v>
      </c>
      <c r="J796" s="61">
        <v>3.1</v>
      </c>
      <c r="K796" s="61">
        <v>8</v>
      </c>
      <c r="L796" s="69">
        <f t="shared" si="159"/>
        <v>0.34100000000000003</v>
      </c>
      <c r="M796" s="69">
        <f t="shared" si="160"/>
        <v>0.88</v>
      </c>
      <c r="N796" s="56">
        <f>INDEX(Rate_Chart!$A$1:$AK$127,MATCH(Data!J796,Rate_Chart!$A$1:$A$127,0),MATCH(Data!K796,Rate_Chart!$A$1:$AK$1,0))</f>
        <v>35.168112000000008</v>
      </c>
      <c r="O796" s="57">
        <f t="shared" si="161"/>
        <v>386.84923200000009</v>
      </c>
      <c r="P796" s="58">
        <f t="shared" si="162"/>
        <v>417.01318577075102</v>
      </c>
      <c r="Q796" s="58">
        <f t="shared" si="163"/>
        <v>278.00879051383401</v>
      </c>
      <c r="R796" s="66">
        <f t="shared" si="164"/>
        <v>6.7698615600000025</v>
      </c>
      <c r="S796" s="64">
        <f t="shared" si="165"/>
        <v>41.25</v>
      </c>
      <c r="T796" s="66">
        <f t="shared" si="166"/>
        <v>434.86909356000007</v>
      </c>
      <c r="U796" s="68">
        <f t="shared" si="167"/>
        <v>39.533553960000006</v>
      </c>
      <c r="V796" s="68">
        <f t="shared" si="168"/>
        <v>468.77731968379447</v>
      </c>
      <c r="W796" s="68">
        <f t="shared" si="169"/>
        <v>312.51821312252963</v>
      </c>
    </row>
    <row r="797" spans="1:23" x14ac:dyDescent="0.25">
      <c r="A797" s="169" t="s">
        <v>886</v>
      </c>
      <c r="B797" s="61" t="s">
        <v>394</v>
      </c>
      <c r="C797" s="61" t="s">
        <v>589</v>
      </c>
      <c r="D797" s="61" t="s">
        <v>591</v>
      </c>
      <c r="E797" s="1" t="s">
        <v>872</v>
      </c>
      <c r="F797" s="62" t="str">
        <f t="shared" si="170"/>
        <v>20123</v>
      </c>
      <c r="G797" s="255">
        <v>10620123</v>
      </c>
      <c r="H797" s="1" t="s">
        <v>386</v>
      </c>
      <c r="I797" s="61">
        <v>35</v>
      </c>
      <c r="J797" s="61">
        <v>3.9</v>
      </c>
      <c r="K797" s="61">
        <v>8</v>
      </c>
      <c r="L797" s="69">
        <f t="shared" si="159"/>
        <v>1.365</v>
      </c>
      <c r="M797" s="69">
        <f t="shared" si="160"/>
        <v>2.8</v>
      </c>
      <c r="N797" s="56">
        <f>INDEX(Rate_Chart!$A$1:$AK$127,MATCH(Data!J797,Rate_Chart!$A$1:$A$127,0),MATCH(Data!K797,Rate_Chart!$A$1:$AK$1,0))</f>
        <v>38.504112000000006</v>
      </c>
      <c r="O797" s="57">
        <f t="shared" si="161"/>
        <v>1347.6439200000002</v>
      </c>
      <c r="P797" s="58">
        <f t="shared" si="162"/>
        <v>417.0120433212997</v>
      </c>
      <c r="Q797" s="58">
        <f t="shared" si="163"/>
        <v>278.00802888086645</v>
      </c>
      <c r="R797" s="66">
        <f t="shared" si="164"/>
        <v>23.583768600000006</v>
      </c>
      <c r="S797" s="64">
        <f t="shared" si="165"/>
        <v>131.25</v>
      </c>
      <c r="T797" s="66">
        <f t="shared" si="166"/>
        <v>1502.4776886000002</v>
      </c>
      <c r="U797" s="68">
        <f t="shared" si="167"/>
        <v>42.927933960000004</v>
      </c>
      <c r="V797" s="68">
        <f t="shared" si="168"/>
        <v>464.92347249097475</v>
      </c>
      <c r="W797" s="68">
        <f t="shared" si="169"/>
        <v>309.94898166064985</v>
      </c>
    </row>
    <row r="798" spans="1:23" x14ac:dyDescent="0.25">
      <c r="A798" s="169" t="s">
        <v>886</v>
      </c>
      <c r="B798" s="61" t="s">
        <v>395</v>
      </c>
      <c r="C798" s="61" t="s">
        <v>589</v>
      </c>
      <c r="D798" s="61" t="s">
        <v>591</v>
      </c>
      <c r="E798" s="1" t="s">
        <v>872</v>
      </c>
      <c r="F798" s="62" t="str">
        <f t="shared" si="170"/>
        <v>20123</v>
      </c>
      <c r="G798" s="255">
        <v>10620123</v>
      </c>
      <c r="H798" s="1" t="s">
        <v>386</v>
      </c>
      <c r="I798" s="61">
        <v>11</v>
      </c>
      <c r="J798" s="61">
        <v>3.1</v>
      </c>
      <c r="K798" s="61">
        <v>8.1</v>
      </c>
      <c r="L798" s="69">
        <f t="shared" si="159"/>
        <v>0.34100000000000003</v>
      </c>
      <c r="M798" s="69">
        <f t="shared" si="160"/>
        <v>0.8909999999999999</v>
      </c>
      <c r="N798" s="56">
        <f>INDEX(Rate_Chart!$A$1:$AK$127,MATCH(Data!J798,Rate_Chart!$A$1:$A$127,0),MATCH(Data!K798,Rate_Chart!$A$1:$AK$1,0))</f>
        <v>35.446125899999998</v>
      </c>
      <c r="O798" s="57">
        <f t="shared" si="161"/>
        <v>389.90738490000001</v>
      </c>
      <c r="P798" s="58">
        <f t="shared" si="162"/>
        <v>417.01324588235298</v>
      </c>
      <c r="Q798" s="58">
        <f t="shared" si="163"/>
        <v>278.0088305882353</v>
      </c>
      <c r="R798" s="66">
        <f t="shared" si="164"/>
        <v>6.8233792357500009</v>
      </c>
      <c r="S798" s="64">
        <f t="shared" si="165"/>
        <v>41.25</v>
      </c>
      <c r="T798" s="66">
        <f t="shared" si="166"/>
        <v>437.98076413575001</v>
      </c>
      <c r="U798" s="68">
        <f t="shared" si="167"/>
        <v>39.816433103249999</v>
      </c>
      <c r="V798" s="68">
        <f t="shared" si="168"/>
        <v>468.42862474411766</v>
      </c>
      <c r="W798" s="68">
        <f t="shared" si="169"/>
        <v>312.28574982941177</v>
      </c>
    </row>
    <row r="799" spans="1:23" x14ac:dyDescent="0.25">
      <c r="A799" s="169" t="s">
        <v>887</v>
      </c>
      <c r="B799" s="61" t="s">
        <v>394</v>
      </c>
      <c r="C799" s="61" t="s">
        <v>589</v>
      </c>
      <c r="D799" s="61" t="s">
        <v>591</v>
      </c>
      <c r="E799" s="1" t="s">
        <v>872</v>
      </c>
      <c r="F799" s="62" t="str">
        <f t="shared" si="170"/>
        <v>20123</v>
      </c>
      <c r="G799" s="255">
        <v>10620123</v>
      </c>
      <c r="H799" s="1" t="s">
        <v>386</v>
      </c>
      <c r="I799" s="61">
        <v>36</v>
      </c>
      <c r="J799" s="61">
        <v>4</v>
      </c>
      <c r="K799" s="61">
        <v>8</v>
      </c>
      <c r="L799" s="69">
        <f t="shared" si="159"/>
        <v>1.44</v>
      </c>
      <c r="M799" s="69">
        <f t="shared" si="160"/>
        <v>2.88</v>
      </c>
      <c r="N799" s="56">
        <f>INDEX(Rate_Chart!$A$1:$AK$127,MATCH(Data!J799,Rate_Chart!$A$1:$A$127,0),MATCH(Data!K799,Rate_Chart!$A$1:$AK$1,0))</f>
        <v>38.921112000000008</v>
      </c>
      <c r="O799" s="57">
        <f t="shared" si="161"/>
        <v>1401.1600320000002</v>
      </c>
      <c r="P799" s="58">
        <f t="shared" si="162"/>
        <v>417.01191428571434</v>
      </c>
      <c r="Q799" s="58">
        <f t="shared" si="163"/>
        <v>278.00794285714289</v>
      </c>
      <c r="R799" s="66">
        <f t="shared" si="164"/>
        <v>24.520300560000006</v>
      </c>
      <c r="S799" s="64">
        <f t="shared" si="165"/>
        <v>135</v>
      </c>
      <c r="T799" s="66">
        <f t="shared" si="166"/>
        <v>1560.6803325600004</v>
      </c>
      <c r="U799" s="68">
        <f t="shared" si="167"/>
        <v>43.352231460000013</v>
      </c>
      <c r="V799" s="68">
        <f t="shared" si="168"/>
        <v>464.48819421428584</v>
      </c>
      <c r="W799" s="68">
        <f t="shared" si="169"/>
        <v>309.65879614285723</v>
      </c>
    </row>
    <row r="800" spans="1:23" x14ac:dyDescent="0.25">
      <c r="A800" s="169" t="s">
        <v>887</v>
      </c>
      <c r="B800" s="61" t="s">
        <v>395</v>
      </c>
      <c r="C800" s="61" t="s">
        <v>589</v>
      </c>
      <c r="D800" s="61" t="s">
        <v>591</v>
      </c>
      <c r="E800" s="1" t="s">
        <v>872</v>
      </c>
      <c r="F800" s="62" t="str">
        <f t="shared" si="170"/>
        <v>20123</v>
      </c>
      <c r="G800" s="255">
        <v>10620123</v>
      </c>
      <c r="H800" s="1" t="s">
        <v>386</v>
      </c>
      <c r="I800" s="61">
        <v>7</v>
      </c>
      <c r="J800" s="61">
        <v>3</v>
      </c>
      <c r="K800" s="61">
        <v>8</v>
      </c>
      <c r="L800" s="69">
        <f t="shared" si="159"/>
        <v>0.21</v>
      </c>
      <c r="M800" s="69">
        <f t="shared" si="160"/>
        <v>0.56000000000000005</v>
      </c>
      <c r="N800" s="56">
        <f>INDEX(Rate_Chart!$A$1:$AK$127,MATCH(Data!J800,Rate_Chart!$A$1:$A$127,0),MATCH(Data!K800,Rate_Chart!$A$1:$AK$1,0))</f>
        <v>34.751112000000006</v>
      </c>
      <c r="O800" s="57">
        <f t="shared" si="161"/>
        <v>243.25778400000004</v>
      </c>
      <c r="P800" s="58">
        <f t="shared" si="162"/>
        <v>417.01334400000002</v>
      </c>
      <c r="Q800" s="58">
        <f t="shared" si="163"/>
        <v>278.00889599999999</v>
      </c>
      <c r="R800" s="66">
        <f t="shared" si="164"/>
        <v>4.2570112200000008</v>
      </c>
      <c r="S800" s="64">
        <f t="shared" si="165"/>
        <v>26.25</v>
      </c>
      <c r="T800" s="66">
        <f t="shared" si="166"/>
        <v>273.76479522000005</v>
      </c>
      <c r="U800" s="68">
        <f t="shared" si="167"/>
        <v>39.109256460000005</v>
      </c>
      <c r="V800" s="68">
        <f t="shared" si="168"/>
        <v>469.31107752000003</v>
      </c>
      <c r="W800" s="68">
        <f t="shared" si="169"/>
        <v>312.87405168000004</v>
      </c>
    </row>
    <row r="801" spans="1:23" x14ac:dyDescent="0.25">
      <c r="A801" s="169" t="s">
        <v>888</v>
      </c>
      <c r="B801" s="61" t="s">
        <v>394</v>
      </c>
      <c r="C801" s="61" t="s">
        <v>589</v>
      </c>
      <c r="D801" s="61" t="s">
        <v>591</v>
      </c>
      <c r="E801" s="1" t="s">
        <v>872</v>
      </c>
      <c r="F801" s="62" t="str">
        <f t="shared" si="170"/>
        <v>20123</v>
      </c>
      <c r="G801" s="255">
        <v>10620123</v>
      </c>
      <c r="H801" s="1" t="s">
        <v>386</v>
      </c>
      <c r="I801" s="61">
        <v>32</v>
      </c>
      <c r="J801" s="61">
        <v>4.3</v>
      </c>
      <c r="K801" s="61">
        <v>8</v>
      </c>
      <c r="L801" s="69">
        <f t="shared" si="159"/>
        <v>1.3759999999999999</v>
      </c>
      <c r="M801" s="69">
        <f t="shared" si="160"/>
        <v>2.56</v>
      </c>
      <c r="N801" s="56">
        <f>INDEX(Rate_Chart!$A$1:$AK$127,MATCH(Data!J801,Rate_Chart!$A$1:$A$127,0),MATCH(Data!K801,Rate_Chart!$A$1:$AK$1,0))</f>
        <v>40.172111999999998</v>
      </c>
      <c r="O801" s="57">
        <f t="shared" si="161"/>
        <v>1285.507584</v>
      </c>
      <c r="P801" s="58">
        <f t="shared" si="162"/>
        <v>417.01154325259517</v>
      </c>
      <c r="Q801" s="58">
        <f t="shared" si="163"/>
        <v>278.0076955017301</v>
      </c>
      <c r="R801" s="66">
        <f t="shared" si="164"/>
        <v>22.49638272</v>
      </c>
      <c r="S801" s="64">
        <f t="shared" si="165"/>
        <v>120</v>
      </c>
      <c r="T801" s="66">
        <f t="shared" si="166"/>
        <v>1428.0039667199999</v>
      </c>
      <c r="U801" s="68">
        <f t="shared" si="167"/>
        <v>44.625123959999996</v>
      </c>
      <c r="V801" s="68">
        <f t="shared" si="168"/>
        <v>463.23658089965397</v>
      </c>
      <c r="W801" s="68">
        <f t="shared" si="169"/>
        <v>308.82438726643596</v>
      </c>
    </row>
    <row r="802" spans="1:23" x14ac:dyDescent="0.25">
      <c r="A802" s="169" t="s">
        <v>888</v>
      </c>
      <c r="B802" s="61" t="s">
        <v>395</v>
      </c>
      <c r="C802" s="61" t="s">
        <v>589</v>
      </c>
      <c r="D802" s="61" t="s">
        <v>591</v>
      </c>
      <c r="E802" s="1" t="s">
        <v>872</v>
      </c>
      <c r="F802" s="62" t="str">
        <f t="shared" si="170"/>
        <v>20123</v>
      </c>
      <c r="G802" s="255">
        <v>10620123</v>
      </c>
      <c r="H802" s="1" t="s">
        <v>386</v>
      </c>
      <c r="I802" s="61">
        <v>7</v>
      </c>
      <c r="J802" s="61">
        <v>3.3</v>
      </c>
      <c r="K802" s="61">
        <v>8</v>
      </c>
      <c r="L802" s="69">
        <f t="shared" si="159"/>
        <v>0.23099999999999998</v>
      </c>
      <c r="M802" s="69">
        <f t="shared" si="160"/>
        <v>0.56000000000000005</v>
      </c>
      <c r="N802" s="56">
        <f>INDEX(Rate_Chart!$A$1:$AK$127,MATCH(Data!J802,Rate_Chart!$A$1:$A$127,0),MATCH(Data!K802,Rate_Chart!$A$1:$AK$1,0))</f>
        <v>36.002112000000004</v>
      </c>
      <c r="O802" s="57">
        <f t="shared" si="161"/>
        <v>252.01478400000002</v>
      </c>
      <c r="P802" s="58">
        <f t="shared" si="162"/>
        <v>417.01288030888031</v>
      </c>
      <c r="Q802" s="58">
        <f t="shared" si="163"/>
        <v>278.00858687258687</v>
      </c>
      <c r="R802" s="66">
        <f t="shared" si="164"/>
        <v>4.4102587200000007</v>
      </c>
      <c r="S802" s="64">
        <f t="shared" si="165"/>
        <v>26.25</v>
      </c>
      <c r="T802" s="66">
        <f t="shared" si="166"/>
        <v>282.67504272000002</v>
      </c>
      <c r="U802" s="68">
        <f t="shared" si="167"/>
        <v>40.382148960000002</v>
      </c>
      <c r="V802" s="68">
        <f t="shared" si="168"/>
        <v>467.74689915057911</v>
      </c>
      <c r="W802" s="68">
        <f t="shared" si="169"/>
        <v>311.83126610038607</v>
      </c>
    </row>
    <row r="803" spans="1:23" x14ac:dyDescent="0.25">
      <c r="A803" s="169" t="s">
        <v>919</v>
      </c>
      <c r="B803" s="61" t="s">
        <v>394</v>
      </c>
      <c r="C803" s="61" t="s">
        <v>589</v>
      </c>
      <c r="D803" s="61" t="s">
        <v>591</v>
      </c>
      <c r="E803" s="1" t="s">
        <v>872</v>
      </c>
      <c r="F803" s="62" t="str">
        <f t="shared" si="170"/>
        <v>20123</v>
      </c>
      <c r="G803" s="255">
        <v>10620123</v>
      </c>
      <c r="H803" s="1" t="s">
        <v>386</v>
      </c>
      <c r="I803" s="61">
        <v>28</v>
      </c>
      <c r="J803" s="61">
        <v>4.3</v>
      </c>
      <c r="K803" s="61">
        <v>8.1</v>
      </c>
      <c r="L803" s="69">
        <f t="shared" si="159"/>
        <v>1.204</v>
      </c>
      <c r="M803" s="69">
        <f t="shared" si="160"/>
        <v>2.2679999999999998</v>
      </c>
      <c r="N803" s="56">
        <f>INDEX(Rate_Chart!$A$1:$AK$127,MATCH(Data!J803,Rate_Chart!$A$1:$A$127,0),MATCH(Data!K803,Rate_Chart!$A$1:$AK$1,0))</f>
        <v>40.450125900000003</v>
      </c>
      <c r="O803" s="57">
        <f t="shared" si="161"/>
        <v>1132.6035252000001</v>
      </c>
      <c r="P803" s="58">
        <f t="shared" si="162"/>
        <v>417.01160721649489</v>
      </c>
      <c r="Q803" s="58">
        <f t="shared" si="163"/>
        <v>278.00773814432995</v>
      </c>
      <c r="R803" s="66">
        <f t="shared" si="164"/>
        <v>19.820561691000005</v>
      </c>
      <c r="S803" s="64">
        <f t="shared" si="165"/>
        <v>105</v>
      </c>
      <c r="T803" s="66">
        <f t="shared" si="166"/>
        <v>1257.4240868910001</v>
      </c>
      <c r="U803" s="68">
        <f t="shared" si="167"/>
        <v>44.908003103250003</v>
      </c>
      <c r="V803" s="68">
        <f t="shared" si="168"/>
        <v>462.96910415721652</v>
      </c>
      <c r="W803" s="68">
        <f t="shared" si="169"/>
        <v>308.64606943814437</v>
      </c>
    </row>
    <row r="804" spans="1:23" x14ac:dyDescent="0.25">
      <c r="A804" s="169" t="s">
        <v>919</v>
      </c>
      <c r="B804" s="61" t="s">
        <v>395</v>
      </c>
      <c r="C804" s="61" t="s">
        <v>589</v>
      </c>
      <c r="D804" s="61" t="s">
        <v>591</v>
      </c>
      <c r="E804" s="1" t="s">
        <v>872</v>
      </c>
      <c r="F804" s="62" t="str">
        <f t="shared" si="170"/>
        <v>20123</v>
      </c>
      <c r="G804" s="255">
        <v>10620123</v>
      </c>
      <c r="H804" s="1" t="s">
        <v>386</v>
      </c>
      <c r="I804" s="61">
        <v>10</v>
      </c>
      <c r="J804" s="61">
        <v>3.7</v>
      </c>
      <c r="K804" s="61">
        <v>8.1</v>
      </c>
      <c r="L804" s="69">
        <f t="shared" si="159"/>
        <v>0.37</v>
      </c>
      <c r="M804" s="69">
        <f t="shared" si="160"/>
        <v>0.81</v>
      </c>
      <c r="N804" s="56">
        <f>INDEX(Rate_Chart!$A$1:$AK$127,MATCH(Data!J804,Rate_Chart!$A$1:$A$127,0),MATCH(Data!K804,Rate_Chart!$A$1:$AK$1,0))</f>
        <v>37.948125900000008</v>
      </c>
      <c r="O804" s="57">
        <f t="shared" si="161"/>
        <v>379.48125900000008</v>
      </c>
      <c r="P804" s="58">
        <f t="shared" si="162"/>
        <v>417.01237252747262</v>
      </c>
      <c r="Q804" s="58">
        <f t="shared" si="163"/>
        <v>278.00824835164843</v>
      </c>
      <c r="R804" s="66">
        <f t="shared" si="164"/>
        <v>6.6409220325000025</v>
      </c>
      <c r="S804" s="64">
        <f t="shared" si="165"/>
        <v>37.5</v>
      </c>
      <c r="T804" s="66">
        <f t="shared" si="166"/>
        <v>423.62218103250007</v>
      </c>
      <c r="U804" s="68">
        <f t="shared" si="167"/>
        <v>42.362218103250008</v>
      </c>
      <c r="V804" s="68">
        <f t="shared" si="168"/>
        <v>465.51888025549459</v>
      </c>
      <c r="W804" s="68">
        <f t="shared" si="169"/>
        <v>310.34592017032975</v>
      </c>
    </row>
    <row r="805" spans="1:23" x14ac:dyDescent="0.25">
      <c r="A805" s="169" t="s">
        <v>920</v>
      </c>
      <c r="B805" s="61" t="s">
        <v>394</v>
      </c>
      <c r="C805" s="61" t="s">
        <v>589</v>
      </c>
      <c r="D805" s="61" t="s">
        <v>591</v>
      </c>
      <c r="E805" s="1" t="s">
        <v>872</v>
      </c>
      <c r="F805" s="62" t="str">
        <f t="shared" si="170"/>
        <v>20123</v>
      </c>
      <c r="G805" s="255">
        <v>10620123</v>
      </c>
      <c r="H805" s="1" t="s">
        <v>386</v>
      </c>
      <c r="I805" s="61">
        <v>33</v>
      </c>
      <c r="J805" s="61">
        <v>4</v>
      </c>
      <c r="K805" s="61">
        <v>8</v>
      </c>
      <c r="L805" s="69">
        <f t="shared" si="159"/>
        <v>1.32</v>
      </c>
      <c r="M805" s="69">
        <f t="shared" si="160"/>
        <v>2.64</v>
      </c>
      <c r="N805" s="56">
        <f>INDEX(Rate_Chart!$A$1:$AK$127,MATCH(Data!J805,Rate_Chart!$A$1:$A$127,0),MATCH(Data!K805,Rate_Chart!$A$1:$AK$1,0))</f>
        <v>38.921112000000008</v>
      </c>
      <c r="O805" s="57">
        <f t="shared" si="161"/>
        <v>1284.3966960000002</v>
      </c>
      <c r="P805" s="58">
        <f t="shared" si="162"/>
        <v>417.01191428571434</v>
      </c>
      <c r="Q805" s="58">
        <f t="shared" si="163"/>
        <v>278.00794285714289</v>
      </c>
      <c r="R805" s="66">
        <f t="shared" si="164"/>
        <v>22.476942180000005</v>
      </c>
      <c r="S805" s="64">
        <f t="shared" si="165"/>
        <v>123.75</v>
      </c>
      <c r="T805" s="66">
        <f t="shared" si="166"/>
        <v>1430.6236381800002</v>
      </c>
      <c r="U805" s="68">
        <f t="shared" si="167"/>
        <v>43.352231460000006</v>
      </c>
      <c r="V805" s="68">
        <f t="shared" si="168"/>
        <v>464.48819421428578</v>
      </c>
      <c r="W805" s="68">
        <f t="shared" si="169"/>
        <v>309.65879614285717</v>
      </c>
    </row>
    <row r="806" spans="1:23" x14ac:dyDescent="0.25">
      <c r="A806" s="169" t="s">
        <v>920</v>
      </c>
      <c r="B806" s="61" t="s">
        <v>395</v>
      </c>
      <c r="C806" s="61" t="s">
        <v>589</v>
      </c>
      <c r="D806" s="61" t="s">
        <v>591</v>
      </c>
      <c r="E806" s="1" t="s">
        <v>872</v>
      </c>
      <c r="F806" s="62" t="str">
        <f t="shared" si="170"/>
        <v>20123</v>
      </c>
      <c r="G806" s="255">
        <v>10620123</v>
      </c>
      <c r="H806" s="1" t="s">
        <v>386</v>
      </c>
      <c r="I806" s="61">
        <v>12</v>
      </c>
      <c r="J806" s="61">
        <v>3.3</v>
      </c>
      <c r="K806" s="61">
        <v>8</v>
      </c>
      <c r="L806" s="69">
        <f t="shared" si="159"/>
        <v>0.39599999999999996</v>
      </c>
      <c r="M806" s="69">
        <f t="shared" si="160"/>
        <v>0.96</v>
      </c>
      <c r="N806" s="56">
        <f>INDEX(Rate_Chart!$A$1:$AK$127,MATCH(Data!J806,Rate_Chart!$A$1:$A$127,0),MATCH(Data!K806,Rate_Chart!$A$1:$AK$1,0))</f>
        <v>36.002112000000004</v>
      </c>
      <c r="O806" s="57">
        <f t="shared" si="161"/>
        <v>432.02534400000002</v>
      </c>
      <c r="P806" s="58">
        <f t="shared" si="162"/>
        <v>417.01288030888031</v>
      </c>
      <c r="Q806" s="58">
        <f t="shared" si="163"/>
        <v>278.00858687258687</v>
      </c>
      <c r="R806" s="66">
        <f t="shared" si="164"/>
        <v>7.5604435200000006</v>
      </c>
      <c r="S806" s="64">
        <f t="shared" si="165"/>
        <v>45</v>
      </c>
      <c r="T806" s="66">
        <f t="shared" si="166"/>
        <v>484.58578752</v>
      </c>
      <c r="U806" s="68">
        <f t="shared" si="167"/>
        <v>40.382148960000002</v>
      </c>
      <c r="V806" s="68">
        <f t="shared" si="168"/>
        <v>467.74689915057911</v>
      </c>
      <c r="W806" s="68">
        <f t="shared" si="169"/>
        <v>311.83126610038607</v>
      </c>
    </row>
    <row r="807" spans="1:23" x14ac:dyDescent="0.25">
      <c r="A807" s="169" t="s">
        <v>922</v>
      </c>
      <c r="B807" s="61" t="s">
        <v>394</v>
      </c>
      <c r="C807" s="61" t="s">
        <v>589</v>
      </c>
      <c r="D807" s="61" t="s">
        <v>591</v>
      </c>
      <c r="E807" s="1" t="s">
        <v>872</v>
      </c>
      <c r="F807" s="62" t="str">
        <f t="shared" si="170"/>
        <v>20123</v>
      </c>
      <c r="G807" s="255">
        <v>10620123</v>
      </c>
      <c r="H807" s="1" t="s">
        <v>386</v>
      </c>
      <c r="I807" s="61">
        <v>31</v>
      </c>
      <c r="J807" s="61">
        <v>4.2</v>
      </c>
      <c r="K807" s="61">
        <v>8</v>
      </c>
      <c r="L807" s="69">
        <f t="shared" si="159"/>
        <v>1.3020000000000003</v>
      </c>
      <c r="M807" s="69">
        <f t="shared" si="160"/>
        <v>2.48</v>
      </c>
      <c r="N807" s="56">
        <f>INDEX(Rate_Chart!$A$1:$AK$127,MATCH(Data!J807,Rate_Chart!$A$1:$A$127,0),MATCH(Data!K807,Rate_Chart!$A$1:$AK$1,0))</f>
        <v>39.755112000000004</v>
      </c>
      <c r="O807" s="57">
        <f t="shared" si="161"/>
        <v>1232.4084720000001</v>
      </c>
      <c r="P807" s="58">
        <f t="shared" si="162"/>
        <v>417.01166433566436</v>
      </c>
      <c r="Q807" s="58">
        <f t="shared" si="163"/>
        <v>278.00777622377626</v>
      </c>
      <c r="R807" s="66">
        <f t="shared" si="164"/>
        <v>21.567148260000003</v>
      </c>
      <c r="S807" s="64">
        <f t="shared" si="165"/>
        <v>116.25</v>
      </c>
      <c r="T807" s="66">
        <f t="shared" si="166"/>
        <v>1370.2256202600001</v>
      </c>
      <c r="U807" s="68">
        <f t="shared" si="167"/>
        <v>44.200826460000002</v>
      </c>
      <c r="V807" s="68">
        <f t="shared" si="168"/>
        <v>463.64503279720276</v>
      </c>
      <c r="W807" s="68">
        <f t="shared" si="169"/>
        <v>309.09668853146849</v>
      </c>
    </row>
    <row r="808" spans="1:23" x14ac:dyDescent="0.25">
      <c r="A808" s="169" t="s">
        <v>922</v>
      </c>
      <c r="B808" s="61" t="s">
        <v>395</v>
      </c>
      <c r="C808" s="61" t="s">
        <v>589</v>
      </c>
      <c r="D808" s="61" t="s">
        <v>591</v>
      </c>
      <c r="E808" s="1" t="s">
        <v>872</v>
      </c>
      <c r="F808" s="62" t="str">
        <f t="shared" si="170"/>
        <v>20123</v>
      </c>
      <c r="G808" s="255">
        <v>10620123</v>
      </c>
      <c r="H808" s="1" t="s">
        <v>386</v>
      </c>
      <c r="I808" s="61">
        <v>10</v>
      </c>
      <c r="J808" s="61">
        <v>3</v>
      </c>
      <c r="K808" s="61">
        <v>8.1</v>
      </c>
      <c r="L808" s="69">
        <f t="shared" si="159"/>
        <v>0.3</v>
      </c>
      <c r="M808" s="69">
        <f t="shared" si="160"/>
        <v>0.81</v>
      </c>
      <c r="N808" s="56">
        <f>INDEX(Rate_Chart!$A$1:$AK$127,MATCH(Data!J808,Rate_Chart!$A$1:$A$127,0),MATCH(Data!K808,Rate_Chart!$A$1:$AK$1,0))</f>
        <v>35.029125900000004</v>
      </c>
      <c r="O808" s="57">
        <f t="shared" si="161"/>
        <v>350.29125900000003</v>
      </c>
      <c r="P808" s="58">
        <f t="shared" si="162"/>
        <v>417.01340357142868</v>
      </c>
      <c r="Q808" s="58">
        <f t="shared" si="163"/>
        <v>278.00893571428577</v>
      </c>
      <c r="R808" s="66">
        <f t="shared" si="164"/>
        <v>6.130097032500001</v>
      </c>
      <c r="S808" s="64">
        <f t="shared" si="165"/>
        <v>37.5</v>
      </c>
      <c r="T808" s="66">
        <f t="shared" si="166"/>
        <v>393.92135603250006</v>
      </c>
      <c r="U808" s="68">
        <f t="shared" si="167"/>
        <v>39.392135603250004</v>
      </c>
      <c r="V808" s="68">
        <f t="shared" si="168"/>
        <v>468.9539952767858</v>
      </c>
      <c r="W808" s="68">
        <f t="shared" si="169"/>
        <v>312.63599685119055</v>
      </c>
    </row>
    <row r="809" spans="1:23" x14ac:dyDescent="0.25">
      <c r="A809" s="169" t="s">
        <v>923</v>
      </c>
      <c r="B809" s="61" t="s">
        <v>394</v>
      </c>
      <c r="C809" s="61" t="s">
        <v>589</v>
      </c>
      <c r="D809" s="61" t="s">
        <v>591</v>
      </c>
      <c r="E809" s="1" t="s">
        <v>872</v>
      </c>
      <c r="F809" s="62" t="str">
        <f t="shared" si="170"/>
        <v>20123</v>
      </c>
      <c r="G809" s="255">
        <v>10620123</v>
      </c>
      <c r="H809" s="1" t="s">
        <v>386</v>
      </c>
      <c r="I809" s="61">
        <v>24</v>
      </c>
      <c r="J809" s="61">
        <v>3.9</v>
      </c>
      <c r="K809" s="61">
        <v>8</v>
      </c>
      <c r="L809" s="69">
        <f t="shared" si="159"/>
        <v>0.93599999999999994</v>
      </c>
      <c r="M809" s="69">
        <f t="shared" si="160"/>
        <v>1.92</v>
      </c>
      <c r="N809" s="56">
        <f>INDEX(Rate_Chart!$A$1:$AK$127,MATCH(Data!J809,Rate_Chart!$A$1:$A$127,0),MATCH(Data!K809,Rate_Chart!$A$1:$AK$1,0))</f>
        <v>38.504112000000006</v>
      </c>
      <c r="O809" s="57">
        <f t="shared" si="161"/>
        <v>924.09868800000015</v>
      </c>
      <c r="P809" s="58">
        <f t="shared" si="162"/>
        <v>417.0120433212997</v>
      </c>
      <c r="Q809" s="58">
        <f t="shared" si="163"/>
        <v>278.00802888086645</v>
      </c>
      <c r="R809" s="66">
        <f t="shared" si="164"/>
        <v>16.171727040000004</v>
      </c>
      <c r="S809" s="64">
        <f t="shared" si="165"/>
        <v>90</v>
      </c>
      <c r="T809" s="66">
        <f t="shared" si="166"/>
        <v>1030.2704150400002</v>
      </c>
      <c r="U809" s="68">
        <f t="shared" si="167"/>
        <v>42.927933960000011</v>
      </c>
      <c r="V809" s="68">
        <f t="shared" si="168"/>
        <v>464.92347249097486</v>
      </c>
      <c r="W809" s="68">
        <f t="shared" si="169"/>
        <v>309.94898166064991</v>
      </c>
    </row>
    <row r="810" spans="1:23" x14ac:dyDescent="0.25">
      <c r="A810" s="169" t="s">
        <v>923</v>
      </c>
      <c r="B810" s="61" t="s">
        <v>395</v>
      </c>
      <c r="C810" s="61" t="s">
        <v>589</v>
      </c>
      <c r="D810" s="61" t="s">
        <v>591</v>
      </c>
      <c r="E810" s="1" t="s">
        <v>872</v>
      </c>
      <c r="F810" s="62" t="str">
        <f t="shared" si="170"/>
        <v>20123</v>
      </c>
      <c r="G810" s="255">
        <v>10620123</v>
      </c>
      <c r="H810" s="1" t="s">
        <v>386</v>
      </c>
      <c r="I810" s="61">
        <v>12</v>
      </c>
      <c r="J810" s="61">
        <v>3</v>
      </c>
      <c r="K810" s="61">
        <v>8</v>
      </c>
      <c r="L810" s="69">
        <f t="shared" si="159"/>
        <v>0.36</v>
      </c>
      <c r="M810" s="69">
        <f t="shared" si="160"/>
        <v>0.96</v>
      </c>
      <c r="N810" s="56">
        <f>INDEX(Rate_Chart!$A$1:$AK$127,MATCH(Data!J810,Rate_Chart!$A$1:$A$127,0),MATCH(Data!K810,Rate_Chart!$A$1:$AK$1,0))</f>
        <v>34.751112000000006</v>
      </c>
      <c r="O810" s="57">
        <f t="shared" si="161"/>
        <v>417.01334400000007</v>
      </c>
      <c r="P810" s="58">
        <f t="shared" si="162"/>
        <v>417.01334400000002</v>
      </c>
      <c r="Q810" s="58">
        <f t="shared" si="163"/>
        <v>278.00889599999999</v>
      </c>
      <c r="R810" s="66">
        <f t="shared" si="164"/>
        <v>7.2977335200000022</v>
      </c>
      <c r="S810" s="64">
        <f t="shared" si="165"/>
        <v>45</v>
      </c>
      <c r="T810" s="66">
        <f t="shared" si="166"/>
        <v>469.31107752000008</v>
      </c>
      <c r="U810" s="68">
        <f t="shared" si="167"/>
        <v>39.109256460000005</v>
      </c>
      <c r="V810" s="68">
        <f t="shared" si="168"/>
        <v>469.31107752000003</v>
      </c>
      <c r="W810" s="68">
        <f t="shared" si="169"/>
        <v>312.87405168000004</v>
      </c>
    </row>
    <row r="811" spans="1:23" x14ac:dyDescent="0.25">
      <c r="A811" s="169" t="s">
        <v>924</v>
      </c>
      <c r="B811" s="61" t="s">
        <v>394</v>
      </c>
      <c r="C811" s="61" t="s">
        <v>589</v>
      </c>
      <c r="D811" s="61" t="s">
        <v>591</v>
      </c>
      <c r="E811" s="1" t="s">
        <v>872</v>
      </c>
      <c r="F811" s="62" t="str">
        <f t="shared" si="170"/>
        <v>20123</v>
      </c>
      <c r="G811" s="255">
        <v>10620123</v>
      </c>
      <c r="H811" s="1" t="s">
        <v>386</v>
      </c>
      <c r="I811" s="61">
        <v>18</v>
      </c>
      <c r="J811" s="61">
        <v>3.3</v>
      </c>
      <c r="K811" s="61">
        <v>8</v>
      </c>
      <c r="L811" s="69">
        <f t="shared" si="159"/>
        <v>0.59399999999999997</v>
      </c>
      <c r="M811" s="69">
        <f t="shared" si="160"/>
        <v>1.44</v>
      </c>
      <c r="N811" s="56">
        <f>INDEX(Rate_Chart!$A$1:$AK$127,MATCH(Data!J811,Rate_Chart!$A$1:$A$127,0),MATCH(Data!K811,Rate_Chart!$A$1:$AK$1,0))</f>
        <v>36.002112000000004</v>
      </c>
      <c r="O811" s="57">
        <f t="shared" si="161"/>
        <v>648.03801600000008</v>
      </c>
      <c r="P811" s="58">
        <f t="shared" si="162"/>
        <v>417.01288030888031</v>
      </c>
      <c r="Q811" s="58">
        <f t="shared" si="163"/>
        <v>278.00858687258687</v>
      </c>
      <c r="R811" s="66">
        <f t="shared" si="164"/>
        <v>11.340665280000003</v>
      </c>
      <c r="S811" s="64">
        <f t="shared" si="165"/>
        <v>67.5</v>
      </c>
      <c r="T811" s="66">
        <f t="shared" si="166"/>
        <v>726.87868128000014</v>
      </c>
      <c r="U811" s="68">
        <f t="shared" si="167"/>
        <v>40.382148960000009</v>
      </c>
      <c r="V811" s="68">
        <f t="shared" si="168"/>
        <v>467.74689915057917</v>
      </c>
      <c r="W811" s="68">
        <f t="shared" si="169"/>
        <v>311.83126610038613</v>
      </c>
    </row>
    <row r="812" spans="1:23" x14ac:dyDescent="0.25">
      <c r="A812" s="169" t="s">
        <v>924</v>
      </c>
      <c r="B812" s="61" t="s">
        <v>395</v>
      </c>
      <c r="C812" s="61" t="s">
        <v>589</v>
      </c>
      <c r="D812" s="61" t="s">
        <v>591</v>
      </c>
      <c r="E812" s="1" t="s">
        <v>872</v>
      </c>
      <c r="F812" s="62" t="str">
        <f t="shared" si="170"/>
        <v>20123</v>
      </c>
      <c r="G812" s="255">
        <v>10620123</v>
      </c>
      <c r="H812" s="1" t="s">
        <v>386</v>
      </c>
      <c r="I812" s="61">
        <v>10</v>
      </c>
      <c r="J812" s="61">
        <v>3.2</v>
      </c>
      <c r="K812" s="61">
        <v>8</v>
      </c>
      <c r="L812" s="69">
        <f t="shared" si="159"/>
        <v>0.32</v>
      </c>
      <c r="M812" s="69">
        <f t="shared" si="160"/>
        <v>0.8</v>
      </c>
      <c r="N812" s="56">
        <f>INDEX(Rate_Chart!$A$1:$AK$127,MATCH(Data!J812,Rate_Chart!$A$1:$A$127,0),MATCH(Data!K812,Rate_Chart!$A$1:$AK$1,0))</f>
        <v>35.585112000000002</v>
      </c>
      <c r="O812" s="57">
        <f t="shared" si="161"/>
        <v>355.85112000000004</v>
      </c>
      <c r="P812" s="58">
        <f t="shared" si="162"/>
        <v>417.01303124999998</v>
      </c>
      <c r="Q812" s="58">
        <f t="shared" si="163"/>
        <v>278.00868750000001</v>
      </c>
      <c r="R812" s="66">
        <f t="shared" si="164"/>
        <v>6.2273946000000011</v>
      </c>
      <c r="S812" s="64">
        <f t="shared" si="165"/>
        <v>37.5</v>
      </c>
      <c r="T812" s="66">
        <f t="shared" si="166"/>
        <v>399.57851460000006</v>
      </c>
      <c r="U812" s="68">
        <f t="shared" si="167"/>
        <v>39.957851460000008</v>
      </c>
      <c r="V812" s="68">
        <f t="shared" si="168"/>
        <v>468.25607179687501</v>
      </c>
      <c r="W812" s="68">
        <f t="shared" si="169"/>
        <v>312.17071453124998</v>
      </c>
    </row>
    <row r="813" spans="1:23" x14ac:dyDescent="0.25">
      <c r="A813" s="169" t="s">
        <v>887</v>
      </c>
      <c r="B813" s="61" t="s">
        <v>395</v>
      </c>
      <c r="C813" s="61" t="s">
        <v>589</v>
      </c>
      <c r="D813" s="61" t="s">
        <v>865</v>
      </c>
      <c r="E813" s="1" t="s">
        <v>889</v>
      </c>
      <c r="F813" s="62" t="str">
        <f t="shared" si="170"/>
        <v>20124</v>
      </c>
      <c r="G813" s="255">
        <v>10620124</v>
      </c>
      <c r="H813" s="1" t="s">
        <v>385</v>
      </c>
      <c r="I813" s="61">
        <v>12</v>
      </c>
      <c r="J813" s="61">
        <v>6</v>
      </c>
      <c r="K813" s="61">
        <v>9</v>
      </c>
      <c r="L813" s="69">
        <f t="shared" si="159"/>
        <v>0.72</v>
      </c>
      <c r="M813" s="69">
        <f t="shared" si="160"/>
        <v>1.08</v>
      </c>
      <c r="N813" s="56">
        <f>INDEX(Rate_Chart!$A$1:$AK$127,MATCH(Data!J813,Rate_Chart!$A$1:$A$127,0),MATCH(Data!K813,Rate_Chart!$A$1:$AK$1,0))</f>
        <v>50.1</v>
      </c>
      <c r="O813" s="57">
        <f t="shared" si="161"/>
        <v>601.20000000000005</v>
      </c>
      <c r="P813" s="58">
        <f t="shared" si="162"/>
        <v>417.5</v>
      </c>
      <c r="Q813" s="58">
        <f t="shared" si="163"/>
        <v>278.33333333333331</v>
      </c>
      <c r="R813" s="66">
        <f t="shared" si="164"/>
        <v>10.521000000000003</v>
      </c>
      <c r="S813" s="64">
        <f t="shared" si="165"/>
        <v>45</v>
      </c>
      <c r="T813" s="66">
        <f t="shared" si="166"/>
        <v>656.721</v>
      </c>
      <c r="U813" s="68">
        <f t="shared" si="167"/>
        <v>54.726750000000003</v>
      </c>
      <c r="V813" s="68">
        <f t="shared" si="168"/>
        <v>456.05625000000003</v>
      </c>
      <c r="W813" s="68">
        <f t="shared" si="169"/>
        <v>304.03750000000002</v>
      </c>
    </row>
    <row r="814" spans="1:23" x14ac:dyDescent="0.25">
      <c r="A814" s="169" t="s">
        <v>887</v>
      </c>
      <c r="B814" s="61" t="s">
        <v>395</v>
      </c>
      <c r="C814" s="61" t="s">
        <v>589</v>
      </c>
      <c r="D814" s="61" t="s">
        <v>865</v>
      </c>
      <c r="E814" s="1" t="s">
        <v>889</v>
      </c>
      <c r="F814" s="62" t="str">
        <f t="shared" si="170"/>
        <v>20124</v>
      </c>
      <c r="G814" s="255">
        <v>10620124</v>
      </c>
      <c r="H814" s="1" t="s">
        <v>386</v>
      </c>
      <c r="I814" s="61">
        <v>14</v>
      </c>
      <c r="J814" s="61">
        <v>3.3</v>
      </c>
      <c r="K814" s="61">
        <v>8.5</v>
      </c>
      <c r="L814" s="69">
        <f t="shared" si="159"/>
        <v>0.46199999999999997</v>
      </c>
      <c r="M814" s="69">
        <f t="shared" si="160"/>
        <v>1.19</v>
      </c>
      <c r="N814" s="56">
        <f>INDEX(Rate_Chart!$A$1:$AK$127,MATCH(Data!J814,Rate_Chart!$A$1:$A$127,0),MATCH(Data!K814,Rate_Chart!$A$1:$AK$1,0))</f>
        <v>37.392181500000007</v>
      </c>
      <c r="O814" s="57">
        <f t="shared" si="161"/>
        <v>523.49054100000012</v>
      </c>
      <c r="P814" s="58">
        <f t="shared" si="162"/>
        <v>417.0131765799257</v>
      </c>
      <c r="Q814" s="58">
        <f t="shared" si="163"/>
        <v>278.00878438661715</v>
      </c>
      <c r="R814" s="66">
        <f t="shared" si="164"/>
        <v>9.1610844675000038</v>
      </c>
      <c r="S814" s="64">
        <f t="shared" si="165"/>
        <v>52.5</v>
      </c>
      <c r="T814" s="66">
        <f t="shared" si="166"/>
        <v>585.15162546750014</v>
      </c>
      <c r="U814" s="68">
        <f t="shared" si="167"/>
        <v>41.796544676250008</v>
      </c>
      <c r="V814" s="68">
        <f t="shared" si="168"/>
        <v>466.13246850836435</v>
      </c>
      <c r="W814" s="68">
        <f t="shared" si="169"/>
        <v>310.75497900557622</v>
      </c>
    </row>
    <row r="815" spans="1:23" x14ac:dyDescent="0.25">
      <c r="A815" s="169" t="s">
        <v>888</v>
      </c>
      <c r="B815" s="61" t="s">
        <v>394</v>
      </c>
      <c r="C815" s="61" t="s">
        <v>589</v>
      </c>
      <c r="D815" s="61" t="s">
        <v>865</v>
      </c>
      <c r="E815" s="1" t="s">
        <v>889</v>
      </c>
      <c r="F815" s="62" t="str">
        <f t="shared" si="170"/>
        <v>20124</v>
      </c>
      <c r="G815" s="255">
        <v>10620124</v>
      </c>
      <c r="H815" s="1" t="s">
        <v>385</v>
      </c>
      <c r="I815" s="61">
        <v>24</v>
      </c>
      <c r="J815" s="61">
        <v>6.1</v>
      </c>
      <c r="K815" s="61">
        <v>8.6999999999999993</v>
      </c>
      <c r="L815" s="69">
        <f t="shared" si="159"/>
        <v>1.4639999999999997</v>
      </c>
      <c r="M815" s="69">
        <f t="shared" si="160"/>
        <v>2.0879999999999996</v>
      </c>
      <c r="N815" s="56">
        <f>INDEX(Rate_Chart!$A$1:$AK$127,MATCH(Data!J815,Rate_Chart!$A$1:$A$127,0),MATCH(Data!K815,Rate_Chart!$A$1:$AK$1,0))</f>
        <v>49.9163</v>
      </c>
      <c r="O815" s="57">
        <f t="shared" si="161"/>
        <v>1197.9911999999999</v>
      </c>
      <c r="P815" s="58">
        <f t="shared" si="162"/>
        <v>419.46470588235297</v>
      </c>
      <c r="Q815" s="58">
        <f t="shared" si="163"/>
        <v>279.643137254902</v>
      </c>
      <c r="R815" s="66">
        <f t="shared" si="164"/>
        <v>20.964846000000001</v>
      </c>
      <c r="S815" s="64">
        <f t="shared" si="165"/>
        <v>90</v>
      </c>
      <c r="T815" s="66">
        <f t="shared" si="166"/>
        <v>1308.956046</v>
      </c>
      <c r="U815" s="68">
        <f t="shared" si="167"/>
        <v>54.539835250000003</v>
      </c>
      <c r="V815" s="68">
        <f t="shared" si="168"/>
        <v>458.31794327731097</v>
      </c>
      <c r="W815" s="68">
        <f t="shared" si="169"/>
        <v>305.5452955182073</v>
      </c>
    </row>
    <row r="816" spans="1:23" x14ac:dyDescent="0.25">
      <c r="A816" s="169" t="s">
        <v>888</v>
      </c>
      <c r="B816" s="61" t="s">
        <v>394</v>
      </c>
      <c r="C816" s="61" t="s">
        <v>589</v>
      </c>
      <c r="D816" s="61" t="s">
        <v>865</v>
      </c>
      <c r="E816" s="1" t="s">
        <v>889</v>
      </c>
      <c r="F816" s="62" t="str">
        <f t="shared" si="170"/>
        <v>20124</v>
      </c>
      <c r="G816" s="255">
        <v>10620124</v>
      </c>
      <c r="H816" s="1" t="s">
        <v>386</v>
      </c>
      <c r="I816" s="61">
        <v>58</v>
      </c>
      <c r="J816" s="61">
        <v>3.5</v>
      </c>
      <c r="K816" s="61">
        <v>8.1999999999999993</v>
      </c>
      <c r="L816" s="69">
        <f t="shared" ref="L816:L879" si="171">J816*I816/100</f>
        <v>2.0299999999999998</v>
      </c>
      <c r="M816" s="69">
        <f t="shared" ref="M816:M879" si="172">K816*I816/100</f>
        <v>4.7559999999999993</v>
      </c>
      <c r="N816" s="56">
        <f>INDEX(Rate_Chart!$A$1:$AK$127,MATCH(Data!J816,Rate_Chart!$A$1:$A$127,0),MATCH(Data!K816,Rate_Chart!$A$1:$AK$1,0))</f>
        <v>37.392139800000002</v>
      </c>
      <c r="O816" s="57">
        <f t="shared" ref="O816:O879" si="173">N816*I816</f>
        <v>2168.7441084000002</v>
      </c>
      <c r="P816" s="58">
        <f t="shared" ref="P816:P879" si="174">N816/(J816%+K816%*2/3)</f>
        <v>417.01271152416359</v>
      </c>
      <c r="Q816" s="58">
        <f t="shared" ref="Q816:Q879" si="175">P816*2/3</f>
        <v>278.00847434944239</v>
      </c>
      <c r="R816" s="66">
        <f t="shared" ref="R816:R879" si="176">O816*1.75%</f>
        <v>37.953021897000006</v>
      </c>
      <c r="S816" s="64">
        <f t="shared" ref="S816:S879" si="177">I816*3.75</f>
        <v>217.5</v>
      </c>
      <c r="T816" s="66">
        <f t="shared" ref="T816:T879" si="178">R816+S816+O816</f>
        <v>2424.1971302970001</v>
      </c>
      <c r="U816" s="68">
        <f t="shared" ref="U816:U879" si="179">T816/I816</f>
        <v>41.796502246499998</v>
      </c>
      <c r="V816" s="68">
        <f t="shared" ref="V816:V879" si="180">U816/(J816%+K816%*2/3)</f>
        <v>466.13199531412636</v>
      </c>
      <c r="W816" s="68">
        <f t="shared" ref="W816:W879" si="181">V816*2/3</f>
        <v>310.7546635427509</v>
      </c>
    </row>
    <row r="817" spans="1:23" x14ac:dyDescent="0.25">
      <c r="A817" s="169" t="s">
        <v>888</v>
      </c>
      <c r="B817" s="61" t="s">
        <v>395</v>
      </c>
      <c r="C817" s="61" t="s">
        <v>589</v>
      </c>
      <c r="D817" s="61" t="s">
        <v>865</v>
      </c>
      <c r="E817" s="1" t="s">
        <v>889</v>
      </c>
      <c r="F817" s="62" t="str">
        <f t="shared" si="170"/>
        <v>20124</v>
      </c>
      <c r="G817" s="255">
        <v>10620124</v>
      </c>
      <c r="H817" s="1" t="s">
        <v>386</v>
      </c>
      <c r="I817" s="61">
        <v>21</v>
      </c>
      <c r="J817" s="61">
        <v>3.3</v>
      </c>
      <c r="K817" s="61">
        <v>8.3000000000000007</v>
      </c>
      <c r="L817" s="69">
        <f t="shared" si="171"/>
        <v>0.69299999999999995</v>
      </c>
      <c r="M817" s="69">
        <f t="shared" si="172"/>
        <v>1.7430000000000001</v>
      </c>
      <c r="N817" s="56">
        <f>INDEX(Rate_Chart!$A$1:$AK$127,MATCH(Data!J817,Rate_Chart!$A$1:$A$127,0),MATCH(Data!K817,Rate_Chart!$A$1:$AK$1,0))</f>
        <v>36.836153700000004</v>
      </c>
      <c r="O817" s="57">
        <f t="shared" si="173"/>
        <v>773.55922770000006</v>
      </c>
      <c r="P817" s="58">
        <f t="shared" si="174"/>
        <v>417.01306075471695</v>
      </c>
      <c r="Q817" s="58">
        <f t="shared" si="175"/>
        <v>278.00870716981132</v>
      </c>
      <c r="R817" s="66">
        <f t="shared" si="176"/>
        <v>13.537286484750002</v>
      </c>
      <c r="S817" s="64">
        <f t="shared" si="177"/>
        <v>78.75</v>
      </c>
      <c r="T817" s="66">
        <f t="shared" si="178"/>
        <v>865.84651418475005</v>
      </c>
      <c r="U817" s="68">
        <f t="shared" si="179"/>
        <v>41.230786389750001</v>
      </c>
      <c r="V817" s="68">
        <f t="shared" si="180"/>
        <v>466.76361950660373</v>
      </c>
      <c r="W817" s="68">
        <f t="shared" si="181"/>
        <v>311.1757463377358</v>
      </c>
    </row>
    <row r="818" spans="1:23" x14ac:dyDescent="0.25">
      <c r="A818" s="169" t="s">
        <v>919</v>
      </c>
      <c r="B818" s="61" t="s">
        <v>394</v>
      </c>
      <c r="C818" s="61" t="s">
        <v>589</v>
      </c>
      <c r="D818" s="61" t="s">
        <v>865</v>
      </c>
      <c r="E818" s="1" t="s">
        <v>889</v>
      </c>
      <c r="F818" s="62" t="str">
        <f t="shared" si="170"/>
        <v>20124</v>
      </c>
      <c r="G818" s="255">
        <v>10620124</v>
      </c>
      <c r="H818" s="1" t="s">
        <v>385</v>
      </c>
      <c r="I818" s="61">
        <v>7</v>
      </c>
      <c r="J818" s="61">
        <v>5.8</v>
      </c>
      <c r="K818" s="61">
        <v>9</v>
      </c>
      <c r="L818" s="69">
        <f t="shared" si="171"/>
        <v>0.40600000000000003</v>
      </c>
      <c r="M818" s="69">
        <f t="shared" si="172"/>
        <v>0.63</v>
      </c>
      <c r="N818" s="56">
        <f>INDEX(Rate_Chart!$A$1:$AK$127,MATCH(Data!J818,Rate_Chart!$A$1:$A$127,0),MATCH(Data!K818,Rate_Chart!$A$1:$AK$1,0))</f>
        <v>48.43</v>
      </c>
      <c r="O818" s="57">
        <f t="shared" si="173"/>
        <v>339.01</v>
      </c>
      <c r="P818" s="58">
        <f t="shared" si="174"/>
        <v>410.42372881355936</v>
      </c>
      <c r="Q818" s="58">
        <f t="shared" si="175"/>
        <v>273.61581920903956</v>
      </c>
      <c r="R818" s="66">
        <f t="shared" si="176"/>
        <v>5.9326750000000006</v>
      </c>
      <c r="S818" s="64">
        <f t="shared" si="177"/>
        <v>26.25</v>
      </c>
      <c r="T818" s="66">
        <f t="shared" si="178"/>
        <v>371.19267500000001</v>
      </c>
      <c r="U818" s="68">
        <f t="shared" si="179"/>
        <v>53.027525000000004</v>
      </c>
      <c r="V818" s="68">
        <f t="shared" si="180"/>
        <v>449.38580508474581</v>
      </c>
      <c r="W818" s="68">
        <f t="shared" si="181"/>
        <v>299.59053672316389</v>
      </c>
    </row>
    <row r="819" spans="1:23" x14ac:dyDescent="0.25">
      <c r="A819" s="169" t="s">
        <v>919</v>
      </c>
      <c r="B819" s="61" t="s">
        <v>394</v>
      </c>
      <c r="C819" s="61" t="s">
        <v>589</v>
      </c>
      <c r="D819" s="61" t="s">
        <v>865</v>
      </c>
      <c r="E819" s="1" t="s">
        <v>889</v>
      </c>
      <c r="F819" s="62" t="str">
        <f t="shared" si="170"/>
        <v>20124</v>
      </c>
      <c r="G819" s="255">
        <v>10620124</v>
      </c>
      <c r="H819" s="1" t="s">
        <v>386</v>
      </c>
      <c r="I819" s="61">
        <v>12</v>
      </c>
      <c r="J819" s="61">
        <v>3.5</v>
      </c>
      <c r="K819" s="61">
        <v>8.3000000000000007</v>
      </c>
      <c r="L819" s="69">
        <f t="shared" si="171"/>
        <v>0.42</v>
      </c>
      <c r="M819" s="69">
        <f t="shared" si="172"/>
        <v>0.99600000000000011</v>
      </c>
      <c r="N819" s="56">
        <f>INDEX(Rate_Chart!$A$1:$AK$127,MATCH(Data!J819,Rate_Chart!$A$1:$A$127,0),MATCH(Data!K819,Rate_Chart!$A$1:$AK$1,0))</f>
        <v>37.670153700000007</v>
      </c>
      <c r="O819" s="57">
        <f t="shared" si="173"/>
        <v>452.04184440000006</v>
      </c>
      <c r="P819" s="58">
        <f t="shared" si="174"/>
        <v>417.01277158671587</v>
      </c>
      <c r="Q819" s="58">
        <f t="shared" si="175"/>
        <v>278.00851439114393</v>
      </c>
      <c r="R819" s="66">
        <f t="shared" si="176"/>
        <v>7.9107322770000019</v>
      </c>
      <c r="S819" s="64">
        <f t="shared" si="177"/>
        <v>45</v>
      </c>
      <c r="T819" s="66">
        <f t="shared" si="178"/>
        <v>504.95257667700008</v>
      </c>
      <c r="U819" s="68">
        <f t="shared" si="179"/>
        <v>42.079381389750004</v>
      </c>
      <c r="V819" s="68">
        <f t="shared" si="180"/>
        <v>465.82341021863465</v>
      </c>
      <c r="W819" s="68">
        <f t="shared" si="181"/>
        <v>310.54894014575643</v>
      </c>
    </row>
    <row r="820" spans="1:23" x14ac:dyDescent="0.25">
      <c r="A820" s="169" t="s">
        <v>919</v>
      </c>
      <c r="B820" s="61" t="s">
        <v>395</v>
      </c>
      <c r="C820" s="61" t="s">
        <v>589</v>
      </c>
      <c r="D820" s="61" t="s">
        <v>865</v>
      </c>
      <c r="E820" s="1" t="s">
        <v>889</v>
      </c>
      <c r="F820" s="62" t="str">
        <f t="shared" si="170"/>
        <v>20124</v>
      </c>
      <c r="G820" s="255">
        <v>10620124</v>
      </c>
      <c r="H820" s="1" t="s">
        <v>385</v>
      </c>
      <c r="I820" s="61">
        <v>8</v>
      </c>
      <c r="J820" s="61">
        <v>6.1</v>
      </c>
      <c r="K820" s="61">
        <v>8.6</v>
      </c>
      <c r="L820" s="69">
        <f t="shared" si="171"/>
        <v>0.48799999999999999</v>
      </c>
      <c r="M820" s="69">
        <f t="shared" si="172"/>
        <v>0.68799999999999994</v>
      </c>
      <c r="N820" s="56">
        <f>INDEX(Rate_Chart!$A$1:$AK$127,MATCH(Data!J820,Rate_Chart!$A$1:$A$127,0),MATCH(Data!K820,Rate_Chart!$A$1:$AK$1,0))</f>
        <v>49.9163</v>
      </c>
      <c r="O820" s="57">
        <f t="shared" si="173"/>
        <v>399.3304</v>
      </c>
      <c r="P820" s="58">
        <f t="shared" si="174"/>
        <v>421.82788732394374</v>
      </c>
      <c r="Q820" s="58">
        <f t="shared" si="175"/>
        <v>281.21859154929581</v>
      </c>
      <c r="R820" s="66">
        <f t="shared" si="176"/>
        <v>6.9882820000000008</v>
      </c>
      <c r="S820" s="64">
        <f t="shared" si="177"/>
        <v>30</v>
      </c>
      <c r="T820" s="66">
        <f t="shared" si="178"/>
        <v>436.31868199999997</v>
      </c>
      <c r="U820" s="68">
        <f t="shared" si="179"/>
        <v>54.539835249999996</v>
      </c>
      <c r="V820" s="68">
        <f t="shared" si="180"/>
        <v>460.90001619718311</v>
      </c>
      <c r="W820" s="68">
        <f t="shared" si="181"/>
        <v>307.26667746478876</v>
      </c>
    </row>
    <row r="821" spans="1:23" x14ac:dyDescent="0.25">
      <c r="A821" s="169" t="s">
        <v>919</v>
      </c>
      <c r="B821" s="61" t="s">
        <v>395</v>
      </c>
      <c r="C821" s="61" t="s">
        <v>589</v>
      </c>
      <c r="D821" s="61" t="s">
        <v>865</v>
      </c>
      <c r="E821" s="1" t="s">
        <v>889</v>
      </c>
      <c r="F821" s="62" t="str">
        <f t="shared" si="170"/>
        <v>20124</v>
      </c>
      <c r="G821" s="255">
        <v>10620124</v>
      </c>
      <c r="H821" s="1" t="s">
        <v>386</v>
      </c>
      <c r="I821" s="61">
        <v>20</v>
      </c>
      <c r="J821" s="61">
        <v>3.6</v>
      </c>
      <c r="K821" s="61">
        <v>8.3000000000000007</v>
      </c>
      <c r="L821" s="69">
        <f t="shared" si="171"/>
        <v>0.72</v>
      </c>
      <c r="M821" s="69">
        <f t="shared" si="172"/>
        <v>1.66</v>
      </c>
      <c r="N821" s="56">
        <f>INDEX(Rate_Chart!$A$1:$AK$127,MATCH(Data!J821,Rate_Chart!$A$1:$A$127,0),MATCH(Data!K821,Rate_Chart!$A$1:$AK$1,0))</f>
        <v>38.087153700000009</v>
      </c>
      <c r="O821" s="57">
        <f t="shared" si="173"/>
        <v>761.74307400000021</v>
      </c>
      <c r="P821" s="58">
        <f t="shared" si="174"/>
        <v>417.01263175182481</v>
      </c>
      <c r="Q821" s="58">
        <f t="shared" si="175"/>
        <v>278.00842116788323</v>
      </c>
      <c r="R821" s="66">
        <f t="shared" si="176"/>
        <v>13.330503795000006</v>
      </c>
      <c r="S821" s="64">
        <f t="shared" si="177"/>
        <v>75</v>
      </c>
      <c r="T821" s="66">
        <f t="shared" si="178"/>
        <v>850.07357779500023</v>
      </c>
      <c r="U821" s="68">
        <f t="shared" si="179"/>
        <v>42.503678889750013</v>
      </c>
      <c r="V821" s="68">
        <f t="shared" si="180"/>
        <v>465.36874696806575</v>
      </c>
      <c r="W821" s="68">
        <f t="shared" si="181"/>
        <v>310.24583131204383</v>
      </c>
    </row>
    <row r="822" spans="1:23" x14ac:dyDescent="0.25">
      <c r="A822" s="169" t="s">
        <v>920</v>
      </c>
      <c r="B822" s="61" t="s">
        <v>394</v>
      </c>
      <c r="C822" s="61" t="s">
        <v>589</v>
      </c>
      <c r="D822" s="61" t="s">
        <v>865</v>
      </c>
      <c r="E822" s="1" t="s">
        <v>889</v>
      </c>
      <c r="F822" s="62" t="str">
        <f t="shared" si="170"/>
        <v>20124</v>
      </c>
      <c r="G822" s="255">
        <v>10620124</v>
      </c>
      <c r="H822" s="1" t="s">
        <v>385</v>
      </c>
      <c r="I822" s="61">
        <v>13</v>
      </c>
      <c r="J822" s="61">
        <v>6</v>
      </c>
      <c r="K822" s="61">
        <v>8.6</v>
      </c>
      <c r="L822" s="69">
        <f t="shared" si="171"/>
        <v>0.78</v>
      </c>
      <c r="M822" s="69">
        <f t="shared" si="172"/>
        <v>1.1179999999999999</v>
      </c>
      <c r="N822" s="56">
        <f>INDEX(Rate_Chart!$A$1:$AK$127,MATCH(Data!J822,Rate_Chart!$A$1:$A$127,0),MATCH(Data!K822,Rate_Chart!$A$1:$AK$1,0))</f>
        <v>49.097999999999999</v>
      </c>
      <c r="O822" s="57">
        <f t="shared" si="173"/>
        <v>638.274</v>
      </c>
      <c r="P822" s="58">
        <f t="shared" si="174"/>
        <v>418.44886363636368</v>
      </c>
      <c r="Q822" s="58">
        <f t="shared" si="175"/>
        <v>278.96590909090912</v>
      </c>
      <c r="R822" s="66">
        <f t="shared" si="176"/>
        <v>11.169795000000001</v>
      </c>
      <c r="S822" s="64">
        <f t="shared" si="177"/>
        <v>48.75</v>
      </c>
      <c r="T822" s="66">
        <f t="shared" si="178"/>
        <v>698.19379500000002</v>
      </c>
      <c r="U822" s="68">
        <f t="shared" si="179"/>
        <v>53.707215000000005</v>
      </c>
      <c r="V822" s="68">
        <f t="shared" si="180"/>
        <v>457.73194602272736</v>
      </c>
      <c r="W822" s="68">
        <f t="shared" si="181"/>
        <v>305.15463068181822</v>
      </c>
    </row>
    <row r="823" spans="1:23" x14ac:dyDescent="0.25">
      <c r="A823" s="169" t="s">
        <v>920</v>
      </c>
      <c r="B823" s="61" t="s">
        <v>394</v>
      </c>
      <c r="C823" s="61" t="s">
        <v>589</v>
      </c>
      <c r="D823" s="61" t="s">
        <v>865</v>
      </c>
      <c r="E823" s="1" t="s">
        <v>889</v>
      </c>
      <c r="F823" s="62" t="str">
        <f t="shared" si="170"/>
        <v>20124</v>
      </c>
      <c r="G823" s="255">
        <v>10620124</v>
      </c>
      <c r="H823" s="1" t="s">
        <v>386</v>
      </c>
      <c r="I823" s="61">
        <v>16</v>
      </c>
      <c r="J823" s="61">
        <v>3.1</v>
      </c>
      <c r="K823" s="61">
        <v>8.3000000000000007</v>
      </c>
      <c r="L823" s="69">
        <f t="shared" si="171"/>
        <v>0.496</v>
      </c>
      <c r="M823" s="69">
        <f t="shared" si="172"/>
        <v>1.3280000000000001</v>
      </c>
      <c r="N823" s="56">
        <f>INDEX(Rate_Chart!$A$1:$AK$127,MATCH(Data!J823,Rate_Chart!$A$1:$A$127,0),MATCH(Data!K823,Rate_Chart!$A$1:$AK$1,0))</f>
        <v>36.002153700000008</v>
      </c>
      <c r="O823" s="57">
        <f t="shared" si="173"/>
        <v>576.03445920000013</v>
      </c>
      <c r="P823" s="58">
        <f t="shared" si="174"/>
        <v>417.01336332046338</v>
      </c>
      <c r="Q823" s="58">
        <f t="shared" si="175"/>
        <v>278.00890888030892</v>
      </c>
      <c r="R823" s="66">
        <f t="shared" si="176"/>
        <v>10.080603036000003</v>
      </c>
      <c r="S823" s="64">
        <f t="shared" si="177"/>
        <v>60</v>
      </c>
      <c r="T823" s="66">
        <f t="shared" si="178"/>
        <v>646.11506223600009</v>
      </c>
      <c r="U823" s="68">
        <f t="shared" si="179"/>
        <v>40.382191389750005</v>
      </c>
      <c r="V823" s="68">
        <f t="shared" si="180"/>
        <v>467.74739061486486</v>
      </c>
      <c r="W823" s="68">
        <f t="shared" si="181"/>
        <v>311.83159374324322</v>
      </c>
    </row>
    <row r="824" spans="1:23" x14ac:dyDescent="0.25">
      <c r="A824" s="169" t="s">
        <v>920</v>
      </c>
      <c r="B824" s="61" t="s">
        <v>395</v>
      </c>
      <c r="C824" s="61" t="s">
        <v>589</v>
      </c>
      <c r="D824" s="61" t="s">
        <v>865</v>
      </c>
      <c r="E824" s="1" t="s">
        <v>889</v>
      </c>
      <c r="F824" s="62" t="str">
        <f t="shared" si="170"/>
        <v>20124</v>
      </c>
      <c r="G824" s="255">
        <v>10620124</v>
      </c>
      <c r="H824" s="1" t="s">
        <v>385</v>
      </c>
      <c r="I824" s="61">
        <v>8</v>
      </c>
      <c r="J824" s="61">
        <v>5.6</v>
      </c>
      <c r="K824" s="61">
        <v>8.6</v>
      </c>
      <c r="L824" s="69">
        <f t="shared" si="171"/>
        <v>0.44799999999999995</v>
      </c>
      <c r="M824" s="69">
        <f t="shared" si="172"/>
        <v>0.68799999999999994</v>
      </c>
      <c r="N824" s="56">
        <f>INDEX(Rate_Chart!$A$1:$AK$127,MATCH(Data!J824,Rate_Chart!$A$1:$A$127,0),MATCH(Data!K824,Rate_Chart!$A$1:$AK$1,0))</f>
        <v>45.824799999999996</v>
      </c>
      <c r="O824" s="57">
        <f t="shared" si="173"/>
        <v>366.59839999999997</v>
      </c>
      <c r="P824" s="58">
        <f t="shared" si="174"/>
        <v>404.33647058823533</v>
      </c>
      <c r="Q824" s="58">
        <f t="shared" si="175"/>
        <v>269.55764705882353</v>
      </c>
      <c r="R824" s="66">
        <f t="shared" si="176"/>
        <v>6.4154720000000003</v>
      </c>
      <c r="S824" s="64">
        <f t="shared" si="177"/>
        <v>30</v>
      </c>
      <c r="T824" s="66">
        <f t="shared" si="178"/>
        <v>403.01387199999999</v>
      </c>
      <c r="U824" s="68">
        <f t="shared" si="179"/>
        <v>50.376733999999999</v>
      </c>
      <c r="V824" s="68">
        <f t="shared" si="180"/>
        <v>444.50059411764715</v>
      </c>
      <c r="W824" s="68">
        <f t="shared" si="181"/>
        <v>296.33372941176475</v>
      </c>
    </row>
    <row r="825" spans="1:23" x14ac:dyDescent="0.25">
      <c r="A825" s="169" t="s">
        <v>920</v>
      </c>
      <c r="B825" s="61" t="s">
        <v>395</v>
      </c>
      <c r="C825" s="61" t="s">
        <v>589</v>
      </c>
      <c r="D825" s="61" t="s">
        <v>865</v>
      </c>
      <c r="E825" s="1" t="s">
        <v>889</v>
      </c>
      <c r="F825" s="62" t="str">
        <f t="shared" si="170"/>
        <v>20124</v>
      </c>
      <c r="G825" s="255">
        <v>10620124</v>
      </c>
      <c r="H825" s="1" t="s">
        <v>386</v>
      </c>
      <c r="I825" s="61">
        <v>20</v>
      </c>
      <c r="J825" s="61">
        <v>3.2</v>
      </c>
      <c r="K825" s="61">
        <v>8.3000000000000007</v>
      </c>
      <c r="L825" s="69">
        <f t="shared" si="171"/>
        <v>0.64</v>
      </c>
      <c r="M825" s="69">
        <f t="shared" si="172"/>
        <v>1.66</v>
      </c>
      <c r="N825" s="56">
        <f>INDEX(Rate_Chart!$A$1:$AK$127,MATCH(Data!J825,Rate_Chart!$A$1:$A$127,0),MATCH(Data!K825,Rate_Chart!$A$1:$AK$1,0))</f>
        <v>36.419153700000003</v>
      </c>
      <c r="O825" s="57">
        <f t="shared" si="173"/>
        <v>728.38307400000008</v>
      </c>
      <c r="P825" s="58">
        <f t="shared" si="174"/>
        <v>417.01321030534348</v>
      </c>
      <c r="Q825" s="58">
        <f t="shared" si="175"/>
        <v>278.00880687022897</v>
      </c>
      <c r="R825" s="66">
        <f t="shared" si="176"/>
        <v>12.746703795000002</v>
      </c>
      <c r="S825" s="64">
        <f t="shared" si="177"/>
        <v>75</v>
      </c>
      <c r="T825" s="66">
        <f t="shared" si="178"/>
        <v>816.12977779500011</v>
      </c>
      <c r="U825" s="68">
        <f t="shared" si="179"/>
        <v>40.806488889750007</v>
      </c>
      <c r="V825" s="68">
        <f t="shared" si="180"/>
        <v>467.24987278339694</v>
      </c>
      <c r="W825" s="68">
        <f t="shared" si="181"/>
        <v>311.49991518893131</v>
      </c>
    </row>
    <row r="826" spans="1:23" x14ac:dyDescent="0.25">
      <c r="A826" s="169" t="s">
        <v>922</v>
      </c>
      <c r="B826" s="61" t="s">
        <v>394</v>
      </c>
      <c r="C826" s="61" t="s">
        <v>589</v>
      </c>
      <c r="D826" s="61" t="s">
        <v>865</v>
      </c>
      <c r="E826" s="1" t="s">
        <v>889</v>
      </c>
      <c r="F826" s="62" t="str">
        <f t="shared" si="170"/>
        <v>20124</v>
      </c>
      <c r="G826" s="255">
        <v>10620124</v>
      </c>
      <c r="H826" s="1" t="s">
        <v>385</v>
      </c>
      <c r="I826" s="61">
        <v>13</v>
      </c>
      <c r="J826" s="61">
        <v>5.7</v>
      </c>
      <c r="K826" s="61">
        <v>8.6</v>
      </c>
      <c r="L826" s="69">
        <f t="shared" si="171"/>
        <v>0.7410000000000001</v>
      </c>
      <c r="M826" s="69">
        <f t="shared" si="172"/>
        <v>1.1179999999999999</v>
      </c>
      <c r="N826" s="56">
        <f>INDEX(Rate_Chart!$A$1:$AK$127,MATCH(Data!J826,Rate_Chart!$A$1:$A$127,0),MATCH(Data!K826,Rate_Chart!$A$1:$AK$1,0))</f>
        <v>46.643099999999997</v>
      </c>
      <c r="O826" s="57">
        <f t="shared" si="173"/>
        <v>606.36029999999994</v>
      </c>
      <c r="P826" s="58">
        <f t="shared" si="174"/>
        <v>407.95714285714286</v>
      </c>
      <c r="Q826" s="58">
        <f t="shared" si="175"/>
        <v>271.97142857142859</v>
      </c>
      <c r="R826" s="66">
        <f t="shared" si="176"/>
        <v>10.611305249999999</v>
      </c>
      <c r="S826" s="64">
        <f t="shared" si="177"/>
        <v>48.75</v>
      </c>
      <c r="T826" s="66">
        <f t="shared" si="178"/>
        <v>665.72160524999993</v>
      </c>
      <c r="U826" s="68">
        <f t="shared" si="179"/>
        <v>51.209354249999997</v>
      </c>
      <c r="V826" s="68">
        <f t="shared" si="180"/>
        <v>447.89522667638482</v>
      </c>
      <c r="W826" s="68">
        <f t="shared" si="181"/>
        <v>298.59681778425653</v>
      </c>
    </row>
    <row r="827" spans="1:23" x14ac:dyDescent="0.25">
      <c r="A827" s="169" t="s">
        <v>922</v>
      </c>
      <c r="B827" s="61" t="s">
        <v>394</v>
      </c>
      <c r="C827" s="61" t="s">
        <v>589</v>
      </c>
      <c r="D827" s="61" t="s">
        <v>865</v>
      </c>
      <c r="E827" s="1" t="s">
        <v>889</v>
      </c>
      <c r="F827" s="62" t="str">
        <f t="shared" si="170"/>
        <v>20124</v>
      </c>
      <c r="G827" s="255">
        <v>10620124</v>
      </c>
      <c r="H827" s="1" t="s">
        <v>386</v>
      </c>
      <c r="I827" s="61">
        <v>18</v>
      </c>
      <c r="J827" s="61">
        <v>3.2</v>
      </c>
      <c r="K827" s="61">
        <v>8.1</v>
      </c>
      <c r="L827" s="69">
        <f t="shared" si="171"/>
        <v>0.57600000000000007</v>
      </c>
      <c r="M827" s="69">
        <f t="shared" si="172"/>
        <v>1.4579999999999997</v>
      </c>
      <c r="N827" s="56">
        <f>INDEX(Rate_Chart!$A$1:$AK$127,MATCH(Data!J827,Rate_Chart!$A$1:$A$127,0),MATCH(Data!K827,Rate_Chart!$A$1:$AK$1,0))</f>
        <v>35.8631259</v>
      </c>
      <c r="O827" s="57">
        <f t="shared" si="173"/>
        <v>645.5362662</v>
      </c>
      <c r="P827" s="58">
        <f t="shared" si="174"/>
        <v>417.01309186046512</v>
      </c>
      <c r="Q827" s="58">
        <f t="shared" si="175"/>
        <v>278.00872790697673</v>
      </c>
      <c r="R827" s="66">
        <f t="shared" si="176"/>
        <v>11.296884658500002</v>
      </c>
      <c r="S827" s="64">
        <f t="shared" si="177"/>
        <v>67.5</v>
      </c>
      <c r="T827" s="66">
        <f t="shared" si="178"/>
        <v>724.33315085849995</v>
      </c>
      <c r="U827" s="68">
        <f t="shared" si="179"/>
        <v>40.24073060325</v>
      </c>
      <c r="V827" s="68">
        <f t="shared" si="180"/>
        <v>467.91547213081401</v>
      </c>
      <c r="W827" s="68">
        <f t="shared" si="181"/>
        <v>311.94364808720934</v>
      </c>
    </row>
    <row r="828" spans="1:23" x14ac:dyDescent="0.25">
      <c r="A828" s="169" t="s">
        <v>922</v>
      </c>
      <c r="B828" s="61" t="s">
        <v>395</v>
      </c>
      <c r="C828" s="61" t="s">
        <v>589</v>
      </c>
      <c r="D828" s="61" t="s">
        <v>865</v>
      </c>
      <c r="E828" s="1" t="s">
        <v>889</v>
      </c>
      <c r="F828" s="62" t="str">
        <f t="shared" si="170"/>
        <v>20124</v>
      </c>
      <c r="G828" s="255">
        <v>10620124</v>
      </c>
      <c r="H828" s="1" t="s">
        <v>385</v>
      </c>
      <c r="I828" s="61">
        <v>6</v>
      </c>
      <c r="J828" s="61">
        <v>6.1</v>
      </c>
      <c r="K828" s="61">
        <v>8.6</v>
      </c>
      <c r="L828" s="69">
        <f t="shared" si="171"/>
        <v>0.36599999999999994</v>
      </c>
      <c r="M828" s="69">
        <f t="shared" si="172"/>
        <v>0.5159999999999999</v>
      </c>
      <c r="N828" s="56">
        <f>INDEX(Rate_Chart!$A$1:$AK$127,MATCH(Data!J828,Rate_Chart!$A$1:$A$127,0),MATCH(Data!K828,Rate_Chart!$A$1:$AK$1,0))</f>
        <v>49.9163</v>
      </c>
      <c r="O828" s="57">
        <f t="shared" si="173"/>
        <v>299.49779999999998</v>
      </c>
      <c r="P828" s="58">
        <f t="shared" si="174"/>
        <v>421.82788732394374</v>
      </c>
      <c r="Q828" s="58">
        <f t="shared" si="175"/>
        <v>281.21859154929581</v>
      </c>
      <c r="R828" s="66">
        <f t="shared" si="176"/>
        <v>5.2412115000000004</v>
      </c>
      <c r="S828" s="64">
        <f t="shared" si="177"/>
        <v>22.5</v>
      </c>
      <c r="T828" s="66">
        <f t="shared" si="178"/>
        <v>327.2390115</v>
      </c>
      <c r="U828" s="68">
        <f t="shared" si="179"/>
        <v>54.539835250000003</v>
      </c>
      <c r="V828" s="68">
        <f t="shared" si="180"/>
        <v>460.90001619718316</v>
      </c>
      <c r="W828" s="68">
        <f t="shared" si="181"/>
        <v>307.26667746478876</v>
      </c>
    </row>
    <row r="829" spans="1:23" x14ac:dyDescent="0.25">
      <c r="A829" s="169" t="s">
        <v>922</v>
      </c>
      <c r="B829" s="61" t="s">
        <v>395</v>
      </c>
      <c r="C829" s="61" t="s">
        <v>589</v>
      </c>
      <c r="D829" s="61" t="s">
        <v>865</v>
      </c>
      <c r="E829" s="1" t="s">
        <v>889</v>
      </c>
      <c r="F829" s="62" t="str">
        <f t="shared" si="170"/>
        <v>20124</v>
      </c>
      <c r="G829" s="255">
        <v>10620124</v>
      </c>
      <c r="H829" s="1" t="s">
        <v>386</v>
      </c>
      <c r="I829" s="61">
        <v>20</v>
      </c>
      <c r="J829" s="61">
        <v>3.2</v>
      </c>
      <c r="K829" s="61">
        <v>8.1</v>
      </c>
      <c r="L829" s="69">
        <f t="shared" si="171"/>
        <v>0.64</v>
      </c>
      <c r="M829" s="69">
        <f t="shared" si="172"/>
        <v>1.62</v>
      </c>
      <c r="N829" s="56">
        <f>INDEX(Rate_Chart!$A$1:$AK$127,MATCH(Data!J829,Rate_Chart!$A$1:$A$127,0),MATCH(Data!K829,Rate_Chart!$A$1:$AK$1,0))</f>
        <v>35.8631259</v>
      </c>
      <c r="O829" s="57">
        <f t="shared" si="173"/>
        <v>717.262518</v>
      </c>
      <c r="P829" s="58">
        <f t="shared" si="174"/>
        <v>417.01309186046512</v>
      </c>
      <c r="Q829" s="58">
        <f t="shared" si="175"/>
        <v>278.00872790697673</v>
      </c>
      <c r="R829" s="66">
        <f t="shared" si="176"/>
        <v>12.552094065</v>
      </c>
      <c r="S829" s="64">
        <f t="shared" si="177"/>
        <v>75</v>
      </c>
      <c r="T829" s="66">
        <f t="shared" si="178"/>
        <v>804.81461206500001</v>
      </c>
      <c r="U829" s="68">
        <f t="shared" si="179"/>
        <v>40.24073060325</v>
      </c>
      <c r="V829" s="68">
        <f t="shared" si="180"/>
        <v>467.91547213081401</v>
      </c>
      <c r="W829" s="68">
        <f t="shared" si="181"/>
        <v>311.94364808720934</v>
      </c>
    </row>
    <row r="830" spans="1:23" x14ac:dyDescent="0.25">
      <c r="A830" s="169" t="s">
        <v>923</v>
      </c>
      <c r="B830" s="61" t="s">
        <v>394</v>
      </c>
      <c r="C830" s="61" t="s">
        <v>589</v>
      </c>
      <c r="D830" s="61" t="s">
        <v>865</v>
      </c>
      <c r="E830" s="1" t="s">
        <v>889</v>
      </c>
      <c r="F830" s="62" t="str">
        <f t="shared" si="170"/>
        <v>20124</v>
      </c>
      <c r="G830" s="255">
        <v>10620124</v>
      </c>
      <c r="H830" s="1" t="s">
        <v>386</v>
      </c>
      <c r="I830" s="61">
        <v>26</v>
      </c>
      <c r="J830" s="61">
        <v>3.5</v>
      </c>
      <c r="K830" s="61">
        <v>8.1</v>
      </c>
      <c r="L830" s="69">
        <f t="shared" si="171"/>
        <v>0.91</v>
      </c>
      <c r="M830" s="69">
        <f t="shared" si="172"/>
        <v>2.1059999999999999</v>
      </c>
      <c r="N830" s="56">
        <f>INDEX(Rate_Chart!$A$1:$AK$127,MATCH(Data!J830,Rate_Chart!$A$1:$A$127,0),MATCH(Data!K830,Rate_Chart!$A$1:$AK$1,0))</f>
        <v>37.114125900000005</v>
      </c>
      <c r="O830" s="57">
        <f t="shared" si="173"/>
        <v>964.96727340000007</v>
      </c>
      <c r="P830" s="58">
        <f t="shared" si="174"/>
        <v>417.01265056179784</v>
      </c>
      <c r="Q830" s="58">
        <f t="shared" si="175"/>
        <v>278.00843370786521</v>
      </c>
      <c r="R830" s="66">
        <f t="shared" si="176"/>
        <v>16.886927284500004</v>
      </c>
      <c r="S830" s="64">
        <f t="shared" si="177"/>
        <v>97.5</v>
      </c>
      <c r="T830" s="66">
        <f t="shared" si="178"/>
        <v>1079.3542006845</v>
      </c>
      <c r="U830" s="68">
        <f t="shared" si="179"/>
        <v>41.513623103249998</v>
      </c>
      <c r="V830" s="68">
        <f t="shared" si="180"/>
        <v>466.44520340730338</v>
      </c>
      <c r="W830" s="68">
        <f t="shared" si="181"/>
        <v>310.96346893820225</v>
      </c>
    </row>
    <row r="831" spans="1:23" x14ac:dyDescent="0.25">
      <c r="A831" s="169" t="s">
        <v>923</v>
      </c>
      <c r="B831" s="61" t="s">
        <v>395</v>
      </c>
      <c r="C831" s="61" t="s">
        <v>589</v>
      </c>
      <c r="D831" s="61" t="s">
        <v>865</v>
      </c>
      <c r="E831" s="1" t="s">
        <v>889</v>
      </c>
      <c r="F831" s="62" t="str">
        <f t="shared" si="170"/>
        <v>20124</v>
      </c>
      <c r="G831" s="255">
        <v>10620124</v>
      </c>
      <c r="H831" s="1" t="s">
        <v>385</v>
      </c>
      <c r="I831" s="61">
        <v>10</v>
      </c>
      <c r="J831" s="61">
        <v>5.9</v>
      </c>
      <c r="K831" s="61">
        <v>8.8000000000000007</v>
      </c>
      <c r="L831" s="69">
        <f t="shared" si="171"/>
        <v>0.59</v>
      </c>
      <c r="M831" s="69">
        <f t="shared" si="172"/>
        <v>0.88</v>
      </c>
      <c r="N831" s="56">
        <f>INDEX(Rate_Chart!$A$1:$AK$127,MATCH(Data!J831,Rate_Chart!$A$1:$A$127,0),MATCH(Data!K831,Rate_Chart!$A$1:$AK$1,0))</f>
        <v>48.772350000000003</v>
      </c>
      <c r="O831" s="57">
        <f t="shared" si="173"/>
        <v>487.72350000000006</v>
      </c>
      <c r="P831" s="58">
        <f t="shared" si="174"/>
        <v>414.49589235127479</v>
      </c>
      <c r="Q831" s="58">
        <f t="shared" si="175"/>
        <v>276.33059490084986</v>
      </c>
      <c r="R831" s="66">
        <f t="shared" si="176"/>
        <v>8.5351612500000016</v>
      </c>
      <c r="S831" s="64">
        <f t="shared" si="177"/>
        <v>37.5</v>
      </c>
      <c r="T831" s="66">
        <f t="shared" si="178"/>
        <v>533.75866125000005</v>
      </c>
      <c r="U831" s="68">
        <f t="shared" si="179"/>
        <v>53.375866125000002</v>
      </c>
      <c r="V831" s="68">
        <f t="shared" si="180"/>
        <v>453.61925885269125</v>
      </c>
      <c r="W831" s="68">
        <f t="shared" si="181"/>
        <v>302.41283923512748</v>
      </c>
    </row>
    <row r="832" spans="1:23" x14ac:dyDescent="0.25">
      <c r="A832" s="169" t="s">
        <v>923</v>
      </c>
      <c r="B832" s="61" t="s">
        <v>395</v>
      </c>
      <c r="C832" s="61" t="s">
        <v>589</v>
      </c>
      <c r="D832" s="61" t="s">
        <v>865</v>
      </c>
      <c r="E832" s="1" t="s">
        <v>889</v>
      </c>
      <c r="F832" s="62" t="str">
        <f t="shared" si="170"/>
        <v>20124</v>
      </c>
      <c r="G832" s="255">
        <v>10620124</v>
      </c>
      <c r="H832" s="1" t="s">
        <v>386</v>
      </c>
      <c r="I832" s="61">
        <v>19</v>
      </c>
      <c r="J832" s="61">
        <v>3.5</v>
      </c>
      <c r="K832" s="61">
        <v>8.3000000000000007</v>
      </c>
      <c r="L832" s="69">
        <f t="shared" si="171"/>
        <v>0.66500000000000004</v>
      </c>
      <c r="M832" s="69">
        <f t="shared" si="172"/>
        <v>1.5770000000000002</v>
      </c>
      <c r="N832" s="56">
        <f>INDEX(Rate_Chart!$A$1:$AK$127,MATCH(Data!J832,Rate_Chart!$A$1:$A$127,0),MATCH(Data!K832,Rate_Chart!$A$1:$AK$1,0))</f>
        <v>37.670153700000007</v>
      </c>
      <c r="O832" s="57">
        <f t="shared" si="173"/>
        <v>715.73292030000016</v>
      </c>
      <c r="P832" s="58">
        <f t="shared" si="174"/>
        <v>417.01277158671587</v>
      </c>
      <c r="Q832" s="58">
        <f t="shared" si="175"/>
        <v>278.00851439114393</v>
      </c>
      <c r="R832" s="66">
        <f t="shared" si="176"/>
        <v>12.525326105250004</v>
      </c>
      <c r="S832" s="64">
        <f t="shared" si="177"/>
        <v>71.25</v>
      </c>
      <c r="T832" s="66">
        <f t="shared" si="178"/>
        <v>799.50824640525013</v>
      </c>
      <c r="U832" s="68">
        <f t="shared" si="179"/>
        <v>42.079381389750004</v>
      </c>
      <c r="V832" s="68">
        <f t="shared" si="180"/>
        <v>465.82341021863465</v>
      </c>
      <c r="W832" s="68">
        <f t="shared" si="181"/>
        <v>310.54894014575643</v>
      </c>
    </row>
    <row r="833" spans="1:23" x14ac:dyDescent="0.25">
      <c r="A833" s="169" t="s">
        <v>924</v>
      </c>
      <c r="B833" s="61" t="s">
        <v>394</v>
      </c>
      <c r="C833" s="61" t="s">
        <v>589</v>
      </c>
      <c r="D833" s="61" t="s">
        <v>865</v>
      </c>
      <c r="E833" s="1" t="s">
        <v>889</v>
      </c>
      <c r="F833" s="62" t="str">
        <f t="shared" si="170"/>
        <v>20124</v>
      </c>
      <c r="G833" s="255">
        <v>10620124</v>
      </c>
      <c r="H833" s="1" t="s">
        <v>385</v>
      </c>
      <c r="I833" s="61">
        <v>15</v>
      </c>
      <c r="J833" s="61">
        <v>5.8</v>
      </c>
      <c r="K833" s="61">
        <v>8.8000000000000007</v>
      </c>
      <c r="L833" s="69">
        <f t="shared" si="171"/>
        <v>0.87</v>
      </c>
      <c r="M833" s="69">
        <f t="shared" si="172"/>
        <v>1.32</v>
      </c>
      <c r="N833" s="56">
        <f>INDEX(Rate_Chart!$A$1:$AK$127,MATCH(Data!J833,Rate_Chart!$A$1:$A$127,0),MATCH(Data!K833,Rate_Chart!$A$1:$AK$1,0))</f>
        <v>47.945700000000002</v>
      </c>
      <c r="O833" s="57">
        <f t="shared" si="173"/>
        <v>719.18550000000005</v>
      </c>
      <c r="P833" s="58">
        <f t="shared" si="174"/>
        <v>410.96314285714288</v>
      </c>
      <c r="Q833" s="58">
        <f t="shared" si="175"/>
        <v>273.97542857142861</v>
      </c>
      <c r="R833" s="66">
        <f t="shared" si="176"/>
        <v>12.585746250000001</v>
      </c>
      <c r="S833" s="64">
        <f t="shared" si="177"/>
        <v>56.25</v>
      </c>
      <c r="T833" s="66">
        <f t="shared" si="178"/>
        <v>788.0212462500001</v>
      </c>
      <c r="U833" s="68">
        <f t="shared" si="179"/>
        <v>52.53474975000001</v>
      </c>
      <c r="V833" s="68">
        <f t="shared" si="180"/>
        <v>450.29785500000008</v>
      </c>
      <c r="W833" s="68">
        <f t="shared" si="181"/>
        <v>300.19857000000007</v>
      </c>
    </row>
    <row r="834" spans="1:23" x14ac:dyDescent="0.25">
      <c r="A834" s="169" t="s">
        <v>924</v>
      </c>
      <c r="B834" s="61" t="s">
        <v>394</v>
      </c>
      <c r="C834" s="61" t="s">
        <v>589</v>
      </c>
      <c r="D834" s="61" t="s">
        <v>865</v>
      </c>
      <c r="E834" s="1" t="s">
        <v>889</v>
      </c>
      <c r="F834" s="62" t="str">
        <f t="shared" si="170"/>
        <v>20124</v>
      </c>
      <c r="G834" s="255">
        <v>10620124</v>
      </c>
      <c r="H834" s="1" t="s">
        <v>386</v>
      </c>
      <c r="I834" s="61">
        <v>22</v>
      </c>
      <c r="J834" s="61">
        <v>3.2</v>
      </c>
      <c r="K834" s="61">
        <v>8.3000000000000007</v>
      </c>
      <c r="L834" s="69">
        <f t="shared" si="171"/>
        <v>0.70400000000000007</v>
      </c>
      <c r="M834" s="69">
        <f t="shared" si="172"/>
        <v>1.8260000000000003</v>
      </c>
      <c r="N834" s="56">
        <f>INDEX(Rate_Chart!$A$1:$AK$127,MATCH(Data!J834,Rate_Chart!$A$1:$A$127,0),MATCH(Data!K834,Rate_Chart!$A$1:$AK$1,0))</f>
        <v>36.419153700000003</v>
      </c>
      <c r="O834" s="57">
        <f t="shared" si="173"/>
        <v>801.22138140000004</v>
      </c>
      <c r="P834" s="58">
        <f t="shared" si="174"/>
        <v>417.01321030534348</v>
      </c>
      <c r="Q834" s="58">
        <f t="shared" si="175"/>
        <v>278.00880687022897</v>
      </c>
      <c r="R834" s="66">
        <f t="shared" si="176"/>
        <v>14.021374174500002</v>
      </c>
      <c r="S834" s="64">
        <f t="shared" si="177"/>
        <v>82.5</v>
      </c>
      <c r="T834" s="66">
        <f t="shared" si="178"/>
        <v>897.74275557450005</v>
      </c>
      <c r="U834" s="68">
        <f t="shared" si="179"/>
        <v>40.80648888975</v>
      </c>
      <c r="V834" s="68">
        <f t="shared" si="180"/>
        <v>467.24987278339688</v>
      </c>
      <c r="W834" s="68">
        <f t="shared" si="181"/>
        <v>311.49991518893125</v>
      </c>
    </row>
    <row r="835" spans="1:23" x14ac:dyDescent="0.25">
      <c r="A835" s="169" t="s">
        <v>924</v>
      </c>
      <c r="B835" s="61" t="s">
        <v>395</v>
      </c>
      <c r="C835" s="61" t="s">
        <v>589</v>
      </c>
      <c r="D835" s="61" t="s">
        <v>865</v>
      </c>
      <c r="E835" s="1" t="s">
        <v>889</v>
      </c>
      <c r="F835" s="62" t="str">
        <f t="shared" si="170"/>
        <v>20124</v>
      </c>
      <c r="G835" s="255">
        <v>10620124</v>
      </c>
      <c r="H835" s="1" t="s">
        <v>385</v>
      </c>
      <c r="I835" s="61">
        <v>29</v>
      </c>
      <c r="J835" s="61">
        <v>6.3</v>
      </c>
      <c r="K835" s="61">
        <v>8.8000000000000007</v>
      </c>
      <c r="L835" s="69">
        <f t="shared" si="171"/>
        <v>1.827</v>
      </c>
      <c r="M835" s="69">
        <f t="shared" si="172"/>
        <v>2.552</v>
      </c>
      <c r="N835" s="56">
        <f>INDEX(Rate_Chart!$A$1:$AK$127,MATCH(Data!J835,Rate_Chart!$A$1:$A$127,0),MATCH(Data!K835,Rate_Chart!$A$1:$AK$1,0))</f>
        <v>52.078949999999999</v>
      </c>
      <c r="O835" s="57">
        <f t="shared" si="173"/>
        <v>1510.28955</v>
      </c>
      <c r="P835" s="58">
        <f t="shared" si="174"/>
        <v>428.04616438356163</v>
      </c>
      <c r="Q835" s="58">
        <f t="shared" si="175"/>
        <v>285.36410958904111</v>
      </c>
      <c r="R835" s="66">
        <f t="shared" si="176"/>
        <v>26.430067125000001</v>
      </c>
      <c r="S835" s="64">
        <f t="shared" si="177"/>
        <v>108.75</v>
      </c>
      <c r="T835" s="66">
        <f t="shared" si="178"/>
        <v>1645.469617125</v>
      </c>
      <c r="U835" s="68">
        <f t="shared" si="179"/>
        <v>56.740331625000003</v>
      </c>
      <c r="V835" s="68">
        <f t="shared" si="180"/>
        <v>466.35889006849317</v>
      </c>
      <c r="W835" s="68">
        <f t="shared" si="181"/>
        <v>310.90592671232878</v>
      </c>
    </row>
    <row r="836" spans="1:23" x14ac:dyDescent="0.25">
      <c r="A836" s="169" t="s">
        <v>924</v>
      </c>
      <c r="B836" s="61" t="s">
        <v>395</v>
      </c>
      <c r="C836" s="61" t="s">
        <v>589</v>
      </c>
      <c r="D836" s="61" t="s">
        <v>865</v>
      </c>
      <c r="E836" s="1" t="s">
        <v>889</v>
      </c>
      <c r="F836" s="62" t="str">
        <f t="shared" si="170"/>
        <v>20124</v>
      </c>
      <c r="G836" s="255">
        <v>10620124</v>
      </c>
      <c r="H836" s="1" t="s">
        <v>386</v>
      </c>
      <c r="I836" s="61">
        <v>7</v>
      </c>
      <c r="J836" s="61">
        <v>3.3</v>
      </c>
      <c r="K836" s="61">
        <v>8.1</v>
      </c>
      <c r="L836" s="69">
        <f t="shared" si="171"/>
        <v>0.23099999999999998</v>
      </c>
      <c r="M836" s="69">
        <f t="shared" si="172"/>
        <v>0.56699999999999995</v>
      </c>
      <c r="N836" s="56">
        <f>INDEX(Rate_Chart!$A$1:$AK$127,MATCH(Data!J836,Rate_Chart!$A$1:$A$127,0),MATCH(Data!K836,Rate_Chart!$A$1:$AK$1,0))</f>
        <v>36.280125900000002</v>
      </c>
      <c r="O836" s="57">
        <f t="shared" si="173"/>
        <v>253.96088130000001</v>
      </c>
      <c r="P836" s="58">
        <f t="shared" si="174"/>
        <v>417.0129413793104</v>
      </c>
      <c r="Q836" s="58">
        <f t="shared" si="175"/>
        <v>278.00862758620696</v>
      </c>
      <c r="R836" s="66">
        <f t="shared" si="176"/>
        <v>4.4443154227500008</v>
      </c>
      <c r="S836" s="64">
        <f t="shared" si="177"/>
        <v>26.25</v>
      </c>
      <c r="T836" s="66">
        <f t="shared" si="178"/>
        <v>284.65519672275002</v>
      </c>
      <c r="U836" s="68">
        <f t="shared" si="179"/>
        <v>40.665028103250002</v>
      </c>
      <c r="V836" s="68">
        <f t="shared" si="180"/>
        <v>467.4141161293104</v>
      </c>
      <c r="W836" s="68">
        <f t="shared" si="181"/>
        <v>311.6094107528736</v>
      </c>
    </row>
    <row r="837" spans="1:23" x14ac:dyDescent="0.25">
      <c r="A837" s="169" t="s">
        <v>888</v>
      </c>
      <c r="B837" s="61" t="s">
        <v>394</v>
      </c>
      <c r="C837" s="61" t="s">
        <v>589</v>
      </c>
      <c r="D837" s="61" t="s">
        <v>590</v>
      </c>
      <c r="E837" s="1" t="s">
        <v>890</v>
      </c>
      <c r="F837" s="62" t="str">
        <f t="shared" ref="F837:F900" si="182">MID(E837,2,5)</f>
        <v>20125</v>
      </c>
      <c r="G837" s="255">
        <v>10620125</v>
      </c>
      <c r="H837" s="1" t="s">
        <v>385</v>
      </c>
      <c r="I837" s="61">
        <v>14</v>
      </c>
      <c r="J837" s="61">
        <v>5.9</v>
      </c>
      <c r="K837" s="61">
        <v>8.6</v>
      </c>
      <c r="L837" s="69">
        <f t="shared" si="171"/>
        <v>0.82600000000000007</v>
      </c>
      <c r="M837" s="69">
        <f t="shared" si="172"/>
        <v>1.204</v>
      </c>
      <c r="N837" s="56">
        <f>INDEX(Rate_Chart!$A$1:$AK$127,MATCH(Data!J837,Rate_Chart!$A$1:$A$127,0),MATCH(Data!K837,Rate_Chart!$A$1:$AK$1,0))</f>
        <v>48.279699999999998</v>
      </c>
      <c r="O837" s="57">
        <f t="shared" si="173"/>
        <v>675.91579999999999</v>
      </c>
      <c r="P837" s="58">
        <f t="shared" si="174"/>
        <v>415.01174785100284</v>
      </c>
      <c r="Q837" s="58">
        <f t="shared" si="175"/>
        <v>276.67449856733521</v>
      </c>
      <c r="R837" s="66">
        <f t="shared" si="176"/>
        <v>11.828526500000001</v>
      </c>
      <c r="S837" s="64">
        <f t="shared" si="177"/>
        <v>52.5</v>
      </c>
      <c r="T837" s="66">
        <f t="shared" si="178"/>
        <v>740.24432649999994</v>
      </c>
      <c r="U837" s="68">
        <f t="shared" si="179"/>
        <v>52.874594749999993</v>
      </c>
      <c r="V837" s="68">
        <f t="shared" si="180"/>
        <v>454.50941045845269</v>
      </c>
      <c r="W837" s="68">
        <f t="shared" si="181"/>
        <v>303.00627363896848</v>
      </c>
    </row>
    <row r="838" spans="1:23" x14ac:dyDescent="0.25">
      <c r="A838" s="169" t="s">
        <v>888</v>
      </c>
      <c r="B838" s="61" t="s">
        <v>395</v>
      </c>
      <c r="C838" s="61" t="s">
        <v>589</v>
      </c>
      <c r="D838" s="61" t="s">
        <v>590</v>
      </c>
      <c r="E838" s="1" t="s">
        <v>890</v>
      </c>
      <c r="F838" s="62" t="str">
        <f t="shared" si="182"/>
        <v>20125</v>
      </c>
      <c r="G838" s="255">
        <v>10620125</v>
      </c>
      <c r="H838" s="1" t="s">
        <v>385</v>
      </c>
      <c r="I838" s="61">
        <v>4</v>
      </c>
      <c r="J838" s="61">
        <v>7</v>
      </c>
      <c r="K838" s="61">
        <v>8.8000000000000007</v>
      </c>
      <c r="L838" s="69">
        <f t="shared" si="171"/>
        <v>0.28000000000000003</v>
      </c>
      <c r="M838" s="69">
        <f t="shared" si="172"/>
        <v>0.35200000000000004</v>
      </c>
      <c r="N838" s="56">
        <f>INDEX(Rate_Chart!$A$1:$AK$127,MATCH(Data!J838,Rate_Chart!$A$1:$A$127,0),MATCH(Data!K838,Rate_Chart!$A$1:$AK$1,0))</f>
        <v>57.865500000000004</v>
      </c>
      <c r="O838" s="57">
        <f t="shared" si="173"/>
        <v>231.46200000000002</v>
      </c>
      <c r="P838" s="58">
        <f t="shared" si="174"/>
        <v>449.73186528497411</v>
      </c>
      <c r="Q838" s="58">
        <f t="shared" si="175"/>
        <v>299.82124352331607</v>
      </c>
      <c r="R838" s="66">
        <f t="shared" si="176"/>
        <v>4.0505850000000008</v>
      </c>
      <c r="S838" s="64">
        <f t="shared" si="177"/>
        <v>15</v>
      </c>
      <c r="T838" s="66">
        <f t="shared" si="178"/>
        <v>250.51258500000003</v>
      </c>
      <c r="U838" s="68">
        <f t="shared" si="179"/>
        <v>62.628146250000007</v>
      </c>
      <c r="V838" s="68">
        <f t="shared" si="180"/>
        <v>486.74725064766841</v>
      </c>
      <c r="W838" s="68">
        <f t="shared" si="181"/>
        <v>324.49816709844561</v>
      </c>
    </row>
    <row r="839" spans="1:23" x14ac:dyDescent="0.25">
      <c r="A839" s="169" t="s">
        <v>888</v>
      </c>
      <c r="B839" s="61" t="s">
        <v>395</v>
      </c>
      <c r="C839" s="61" t="s">
        <v>589</v>
      </c>
      <c r="D839" s="61" t="s">
        <v>590</v>
      </c>
      <c r="E839" s="1" t="s">
        <v>890</v>
      </c>
      <c r="F839" s="62" t="str">
        <f t="shared" si="182"/>
        <v>20125</v>
      </c>
      <c r="G839" s="255">
        <v>10620125</v>
      </c>
      <c r="H839" s="1" t="s">
        <v>386</v>
      </c>
      <c r="I839" s="61">
        <v>30</v>
      </c>
      <c r="J839" s="61">
        <v>3.9</v>
      </c>
      <c r="K839" s="61">
        <v>8</v>
      </c>
      <c r="L839" s="69">
        <f t="shared" si="171"/>
        <v>1.17</v>
      </c>
      <c r="M839" s="69">
        <f t="shared" si="172"/>
        <v>2.4</v>
      </c>
      <c r="N839" s="56">
        <f>INDEX(Rate_Chart!$A$1:$AK$127,MATCH(Data!J839,Rate_Chart!$A$1:$A$127,0),MATCH(Data!K839,Rate_Chart!$A$1:$AK$1,0))</f>
        <v>38.504112000000006</v>
      </c>
      <c r="O839" s="57">
        <f t="shared" si="173"/>
        <v>1155.1233600000003</v>
      </c>
      <c r="P839" s="58">
        <f t="shared" si="174"/>
        <v>417.0120433212997</v>
      </c>
      <c r="Q839" s="58">
        <f t="shared" si="175"/>
        <v>278.00802888086645</v>
      </c>
      <c r="R839" s="66">
        <f t="shared" si="176"/>
        <v>20.214658800000006</v>
      </c>
      <c r="S839" s="64">
        <f t="shared" si="177"/>
        <v>112.5</v>
      </c>
      <c r="T839" s="66">
        <f t="shared" si="178"/>
        <v>1287.8380188000003</v>
      </c>
      <c r="U839" s="68">
        <f t="shared" si="179"/>
        <v>42.927933960000011</v>
      </c>
      <c r="V839" s="68">
        <f t="shared" si="180"/>
        <v>464.92347249097486</v>
      </c>
      <c r="W839" s="68">
        <f t="shared" si="181"/>
        <v>309.94898166064991</v>
      </c>
    </row>
    <row r="840" spans="1:23" x14ac:dyDescent="0.25">
      <c r="A840" s="169" t="s">
        <v>919</v>
      </c>
      <c r="B840" s="61" t="s">
        <v>394</v>
      </c>
      <c r="C840" s="61" t="s">
        <v>589</v>
      </c>
      <c r="D840" s="61" t="s">
        <v>590</v>
      </c>
      <c r="E840" s="1" t="s">
        <v>890</v>
      </c>
      <c r="F840" s="62" t="str">
        <f t="shared" si="182"/>
        <v>20125</v>
      </c>
      <c r="G840" s="255">
        <v>10620125</v>
      </c>
      <c r="H840" s="1" t="s">
        <v>385</v>
      </c>
      <c r="I840" s="61">
        <v>8</v>
      </c>
      <c r="J840" s="61">
        <v>7.4</v>
      </c>
      <c r="K840" s="61">
        <v>8.8000000000000007</v>
      </c>
      <c r="L840" s="69">
        <f t="shared" si="171"/>
        <v>0.59200000000000008</v>
      </c>
      <c r="M840" s="69">
        <f t="shared" si="172"/>
        <v>0.70400000000000007</v>
      </c>
      <c r="N840" s="56">
        <f>INDEX(Rate_Chart!$A$1:$AK$127,MATCH(Data!J840,Rate_Chart!$A$1:$A$127,0),MATCH(Data!K840,Rate_Chart!$A$1:$AK$1,0))</f>
        <v>61.172100000000007</v>
      </c>
      <c r="O840" s="57">
        <f t="shared" si="173"/>
        <v>489.37680000000006</v>
      </c>
      <c r="P840" s="58">
        <f t="shared" si="174"/>
        <v>461.09623115577887</v>
      </c>
      <c r="Q840" s="58">
        <f t="shared" si="175"/>
        <v>307.39748743718593</v>
      </c>
      <c r="R840" s="66">
        <f t="shared" si="176"/>
        <v>8.5640940000000025</v>
      </c>
      <c r="S840" s="64">
        <f t="shared" si="177"/>
        <v>30</v>
      </c>
      <c r="T840" s="66">
        <f t="shared" si="178"/>
        <v>527.94089400000007</v>
      </c>
      <c r="U840" s="68">
        <f t="shared" si="179"/>
        <v>65.992611750000009</v>
      </c>
      <c r="V840" s="68">
        <f t="shared" si="180"/>
        <v>497.43174685929648</v>
      </c>
      <c r="W840" s="68">
        <f t="shared" si="181"/>
        <v>331.6211645728643</v>
      </c>
    </row>
    <row r="841" spans="1:23" x14ac:dyDescent="0.25">
      <c r="A841" s="169" t="s">
        <v>919</v>
      </c>
      <c r="B841" s="61" t="s">
        <v>394</v>
      </c>
      <c r="C841" s="61" t="s">
        <v>589</v>
      </c>
      <c r="D841" s="61" t="s">
        <v>590</v>
      </c>
      <c r="E841" s="1" t="s">
        <v>890</v>
      </c>
      <c r="F841" s="62" t="str">
        <f t="shared" si="182"/>
        <v>20125</v>
      </c>
      <c r="G841" s="255">
        <v>10620125</v>
      </c>
      <c r="H841" s="1" t="s">
        <v>386</v>
      </c>
      <c r="I841" s="61">
        <v>25</v>
      </c>
      <c r="J841" s="61">
        <v>3.1</v>
      </c>
      <c r="K841" s="61">
        <v>8.1</v>
      </c>
      <c r="L841" s="69">
        <f t="shared" si="171"/>
        <v>0.77500000000000002</v>
      </c>
      <c r="M841" s="69">
        <f t="shared" si="172"/>
        <v>2.0249999999999999</v>
      </c>
      <c r="N841" s="56">
        <f>INDEX(Rate_Chart!$A$1:$AK$127,MATCH(Data!J841,Rate_Chart!$A$1:$A$127,0),MATCH(Data!K841,Rate_Chart!$A$1:$AK$1,0))</f>
        <v>35.446125899999998</v>
      </c>
      <c r="O841" s="57">
        <f t="shared" si="173"/>
        <v>886.15314749999993</v>
      </c>
      <c r="P841" s="58">
        <f t="shared" si="174"/>
        <v>417.01324588235298</v>
      </c>
      <c r="Q841" s="58">
        <f t="shared" si="175"/>
        <v>278.0088305882353</v>
      </c>
      <c r="R841" s="66">
        <f t="shared" si="176"/>
        <v>15.507680081250001</v>
      </c>
      <c r="S841" s="64">
        <f t="shared" si="177"/>
        <v>93.75</v>
      </c>
      <c r="T841" s="66">
        <f t="shared" si="178"/>
        <v>995.41082758124992</v>
      </c>
      <c r="U841" s="68">
        <f t="shared" si="179"/>
        <v>39.816433103249999</v>
      </c>
      <c r="V841" s="68">
        <f t="shared" si="180"/>
        <v>468.42862474411766</v>
      </c>
      <c r="W841" s="68">
        <f t="shared" si="181"/>
        <v>312.28574982941177</v>
      </c>
    </row>
    <row r="842" spans="1:23" x14ac:dyDescent="0.25">
      <c r="A842" s="169" t="s">
        <v>919</v>
      </c>
      <c r="B842" s="61" t="s">
        <v>395</v>
      </c>
      <c r="C842" s="61" t="s">
        <v>589</v>
      </c>
      <c r="D842" s="61" t="s">
        <v>590</v>
      </c>
      <c r="E842" s="1" t="s">
        <v>890</v>
      </c>
      <c r="F842" s="62" t="str">
        <f t="shared" si="182"/>
        <v>20125</v>
      </c>
      <c r="G842" s="255">
        <v>10620125</v>
      </c>
      <c r="H842" s="1" t="s">
        <v>386</v>
      </c>
      <c r="I842" s="61">
        <v>39</v>
      </c>
      <c r="J842" s="61">
        <v>3.6</v>
      </c>
      <c r="K842" s="61">
        <v>8.1</v>
      </c>
      <c r="L842" s="69">
        <f t="shared" si="171"/>
        <v>1.4040000000000001</v>
      </c>
      <c r="M842" s="69">
        <f t="shared" si="172"/>
        <v>3.1589999999999998</v>
      </c>
      <c r="N842" s="56">
        <f>INDEX(Rate_Chart!$A$1:$AK$127,MATCH(Data!J842,Rate_Chart!$A$1:$A$127,0),MATCH(Data!K842,Rate_Chart!$A$1:$AK$1,0))</f>
        <v>37.531125900000006</v>
      </c>
      <c r="O842" s="57">
        <f t="shared" si="173"/>
        <v>1463.7139101000002</v>
      </c>
      <c r="P842" s="58">
        <f t="shared" si="174"/>
        <v>417.01251000000008</v>
      </c>
      <c r="Q842" s="58">
        <f t="shared" si="175"/>
        <v>278.00834000000003</v>
      </c>
      <c r="R842" s="66">
        <f t="shared" si="176"/>
        <v>25.614993426750008</v>
      </c>
      <c r="S842" s="64">
        <f t="shared" si="177"/>
        <v>146.25</v>
      </c>
      <c r="T842" s="66">
        <f t="shared" si="178"/>
        <v>1635.5789035267503</v>
      </c>
      <c r="U842" s="68">
        <f t="shared" si="179"/>
        <v>41.937920603250006</v>
      </c>
      <c r="V842" s="68">
        <f t="shared" si="180"/>
        <v>465.97689559166673</v>
      </c>
      <c r="W842" s="68">
        <f t="shared" si="181"/>
        <v>310.6512637277778</v>
      </c>
    </row>
    <row r="843" spans="1:23" x14ac:dyDescent="0.25">
      <c r="A843" s="169" t="s">
        <v>920</v>
      </c>
      <c r="B843" s="61" t="s">
        <v>394</v>
      </c>
      <c r="C843" s="61" t="s">
        <v>589</v>
      </c>
      <c r="D843" s="61" t="s">
        <v>590</v>
      </c>
      <c r="E843" s="1" t="s">
        <v>890</v>
      </c>
      <c r="F843" s="62" t="str">
        <f t="shared" si="182"/>
        <v>20125</v>
      </c>
      <c r="G843" s="255">
        <v>10620125</v>
      </c>
      <c r="H843" s="1" t="s">
        <v>385</v>
      </c>
      <c r="I843" s="61">
        <v>8</v>
      </c>
      <c r="J843" s="61">
        <v>7.3</v>
      </c>
      <c r="K843" s="61">
        <v>8.8000000000000007</v>
      </c>
      <c r="L843" s="69">
        <f t="shared" si="171"/>
        <v>0.58399999999999996</v>
      </c>
      <c r="M843" s="69">
        <f t="shared" si="172"/>
        <v>0.70400000000000007</v>
      </c>
      <c r="N843" s="56">
        <f>INDEX(Rate_Chart!$A$1:$AK$127,MATCH(Data!J843,Rate_Chart!$A$1:$A$127,0),MATCH(Data!K843,Rate_Chart!$A$1:$AK$1,0))</f>
        <v>60.34545</v>
      </c>
      <c r="O843" s="57">
        <f t="shared" si="173"/>
        <v>482.7636</v>
      </c>
      <c r="P843" s="58">
        <f t="shared" si="174"/>
        <v>458.31987341772157</v>
      </c>
      <c r="Q843" s="58">
        <f t="shared" si="175"/>
        <v>305.54658227848103</v>
      </c>
      <c r="R843" s="66">
        <f t="shared" si="176"/>
        <v>8.4483630000000005</v>
      </c>
      <c r="S843" s="64">
        <f t="shared" si="177"/>
        <v>30</v>
      </c>
      <c r="T843" s="66">
        <f t="shared" si="178"/>
        <v>521.21196299999997</v>
      </c>
      <c r="U843" s="68">
        <f t="shared" si="179"/>
        <v>65.151495374999996</v>
      </c>
      <c r="V843" s="68">
        <f t="shared" si="180"/>
        <v>494.82148386075949</v>
      </c>
      <c r="W843" s="68">
        <f t="shared" si="181"/>
        <v>329.88098924050632</v>
      </c>
    </row>
    <row r="844" spans="1:23" x14ac:dyDescent="0.25">
      <c r="A844" s="169" t="s">
        <v>920</v>
      </c>
      <c r="B844" s="61" t="s">
        <v>394</v>
      </c>
      <c r="C844" s="61" t="s">
        <v>589</v>
      </c>
      <c r="D844" s="61" t="s">
        <v>590</v>
      </c>
      <c r="E844" s="1" t="s">
        <v>890</v>
      </c>
      <c r="F844" s="62" t="str">
        <f t="shared" si="182"/>
        <v>20125</v>
      </c>
      <c r="G844" s="255">
        <v>10620125</v>
      </c>
      <c r="H844" s="1" t="s">
        <v>386</v>
      </c>
      <c r="I844" s="61">
        <v>33</v>
      </c>
      <c r="J844" s="61">
        <v>3</v>
      </c>
      <c r="K844" s="61">
        <v>8</v>
      </c>
      <c r="L844" s="69">
        <f t="shared" si="171"/>
        <v>0.99</v>
      </c>
      <c r="M844" s="69">
        <f t="shared" si="172"/>
        <v>2.64</v>
      </c>
      <c r="N844" s="56">
        <f>INDEX(Rate_Chart!$A$1:$AK$127,MATCH(Data!J844,Rate_Chart!$A$1:$A$127,0),MATCH(Data!K844,Rate_Chart!$A$1:$AK$1,0))</f>
        <v>34.751112000000006</v>
      </c>
      <c r="O844" s="57">
        <f t="shared" si="173"/>
        <v>1146.7866960000001</v>
      </c>
      <c r="P844" s="58">
        <f t="shared" si="174"/>
        <v>417.01334400000002</v>
      </c>
      <c r="Q844" s="58">
        <f t="shared" si="175"/>
        <v>278.00889599999999</v>
      </c>
      <c r="R844" s="66">
        <f t="shared" si="176"/>
        <v>20.068767180000005</v>
      </c>
      <c r="S844" s="64">
        <f t="shared" si="177"/>
        <v>123.75</v>
      </c>
      <c r="T844" s="66">
        <f t="shared" si="178"/>
        <v>1290.6054631800002</v>
      </c>
      <c r="U844" s="68">
        <f t="shared" si="179"/>
        <v>39.109256460000005</v>
      </c>
      <c r="V844" s="68">
        <f t="shared" si="180"/>
        <v>469.31107752000003</v>
      </c>
      <c r="W844" s="68">
        <f t="shared" si="181"/>
        <v>312.87405168000004</v>
      </c>
    </row>
    <row r="845" spans="1:23" x14ac:dyDescent="0.25">
      <c r="A845" s="169" t="s">
        <v>920</v>
      </c>
      <c r="B845" s="61" t="s">
        <v>395</v>
      </c>
      <c r="C845" s="61" t="s">
        <v>589</v>
      </c>
      <c r="D845" s="61" t="s">
        <v>590</v>
      </c>
      <c r="E845" s="1" t="s">
        <v>890</v>
      </c>
      <c r="F845" s="62" t="str">
        <f t="shared" si="182"/>
        <v>20125</v>
      </c>
      <c r="G845" s="255">
        <v>10620125</v>
      </c>
      <c r="H845" s="1" t="s">
        <v>386</v>
      </c>
      <c r="I845" s="61">
        <v>40</v>
      </c>
      <c r="J845" s="61">
        <v>3.2</v>
      </c>
      <c r="K845" s="61">
        <v>8.1</v>
      </c>
      <c r="L845" s="69">
        <f t="shared" si="171"/>
        <v>1.28</v>
      </c>
      <c r="M845" s="69">
        <f t="shared" si="172"/>
        <v>3.24</v>
      </c>
      <c r="N845" s="56">
        <f>INDEX(Rate_Chart!$A$1:$AK$127,MATCH(Data!J845,Rate_Chart!$A$1:$A$127,0),MATCH(Data!K845,Rate_Chart!$A$1:$AK$1,0))</f>
        <v>35.8631259</v>
      </c>
      <c r="O845" s="57">
        <f t="shared" si="173"/>
        <v>1434.525036</v>
      </c>
      <c r="P845" s="58">
        <f t="shared" si="174"/>
        <v>417.01309186046512</v>
      </c>
      <c r="Q845" s="58">
        <f t="shared" si="175"/>
        <v>278.00872790697673</v>
      </c>
      <c r="R845" s="66">
        <f t="shared" si="176"/>
        <v>25.104188130000001</v>
      </c>
      <c r="S845" s="64">
        <f t="shared" si="177"/>
        <v>150</v>
      </c>
      <c r="T845" s="66">
        <f t="shared" si="178"/>
        <v>1609.62922413</v>
      </c>
      <c r="U845" s="68">
        <f t="shared" si="179"/>
        <v>40.24073060325</v>
      </c>
      <c r="V845" s="68">
        <f t="shared" si="180"/>
        <v>467.91547213081401</v>
      </c>
      <c r="W845" s="68">
        <f t="shared" si="181"/>
        <v>311.94364808720934</v>
      </c>
    </row>
    <row r="846" spans="1:23" x14ac:dyDescent="0.25">
      <c r="A846" s="169" t="s">
        <v>922</v>
      </c>
      <c r="B846" s="61" t="s">
        <v>394</v>
      </c>
      <c r="C846" s="61" t="s">
        <v>589</v>
      </c>
      <c r="D846" s="61" t="s">
        <v>590</v>
      </c>
      <c r="E846" s="1" t="s">
        <v>890</v>
      </c>
      <c r="F846" s="62" t="str">
        <f t="shared" si="182"/>
        <v>20125</v>
      </c>
      <c r="G846" s="255">
        <v>10620125</v>
      </c>
      <c r="H846" s="1" t="s">
        <v>385</v>
      </c>
      <c r="I846" s="61">
        <v>9</v>
      </c>
      <c r="J846" s="61">
        <v>7.6</v>
      </c>
      <c r="K846" s="61">
        <v>8.8000000000000007</v>
      </c>
      <c r="L846" s="69">
        <f t="shared" si="171"/>
        <v>0.68399999999999994</v>
      </c>
      <c r="M846" s="69">
        <f t="shared" si="172"/>
        <v>0.79200000000000004</v>
      </c>
      <c r="N846" s="56">
        <f>INDEX(Rate_Chart!$A$1:$AK$127,MATCH(Data!J846,Rate_Chart!$A$1:$A$127,0),MATCH(Data!K846,Rate_Chart!$A$1:$AK$1,0))</f>
        <v>62.825400000000002</v>
      </c>
      <c r="O846" s="57">
        <f t="shared" si="173"/>
        <v>565.42859999999996</v>
      </c>
      <c r="P846" s="58">
        <f t="shared" si="174"/>
        <v>466.5252475247525</v>
      </c>
      <c r="Q846" s="58">
        <f t="shared" si="175"/>
        <v>311.01683168316833</v>
      </c>
      <c r="R846" s="66">
        <f t="shared" si="176"/>
        <v>9.8950005000000001</v>
      </c>
      <c r="S846" s="64">
        <f t="shared" si="177"/>
        <v>33.75</v>
      </c>
      <c r="T846" s="66">
        <f t="shared" si="178"/>
        <v>609.0736005</v>
      </c>
      <c r="U846" s="68">
        <f t="shared" si="179"/>
        <v>67.674844500000006</v>
      </c>
      <c r="V846" s="68">
        <f t="shared" si="180"/>
        <v>502.53597400990105</v>
      </c>
      <c r="W846" s="68">
        <f t="shared" si="181"/>
        <v>335.02398267326737</v>
      </c>
    </row>
    <row r="847" spans="1:23" x14ac:dyDescent="0.25">
      <c r="A847" s="169" t="s">
        <v>922</v>
      </c>
      <c r="B847" s="61" t="s">
        <v>394</v>
      </c>
      <c r="C847" s="61" t="s">
        <v>589</v>
      </c>
      <c r="D847" s="61" t="s">
        <v>590</v>
      </c>
      <c r="E847" s="1" t="s">
        <v>890</v>
      </c>
      <c r="F847" s="62" t="str">
        <f t="shared" si="182"/>
        <v>20125</v>
      </c>
      <c r="G847" s="255">
        <v>10620125</v>
      </c>
      <c r="H847" s="1" t="s">
        <v>386</v>
      </c>
      <c r="I847" s="61">
        <v>35</v>
      </c>
      <c r="J847" s="61">
        <v>3.1</v>
      </c>
      <c r="K847" s="61">
        <v>8.1</v>
      </c>
      <c r="L847" s="69">
        <f t="shared" si="171"/>
        <v>1.085</v>
      </c>
      <c r="M847" s="69">
        <f t="shared" si="172"/>
        <v>2.835</v>
      </c>
      <c r="N847" s="56">
        <f>INDEX(Rate_Chart!$A$1:$AK$127,MATCH(Data!J847,Rate_Chart!$A$1:$A$127,0),MATCH(Data!K847,Rate_Chart!$A$1:$AK$1,0))</f>
        <v>35.446125899999998</v>
      </c>
      <c r="O847" s="57">
        <f t="shared" si="173"/>
        <v>1240.6144064999999</v>
      </c>
      <c r="P847" s="58">
        <f t="shared" si="174"/>
        <v>417.01324588235298</v>
      </c>
      <c r="Q847" s="58">
        <f t="shared" si="175"/>
        <v>278.0088305882353</v>
      </c>
      <c r="R847" s="66">
        <f t="shared" si="176"/>
        <v>21.710752113750001</v>
      </c>
      <c r="S847" s="64">
        <f t="shared" si="177"/>
        <v>131.25</v>
      </c>
      <c r="T847" s="66">
        <f t="shared" si="178"/>
        <v>1393.5751586137499</v>
      </c>
      <c r="U847" s="68">
        <f t="shared" si="179"/>
        <v>39.816433103249999</v>
      </c>
      <c r="V847" s="68">
        <f t="shared" si="180"/>
        <v>468.42862474411766</v>
      </c>
      <c r="W847" s="68">
        <f t="shared" si="181"/>
        <v>312.28574982941177</v>
      </c>
    </row>
    <row r="848" spans="1:23" x14ac:dyDescent="0.25">
      <c r="A848" s="169" t="s">
        <v>922</v>
      </c>
      <c r="B848" s="61" t="s">
        <v>395</v>
      </c>
      <c r="C848" s="61" t="s">
        <v>589</v>
      </c>
      <c r="D848" s="61" t="s">
        <v>590</v>
      </c>
      <c r="E848" s="1" t="s">
        <v>890</v>
      </c>
      <c r="F848" s="62" t="str">
        <f t="shared" si="182"/>
        <v>20125</v>
      </c>
      <c r="G848" s="255">
        <v>10620125</v>
      </c>
      <c r="H848" s="1" t="s">
        <v>386</v>
      </c>
      <c r="I848" s="61">
        <v>37</v>
      </c>
      <c r="J848" s="61">
        <v>3.8</v>
      </c>
      <c r="K848" s="61">
        <v>8</v>
      </c>
      <c r="L848" s="69">
        <f t="shared" si="171"/>
        <v>1.4059999999999999</v>
      </c>
      <c r="M848" s="69">
        <f t="shared" si="172"/>
        <v>2.96</v>
      </c>
      <c r="N848" s="56">
        <f>INDEX(Rate_Chart!$A$1:$AK$127,MATCH(Data!J848,Rate_Chart!$A$1:$A$127,0),MATCH(Data!K848,Rate_Chart!$A$1:$AK$1,0))</f>
        <v>38.087112000000005</v>
      </c>
      <c r="O848" s="57">
        <f t="shared" si="173"/>
        <v>1409.2231440000003</v>
      </c>
      <c r="P848" s="58">
        <f t="shared" si="174"/>
        <v>417.01217518248177</v>
      </c>
      <c r="Q848" s="58">
        <f t="shared" si="175"/>
        <v>278.00811678832116</v>
      </c>
      <c r="R848" s="66">
        <f t="shared" si="176"/>
        <v>24.661405020000007</v>
      </c>
      <c r="S848" s="64">
        <f t="shared" si="177"/>
        <v>138.75</v>
      </c>
      <c r="T848" s="66">
        <f t="shared" si="178"/>
        <v>1572.6345490200003</v>
      </c>
      <c r="U848" s="68">
        <f t="shared" si="179"/>
        <v>42.50363646000001</v>
      </c>
      <c r="V848" s="68">
        <f t="shared" si="180"/>
        <v>465.36828240875923</v>
      </c>
      <c r="W848" s="68">
        <f t="shared" si="181"/>
        <v>310.24552160583949</v>
      </c>
    </row>
    <row r="849" spans="1:23" x14ac:dyDescent="0.25">
      <c r="A849" s="169" t="s">
        <v>923</v>
      </c>
      <c r="B849" s="61" t="s">
        <v>394</v>
      </c>
      <c r="C849" s="61" t="s">
        <v>589</v>
      </c>
      <c r="D849" s="61" t="s">
        <v>590</v>
      </c>
      <c r="E849" s="1" t="s">
        <v>890</v>
      </c>
      <c r="F849" s="62" t="str">
        <f t="shared" si="182"/>
        <v>20125</v>
      </c>
      <c r="G849" s="255">
        <v>10620125</v>
      </c>
      <c r="H849" s="1" t="s">
        <v>385</v>
      </c>
      <c r="I849" s="61">
        <v>7</v>
      </c>
      <c r="J849" s="61">
        <v>8</v>
      </c>
      <c r="K849" s="61">
        <v>9</v>
      </c>
      <c r="L849" s="69">
        <f t="shared" si="171"/>
        <v>0.56000000000000005</v>
      </c>
      <c r="M849" s="69">
        <f t="shared" si="172"/>
        <v>0.63</v>
      </c>
      <c r="N849" s="56">
        <f>INDEX(Rate_Chart!$A$1:$AK$127,MATCH(Data!J849,Rate_Chart!$A$1:$A$127,0),MATCH(Data!K849,Rate_Chart!$A$1:$AK$1,0))</f>
        <v>66.8</v>
      </c>
      <c r="O849" s="57">
        <f t="shared" si="173"/>
        <v>467.59999999999997</v>
      </c>
      <c r="P849" s="58">
        <f t="shared" si="174"/>
        <v>477.14285714285705</v>
      </c>
      <c r="Q849" s="58">
        <f t="shared" si="175"/>
        <v>318.09523809523802</v>
      </c>
      <c r="R849" s="66">
        <f t="shared" si="176"/>
        <v>8.1829999999999998</v>
      </c>
      <c r="S849" s="64">
        <f t="shared" si="177"/>
        <v>26.25</v>
      </c>
      <c r="T849" s="66">
        <f t="shared" si="178"/>
        <v>502.03299999999996</v>
      </c>
      <c r="U849" s="68">
        <f t="shared" si="179"/>
        <v>71.718999999999994</v>
      </c>
      <c r="V849" s="68">
        <f t="shared" si="180"/>
        <v>512.27857142857135</v>
      </c>
      <c r="W849" s="68">
        <f t="shared" si="181"/>
        <v>341.51904761904757</v>
      </c>
    </row>
    <row r="850" spans="1:23" x14ac:dyDescent="0.25">
      <c r="A850" s="169" t="s">
        <v>923</v>
      </c>
      <c r="B850" s="61" t="s">
        <v>394</v>
      </c>
      <c r="C850" s="61" t="s">
        <v>589</v>
      </c>
      <c r="D850" s="61" t="s">
        <v>590</v>
      </c>
      <c r="E850" s="1" t="s">
        <v>890</v>
      </c>
      <c r="F850" s="62" t="str">
        <f t="shared" si="182"/>
        <v>20125</v>
      </c>
      <c r="G850" s="255">
        <v>10620125</v>
      </c>
      <c r="H850" s="1" t="s">
        <v>386</v>
      </c>
      <c r="I850" s="61">
        <v>11</v>
      </c>
      <c r="J850" s="61">
        <v>4.5</v>
      </c>
      <c r="K850" s="61">
        <v>8.3000000000000007</v>
      </c>
      <c r="L850" s="69">
        <f t="shared" si="171"/>
        <v>0.495</v>
      </c>
      <c r="M850" s="69">
        <f t="shared" si="172"/>
        <v>0.91300000000000014</v>
      </c>
      <c r="N850" s="56">
        <f>INDEX(Rate_Chart!$A$1:$AK$127,MATCH(Data!J850,Rate_Chart!$A$1:$A$127,0),MATCH(Data!K850,Rate_Chart!$A$1:$AK$1,0))</f>
        <v>41.840153700000002</v>
      </c>
      <c r="O850" s="57">
        <f t="shared" si="173"/>
        <v>460.24169070000005</v>
      </c>
      <c r="P850" s="58">
        <f t="shared" si="174"/>
        <v>417.01149867109638</v>
      </c>
      <c r="Q850" s="58">
        <f t="shared" si="175"/>
        <v>278.00766578073092</v>
      </c>
      <c r="R850" s="66">
        <f t="shared" si="176"/>
        <v>8.0542295872500009</v>
      </c>
      <c r="S850" s="64">
        <f t="shared" si="177"/>
        <v>41.25</v>
      </c>
      <c r="T850" s="66">
        <f t="shared" si="178"/>
        <v>509.54592028725006</v>
      </c>
      <c r="U850" s="68">
        <f t="shared" si="179"/>
        <v>46.322356389750006</v>
      </c>
      <c r="V850" s="68">
        <f t="shared" si="180"/>
        <v>461.68461518023264</v>
      </c>
      <c r="W850" s="68">
        <f t="shared" si="181"/>
        <v>307.78974345348843</v>
      </c>
    </row>
    <row r="851" spans="1:23" x14ac:dyDescent="0.25">
      <c r="A851" s="169" t="s">
        <v>923</v>
      </c>
      <c r="B851" s="61" t="s">
        <v>395</v>
      </c>
      <c r="C851" s="61" t="s">
        <v>589</v>
      </c>
      <c r="D851" s="61" t="s">
        <v>590</v>
      </c>
      <c r="E851" s="1" t="s">
        <v>890</v>
      </c>
      <c r="F851" s="62" t="str">
        <f t="shared" si="182"/>
        <v>20125</v>
      </c>
      <c r="G851" s="255">
        <v>10620125</v>
      </c>
      <c r="H851" s="1" t="s">
        <v>386</v>
      </c>
      <c r="I851" s="61">
        <v>34</v>
      </c>
      <c r="J851" s="61">
        <v>3.2</v>
      </c>
      <c r="K851" s="61">
        <v>8.1</v>
      </c>
      <c r="L851" s="69">
        <f t="shared" si="171"/>
        <v>1.0880000000000001</v>
      </c>
      <c r="M851" s="69">
        <f t="shared" si="172"/>
        <v>2.7539999999999996</v>
      </c>
      <c r="N851" s="56">
        <f>INDEX(Rate_Chart!$A$1:$AK$127,MATCH(Data!J851,Rate_Chart!$A$1:$A$127,0),MATCH(Data!K851,Rate_Chart!$A$1:$AK$1,0))</f>
        <v>35.8631259</v>
      </c>
      <c r="O851" s="57">
        <f t="shared" si="173"/>
        <v>1219.3462806</v>
      </c>
      <c r="P851" s="58">
        <f t="shared" si="174"/>
        <v>417.01309186046512</v>
      </c>
      <c r="Q851" s="58">
        <f t="shared" si="175"/>
        <v>278.00872790697673</v>
      </c>
      <c r="R851" s="66">
        <f t="shared" si="176"/>
        <v>21.338559910500003</v>
      </c>
      <c r="S851" s="64">
        <f t="shared" si="177"/>
        <v>127.5</v>
      </c>
      <c r="T851" s="66">
        <f t="shared" si="178"/>
        <v>1368.1848405105</v>
      </c>
      <c r="U851" s="68">
        <f t="shared" si="179"/>
        <v>40.24073060325</v>
      </c>
      <c r="V851" s="68">
        <f t="shared" si="180"/>
        <v>467.91547213081401</v>
      </c>
      <c r="W851" s="68">
        <f t="shared" si="181"/>
        <v>311.94364808720934</v>
      </c>
    </row>
    <row r="852" spans="1:23" x14ac:dyDescent="0.25">
      <c r="A852" s="169" t="s">
        <v>924</v>
      </c>
      <c r="B852" s="61" t="s">
        <v>394</v>
      </c>
      <c r="C852" s="61" t="s">
        <v>589</v>
      </c>
      <c r="D852" s="61" t="s">
        <v>590</v>
      </c>
      <c r="E852" s="1" t="s">
        <v>890</v>
      </c>
      <c r="F852" s="62" t="str">
        <f t="shared" si="182"/>
        <v>20125</v>
      </c>
      <c r="G852" s="255">
        <v>10620125</v>
      </c>
      <c r="H852" s="1" t="s">
        <v>385</v>
      </c>
      <c r="I852" s="61">
        <v>9</v>
      </c>
      <c r="J852" s="61">
        <v>7.6</v>
      </c>
      <c r="K852" s="61">
        <v>8.8000000000000007</v>
      </c>
      <c r="L852" s="69">
        <f t="shared" si="171"/>
        <v>0.68399999999999994</v>
      </c>
      <c r="M852" s="69">
        <f t="shared" si="172"/>
        <v>0.79200000000000004</v>
      </c>
      <c r="N852" s="56">
        <f>INDEX(Rate_Chart!$A$1:$AK$127,MATCH(Data!J852,Rate_Chart!$A$1:$A$127,0),MATCH(Data!K852,Rate_Chart!$A$1:$AK$1,0))</f>
        <v>62.825400000000002</v>
      </c>
      <c r="O852" s="57">
        <f t="shared" si="173"/>
        <v>565.42859999999996</v>
      </c>
      <c r="P852" s="58">
        <f t="shared" si="174"/>
        <v>466.5252475247525</v>
      </c>
      <c r="Q852" s="58">
        <f t="shared" si="175"/>
        <v>311.01683168316833</v>
      </c>
      <c r="R852" s="66">
        <f t="shared" si="176"/>
        <v>9.8950005000000001</v>
      </c>
      <c r="S852" s="64">
        <f t="shared" si="177"/>
        <v>33.75</v>
      </c>
      <c r="T852" s="66">
        <f t="shared" si="178"/>
        <v>609.0736005</v>
      </c>
      <c r="U852" s="68">
        <f t="shared" si="179"/>
        <v>67.674844500000006</v>
      </c>
      <c r="V852" s="68">
        <f t="shared" si="180"/>
        <v>502.53597400990105</v>
      </c>
      <c r="W852" s="68">
        <f t="shared" si="181"/>
        <v>335.02398267326737</v>
      </c>
    </row>
    <row r="853" spans="1:23" x14ac:dyDescent="0.25">
      <c r="A853" s="169" t="s">
        <v>924</v>
      </c>
      <c r="B853" s="61" t="s">
        <v>394</v>
      </c>
      <c r="C853" s="61" t="s">
        <v>589</v>
      </c>
      <c r="D853" s="61" t="s">
        <v>590</v>
      </c>
      <c r="E853" s="1" t="s">
        <v>890</v>
      </c>
      <c r="F853" s="62" t="str">
        <f t="shared" si="182"/>
        <v>20125</v>
      </c>
      <c r="G853" s="255">
        <v>10620125</v>
      </c>
      <c r="H853" s="1" t="s">
        <v>386</v>
      </c>
      <c r="I853" s="61">
        <v>29</v>
      </c>
      <c r="J853" s="61">
        <v>3</v>
      </c>
      <c r="K853" s="61">
        <v>8</v>
      </c>
      <c r="L853" s="69">
        <f t="shared" si="171"/>
        <v>0.87</v>
      </c>
      <c r="M853" s="69">
        <f t="shared" si="172"/>
        <v>2.3199999999999998</v>
      </c>
      <c r="N853" s="56">
        <f>INDEX(Rate_Chart!$A$1:$AK$127,MATCH(Data!J853,Rate_Chart!$A$1:$A$127,0),MATCH(Data!K853,Rate_Chart!$A$1:$AK$1,0))</f>
        <v>34.751112000000006</v>
      </c>
      <c r="O853" s="57">
        <f t="shared" si="173"/>
        <v>1007.7822480000002</v>
      </c>
      <c r="P853" s="58">
        <f t="shared" si="174"/>
        <v>417.01334400000002</v>
      </c>
      <c r="Q853" s="58">
        <f t="shared" si="175"/>
        <v>278.00889599999999</v>
      </c>
      <c r="R853" s="66">
        <f t="shared" si="176"/>
        <v>17.636189340000005</v>
      </c>
      <c r="S853" s="64">
        <f t="shared" si="177"/>
        <v>108.75</v>
      </c>
      <c r="T853" s="66">
        <f t="shared" si="178"/>
        <v>1134.1684373400003</v>
      </c>
      <c r="U853" s="68">
        <f t="shared" si="179"/>
        <v>39.109256460000012</v>
      </c>
      <c r="V853" s="68">
        <f t="shared" si="180"/>
        <v>469.31107752000008</v>
      </c>
      <c r="W853" s="68">
        <f t="shared" si="181"/>
        <v>312.87405168000004</v>
      </c>
    </row>
    <row r="854" spans="1:23" x14ac:dyDescent="0.25">
      <c r="A854" s="169" t="s">
        <v>924</v>
      </c>
      <c r="B854" s="61" t="s">
        <v>395</v>
      </c>
      <c r="C854" s="61" t="s">
        <v>589</v>
      </c>
      <c r="D854" s="61" t="s">
        <v>590</v>
      </c>
      <c r="E854" s="1" t="s">
        <v>890</v>
      </c>
      <c r="F854" s="62" t="str">
        <f t="shared" si="182"/>
        <v>20125</v>
      </c>
      <c r="G854" s="255">
        <v>10620125</v>
      </c>
      <c r="H854" s="1" t="s">
        <v>386</v>
      </c>
      <c r="I854" s="61">
        <v>31</v>
      </c>
      <c r="J854" s="61">
        <v>3.5</v>
      </c>
      <c r="K854" s="61">
        <v>8.1</v>
      </c>
      <c r="L854" s="69">
        <f t="shared" si="171"/>
        <v>1.085</v>
      </c>
      <c r="M854" s="69">
        <f t="shared" si="172"/>
        <v>2.5110000000000001</v>
      </c>
      <c r="N854" s="56">
        <f>INDEX(Rate_Chart!$A$1:$AK$127,MATCH(Data!J854,Rate_Chart!$A$1:$A$127,0),MATCH(Data!K854,Rate_Chart!$A$1:$AK$1,0))</f>
        <v>37.114125900000005</v>
      </c>
      <c r="O854" s="57">
        <f t="shared" si="173"/>
        <v>1150.5379029000001</v>
      </c>
      <c r="P854" s="58">
        <f t="shared" si="174"/>
        <v>417.01265056179784</v>
      </c>
      <c r="Q854" s="58">
        <f t="shared" si="175"/>
        <v>278.00843370786521</v>
      </c>
      <c r="R854" s="66">
        <f t="shared" si="176"/>
        <v>20.134413300750001</v>
      </c>
      <c r="S854" s="64">
        <f t="shared" si="177"/>
        <v>116.25</v>
      </c>
      <c r="T854" s="66">
        <f t="shared" si="178"/>
        <v>1286.9223162007502</v>
      </c>
      <c r="U854" s="68">
        <f t="shared" si="179"/>
        <v>41.513623103250005</v>
      </c>
      <c r="V854" s="68">
        <f t="shared" si="180"/>
        <v>466.44520340730344</v>
      </c>
      <c r="W854" s="68">
        <f t="shared" si="181"/>
        <v>310.96346893820231</v>
      </c>
    </row>
    <row r="855" spans="1:23" x14ac:dyDescent="0.25">
      <c r="A855" s="169" t="s">
        <v>921</v>
      </c>
      <c r="B855" s="61" t="s">
        <v>394</v>
      </c>
      <c r="C855" s="61" t="s">
        <v>589</v>
      </c>
      <c r="D855" s="61" t="s">
        <v>590</v>
      </c>
      <c r="E855" s="1" t="s">
        <v>342</v>
      </c>
      <c r="F855" s="62" t="str">
        <f t="shared" si="182"/>
        <v>60526</v>
      </c>
      <c r="G855" s="255">
        <v>10620072</v>
      </c>
      <c r="H855" s="1" t="s">
        <v>385</v>
      </c>
      <c r="I855" s="61">
        <v>2</v>
      </c>
      <c r="J855" s="61">
        <v>8.6</v>
      </c>
      <c r="K855" s="61">
        <v>9</v>
      </c>
      <c r="L855" s="69">
        <f t="shared" si="171"/>
        <v>0.17199999999999999</v>
      </c>
      <c r="M855" s="69">
        <f t="shared" si="172"/>
        <v>0.18</v>
      </c>
      <c r="N855" s="56">
        <f>INDEX(Rate_Chart!$A$1:$AK$127,MATCH(Data!J855,Rate_Chart!$A$1:$A$127,0),MATCH(Data!K855,Rate_Chart!$A$1:$AK$1,0))</f>
        <v>71.809999999999988</v>
      </c>
      <c r="O855" s="57">
        <f t="shared" si="173"/>
        <v>143.61999999999998</v>
      </c>
      <c r="P855" s="58">
        <f t="shared" si="174"/>
        <v>491.84931506849313</v>
      </c>
      <c r="Q855" s="58">
        <f t="shared" si="175"/>
        <v>327.89954337899542</v>
      </c>
      <c r="R855" s="66">
        <f t="shared" si="176"/>
        <v>2.51335</v>
      </c>
      <c r="S855" s="64">
        <f t="shared" si="177"/>
        <v>7.5</v>
      </c>
      <c r="T855" s="66">
        <f t="shared" si="178"/>
        <v>153.63334999999998</v>
      </c>
      <c r="U855" s="68">
        <f t="shared" si="179"/>
        <v>76.816674999999989</v>
      </c>
      <c r="V855" s="68">
        <f t="shared" si="180"/>
        <v>526.14160958904108</v>
      </c>
      <c r="W855" s="68">
        <f t="shared" si="181"/>
        <v>350.76107305936074</v>
      </c>
    </row>
    <row r="856" spans="1:23" x14ac:dyDescent="0.25">
      <c r="A856" s="169" t="s">
        <v>921</v>
      </c>
      <c r="B856" s="61" t="s">
        <v>395</v>
      </c>
      <c r="C856" s="61" t="s">
        <v>589</v>
      </c>
      <c r="D856" s="61" t="s">
        <v>590</v>
      </c>
      <c r="E856" s="1" t="s">
        <v>342</v>
      </c>
      <c r="F856" s="62" t="str">
        <f t="shared" si="182"/>
        <v>60526</v>
      </c>
      <c r="G856" s="255">
        <v>10620072</v>
      </c>
      <c r="H856" s="1" t="s">
        <v>386</v>
      </c>
      <c r="I856" s="61">
        <v>5</v>
      </c>
      <c r="J856" s="61">
        <v>3.2</v>
      </c>
      <c r="K856" s="61">
        <v>8.1999999999999993</v>
      </c>
      <c r="L856" s="69">
        <f t="shared" si="171"/>
        <v>0.16</v>
      </c>
      <c r="M856" s="69">
        <f t="shared" si="172"/>
        <v>0.41</v>
      </c>
      <c r="N856" s="56">
        <f>INDEX(Rate_Chart!$A$1:$AK$127,MATCH(Data!J856,Rate_Chart!$A$1:$A$127,0),MATCH(Data!K856,Rate_Chart!$A$1:$AK$1,0))</f>
        <v>36.141139799999998</v>
      </c>
      <c r="O856" s="57">
        <f t="shared" si="173"/>
        <v>180.70569899999998</v>
      </c>
      <c r="P856" s="58">
        <f t="shared" si="174"/>
        <v>417.0131515384615</v>
      </c>
      <c r="Q856" s="58">
        <f t="shared" si="175"/>
        <v>278.00876769230769</v>
      </c>
      <c r="R856" s="66">
        <f t="shared" si="176"/>
        <v>3.1623497325000001</v>
      </c>
      <c r="S856" s="64">
        <f t="shared" si="177"/>
        <v>18.75</v>
      </c>
      <c r="T856" s="66">
        <f t="shared" si="178"/>
        <v>202.61804873249997</v>
      </c>
      <c r="U856" s="68">
        <f t="shared" si="179"/>
        <v>40.523609746499993</v>
      </c>
      <c r="V856" s="68">
        <f t="shared" si="180"/>
        <v>467.58011245961529</v>
      </c>
      <c r="W856" s="68">
        <f t="shared" si="181"/>
        <v>311.72007497307686</v>
      </c>
    </row>
    <row r="857" spans="1:23" x14ac:dyDescent="0.25">
      <c r="A857" s="169" t="s">
        <v>903</v>
      </c>
      <c r="B857" s="61" t="s">
        <v>395</v>
      </c>
      <c r="C857" s="61" t="s">
        <v>589</v>
      </c>
      <c r="D857" s="61" t="s">
        <v>590</v>
      </c>
      <c r="E857" s="1" t="s">
        <v>342</v>
      </c>
      <c r="F857" s="62" t="str">
        <f t="shared" si="182"/>
        <v>60526</v>
      </c>
      <c r="G857" s="255">
        <v>10620072</v>
      </c>
      <c r="H857" s="1" t="s">
        <v>385</v>
      </c>
      <c r="I857" s="61">
        <v>4</v>
      </c>
      <c r="J857" s="61">
        <v>6.7</v>
      </c>
      <c r="K857" s="61">
        <v>8.8000000000000007</v>
      </c>
      <c r="L857" s="69">
        <f t="shared" si="171"/>
        <v>0.26800000000000002</v>
      </c>
      <c r="M857" s="69">
        <f t="shared" si="172"/>
        <v>0.35200000000000004</v>
      </c>
      <c r="N857" s="56">
        <f>INDEX(Rate_Chart!$A$1:$AK$127,MATCH(Data!J857,Rate_Chart!$A$1:$A$127,0),MATCH(Data!K857,Rate_Chart!$A$1:$AK$1,0))</f>
        <v>55.385550000000002</v>
      </c>
      <c r="O857" s="57">
        <f t="shared" si="173"/>
        <v>221.54220000000001</v>
      </c>
      <c r="P857" s="58">
        <f t="shared" si="174"/>
        <v>440.73381962864721</v>
      </c>
      <c r="Q857" s="58">
        <f t="shared" si="175"/>
        <v>293.82254641909816</v>
      </c>
      <c r="R857" s="66">
        <f t="shared" si="176"/>
        <v>3.8769885000000004</v>
      </c>
      <c r="S857" s="64">
        <f t="shared" si="177"/>
        <v>15</v>
      </c>
      <c r="T857" s="66">
        <f t="shared" si="178"/>
        <v>240.41918850000002</v>
      </c>
      <c r="U857" s="68">
        <f t="shared" si="179"/>
        <v>60.104797125000005</v>
      </c>
      <c r="V857" s="68">
        <f t="shared" si="180"/>
        <v>478.28751027851456</v>
      </c>
      <c r="W857" s="68">
        <f t="shared" si="181"/>
        <v>318.85834018567635</v>
      </c>
    </row>
    <row r="858" spans="1:23" x14ac:dyDescent="0.25">
      <c r="A858" s="169" t="s">
        <v>904</v>
      </c>
      <c r="B858" s="61" t="s">
        <v>395</v>
      </c>
      <c r="C858" s="61" t="s">
        <v>589</v>
      </c>
      <c r="D858" s="61" t="s">
        <v>590</v>
      </c>
      <c r="E858" s="1" t="s">
        <v>342</v>
      </c>
      <c r="F858" s="62" t="str">
        <f t="shared" si="182"/>
        <v>60526</v>
      </c>
      <c r="G858" s="255">
        <v>10620072</v>
      </c>
      <c r="H858" s="1" t="s">
        <v>386</v>
      </c>
      <c r="I858" s="61">
        <v>2</v>
      </c>
      <c r="J858" s="61">
        <v>3.2</v>
      </c>
      <c r="K858" s="61">
        <v>8.1</v>
      </c>
      <c r="L858" s="69">
        <f t="shared" si="171"/>
        <v>6.4000000000000001E-2</v>
      </c>
      <c r="M858" s="69">
        <f t="shared" si="172"/>
        <v>0.16200000000000001</v>
      </c>
      <c r="N858" s="56">
        <f>INDEX(Rate_Chart!$A$1:$AK$127,MATCH(Data!J858,Rate_Chart!$A$1:$A$127,0),MATCH(Data!K858,Rate_Chart!$A$1:$AK$1,0))</f>
        <v>35.8631259</v>
      </c>
      <c r="O858" s="57">
        <f t="shared" si="173"/>
        <v>71.7262518</v>
      </c>
      <c r="P858" s="58">
        <f t="shared" si="174"/>
        <v>417.01309186046512</v>
      </c>
      <c r="Q858" s="58">
        <f t="shared" si="175"/>
        <v>278.00872790697673</v>
      </c>
      <c r="R858" s="66">
        <f t="shared" si="176"/>
        <v>1.2552094065000001</v>
      </c>
      <c r="S858" s="64">
        <f t="shared" si="177"/>
        <v>7.5</v>
      </c>
      <c r="T858" s="66">
        <f t="shared" si="178"/>
        <v>80.481461206500001</v>
      </c>
      <c r="U858" s="68">
        <f t="shared" si="179"/>
        <v>40.24073060325</v>
      </c>
      <c r="V858" s="68">
        <f t="shared" si="180"/>
        <v>467.91547213081401</v>
      </c>
      <c r="W858" s="68">
        <f t="shared" si="181"/>
        <v>311.94364808720934</v>
      </c>
    </row>
    <row r="859" spans="1:23" x14ac:dyDescent="0.25">
      <c r="A859" s="169" t="s">
        <v>905</v>
      </c>
      <c r="B859" s="61" t="s">
        <v>394</v>
      </c>
      <c r="C859" s="61" t="s">
        <v>589</v>
      </c>
      <c r="D859" s="61" t="s">
        <v>590</v>
      </c>
      <c r="E859" s="1" t="s">
        <v>342</v>
      </c>
      <c r="F859" s="62" t="str">
        <f t="shared" si="182"/>
        <v>60526</v>
      </c>
      <c r="G859" s="255">
        <v>10620072</v>
      </c>
      <c r="H859" s="1" t="s">
        <v>385</v>
      </c>
      <c r="I859" s="61">
        <v>4</v>
      </c>
      <c r="J859" s="61">
        <v>8.8000000000000007</v>
      </c>
      <c r="K859" s="61">
        <v>9</v>
      </c>
      <c r="L859" s="69">
        <f t="shared" si="171"/>
        <v>0.35200000000000004</v>
      </c>
      <c r="M859" s="69">
        <f t="shared" si="172"/>
        <v>0.36</v>
      </c>
      <c r="N859" s="56">
        <f>INDEX(Rate_Chart!$A$1:$AK$127,MATCH(Data!J859,Rate_Chart!$A$1:$A$127,0),MATCH(Data!K859,Rate_Chart!$A$1:$AK$1,0))</f>
        <v>73.48</v>
      </c>
      <c r="O859" s="57">
        <f t="shared" si="173"/>
        <v>293.92</v>
      </c>
      <c r="P859" s="58">
        <f t="shared" si="174"/>
        <v>496.48648648648646</v>
      </c>
      <c r="Q859" s="58">
        <f t="shared" si="175"/>
        <v>330.99099099099095</v>
      </c>
      <c r="R859" s="66">
        <f t="shared" si="176"/>
        <v>5.1436000000000011</v>
      </c>
      <c r="S859" s="64">
        <f t="shared" si="177"/>
        <v>15</v>
      </c>
      <c r="T859" s="66">
        <f t="shared" si="178"/>
        <v>314.06360000000001</v>
      </c>
      <c r="U859" s="68">
        <f t="shared" si="179"/>
        <v>78.515900000000002</v>
      </c>
      <c r="V859" s="68">
        <f t="shared" si="180"/>
        <v>530.51283783783776</v>
      </c>
      <c r="W859" s="68">
        <f t="shared" si="181"/>
        <v>353.67522522522518</v>
      </c>
    </row>
    <row r="860" spans="1:23" x14ac:dyDescent="0.25">
      <c r="A860" s="169" t="s">
        <v>905</v>
      </c>
      <c r="B860" s="61" t="s">
        <v>395</v>
      </c>
      <c r="C860" s="61" t="s">
        <v>589</v>
      </c>
      <c r="D860" s="61" t="s">
        <v>590</v>
      </c>
      <c r="E860" s="1" t="s">
        <v>342</v>
      </c>
      <c r="F860" s="62" t="str">
        <f t="shared" si="182"/>
        <v>60526</v>
      </c>
      <c r="G860" s="255">
        <v>10620072</v>
      </c>
      <c r="H860" s="1" t="s">
        <v>386</v>
      </c>
      <c r="I860" s="61">
        <v>9</v>
      </c>
      <c r="J860" s="61">
        <v>4.2</v>
      </c>
      <c r="K860" s="61">
        <v>8.1</v>
      </c>
      <c r="L860" s="69">
        <f t="shared" si="171"/>
        <v>0.37800000000000006</v>
      </c>
      <c r="M860" s="69">
        <f t="shared" si="172"/>
        <v>0.72899999999999987</v>
      </c>
      <c r="N860" s="56">
        <f>INDEX(Rate_Chart!$A$1:$AK$127,MATCH(Data!J860,Rate_Chart!$A$1:$A$127,0),MATCH(Data!K860,Rate_Chart!$A$1:$AK$1,0))</f>
        <v>40.033125900000002</v>
      </c>
      <c r="O860" s="57">
        <f t="shared" si="173"/>
        <v>360.29813310000003</v>
      </c>
      <c r="P860" s="58">
        <f t="shared" si="174"/>
        <v>417.01172812499999</v>
      </c>
      <c r="Q860" s="58">
        <f t="shared" si="175"/>
        <v>278.00781875000001</v>
      </c>
      <c r="R860" s="66">
        <f t="shared" si="176"/>
        <v>6.3052173292500013</v>
      </c>
      <c r="S860" s="64">
        <f t="shared" si="177"/>
        <v>33.75</v>
      </c>
      <c r="T860" s="66">
        <f t="shared" si="178"/>
        <v>400.35335042925004</v>
      </c>
      <c r="U860" s="68">
        <f t="shared" si="179"/>
        <v>44.483705603250002</v>
      </c>
      <c r="V860" s="68">
        <f t="shared" si="180"/>
        <v>463.37193336718752</v>
      </c>
      <c r="W860" s="68">
        <f t="shared" si="181"/>
        <v>308.9146222447917</v>
      </c>
    </row>
    <row r="861" spans="1:23" x14ac:dyDescent="0.25">
      <c r="A861" s="169" t="s">
        <v>906</v>
      </c>
      <c r="B861" s="61" t="s">
        <v>395</v>
      </c>
      <c r="C861" s="61" t="s">
        <v>589</v>
      </c>
      <c r="D861" s="61" t="s">
        <v>590</v>
      </c>
      <c r="E861" s="1" t="s">
        <v>342</v>
      </c>
      <c r="F861" s="62" t="str">
        <f t="shared" si="182"/>
        <v>60526</v>
      </c>
      <c r="G861" s="255">
        <v>10620072</v>
      </c>
      <c r="H861" s="1" t="s">
        <v>386</v>
      </c>
      <c r="I861" s="61">
        <v>7</v>
      </c>
      <c r="J861" s="61">
        <v>3</v>
      </c>
      <c r="K861" s="61">
        <v>8</v>
      </c>
      <c r="L861" s="69">
        <f t="shared" si="171"/>
        <v>0.21</v>
      </c>
      <c r="M861" s="69">
        <f t="shared" si="172"/>
        <v>0.56000000000000005</v>
      </c>
      <c r="N861" s="56">
        <f>INDEX(Rate_Chart!$A$1:$AK$127,MATCH(Data!J861,Rate_Chart!$A$1:$A$127,0),MATCH(Data!K861,Rate_Chart!$A$1:$AK$1,0))</f>
        <v>34.751112000000006</v>
      </c>
      <c r="O861" s="57">
        <f t="shared" si="173"/>
        <v>243.25778400000004</v>
      </c>
      <c r="P861" s="58">
        <f t="shared" si="174"/>
        <v>417.01334400000002</v>
      </c>
      <c r="Q861" s="58">
        <f t="shared" si="175"/>
        <v>278.00889599999999</v>
      </c>
      <c r="R861" s="66">
        <f t="shared" si="176"/>
        <v>4.2570112200000008</v>
      </c>
      <c r="S861" s="64">
        <f t="shared" si="177"/>
        <v>26.25</v>
      </c>
      <c r="T861" s="66">
        <f t="shared" si="178"/>
        <v>273.76479522000005</v>
      </c>
      <c r="U861" s="68">
        <f t="shared" si="179"/>
        <v>39.109256460000005</v>
      </c>
      <c r="V861" s="68">
        <f t="shared" si="180"/>
        <v>469.31107752000003</v>
      </c>
      <c r="W861" s="68">
        <f t="shared" si="181"/>
        <v>312.87405168000004</v>
      </c>
    </row>
    <row r="862" spans="1:23" x14ac:dyDescent="0.25">
      <c r="A862" s="169" t="s">
        <v>907</v>
      </c>
      <c r="B862" s="61" t="s">
        <v>394</v>
      </c>
      <c r="C862" s="61" t="s">
        <v>589</v>
      </c>
      <c r="D862" s="61" t="s">
        <v>590</v>
      </c>
      <c r="E862" s="1" t="s">
        <v>342</v>
      </c>
      <c r="F862" s="62" t="str">
        <f t="shared" si="182"/>
        <v>60526</v>
      </c>
      <c r="G862" s="255">
        <v>10620072</v>
      </c>
      <c r="H862" s="1" t="s">
        <v>385</v>
      </c>
      <c r="I862" s="61">
        <v>3</v>
      </c>
      <c r="J862" s="61">
        <v>9.1999999999999993</v>
      </c>
      <c r="K862" s="61">
        <v>9</v>
      </c>
      <c r="L862" s="69">
        <f t="shared" si="171"/>
        <v>0.27599999999999997</v>
      </c>
      <c r="M862" s="69">
        <f t="shared" si="172"/>
        <v>0.27</v>
      </c>
      <c r="N862" s="56">
        <f>INDEX(Rate_Chart!$A$1:$AK$127,MATCH(Data!J862,Rate_Chart!$A$1:$A$127,0),MATCH(Data!K862,Rate_Chart!$A$1:$AK$1,0))</f>
        <v>76.819999999999993</v>
      </c>
      <c r="O862" s="57">
        <f t="shared" si="173"/>
        <v>230.45999999999998</v>
      </c>
      <c r="P862" s="58">
        <f t="shared" si="174"/>
        <v>505.3947368421052</v>
      </c>
      <c r="Q862" s="58">
        <f t="shared" si="175"/>
        <v>336.92982456140345</v>
      </c>
      <c r="R862" s="66">
        <f t="shared" si="176"/>
        <v>4.0330500000000002</v>
      </c>
      <c r="S862" s="64">
        <f t="shared" si="177"/>
        <v>11.25</v>
      </c>
      <c r="T862" s="66">
        <f t="shared" si="178"/>
        <v>245.74304999999998</v>
      </c>
      <c r="U862" s="68">
        <f t="shared" si="179"/>
        <v>81.914349999999999</v>
      </c>
      <c r="V862" s="68">
        <f t="shared" si="180"/>
        <v>538.91019736842111</v>
      </c>
      <c r="W862" s="68">
        <f t="shared" si="181"/>
        <v>359.27346491228076</v>
      </c>
    </row>
    <row r="863" spans="1:23" x14ac:dyDescent="0.25">
      <c r="A863" s="169" t="s">
        <v>907</v>
      </c>
      <c r="B863" s="61" t="s">
        <v>395</v>
      </c>
      <c r="C863" s="61" t="s">
        <v>589</v>
      </c>
      <c r="D863" s="61" t="s">
        <v>590</v>
      </c>
      <c r="E863" s="1" t="s">
        <v>342</v>
      </c>
      <c r="F863" s="62" t="str">
        <f t="shared" si="182"/>
        <v>60526</v>
      </c>
      <c r="G863" s="255">
        <v>10620072</v>
      </c>
      <c r="H863" s="1" t="s">
        <v>386</v>
      </c>
      <c r="I863" s="61">
        <v>9</v>
      </c>
      <c r="J863" s="61">
        <v>4.3</v>
      </c>
      <c r="K863" s="61">
        <v>8.1</v>
      </c>
      <c r="L863" s="69">
        <f t="shared" si="171"/>
        <v>0.38699999999999996</v>
      </c>
      <c r="M863" s="69">
        <f t="shared" si="172"/>
        <v>0.72899999999999987</v>
      </c>
      <c r="N863" s="56">
        <f>INDEX(Rate_Chart!$A$1:$AK$127,MATCH(Data!J863,Rate_Chart!$A$1:$A$127,0),MATCH(Data!K863,Rate_Chart!$A$1:$AK$1,0))</f>
        <v>40.450125900000003</v>
      </c>
      <c r="O863" s="57">
        <f t="shared" si="173"/>
        <v>364.05113310000002</v>
      </c>
      <c r="P863" s="58">
        <f t="shared" si="174"/>
        <v>417.01160721649489</v>
      </c>
      <c r="Q863" s="58">
        <f t="shared" si="175"/>
        <v>278.00773814432995</v>
      </c>
      <c r="R863" s="66">
        <f t="shared" si="176"/>
        <v>6.3708948292500009</v>
      </c>
      <c r="S863" s="64">
        <f t="shared" si="177"/>
        <v>33.75</v>
      </c>
      <c r="T863" s="66">
        <f t="shared" si="178"/>
        <v>404.17202792925002</v>
      </c>
      <c r="U863" s="68">
        <f t="shared" si="179"/>
        <v>44.908003103250003</v>
      </c>
      <c r="V863" s="68">
        <f t="shared" si="180"/>
        <v>462.96910415721652</v>
      </c>
      <c r="W863" s="68">
        <f t="shared" si="181"/>
        <v>308.64606943814437</v>
      </c>
    </row>
    <row r="864" spans="1:23" x14ac:dyDescent="0.25">
      <c r="A864" s="169" t="s">
        <v>908</v>
      </c>
      <c r="B864" s="61" t="s">
        <v>395</v>
      </c>
      <c r="C864" s="61" t="s">
        <v>589</v>
      </c>
      <c r="D864" s="61" t="s">
        <v>590</v>
      </c>
      <c r="E864" s="1" t="s">
        <v>342</v>
      </c>
      <c r="F864" s="62" t="str">
        <f t="shared" si="182"/>
        <v>60526</v>
      </c>
      <c r="G864" s="255">
        <v>10620072</v>
      </c>
      <c r="H864" s="1" t="s">
        <v>386</v>
      </c>
      <c r="I864" s="61">
        <v>7</v>
      </c>
      <c r="J864" s="61">
        <v>3</v>
      </c>
      <c r="K864" s="61">
        <v>8.1</v>
      </c>
      <c r="L864" s="69">
        <f t="shared" si="171"/>
        <v>0.21</v>
      </c>
      <c r="M864" s="69">
        <f t="shared" si="172"/>
        <v>0.56699999999999995</v>
      </c>
      <c r="N864" s="56">
        <f>INDEX(Rate_Chart!$A$1:$AK$127,MATCH(Data!J864,Rate_Chart!$A$1:$A$127,0),MATCH(Data!K864,Rate_Chart!$A$1:$AK$1,0))</f>
        <v>35.029125900000004</v>
      </c>
      <c r="O864" s="57">
        <f t="shared" si="173"/>
        <v>245.20388130000003</v>
      </c>
      <c r="P864" s="58">
        <f t="shared" si="174"/>
        <v>417.01340357142868</v>
      </c>
      <c r="Q864" s="58">
        <f t="shared" si="175"/>
        <v>278.00893571428577</v>
      </c>
      <c r="R864" s="66">
        <f t="shared" si="176"/>
        <v>4.2910679227500008</v>
      </c>
      <c r="S864" s="64">
        <f t="shared" si="177"/>
        <v>26.25</v>
      </c>
      <c r="T864" s="66">
        <f t="shared" si="178"/>
        <v>275.74494922275005</v>
      </c>
      <c r="U864" s="68">
        <f t="shared" si="179"/>
        <v>39.392135603250004</v>
      </c>
      <c r="V864" s="68">
        <f t="shared" si="180"/>
        <v>468.9539952767858</v>
      </c>
      <c r="W864" s="68">
        <f t="shared" si="181"/>
        <v>312.63599685119055</v>
      </c>
    </row>
    <row r="865" spans="1:23" x14ac:dyDescent="0.25">
      <c r="A865" s="169" t="s">
        <v>909</v>
      </c>
      <c r="B865" s="61" t="s">
        <v>394</v>
      </c>
      <c r="C865" s="61" t="s">
        <v>589</v>
      </c>
      <c r="D865" s="61" t="s">
        <v>590</v>
      </c>
      <c r="E865" s="1" t="s">
        <v>342</v>
      </c>
      <c r="F865" s="62" t="str">
        <f t="shared" si="182"/>
        <v>60526</v>
      </c>
      <c r="G865" s="255">
        <v>10620072</v>
      </c>
      <c r="H865" s="1" t="s">
        <v>385</v>
      </c>
      <c r="I865" s="61">
        <v>2</v>
      </c>
      <c r="J865" s="61">
        <v>9</v>
      </c>
      <c r="K865" s="61">
        <v>9</v>
      </c>
      <c r="L865" s="69">
        <f t="shared" si="171"/>
        <v>0.18</v>
      </c>
      <c r="M865" s="69">
        <f t="shared" si="172"/>
        <v>0.18</v>
      </c>
      <c r="N865" s="56">
        <f>INDEX(Rate_Chart!$A$1:$AK$127,MATCH(Data!J865,Rate_Chart!$A$1:$A$127,0),MATCH(Data!K865,Rate_Chart!$A$1:$AK$1,0))</f>
        <v>75.149999999999991</v>
      </c>
      <c r="O865" s="57">
        <f t="shared" si="173"/>
        <v>150.29999999999998</v>
      </c>
      <c r="P865" s="58">
        <f t="shared" si="174"/>
        <v>500.99999999999994</v>
      </c>
      <c r="Q865" s="58">
        <f t="shared" si="175"/>
        <v>333.99999999999994</v>
      </c>
      <c r="R865" s="66">
        <f t="shared" si="176"/>
        <v>2.6302499999999998</v>
      </c>
      <c r="S865" s="64">
        <f t="shared" si="177"/>
        <v>7.5</v>
      </c>
      <c r="T865" s="66">
        <f t="shared" si="178"/>
        <v>160.43024999999997</v>
      </c>
      <c r="U865" s="68">
        <f t="shared" si="179"/>
        <v>80.215124999999986</v>
      </c>
      <c r="V865" s="68">
        <f t="shared" si="180"/>
        <v>534.76749999999993</v>
      </c>
      <c r="W865" s="68">
        <f t="shared" si="181"/>
        <v>356.5116666666666</v>
      </c>
    </row>
    <row r="866" spans="1:23" x14ac:dyDescent="0.25">
      <c r="A866" s="169" t="s">
        <v>909</v>
      </c>
      <c r="B866" s="61" t="s">
        <v>395</v>
      </c>
      <c r="C866" s="61" t="s">
        <v>589</v>
      </c>
      <c r="D866" s="61" t="s">
        <v>590</v>
      </c>
      <c r="E866" s="1" t="s">
        <v>342</v>
      </c>
      <c r="F866" s="62" t="str">
        <f t="shared" si="182"/>
        <v>60526</v>
      </c>
      <c r="G866" s="255">
        <v>10620072</v>
      </c>
      <c r="H866" s="1" t="s">
        <v>385</v>
      </c>
      <c r="I866" s="61">
        <v>4</v>
      </c>
      <c r="J866" s="61">
        <v>6</v>
      </c>
      <c r="K866" s="61">
        <v>8.8000000000000007</v>
      </c>
      <c r="L866" s="69">
        <f t="shared" si="171"/>
        <v>0.24</v>
      </c>
      <c r="M866" s="69">
        <f t="shared" si="172"/>
        <v>0.35200000000000004</v>
      </c>
      <c r="N866" s="56">
        <f>INDEX(Rate_Chart!$A$1:$AK$127,MATCH(Data!J866,Rate_Chart!$A$1:$A$127,0),MATCH(Data!K866,Rate_Chart!$A$1:$AK$1,0))</f>
        <v>49.599000000000004</v>
      </c>
      <c r="O866" s="57">
        <f t="shared" si="173"/>
        <v>198.39600000000002</v>
      </c>
      <c r="P866" s="58">
        <f t="shared" si="174"/>
        <v>417.96910112359552</v>
      </c>
      <c r="Q866" s="58">
        <f t="shared" si="175"/>
        <v>278.64606741573033</v>
      </c>
      <c r="R866" s="66">
        <f t="shared" si="176"/>
        <v>3.4719300000000004</v>
      </c>
      <c r="S866" s="64">
        <f t="shared" si="177"/>
        <v>15</v>
      </c>
      <c r="T866" s="66">
        <f t="shared" si="178"/>
        <v>216.86793</v>
      </c>
      <c r="U866" s="68">
        <f t="shared" si="179"/>
        <v>54.2169825</v>
      </c>
      <c r="V866" s="68">
        <f t="shared" si="180"/>
        <v>456.88468398876404</v>
      </c>
      <c r="W866" s="68">
        <f t="shared" si="181"/>
        <v>304.58978932584267</v>
      </c>
    </row>
    <row r="867" spans="1:23" x14ac:dyDescent="0.25">
      <c r="A867" s="169" t="s">
        <v>910</v>
      </c>
      <c r="B867" s="61" t="s">
        <v>395</v>
      </c>
      <c r="C867" s="61" t="s">
        <v>589</v>
      </c>
      <c r="D867" s="61" t="s">
        <v>590</v>
      </c>
      <c r="E867" s="1" t="s">
        <v>342</v>
      </c>
      <c r="F867" s="62" t="str">
        <f t="shared" si="182"/>
        <v>60526</v>
      </c>
      <c r="G867" s="255">
        <v>10620072</v>
      </c>
      <c r="H867" s="1" t="s">
        <v>386</v>
      </c>
      <c r="I867" s="61">
        <v>7</v>
      </c>
      <c r="J867" s="61">
        <v>3</v>
      </c>
      <c r="K867" s="61">
        <v>8</v>
      </c>
      <c r="L867" s="69">
        <f t="shared" si="171"/>
        <v>0.21</v>
      </c>
      <c r="M867" s="69">
        <f t="shared" si="172"/>
        <v>0.56000000000000005</v>
      </c>
      <c r="N867" s="56">
        <f>INDEX(Rate_Chart!$A$1:$AK$127,MATCH(Data!J867,Rate_Chart!$A$1:$A$127,0),MATCH(Data!K867,Rate_Chart!$A$1:$AK$1,0))</f>
        <v>34.751112000000006</v>
      </c>
      <c r="O867" s="57">
        <f t="shared" si="173"/>
        <v>243.25778400000004</v>
      </c>
      <c r="P867" s="58">
        <f t="shared" si="174"/>
        <v>417.01334400000002</v>
      </c>
      <c r="Q867" s="58">
        <f t="shared" si="175"/>
        <v>278.00889599999999</v>
      </c>
      <c r="R867" s="66">
        <f t="shared" si="176"/>
        <v>4.2570112200000008</v>
      </c>
      <c r="S867" s="64">
        <f t="shared" si="177"/>
        <v>26.25</v>
      </c>
      <c r="T867" s="66">
        <f t="shared" si="178"/>
        <v>273.76479522000005</v>
      </c>
      <c r="U867" s="68">
        <f t="shared" si="179"/>
        <v>39.109256460000005</v>
      </c>
      <c r="V867" s="68">
        <f t="shared" si="180"/>
        <v>469.31107752000003</v>
      </c>
      <c r="W867" s="68">
        <f t="shared" si="181"/>
        <v>312.87405168000004</v>
      </c>
    </row>
    <row r="868" spans="1:23" x14ac:dyDescent="0.25">
      <c r="A868" s="169" t="s">
        <v>911</v>
      </c>
      <c r="B868" s="61" t="s">
        <v>394</v>
      </c>
      <c r="C868" s="61" t="s">
        <v>589</v>
      </c>
      <c r="D868" s="61" t="s">
        <v>590</v>
      </c>
      <c r="E868" s="1" t="s">
        <v>342</v>
      </c>
      <c r="F868" s="62" t="str">
        <f t="shared" si="182"/>
        <v>60526</v>
      </c>
      <c r="G868" s="255">
        <v>10620072</v>
      </c>
      <c r="H868" s="1" t="s">
        <v>385</v>
      </c>
      <c r="I868" s="61">
        <v>4</v>
      </c>
      <c r="J868" s="61">
        <v>9</v>
      </c>
      <c r="K868" s="61">
        <v>9</v>
      </c>
      <c r="L868" s="69">
        <f t="shared" si="171"/>
        <v>0.36</v>
      </c>
      <c r="M868" s="69">
        <f t="shared" si="172"/>
        <v>0.36</v>
      </c>
      <c r="N868" s="56">
        <f>INDEX(Rate_Chart!$A$1:$AK$127,MATCH(Data!J868,Rate_Chart!$A$1:$A$127,0),MATCH(Data!K868,Rate_Chart!$A$1:$AK$1,0))</f>
        <v>75.149999999999991</v>
      </c>
      <c r="O868" s="57">
        <f t="shared" si="173"/>
        <v>300.59999999999997</v>
      </c>
      <c r="P868" s="58">
        <f t="shared" si="174"/>
        <v>500.99999999999994</v>
      </c>
      <c r="Q868" s="58">
        <f t="shared" si="175"/>
        <v>333.99999999999994</v>
      </c>
      <c r="R868" s="66">
        <f t="shared" si="176"/>
        <v>5.2604999999999995</v>
      </c>
      <c r="S868" s="64">
        <f t="shared" si="177"/>
        <v>15</v>
      </c>
      <c r="T868" s="66">
        <f t="shared" si="178"/>
        <v>320.86049999999994</v>
      </c>
      <c r="U868" s="68">
        <f t="shared" si="179"/>
        <v>80.215124999999986</v>
      </c>
      <c r="V868" s="68">
        <f t="shared" si="180"/>
        <v>534.76749999999993</v>
      </c>
      <c r="W868" s="68">
        <f t="shared" si="181"/>
        <v>356.5116666666666</v>
      </c>
    </row>
    <row r="869" spans="1:23" x14ac:dyDescent="0.25">
      <c r="A869" s="169" t="s">
        <v>911</v>
      </c>
      <c r="B869" s="61" t="s">
        <v>395</v>
      </c>
      <c r="C869" s="61" t="s">
        <v>589</v>
      </c>
      <c r="D869" s="61" t="s">
        <v>590</v>
      </c>
      <c r="E869" s="1" t="s">
        <v>342</v>
      </c>
      <c r="F869" s="62" t="str">
        <f t="shared" si="182"/>
        <v>60526</v>
      </c>
      <c r="G869" s="255">
        <v>10620072</v>
      </c>
      <c r="H869" s="1" t="s">
        <v>386</v>
      </c>
      <c r="I869" s="61">
        <v>7</v>
      </c>
      <c r="J869" s="61">
        <v>5</v>
      </c>
      <c r="K869" s="61">
        <v>8.5</v>
      </c>
      <c r="L869" s="69">
        <f t="shared" si="171"/>
        <v>0.35</v>
      </c>
      <c r="M869" s="69">
        <f t="shared" si="172"/>
        <v>0.59499999999999997</v>
      </c>
      <c r="N869" s="56">
        <f>INDEX(Rate_Chart!$A$1:$AK$127,MATCH(Data!J869,Rate_Chart!$A$1:$A$127,0),MATCH(Data!K869,Rate_Chart!$A$1:$AK$1,0))</f>
        <v>44.481181500000005</v>
      </c>
      <c r="O869" s="57">
        <f t="shared" si="173"/>
        <v>311.36827050000005</v>
      </c>
      <c r="P869" s="58">
        <f t="shared" si="174"/>
        <v>417.01107656250002</v>
      </c>
      <c r="Q869" s="58">
        <f t="shared" si="175"/>
        <v>278.00738437500002</v>
      </c>
      <c r="R869" s="66">
        <f t="shared" si="176"/>
        <v>5.4489447337500012</v>
      </c>
      <c r="S869" s="64">
        <f t="shared" si="177"/>
        <v>26.25</v>
      </c>
      <c r="T869" s="66">
        <f t="shared" si="178"/>
        <v>343.06721523375006</v>
      </c>
      <c r="U869" s="68">
        <f t="shared" si="179"/>
        <v>49.009602176250006</v>
      </c>
      <c r="V869" s="68">
        <f t="shared" si="180"/>
        <v>459.46502040234378</v>
      </c>
      <c r="W869" s="68">
        <f t="shared" si="181"/>
        <v>306.3100136015625</v>
      </c>
    </row>
    <row r="870" spans="1:23" x14ac:dyDescent="0.25">
      <c r="A870" s="169" t="s">
        <v>912</v>
      </c>
      <c r="B870" s="61" t="s">
        <v>395</v>
      </c>
      <c r="C870" s="61" t="s">
        <v>589</v>
      </c>
      <c r="D870" s="61" t="s">
        <v>590</v>
      </c>
      <c r="E870" s="1" t="s">
        <v>342</v>
      </c>
      <c r="F870" s="62" t="str">
        <f t="shared" si="182"/>
        <v>60526</v>
      </c>
      <c r="G870" s="255">
        <v>10620072</v>
      </c>
      <c r="H870" s="1" t="s">
        <v>386</v>
      </c>
      <c r="I870" s="61">
        <v>5</v>
      </c>
      <c r="J870" s="61">
        <v>3</v>
      </c>
      <c r="K870" s="61">
        <v>8.1999999999999993</v>
      </c>
      <c r="L870" s="69">
        <f t="shared" si="171"/>
        <v>0.15</v>
      </c>
      <c r="M870" s="69">
        <f t="shared" si="172"/>
        <v>0.41</v>
      </c>
      <c r="N870" s="56">
        <f>INDEX(Rate_Chart!$A$1:$AK$127,MATCH(Data!J870,Rate_Chart!$A$1:$A$127,0),MATCH(Data!K870,Rate_Chart!$A$1:$AK$1,0))</f>
        <v>35.307139800000002</v>
      </c>
      <c r="O870" s="57">
        <f t="shared" si="173"/>
        <v>176.53569900000002</v>
      </c>
      <c r="P870" s="58">
        <f t="shared" si="174"/>
        <v>417.01346220472442</v>
      </c>
      <c r="Q870" s="58">
        <f t="shared" si="175"/>
        <v>278.00897480314961</v>
      </c>
      <c r="R870" s="66">
        <f t="shared" si="176"/>
        <v>3.0893747325000005</v>
      </c>
      <c r="S870" s="64">
        <f t="shared" si="177"/>
        <v>18.75</v>
      </c>
      <c r="T870" s="66">
        <f t="shared" si="178"/>
        <v>198.37507373250003</v>
      </c>
      <c r="U870" s="68">
        <f t="shared" si="179"/>
        <v>39.675014746500004</v>
      </c>
      <c r="V870" s="68">
        <f t="shared" si="180"/>
        <v>468.6025363759843</v>
      </c>
      <c r="W870" s="68">
        <f t="shared" si="181"/>
        <v>312.40169091732287</v>
      </c>
    </row>
    <row r="871" spans="1:23" x14ac:dyDescent="0.25">
      <c r="A871" s="169" t="s">
        <v>913</v>
      </c>
      <c r="B871" s="61" t="s">
        <v>394</v>
      </c>
      <c r="C871" s="61" t="s">
        <v>589</v>
      </c>
      <c r="D871" s="61" t="s">
        <v>590</v>
      </c>
      <c r="E871" s="1" t="s">
        <v>342</v>
      </c>
      <c r="F871" s="62" t="str">
        <f t="shared" si="182"/>
        <v>60526</v>
      </c>
      <c r="G871" s="255">
        <v>10620072</v>
      </c>
      <c r="H871" s="1" t="s">
        <v>385</v>
      </c>
      <c r="I871" s="61">
        <v>5</v>
      </c>
      <c r="J871" s="61">
        <v>9.1999999999999993</v>
      </c>
      <c r="K871" s="61">
        <v>9</v>
      </c>
      <c r="L871" s="69">
        <f t="shared" si="171"/>
        <v>0.46</v>
      </c>
      <c r="M871" s="69">
        <f t="shared" si="172"/>
        <v>0.45</v>
      </c>
      <c r="N871" s="56">
        <f>INDEX(Rate_Chart!$A$1:$AK$127,MATCH(Data!J871,Rate_Chart!$A$1:$A$127,0),MATCH(Data!K871,Rate_Chart!$A$1:$AK$1,0))</f>
        <v>76.819999999999993</v>
      </c>
      <c r="O871" s="57">
        <f t="shared" si="173"/>
        <v>384.09999999999997</v>
      </c>
      <c r="P871" s="58">
        <f t="shared" si="174"/>
        <v>505.3947368421052</v>
      </c>
      <c r="Q871" s="58">
        <f t="shared" si="175"/>
        <v>336.92982456140345</v>
      </c>
      <c r="R871" s="66">
        <f t="shared" si="176"/>
        <v>6.7217500000000001</v>
      </c>
      <c r="S871" s="64">
        <f t="shared" si="177"/>
        <v>18.75</v>
      </c>
      <c r="T871" s="66">
        <f t="shared" si="178"/>
        <v>409.57174999999995</v>
      </c>
      <c r="U871" s="68">
        <f t="shared" si="179"/>
        <v>81.914349999999985</v>
      </c>
      <c r="V871" s="68">
        <f t="shared" si="180"/>
        <v>538.910197368421</v>
      </c>
      <c r="W871" s="68">
        <f t="shared" si="181"/>
        <v>359.27346491228064</v>
      </c>
    </row>
    <row r="872" spans="1:23" x14ac:dyDescent="0.25">
      <c r="A872" s="169" t="s">
        <v>913</v>
      </c>
      <c r="B872" s="61" t="s">
        <v>395</v>
      </c>
      <c r="C872" s="61" t="s">
        <v>589</v>
      </c>
      <c r="D872" s="61" t="s">
        <v>590</v>
      </c>
      <c r="E872" s="1" t="s">
        <v>342</v>
      </c>
      <c r="F872" s="62" t="str">
        <f t="shared" si="182"/>
        <v>60526</v>
      </c>
      <c r="G872" s="255">
        <v>10620072</v>
      </c>
      <c r="H872" s="1" t="s">
        <v>385</v>
      </c>
      <c r="I872" s="61">
        <v>6</v>
      </c>
      <c r="J872" s="61">
        <v>5.6</v>
      </c>
      <c r="K872" s="61">
        <v>8.8000000000000007</v>
      </c>
      <c r="L872" s="69">
        <f t="shared" si="171"/>
        <v>0.33599999999999997</v>
      </c>
      <c r="M872" s="69">
        <f t="shared" si="172"/>
        <v>0.52800000000000002</v>
      </c>
      <c r="N872" s="56">
        <f>INDEX(Rate_Chart!$A$1:$AK$127,MATCH(Data!J872,Rate_Chart!$A$1:$A$127,0),MATCH(Data!K872,Rate_Chart!$A$1:$AK$1,0))</f>
        <v>46.292400000000001</v>
      </c>
      <c r="O872" s="57">
        <f t="shared" si="173"/>
        <v>277.75440000000003</v>
      </c>
      <c r="P872" s="58">
        <f t="shared" si="174"/>
        <v>403.71279069767445</v>
      </c>
      <c r="Q872" s="58">
        <f t="shared" si="175"/>
        <v>269.14186046511628</v>
      </c>
      <c r="R872" s="66">
        <f t="shared" si="176"/>
        <v>4.8607020000000007</v>
      </c>
      <c r="S872" s="64">
        <f t="shared" si="177"/>
        <v>22.5</v>
      </c>
      <c r="T872" s="66">
        <f t="shared" si="178"/>
        <v>305.11510200000004</v>
      </c>
      <c r="U872" s="68">
        <f t="shared" si="179"/>
        <v>50.852517000000006</v>
      </c>
      <c r="V872" s="68">
        <f t="shared" si="180"/>
        <v>443.48125290697681</v>
      </c>
      <c r="W872" s="68">
        <f t="shared" si="181"/>
        <v>295.6541686046512</v>
      </c>
    </row>
    <row r="873" spans="1:23" x14ac:dyDescent="0.25">
      <c r="A873" s="169" t="s">
        <v>914</v>
      </c>
      <c r="B873" s="61" t="s">
        <v>395</v>
      </c>
      <c r="C873" s="61" t="s">
        <v>589</v>
      </c>
      <c r="D873" s="61" t="s">
        <v>590</v>
      </c>
      <c r="E873" s="1" t="s">
        <v>342</v>
      </c>
      <c r="F873" s="62" t="str">
        <f t="shared" si="182"/>
        <v>60526</v>
      </c>
      <c r="G873" s="255">
        <v>10620072</v>
      </c>
      <c r="H873" s="1" t="s">
        <v>386</v>
      </c>
      <c r="I873" s="61">
        <v>3</v>
      </c>
      <c r="J873" s="61">
        <v>3</v>
      </c>
      <c r="K873" s="61">
        <v>8.1999999999999993</v>
      </c>
      <c r="L873" s="69">
        <f t="shared" si="171"/>
        <v>0.09</v>
      </c>
      <c r="M873" s="69">
        <f t="shared" si="172"/>
        <v>0.24599999999999997</v>
      </c>
      <c r="N873" s="56">
        <f>INDEX(Rate_Chart!$A$1:$AK$127,MATCH(Data!J873,Rate_Chart!$A$1:$A$127,0),MATCH(Data!K873,Rate_Chart!$A$1:$AK$1,0))</f>
        <v>35.307139800000002</v>
      </c>
      <c r="O873" s="57">
        <f t="shared" si="173"/>
        <v>105.9214194</v>
      </c>
      <c r="P873" s="58">
        <f t="shared" si="174"/>
        <v>417.01346220472442</v>
      </c>
      <c r="Q873" s="58">
        <f t="shared" si="175"/>
        <v>278.00897480314961</v>
      </c>
      <c r="R873" s="66">
        <f t="shared" si="176"/>
        <v>1.8536248395000003</v>
      </c>
      <c r="S873" s="64">
        <f t="shared" si="177"/>
        <v>11.25</v>
      </c>
      <c r="T873" s="66">
        <f t="shared" si="178"/>
        <v>119.02504423950001</v>
      </c>
      <c r="U873" s="68">
        <f t="shared" si="179"/>
        <v>39.675014746500004</v>
      </c>
      <c r="V873" s="68">
        <f t="shared" si="180"/>
        <v>468.6025363759843</v>
      </c>
      <c r="W873" s="68">
        <f t="shared" si="181"/>
        <v>312.40169091732287</v>
      </c>
    </row>
    <row r="874" spans="1:23" x14ac:dyDescent="0.25">
      <c r="A874" s="169" t="s">
        <v>915</v>
      </c>
      <c r="B874" s="61" t="s">
        <v>394</v>
      </c>
      <c r="C874" s="61" t="s">
        <v>589</v>
      </c>
      <c r="D874" s="61" t="s">
        <v>590</v>
      </c>
      <c r="E874" s="1" t="s">
        <v>342</v>
      </c>
      <c r="F874" s="62" t="str">
        <f t="shared" si="182"/>
        <v>60526</v>
      </c>
      <c r="G874" s="255">
        <v>10620072</v>
      </c>
      <c r="H874" s="1" t="s">
        <v>385</v>
      </c>
      <c r="I874" s="61">
        <v>3</v>
      </c>
      <c r="J874" s="61">
        <v>9</v>
      </c>
      <c r="K874" s="61">
        <v>9</v>
      </c>
      <c r="L874" s="69">
        <f t="shared" si="171"/>
        <v>0.27</v>
      </c>
      <c r="M874" s="69">
        <f t="shared" si="172"/>
        <v>0.27</v>
      </c>
      <c r="N874" s="56">
        <f>INDEX(Rate_Chart!$A$1:$AK$127,MATCH(Data!J874,Rate_Chart!$A$1:$A$127,0),MATCH(Data!K874,Rate_Chart!$A$1:$AK$1,0))</f>
        <v>75.149999999999991</v>
      </c>
      <c r="O874" s="57">
        <f t="shared" si="173"/>
        <v>225.45</v>
      </c>
      <c r="P874" s="58">
        <f t="shared" si="174"/>
        <v>500.99999999999994</v>
      </c>
      <c r="Q874" s="58">
        <f t="shared" si="175"/>
        <v>333.99999999999994</v>
      </c>
      <c r="R874" s="66">
        <f t="shared" si="176"/>
        <v>3.9453750000000003</v>
      </c>
      <c r="S874" s="64">
        <f t="shared" si="177"/>
        <v>11.25</v>
      </c>
      <c r="T874" s="66">
        <f t="shared" si="178"/>
        <v>240.645375</v>
      </c>
      <c r="U874" s="68">
        <f t="shared" si="179"/>
        <v>80.215125</v>
      </c>
      <c r="V874" s="68">
        <f t="shared" si="180"/>
        <v>534.76750000000004</v>
      </c>
      <c r="W874" s="68">
        <f t="shared" si="181"/>
        <v>356.51166666666671</v>
      </c>
    </row>
    <row r="875" spans="1:23" x14ac:dyDescent="0.25">
      <c r="A875" s="169" t="s">
        <v>915</v>
      </c>
      <c r="B875" s="61" t="s">
        <v>395</v>
      </c>
      <c r="C875" s="61" t="s">
        <v>589</v>
      </c>
      <c r="D875" s="61" t="s">
        <v>590</v>
      </c>
      <c r="E875" s="1" t="s">
        <v>342</v>
      </c>
      <c r="F875" s="62" t="str">
        <f t="shared" si="182"/>
        <v>60526</v>
      </c>
      <c r="G875" s="255">
        <v>10620072</v>
      </c>
      <c r="H875" s="1" t="s">
        <v>385</v>
      </c>
      <c r="I875" s="61">
        <v>5</v>
      </c>
      <c r="J875" s="61">
        <v>5.9</v>
      </c>
      <c r="K875" s="61">
        <v>8.8000000000000007</v>
      </c>
      <c r="L875" s="69">
        <f t="shared" si="171"/>
        <v>0.29499999999999998</v>
      </c>
      <c r="M875" s="69">
        <f t="shared" si="172"/>
        <v>0.44</v>
      </c>
      <c r="N875" s="56">
        <f>INDEX(Rate_Chart!$A$1:$AK$127,MATCH(Data!J875,Rate_Chart!$A$1:$A$127,0),MATCH(Data!K875,Rate_Chart!$A$1:$AK$1,0))</f>
        <v>48.772350000000003</v>
      </c>
      <c r="O875" s="57">
        <f t="shared" si="173"/>
        <v>243.86175000000003</v>
      </c>
      <c r="P875" s="58">
        <f t="shared" si="174"/>
        <v>414.49589235127479</v>
      </c>
      <c r="Q875" s="58">
        <f t="shared" si="175"/>
        <v>276.33059490084986</v>
      </c>
      <c r="R875" s="66">
        <f t="shared" si="176"/>
        <v>4.2675806250000008</v>
      </c>
      <c r="S875" s="64">
        <f t="shared" si="177"/>
        <v>18.75</v>
      </c>
      <c r="T875" s="66">
        <f t="shared" si="178"/>
        <v>266.87933062500002</v>
      </c>
      <c r="U875" s="68">
        <f t="shared" si="179"/>
        <v>53.375866125000002</v>
      </c>
      <c r="V875" s="68">
        <f t="shared" si="180"/>
        <v>453.61925885269125</v>
      </c>
      <c r="W875" s="68">
        <f t="shared" si="181"/>
        <v>302.41283923512748</v>
      </c>
    </row>
    <row r="876" spans="1:23" x14ac:dyDescent="0.25">
      <c r="A876" s="169" t="s">
        <v>917</v>
      </c>
      <c r="B876" s="61" t="s">
        <v>395</v>
      </c>
      <c r="C876" s="61" t="s">
        <v>589</v>
      </c>
      <c r="D876" s="61" t="s">
        <v>590</v>
      </c>
      <c r="E876" s="1" t="s">
        <v>342</v>
      </c>
      <c r="F876" s="62" t="str">
        <f t="shared" si="182"/>
        <v>60526</v>
      </c>
      <c r="G876" s="255">
        <v>10620072</v>
      </c>
      <c r="H876" s="1" t="s">
        <v>386</v>
      </c>
      <c r="I876" s="61">
        <v>4</v>
      </c>
      <c r="J876" s="61">
        <v>3.1</v>
      </c>
      <c r="K876" s="61">
        <v>8.1999999999999993</v>
      </c>
      <c r="L876" s="69">
        <f t="shared" si="171"/>
        <v>0.124</v>
      </c>
      <c r="M876" s="69">
        <f t="shared" si="172"/>
        <v>0.32799999999999996</v>
      </c>
      <c r="N876" s="56">
        <f>INDEX(Rate_Chart!$A$1:$AK$127,MATCH(Data!J876,Rate_Chart!$A$1:$A$127,0),MATCH(Data!K876,Rate_Chart!$A$1:$AK$1,0))</f>
        <v>35.724139800000003</v>
      </c>
      <c r="O876" s="57">
        <f t="shared" si="173"/>
        <v>142.89655920000001</v>
      </c>
      <c r="P876" s="58">
        <f t="shared" si="174"/>
        <v>417.0133050583658</v>
      </c>
      <c r="Q876" s="58">
        <f t="shared" si="175"/>
        <v>278.00887003891052</v>
      </c>
      <c r="R876" s="66">
        <f t="shared" si="176"/>
        <v>2.5006897860000006</v>
      </c>
      <c r="S876" s="64">
        <f t="shared" si="177"/>
        <v>15</v>
      </c>
      <c r="T876" s="66">
        <f t="shared" si="178"/>
        <v>160.39724898600002</v>
      </c>
      <c r="U876" s="68">
        <f t="shared" si="179"/>
        <v>40.099312246500006</v>
      </c>
      <c r="V876" s="68">
        <f t="shared" si="180"/>
        <v>468.08535696303505</v>
      </c>
      <c r="W876" s="68">
        <f t="shared" si="181"/>
        <v>312.05690464202337</v>
      </c>
    </row>
    <row r="877" spans="1:23" x14ac:dyDescent="0.25">
      <c r="A877" s="169" t="s">
        <v>918</v>
      </c>
      <c r="B877" s="61" t="s">
        <v>395</v>
      </c>
      <c r="C877" s="61" t="s">
        <v>589</v>
      </c>
      <c r="D877" s="61" t="s">
        <v>590</v>
      </c>
      <c r="E877" s="1" t="s">
        <v>342</v>
      </c>
      <c r="F877" s="62" t="str">
        <f t="shared" si="182"/>
        <v>60526</v>
      </c>
      <c r="G877" s="255">
        <v>10620072</v>
      </c>
      <c r="H877" s="1" t="s">
        <v>386</v>
      </c>
      <c r="I877" s="61">
        <v>2</v>
      </c>
      <c r="J877" s="61">
        <v>3</v>
      </c>
      <c r="K877" s="61">
        <v>8.3000000000000007</v>
      </c>
      <c r="L877" s="69">
        <f t="shared" si="171"/>
        <v>0.06</v>
      </c>
      <c r="M877" s="69">
        <f t="shared" si="172"/>
        <v>0.16600000000000001</v>
      </c>
      <c r="N877" s="56">
        <f>INDEX(Rate_Chart!$A$1:$AK$127,MATCH(Data!J877,Rate_Chart!$A$1:$A$127,0),MATCH(Data!K877,Rate_Chart!$A$1:$AK$1,0))</f>
        <v>35.585153700000006</v>
      </c>
      <c r="O877" s="57">
        <f t="shared" si="173"/>
        <v>71.170307400000013</v>
      </c>
      <c r="P877" s="58">
        <f t="shared" si="174"/>
        <v>417.013519921875</v>
      </c>
      <c r="Q877" s="58">
        <f t="shared" si="175"/>
        <v>278.00901328125002</v>
      </c>
      <c r="R877" s="66">
        <f t="shared" si="176"/>
        <v>1.2454803795000002</v>
      </c>
      <c r="S877" s="64">
        <f t="shared" si="177"/>
        <v>7.5</v>
      </c>
      <c r="T877" s="66">
        <f t="shared" si="178"/>
        <v>79.915787779500008</v>
      </c>
      <c r="U877" s="68">
        <f t="shared" si="179"/>
        <v>39.957893889750004</v>
      </c>
      <c r="V877" s="68">
        <f t="shared" si="180"/>
        <v>468.25656902050781</v>
      </c>
      <c r="W877" s="68">
        <f t="shared" si="181"/>
        <v>312.17104601367186</v>
      </c>
    </row>
    <row r="878" spans="1:23" x14ac:dyDescent="0.25">
      <c r="A878" s="169" t="s">
        <v>882</v>
      </c>
      <c r="B878" s="61" t="s">
        <v>395</v>
      </c>
      <c r="C878" s="61" t="s">
        <v>589</v>
      </c>
      <c r="D878" s="61" t="s">
        <v>590</v>
      </c>
      <c r="E878" s="1" t="s">
        <v>342</v>
      </c>
      <c r="F878" s="62" t="str">
        <f t="shared" si="182"/>
        <v>60526</v>
      </c>
      <c r="G878" s="255">
        <v>10620072</v>
      </c>
      <c r="H878" s="1" t="s">
        <v>386</v>
      </c>
      <c r="I878" s="61">
        <v>6</v>
      </c>
      <c r="J878" s="61">
        <v>3</v>
      </c>
      <c r="K878" s="61">
        <v>8</v>
      </c>
      <c r="L878" s="69">
        <f t="shared" si="171"/>
        <v>0.18</v>
      </c>
      <c r="M878" s="69">
        <f t="shared" si="172"/>
        <v>0.48</v>
      </c>
      <c r="N878" s="56">
        <f>INDEX(Rate_Chart!$A$1:$AK$127,MATCH(Data!J878,Rate_Chart!$A$1:$A$127,0),MATCH(Data!K878,Rate_Chart!$A$1:$AK$1,0))</f>
        <v>34.751112000000006</v>
      </c>
      <c r="O878" s="57">
        <f t="shared" si="173"/>
        <v>208.50667200000004</v>
      </c>
      <c r="P878" s="58">
        <f t="shared" si="174"/>
        <v>417.01334400000002</v>
      </c>
      <c r="Q878" s="58">
        <f t="shared" si="175"/>
        <v>278.00889599999999</v>
      </c>
      <c r="R878" s="66">
        <f t="shared" si="176"/>
        <v>3.6488667600000011</v>
      </c>
      <c r="S878" s="64">
        <f t="shared" si="177"/>
        <v>22.5</v>
      </c>
      <c r="T878" s="66">
        <f t="shared" si="178"/>
        <v>234.65553876000004</v>
      </c>
      <c r="U878" s="68">
        <f t="shared" si="179"/>
        <v>39.109256460000005</v>
      </c>
      <c r="V878" s="68">
        <f t="shared" si="180"/>
        <v>469.31107752000003</v>
      </c>
      <c r="W878" s="68">
        <f t="shared" si="181"/>
        <v>312.87405168000004</v>
      </c>
    </row>
    <row r="879" spans="1:23" x14ac:dyDescent="0.25">
      <c r="A879" s="169" t="s">
        <v>883</v>
      </c>
      <c r="B879" s="61" t="s">
        <v>395</v>
      </c>
      <c r="C879" s="61" t="s">
        <v>589</v>
      </c>
      <c r="D879" s="61" t="s">
        <v>590</v>
      </c>
      <c r="E879" s="1" t="s">
        <v>342</v>
      </c>
      <c r="F879" s="62" t="str">
        <f t="shared" si="182"/>
        <v>60526</v>
      </c>
      <c r="G879" s="255">
        <v>10620072</v>
      </c>
      <c r="H879" s="1" t="s">
        <v>386</v>
      </c>
      <c r="I879" s="61">
        <v>7</v>
      </c>
      <c r="J879" s="61">
        <v>3</v>
      </c>
      <c r="K879" s="61">
        <v>8</v>
      </c>
      <c r="L879" s="69">
        <f t="shared" si="171"/>
        <v>0.21</v>
      </c>
      <c r="M879" s="69">
        <f t="shared" si="172"/>
        <v>0.56000000000000005</v>
      </c>
      <c r="N879" s="56">
        <f>INDEX(Rate_Chart!$A$1:$AK$127,MATCH(Data!J879,Rate_Chart!$A$1:$A$127,0),MATCH(Data!K879,Rate_Chart!$A$1:$AK$1,0))</f>
        <v>34.751112000000006</v>
      </c>
      <c r="O879" s="57">
        <f t="shared" si="173"/>
        <v>243.25778400000004</v>
      </c>
      <c r="P879" s="58">
        <f t="shared" si="174"/>
        <v>417.01334400000002</v>
      </c>
      <c r="Q879" s="58">
        <f t="shared" si="175"/>
        <v>278.00889599999999</v>
      </c>
      <c r="R879" s="66">
        <f t="shared" si="176"/>
        <v>4.2570112200000008</v>
      </c>
      <c r="S879" s="64">
        <f t="shared" si="177"/>
        <v>26.25</v>
      </c>
      <c r="T879" s="66">
        <f t="shared" si="178"/>
        <v>273.76479522000005</v>
      </c>
      <c r="U879" s="68">
        <f t="shared" si="179"/>
        <v>39.109256460000005</v>
      </c>
      <c r="V879" s="68">
        <f t="shared" si="180"/>
        <v>469.31107752000003</v>
      </c>
      <c r="W879" s="68">
        <f t="shared" si="181"/>
        <v>312.87405168000004</v>
      </c>
    </row>
    <row r="880" spans="1:23" x14ac:dyDescent="0.25">
      <c r="A880" s="169" t="s">
        <v>884</v>
      </c>
      <c r="B880" s="61" t="s">
        <v>395</v>
      </c>
      <c r="C880" s="61" t="s">
        <v>589</v>
      </c>
      <c r="D880" s="61" t="s">
        <v>590</v>
      </c>
      <c r="E880" s="1" t="s">
        <v>342</v>
      </c>
      <c r="F880" s="62" t="str">
        <f t="shared" si="182"/>
        <v>60526</v>
      </c>
      <c r="G880" s="255">
        <v>10620072</v>
      </c>
      <c r="H880" s="1" t="s">
        <v>386</v>
      </c>
      <c r="I880" s="61">
        <v>7</v>
      </c>
      <c r="J880" s="61">
        <v>3</v>
      </c>
      <c r="K880" s="61">
        <v>8.1</v>
      </c>
      <c r="L880" s="69">
        <f t="shared" ref="L880:L943" si="183">J880*I880/100</f>
        <v>0.21</v>
      </c>
      <c r="M880" s="69">
        <f t="shared" ref="M880:M943" si="184">K880*I880/100</f>
        <v>0.56699999999999995</v>
      </c>
      <c r="N880" s="56">
        <f>INDEX(Rate_Chart!$A$1:$AK$127,MATCH(Data!J880,Rate_Chart!$A$1:$A$127,0),MATCH(Data!K880,Rate_Chart!$A$1:$AK$1,0))</f>
        <v>35.029125900000004</v>
      </c>
      <c r="O880" s="57">
        <f t="shared" ref="O880:O943" si="185">N880*I880</f>
        <v>245.20388130000003</v>
      </c>
      <c r="P880" s="58">
        <f t="shared" ref="P880:P943" si="186">N880/(J880%+K880%*2/3)</f>
        <v>417.01340357142868</v>
      </c>
      <c r="Q880" s="58">
        <f t="shared" ref="Q880:Q943" si="187">P880*2/3</f>
        <v>278.00893571428577</v>
      </c>
      <c r="R880" s="66">
        <f t="shared" ref="R880:R943" si="188">O880*1.75%</f>
        <v>4.2910679227500008</v>
      </c>
      <c r="S880" s="64">
        <f t="shared" ref="S880:S943" si="189">I880*3.75</f>
        <v>26.25</v>
      </c>
      <c r="T880" s="66">
        <f t="shared" ref="T880:T943" si="190">R880+S880+O880</f>
        <v>275.74494922275005</v>
      </c>
      <c r="U880" s="68">
        <f t="shared" ref="U880:U943" si="191">T880/I880</f>
        <v>39.392135603250004</v>
      </c>
      <c r="V880" s="68">
        <f t="shared" ref="V880:V943" si="192">U880/(J880%+K880%*2/3)</f>
        <v>468.9539952767858</v>
      </c>
      <c r="W880" s="68">
        <f t="shared" ref="W880:W943" si="193">V880*2/3</f>
        <v>312.63599685119055</v>
      </c>
    </row>
    <row r="881" spans="1:23" x14ac:dyDescent="0.25">
      <c r="A881" s="169" t="s">
        <v>886</v>
      </c>
      <c r="B881" s="61" t="s">
        <v>395</v>
      </c>
      <c r="C881" s="61" t="s">
        <v>589</v>
      </c>
      <c r="D881" s="61" t="s">
        <v>590</v>
      </c>
      <c r="E881" s="1" t="s">
        <v>342</v>
      </c>
      <c r="F881" s="62" t="str">
        <f t="shared" si="182"/>
        <v>60526</v>
      </c>
      <c r="G881" s="255">
        <v>10620072</v>
      </c>
      <c r="H881" s="1" t="s">
        <v>386</v>
      </c>
      <c r="I881" s="61">
        <v>1</v>
      </c>
      <c r="J881" s="61">
        <v>3</v>
      </c>
      <c r="K881" s="61">
        <v>8</v>
      </c>
      <c r="L881" s="69">
        <f t="shared" si="183"/>
        <v>0.03</v>
      </c>
      <c r="M881" s="69">
        <f t="shared" si="184"/>
        <v>0.08</v>
      </c>
      <c r="N881" s="56">
        <f>INDEX(Rate_Chart!$A$1:$AK$127,MATCH(Data!J881,Rate_Chart!$A$1:$A$127,0),MATCH(Data!K881,Rate_Chart!$A$1:$AK$1,0))</f>
        <v>34.751112000000006</v>
      </c>
      <c r="O881" s="57">
        <f t="shared" si="185"/>
        <v>34.751112000000006</v>
      </c>
      <c r="P881" s="58">
        <f t="shared" si="186"/>
        <v>417.01334400000002</v>
      </c>
      <c r="Q881" s="58">
        <f t="shared" si="187"/>
        <v>278.00889599999999</v>
      </c>
      <c r="R881" s="66">
        <f t="shared" si="188"/>
        <v>0.60814446000000022</v>
      </c>
      <c r="S881" s="64">
        <f t="shared" si="189"/>
        <v>3.75</v>
      </c>
      <c r="T881" s="66">
        <f t="shared" si="190"/>
        <v>39.109256460000005</v>
      </c>
      <c r="U881" s="68">
        <f t="shared" si="191"/>
        <v>39.109256460000005</v>
      </c>
      <c r="V881" s="68">
        <f t="shared" si="192"/>
        <v>469.31107752000003</v>
      </c>
      <c r="W881" s="68">
        <f t="shared" si="193"/>
        <v>312.87405168000004</v>
      </c>
    </row>
    <row r="882" spans="1:23" x14ac:dyDescent="0.25">
      <c r="A882" s="169" t="s">
        <v>887</v>
      </c>
      <c r="B882" s="61" t="s">
        <v>395</v>
      </c>
      <c r="C882" s="61" t="s">
        <v>589</v>
      </c>
      <c r="D882" s="61" t="s">
        <v>590</v>
      </c>
      <c r="E882" s="1" t="s">
        <v>342</v>
      </c>
      <c r="F882" s="62" t="str">
        <f t="shared" si="182"/>
        <v>60526</v>
      </c>
      <c r="G882" s="255">
        <v>10620072</v>
      </c>
      <c r="H882" s="1" t="s">
        <v>386</v>
      </c>
      <c r="I882" s="61">
        <v>2</v>
      </c>
      <c r="J882" s="61">
        <v>3</v>
      </c>
      <c r="K882" s="61">
        <v>8</v>
      </c>
      <c r="L882" s="69">
        <f t="shared" si="183"/>
        <v>0.06</v>
      </c>
      <c r="M882" s="69">
        <f t="shared" si="184"/>
        <v>0.16</v>
      </c>
      <c r="N882" s="56">
        <f>INDEX(Rate_Chart!$A$1:$AK$127,MATCH(Data!J882,Rate_Chart!$A$1:$A$127,0),MATCH(Data!K882,Rate_Chart!$A$1:$AK$1,0))</f>
        <v>34.751112000000006</v>
      </c>
      <c r="O882" s="57">
        <f t="shared" si="185"/>
        <v>69.502224000000012</v>
      </c>
      <c r="P882" s="58">
        <f t="shared" si="186"/>
        <v>417.01334400000002</v>
      </c>
      <c r="Q882" s="58">
        <f t="shared" si="187"/>
        <v>278.00889599999999</v>
      </c>
      <c r="R882" s="66">
        <f t="shared" si="188"/>
        <v>1.2162889200000004</v>
      </c>
      <c r="S882" s="64">
        <f t="shared" si="189"/>
        <v>7.5</v>
      </c>
      <c r="T882" s="66">
        <f t="shared" si="190"/>
        <v>78.218512920000009</v>
      </c>
      <c r="U882" s="68">
        <f t="shared" si="191"/>
        <v>39.109256460000005</v>
      </c>
      <c r="V882" s="68">
        <f t="shared" si="192"/>
        <v>469.31107752000003</v>
      </c>
      <c r="W882" s="68">
        <f t="shared" si="193"/>
        <v>312.87405168000004</v>
      </c>
    </row>
    <row r="883" spans="1:23" x14ac:dyDescent="0.25">
      <c r="A883" s="169" t="s">
        <v>921</v>
      </c>
      <c r="B883" s="61" t="s">
        <v>394</v>
      </c>
      <c r="C883" s="61" t="s">
        <v>589</v>
      </c>
      <c r="D883" s="61" t="s">
        <v>590</v>
      </c>
      <c r="E883" s="1" t="s">
        <v>926</v>
      </c>
      <c r="F883" s="62" t="str">
        <f t="shared" si="182"/>
        <v>60553</v>
      </c>
      <c r="G883" s="255">
        <v>10620050</v>
      </c>
      <c r="H883" s="1" t="s">
        <v>386</v>
      </c>
      <c r="I883" s="61">
        <v>3</v>
      </c>
      <c r="J883" s="61">
        <v>3.2</v>
      </c>
      <c r="K883" s="61">
        <v>8</v>
      </c>
      <c r="L883" s="69">
        <f t="shared" si="183"/>
        <v>9.6000000000000016E-2</v>
      </c>
      <c r="M883" s="69">
        <f t="shared" si="184"/>
        <v>0.24</v>
      </c>
      <c r="N883" s="56">
        <f>INDEX(Rate_Chart!$A$1:$AK$127,MATCH(Data!J883,Rate_Chart!$A$1:$A$127,0),MATCH(Data!K883,Rate_Chart!$A$1:$AK$1,0))</f>
        <v>35.585112000000002</v>
      </c>
      <c r="O883" s="57">
        <f t="shared" si="185"/>
        <v>106.755336</v>
      </c>
      <c r="P883" s="58">
        <f t="shared" si="186"/>
        <v>417.01303124999998</v>
      </c>
      <c r="Q883" s="58">
        <f t="shared" si="187"/>
        <v>278.00868750000001</v>
      </c>
      <c r="R883" s="66">
        <f t="shared" si="188"/>
        <v>1.8682183800000001</v>
      </c>
      <c r="S883" s="64">
        <f t="shared" si="189"/>
        <v>11.25</v>
      </c>
      <c r="T883" s="66">
        <f t="shared" si="190"/>
        <v>119.87355438</v>
      </c>
      <c r="U883" s="68">
        <f t="shared" si="191"/>
        <v>39.957851460000001</v>
      </c>
      <c r="V883" s="68">
        <f t="shared" si="192"/>
        <v>468.25607179687495</v>
      </c>
      <c r="W883" s="68">
        <f t="shared" si="193"/>
        <v>312.17071453124998</v>
      </c>
    </row>
    <row r="884" spans="1:23" x14ac:dyDescent="0.25">
      <c r="A884" s="169" t="s">
        <v>921</v>
      </c>
      <c r="B884" s="61" t="s">
        <v>395</v>
      </c>
      <c r="C884" s="61" t="s">
        <v>589</v>
      </c>
      <c r="D884" s="61" t="s">
        <v>590</v>
      </c>
      <c r="E884" s="1" t="s">
        <v>926</v>
      </c>
      <c r="F884" s="62" t="str">
        <f t="shared" si="182"/>
        <v>60553</v>
      </c>
      <c r="G884" s="255">
        <v>10620050</v>
      </c>
      <c r="H884" s="1" t="s">
        <v>386</v>
      </c>
      <c r="I884" s="61">
        <v>1</v>
      </c>
      <c r="J884" s="61">
        <v>3</v>
      </c>
      <c r="K884" s="61">
        <v>8</v>
      </c>
      <c r="L884" s="69">
        <f t="shared" si="183"/>
        <v>0.03</v>
      </c>
      <c r="M884" s="69">
        <f t="shared" si="184"/>
        <v>0.08</v>
      </c>
      <c r="N884" s="56">
        <f>INDEX(Rate_Chart!$A$1:$AK$127,MATCH(Data!J884,Rate_Chart!$A$1:$A$127,0),MATCH(Data!K884,Rate_Chart!$A$1:$AK$1,0))</f>
        <v>34.751112000000006</v>
      </c>
      <c r="O884" s="57">
        <f t="shared" si="185"/>
        <v>34.751112000000006</v>
      </c>
      <c r="P884" s="58">
        <f t="shared" si="186"/>
        <v>417.01334400000002</v>
      </c>
      <c r="Q884" s="58">
        <f t="shared" si="187"/>
        <v>278.00889599999999</v>
      </c>
      <c r="R884" s="66">
        <f t="shared" si="188"/>
        <v>0.60814446000000022</v>
      </c>
      <c r="S884" s="64">
        <f t="shared" si="189"/>
        <v>3.75</v>
      </c>
      <c r="T884" s="66">
        <f t="shared" si="190"/>
        <v>39.109256460000005</v>
      </c>
      <c r="U884" s="68">
        <f t="shared" si="191"/>
        <v>39.109256460000005</v>
      </c>
      <c r="V884" s="68">
        <f t="shared" si="192"/>
        <v>469.31107752000003</v>
      </c>
      <c r="W884" s="68">
        <f t="shared" si="193"/>
        <v>312.87405168000004</v>
      </c>
    </row>
    <row r="885" spans="1:23" x14ac:dyDescent="0.25">
      <c r="A885" s="169" t="s">
        <v>902</v>
      </c>
      <c r="B885" s="61" t="s">
        <v>394</v>
      </c>
      <c r="C885" s="61" t="s">
        <v>589</v>
      </c>
      <c r="D885" s="61" t="s">
        <v>590</v>
      </c>
      <c r="E885" s="1" t="s">
        <v>926</v>
      </c>
      <c r="F885" s="62" t="str">
        <f t="shared" si="182"/>
        <v>60553</v>
      </c>
      <c r="G885" s="255">
        <v>10620050</v>
      </c>
      <c r="H885" s="1" t="s">
        <v>386</v>
      </c>
      <c r="I885" s="61">
        <v>3</v>
      </c>
      <c r="J885" s="61">
        <v>3.3</v>
      </c>
      <c r="K885" s="61">
        <v>8.1</v>
      </c>
      <c r="L885" s="69">
        <f t="shared" si="183"/>
        <v>9.8999999999999991E-2</v>
      </c>
      <c r="M885" s="69">
        <f t="shared" si="184"/>
        <v>0.24299999999999997</v>
      </c>
      <c r="N885" s="56">
        <f>INDEX(Rate_Chart!$A$1:$AK$127,MATCH(Data!J885,Rate_Chart!$A$1:$A$127,0),MATCH(Data!K885,Rate_Chart!$A$1:$AK$1,0))</f>
        <v>36.280125900000002</v>
      </c>
      <c r="O885" s="57">
        <f t="shared" si="185"/>
        <v>108.8403777</v>
      </c>
      <c r="P885" s="58">
        <f t="shared" si="186"/>
        <v>417.0129413793104</v>
      </c>
      <c r="Q885" s="58">
        <f t="shared" si="187"/>
        <v>278.00862758620696</v>
      </c>
      <c r="R885" s="66">
        <f t="shared" si="188"/>
        <v>1.9047066097500003</v>
      </c>
      <c r="S885" s="64">
        <f t="shared" si="189"/>
        <v>11.25</v>
      </c>
      <c r="T885" s="66">
        <f t="shared" si="190"/>
        <v>121.99508430975001</v>
      </c>
      <c r="U885" s="68">
        <f t="shared" si="191"/>
        <v>40.665028103250002</v>
      </c>
      <c r="V885" s="68">
        <f t="shared" si="192"/>
        <v>467.4141161293104</v>
      </c>
      <c r="W885" s="68">
        <f t="shared" si="193"/>
        <v>311.6094107528736</v>
      </c>
    </row>
    <row r="886" spans="1:23" x14ac:dyDescent="0.25">
      <c r="A886" s="169" t="s">
        <v>902</v>
      </c>
      <c r="B886" s="61" t="s">
        <v>395</v>
      </c>
      <c r="C886" s="61" t="s">
        <v>589</v>
      </c>
      <c r="D886" s="61" t="s">
        <v>590</v>
      </c>
      <c r="E886" s="1" t="s">
        <v>926</v>
      </c>
      <c r="F886" s="62" t="str">
        <f t="shared" si="182"/>
        <v>60553</v>
      </c>
      <c r="G886" s="255">
        <v>10620050</v>
      </c>
      <c r="H886" s="1" t="s">
        <v>386</v>
      </c>
      <c r="I886" s="61">
        <v>2</v>
      </c>
      <c r="J886" s="61">
        <v>3.8</v>
      </c>
      <c r="K886" s="61">
        <v>8.1</v>
      </c>
      <c r="L886" s="69">
        <f t="shared" si="183"/>
        <v>7.5999999999999998E-2</v>
      </c>
      <c r="M886" s="69">
        <f t="shared" si="184"/>
        <v>0.16200000000000001</v>
      </c>
      <c r="N886" s="56">
        <f>INDEX(Rate_Chart!$A$1:$AK$127,MATCH(Data!J886,Rate_Chart!$A$1:$A$127,0),MATCH(Data!K886,Rate_Chart!$A$1:$AK$1,0))</f>
        <v>38.365125900000002</v>
      </c>
      <c r="O886" s="57">
        <f t="shared" si="185"/>
        <v>76.730251800000005</v>
      </c>
      <c r="P886" s="58">
        <f t="shared" si="186"/>
        <v>417.01223804347831</v>
      </c>
      <c r="Q886" s="58">
        <f t="shared" si="187"/>
        <v>278.00815869565218</v>
      </c>
      <c r="R886" s="66">
        <f t="shared" si="188"/>
        <v>1.3427794065000003</v>
      </c>
      <c r="S886" s="64">
        <f t="shared" si="189"/>
        <v>7.5</v>
      </c>
      <c r="T886" s="66">
        <f t="shared" si="190"/>
        <v>85.573031206500005</v>
      </c>
      <c r="U886" s="68">
        <f t="shared" si="191"/>
        <v>42.786515603250002</v>
      </c>
      <c r="V886" s="68">
        <f t="shared" si="192"/>
        <v>465.07082177445653</v>
      </c>
      <c r="W886" s="68">
        <f t="shared" si="193"/>
        <v>310.04721451630434</v>
      </c>
    </row>
    <row r="887" spans="1:23" x14ac:dyDescent="0.25">
      <c r="A887" s="169" t="s">
        <v>903</v>
      </c>
      <c r="B887" s="61" t="s">
        <v>394</v>
      </c>
      <c r="C887" s="61" t="s">
        <v>589</v>
      </c>
      <c r="D887" s="61" t="s">
        <v>590</v>
      </c>
      <c r="E887" s="1" t="s">
        <v>926</v>
      </c>
      <c r="F887" s="62" t="str">
        <f t="shared" si="182"/>
        <v>60553</v>
      </c>
      <c r="G887" s="255">
        <v>10620050</v>
      </c>
      <c r="H887" s="1" t="s">
        <v>386</v>
      </c>
      <c r="I887" s="61">
        <v>4</v>
      </c>
      <c r="J887" s="61">
        <v>3.2</v>
      </c>
      <c r="K887" s="61">
        <v>8</v>
      </c>
      <c r="L887" s="69">
        <f t="shared" si="183"/>
        <v>0.128</v>
      </c>
      <c r="M887" s="69">
        <f t="shared" si="184"/>
        <v>0.32</v>
      </c>
      <c r="N887" s="56">
        <f>INDEX(Rate_Chart!$A$1:$AK$127,MATCH(Data!J887,Rate_Chart!$A$1:$A$127,0),MATCH(Data!K887,Rate_Chart!$A$1:$AK$1,0))</f>
        <v>35.585112000000002</v>
      </c>
      <c r="O887" s="57">
        <f t="shared" si="185"/>
        <v>142.34044800000001</v>
      </c>
      <c r="P887" s="58">
        <f t="shared" si="186"/>
        <v>417.01303124999998</v>
      </c>
      <c r="Q887" s="58">
        <f t="shared" si="187"/>
        <v>278.00868750000001</v>
      </c>
      <c r="R887" s="66">
        <f t="shared" si="188"/>
        <v>2.4909578400000005</v>
      </c>
      <c r="S887" s="64">
        <f t="shared" si="189"/>
        <v>15</v>
      </c>
      <c r="T887" s="66">
        <f t="shared" si="190"/>
        <v>159.83140584</v>
      </c>
      <c r="U887" s="68">
        <f t="shared" si="191"/>
        <v>39.957851460000001</v>
      </c>
      <c r="V887" s="68">
        <f t="shared" si="192"/>
        <v>468.25607179687495</v>
      </c>
      <c r="W887" s="68">
        <f t="shared" si="193"/>
        <v>312.17071453124998</v>
      </c>
    </row>
    <row r="888" spans="1:23" x14ac:dyDescent="0.25">
      <c r="A888" s="169" t="s">
        <v>903</v>
      </c>
      <c r="B888" s="61" t="s">
        <v>395</v>
      </c>
      <c r="C888" s="61" t="s">
        <v>589</v>
      </c>
      <c r="D888" s="61" t="s">
        <v>590</v>
      </c>
      <c r="E888" s="1" t="s">
        <v>926</v>
      </c>
      <c r="F888" s="62" t="str">
        <f t="shared" si="182"/>
        <v>60553</v>
      </c>
      <c r="G888" s="255">
        <v>10620050</v>
      </c>
      <c r="H888" s="1" t="s">
        <v>386</v>
      </c>
      <c r="I888" s="61">
        <v>1</v>
      </c>
      <c r="J888" s="61">
        <v>3.1</v>
      </c>
      <c r="K888" s="61">
        <v>8.1</v>
      </c>
      <c r="L888" s="69">
        <f t="shared" si="183"/>
        <v>3.1E-2</v>
      </c>
      <c r="M888" s="69">
        <f t="shared" si="184"/>
        <v>8.1000000000000003E-2</v>
      </c>
      <c r="N888" s="56">
        <f>INDEX(Rate_Chart!$A$1:$AK$127,MATCH(Data!J888,Rate_Chart!$A$1:$A$127,0),MATCH(Data!K888,Rate_Chart!$A$1:$AK$1,0))</f>
        <v>35.446125899999998</v>
      </c>
      <c r="O888" s="57">
        <f t="shared" si="185"/>
        <v>35.446125899999998</v>
      </c>
      <c r="P888" s="58">
        <f t="shared" si="186"/>
        <v>417.01324588235298</v>
      </c>
      <c r="Q888" s="58">
        <f t="shared" si="187"/>
        <v>278.0088305882353</v>
      </c>
      <c r="R888" s="66">
        <f t="shared" si="188"/>
        <v>0.62030720324999999</v>
      </c>
      <c r="S888" s="64">
        <f t="shared" si="189"/>
        <v>3.75</v>
      </c>
      <c r="T888" s="66">
        <f t="shared" si="190"/>
        <v>39.816433103249999</v>
      </c>
      <c r="U888" s="68">
        <f t="shared" si="191"/>
        <v>39.816433103249999</v>
      </c>
      <c r="V888" s="68">
        <f t="shared" si="192"/>
        <v>468.42862474411766</v>
      </c>
      <c r="W888" s="68">
        <f t="shared" si="193"/>
        <v>312.28574982941177</v>
      </c>
    </row>
    <row r="889" spans="1:23" x14ac:dyDescent="0.25">
      <c r="A889" s="169" t="s">
        <v>904</v>
      </c>
      <c r="B889" s="61" t="s">
        <v>394</v>
      </c>
      <c r="C889" s="61" t="s">
        <v>589</v>
      </c>
      <c r="D889" s="61" t="s">
        <v>590</v>
      </c>
      <c r="E889" s="1" t="s">
        <v>926</v>
      </c>
      <c r="F889" s="62" t="str">
        <f t="shared" si="182"/>
        <v>60553</v>
      </c>
      <c r="G889" s="255">
        <v>10620050</v>
      </c>
      <c r="H889" s="1" t="s">
        <v>386</v>
      </c>
      <c r="I889" s="61">
        <v>3</v>
      </c>
      <c r="J889" s="61">
        <v>3.1</v>
      </c>
      <c r="K889" s="61">
        <v>8</v>
      </c>
      <c r="L889" s="69">
        <f t="shared" si="183"/>
        <v>9.3000000000000013E-2</v>
      </c>
      <c r="M889" s="69">
        <f t="shared" si="184"/>
        <v>0.24</v>
      </c>
      <c r="N889" s="56">
        <f>INDEX(Rate_Chart!$A$1:$AK$127,MATCH(Data!J889,Rate_Chart!$A$1:$A$127,0),MATCH(Data!K889,Rate_Chart!$A$1:$AK$1,0))</f>
        <v>35.168112000000008</v>
      </c>
      <c r="O889" s="57">
        <f t="shared" si="185"/>
        <v>105.50433600000002</v>
      </c>
      <c r="P889" s="58">
        <f t="shared" si="186"/>
        <v>417.01318577075102</v>
      </c>
      <c r="Q889" s="58">
        <f t="shared" si="187"/>
        <v>278.00879051383401</v>
      </c>
      <c r="R889" s="66">
        <f t="shared" si="188"/>
        <v>1.8463258800000006</v>
      </c>
      <c r="S889" s="64">
        <f t="shared" si="189"/>
        <v>11.25</v>
      </c>
      <c r="T889" s="66">
        <f t="shared" si="190"/>
        <v>118.60066188000002</v>
      </c>
      <c r="U889" s="68">
        <f t="shared" si="191"/>
        <v>39.533553960000006</v>
      </c>
      <c r="V889" s="68">
        <f t="shared" si="192"/>
        <v>468.77731968379447</v>
      </c>
      <c r="W889" s="68">
        <f t="shared" si="193"/>
        <v>312.51821312252963</v>
      </c>
    </row>
    <row r="890" spans="1:23" x14ac:dyDescent="0.25">
      <c r="A890" s="169" t="s">
        <v>905</v>
      </c>
      <c r="B890" s="61" t="s">
        <v>394</v>
      </c>
      <c r="C890" s="61" t="s">
        <v>589</v>
      </c>
      <c r="D890" s="61" t="s">
        <v>590</v>
      </c>
      <c r="E890" s="1" t="s">
        <v>926</v>
      </c>
      <c r="F890" s="62" t="str">
        <f t="shared" si="182"/>
        <v>60553</v>
      </c>
      <c r="G890" s="255">
        <v>10620050</v>
      </c>
      <c r="H890" s="1" t="s">
        <v>386</v>
      </c>
      <c r="I890" s="61">
        <v>3</v>
      </c>
      <c r="J890" s="61">
        <v>3</v>
      </c>
      <c r="K890" s="61">
        <v>8</v>
      </c>
      <c r="L890" s="69">
        <f t="shared" si="183"/>
        <v>0.09</v>
      </c>
      <c r="M890" s="69">
        <f t="shared" si="184"/>
        <v>0.24</v>
      </c>
      <c r="N890" s="56">
        <f>INDEX(Rate_Chart!$A$1:$AK$127,MATCH(Data!J890,Rate_Chart!$A$1:$A$127,0),MATCH(Data!K890,Rate_Chart!$A$1:$AK$1,0))</f>
        <v>34.751112000000006</v>
      </c>
      <c r="O890" s="57">
        <f t="shared" si="185"/>
        <v>104.25333600000002</v>
      </c>
      <c r="P890" s="58">
        <f t="shared" si="186"/>
        <v>417.01334400000002</v>
      </c>
      <c r="Q890" s="58">
        <f t="shared" si="187"/>
        <v>278.00889599999999</v>
      </c>
      <c r="R890" s="66">
        <f t="shared" si="188"/>
        <v>1.8244333800000005</v>
      </c>
      <c r="S890" s="64">
        <f t="shared" si="189"/>
        <v>11.25</v>
      </c>
      <c r="T890" s="66">
        <f t="shared" si="190"/>
        <v>117.32776938000002</v>
      </c>
      <c r="U890" s="68">
        <f t="shared" si="191"/>
        <v>39.109256460000005</v>
      </c>
      <c r="V890" s="68">
        <f t="shared" si="192"/>
        <v>469.31107752000003</v>
      </c>
      <c r="W890" s="68">
        <f t="shared" si="193"/>
        <v>312.87405168000004</v>
      </c>
    </row>
    <row r="891" spans="1:23" x14ac:dyDescent="0.25">
      <c r="A891" s="169" t="s">
        <v>906</v>
      </c>
      <c r="B891" s="61" t="s">
        <v>394</v>
      </c>
      <c r="C891" s="61" t="s">
        <v>589</v>
      </c>
      <c r="D891" s="61" t="s">
        <v>590</v>
      </c>
      <c r="E891" s="1" t="s">
        <v>926</v>
      </c>
      <c r="F891" s="62" t="str">
        <f t="shared" si="182"/>
        <v>60553</v>
      </c>
      <c r="G891" s="255">
        <v>10620050</v>
      </c>
      <c r="H891" s="1" t="s">
        <v>386</v>
      </c>
      <c r="I891" s="61">
        <v>1</v>
      </c>
      <c r="J891" s="61">
        <v>3.7</v>
      </c>
      <c r="K891" s="61">
        <v>8.1</v>
      </c>
      <c r="L891" s="69">
        <f t="shared" si="183"/>
        <v>3.7000000000000005E-2</v>
      </c>
      <c r="M891" s="69">
        <f t="shared" si="184"/>
        <v>8.1000000000000003E-2</v>
      </c>
      <c r="N891" s="56">
        <f>INDEX(Rate_Chart!$A$1:$AK$127,MATCH(Data!J891,Rate_Chart!$A$1:$A$127,0),MATCH(Data!K891,Rate_Chart!$A$1:$AK$1,0))</f>
        <v>37.948125900000008</v>
      </c>
      <c r="O891" s="57">
        <f t="shared" si="185"/>
        <v>37.948125900000008</v>
      </c>
      <c r="P891" s="58">
        <f t="shared" si="186"/>
        <v>417.01237252747262</v>
      </c>
      <c r="Q891" s="58">
        <f t="shared" si="187"/>
        <v>278.00824835164843</v>
      </c>
      <c r="R891" s="66">
        <f t="shared" si="188"/>
        <v>0.66409220325000018</v>
      </c>
      <c r="S891" s="64">
        <f t="shared" si="189"/>
        <v>3.75</v>
      </c>
      <c r="T891" s="66">
        <f t="shared" si="190"/>
        <v>42.362218103250008</v>
      </c>
      <c r="U891" s="68">
        <f t="shared" si="191"/>
        <v>42.362218103250008</v>
      </c>
      <c r="V891" s="68">
        <f t="shared" si="192"/>
        <v>465.51888025549459</v>
      </c>
      <c r="W891" s="68">
        <f t="shared" si="193"/>
        <v>310.34592017032975</v>
      </c>
    </row>
    <row r="892" spans="1:23" x14ac:dyDescent="0.25">
      <c r="A892" s="169" t="s">
        <v>906</v>
      </c>
      <c r="B892" s="61" t="s">
        <v>395</v>
      </c>
      <c r="C892" s="61" t="s">
        <v>589</v>
      </c>
      <c r="D892" s="61" t="s">
        <v>590</v>
      </c>
      <c r="E892" s="1" t="s">
        <v>926</v>
      </c>
      <c r="F892" s="62" t="str">
        <f t="shared" si="182"/>
        <v>60553</v>
      </c>
      <c r="G892" s="255">
        <v>10620050</v>
      </c>
      <c r="H892" s="1" t="s">
        <v>386</v>
      </c>
      <c r="I892" s="61">
        <v>2</v>
      </c>
      <c r="J892" s="61">
        <v>3</v>
      </c>
      <c r="K892" s="61">
        <v>8</v>
      </c>
      <c r="L892" s="69">
        <f t="shared" si="183"/>
        <v>0.06</v>
      </c>
      <c r="M892" s="69">
        <f t="shared" si="184"/>
        <v>0.16</v>
      </c>
      <c r="N892" s="56">
        <f>INDEX(Rate_Chart!$A$1:$AK$127,MATCH(Data!J892,Rate_Chart!$A$1:$A$127,0),MATCH(Data!K892,Rate_Chart!$A$1:$AK$1,0))</f>
        <v>34.751112000000006</v>
      </c>
      <c r="O892" s="57">
        <f t="shared" si="185"/>
        <v>69.502224000000012</v>
      </c>
      <c r="P892" s="58">
        <f t="shared" si="186"/>
        <v>417.01334400000002</v>
      </c>
      <c r="Q892" s="58">
        <f t="shared" si="187"/>
        <v>278.00889599999999</v>
      </c>
      <c r="R892" s="66">
        <f t="shared" si="188"/>
        <v>1.2162889200000004</v>
      </c>
      <c r="S892" s="64">
        <f t="shared" si="189"/>
        <v>7.5</v>
      </c>
      <c r="T892" s="66">
        <f t="shared" si="190"/>
        <v>78.218512920000009</v>
      </c>
      <c r="U892" s="68">
        <f t="shared" si="191"/>
        <v>39.109256460000005</v>
      </c>
      <c r="V892" s="68">
        <f t="shared" si="192"/>
        <v>469.31107752000003</v>
      </c>
      <c r="W892" s="68">
        <f t="shared" si="193"/>
        <v>312.87405168000004</v>
      </c>
    </row>
    <row r="893" spans="1:23" x14ac:dyDescent="0.25">
      <c r="A893" s="169" t="s">
        <v>907</v>
      </c>
      <c r="B893" s="61" t="s">
        <v>394</v>
      </c>
      <c r="C893" s="61" t="s">
        <v>589</v>
      </c>
      <c r="D893" s="61" t="s">
        <v>590</v>
      </c>
      <c r="E893" s="1" t="s">
        <v>926</v>
      </c>
      <c r="F893" s="62" t="str">
        <f t="shared" si="182"/>
        <v>60553</v>
      </c>
      <c r="G893" s="255">
        <v>10620050</v>
      </c>
      <c r="H893" s="1" t="s">
        <v>386</v>
      </c>
      <c r="I893" s="61">
        <v>5</v>
      </c>
      <c r="J893" s="61">
        <v>3.3</v>
      </c>
      <c r="K893" s="61">
        <v>8</v>
      </c>
      <c r="L893" s="69">
        <f t="shared" si="183"/>
        <v>0.16500000000000001</v>
      </c>
      <c r="M893" s="69">
        <f t="shared" si="184"/>
        <v>0.4</v>
      </c>
      <c r="N893" s="56">
        <f>INDEX(Rate_Chart!$A$1:$AK$127,MATCH(Data!J893,Rate_Chart!$A$1:$A$127,0),MATCH(Data!K893,Rate_Chart!$A$1:$AK$1,0))</f>
        <v>36.002112000000004</v>
      </c>
      <c r="O893" s="57">
        <f t="shared" si="185"/>
        <v>180.01056000000003</v>
      </c>
      <c r="P893" s="58">
        <f t="shared" si="186"/>
        <v>417.01288030888031</v>
      </c>
      <c r="Q893" s="58">
        <f t="shared" si="187"/>
        <v>278.00858687258687</v>
      </c>
      <c r="R893" s="66">
        <f t="shared" si="188"/>
        <v>3.1501848000000008</v>
      </c>
      <c r="S893" s="64">
        <f t="shared" si="189"/>
        <v>18.75</v>
      </c>
      <c r="T893" s="66">
        <f t="shared" si="190"/>
        <v>201.91074480000003</v>
      </c>
      <c r="U893" s="68">
        <f t="shared" si="191"/>
        <v>40.382148960000009</v>
      </c>
      <c r="V893" s="68">
        <f t="shared" si="192"/>
        <v>467.74689915057917</v>
      </c>
      <c r="W893" s="68">
        <f t="shared" si="193"/>
        <v>311.83126610038613</v>
      </c>
    </row>
    <row r="894" spans="1:23" x14ac:dyDescent="0.25">
      <c r="A894" s="169" t="s">
        <v>907</v>
      </c>
      <c r="B894" s="61" t="s">
        <v>395</v>
      </c>
      <c r="C894" s="61" t="s">
        <v>589</v>
      </c>
      <c r="D894" s="61" t="s">
        <v>590</v>
      </c>
      <c r="E894" s="1" t="s">
        <v>926</v>
      </c>
      <c r="F894" s="62" t="str">
        <f t="shared" si="182"/>
        <v>60553</v>
      </c>
      <c r="G894" s="255">
        <v>10620050</v>
      </c>
      <c r="H894" s="1" t="s">
        <v>386</v>
      </c>
      <c r="I894" s="61">
        <v>3</v>
      </c>
      <c r="J894" s="61">
        <v>3</v>
      </c>
      <c r="K894" s="61">
        <v>8</v>
      </c>
      <c r="L894" s="69">
        <f t="shared" si="183"/>
        <v>0.09</v>
      </c>
      <c r="M894" s="69">
        <f t="shared" si="184"/>
        <v>0.24</v>
      </c>
      <c r="N894" s="56">
        <f>INDEX(Rate_Chart!$A$1:$AK$127,MATCH(Data!J894,Rate_Chart!$A$1:$A$127,0),MATCH(Data!K894,Rate_Chart!$A$1:$AK$1,0))</f>
        <v>34.751112000000006</v>
      </c>
      <c r="O894" s="57">
        <f t="shared" si="185"/>
        <v>104.25333600000002</v>
      </c>
      <c r="P894" s="58">
        <f t="shared" si="186"/>
        <v>417.01334400000002</v>
      </c>
      <c r="Q894" s="58">
        <f t="shared" si="187"/>
        <v>278.00889599999999</v>
      </c>
      <c r="R894" s="66">
        <f t="shared" si="188"/>
        <v>1.8244333800000005</v>
      </c>
      <c r="S894" s="64">
        <f t="shared" si="189"/>
        <v>11.25</v>
      </c>
      <c r="T894" s="66">
        <f t="shared" si="190"/>
        <v>117.32776938000002</v>
      </c>
      <c r="U894" s="68">
        <f t="shared" si="191"/>
        <v>39.109256460000005</v>
      </c>
      <c r="V894" s="68">
        <f t="shared" si="192"/>
        <v>469.31107752000003</v>
      </c>
      <c r="W894" s="68">
        <f t="shared" si="193"/>
        <v>312.87405168000004</v>
      </c>
    </row>
    <row r="895" spans="1:23" x14ac:dyDescent="0.25">
      <c r="A895" s="169" t="s">
        <v>908</v>
      </c>
      <c r="B895" s="61" t="s">
        <v>394</v>
      </c>
      <c r="C895" s="61" t="s">
        <v>589</v>
      </c>
      <c r="D895" s="61" t="s">
        <v>590</v>
      </c>
      <c r="E895" s="1" t="s">
        <v>926</v>
      </c>
      <c r="F895" s="62" t="str">
        <f t="shared" si="182"/>
        <v>60553</v>
      </c>
      <c r="G895" s="255">
        <v>10620050</v>
      </c>
      <c r="H895" s="1" t="s">
        <v>386</v>
      </c>
      <c r="I895" s="61">
        <v>3</v>
      </c>
      <c r="J895" s="61">
        <v>3</v>
      </c>
      <c r="K895" s="61">
        <v>8</v>
      </c>
      <c r="L895" s="69">
        <f t="shared" si="183"/>
        <v>0.09</v>
      </c>
      <c r="M895" s="69">
        <f t="shared" si="184"/>
        <v>0.24</v>
      </c>
      <c r="N895" s="56">
        <f>INDEX(Rate_Chart!$A$1:$AK$127,MATCH(Data!J895,Rate_Chart!$A$1:$A$127,0),MATCH(Data!K895,Rate_Chart!$A$1:$AK$1,0))</f>
        <v>34.751112000000006</v>
      </c>
      <c r="O895" s="57">
        <f t="shared" si="185"/>
        <v>104.25333600000002</v>
      </c>
      <c r="P895" s="58">
        <f t="shared" si="186"/>
        <v>417.01334400000002</v>
      </c>
      <c r="Q895" s="58">
        <f t="shared" si="187"/>
        <v>278.00889599999999</v>
      </c>
      <c r="R895" s="66">
        <f t="shared" si="188"/>
        <v>1.8244333800000005</v>
      </c>
      <c r="S895" s="64">
        <f t="shared" si="189"/>
        <v>11.25</v>
      </c>
      <c r="T895" s="66">
        <f t="shared" si="190"/>
        <v>117.32776938000002</v>
      </c>
      <c r="U895" s="68">
        <f t="shared" si="191"/>
        <v>39.109256460000005</v>
      </c>
      <c r="V895" s="68">
        <f t="shared" si="192"/>
        <v>469.31107752000003</v>
      </c>
      <c r="W895" s="68">
        <f t="shared" si="193"/>
        <v>312.87405168000004</v>
      </c>
    </row>
    <row r="896" spans="1:23" x14ac:dyDescent="0.25">
      <c r="A896" s="169" t="s">
        <v>908</v>
      </c>
      <c r="B896" s="61" t="s">
        <v>395</v>
      </c>
      <c r="C896" s="61" t="s">
        <v>589</v>
      </c>
      <c r="D896" s="61" t="s">
        <v>590</v>
      </c>
      <c r="E896" s="1" t="s">
        <v>926</v>
      </c>
      <c r="F896" s="62" t="str">
        <f t="shared" si="182"/>
        <v>60553</v>
      </c>
      <c r="G896" s="255">
        <v>10620050</v>
      </c>
      <c r="H896" s="1" t="s">
        <v>386</v>
      </c>
      <c r="I896" s="61">
        <v>2</v>
      </c>
      <c r="J896" s="61">
        <v>3</v>
      </c>
      <c r="K896" s="61">
        <v>8</v>
      </c>
      <c r="L896" s="69">
        <f t="shared" si="183"/>
        <v>0.06</v>
      </c>
      <c r="M896" s="69">
        <f t="shared" si="184"/>
        <v>0.16</v>
      </c>
      <c r="N896" s="56">
        <f>INDEX(Rate_Chart!$A$1:$AK$127,MATCH(Data!J896,Rate_Chart!$A$1:$A$127,0),MATCH(Data!K896,Rate_Chart!$A$1:$AK$1,0))</f>
        <v>34.751112000000006</v>
      </c>
      <c r="O896" s="57">
        <f t="shared" si="185"/>
        <v>69.502224000000012</v>
      </c>
      <c r="P896" s="58">
        <f t="shared" si="186"/>
        <v>417.01334400000002</v>
      </c>
      <c r="Q896" s="58">
        <f t="shared" si="187"/>
        <v>278.00889599999999</v>
      </c>
      <c r="R896" s="66">
        <f t="shared" si="188"/>
        <v>1.2162889200000004</v>
      </c>
      <c r="S896" s="64">
        <f t="shared" si="189"/>
        <v>7.5</v>
      </c>
      <c r="T896" s="66">
        <f t="shared" si="190"/>
        <v>78.218512920000009</v>
      </c>
      <c r="U896" s="68">
        <f t="shared" si="191"/>
        <v>39.109256460000005</v>
      </c>
      <c r="V896" s="68">
        <f t="shared" si="192"/>
        <v>469.31107752000003</v>
      </c>
      <c r="W896" s="68">
        <f t="shared" si="193"/>
        <v>312.87405168000004</v>
      </c>
    </row>
    <row r="897" spans="1:23" x14ac:dyDescent="0.25">
      <c r="A897" s="169" t="s">
        <v>909</v>
      </c>
      <c r="B897" s="61" t="s">
        <v>394</v>
      </c>
      <c r="C897" s="61" t="s">
        <v>589</v>
      </c>
      <c r="D897" s="61" t="s">
        <v>590</v>
      </c>
      <c r="E897" s="1" t="s">
        <v>926</v>
      </c>
      <c r="F897" s="62" t="str">
        <f t="shared" si="182"/>
        <v>60553</v>
      </c>
      <c r="G897" s="255">
        <v>10620050</v>
      </c>
      <c r="H897" s="1" t="s">
        <v>386</v>
      </c>
      <c r="I897" s="61">
        <v>3</v>
      </c>
      <c r="J897" s="61">
        <v>3.4</v>
      </c>
      <c r="K897" s="61">
        <v>8</v>
      </c>
      <c r="L897" s="69">
        <f t="shared" si="183"/>
        <v>0.10199999999999999</v>
      </c>
      <c r="M897" s="69">
        <f t="shared" si="184"/>
        <v>0.24</v>
      </c>
      <c r="N897" s="56">
        <f>INDEX(Rate_Chart!$A$1:$AK$127,MATCH(Data!J897,Rate_Chart!$A$1:$A$127,0),MATCH(Data!K897,Rate_Chart!$A$1:$AK$1,0))</f>
        <v>36.419112000000005</v>
      </c>
      <c r="O897" s="57">
        <f t="shared" si="185"/>
        <v>109.25733600000001</v>
      </c>
      <c r="P897" s="58">
        <f t="shared" si="186"/>
        <v>417.01273282442747</v>
      </c>
      <c r="Q897" s="58">
        <f t="shared" si="187"/>
        <v>278.00848854961833</v>
      </c>
      <c r="R897" s="66">
        <f t="shared" si="188"/>
        <v>1.9120033800000003</v>
      </c>
      <c r="S897" s="64">
        <f t="shared" si="189"/>
        <v>11.25</v>
      </c>
      <c r="T897" s="66">
        <f t="shared" si="190"/>
        <v>122.41933938000001</v>
      </c>
      <c r="U897" s="68">
        <f t="shared" si="191"/>
        <v>40.806446460000004</v>
      </c>
      <c r="V897" s="68">
        <f t="shared" si="192"/>
        <v>467.24938694656487</v>
      </c>
      <c r="W897" s="68">
        <f t="shared" si="193"/>
        <v>311.49959129770991</v>
      </c>
    </row>
    <row r="898" spans="1:23" x14ac:dyDescent="0.25">
      <c r="A898" s="169" t="s">
        <v>910</v>
      </c>
      <c r="B898" s="61" t="s">
        <v>394</v>
      </c>
      <c r="C898" s="61" t="s">
        <v>589</v>
      </c>
      <c r="D898" s="61" t="s">
        <v>590</v>
      </c>
      <c r="E898" s="1" t="s">
        <v>926</v>
      </c>
      <c r="F898" s="62" t="str">
        <f t="shared" si="182"/>
        <v>60553</v>
      </c>
      <c r="G898" s="255">
        <v>10620050</v>
      </c>
      <c r="H898" s="1" t="s">
        <v>386</v>
      </c>
      <c r="I898" s="61">
        <v>5</v>
      </c>
      <c r="J898" s="61">
        <v>3.2</v>
      </c>
      <c r="K898" s="61">
        <v>8</v>
      </c>
      <c r="L898" s="69">
        <f t="shared" si="183"/>
        <v>0.16</v>
      </c>
      <c r="M898" s="69">
        <f t="shared" si="184"/>
        <v>0.4</v>
      </c>
      <c r="N898" s="56">
        <f>INDEX(Rate_Chart!$A$1:$AK$127,MATCH(Data!J898,Rate_Chart!$A$1:$A$127,0),MATCH(Data!K898,Rate_Chart!$A$1:$AK$1,0))</f>
        <v>35.585112000000002</v>
      </c>
      <c r="O898" s="57">
        <f t="shared" si="185"/>
        <v>177.92556000000002</v>
      </c>
      <c r="P898" s="58">
        <f t="shared" si="186"/>
        <v>417.01303124999998</v>
      </c>
      <c r="Q898" s="58">
        <f t="shared" si="187"/>
        <v>278.00868750000001</v>
      </c>
      <c r="R898" s="66">
        <f t="shared" si="188"/>
        <v>3.1136973000000006</v>
      </c>
      <c r="S898" s="64">
        <f t="shared" si="189"/>
        <v>18.75</v>
      </c>
      <c r="T898" s="66">
        <f t="shared" si="190"/>
        <v>199.78925730000003</v>
      </c>
      <c r="U898" s="68">
        <f t="shared" si="191"/>
        <v>39.957851460000008</v>
      </c>
      <c r="V898" s="68">
        <f t="shared" si="192"/>
        <v>468.25607179687501</v>
      </c>
      <c r="W898" s="68">
        <f t="shared" si="193"/>
        <v>312.17071453124998</v>
      </c>
    </row>
    <row r="899" spans="1:23" x14ac:dyDescent="0.25">
      <c r="A899" s="169" t="s">
        <v>911</v>
      </c>
      <c r="B899" s="61" t="s">
        <v>394</v>
      </c>
      <c r="C899" s="61" t="s">
        <v>589</v>
      </c>
      <c r="D899" s="61" t="s">
        <v>590</v>
      </c>
      <c r="E899" s="1" t="s">
        <v>926</v>
      </c>
      <c r="F899" s="62" t="str">
        <f t="shared" si="182"/>
        <v>60553</v>
      </c>
      <c r="G899" s="255">
        <v>10620050</v>
      </c>
      <c r="H899" s="1" t="s">
        <v>386</v>
      </c>
      <c r="I899" s="61">
        <v>4</v>
      </c>
      <c r="J899" s="61">
        <v>3.3</v>
      </c>
      <c r="K899" s="61">
        <v>8</v>
      </c>
      <c r="L899" s="69">
        <f t="shared" si="183"/>
        <v>0.13200000000000001</v>
      </c>
      <c r="M899" s="69">
        <f t="shared" si="184"/>
        <v>0.32</v>
      </c>
      <c r="N899" s="56">
        <f>INDEX(Rate_Chart!$A$1:$AK$127,MATCH(Data!J899,Rate_Chart!$A$1:$A$127,0),MATCH(Data!K899,Rate_Chart!$A$1:$AK$1,0))</f>
        <v>36.002112000000004</v>
      </c>
      <c r="O899" s="57">
        <f t="shared" si="185"/>
        <v>144.00844800000002</v>
      </c>
      <c r="P899" s="58">
        <f t="shared" si="186"/>
        <v>417.01288030888031</v>
      </c>
      <c r="Q899" s="58">
        <f t="shared" si="187"/>
        <v>278.00858687258687</v>
      </c>
      <c r="R899" s="66">
        <f t="shared" si="188"/>
        <v>2.5201478400000004</v>
      </c>
      <c r="S899" s="64">
        <f t="shared" si="189"/>
        <v>15</v>
      </c>
      <c r="T899" s="66">
        <f t="shared" si="190"/>
        <v>161.52859584000001</v>
      </c>
      <c r="U899" s="68">
        <f t="shared" si="191"/>
        <v>40.382148960000002</v>
      </c>
      <c r="V899" s="68">
        <f t="shared" si="192"/>
        <v>467.74689915057911</v>
      </c>
      <c r="W899" s="68">
        <f t="shared" si="193"/>
        <v>311.83126610038607</v>
      </c>
    </row>
    <row r="900" spans="1:23" x14ac:dyDescent="0.25">
      <c r="A900" s="169" t="s">
        <v>912</v>
      </c>
      <c r="B900" s="61" t="s">
        <v>394</v>
      </c>
      <c r="C900" s="61" t="s">
        <v>589</v>
      </c>
      <c r="D900" s="61" t="s">
        <v>590</v>
      </c>
      <c r="E900" s="1" t="s">
        <v>926</v>
      </c>
      <c r="F900" s="62" t="str">
        <f t="shared" si="182"/>
        <v>60553</v>
      </c>
      <c r="G900" s="255">
        <v>10620050</v>
      </c>
      <c r="H900" s="1" t="s">
        <v>386</v>
      </c>
      <c r="I900" s="61">
        <v>6</v>
      </c>
      <c r="J900" s="61">
        <v>3.5</v>
      </c>
      <c r="K900" s="61">
        <v>8</v>
      </c>
      <c r="L900" s="69">
        <f t="shared" si="183"/>
        <v>0.21</v>
      </c>
      <c r="M900" s="69">
        <f t="shared" si="184"/>
        <v>0.48</v>
      </c>
      <c r="N900" s="56">
        <f>INDEX(Rate_Chart!$A$1:$AK$127,MATCH(Data!J900,Rate_Chart!$A$1:$A$127,0),MATCH(Data!K900,Rate_Chart!$A$1:$AK$1,0))</f>
        <v>36.836112000000007</v>
      </c>
      <c r="O900" s="57">
        <f t="shared" si="185"/>
        <v>221.01667200000003</v>
      </c>
      <c r="P900" s="58">
        <f t="shared" si="186"/>
        <v>417.01258867924531</v>
      </c>
      <c r="Q900" s="58">
        <f t="shared" si="187"/>
        <v>278.00839245283021</v>
      </c>
      <c r="R900" s="66">
        <f t="shared" si="188"/>
        <v>3.8677917600000007</v>
      </c>
      <c r="S900" s="64">
        <f t="shared" si="189"/>
        <v>22.5</v>
      </c>
      <c r="T900" s="66">
        <f t="shared" si="190"/>
        <v>247.38446376000002</v>
      </c>
      <c r="U900" s="68">
        <f t="shared" si="191"/>
        <v>41.230743960000005</v>
      </c>
      <c r="V900" s="68">
        <f t="shared" si="192"/>
        <v>466.76313916981132</v>
      </c>
      <c r="W900" s="68">
        <f t="shared" si="193"/>
        <v>311.17542611320755</v>
      </c>
    </row>
    <row r="901" spans="1:23" x14ac:dyDescent="0.25">
      <c r="A901" s="169" t="s">
        <v>913</v>
      </c>
      <c r="B901" s="61" t="s">
        <v>394</v>
      </c>
      <c r="C901" s="61" t="s">
        <v>589</v>
      </c>
      <c r="D901" s="61" t="s">
        <v>590</v>
      </c>
      <c r="E901" s="1" t="s">
        <v>926</v>
      </c>
      <c r="F901" s="62" t="str">
        <f t="shared" ref="F901:F964" si="194">MID(E901,2,5)</f>
        <v>60553</v>
      </c>
      <c r="G901" s="255">
        <v>10620050</v>
      </c>
      <c r="H901" s="1" t="s">
        <v>386</v>
      </c>
      <c r="I901" s="61">
        <v>5</v>
      </c>
      <c r="J901" s="61">
        <v>3.2</v>
      </c>
      <c r="K901" s="61">
        <v>8</v>
      </c>
      <c r="L901" s="69">
        <f t="shared" si="183"/>
        <v>0.16</v>
      </c>
      <c r="M901" s="69">
        <f t="shared" si="184"/>
        <v>0.4</v>
      </c>
      <c r="N901" s="56">
        <f>INDEX(Rate_Chart!$A$1:$AK$127,MATCH(Data!J901,Rate_Chart!$A$1:$A$127,0),MATCH(Data!K901,Rate_Chart!$A$1:$AK$1,0))</f>
        <v>35.585112000000002</v>
      </c>
      <c r="O901" s="57">
        <f t="shared" si="185"/>
        <v>177.92556000000002</v>
      </c>
      <c r="P901" s="58">
        <f t="shared" si="186"/>
        <v>417.01303124999998</v>
      </c>
      <c r="Q901" s="58">
        <f t="shared" si="187"/>
        <v>278.00868750000001</v>
      </c>
      <c r="R901" s="66">
        <f t="shared" si="188"/>
        <v>3.1136973000000006</v>
      </c>
      <c r="S901" s="64">
        <f t="shared" si="189"/>
        <v>18.75</v>
      </c>
      <c r="T901" s="66">
        <f t="shared" si="190"/>
        <v>199.78925730000003</v>
      </c>
      <c r="U901" s="68">
        <f t="shared" si="191"/>
        <v>39.957851460000008</v>
      </c>
      <c r="V901" s="68">
        <f t="shared" si="192"/>
        <v>468.25607179687501</v>
      </c>
      <c r="W901" s="68">
        <f t="shared" si="193"/>
        <v>312.17071453124998</v>
      </c>
    </row>
    <row r="902" spans="1:23" x14ac:dyDescent="0.25">
      <c r="A902" s="169" t="s">
        <v>914</v>
      </c>
      <c r="B902" s="61" t="s">
        <v>394</v>
      </c>
      <c r="C902" s="61" t="s">
        <v>589</v>
      </c>
      <c r="D902" s="61" t="s">
        <v>590</v>
      </c>
      <c r="E902" s="1" t="s">
        <v>926</v>
      </c>
      <c r="F902" s="62" t="str">
        <f t="shared" si="194"/>
        <v>60553</v>
      </c>
      <c r="G902" s="255">
        <v>10620050</v>
      </c>
      <c r="H902" s="1" t="s">
        <v>386</v>
      </c>
      <c r="I902" s="61">
        <v>2</v>
      </c>
      <c r="J902" s="61">
        <v>3.6</v>
      </c>
      <c r="K902" s="61">
        <v>8.1999999999999993</v>
      </c>
      <c r="L902" s="69">
        <f t="shared" si="183"/>
        <v>7.2000000000000008E-2</v>
      </c>
      <c r="M902" s="69">
        <f t="shared" si="184"/>
        <v>0.16399999999999998</v>
      </c>
      <c r="N902" s="56">
        <f>INDEX(Rate_Chart!$A$1:$AK$127,MATCH(Data!J902,Rate_Chart!$A$1:$A$127,0),MATCH(Data!K902,Rate_Chart!$A$1:$AK$1,0))</f>
        <v>37.809139800000004</v>
      </c>
      <c r="O902" s="57">
        <f t="shared" si="185"/>
        <v>75.618279600000008</v>
      </c>
      <c r="P902" s="58">
        <f t="shared" si="186"/>
        <v>417.01257132352941</v>
      </c>
      <c r="Q902" s="58">
        <f t="shared" si="187"/>
        <v>278.00838088235292</v>
      </c>
      <c r="R902" s="66">
        <f t="shared" si="188"/>
        <v>1.3233198930000003</v>
      </c>
      <c r="S902" s="64">
        <f t="shared" si="189"/>
        <v>7.5</v>
      </c>
      <c r="T902" s="66">
        <f t="shared" si="190"/>
        <v>84.441599493000012</v>
      </c>
      <c r="U902" s="68">
        <f t="shared" si="191"/>
        <v>42.220799746500006</v>
      </c>
      <c r="V902" s="68">
        <f t="shared" si="192"/>
        <v>465.67058543933825</v>
      </c>
      <c r="W902" s="68">
        <f t="shared" si="193"/>
        <v>310.44705695955884</v>
      </c>
    </row>
    <row r="903" spans="1:23" x14ac:dyDescent="0.25">
      <c r="A903" s="169" t="s">
        <v>915</v>
      </c>
      <c r="B903" s="61" t="s">
        <v>394</v>
      </c>
      <c r="C903" s="61" t="s">
        <v>589</v>
      </c>
      <c r="D903" s="61" t="s">
        <v>590</v>
      </c>
      <c r="E903" s="1" t="s">
        <v>926</v>
      </c>
      <c r="F903" s="62" t="str">
        <f t="shared" si="194"/>
        <v>60553</v>
      </c>
      <c r="G903" s="255">
        <v>10620050</v>
      </c>
      <c r="H903" s="1" t="s">
        <v>386</v>
      </c>
      <c r="I903" s="61">
        <v>2</v>
      </c>
      <c r="J903" s="61">
        <v>5</v>
      </c>
      <c r="K903" s="61">
        <v>8.1999999999999993</v>
      </c>
      <c r="L903" s="69">
        <f t="shared" si="183"/>
        <v>0.1</v>
      </c>
      <c r="M903" s="69">
        <f t="shared" si="184"/>
        <v>0.16399999999999998</v>
      </c>
      <c r="N903" s="56">
        <f>INDEX(Rate_Chart!$A$1:$AK$127,MATCH(Data!J903,Rate_Chart!$A$1:$A$127,0),MATCH(Data!K903,Rate_Chart!$A$1:$AK$1,0))</f>
        <v>43.647139800000005</v>
      </c>
      <c r="O903" s="57">
        <f t="shared" si="185"/>
        <v>87.29427960000001</v>
      </c>
      <c r="P903" s="58">
        <f t="shared" si="186"/>
        <v>417.01088980891728</v>
      </c>
      <c r="Q903" s="58">
        <f t="shared" si="187"/>
        <v>278.00725987261154</v>
      </c>
      <c r="R903" s="66">
        <f t="shared" si="188"/>
        <v>1.5276498930000004</v>
      </c>
      <c r="S903" s="64">
        <f t="shared" si="189"/>
        <v>7.5</v>
      </c>
      <c r="T903" s="66">
        <f t="shared" si="190"/>
        <v>96.321929493000013</v>
      </c>
      <c r="U903" s="68">
        <f t="shared" si="191"/>
        <v>48.160964746500007</v>
      </c>
      <c r="V903" s="68">
        <f t="shared" si="192"/>
        <v>460.13660585828035</v>
      </c>
      <c r="W903" s="68">
        <f t="shared" si="193"/>
        <v>306.75773723885357</v>
      </c>
    </row>
    <row r="904" spans="1:23" x14ac:dyDescent="0.25">
      <c r="A904" s="169" t="s">
        <v>915</v>
      </c>
      <c r="B904" s="61" t="s">
        <v>395</v>
      </c>
      <c r="C904" s="61" t="s">
        <v>589</v>
      </c>
      <c r="D904" s="61" t="s">
        <v>590</v>
      </c>
      <c r="E904" s="1" t="s">
        <v>926</v>
      </c>
      <c r="F904" s="62" t="str">
        <f t="shared" si="194"/>
        <v>60553</v>
      </c>
      <c r="G904" s="255">
        <v>10620050</v>
      </c>
      <c r="H904" s="1" t="s">
        <v>386</v>
      </c>
      <c r="I904" s="61">
        <v>5</v>
      </c>
      <c r="J904" s="61">
        <v>3</v>
      </c>
      <c r="K904" s="61">
        <v>8</v>
      </c>
      <c r="L904" s="69">
        <f t="shared" si="183"/>
        <v>0.15</v>
      </c>
      <c r="M904" s="69">
        <f t="shared" si="184"/>
        <v>0.4</v>
      </c>
      <c r="N904" s="56">
        <f>INDEX(Rate_Chart!$A$1:$AK$127,MATCH(Data!J904,Rate_Chart!$A$1:$A$127,0),MATCH(Data!K904,Rate_Chart!$A$1:$AK$1,0))</f>
        <v>34.751112000000006</v>
      </c>
      <c r="O904" s="57">
        <f t="shared" si="185"/>
        <v>173.75556000000003</v>
      </c>
      <c r="P904" s="58">
        <f t="shared" si="186"/>
        <v>417.01334400000002</v>
      </c>
      <c r="Q904" s="58">
        <f t="shared" si="187"/>
        <v>278.00889599999999</v>
      </c>
      <c r="R904" s="66">
        <f t="shared" si="188"/>
        <v>3.040722300000001</v>
      </c>
      <c r="S904" s="64">
        <f t="shared" si="189"/>
        <v>18.75</v>
      </c>
      <c r="T904" s="66">
        <f t="shared" si="190"/>
        <v>195.54628230000003</v>
      </c>
      <c r="U904" s="68">
        <f t="shared" si="191"/>
        <v>39.109256460000005</v>
      </c>
      <c r="V904" s="68">
        <f t="shared" si="192"/>
        <v>469.31107752000003</v>
      </c>
      <c r="W904" s="68">
        <f t="shared" si="193"/>
        <v>312.87405168000004</v>
      </c>
    </row>
    <row r="905" spans="1:23" x14ac:dyDescent="0.25">
      <c r="A905" s="169" t="s">
        <v>916</v>
      </c>
      <c r="B905" s="61" t="s">
        <v>394</v>
      </c>
      <c r="C905" s="61" t="s">
        <v>589</v>
      </c>
      <c r="D905" s="61" t="s">
        <v>590</v>
      </c>
      <c r="E905" s="1" t="s">
        <v>926</v>
      </c>
      <c r="F905" s="62" t="str">
        <f t="shared" si="194"/>
        <v>60553</v>
      </c>
      <c r="G905" s="255">
        <v>10620050</v>
      </c>
      <c r="H905" s="1" t="s">
        <v>386</v>
      </c>
      <c r="I905" s="61">
        <v>4</v>
      </c>
      <c r="J905" s="61">
        <v>3</v>
      </c>
      <c r="K905" s="61">
        <v>8</v>
      </c>
      <c r="L905" s="69">
        <f t="shared" si="183"/>
        <v>0.12</v>
      </c>
      <c r="M905" s="69">
        <f t="shared" si="184"/>
        <v>0.32</v>
      </c>
      <c r="N905" s="56">
        <f>INDEX(Rate_Chart!$A$1:$AK$127,MATCH(Data!J905,Rate_Chart!$A$1:$A$127,0),MATCH(Data!K905,Rate_Chart!$A$1:$AK$1,0))</f>
        <v>34.751112000000006</v>
      </c>
      <c r="O905" s="57">
        <f t="shared" si="185"/>
        <v>139.00444800000002</v>
      </c>
      <c r="P905" s="58">
        <f t="shared" si="186"/>
        <v>417.01334400000002</v>
      </c>
      <c r="Q905" s="58">
        <f t="shared" si="187"/>
        <v>278.00889599999999</v>
      </c>
      <c r="R905" s="66">
        <f t="shared" si="188"/>
        <v>2.4325778400000009</v>
      </c>
      <c r="S905" s="64">
        <f t="shared" si="189"/>
        <v>15</v>
      </c>
      <c r="T905" s="66">
        <f t="shared" si="190"/>
        <v>156.43702584000002</v>
      </c>
      <c r="U905" s="68">
        <f t="shared" si="191"/>
        <v>39.109256460000005</v>
      </c>
      <c r="V905" s="68">
        <f t="shared" si="192"/>
        <v>469.31107752000003</v>
      </c>
      <c r="W905" s="68">
        <f t="shared" si="193"/>
        <v>312.87405168000004</v>
      </c>
    </row>
    <row r="906" spans="1:23" x14ac:dyDescent="0.25">
      <c r="A906" s="169" t="s">
        <v>921</v>
      </c>
      <c r="B906" s="61" t="s">
        <v>394</v>
      </c>
      <c r="C906" s="61" t="s">
        <v>589</v>
      </c>
      <c r="D906" s="61" t="s">
        <v>590</v>
      </c>
      <c r="E906" s="1" t="s">
        <v>343</v>
      </c>
      <c r="F906" s="62" t="str">
        <f t="shared" si="194"/>
        <v>60566</v>
      </c>
      <c r="G906" s="255">
        <v>10620059</v>
      </c>
      <c r="H906" s="1" t="s">
        <v>385</v>
      </c>
      <c r="I906" s="61">
        <v>14</v>
      </c>
      <c r="J906" s="61">
        <v>7.6</v>
      </c>
      <c r="K906" s="61">
        <v>8.8000000000000007</v>
      </c>
      <c r="L906" s="69">
        <f t="shared" si="183"/>
        <v>1.0639999999999998</v>
      </c>
      <c r="M906" s="69">
        <f t="shared" si="184"/>
        <v>1.2320000000000002</v>
      </c>
      <c r="N906" s="56">
        <f>INDEX(Rate_Chart!$A$1:$AK$127,MATCH(Data!J906,Rate_Chart!$A$1:$A$127,0),MATCH(Data!K906,Rate_Chart!$A$1:$AK$1,0))</f>
        <v>62.825400000000002</v>
      </c>
      <c r="O906" s="57">
        <f t="shared" si="185"/>
        <v>879.55560000000003</v>
      </c>
      <c r="P906" s="58">
        <f t="shared" si="186"/>
        <v>466.5252475247525</v>
      </c>
      <c r="Q906" s="58">
        <f t="shared" si="187"/>
        <v>311.01683168316833</v>
      </c>
      <c r="R906" s="66">
        <f t="shared" si="188"/>
        <v>15.392223000000001</v>
      </c>
      <c r="S906" s="64">
        <f t="shared" si="189"/>
        <v>52.5</v>
      </c>
      <c r="T906" s="66">
        <f t="shared" si="190"/>
        <v>947.44782299999997</v>
      </c>
      <c r="U906" s="68">
        <f t="shared" si="191"/>
        <v>67.674844499999992</v>
      </c>
      <c r="V906" s="68">
        <f t="shared" si="192"/>
        <v>502.53597400990094</v>
      </c>
      <c r="W906" s="68">
        <f t="shared" si="193"/>
        <v>335.02398267326731</v>
      </c>
    </row>
    <row r="907" spans="1:23" x14ac:dyDescent="0.25">
      <c r="A907" s="169" t="s">
        <v>921</v>
      </c>
      <c r="B907" s="61" t="s">
        <v>395</v>
      </c>
      <c r="C907" s="61" t="s">
        <v>589</v>
      </c>
      <c r="D907" s="61" t="s">
        <v>590</v>
      </c>
      <c r="E907" s="1" t="s">
        <v>343</v>
      </c>
      <c r="F907" s="62" t="str">
        <f t="shared" si="194"/>
        <v>60566</v>
      </c>
      <c r="G907" s="255">
        <v>10620059</v>
      </c>
      <c r="H907" s="1" t="s">
        <v>385</v>
      </c>
      <c r="I907" s="61">
        <v>37</v>
      </c>
      <c r="J907" s="61">
        <v>6.2</v>
      </c>
      <c r="K907" s="61">
        <v>8.8000000000000007</v>
      </c>
      <c r="L907" s="69">
        <f t="shared" si="183"/>
        <v>2.294</v>
      </c>
      <c r="M907" s="69">
        <f t="shared" si="184"/>
        <v>3.2560000000000002</v>
      </c>
      <c r="N907" s="56">
        <f>INDEX(Rate_Chart!$A$1:$AK$127,MATCH(Data!J907,Rate_Chart!$A$1:$A$127,0),MATCH(Data!K907,Rate_Chart!$A$1:$AK$1,0))</f>
        <v>51.252300000000005</v>
      </c>
      <c r="O907" s="57">
        <f t="shared" si="185"/>
        <v>1896.3351000000002</v>
      </c>
      <c r="P907" s="58">
        <f t="shared" si="186"/>
        <v>424.74281767955802</v>
      </c>
      <c r="Q907" s="58">
        <f t="shared" si="187"/>
        <v>283.1618784530387</v>
      </c>
      <c r="R907" s="66">
        <f t="shared" si="188"/>
        <v>33.185864250000009</v>
      </c>
      <c r="S907" s="64">
        <f t="shared" si="189"/>
        <v>138.75</v>
      </c>
      <c r="T907" s="66">
        <f t="shared" si="190"/>
        <v>2068.2709642500004</v>
      </c>
      <c r="U907" s="68">
        <f t="shared" si="191"/>
        <v>55.899215250000012</v>
      </c>
      <c r="V907" s="68">
        <f t="shared" si="192"/>
        <v>463.2531650552487</v>
      </c>
      <c r="W907" s="68">
        <f t="shared" si="193"/>
        <v>308.83544337016582</v>
      </c>
    </row>
    <row r="908" spans="1:23" x14ac:dyDescent="0.25">
      <c r="A908" s="169" t="s">
        <v>921</v>
      </c>
      <c r="B908" s="61" t="s">
        <v>395</v>
      </c>
      <c r="C908" s="61" t="s">
        <v>589</v>
      </c>
      <c r="D908" s="61" t="s">
        <v>590</v>
      </c>
      <c r="E908" s="1" t="s">
        <v>343</v>
      </c>
      <c r="F908" s="62" t="str">
        <f t="shared" si="194"/>
        <v>60566</v>
      </c>
      <c r="G908" s="255">
        <v>10620059</v>
      </c>
      <c r="H908" s="1" t="s">
        <v>386</v>
      </c>
      <c r="I908" s="61">
        <v>70</v>
      </c>
      <c r="J908" s="61">
        <v>3.1</v>
      </c>
      <c r="K908" s="61">
        <v>8.1</v>
      </c>
      <c r="L908" s="69">
        <f t="shared" si="183"/>
        <v>2.17</v>
      </c>
      <c r="M908" s="69">
        <f t="shared" si="184"/>
        <v>5.67</v>
      </c>
      <c r="N908" s="56">
        <f>INDEX(Rate_Chart!$A$1:$AK$127,MATCH(Data!J908,Rate_Chart!$A$1:$A$127,0),MATCH(Data!K908,Rate_Chart!$A$1:$AK$1,0))</f>
        <v>35.446125899999998</v>
      </c>
      <c r="O908" s="57">
        <f t="shared" si="185"/>
        <v>2481.2288129999997</v>
      </c>
      <c r="P908" s="58">
        <f t="shared" si="186"/>
        <v>417.01324588235298</v>
      </c>
      <c r="Q908" s="58">
        <f t="shared" si="187"/>
        <v>278.0088305882353</v>
      </c>
      <c r="R908" s="66">
        <f t="shared" si="188"/>
        <v>43.421504227500002</v>
      </c>
      <c r="S908" s="64">
        <f t="shared" si="189"/>
        <v>262.5</v>
      </c>
      <c r="T908" s="66">
        <f t="shared" si="190"/>
        <v>2787.1503172274997</v>
      </c>
      <c r="U908" s="68">
        <f t="shared" si="191"/>
        <v>39.816433103249999</v>
      </c>
      <c r="V908" s="68">
        <f t="shared" si="192"/>
        <v>468.42862474411766</v>
      </c>
      <c r="W908" s="68">
        <f t="shared" si="193"/>
        <v>312.28574982941177</v>
      </c>
    </row>
    <row r="909" spans="1:23" x14ac:dyDescent="0.25">
      <c r="A909" s="169" t="s">
        <v>902</v>
      </c>
      <c r="B909" s="61" t="s">
        <v>394</v>
      </c>
      <c r="C909" s="61" t="s">
        <v>589</v>
      </c>
      <c r="D909" s="61" t="s">
        <v>590</v>
      </c>
      <c r="E909" s="1" t="s">
        <v>343</v>
      </c>
      <c r="F909" s="62" t="str">
        <f t="shared" si="194"/>
        <v>60566</v>
      </c>
      <c r="G909" s="255">
        <v>10620059</v>
      </c>
      <c r="H909" s="1" t="s">
        <v>385</v>
      </c>
      <c r="I909" s="61">
        <v>20</v>
      </c>
      <c r="J909" s="61">
        <v>7.1</v>
      </c>
      <c r="K909" s="61">
        <v>8.8000000000000007</v>
      </c>
      <c r="L909" s="69">
        <f t="shared" si="183"/>
        <v>1.42</v>
      </c>
      <c r="M909" s="69">
        <f t="shared" si="184"/>
        <v>1.76</v>
      </c>
      <c r="N909" s="56">
        <f>INDEX(Rate_Chart!$A$1:$AK$127,MATCH(Data!J909,Rate_Chart!$A$1:$A$127,0),MATCH(Data!K909,Rate_Chart!$A$1:$AK$1,0))</f>
        <v>58.692149999999998</v>
      </c>
      <c r="O909" s="57">
        <f t="shared" si="185"/>
        <v>1173.8429999999998</v>
      </c>
      <c r="P909" s="58">
        <f t="shared" si="186"/>
        <v>452.63868894601546</v>
      </c>
      <c r="Q909" s="58">
        <f t="shared" si="187"/>
        <v>301.75912596401031</v>
      </c>
      <c r="R909" s="66">
        <f t="shared" si="188"/>
        <v>20.5422525</v>
      </c>
      <c r="S909" s="64">
        <f t="shared" si="189"/>
        <v>75</v>
      </c>
      <c r="T909" s="66">
        <f t="shared" si="190"/>
        <v>1269.3852524999998</v>
      </c>
      <c r="U909" s="68">
        <f t="shared" si="191"/>
        <v>63.469262624999985</v>
      </c>
      <c r="V909" s="68">
        <f t="shared" si="192"/>
        <v>489.48017448586114</v>
      </c>
      <c r="W909" s="68">
        <f t="shared" si="193"/>
        <v>326.32011632390743</v>
      </c>
    </row>
    <row r="910" spans="1:23" x14ac:dyDescent="0.25">
      <c r="A910" s="169" t="s">
        <v>902</v>
      </c>
      <c r="B910" s="61" t="s">
        <v>395</v>
      </c>
      <c r="C910" s="61" t="s">
        <v>589</v>
      </c>
      <c r="D910" s="61" t="s">
        <v>590</v>
      </c>
      <c r="E910" s="1" t="s">
        <v>343</v>
      </c>
      <c r="F910" s="62" t="str">
        <f t="shared" si="194"/>
        <v>60566</v>
      </c>
      <c r="G910" s="255">
        <v>10620059</v>
      </c>
      <c r="H910" s="1" t="s">
        <v>385</v>
      </c>
      <c r="I910" s="61">
        <v>40</v>
      </c>
      <c r="J910" s="61">
        <v>5.8</v>
      </c>
      <c r="K910" s="61">
        <v>8.8000000000000007</v>
      </c>
      <c r="L910" s="69">
        <f t="shared" si="183"/>
        <v>2.3199999999999998</v>
      </c>
      <c r="M910" s="69">
        <f t="shared" si="184"/>
        <v>3.52</v>
      </c>
      <c r="N910" s="56">
        <f>INDEX(Rate_Chart!$A$1:$AK$127,MATCH(Data!J910,Rate_Chart!$A$1:$A$127,0),MATCH(Data!K910,Rate_Chart!$A$1:$AK$1,0))</f>
        <v>47.945700000000002</v>
      </c>
      <c r="O910" s="57">
        <f t="shared" si="185"/>
        <v>1917.828</v>
      </c>
      <c r="P910" s="58">
        <f t="shared" si="186"/>
        <v>410.96314285714288</v>
      </c>
      <c r="Q910" s="58">
        <f t="shared" si="187"/>
        <v>273.97542857142861</v>
      </c>
      <c r="R910" s="66">
        <f t="shared" si="188"/>
        <v>33.561990000000002</v>
      </c>
      <c r="S910" s="64">
        <f t="shared" si="189"/>
        <v>150</v>
      </c>
      <c r="T910" s="66">
        <f t="shared" si="190"/>
        <v>2101.3899900000001</v>
      </c>
      <c r="U910" s="68">
        <f t="shared" si="191"/>
        <v>52.534749750000003</v>
      </c>
      <c r="V910" s="68">
        <f t="shared" si="192"/>
        <v>450.29785500000003</v>
      </c>
      <c r="W910" s="68">
        <f t="shared" si="193"/>
        <v>300.19857000000002</v>
      </c>
    </row>
    <row r="911" spans="1:23" x14ac:dyDescent="0.25">
      <c r="A911" s="169" t="s">
        <v>902</v>
      </c>
      <c r="B911" s="61" t="s">
        <v>395</v>
      </c>
      <c r="C911" s="61" t="s">
        <v>589</v>
      </c>
      <c r="D911" s="61" t="s">
        <v>590</v>
      </c>
      <c r="E911" s="1" t="s">
        <v>343</v>
      </c>
      <c r="F911" s="62" t="str">
        <f t="shared" si="194"/>
        <v>60566</v>
      </c>
      <c r="G911" s="255">
        <v>10620059</v>
      </c>
      <c r="H911" s="1" t="s">
        <v>386</v>
      </c>
      <c r="I911" s="61">
        <v>71</v>
      </c>
      <c r="J911" s="61">
        <v>3.5</v>
      </c>
      <c r="K911" s="61">
        <v>8.1</v>
      </c>
      <c r="L911" s="69">
        <f t="shared" si="183"/>
        <v>2.4849999999999999</v>
      </c>
      <c r="M911" s="69">
        <f t="shared" si="184"/>
        <v>5.7510000000000003</v>
      </c>
      <c r="N911" s="56">
        <f>INDEX(Rate_Chart!$A$1:$AK$127,MATCH(Data!J911,Rate_Chart!$A$1:$A$127,0),MATCH(Data!K911,Rate_Chart!$A$1:$AK$1,0))</f>
        <v>37.114125900000005</v>
      </c>
      <c r="O911" s="57">
        <f t="shared" si="185"/>
        <v>2635.1029389000005</v>
      </c>
      <c r="P911" s="58">
        <f t="shared" si="186"/>
        <v>417.01265056179784</v>
      </c>
      <c r="Q911" s="58">
        <f t="shared" si="187"/>
        <v>278.00843370786521</v>
      </c>
      <c r="R911" s="66">
        <f t="shared" si="188"/>
        <v>46.114301430750011</v>
      </c>
      <c r="S911" s="64">
        <f t="shared" si="189"/>
        <v>266.25</v>
      </c>
      <c r="T911" s="66">
        <f t="shared" si="190"/>
        <v>2947.4672403307504</v>
      </c>
      <c r="U911" s="68">
        <f t="shared" si="191"/>
        <v>41.513623103250005</v>
      </c>
      <c r="V911" s="68">
        <f t="shared" si="192"/>
        <v>466.44520340730344</v>
      </c>
      <c r="W911" s="68">
        <f t="shared" si="193"/>
        <v>310.96346893820231</v>
      </c>
    </row>
    <row r="912" spans="1:23" x14ac:dyDescent="0.25">
      <c r="A912" s="169" t="s">
        <v>903</v>
      </c>
      <c r="B912" s="61" t="s">
        <v>394</v>
      </c>
      <c r="C912" s="61" t="s">
        <v>589</v>
      </c>
      <c r="D912" s="61" t="s">
        <v>590</v>
      </c>
      <c r="E912" s="1" t="s">
        <v>343</v>
      </c>
      <c r="F912" s="62" t="str">
        <f t="shared" si="194"/>
        <v>60566</v>
      </c>
      <c r="G912" s="255">
        <v>10620059</v>
      </c>
      <c r="H912" s="1" t="s">
        <v>385</v>
      </c>
      <c r="I912" s="61">
        <v>15</v>
      </c>
      <c r="J912" s="61">
        <v>6.8</v>
      </c>
      <c r="K912" s="61">
        <v>8.8000000000000007</v>
      </c>
      <c r="L912" s="69">
        <f t="shared" si="183"/>
        <v>1.02</v>
      </c>
      <c r="M912" s="69">
        <f t="shared" si="184"/>
        <v>1.32</v>
      </c>
      <c r="N912" s="56">
        <f>INDEX(Rate_Chart!$A$1:$AK$127,MATCH(Data!J912,Rate_Chart!$A$1:$A$127,0),MATCH(Data!K912,Rate_Chart!$A$1:$AK$1,0))</f>
        <v>56.212200000000003</v>
      </c>
      <c r="O912" s="57">
        <f t="shared" si="185"/>
        <v>843.18299999999999</v>
      </c>
      <c r="P912" s="58">
        <f t="shared" si="186"/>
        <v>443.78052631578947</v>
      </c>
      <c r="Q912" s="58">
        <f t="shared" si="187"/>
        <v>295.8536842105263</v>
      </c>
      <c r="R912" s="66">
        <f t="shared" si="188"/>
        <v>14.755702500000002</v>
      </c>
      <c r="S912" s="64">
        <f t="shared" si="189"/>
        <v>56.25</v>
      </c>
      <c r="T912" s="66">
        <f t="shared" si="190"/>
        <v>914.18870249999998</v>
      </c>
      <c r="U912" s="68">
        <f t="shared" si="191"/>
        <v>60.945913499999996</v>
      </c>
      <c r="V912" s="68">
        <f t="shared" si="192"/>
        <v>481.15194868421048</v>
      </c>
      <c r="W912" s="68">
        <f t="shared" si="193"/>
        <v>320.76796578947364</v>
      </c>
    </row>
    <row r="913" spans="1:23" x14ac:dyDescent="0.25">
      <c r="A913" s="169" t="s">
        <v>903</v>
      </c>
      <c r="B913" s="61" t="s">
        <v>395</v>
      </c>
      <c r="C913" s="61" t="s">
        <v>589</v>
      </c>
      <c r="D913" s="61" t="s">
        <v>590</v>
      </c>
      <c r="E913" s="1" t="s">
        <v>343</v>
      </c>
      <c r="F913" s="62" t="str">
        <f t="shared" si="194"/>
        <v>60566</v>
      </c>
      <c r="G913" s="255">
        <v>10620059</v>
      </c>
      <c r="H913" s="1" t="s">
        <v>386</v>
      </c>
      <c r="I913" s="61">
        <v>69</v>
      </c>
      <c r="J913" s="61">
        <v>3.5</v>
      </c>
      <c r="K913" s="61">
        <v>8.1</v>
      </c>
      <c r="L913" s="69">
        <f t="shared" si="183"/>
        <v>2.415</v>
      </c>
      <c r="M913" s="69">
        <f t="shared" si="184"/>
        <v>5.5889999999999995</v>
      </c>
      <c r="N913" s="56">
        <f>INDEX(Rate_Chart!$A$1:$AK$127,MATCH(Data!J913,Rate_Chart!$A$1:$A$127,0),MATCH(Data!K913,Rate_Chart!$A$1:$AK$1,0))</f>
        <v>37.114125900000005</v>
      </c>
      <c r="O913" s="57">
        <f t="shared" si="185"/>
        <v>2560.8746871000003</v>
      </c>
      <c r="P913" s="58">
        <f t="shared" si="186"/>
        <v>417.01265056179784</v>
      </c>
      <c r="Q913" s="58">
        <f t="shared" si="187"/>
        <v>278.00843370786521</v>
      </c>
      <c r="R913" s="66">
        <f t="shared" si="188"/>
        <v>44.815307024250011</v>
      </c>
      <c r="S913" s="64">
        <f t="shared" si="189"/>
        <v>258.75</v>
      </c>
      <c r="T913" s="66">
        <f t="shared" si="190"/>
        <v>2864.4399941242505</v>
      </c>
      <c r="U913" s="68">
        <f t="shared" si="191"/>
        <v>41.513623103250005</v>
      </c>
      <c r="V913" s="68">
        <f t="shared" si="192"/>
        <v>466.44520340730344</v>
      </c>
      <c r="W913" s="68">
        <f t="shared" si="193"/>
        <v>310.96346893820231</v>
      </c>
    </row>
    <row r="914" spans="1:23" x14ac:dyDescent="0.25">
      <c r="A914" s="169" t="s">
        <v>904</v>
      </c>
      <c r="B914" s="61" t="s">
        <v>394</v>
      </c>
      <c r="C914" s="61" t="s">
        <v>589</v>
      </c>
      <c r="D914" s="61" t="s">
        <v>590</v>
      </c>
      <c r="E914" s="1" t="s">
        <v>343</v>
      </c>
      <c r="F914" s="62" t="str">
        <f t="shared" si="194"/>
        <v>60566</v>
      </c>
      <c r="G914" s="255">
        <v>10620059</v>
      </c>
      <c r="H914" s="1" t="s">
        <v>385</v>
      </c>
      <c r="I914" s="61">
        <v>17</v>
      </c>
      <c r="J914" s="61">
        <v>7.5</v>
      </c>
      <c r="K914" s="61">
        <v>8.8000000000000007</v>
      </c>
      <c r="L914" s="69">
        <f t="shared" si="183"/>
        <v>1.2749999999999999</v>
      </c>
      <c r="M914" s="69">
        <f t="shared" si="184"/>
        <v>1.4960000000000002</v>
      </c>
      <c r="N914" s="56">
        <f>INDEX(Rate_Chart!$A$1:$AK$127,MATCH(Data!J914,Rate_Chart!$A$1:$A$127,0),MATCH(Data!K914,Rate_Chart!$A$1:$AK$1,0))</f>
        <v>61.998750000000001</v>
      </c>
      <c r="O914" s="57">
        <f t="shared" si="185"/>
        <v>1053.97875</v>
      </c>
      <c r="P914" s="58">
        <f t="shared" si="186"/>
        <v>463.83104738154617</v>
      </c>
      <c r="Q914" s="58">
        <f t="shared" si="187"/>
        <v>309.22069825436409</v>
      </c>
      <c r="R914" s="66">
        <f t="shared" si="188"/>
        <v>18.444628125000001</v>
      </c>
      <c r="S914" s="64">
        <f t="shared" si="189"/>
        <v>63.75</v>
      </c>
      <c r="T914" s="66">
        <f t="shared" si="190"/>
        <v>1136.173378125</v>
      </c>
      <c r="U914" s="68">
        <f t="shared" si="191"/>
        <v>66.833728124999993</v>
      </c>
      <c r="V914" s="68">
        <f t="shared" si="192"/>
        <v>500.00295355361595</v>
      </c>
      <c r="W914" s="68">
        <f t="shared" si="193"/>
        <v>333.33530236907728</v>
      </c>
    </row>
    <row r="915" spans="1:23" x14ac:dyDescent="0.25">
      <c r="A915" s="169" t="s">
        <v>904</v>
      </c>
      <c r="B915" s="61" t="s">
        <v>395</v>
      </c>
      <c r="C915" s="61" t="s">
        <v>589</v>
      </c>
      <c r="D915" s="61" t="s">
        <v>590</v>
      </c>
      <c r="E915" s="1" t="s">
        <v>343</v>
      </c>
      <c r="F915" s="62" t="str">
        <f t="shared" si="194"/>
        <v>60566</v>
      </c>
      <c r="G915" s="255">
        <v>10620059</v>
      </c>
      <c r="H915" s="1" t="s">
        <v>385</v>
      </c>
      <c r="I915" s="61">
        <v>38</v>
      </c>
      <c r="J915" s="61">
        <v>6.1</v>
      </c>
      <c r="K915" s="61">
        <v>8.6999999999999993</v>
      </c>
      <c r="L915" s="69">
        <f t="shared" si="183"/>
        <v>2.3179999999999996</v>
      </c>
      <c r="M915" s="69">
        <f t="shared" si="184"/>
        <v>3.3059999999999996</v>
      </c>
      <c r="N915" s="56">
        <f>INDEX(Rate_Chart!$A$1:$AK$127,MATCH(Data!J915,Rate_Chart!$A$1:$A$127,0),MATCH(Data!K915,Rate_Chart!$A$1:$AK$1,0))</f>
        <v>49.9163</v>
      </c>
      <c r="O915" s="57">
        <f t="shared" si="185"/>
        <v>1896.8194000000001</v>
      </c>
      <c r="P915" s="58">
        <f t="shared" si="186"/>
        <v>419.46470588235297</v>
      </c>
      <c r="Q915" s="58">
        <f t="shared" si="187"/>
        <v>279.643137254902</v>
      </c>
      <c r="R915" s="66">
        <f t="shared" si="188"/>
        <v>33.194339500000005</v>
      </c>
      <c r="S915" s="64">
        <f t="shared" si="189"/>
        <v>142.5</v>
      </c>
      <c r="T915" s="66">
        <f t="shared" si="190"/>
        <v>2072.5137395000002</v>
      </c>
      <c r="U915" s="68">
        <f t="shared" si="191"/>
        <v>54.539835250000003</v>
      </c>
      <c r="V915" s="68">
        <f t="shared" si="192"/>
        <v>458.31794327731097</v>
      </c>
      <c r="W915" s="68">
        <f t="shared" si="193"/>
        <v>305.5452955182073</v>
      </c>
    </row>
    <row r="916" spans="1:23" x14ac:dyDescent="0.25">
      <c r="A916" s="169" t="s">
        <v>904</v>
      </c>
      <c r="B916" s="61" t="s">
        <v>395</v>
      </c>
      <c r="C916" s="61" t="s">
        <v>589</v>
      </c>
      <c r="D916" s="61" t="s">
        <v>590</v>
      </c>
      <c r="E916" s="1" t="s">
        <v>343</v>
      </c>
      <c r="F916" s="62" t="str">
        <f t="shared" si="194"/>
        <v>60566</v>
      </c>
      <c r="G916" s="255">
        <v>10620059</v>
      </c>
      <c r="H916" s="1" t="s">
        <v>386</v>
      </c>
      <c r="I916" s="61">
        <v>75</v>
      </c>
      <c r="J916" s="61">
        <v>3</v>
      </c>
      <c r="K916" s="61">
        <v>8</v>
      </c>
      <c r="L916" s="69">
        <f t="shared" si="183"/>
        <v>2.25</v>
      </c>
      <c r="M916" s="69">
        <f t="shared" si="184"/>
        <v>6</v>
      </c>
      <c r="N916" s="56">
        <f>INDEX(Rate_Chart!$A$1:$AK$127,MATCH(Data!J916,Rate_Chart!$A$1:$A$127,0),MATCH(Data!K916,Rate_Chart!$A$1:$AK$1,0))</f>
        <v>34.751112000000006</v>
      </c>
      <c r="O916" s="57">
        <f t="shared" si="185"/>
        <v>2606.3334000000004</v>
      </c>
      <c r="P916" s="58">
        <f t="shared" si="186"/>
        <v>417.01334400000002</v>
      </c>
      <c r="Q916" s="58">
        <f t="shared" si="187"/>
        <v>278.00889599999999</v>
      </c>
      <c r="R916" s="66">
        <f t="shared" si="188"/>
        <v>45.61083450000001</v>
      </c>
      <c r="S916" s="64">
        <f t="shared" si="189"/>
        <v>281.25</v>
      </c>
      <c r="T916" s="66">
        <f t="shared" si="190"/>
        <v>2933.1942345000007</v>
      </c>
      <c r="U916" s="68">
        <f t="shared" si="191"/>
        <v>39.109256460000012</v>
      </c>
      <c r="V916" s="68">
        <f t="shared" si="192"/>
        <v>469.31107752000008</v>
      </c>
      <c r="W916" s="68">
        <f t="shared" si="193"/>
        <v>312.87405168000004</v>
      </c>
    </row>
    <row r="917" spans="1:23" x14ac:dyDescent="0.25">
      <c r="A917" s="169" t="s">
        <v>905</v>
      </c>
      <c r="B917" s="61" t="s">
        <v>394</v>
      </c>
      <c r="C917" s="61" t="s">
        <v>589</v>
      </c>
      <c r="D917" s="61" t="s">
        <v>590</v>
      </c>
      <c r="E917" s="1" t="s">
        <v>343</v>
      </c>
      <c r="F917" s="62" t="str">
        <f t="shared" si="194"/>
        <v>60566</v>
      </c>
      <c r="G917" s="255">
        <v>10620059</v>
      </c>
      <c r="H917" s="1" t="s">
        <v>385</v>
      </c>
      <c r="I917" s="61">
        <v>19</v>
      </c>
      <c r="J917" s="61">
        <v>7.6</v>
      </c>
      <c r="K917" s="61">
        <v>9</v>
      </c>
      <c r="L917" s="69">
        <f t="shared" si="183"/>
        <v>1.444</v>
      </c>
      <c r="M917" s="69">
        <f t="shared" si="184"/>
        <v>1.71</v>
      </c>
      <c r="N917" s="56">
        <f>INDEX(Rate_Chart!$A$1:$AK$127,MATCH(Data!J917,Rate_Chart!$A$1:$A$127,0),MATCH(Data!K917,Rate_Chart!$A$1:$AK$1,0))</f>
        <v>63.46</v>
      </c>
      <c r="O917" s="57">
        <f t="shared" si="185"/>
        <v>1205.74</v>
      </c>
      <c r="P917" s="58">
        <f t="shared" si="186"/>
        <v>466.61764705882348</v>
      </c>
      <c r="Q917" s="58">
        <f t="shared" si="187"/>
        <v>311.07843137254901</v>
      </c>
      <c r="R917" s="66">
        <f t="shared" si="188"/>
        <v>21.100450000000002</v>
      </c>
      <c r="S917" s="64">
        <f t="shared" si="189"/>
        <v>71.25</v>
      </c>
      <c r="T917" s="66">
        <f t="shared" si="190"/>
        <v>1298.0904499999999</v>
      </c>
      <c r="U917" s="68">
        <f t="shared" si="191"/>
        <v>68.320549999999997</v>
      </c>
      <c r="V917" s="68">
        <f t="shared" si="192"/>
        <v>502.35698529411758</v>
      </c>
      <c r="W917" s="68">
        <f t="shared" si="193"/>
        <v>334.90465686274507</v>
      </c>
    </row>
    <row r="918" spans="1:23" x14ac:dyDescent="0.25">
      <c r="A918" s="169" t="s">
        <v>905</v>
      </c>
      <c r="B918" s="61" t="s">
        <v>395</v>
      </c>
      <c r="C918" s="61" t="s">
        <v>589</v>
      </c>
      <c r="D918" s="61" t="s">
        <v>590</v>
      </c>
      <c r="E918" s="1" t="s">
        <v>343</v>
      </c>
      <c r="F918" s="62" t="str">
        <f t="shared" si="194"/>
        <v>60566</v>
      </c>
      <c r="G918" s="255">
        <v>10620059</v>
      </c>
      <c r="H918" s="1" t="s">
        <v>385</v>
      </c>
      <c r="I918" s="61">
        <v>31</v>
      </c>
      <c r="J918" s="61">
        <v>5.6</v>
      </c>
      <c r="K918" s="61">
        <v>8.4</v>
      </c>
      <c r="L918" s="69">
        <f t="shared" si="183"/>
        <v>1.736</v>
      </c>
      <c r="M918" s="69">
        <f t="shared" si="184"/>
        <v>2.6040000000000005</v>
      </c>
      <c r="N918" s="56">
        <f>INDEX(Rate_Chart!$A$1:$AK$127,MATCH(Data!J918,Rate_Chart!$A$1:$A$127,0),MATCH(Data!K918,Rate_Chart!$A$1:$AK$1,0))</f>
        <v>45.357199999999999</v>
      </c>
      <c r="O918" s="57">
        <f t="shared" si="185"/>
        <v>1406.0732</v>
      </c>
      <c r="P918" s="58">
        <f t="shared" si="186"/>
        <v>404.97500000000002</v>
      </c>
      <c r="Q918" s="58">
        <f t="shared" si="187"/>
        <v>269.98333333333335</v>
      </c>
      <c r="R918" s="66">
        <f t="shared" si="188"/>
        <v>24.606281000000003</v>
      </c>
      <c r="S918" s="64">
        <f t="shared" si="189"/>
        <v>116.25</v>
      </c>
      <c r="T918" s="66">
        <f t="shared" si="190"/>
        <v>1546.9294810000001</v>
      </c>
      <c r="U918" s="68">
        <f t="shared" si="191"/>
        <v>49.900951000000006</v>
      </c>
      <c r="V918" s="68">
        <f t="shared" si="192"/>
        <v>445.54420535714297</v>
      </c>
      <c r="W918" s="68">
        <f t="shared" si="193"/>
        <v>297.02947023809531</v>
      </c>
    </row>
    <row r="919" spans="1:23" x14ac:dyDescent="0.25">
      <c r="A919" s="169" t="s">
        <v>905</v>
      </c>
      <c r="B919" s="61" t="s">
        <v>395</v>
      </c>
      <c r="C919" s="61" t="s">
        <v>589</v>
      </c>
      <c r="D919" s="61" t="s">
        <v>590</v>
      </c>
      <c r="E919" s="1" t="s">
        <v>343</v>
      </c>
      <c r="F919" s="62" t="str">
        <f t="shared" si="194"/>
        <v>60566</v>
      </c>
      <c r="G919" s="255">
        <v>10620059</v>
      </c>
      <c r="H919" s="1" t="s">
        <v>386</v>
      </c>
      <c r="I919" s="61">
        <v>80</v>
      </c>
      <c r="J919" s="61">
        <v>3.2</v>
      </c>
      <c r="K919" s="61">
        <v>8.1</v>
      </c>
      <c r="L919" s="69">
        <f t="shared" si="183"/>
        <v>2.56</v>
      </c>
      <c r="M919" s="69">
        <f t="shared" si="184"/>
        <v>6.48</v>
      </c>
      <c r="N919" s="56">
        <f>INDEX(Rate_Chart!$A$1:$AK$127,MATCH(Data!J919,Rate_Chart!$A$1:$A$127,0),MATCH(Data!K919,Rate_Chart!$A$1:$AK$1,0))</f>
        <v>35.8631259</v>
      </c>
      <c r="O919" s="57">
        <f t="shared" si="185"/>
        <v>2869.050072</v>
      </c>
      <c r="P919" s="58">
        <f t="shared" si="186"/>
        <v>417.01309186046512</v>
      </c>
      <c r="Q919" s="58">
        <f t="shared" si="187"/>
        <v>278.00872790697673</v>
      </c>
      <c r="R919" s="66">
        <f t="shared" si="188"/>
        <v>50.208376260000001</v>
      </c>
      <c r="S919" s="64">
        <f t="shared" si="189"/>
        <v>300</v>
      </c>
      <c r="T919" s="66">
        <f t="shared" si="190"/>
        <v>3219.25844826</v>
      </c>
      <c r="U919" s="68">
        <f t="shared" si="191"/>
        <v>40.24073060325</v>
      </c>
      <c r="V919" s="68">
        <f t="shared" si="192"/>
        <v>467.91547213081401</v>
      </c>
      <c r="W919" s="68">
        <f t="shared" si="193"/>
        <v>311.94364808720934</v>
      </c>
    </row>
    <row r="920" spans="1:23" x14ac:dyDescent="0.25">
      <c r="A920" s="169" t="s">
        <v>906</v>
      </c>
      <c r="B920" s="61" t="s">
        <v>394</v>
      </c>
      <c r="C920" s="61" t="s">
        <v>589</v>
      </c>
      <c r="D920" s="61" t="s">
        <v>590</v>
      </c>
      <c r="E920" s="1" t="s">
        <v>343</v>
      </c>
      <c r="F920" s="62" t="str">
        <f t="shared" si="194"/>
        <v>60566</v>
      </c>
      <c r="G920" s="255">
        <v>10620059</v>
      </c>
      <c r="H920" s="1" t="s">
        <v>385</v>
      </c>
      <c r="I920" s="61">
        <v>20</v>
      </c>
      <c r="J920" s="61">
        <v>7.8</v>
      </c>
      <c r="K920" s="61">
        <v>8.8000000000000007</v>
      </c>
      <c r="L920" s="69">
        <f t="shared" si="183"/>
        <v>1.56</v>
      </c>
      <c r="M920" s="69">
        <f t="shared" si="184"/>
        <v>1.76</v>
      </c>
      <c r="N920" s="56">
        <f>INDEX(Rate_Chart!$A$1:$AK$127,MATCH(Data!J920,Rate_Chart!$A$1:$A$127,0),MATCH(Data!K920,Rate_Chart!$A$1:$AK$1,0))</f>
        <v>64.478699999999989</v>
      </c>
      <c r="O920" s="57">
        <f t="shared" si="185"/>
        <v>1289.5739999999998</v>
      </c>
      <c r="P920" s="58">
        <f t="shared" si="186"/>
        <v>471.7953658536585</v>
      </c>
      <c r="Q920" s="58">
        <f t="shared" si="187"/>
        <v>314.530243902439</v>
      </c>
      <c r="R920" s="66">
        <f t="shared" si="188"/>
        <v>22.567544999999999</v>
      </c>
      <c r="S920" s="64">
        <f t="shared" si="189"/>
        <v>75</v>
      </c>
      <c r="T920" s="66">
        <f t="shared" si="190"/>
        <v>1387.141545</v>
      </c>
      <c r="U920" s="68">
        <f t="shared" si="191"/>
        <v>69.357077250000003</v>
      </c>
      <c r="V920" s="68">
        <f t="shared" si="192"/>
        <v>507.49080914634152</v>
      </c>
      <c r="W920" s="68">
        <f t="shared" si="193"/>
        <v>338.32720609756103</v>
      </c>
    </row>
    <row r="921" spans="1:23" x14ac:dyDescent="0.25">
      <c r="A921" s="169" t="s">
        <v>906</v>
      </c>
      <c r="B921" s="61" t="s">
        <v>395</v>
      </c>
      <c r="C921" s="61" t="s">
        <v>589</v>
      </c>
      <c r="D921" s="61" t="s">
        <v>590</v>
      </c>
      <c r="E921" s="1" t="s">
        <v>343</v>
      </c>
      <c r="F921" s="62" t="str">
        <f t="shared" si="194"/>
        <v>60566</v>
      </c>
      <c r="G921" s="255">
        <v>10620059</v>
      </c>
      <c r="H921" s="1" t="s">
        <v>385</v>
      </c>
      <c r="I921" s="61">
        <v>40</v>
      </c>
      <c r="J921" s="61">
        <v>5.6</v>
      </c>
      <c r="K921" s="61">
        <v>8.4</v>
      </c>
      <c r="L921" s="69">
        <f t="shared" si="183"/>
        <v>2.2400000000000002</v>
      </c>
      <c r="M921" s="69">
        <f t="shared" si="184"/>
        <v>3.36</v>
      </c>
      <c r="N921" s="56">
        <f>INDEX(Rate_Chart!$A$1:$AK$127,MATCH(Data!J921,Rate_Chart!$A$1:$A$127,0),MATCH(Data!K921,Rate_Chart!$A$1:$AK$1,0))</f>
        <v>45.357199999999999</v>
      </c>
      <c r="O921" s="57">
        <f t="shared" si="185"/>
        <v>1814.288</v>
      </c>
      <c r="P921" s="58">
        <f t="shared" si="186"/>
        <v>404.97500000000002</v>
      </c>
      <c r="Q921" s="58">
        <f t="shared" si="187"/>
        <v>269.98333333333335</v>
      </c>
      <c r="R921" s="66">
        <f t="shared" si="188"/>
        <v>31.750040000000002</v>
      </c>
      <c r="S921" s="64">
        <f t="shared" si="189"/>
        <v>150</v>
      </c>
      <c r="T921" s="66">
        <f t="shared" si="190"/>
        <v>1996.0380399999999</v>
      </c>
      <c r="U921" s="68">
        <f t="shared" si="191"/>
        <v>49.900950999999999</v>
      </c>
      <c r="V921" s="68">
        <f t="shared" si="192"/>
        <v>445.54420535714291</v>
      </c>
      <c r="W921" s="68">
        <f t="shared" si="193"/>
        <v>297.02947023809526</v>
      </c>
    </row>
    <row r="922" spans="1:23" x14ac:dyDescent="0.25">
      <c r="A922" s="169" t="s">
        <v>906</v>
      </c>
      <c r="B922" s="61" t="s">
        <v>395</v>
      </c>
      <c r="C922" s="61" t="s">
        <v>589</v>
      </c>
      <c r="D922" s="61" t="s">
        <v>590</v>
      </c>
      <c r="E922" s="1" t="s">
        <v>343</v>
      </c>
      <c r="F922" s="62" t="str">
        <f t="shared" si="194"/>
        <v>60566</v>
      </c>
      <c r="G922" s="255">
        <v>10620059</v>
      </c>
      <c r="H922" s="1" t="s">
        <v>386</v>
      </c>
      <c r="I922" s="61">
        <v>85</v>
      </c>
      <c r="J922" s="61">
        <v>3.1</v>
      </c>
      <c r="K922" s="61">
        <v>8</v>
      </c>
      <c r="L922" s="69">
        <f t="shared" si="183"/>
        <v>2.6349999999999998</v>
      </c>
      <c r="M922" s="69">
        <f t="shared" si="184"/>
        <v>6.8</v>
      </c>
      <c r="N922" s="56">
        <f>INDEX(Rate_Chart!$A$1:$AK$127,MATCH(Data!J922,Rate_Chart!$A$1:$A$127,0),MATCH(Data!K922,Rate_Chart!$A$1:$AK$1,0))</f>
        <v>35.168112000000008</v>
      </c>
      <c r="O922" s="57">
        <f t="shared" si="185"/>
        <v>2989.2895200000007</v>
      </c>
      <c r="P922" s="58">
        <f t="shared" si="186"/>
        <v>417.01318577075102</v>
      </c>
      <c r="Q922" s="58">
        <f t="shared" si="187"/>
        <v>278.00879051383401</v>
      </c>
      <c r="R922" s="66">
        <f t="shared" si="188"/>
        <v>52.312566600000018</v>
      </c>
      <c r="S922" s="64">
        <f t="shared" si="189"/>
        <v>318.75</v>
      </c>
      <c r="T922" s="66">
        <f t="shared" si="190"/>
        <v>3360.3520866000008</v>
      </c>
      <c r="U922" s="68">
        <f t="shared" si="191"/>
        <v>39.533553960000006</v>
      </c>
      <c r="V922" s="68">
        <f t="shared" si="192"/>
        <v>468.77731968379447</v>
      </c>
      <c r="W922" s="68">
        <f t="shared" si="193"/>
        <v>312.51821312252963</v>
      </c>
    </row>
    <row r="923" spans="1:23" x14ac:dyDescent="0.25">
      <c r="A923" s="169" t="s">
        <v>907</v>
      </c>
      <c r="B923" s="61" t="s">
        <v>394</v>
      </c>
      <c r="C923" s="61" t="s">
        <v>589</v>
      </c>
      <c r="D923" s="61" t="s">
        <v>590</v>
      </c>
      <c r="E923" s="1" t="s">
        <v>343</v>
      </c>
      <c r="F923" s="62" t="str">
        <f t="shared" si="194"/>
        <v>60566</v>
      </c>
      <c r="G923" s="255">
        <v>10620059</v>
      </c>
      <c r="H923" s="1" t="s">
        <v>385</v>
      </c>
      <c r="I923" s="61">
        <v>21</v>
      </c>
      <c r="J923" s="61">
        <v>7.3</v>
      </c>
      <c r="K923" s="61">
        <v>8.8000000000000007</v>
      </c>
      <c r="L923" s="69">
        <f t="shared" si="183"/>
        <v>1.5329999999999999</v>
      </c>
      <c r="M923" s="69">
        <f t="shared" si="184"/>
        <v>1.8480000000000001</v>
      </c>
      <c r="N923" s="56">
        <f>INDEX(Rate_Chart!$A$1:$AK$127,MATCH(Data!J923,Rate_Chart!$A$1:$A$127,0),MATCH(Data!K923,Rate_Chart!$A$1:$AK$1,0))</f>
        <v>60.34545</v>
      </c>
      <c r="O923" s="57">
        <f t="shared" si="185"/>
        <v>1267.2544499999999</v>
      </c>
      <c r="P923" s="58">
        <f t="shared" si="186"/>
        <v>458.31987341772157</v>
      </c>
      <c r="Q923" s="58">
        <f t="shared" si="187"/>
        <v>305.54658227848103</v>
      </c>
      <c r="R923" s="66">
        <f t="shared" si="188"/>
        <v>22.176952875000001</v>
      </c>
      <c r="S923" s="64">
        <f t="shared" si="189"/>
        <v>78.75</v>
      </c>
      <c r="T923" s="66">
        <f t="shared" si="190"/>
        <v>1368.181402875</v>
      </c>
      <c r="U923" s="68">
        <f t="shared" si="191"/>
        <v>65.151495374999996</v>
      </c>
      <c r="V923" s="68">
        <f t="shared" si="192"/>
        <v>494.82148386075949</v>
      </c>
      <c r="W923" s="68">
        <f t="shared" si="193"/>
        <v>329.88098924050632</v>
      </c>
    </row>
    <row r="924" spans="1:23" x14ac:dyDescent="0.25">
      <c r="A924" s="169" t="s">
        <v>907</v>
      </c>
      <c r="B924" s="61" t="s">
        <v>395</v>
      </c>
      <c r="C924" s="61" t="s">
        <v>589</v>
      </c>
      <c r="D924" s="61" t="s">
        <v>590</v>
      </c>
      <c r="E924" s="1" t="s">
        <v>343</v>
      </c>
      <c r="F924" s="62" t="str">
        <f t="shared" si="194"/>
        <v>60566</v>
      </c>
      <c r="G924" s="255">
        <v>10620059</v>
      </c>
      <c r="H924" s="1" t="s">
        <v>385</v>
      </c>
      <c r="I924" s="61">
        <v>35</v>
      </c>
      <c r="J924" s="61">
        <v>5.7</v>
      </c>
      <c r="K924" s="61">
        <v>8.6</v>
      </c>
      <c r="L924" s="69">
        <f t="shared" si="183"/>
        <v>1.9950000000000001</v>
      </c>
      <c r="M924" s="69">
        <f t="shared" si="184"/>
        <v>3.01</v>
      </c>
      <c r="N924" s="56">
        <f>INDEX(Rate_Chart!$A$1:$AK$127,MATCH(Data!J924,Rate_Chart!$A$1:$A$127,0),MATCH(Data!K924,Rate_Chart!$A$1:$AK$1,0))</f>
        <v>46.643099999999997</v>
      </c>
      <c r="O924" s="57">
        <f t="shared" si="185"/>
        <v>1632.5084999999999</v>
      </c>
      <c r="P924" s="58">
        <f t="shared" si="186"/>
        <v>407.95714285714286</v>
      </c>
      <c r="Q924" s="58">
        <f t="shared" si="187"/>
        <v>271.97142857142859</v>
      </c>
      <c r="R924" s="66">
        <f t="shared" si="188"/>
        <v>28.568898750000002</v>
      </c>
      <c r="S924" s="64">
        <f t="shared" si="189"/>
        <v>131.25</v>
      </c>
      <c r="T924" s="66">
        <f t="shared" si="190"/>
        <v>1792.3273987499999</v>
      </c>
      <c r="U924" s="68">
        <f t="shared" si="191"/>
        <v>51.209354249999997</v>
      </c>
      <c r="V924" s="68">
        <f t="shared" si="192"/>
        <v>447.89522667638482</v>
      </c>
      <c r="W924" s="68">
        <f t="shared" si="193"/>
        <v>298.59681778425653</v>
      </c>
    </row>
    <row r="925" spans="1:23" x14ac:dyDescent="0.25">
      <c r="A925" s="169" t="s">
        <v>907</v>
      </c>
      <c r="B925" s="61" t="s">
        <v>395</v>
      </c>
      <c r="C925" s="61" t="s">
        <v>589</v>
      </c>
      <c r="D925" s="61" t="s">
        <v>590</v>
      </c>
      <c r="E925" s="1" t="s">
        <v>343</v>
      </c>
      <c r="F925" s="62" t="str">
        <f t="shared" si="194"/>
        <v>60566</v>
      </c>
      <c r="G925" s="255">
        <v>10620059</v>
      </c>
      <c r="H925" s="1" t="s">
        <v>386</v>
      </c>
      <c r="I925" s="61">
        <v>92</v>
      </c>
      <c r="J925" s="61">
        <v>3.1</v>
      </c>
      <c r="K925" s="61">
        <v>8</v>
      </c>
      <c r="L925" s="69">
        <f t="shared" si="183"/>
        <v>2.8519999999999999</v>
      </c>
      <c r="M925" s="69">
        <f t="shared" si="184"/>
        <v>7.36</v>
      </c>
      <c r="N925" s="56">
        <f>INDEX(Rate_Chart!$A$1:$AK$127,MATCH(Data!J925,Rate_Chart!$A$1:$A$127,0),MATCH(Data!K925,Rate_Chart!$A$1:$AK$1,0))</f>
        <v>35.168112000000008</v>
      </c>
      <c r="O925" s="57">
        <f t="shared" si="185"/>
        <v>3235.4663040000005</v>
      </c>
      <c r="P925" s="58">
        <f t="shared" si="186"/>
        <v>417.01318577075102</v>
      </c>
      <c r="Q925" s="58">
        <f t="shared" si="187"/>
        <v>278.00879051383401</v>
      </c>
      <c r="R925" s="66">
        <f t="shared" si="188"/>
        <v>56.620660320000013</v>
      </c>
      <c r="S925" s="64">
        <f t="shared" si="189"/>
        <v>345</v>
      </c>
      <c r="T925" s="66">
        <f t="shared" si="190"/>
        <v>3637.0869643200003</v>
      </c>
      <c r="U925" s="68">
        <f t="shared" si="191"/>
        <v>39.533553960000006</v>
      </c>
      <c r="V925" s="68">
        <f t="shared" si="192"/>
        <v>468.77731968379447</v>
      </c>
      <c r="W925" s="68">
        <f t="shared" si="193"/>
        <v>312.51821312252963</v>
      </c>
    </row>
    <row r="926" spans="1:23" x14ac:dyDescent="0.25">
      <c r="A926" s="169" t="s">
        <v>908</v>
      </c>
      <c r="B926" s="61" t="s">
        <v>394</v>
      </c>
      <c r="C926" s="61" t="s">
        <v>589</v>
      </c>
      <c r="D926" s="61" t="s">
        <v>590</v>
      </c>
      <c r="E926" s="1" t="s">
        <v>343</v>
      </c>
      <c r="F926" s="62" t="str">
        <f t="shared" si="194"/>
        <v>60566</v>
      </c>
      <c r="G926" s="255">
        <v>10620059</v>
      </c>
      <c r="H926" s="1" t="s">
        <v>385</v>
      </c>
      <c r="I926" s="61">
        <v>21</v>
      </c>
      <c r="J926" s="61">
        <v>7.7</v>
      </c>
      <c r="K926" s="61">
        <v>8.8000000000000007</v>
      </c>
      <c r="L926" s="69">
        <f t="shared" si="183"/>
        <v>1.6170000000000002</v>
      </c>
      <c r="M926" s="69">
        <f t="shared" si="184"/>
        <v>1.8480000000000001</v>
      </c>
      <c r="N926" s="56">
        <f>INDEX(Rate_Chart!$A$1:$AK$127,MATCH(Data!J926,Rate_Chart!$A$1:$A$127,0),MATCH(Data!K926,Rate_Chart!$A$1:$AK$1,0))</f>
        <v>63.652050000000003</v>
      </c>
      <c r="O926" s="57">
        <f t="shared" si="185"/>
        <v>1336.6930500000001</v>
      </c>
      <c r="P926" s="58">
        <f t="shared" si="186"/>
        <v>469.17972972972979</v>
      </c>
      <c r="Q926" s="58">
        <f t="shared" si="187"/>
        <v>312.78648648648652</v>
      </c>
      <c r="R926" s="66">
        <f t="shared" si="188"/>
        <v>23.392128375000002</v>
      </c>
      <c r="S926" s="64">
        <f t="shared" si="189"/>
        <v>78.75</v>
      </c>
      <c r="T926" s="66">
        <f t="shared" si="190"/>
        <v>1438.8351783750002</v>
      </c>
      <c r="U926" s="68">
        <f t="shared" si="191"/>
        <v>68.515960875000005</v>
      </c>
      <c r="V926" s="68">
        <f t="shared" si="192"/>
        <v>505.03165264127773</v>
      </c>
      <c r="W926" s="68">
        <f t="shared" si="193"/>
        <v>336.68776842751851</v>
      </c>
    </row>
    <row r="927" spans="1:23" x14ac:dyDescent="0.25">
      <c r="A927" s="169" t="s">
        <v>908</v>
      </c>
      <c r="B927" s="61" t="s">
        <v>395</v>
      </c>
      <c r="C927" s="61" t="s">
        <v>589</v>
      </c>
      <c r="D927" s="61" t="s">
        <v>590</v>
      </c>
      <c r="E927" s="1" t="s">
        <v>343</v>
      </c>
      <c r="F927" s="62" t="str">
        <f t="shared" si="194"/>
        <v>60566</v>
      </c>
      <c r="G927" s="255">
        <v>10620059</v>
      </c>
      <c r="H927" s="1" t="s">
        <v>385</v>
      </c>
      <c r="I927" s="61">
        <v>41</v>
      </c>
      <c r="J927" s="61">
        <v>6.2</v>
      </c>
      <c r="K927" s="61">
        <v>8.8000000000000007</v>
      </c>
      <c r="L927" s="69">
        <f t="shared" si="183"/>
        <v>2.5420000000000003</v>
      </c>
      <c r="M927" s="69">
        <f t="shared" si="184"/>
        <v>3.6080000000000001</v>
      </c>
      <c r="N927" s="56">
        <f>INDEX(Rate_Chart!$A$1:$AK$127,MATCH(Data!J927,Rate_Chart!$A$1:$A$127,0),MATCH(Data!K927,Rate_Chart!$A$1:$AK$1,0))</f>
        <v>51.252300000000005</v>
      </c>
      <c r="O927" s="57">
        <f t="shared" si="185"/>
        <v>2101.3443000000002</v>
      </c>
      <c r="P927" s="58">
        <f t="shared" si="186"/>
        <v>424.74281767955802</v>
      </c>
      <c r="Q927" s="58">
        <f t="shared" si="187"/>
        <v>283.1618784530387</v>
      </c>
      <c r="R927" s="66">
        <f t="shared" si="188"/>
        <v>36.773525250000006</v>
      </c>
      <c r="S927" s="64">
        <f t="shared" si="189"/>
        <v>153.75</v>
      </c>
      <c r="T927" s="66">
        <f t="shared" si="190"/>
        <v>2291.8678252500004</v>
      </c>
      <c r="U927" s="68">
        <f t="shared" si="191"/>
        <v>55.899215250000012</v>
      </c>
      <c r="V927" s="68">
        <f t="shared" si="192"/>
        <v>463.2531650552487</v>
      </c>
      <c r="W927" s="68">
        <f t="shared" si="193"/>
        <v>308.83544337016582</v>
      </c>
    </row>
    <row r="928" spans="1:23" x14ac:dyDescent="0.25">
      <c r="A928" s="169" t="s">
        <v>908</v>
      </c>
      <c r="B928" s="61" t="s">
        <v>395</v>
      </c>
      <c r="C928" s="61" t="s">
        <v>589</v>
      </c>
      <c r="D928" s="61" t="s">
        <v>590</v>
      </c>
      <c r="E928" s="1" t="s">
        <v>343</v>
      </c>
      <c r="F928" s="62" t="str">
        <f t="shared" si="194"/>
        <v>60566</v>
      </c>
      <c r="G928" s="255">
        <v>10620059</v>
      </c>
      <c r="H928" s="1" t="s">
        <v>386</v>
      </c>
      <c r="I928" s="61">
        <v>60</v>
      </c>
      <c r="J928" s="61">
        <v>3</v>
      </c>
      <c r="K928" s="61">
        <v>8</v>
      </c>
      <c r="L928" s="69">
        <f t="shared" si="183"/>
        <v>1.8</v>
      </c>
      <c r="M928" s="69">
        <f t="shared" si="184"/>
        <v>4.8</v>
      </c>
      <c r="N928" s="56">
        <f>INDEX(Rate_Chart!$A$1:$AK$127,MATCH(Data!J928,Rate_Chart!$A$1:$A$127,0),MATCH(Data!K928,Rate_Chart!$A$1:$AK$1,0))</f>
        <v>34.751112000000006</v>
      </c>
      <c r="O928" s="57">
        <f t="shared" si="185"/>
        <v>2085.0667200000003</v>
      </c>
      <c r="P928" s="58">
        <f t="shared" si="186"/>
        <v>417.01334400000002</v>
      </c>
      <c r="Q928" s="58">
        <f t="shared" si="187"/>
        <v>278.00889599999999</v>
      </c>
      <c r="R928" s="66">
        <f t="shared" si="188"/>
        <v>36.488667600000007</v>
      </c>
      <c r="S928" s="64">
        <f t="shared" si="189"/>
        <v>225</v>
      </c>
      <c r="T928" s="66">
        <f t="shared" si="190"/>
        <v>2346.5553876000004</v>
      </c>
      <c r="U928" s="68">
        <f t="shared" si="191"/>
        <v>39.109256460000005</v>
      </c>
      <c r="V928" s="68">
        <f t="shared" si="192"/>
        <v>469.31107752000003</v>
      </c>
      <c r="W928" s="68">
        <f t="shared" si="193"/>
        <v>312.87405168000004</v>
      </c>
    </row>
    <row r="929" spans="1:23" x14ac:dyDescent="0.25">
      <c r="A929" s="169" t="s">
        <v>909</v>
      </c>
      <c r="B929" s="61" t="s">
        <v>394</v>
      </c>
      <c r="C929" s="61" t="s">
        <v>589</v>
      </c>
      <c r="D929" s="61" t="s">
        <v>590</v>
      </c>
      <c r="E929" s="1" t="s">
        <v>343</v>
      </c>
      <c r="F929" s="62" t="str">
        <f t="shared" si="194"/>
        <v>60566</v>
      </c>
      <c r="G929" s="255">
        <v>10620059</v>
      </c>
      <c r="H929" s="1" t="s">
        <v>385</v>
      </c>
      <c r="I929" s="61">
        <v>26</v>
      </c>
      <c r="J929" s="61">
        <v>7.2</v>
      </c>
      <c r="K929" s="61">
        <v>8.8000000000000007</v>
      </c>
      <c r="L929" s="69">
        <f t="shared" si="183"/>
        <v>1.8720000000000001</v>
      </c>
      <c r="M929" s="69">
        <f t="shared" si="184"/>
        <v>2.2880000000000003</v>
      </c>
      <c r="N929" s="56">
        <f>INDEX(Rate_Chart!$A$1:$AK$127,MATCH(Data!J929,Rate_Chart!$A$1:$A$127,0),MATCH(Data!K929,Rate_Chart!$A$1:$AK$1,0))</f>
        <v>59.518800000000006</v>
      </c>
      <c r="O929" s="57">
        <f t="shared" si="185"/>
        <v>1547.4888000000001</v>
      </c>
      <c r="P929" s="58">
        <f t="shared" si="186"/>
        <v>455.50102040816324</v>
      </c>
      <c r="Q929" s="58">
        <f t="shared" si="187"/>
        <v>303.66734693877549</v>
      </c>
      <c r="R929" s="66">
        <f t="shared" si="188"/>
        <v>27.081054000000005</v>
      </c>
      <c r="S929" s="64">
        <f t="shared" si="189"/>
        <v>97.5</v>
      </c>
      <c r="T929" s="66">
        <f t="shared" si="190"/>
        <v>1672.0698540000001</v>
      </c>
      <c r="U929" s="68">
        <f t="shared" si="191"/>
        <v>64.310378999999998</v>
      </c>
      <c r="V929" s="68">
        <f t="shared" si="192"/>
        <v>492.17126785714277</v>
      </c>
      <c r="W929" s="68">
        <f t="shared" si="193"/>
        <v>328.11417857142851</v>
      </c>
    </row>
    <row r="930" spans="1:23" x14ac:dyDescent="0.25">
      <c r="A930" s="169" t="s">
        <v>909</v>
      </c>
      <c r="B930" s="61" t="s">
        <v>395</v>
      </c>
      <c r="C930" s="61" t="s">
        <v>589</v>
      </c>
      <c r="D930" s="61" t="s">
        <v>590</v>
      </c>
      <c r="E930" s="1" t="s">
        <v>343</v>
      </c>
      <c r="F930" s="62" t="str">
        <f t="shared" si="194"/>
        <v>60566</v>
      </c>
      <c r="G930" s="255">
        <v>10620059</v>
      </c>
      <c r="H930" s="1" t="s">
        <v>386</v>
      </c>
      <c r="I930" s="61">
        <v>100</v>
      </c>
      <c r="J930" s="61">
        <v>3.8</v>
      </c>
      <c r="K930" s="61">
        <v>8</v>
      </c>
      <c r="L930" s="69">
        <f t="shared" si="183"/>
        <v>3.8</v>
      </c>
      <c r="M930" s="69">
        <f t="shared" si="184"/>
        <v>8</v>
      </c>
      <c r="N930" s="56">
        <f>INDEX(Rate_Chart!$A$1:$AK$127,MATCH(Data!J930,Rate_Chart!$A$1:$A$127,0),MATCH(Data!K930,Rate_Chart!$A$1:$AK$1,0))</f>
        <v>38.087112000000005</v>
      </c>
      <c r="O930" s="57">
        <f t="shared" si="185"/>
        <v>3808.7112000000006</v>
      </c>
      <c r="P930" s="58">
        <f t="shared" si="186"/>
        <v>417.01217518248177</v>
      </c>
      <c r="Q930" s="58">
        <f t="shared" si="187"/>
        <v>278.00811678832116</v>
      </c>
      <c r="R930" s="66">
        <f t="shared" si="188"/>
        <v>66.652446000000012</v>
      </c>
      <c r="S930" s="64">
        <f t="shared" si="189"/>
        <v>375</v>
      </c>
      <c r="T930" s="66">
        <f t="shared" si="190"/>
        <v>4250.3636460000007</v>
      </c>
      <c r="U930" s="68">
        <f t="shared" si="191"/>
        <v>42.50363646000001</v>
      </c>
      <c r="V930" s="68">
        <f t="shared" si="192"/>
        <v>465.36828240875923</v>
      </c>
      <c r="W930" s="68">
        <f t="shared" si="193"/>
        <v>310.24552160583949</v>
      </c>
    </row>
    <row r="931" spans="1:23" x14ac:dyDescent="0.25">
      <c r="A931" s="169" t="s">
        <v>910</v>
      </c>
      <c r="B931" s="61" t="s">
        <v>394</v>
      </c>
      <c r="C931" s="61" t="s">
        <v>589</v>
      </c>
      <c r="D931" s="61" t="s">
        <v>590</v>
      </c>
      <c r="E931" s="1" t="s">
        <v>343</v>
      </c>
      <c r="F931" s="62" t="str">
        <f t="shared" si="194"/>
        <v>60566</v>
      </c>
      <c r="G931" s="255">
        <v>10620059</v>
      </c>
      <c r="H931" s="1" t="s">
        <v>385</v>
      </c>
      <c r="I931" s="61">
        <v>25</v>
      </c>
      <c r="J931" s="61">
        <v>7.3</v>
      </c>
      <c r="K931" s="61">
        <v>8.8000000000000007</v>
      </c>
      <c r="L931" s="69">
        <f t="shared" si="183"/>
        <v>1.825</v>
      </c>
      <c r="M931" s="69">
        <f t="shared" si="184"/>
        <v>2.2000000000000002</v>
      </c>
      <c r="N931" s="56">
        <f>INDEX(Rate_Chart!$A$1:$AK$127,MATCH(Data!J931,Rate_Chart!$A$1:$A$127,0),MATCH(Data!K931,Rate_Chart!$A$1:$AK$1,0))</f>
        <v>60.34545</v>
      </c>
      <c r="O931" s="57">
        <f t="shared" si="185"/>
        <v>1508.63625</v>
      </c>
      <c r="P931" s="58">
        <f t="shared" si="186"/>
        <v>458.31987341772157</v>
      </c>
      <c r="Q931" s="58">
        <f t="shared" si="187"/>
        <v>305.54658227848103</v>
      </c>
      <c r="R931" s="66">
        <f t="shared" si="188"/>
        <v>26.401134375000002</v>
      </c>
      <c r="S931" s="64">
        <f t="shared" si="189"/>
        <v>93.75</v>
      </c>
      <c r="T931" s="66">
        <f t="shared" si="190"/>
        <v>1628.7873843750001</v>
      </c>
      <c r="U931" s="68">
        <f t="shared" si="191"/>
        <v>65.15149537500001</v>
      </c>
      <c r="V931" s="68">
        <f t="shared" si="192"/>
        <v>494.8214838607596</v>
      </c>
      <c r="W931" s="68">
        <f t="shared" si="193"/>
        <v>329.88098924050638</v>
      </c>
    </row>
    <row r="932" spans="1:23" x14ac:dyDescent="0.25">
      <c r="A932" s="169" t="s">
        <v>910</v>
      </c>
      <c r="B932" s="61" t="s">
        <v>394</v>
      </c>
      <c r="C932" s="61" t="s">
        <v>589</v>
      </c>
      <c r="D932" s="61" t="s">
        <v>590</v>
      </c>
      <c r="E932" s="1" t="s">
        <v>343</v>
      </c>
      <c r="F932" s="62" t="str">
        <f t="shared" si="194"/>
        <v>60566</v>
      </c>
      <c r="G932" s="255">
        <v>10620059</v>
      </c>
      <c r="H932" s="1" t="s">
        <v>386</v>
      </c>
      <c r="I932" s="61">
        <v>3</v>
      </c>
      <c r="J932" s="61">
        <v>3.1</v>
      </c>
      <c r="K932" s="61">
        <v>8.1</v>
      </c>
      <c r="L932" s="69">
        <f t="shared" si="183"/>
        <v>9.3000000000000013E-2</v>
      </c>
      <c r="M932" s="69">
        <f t="shared" si="184"/>
        <v>0.24299999999999997</v>
      </c>
      <c r="N932" s="56">
        <f>INDEX(Rate_Chart!$A$1:$AK$127,MATCH(Data!J932,Rate_Chart!$A$1:$A$127,0),MATCH(Data!K932,Rate_Chart!$A$1:$AK$1,0))</f>
        <v>35.446125899999998</v>
      </c>
      <c r="O932" s="57">
        <f t="shared" si="185"/>
        <v>106.3383777</v>
      </c>
      <c r="P932" s="58">
        <f t="shared" si="186"/>
        <v>417.01324588235298</v>
      </c>
      <c r="Q932" s="58">
        <f t="shared" si="187"/>
        <v>278.0088305882353</v>
      </c>
      <c r="R932" s="66">
        <f t="shared" si="188"/>
        <v>1.8609216097500001</v>
      </c>
      <c r="S932" s="64">
        <f t="shared" si="189"/>
        <v>11.25</v>
      </c>
      <c r="T932" s="66">
        <f t="shared" si="190"/>
        <v>119.44929930974999</v>
      </c>
      <c r="U932" s="68">
        <f t="shared" si="191"/>
        <v>39.816433103249999</v>
      </c>
      <c r="V932" s="68">
        <f t="shared" si="192"/>
        <v>468.42862474411766</v>
      </c>
      <c r="W932" s="68">
        <f t="shared" si="193"/>
        <v>312.28574982941177</v>
      </c>
    </row>
    <row r="933" spans="1:23" x14ac:dyDescent="0.25">
      <c r="A933" s="169" t="s">
        <v>910</v>
      </c>
      <c r="B933" s="61" t="s">
        <v>395</v>
      </c>
      <c r="C933" s="61" t="s">
        <v>589</v>
      </c>
      <c r="D933" s="61" t="s">
        <v>590</v>
      </c>
      <c r="E933" s="1" t="s">
        <v>343</v>
      </c>
      <c r="F933" s="62" t="str">
        <f t="shared" si="194"/>
        <v>60566</v>
      </c>
      <c r="G933" s="255">
        <v>10620059</v>
      </c>
      <c r="H933" s="1" t="s">
        <v>385</v>
      </c>
      <c r="I933" s="61">
        <v>41</v>
      </c>
      <c r="J933" s="61">
        <v>5.6</v>
      </c>
      <c r="K933" s="61">
        <v>8.4</v>
      </c>
      <c r="L933" s="69">
        <f t="shared" si="183"/>
        <v>2.2959999999999998</v>
      </c>
      <c r="M933" s="69">
        <f t="shared" si="184"/>
        <v>3.4440000000000004</v>
      </c>
      <c r="N933" s="56">
        <f>INDEX(Rate_Chart!$A$1:$AK$127,MATCH(Data!J933,Rate_Chart!$A$1:$A$127,0),MATCH(Data!K933,Rate_Chart!$A$1:$AK$1,0))</f>
        <v>45.357199999999999</v>
      </c>
      <c r="O933" s="57">
        <f t="shared" si="185"/>
        <v>1859.6451999999999</v>
      </c>
      <c r="P933" s="58">
        <f t="shared" si="186"/>
        <v>404.97500000000002</v>
      </c>
      <c r="Q933" s="58">
        <f t="shared" si="187"/>
        <v>269.98333333333335</v>
      </c>
      <c r="R933" s="66">
        <f t="shared" si="188"/>
        <v>32.543790999999999</v>
      </c>
      <c r="S933" s="64">
        <f t="shared" si="189"/>
        <v>153.75</v>
      </c>
      <c r="T933" s="66">
        <f t="shared" si="190"/>
        <v>2045.938991</v>
      </c>
      <c r="U933" s="68">
        <f t="shared" si="191"/>
        <v>49.900950999999999</v>
      </c>
      <c r="V933" s="68">
        <f t="shared" si="192"/>
        <v>445.54420535714291</v>
      </c>
      <c r="W933" s="68">
        <f t="shared" si="193"/>
        <v>297.02947023809526</v>
      </c>
    </row>
    <row r="934" spans="1:23" x14ac:dyDescent="0.25">
      <c r="A934" s="169" t="s">
        <v>910</v>
      </c>
      <c r="B934" s="61" t="s">
        <v>395</v>
      </c>
      <c r="C934" s="61" t="s">
        <v>589</v>
      </c>
      <c r="D934" s="61" t="s">
        <v>590</v>
      </c>
      <c r="E934" s="1" t="s">
        <v>343</v>
      </c>
      <c r="F934" s="62" t="str">
        <f t="shared" si="194"/>
        <v>60566</v>
      </c>
      <c r="G934" s="255">
        <v>10620059</v>
      </c>
      <c r="H934" s="1" t="s">
        <v>386</v>
      </c>
      <c r="I934" s="61">
        <v>74</v>
      </c>
      <c r="J934" s="61">
        <v>3.2</v>
      </c>
      <c r="K934" s="61">
        <v>8.1</v>
      </c>
      <c r="L934" s="69">
        <f t="shared" si="183"/>
        <v>2.3680000000000003</v>
      </c>
      <c r="M934" s="69">
        <f t="shared" si="184"/>
        <v>5.9939999999999998</v>
      </c>
      <c r="N934" s="56">
        <f>INDEX(Rate_Chart!$A$1:$AK$127,MATCH(Data!J934,Rate_Chart!$A$1:$A$127,0),MATCH(Data!K934,Rate_Chart!$A$1:$AK$1,0))</f>
        <v>35.8631259</v>
      </c>
      <c r="O934" s="57">
        <f t="shared" si="185"/>
        <v>2653.8713165999998</v>
      </c>
      <c r="P934" s="58">
        <f t="shared" si="186"/>
        <v>417.01309186046512</v>
      </c>
      <c r="Q934" s="58">
        <f t="shared" si="187"/>
        <v>278.00872790697673</v>
      </c>
      <c r="R934" s="66">
        <f t="shared" si="188"/>
        <v>46.4427480405</v>
      </c>
      <c r="S934" s="64">
        <f t="shared" si="189"/>
        <v>277.5</v>
      </c>
      <c r="T934" s="66">
        <f t="shared" si="190"/>
        <v>2977.8140646405</v>
      </c>
      <c r="U934" s="68">
        <f t="shared" si="191"/>
        <v>40.24073060325</v>
      </c>
      <c r="V934" s="68">
        <f t="shared" si="192"/>
        <v>467.91547213081401</v>
      </c>
      <c r="W934" s="68">
        <f t="shared" si="193"/>
        <v>311.94364808720934</v>
      </c>
    </row>
    <row r="935" spans="1:23" x14ac:dyDescent="0.25">
      <c r="A935" s="169" t="s">
        <v>911</v>
      </c>
      <c r="B935" s="61" t="s">
        <v>394</v>
      </c>
      <c r="C935" s="61" t="s">
        <v>589</v>
      </c>
      <c r="D935" s="61" t="s">
        <v>590</v>
      </c>
      <c r="E935" s="1" t="s">
        <v>343</v>
      </c>
      <c r="F935" s="62" t="str">
        <f t="shared" si="194"/>
        <v>60566</v>
      </c>
      <c r="G935" s="255">
        <v>10620059</v>
      </c>
      <c r="H935" s="1" t="s">
        <v>385</v>
      </c>
      <c r="I935" s="61">
        <v>26</v>
      </c>
      <c r="J935" s="61">
        <v>6.9</v>
      </c>
      <c r="K935" s="61">
        <v>8.8000000000000007</v>
      </c>
      <c r="L935" s="69">
        <f t="shared" si="183"/>
        <v>1.794</v>
      </c>
      <c r="M935" s="69">
        <f t="shared" si="184"/>
        <v>2.2880000000000003</v>
      </c>
      <c r="N935" s="56">
        <f>INDEX(Rate_Chart!$A$1:$AK$127,MATCH(Data!J935,Rate_Chart!$A$1:$A$127,0),MATCH(Data!K935,Rate_Chart!$A$1:$AK$1,0))</f>
        <v>57.038850000000004</v>
      </c>
      <c r="O935" s="57">
        <f t="shared" si="185"/>
        <v>1483.0101000000002</v>
      </c>
      <c r="P935" s="58">
        <f t="shared" si="186"/>
        <v>446.77950391644907</v>
      </c>
      <c r="Q935" s="58">
        <f t="shared" si="187"/>
        <v>297.85300261096603</v>
      </c>
      <c r="R935" s="66">
        <f t="shared" si="188"/>
        <v>25.952676750000006</v>
      </c>
      <c r="S935" s="64">
        <f t="shared" si="189"/>
        <v>97.5</v>
      </c>
      <c r="T935" s="66">
        <f t="shared" si="190"/>
        <v>1606.4627767500001</v>
      </c>
      <c r="U935" s="68">
        <f t="shared" si="191"/>
        <v>61.787029875000002</v>
      </c>
      <c r="V935" s="68">
        <f t="shared" si="192"/>
        <v>483.97151338120102</v>
      </c>
      <c r="W935" s="68">
        <f t="shared" si="193"/>
        <v>322.64767558746735</v>
      </c>
    </row>
    <row r="936" spans="1:23" x14ac:dyDescent="0.25">
      <c r="A936" s="169" t="s">
        <v>911</v>
      </c>
      <c r="B936" s="61" t="s">
        <v>394</v>
      </c>
      <c r="C936" s="61" t="s">
        <v>589</v>
      </c>
      <c r="D936" s="61" t="s">
        <v>590</v>
      </c>
      <c r="E936" s="1" t="s">
        <v>343</v>
      </c>
      <c r="F936" s="62" t="str">
        <f t="shared" si="194"/>
        <v>60566</v>
      </c>
      <c r="G936" s="255">
        <v>10620059</v>
      </c>
      <c r="H936" s="1" t="s">
        <v>386</v>
      </c>
      <c r="I936" s="61">
        <v>37</v>
      </c>
      <c r="J936" s="61">
        <v>3.1</v>
      </c>
      <c r="K936" s="61">
        <v>8</v>
      </c>
      <c r="L936" s="69">
        <f t="shared" si="183"/>
        <v>1.147</v>
      </c>
      <c r="M936" s="69">
        <f t="shared" si="184"/>
        <v>2.96</v>
      </c>
      <c r="N936" s="56">
        <f>INDEX(Rate_Chart!$A$1:$AK$127,MATCH(Data!J936,Rate_Chart!$A$1:$A$127,0),MATCH(Data!K936,Rate_Chart!$A$1:$AK$1,0))</f>
        <v>35.168112000000008</v>
      </c>
      <c r="O936" s="57">
        <f t="shared" si="185"/>
        <v>1301.2201440000003</v>
      </c>
      <c r="P936" s="58">
        <f t="shared" si="186"/>
        <v>417.01318577075102</v>
      </c>
      <c r="Q936" s="58">
        <f t="shared" si="187"/>
        <v>278.00879051383401</v>
      </c>
      <c r="R936" s="66">
        <f t="shared" si="188"/>
        <v>22.771352520000008</v>
      </c>
      <c r="S936" s="64">
        <f t="shared" si="189"/>
        <v>138.75</v>
      </c>
      <c r="T936" s="66">
        <f t="shared" si="190"/>
        <v>1462.7414965200003</v>
      </c>
      <c r="U936" s="68">
        <f t="shared" si="191"/>
        <v>39.533553960000006</v>
      </c>
      <c r="V936" s="68">
        <f t="shared" si="192"/>
        <v>468.77731968379447</v>
      </c>
      <c r="W936" s="68">
        <f t="shared" si="193"/>
        <v>312.51821312252963</v>
      </c>
    </row>
    <row r="937" spans="1:23" x14ac:dyDescent="0.25">
      <c r="A937" s="169" t="s">
        <v>911</v>
      </c>
      <c r="B937" s="61" t="s">
        <v>395</v>
      </c>
      <c r="C937" s="61" t="s">
        <v>589</v>
      </c>
      <c r="D937" s="61" t="s">
        <v>590</v>
      </c>
      <c r="E937" s="1" t="s">
        <v>343</v>
      </c>
      <c r="F937" s="62" t="str">
        <f t="shared" si="194"/>
        <v>60566</v>
      </c>
      <c r="G937" s="255">
        <v>10620059</v>
      </c>
      <c r="H937" s="1" t="s">
        <v>385</v>
      </c>
      <c r="I937" s="61">
        <v>40</v>
      </c>
      <c r="J937" s="61">
        <v>5.6</v>
      </c>
      <c r="K937" s="61">
        <v>8.6</v>
      </c>
      <c r="L937" s="69">
        <f t="shared" si="183"/>
        <v>2.2400000000000002</v>
      </c>
      <c r="M937" s="69">
        <f t="shared" si="184"/>
        <v>3.44</v>
      </c>
      <c r="N937" s="56">
        <f>INDEX(Rate_Chart!$A$1:$AK$127,MATCH(Data!J937,Rate_Chart!$A$1:$A$127,0),MATCH(Data!K937,Rate_Chart!$A$1:$AK$1,0))</f>
        <v>45.824799999999996</v>
      </c>
      <c r="O937" s="57">
        <f t="shared" si="185"/>
        <v>1832.9919999999997</v>
      </c>
      <c r="P937" s="58">
        <f t="shared" si="186"/>
        <v>404.33647058823533</v>
      </c>
      <c r="Q937" s="58">
        <f t="shared" si="187"/>
        <v>269.55764705882353</v>
      </c>
      <c r="R937" s="66">
        <f t="shared" si="188"/>
        <v>32.077359999999999</v>
      </c>
      <c r="S937" s="64">
        <f t="shared" si="189"/>
        <v>150</v>
      </c>
      <c r="T937" s="66">
        <f t="shared" si="190"/>
        <v>2015.0693599999997</v>
      </c>
      <c r="U937" s="68">
        <f t="shared" si="191"/>
        <v>50.376733999999992</v>
      </c>
      <c r="V937" s="68">
        <f t="shared" si="192"/>
        <v>444.50059411764704</v>
      </c>
      <c r="W937" s="68">
        <f t="shared" si="193"/>
        <v>296.33372941176469</v>
      </c>
    </row>
    <row r="938" spans="1:23" x14ac:dyDescent="0.25">
      <c r="A938" s="169" t="s">
        <v>911</v>
      </c>
      <c r="B938" s="61" t="s">
        <v>395</v>
      </c>
      <c r="C938" s="61" t="s">
        <v>589</v>
      </c>
      <c r="D938" s="61" t="s">
        <v>590</v>
      </c>
      <c r="E938" s="1" t="s">
        <v>343</v>
      </c>
      <c r="F938" s="62" t="str">
        <f t="shared" si="194"/>
        <v>60566</v>
      </c>
      <c r="G938" s="255">
        <v>10620059</v>
      </c>
      <c r="H938" s="1" t="s">
        <v>386</v>
      </c>
      <c r="I938" s="61">
        <v>71</v>
      </c>
      <c r="J938" s="61">
        <v>3.1</v>
      </c>
      <c r="K938" s="61">
        <v>8.1</v>
      </c>
      <c r="L938" s="69">
        <f t="shared" si="183"/>
        <v>2.2010000000000001</v>
      </c>
      <c r="M938" s="69">
        <f t="shared" si="184"/>
        <v>5.7510000000000003</v>
      </c>
      <c r="N938" s="56">
        <f>INDEX(Rate_Chart!$A$1:$AK$127,MATCH(Data!J938,Rate_Chart!$A$1:$A$127,0),MATCH(Data!K938,Rate_Chart!$A$1:$AK$1,0))</f>
        <v>35.446125899999998</v>
      </c>
      <c r="O938" s="57">
        <f t="shared" si="185"/>
        <v>2516.6749388999997</v>
      </c>
      <c r="P938" s="58">
        <f t="shared" si="186"/>
        <v>417.01324588235298</v>
      </c>
      <c r="Q938" s="58">
        <f t="shared" si="187"/>
        <v>278.0088305882353</v>
      </c>
      <c r="R938" s="66">
        <f t="shared" si="188"/>
        <v>44.041811430750002</v>
      </c>
      <c r="S938" s="64">
        <f t="shared" si="189"/>
        <v>266.25</v>
      </c>
      <c r="T938" s="66">
        <f t="shared" si="190"/>
        <v>2826.9667503307496</v>
      </c>
      <c r="U938" s="68">
        <f t="shared" si="191"/>
        <v>39.816433103249992</v>
      </c>
      <c r="V938" s="68">
        <f t="shared" si="192"/>
        <v>468.4286247441176</v>
      </c>
      <c r="W938" s="68">
        <f t="shared" si="193"/>
        <v>312.28574982941171</v>
      </c>
    </row>
    <row r="939" spans="1:23" x14ac:dyDescent="0.25">
      <c r="A939" s="169" t="s">
        <v>912</v>
      </c>
      <c r="B939" s="61" t="s">
        <v>394</v>
      </c>
      <c r="C939" s="61" t="s">
        <v>589</v>
      </c>
      <c r="D939" s="61" t="s">
        <v>590</v>
      </c>
      <c r="E939" s="1" t="s">
        <v>343</v>
      </c>
      <c r="F939" s="62" t="str">
        <f t="shared" si="194"/>
        <v>60566</v>
      </c>
      <c r="G939" s="255">
        <v>10620059</v>
      </c>
      <c r="H939" s="1" t="s">
        <v>385</v>
      </c>
      <c r="I939" s="61">
        <v>57</v>
      </c>
      <c r="J939" s="61">
        <v>7</v>
      </c>
      <c r="K939" s="61">
        <v>9</v>
      </c>
      <c r="L939" s="69">
        <f t="shared" si="183"/>
        <v>3.99</v>
      </c>
      <c r="M939" s="69">
        <f t="shared" si="184"/>
        <v>5.13</v>
      </c>
      <c r="N939" s="56">
        <f>INDEX(Rate_Chart!$A$1:$AK$127,MATCH(Data!J939,Rate_Chart!$A$1:$A$127,0),MATCH(Data!K939,Rate_Chart!$A$1:$AK$1,0))</f>
        <v>58.45</v>
      </c>
      <c r="O939" s="57">
        <f t="shared" si="185"/>
        <v>3331.65</v>
      </c>
      <c r="P939" s="58">
        <f t="shared" si="186"/>
        <v>449.61538461538464</v>
      </c>
      <c r="Q939" s="58">
        <f t="shared" si="187"/>
        <v>299.74358974358978</v>
      </c>
      <c r="R939" s="66">
        <f t="shared" si="188"/>
        <v>58.303875000000005</v>
      </c>
      <c r="S939" s="64">
        <f t="shared" si="189"/>
        <v>213.75</v>
      </c>
      <c r="T939" s="66">
        <f t="shared" si="190"/>
        <v>3603.7038750000002</v>
      </c>
      <c r="U939" s="68">
        <f t="shared" si="191"/>
        <v>63.222875000000002</v>
      </c>
      <c r="V939" s="68">
        <f t="shared" si="192"/>
        <v>486.32980769230767</v>
      </c>
      <c r="W939" s="68">
        <f t="shared" si="193"/>
        <v>324.21987179487178</v>
      </c>
    </row>
    <row r="940" spans="1:23" x14ac:dyDescent="0.25">
      <c r="A940" s="169" t="s">
        <v>912</v>
      </c>
      <c r="B940" s="61" t="s">
        <v>394</v>
      </c>
      <c r="C940" s="61" t="s">
        <v>589</v>
      </c>
      <c r="D940" s="61" t="s">
        <v>590</v>
      </c>
      <c r="E940" s="1" t="s">
        <v>343</v>
      </c>
      <c r="F940" s="62" t="str">
        <f t="shared" si="194"/>
        <v>60566</v>
      </c>
      <c r="G940" s="255">
        <v>10620059</v>
      </c>
      <c r="H940" s="1" t="s">
        <v>386</v>
      </c>
      <c r="I940" s="61">
        <v>11</v>
      </c>
      <c r="J940" s="61">
        <v>3</v>
      </c>
      <c r="K940" s="61">
        <v>8</v>
      </c>
      <c r="L940" s="69">
        <f t="shared" si="183"/>
        <v>0.33</v>
      </c>
      <c r="M940" s="69">
        <f t="shared" si="184"/>
        <v>0.88</v>
      </c>
      <c r="N940" s="56">
        <f>INDEX(Rate_Chart!$A$1:$AK$127,MATCH(Data!J940,Rate_Chart!$A$1:$A$127,0),MATCH(Data!K940,Rate_Chart!$A$1:$AK$1,0))</f>
        <v>34.751112000000006</v>
      </c>
      <c r="O940" s="57">
        <f t="shared" si="185"/>
        <v>382.26223200000004</v>
      </c>
      <c r="P940" s="58">
        <f t="shared" si="186"/>
        <v>417.01334400000002</v>
      </c>
      <c r="Q940" s="58">
        <f t="shared" si="187"/>
        <v>278.00889599999999</v>
      </c>
      <c r="R940" s="66">
        <f t="shared" si="188"/>
        <v>6.6895890600000012</v>
      </c>
      <c r="S940" s="64">
        <f t="shared" si="189"/>
        <v>41.25</v>
      </c>
      <c r="T940" s="66">
        <f t="shared" si="190"/>
        <v>430.20182106000004</v>
      </c>
      <c r="U940" s="68">
        <f t="shared" si="191"/>
        <v>39.109256460000005</v>
      </c>
      <c r="V940" s="68">
        <f t="shared" si="192"/>
        <v>469.31107752000003</v>
      </c>
      <c r="W940" s="68">
        <f t="shared" si="193"/>
        <v>312.87405168000004</v>
      </c>
    </row>
    <row r="941" spans="1:23" x14ac:dyDescent="0.25">
      <c r="A941" s="169" t="s">
        <v>912</v>
      </c>
      <c r="B941" s="61" t="s">
        <v>395</v>
      </c>
      <c r="C941" s="61" t="s">
        <v>589</v>
      </c>
      <c r="D941" s="61" t="s">
        <v>590</v>
      </c>
      <c r="E941" s="1" t="s">
        <v>343</v>
      </c>
      <c r="F941" s="62" t="str">
        <f t="shared" si="194"/>
        <v>60566</v>
      </c>
      <c r="G941" s="255">
        <v>10620059</v>
      </c>
      <c r="H941" s="1" t="s">
        <v>385</v>
      </c>
      <c r="I941" s="61">
        <v>32</v>
      </c>
      <c r="J941" s="61">
        <v>5.6</v>
      </c>
      <c r="K941" s="61">
        <v>8.8000000000000007</v>
      </c>
      <c r="L941" s="69">
        <f t="shared" si="183"/>
        <v>1.7919999999999998</v>
      </c>
      <c r="M941" s="69">
        <f t="shared" si="184"/>
        <v>2.8160000000000003</v>
      </c>
      <c r="N941" s="56">
        <f>INDEX(Rate_Chart!$A$1:$AK$127,MATCH(Data!J941,Rate_Chart!$A$1:$A$127,0),MATCH(Data!K941,Rate_Chart!$A$1:$AK$1,0))</f>
        <v>46.292400000000001</v>
      </c>
      <c r="O941" s="57">
        <f t="shared" si="185"/>
        <v>1481.3568</v>
      </c>
      <c r="P941" s="58">
        <f t="shared" si="186"/>
        <v>403.71279069767445</v>
      </c>
      <c r="Q941" s="58">
        <f t="shared" si="187"/>
        <v>269.14186046511628</v>
      </c>
      <c r="R941" s="66">
        <f t="shared" si="188"/>
        <v>25.923744000000003</v>
      </c>
      <c r="S941" s="64">
        <f t="shared" si="189"/>
        <v>120</v>
      </c>
      <c r="T941" s="66">
        <f t="shared" si="190"/>
        <v>1627.280544</v>
      </c>
      <c r="U941" s="68">
        <f t="shared" si="191"/>
        <v>50.852516999999999</v>
      </c>
      <c r="V941" s="68">
        <f t="shared" si="192"/>
        <v>443.48125290697675</v>
      </c>
      <c r="W941" s="68">
        <f t="shared" si="193"/>
        <v>295.65416860465115</v>
      </c>
    </row>
    <row r="942" spans="1:23" x14ac:dyDescent="0.25">
      <c r="A942" s="169" t="s">
        <v>912</v>
      </c>
      <c r="B942" s="61" t="s">
        <v>395</v>
      </c>
      <c r="C942" s="61" t="s">
        <v>589</v>
      </c>
      <c r="D942" s="61" t="s">
        <v>590</v>
      </c>
      <c r="E942" s="1" t="s">
        <v>343</v>
      </c>
      <c r="F942" s="62" t="str">
        <f t="shared" si="194"/>
        <v>60566</v>
      </c>
      <c r="G942" s="255">
        <v>10620059</v>
      </c>
      <c r="H942" s="1" t="s">
        <v>386</v>
      </c>
      <c r="I942" s="61">
        <v>76</v>
      </c>
      <c r="J942" s="61">
        <v>3.1</v>
      </c>
      <c r="K942" s="61">
        <v>8.1999999999999993</v>
      </c>
      <c r="L942" s="69">
        <f t="shared" si="183"/>
        <v>2.3559999999999999</v>
      </c>
      <c r="M942" s="69">
        <f t="shared" si="184"/>
        <v>6.2319999999999993</v>
      </c>
      <c r="N942" s="56">
        <f>INDEX(Rate_Chart!$A$1:$AK$127,MATCH(Data!J942,Rate_Chart!$A$1:$A$127,0),MATCH(Data!K942,Rate_Chart!$A$1:$AK$1,0))</f>
        <v>35.724139800000003</v>
      </c>
      <c r="O942" s="57">
        <f t="shared" si="185"/>
        <v>2715.0346248000001</v>
      </c>
      <c r="P942" s="58">
        <f t="shared" si="186"/>
        <v>417.0133050583658</v>
      </c>
      <c r="Q942" s="58">
        <f t="shared" si="187"/>
        <v>278.00887003891052</v>
      </c>
      <c r="R942" s="66">
        <f t="shared" si="188"/>
        <v>47.513105934000009</v>
      </c>
      <c r="S942" s="64">
        <f t="shared" si="189"/>
        <v>285</v>
      </c>
      <c r="T942" s="66">
        <f t="shared" si="190"/>
        <v>3047.5477307340002</v>
      </c>
      <c r="U942" s="68">
        <f t="shared" si="191"/>
        <v>40.099312246500006</v>
      </c>
      <c r="V942" s="68">
        <f t="shared" si="192"/>
        <v>468.08535696303505</v>
      </c>
      <c r="W942" s="68">
        <f t="shared" si="193"/>
        <v>312.05690464202337</v>
      </c>
    </row>
    <row r="943" spans="1:23" x14ac:dyDescent="0.25">
      <c r="A943" s="169" t="s">
        <v>913</v>
      </c>
      <c r="B943" s="61" t="s">
        <v>394</v>
      </c>
      <c r="C943" s="61" t="s">
        <v>589</v>
      </c>
      <c r="D943" s="61" t="s">
        <v>590</v>
      </c>
      <c r="E943" s="1" t="s">
        <v>343</v>
      </c>
      <c r="F943" s="62" t="str">
        <f t="shared" si="194"/>
        <v>60566</v>
      </c>
      <c r="G943" s="255">
        <v>10620059</v>
      </c>
      <c r="H943" s="1" t="s">
        <v>385</v>
      </c>
      <c r="I943" s="61">
        <v>50</v>
      </c>
      <c r="J943" s="61">
        <v>6.5</v>
      </c>
      <c r="K943" s="61">
        <v>8.8000000000000007</v>
      </c>
      <c r="L943" s="69">
        <f t="shared" si="183"/>
        <v>3.25</v>
      </c>
      <c r="M943" s="69">
        <f t="shared" si="184"/>
        <v>4.4000000000000004</v>
      </c>
      <c r="N943" s="56">
        <f>INDEX(Rate_Chart!$A$1:$AK$127,MATCH(Data!J943,Rate_Chart!$A$1:$A$127,0),MATCH(Data!K943,Rate_Chart!$A$1:$AK$1,0))</f>
        <v>53.732250000000001</v>
      </c>
      <c r="O943" s="57">
        <f t="shared" si="185"/>
        <v>2686.6125000000002</v>
      </c>
      <c r="P943" s="58">
        <f t="shared" si="186"/>
        <v>434.49258760107813</v>
      </c>
      <c r="Q943" s="58">
        <f t="shared" si="187"/>
        <v>289.66172506738542</v>
      </c>
      <c r="R943" s="66">
        <f t="shared" si="188"/>
        <v>47.015718750000005</v>
      </c>
      <c r="S943" s="64">
        <f t="shared" si="189"/>
        <v>187.5</v>
      </c>
      <c r="T943" s="66">
        <f t="shared" si="190"/>
        <v>2921.1282187500001</v>
      </c>
      <c r="U943" s="68">
        <f t="shared" si="191"/>
        <v>58.422564375</v>
      </c>
      <c r="V943" s="68">
        <f t="shared" si="192"/>
        <v>472.41965801886789</v>
      </c>
      <c r="W943" s="68">
        <f t="shared" si="193"/>
        <v>314.94643867924526</v>
      </c>
    </row>
    <row r="944" spans="1:23" x14ac:dyDescent="0.25">
      <c r="A944" s="169" t="s">
        <v>913</v>
      </c>
      <c r="B944" s="61" t="s">
        <v>395</v>
      </c>
      <c r="C944" s="61" t="s">
        <v>589</v>
      </c>
      <c r="D944" s="61" t="s">
        <v>590</v>
      </c>
      <c r="E944" s="1" t="s">
        <v>343</v>
      </c>
      <c r="F944" s="62" t="str">
        <f t="shared" si="194"/>
        <v>60566</v>
      </c>
      <c r="G944" s="255">
        <v>10620059</v>
      </c>
      <c r="H944" s="1" t="s">
        <v>385</v>
      </c>
      <c r="I944" s="61">
        <v>41</v>
      </c>
      <c r="J944" s="61">
        <v>5.6</v>
      </c>
      <c r="K944" s="61">
        <v>8.6</v>
      </c>
      <c r="L944" s="69">
        <f t="shared" ref="L944:L1007" si="195">J944*I944/100</f>
        <v>2.2959999999999998</v>
      </c>
      <c r="M944" s="69">
        <f t="shared" ref="M944:M1007" si="196">K944*I944/100</f>
        <v>3.5259999999999998</v>
      </c>
      <c r="N944" s="56">
        <f>INDEX(Rate_Chart!$A$1:$AK$127,MATCH(Data!J944,Rate_Chart!$A$1:$A$127,0),MATCH(Data!K944,Rate_Chart!$A$1:$AK$1,0))</f>
        <v>45.824799999999996</v>
      </c>
      <c r="O944" s="57">
        <f t="shared" ref="O944:O1007" si="197">N944*I944</f>
        <v>1878.8167999999998</v>
      </c>
      <c r="P944" s="58">
        <f t="shared" ref="P944:P1007" si="198">N944/(J944%+K944%*2/3)</f>
        <v>404.33647058823533</v>
      </c>
      <c r="Q944" s="58">
        <f t="shared" ref="Q944:Q1007" si="199">P944*2/3</f>
        <v>269.55764705882353</v>
      </c>
      <c r="R944" s="66">
        <f t="shared" ref="R944:R1007" si="200">O944*1.75%</f>
        <v>32.879294000000002</v>
      </c>
      <c r="S944" s="64">
        <f t="shared" ref="S944:S1007" si="201">I944*3.75</f>
        <v>153.75</v>
      </c>
      <c r="T944" s="66">
        <f t="shared" ref="T944:T1007" si="202">R944+S944+O944</f>
        <v>2065.4460939999999</v>
      </c>
      <c r="U944" s="68">
        <f t="shared" ref="U944:U1007" si="203">T944/I944</f>
        <v>50.376733999999999</v>
      </c>
      <c r="V944" s="68">
        <f t="shared" ref="V944:V1007" si="204">U944/(J944%+K944%*2/3)</f>
        <v>444.50059411764715</v>
      </c>
      <c r="W944" s="68">
        <f t="shared" ref="W944:W1007" si="205">V944*2/3</f>
        <v>296.33372941176475</v>
      </c>
    </row>
    <row r="945" spans="1:23" x14ac:dyDescent="0.25">
      <c r="A945" s="169" t="s">
        <v>913</v>
      </c>
      <c r="B945" s="61" t="s">
        <v>395</v>
      </c>
      <c r="C945" s="61" t="s">
        <v>589</v>
      </c>
      <c r="D945" s="61" t="s">
        <v>590</v>
      </c>
      <c r="E945" s="1" t="s">
        <v>343</v>
      </c>
      <c r="F945" s="62" t="str">
        <f t="shared" si="194"/>
        <v>60566</v>
      </c>
      <c r="G945" s="255">
        <v>10620059</v>
      </c>
      <c r="H945" s="1" t="s">
        <v>386</v>
      </c>
      <c r="I945" s="61">
        <v>73</v>
      </c>
      <c r="J945" s="61">
        <v>3.6</v>
      </c>
      <c r="K945" s="61">
        <v>8.1999999999999993</v>
      </c>
      <c r="L945" s="69">
        <f t="shared" si="195"/>
        <v>2.6280000000000001</v>
      </c>
      <c r="M945" s="69">
        <f t="shared" si="196"/>
        <v>5.9859999999999989</v>
      </c>
      <c r="N945" s="56">
        <f>INDEX(Rate_Chart!$A$1:$AK$127,MATCH(Data!J945,Rate_Chart!$A$1:$A$127,0),MATCH(Data!K945,Rate_Chart!$A$1:$AK$1,0))</f>
        <v>37.809139800000004</v>
      </c>
      <c r="O945" s="57">
        <f t="shared" si="197"/>
        <v>2760.0672054000001</v>
      </c>
      <c r="P945" s="58">
        <f t="shared" si="198"/>
        <v>417.01257132352941</v>
      </c>
      <c r="Q945" s="58">
        <f t="shared" si="199"/>
        <v>278.00838088235292</v>
      </c>
      <c r="R945" s="66">
        <f t="shared" si="200"/>
        <v>48.301176094500008</v>
      </c>
      <c r="S945" s="64">
        <f t="shared" si="201"/>
        <v>273.75</v>
      </c>
      <c r="T945" s="66">
        <f t="shared" si="202"/>
        <v>3082.1183814945002</v>
      </c>
      <c r="U945" s="68">
        <f t="shared" si="203"/>
        <v>42.220799746500006</v>
      </c>
      <c r="V945" s="68">
        <f t="shared" si="204"/>
        <v>465.67058543933825</v>
      </c>
      <c r="W945" s="68">
        <f t="shared" si="205"/>
        <v>310.44705695955884</v>
      </c>
    </row>
    <row r="946" spans="1:23" x14ac:dyDescent="0.25">
      <c r="A946" s="169" t="s">
        <v>914</v>
      </c>
      <c r="B946" s="61" t="s">
        <v>394</v>
      </c>
      <c r="C946" s="61" t="s">
        <v>589</v>
      </c>
      <c r="D946" s="61" t="s">
        <v>590</v>
      </c>
      <c r="E946" s="1" t="s">
        <v>343</v>
      </c>
      <c r="F946" s="62" t="str">
        <f t="shared" si="194"/>
        <v>60566</v>
      </c>
      <c r="G946" s="255">
        <v>10620059</v>
      </c>
      <c r="H946" s="1" t="s">
        <v>385</v>
      </c>
      <c r="I946" s="61">
        <v>22</v>
      </c>
      <c r="J946" s="61">
        <v>6.3</v>
      </c>
      <c r="K946" s="61">
        <v>8.6</v>
      </c>
      <c r="L946" s="69">
        <f t="shared" si="195"/>
        <v>1.3859999999999999</v>
      </c>
      <c r="M946" s="69">
        <f t="shared" si="196"/>
        <v>1.8919999999999999</v>
      </c>
      <c r="N946" s="56">
        <f>INDEX(Rate_Chart!$A$1:$AK$127,MATCH(Data!J946,Rate_Chart!$A$1:$A$127,0),MATCH(Data!K946,Rate_Chart!$A$1:$AK$1,0))</f>
        <v>51.552899999999994</v>
      </c>
      <c r="O946" s="57">
        <f t="shared" si="197"/>
        <v>1134.1637999999998</v>
      </c>
      <c r="P946" s="58">
        <f t="shared" si="198"/>
        <v>428.41745152354571</v>
      </c>
      <c r="Q946" s="58">
        <f t="shared" si="199"/>
        <v>285.61163434903045</v>
      </c>
      <c r="R946" s="66">
        <f t="shared" si="200"/>
        <v>19.847866499999999</v>
      </c>
      <c r="S946" s="64">
        <f t="shared" si="201"/>
        <v>82.5</v>
      </c>
      <c r="T946" s="66">
        <f t="shared" si="202"/>
        <v>1236.5116664999998</v>
      </c>
      <c r="U946" s="68">
        <f t="shared" si="203"/>
        <v>56.205075749999992</v>
      </c>
      <c r="V946" s="68">
        <f t="shared" si="204"/>
        <v>467.07819182825483</v>
      </c>
      <c r="W946" s="68">
        <f t="shared" si="205"/>
        <v>311.38546121883655</v>
      </c>
    </row>
    <row r="947" spans="1:23" x14ac:dyDescent="0.25">
      <c r="A947" s="169" t="s">
        <v>914</v>
      </c>
      <c r="B947" s="61" t="s">
        <v>394</v>
      </c>
      <c r="C947" s="61" t="s">
        <v>589</v>
      </c>
      <c r="D947" s="61" t="s">
        <v>590</v>
      </c>
      <c r="E947" s="1" t="s">
        <v>343</v>
      </c>
      <c r="F947" s="62" t="str">
        <f t="shared" si="194"/>
        <v>60566</v>
      </c>
      <c r="G947" s="255">
        <v>10620059</v>
      </c>
      <c r="H947" s="1" t="s">
        <v>386</v>
      </c>
      <c r="I947" s="61">
        <v>9</v>
      </c>
      <c r="J947" s="61">
        <v>3.2</v>
      </c>
      <c r="K947" s="61">
        <v>8</v>
      </c>
      <c r="L947" s="69">
        <f t="shared" si="195"/>
        <v>0.28800000000000003</v>
      </c>
      <c r="M947" s="69">
        <f t="shared" si="196"/>
        <v>0.72</v>
      </c>
      <c r="N947" s="56">
        <f>INDEX(Rate_Chart!$A$1:$AK$127,MATCH(Data!J947,Rate_Chart!$A$1:$A$127,0),MATCH(Data!K947,Rate_Chart!$A$1:$AK$1,0))</f>
        <v>35.585112000000002</v>
      </c>
      <c r="O947" s="57">
        <f t="shared" si="197"/>
        <v>320.266008</v>
      </c>
      <c r="P947" s="58">
        <f t="shared" si="198"/>
        <v>417.01303124999998</v>
      </c>
      <c r="Q947" s="58">
        <f t="shared" si="199"/>
        <v>278.00868750000001</v>
      </c>
      <c r="R947" s="66">
        <f t="shared" si="200"/>
        <v>5.6046551400000002</v>
      </c>
      <c r="S947" s="64">
        <f t="shared" si="201"/>
        <v>33.75</v>
      </c>
      <c r="T947" s="66">
        <f t="shared" si="202"/>
        <v>359.62066313999998</v>
      </c>
      <c r="U947" s="68">
        <f t="shared" si="203"/>
        <v>39.957851460000001</v>
      </c>
      <c r="V947" s="68">
        <f t="shared" si="204"/>
        <v>468.25607179687495</v>
      </c>
      <c r="W947" s="68">
        <f t="shared" si="205"/>
        <v>312.17071453124998</v>
      </c>
    </row>
    <row r="948" spans="1:23" x14ac:dyDescent="0.25">
      <c r="A948" s="169" t="s">
        <v>914</v>
      </c>
      <c r="B948" s="61" t="s">
        <v>395</v>
      </c>
      <c r="C948" s="61" t="s">
        <v>589</v>
      </c>
      <c r="D948" s="61" t="s">
        <v>590</v>
      </c>
      <c r="E948" s="1" t="s">
        <v>343</v>
      </c>
      <c r="F948" s="62" t="str">
        <f t="shared" si="194"/>
        <v>60566</v>
      </c>
      <c r="G948" s="255">
        <v>10620059</v>
      </c>
      <c r="H948" s="1" t="s">
        <v>385</v>
      </c>
      <c r="I948" s="61">
        <v>40</v>
      </c>
      <c r="J948" s="61">
        <v>5.6</v>
      </c>
      <c r="K948" s="61">
        <v>8.6</v>
      </c>
      <c r="L948" s="69">
        <f t="shared" si="195"/>
        <v>2.2400000000000002</v>
      </c>
      <c r="M948" s="69">
        <f t="shared" si="196"/>
        <v>3.44</v>
      </c>
      <c r="N948" s="56">
        <f>INDEX(Rate_Chart!$A$1:$AK$127,MATCH(Data!J948,Rate_Chart!$A$1:$A$127,0),MATCH(Data!K948,Rate_Chart!$A$1:$AK$1,0))</f>
        <v>45.824799999999996</v>
      </c>
      <c r="O948" s="57">
        <f t="shared" si="197"/>
        <v>1832.9919999999997</v>
      </c>
      <c r="P948" s="58">
        <f t="shared" si="198"/>
        <v>404.33647058823533</v>
      </c>
      <c r="Q948" s="58">
        <f t="shared" si="199"/>
        <v>269.55764705882353</v>
      </c>
      <c r="R948" s="66">
        <f t="shared" si="200"/>
        <v>32.077359999999999</v>
      </c>
      <c r="S948" s="64">
        <f t="shared" si="201"/>
        <v>150</v>
      </c>
      <c r="T948" s="66">
        <f t="shared" si="202"/>
        <v>2015.0693599999997</v>
      </c>
      <c r="U948" s="68">
        <f t="shared" si="203"/>
        <v>50.376733999999992</v>
      </c>
      <c r="V948" s="68">
        <f t="shared" si="204"/>
        <v>444.50059411764704</v>
      </c>
      <c r="W948" s="68">
        <f t="shared" si="205"/>
        <v>296.33372941176469</v>
      </c>
    </row>
    <row r="949" spans="1:23" x14ac:dyDescent="0.25">
      <c r="A949" s="1" t="s">
        <v>914</v>
      </c>
      <c r="B949" s="61" t="s">
        <v>395</v>
      </c>
      <c r="C949" s="1" t="s">
        <v>589</v>
      </c>
      <c r="D949" s="1" t="s">
        <v>590</v>
      </c>
      <c r="E949" s="1" t="s">
        <v>343</v>
      </c>
      <c r="F949" s="62" t="str">
        <f t="shared" si="194"/>
        <v>60566</v>
      </c>
      <c r="G949" s="255">
        <v>10620059</v>
      </c>
      <c r="H949" s="1" t="s">
        <v>386</v>
      </c>
      <c r="I949" s="61">
        <v>70</v>
      </c>
      <c r="J949" s="61">
        <v>3.4</v>
      </c>
      <c r="K949" s="61">
        <v>8.1999999999999993</v>
      </c>
      <c r="L949" s="69">
        <f t="shared" si="195"/>
        <v>2.38</v>
      </c>
      <c r="M949" s="69">
        <f t="shared" si="196"/>
        <v>5.74</v>
      </c>
      <c r="N949" s="56">
        <f>INDEX(Rate_Chart!$A$1:$AK$127,MATCH(Data!J949,Rate_Chart!$A$1:$A$127,0),MATCH(Data!K949,Rate_Chart!$A$1:$AK$1,0))</f>
        <v>36.975139800000001</v>
      </c>
      <c r="O949" s="57">
        <f t="shared" si="197"/>
        <v>2588.2597860000001</v>
      </c>
      <c r="P949" s="58">
        <f t="shared" si="198"/>
        <v>417.01285488721805</v>
      </c>
      <c r="Q949" s="58">
        <f t="shared" si="199"/>
        <v>278.00856992481204</v>
      </c>
      <c r="R949" s="66">
        <f t="shared" si="200"/>
        <v>45.294546255000007</v>
      </c>
      <c r="S949" s="64">
        <f t="shared" si="201"/>
        <v>262.5</v>
      </c>
      <c r="T949" s="66">
        <f t="shared" si="202"/>
        <v>2896.0543322550002</v>
      </c>
      <c r="U949" s="68">
        <f t="shared" si="203"/>
        <v>41.372204746500003</v>
      </c>
      <c r="V949" s="68">
        <f t="shared" si="204"/>
        <v>466.60381293045111</v>
      </c>
      <c r="W949" s="68">
        <f t="shared" si="205"/>
        <v>311.06920862030074</v>
      </c>
    </row>
    <row r="950" spans="1:23" x14ac:dyDescent="0.25">
      <c r="A950" s="1" t="s">
        <v>915</v>
      </c>
      <c r="B950" s="61" t="s">
        <v>394</v>
      </c>
      <c r="C950" s="1" t="s">
        <v>589</v>
      </c>
      <c r="D950" s="1" t="s">
        <v>590</v>
      </c>
      <c r="E950" s="1" t="s">
        <v>343</v>
      </c>
      <c r="F950" s="62" t="str">
        <f t="shared" si="194"/>
        <v>60566</v>
      </c>
      <c r="G950" s="255">
        <v>10620059</v>
      </c>
      <c r="H950" s="1" t="s">
        <v>385</v>
      </c>
      <c r="I950" s="61">
        <v>32</v>
      </c>
      <c r="J950" s="61">
        <v>6.9</v>
      </c>
      <c r="K950" s="61">
        <v>8.6</v>
      </c>
      <c r="L950" s="69">
        <f t="shared" si="195"/>
        <v>2.2080000000000002</v>
      </c>
      <c r="M950" s="69">
        <f t="shared" si="196"/>
        <v>2.7519999999999998</v>
      </c>
      <c r="N950" s="56">
        <f>INDEX(Rate_Chart!$A$1:$AK$127,MATCH(Data!J950,Rate_Chart!$A$1:$A$127,0),MATCH(Data!K950,Rate_Chart!$A$1:$AK$1,0))</f>
        <v>56.462699999999998</v>
      </c>
      <c r="O950" s="57">
        <f t="shared" si="197"/>
        <v>1806.8063999999999</v>
      </c>
      <c r="P950" s="58">
        <f t="shared" si="198"/>
        <v>446.93430079155672</v>
      </c>
      <c r="Q950" s="58">
        <f t="shared" si="199"/>
        <v>297.95620052770448</v>
      </c>
      <c r="R950" s="66">
        <f t="shared" si="200"/>
        <v>31.619112000000001</v>
      </c>
      <c r="S950" s="64">
        <f t="shared" si="201"/>
        <v>120</v>
      </c>
      <c r="T950" s="66">
        <f t="shared" si="202"/>
        <v>1958.425512</v>
      </c>
      <c r="U950" s="68">
        <f t="shared" si="203"/>
        <v>61.200797250000001</v>
      </c>
      <c r="V950" s="68">
        <f t="shared" si="204"/>
        <v>484.43902836411615</v>
      </c>
      <c r="W950" s="68">
        <f t="shared" si="205"/>
        <v>322.9593522427441</v>
      </c>
    </row>
    <row r="951" spans="1:23" x14ac:dyDescent="0.25">
      <c r="A951" s="1" t="s">
        <v>915</v>
      </c>
      <c r="B951" s="61" t="s">
        <v>394</v>
      </c>
      <c r="C951" s="1" t="s">
        <v>589</v>
      </c>
      <c r="D951" s="1" t="s">
        <v>590</v>
      </c>
      <c r="E951" s="1" t="s">
        <v>343</v>
      </c>
      <c r="F951" s="62" t="str">
        <f t="shared" si="194"/>
        <v>60566</v>
      </c>
      <c r="G951" s="255">
        <v>10620059</v>
      </c>
      <c r="H951" s="1" t="s">
        <v>386</v>
      </c>
      <c r="I951" s="61">
        <v>10</v>
      </c>
      <c r="J951" s="61">
        <v>3</v>
      </c>
      <c r="K951" s="61">
        <v>8</v>
      </c>
      <c r="L951" s="69">
        <f t="shared" si="195"/>
        <v>0.3</v>
      </c>
      <c r="M951" s="69">
        <f t="shared" si="196"/>
        <v>0.8</v>
      </c>
      <c r="N951" s="56">
        <f>INDEX(Rate_Chart!$A$1:$AK$127,MATCH(Data!J951,Rate_Chart!$A$1:$A$127,0),MATCH(Data!K951,Rate_Chart!$A$1:$AK$1,0))</f>
        <v>34.751112000000006</v>
      </c>
      <c r="O951" s="57">
        <f t="shared" si="197"/>
        <v>347.51112000000006</v>
      </c>
      <c r="P951" s="58">
        <f t="shared" si="198"/>
        <v>417.01334400000002</v>
      </c>
      <c r="Q951" s="58">
        <f t="shared" si="199"/>
        <v>278.00889599999999</v>
      </c>
      <c r="R951" s="66">
        <f t="shared" si="200"/>
        <v>6.081444600000002</v>
      </c>
      <c r="S951" s="64">
        <f t="shared" si="201"/>
        <v>37.5</v>
      </c>
      <c r="T951" s="66">
        <f t="shared" si="202"/>
        <v>391.09256460000006</v>
      </c>
      <c r="U951" s="68">
        <f t="shared" si="203"/>
        <v>39.109256460000005</v>
      </c>
      <c r="V951" s="68">
        <f t="shared" si="204"/>
        <v>469.31107752000003</v>
      </c>
      <c r="W951" s="68">
        <f t="shared" si="205"/>
        <v>312.87405168000004</v>
      </c>
    </row>
    <row r="952" spans="1:23" x14ac:dyDescent="0.25">
      <c r="A952" s="1" t="s">
        <v>915</v>
      </c>
      <c r="B952" s="61" t="s">
        <v>395</v>
      </c>
      <c r="C952" s="1" t="s">
        <v>589</v>
      </c>
      <c r="D952" s="1" t="s">
        <v>590</v>
      </c>
      <c r="E952" s="1" t="s">
        <v>343</v>
      </c>
      <c r="F952" s="62" t="str">
        <f t="shared" si="194"/>
        <v>60566</v>
      </c>
      <c r="G952" s="255">
        <v>10620059</v>
      </c>
      <c r="H952" s="1" t="s">
        <v>385</v>
      </c>
      <c r="I952" s="61">
        <v>40</v>
      </c>
      <c r="J952" s="61">
        <v>5.6</v>
      </c>
      <c r="K952" s="61">
        <v>8.5</v>
      </c>
      <c r="L952" s="69">
        <f t="shared" si="195"/>
        <v>2.2400000000000002</v>
      </c>
      <c r="M952" s="69">
        <f t="shared" si="196"/>
        <v>3.4</v>
      </c>
      <c r="N952" s="56">
        <f>INDEX(Rate_Chart!$A$1:$AK$127,MATCH(Data!J952,Rate_Chart!$A$1:$A$127,0),MATCH(Data!K952,Rate_Chart!$A$1:$AK$1,0))</f>
        <v>45.357199999999999</v>
      </c>
      <c r="O952" s="57">
        <f t="shared" si="197"/>
        <v>1814.288</v>
      </c>
      <c r="P952" s="58">
        <f t="shared" si="198"/>
        <v>402.57869822485208</v>
      </c>
      <c r="Q952" s="58">
        <f t="shared" si="199"/>
        <v>268.38579881656807</v>
      </c>
      <c r="R952" s="66">
        <f t="shared" si="200"/>
        <v>31.750040000000002</v>
      </c>
      <c r="S952" s="64">
        <f t="shared" si="201"/>
        <v>150</v>
      </c>
      <c r="T952" s="66">
        <f t="shared" si="202"/>
        <v>1996.0380399999999</v>
      </c>
      <c r="U952" s="68">
        <f t="shared" si="203"/>
        <v>49.900950999999999</v>
      </c>
      <c r="V952" s="68">
        <f t="shared" si="204"/>
        <v>442.90784911242605</v>
      </c>
      <c r="W952" s="68">
        <f t="shared" si="205"/>
        <v>295.27189940828401</v>
      </c>
    </row>
    <row r="953" spans="1:23" x14ac:dyDescent="0.25">
      <c r="A953" s="1" t="s">
        <v>915</v>
      </c>
      <c r="B953" s="61" t="s">
        <v>395</v>
      </c>
      <c r="C953" s="1" t="s">
        <v>589</v>
      </c>
      <c r="D953" s="1" t="s">
        <v>590</v>
      </c>
      <c r="E953" s="1" t="s">
        <v>343</v>
      </c>
      <c r="F953" s="62" t="str">
        <f t="shared" si="194"/>
        <v>60566</v>
      </c>
      <c r="G953" s="255">
        <v>10620059</v>
      </c>
      <c r="H953" s="1" t="s">
        <v>386</v>
      </c>
      <c r="I953" s="61">
        <v>55</v>
      </c>
      <c r="J953" s="61">
        <v>4</v>
      </c>
      <c r="K953" s="61">
        <v>8.1</v>
      </c>
      <c r="L953" s="69">
        <f t="shared" si="195"/>
        <v>2.2000000000000002</v>
      </c>
      <c r="M953" s="69">
        <f t="shared" si="196"/>
        <v>4.4550000000000001</v>
      </c>
      <c r="N953" s="56">
        <f>INDEX(Rate_Chart!$A$1:$AK$127,MATCH(Data!J953,Rate_Chart!$A$1:$A$127,0),MATCH(Data!K953,Rate_Chart!$A$1:$AK$1,0))</f>
        <v>39.199125899999999</v>
      </c>
      <c r="O953" s="57">
        <f t="shared" si="197"/>
        <v>2155.9519245000001</v>
      </c>
      <c r="P953" s="58">
        <f t="shared" si="198"/>
        <v>417.01197765957443</v>
      </c>
      <c r="Q953" s="58">
        <f t="shared" si="199"/>
        <v>278.00798510638293</v>
      </c>
      <c r="R953" s="66">
        <f t="shared" si="200"/>
        <v>37.729158678750004</v>
      </c>
      <c r="S953" s="64">
        <f t="shared" si="201"/>
        <v>206.25</v>
      </c>
      <c r="T953" s="66">
        <f t="shared" si="202"/>
        <v>2399.9310831787502</v>
      </c>
      <c r="U953" s="68">
        <f t="shared" si="203"/>
        <v>43.635110603250006</v>
      </c>
      <c r="V953" s="68">
        <f t="shared" si="204"/>
        <v>464.20330428989365</v>
      </c>
      <c r="W953" s="68">
        <f t="shared" si="205"/>
        <v>309.46886952659577</v>
      </c>
    </row>
    <row r="954" spans="1:23" x14ac:dyDescent="0.25">
      <c r="A954" s="1" t="s">
        <v>916</v>
      </c>
      <c r="B954" s="61" t="s">
        <v>394</v>
      </c>
      <c r="C954" s="1" t="s">
        <v>589</v>
      </c>
      <c r="D954" s="1" t="s">
        <v>590</v>
      </c>
      <c r="E954" s="1" t="s">
        <v>343</v>
      </c>
      <c r="F954" s="62" t="str">
        <f t="shared" si="194"/>
        <v>60566</v>
      </c>
      <c r="G954" s="255">
        <v>10620059</v>
      </c>
      <c r="H954" s="1" t="s">
        <v>385</v>
      </c>
      <c r="I954" s="61">
        <v>26</v>
      </c>
      <c r="J954" s="61">
        <v>7.7</v>
      </c>
      <c r="K954" s="61">
        <v>8.6</v>
      </c>
      <c r="L954" s="69">
        <f t="shared" si="195"/>
        <v>2.0020000000000002</v>
      </c>
      <c r="M954" s="69">
        <f t="shared" si="196"/>
        <v>2.2359999999999998</v>
      </c>
      <c r="N954" s="56">
        <f>INDEX(Rate_Chart!$A$1:$AK$127,MATCH(Data!J954,Rate_Chart!$A$1:$A$127,0),MATCH(Data!K954,Rate_Chart!$A$1:$AK$1,0))</f>
        <v>63.009100000000004</v>
      </c>
      <c r="O954" s="57">
        <f t="shared" si="197"/>
        <v>1638.2366000000002</v>
      </c>
      <c r="P954" s="58">
        <f t="shared" si="198"/>
        <v>469.05037220843673</v>
      </c>
      <c r="Q954" s="58">
        <f t="shared" si="199"/>
        <v>312.70024813895782</v>
      </c>
      <c r="R954" s="66">
        <f t="shared" si="200"/>
        <v>28.669140500000005</v>
      </c>
      <c r="S954" s="64">
        <f t="shared" si="201"/>
        <v>97.5</v>
      </c>
      <c r="T954" s="66">
        <f t="shared" si="202"/>
        <v>1764.4057405000001</v>
      </c>
      <c r="U954" s="68">
        <f t="shared" si="203"/>
        <v>67.861759250000006</v>
      </c>
      <c r="V954" s="68">
        <f t="shared" si="204"/>
        <v>505.17438647642683</v>
      </c>
      <c r="W954" s="68">
        <f t="shared" si="205"/>
        <v>336.78292431761787</v>
      </c>
    </row>
    <row r="955" spans="1:23" x14ac:dyDescent="0.25">
      <c r="A955" s="1" t="s">
        <v>916</v>
      </c>
      <c r="B955" s="61" t="s">
        <v>395</v>
      </c>
      <c r="C955" s="1" t="s">
        <v>589</v>
      </c>
      <c r="D955" s="1" t="s">
        <v>590</v>
      </c>
      <c r="E955" s="1" t="s">
        <v>343</v>
      </c>
      <c r="F955" s="62" t="str">
        <f t="shared" si="194"/>
        <v>60566</v>
      </c>
      <c r="G955" s="255">
        <v>10620059</v>
      </c>
      <c r="H955" s="1" t="s">
        <v>385</v>
      </c>
      <c r="I955" s="61">
        <v>92</v>
      </c>
      <c r="J955" s="61">
        <v>5.9</v>
      </c>
      <c r="K955" s="61">
        <v>8.6</v>
      </c>
      <c r="L955" s="69">
        <f t="shared" si="195"/>
        <v>5.4280000000000008</v>
      </c>
      <c r="M955" s="69">
        <f t="shared" si="196"/>
        <v>7.911999999999999</v>
      </c>
      <c r="N955" s="56">
        <f>INDEX(Rate_Chart!$A$1:$AK$127,MATCH(Data!J955,Rate_Chart!$A$1:$A$127,0),MATCH(Data!K955,Rate_Chart!$A$1:$AK$1,0))</f>
        <v>48.279699999999998</v>
      </c>
      <c r="O955" s="57">
        <f t="shared" si="197"/>
        <v>4441.7323999999999</v>
      </c>
      <c r="P955" s="58">
        <f t="shared" si="198"/>
        <v>415.01174785100284</v>
      </c>
      <c r="Q955" s="58">
        <f t="shared" si="199"/>
        <v>276.67449856733521</v>
      </c>
      <c r="R955" s="66">
        <f t="shared" si="200"/>
        <v>77.730316999999999</v>
      </c>
      <c r="S955" s="64">
        <f t="shared" si="201"/>
        <v>345</v>
      </c>
      <c r="T955" s="66">
        <f t="shared" si="202"/>
        <v>4864.4627170000003</v>
      </c>
      <c r="U955" s="68">
        <f t="shared" si="203"/>
        <v>52.874594750000007</v>
      </c>
      <c r="V955" s="68">
        <f t="shared" si="204"/>
        <v>454.50941045845281</v>
      </c>
      <c r="W955" s="68">
        <f t="shared" si="205"/>
        <v>303.00627363896854</v>
      </c>
    </row>
    <row r="956" spans="1:23" x14ac:dyDescent="0.25">
      <c r="A956" s="1" t="s">
        <v>917</v>
      </c>
      <c r="B956" s="61" t="s">
        <v>394</v>
      </c>
      <c r="C956" s="1" t="s">
        <v>589</v>
      </c>
      <c r="D956" s="1" t="s">
        <v>590</v>
      </c>
      <c r="E956" s="1" t="s">
        <v>343</v>
      </c>
      <c r="F956" s="62" t="str">
        <f t="shared" si="194"/>
        <v>60566</v>
      </c>
      <c r="G956" s="255">
        <v>10620059</v>
      </c>
      <c r="H956" s="1" t="s">
        <v>385</v>
      </c>
      <c r="I956" s="61">
        <v>17</v>
      </c>
      <c r="J956" s="61">
        <v>7.5</v>
      </c>
      <c r="K956" s="61">
        <v>8.8000000000000007</v>
      </c>
      <c r="L956" s="69">
        <f t="shared" si="195"/>
        <v>1.2749999999999999</v>
      </c>
      <c r="M956" s="69">
        <f t="shared" si="196"/>
        <v>1.4960000000000002</v>
      </c>
      <c r="N956" s="56">
        <f>INDEX(Rate_Chart!$A$1:$AK$127,MATCH(Data!J956,Rate_Chart!$A$1:$A$127,0),MATCH(Data!K956,Rate_Chart!$A$1:$AK$1,0))</f>
        <v>61.998750000000001</v>
      </c>
      <c r="O956" s="57">
        <f t="shared" si="197"/>
        <v>1053.97875</v>
      </c>
      <c r="P956" s="58">
        <f t="shared" si="198"/>
        <v>463.83104738154617</v>
      </c>
      <c r="Q956" s="58">
        <f t="shared" si="199"/>
        <v>309.22069825436409</v>
      </c>
      <c r="R956" s="66">
        <f t="shared" si="200"/>
        <v>18.444628125000001</v>
      </c>
      <c r="S956" s="64">
        <f t="shared" si="201"/>
        <v>63.75</v>
      </c>
      <c r="T956" s="66">
        <f t="shared" si="202"/>
        <v>1136.173378125</v>
      </c>
      <c r="U956" s="68">
        <f t="shared" si="203"/>
        <v>66.833728124999993</v>
      </c>
      <c r="V956" s="68">
        <f t="shared" si="204"/>
        <v>500.00295355361595</v>
      </c>
      <c r="W956" s="68">
        <f t="shared" si="205"/>
        <v>333.33530236907728</v>
      </c>
    </row>
    <row r="957" spans="1:23" x14ac:dyDescent="0.25">
      <c r="A957" s="1" t="s">
        <v>917</v>
      </c>
      <c r="B957" s="61" t="s">
        <v>395</v>
      </c>
      <c r="C957" s="1" t="s">
        <v>589</v>
      </c>
      <c r="D957" s="1" t="s">
        <v>590</v>
      </c>
      <c r="E957" s="1" t="s">
        <v>343</v>
      </c>
      <c r="F957" s="62" t="str">
        <f t="shared" si="194"/>
        <v>60566</v>
      </c>
      <c r="G957" s="255">
        <v>10620059</v>
      </c>
      <c r="H957" s="1" t="s">
        <v>385</v>
      </c>
      <c r="I957" s="61">
        <v>91</v>
      </c>
      <c r="J957" s="61">
        <v>6.3</v>
      </c>
      <c r="K957" s="61">
        <v>8.6999999999999993</v>
      </c>
      <c r="L957" s="69">
        <f t="shared" si="195"/>
        <v>5.7329999999999997</v>
      </c>
      <c r="M957" s="69">
        <f t="shared" si="196"/>
        <v>7.9169999999999989</v>
      </c>
      <c r="N957" s="56">
        <f>INDEX(Rate_Chart!$A$1:$AK$127,MATCH(Data!J957,Rate_Chart!$A$1:$A$127,0),MATCH(Data!K957,Rate_Chart!$A$1:$AK$1,0))</f>
        <v>51.552899999999994</v>
      </c>
      <c r="O957" s="57">
        <f t="shared" si="197"/>
        <v>4691.3138999999992</v>
      </c>
      <c r="P957" s="58">
        <f t="shared" si="198"/>
        <v>426.05702479338839</v>
      </c>
      <c r="Q957" s="58">
        <f t="shared" si="199"/>
        <v>284.0380165289256</v>
      </c>
      <c r="R957" s="66">
        <f t="shared" si="200"/>
        <v>82.097993249999988</v>
      </c>
      <c r="S957" s="64">
        <f t="shared" si="201"/>
        <v>341.25</v>
      </c>
      <c r="T957" s="66">
        <f t="shared" si="202"/>
        <v>5114.6618932499996</v>
      </c>
      <c r="U957" s="68">
        <f t="shared" si="203"/>
        <v>56.205075749999999</v>
      </c>
      <c r="V957" s="68">
        <f t="shared" si="204"/>
        <v>464.50475826446279</v>
      </c>
      <c r="W957" s="68">
        <f t="shared" si="205"/>
        <v>309.6698388429752</v>
      </c>
    </row>
    <row r="958" spans="1:23" x14ac:dyDescent="0.25">
      <c r="A958" s="1" t="s">
        <v>918</v>
      </c>
      <c r="B958" s="61" t="s">
        <v>394</v>
      </c>
      <c r="C958" s="1" t="s">
        <v>589</v>
      </c>
      <c r="D958" s="1" t="s">
        <v>590</v>
      </c>
      <c r="E958" s="1" t="s">
        <v>343</v>
      </c>
      <c r="F958" s="62" t="str">
        <f t="shared" si="194"/>
        <v>60566</v>
      </c>
      <c r="G958" s="255">
        <v>10620059</v>
      </c>
      <c r="H958" s="1" t="s">
        <v>385</v>
      </c>
      <c r="I958" s="61">
        <v>14</v>
      </c>
      <c r="J958" s="61">
        <v>7.8</v>
      </c>
      <c r="K958" s="61">
        <v>8.8000000000000007</v>
      </c>
      <c r="L958" s="69">
        <f t="shared" si="195"/>
        <v>1.0920000000000001</v>
      </c>
      <c r="M958" s="69">
        <f t="shared" si="196"/>
        <v>1.2320000000000002</v>
      </c>
      <c r="N958" s="56">
        <f>INDEX(Rate_Chart!$A$1:$AK$127,MATCH(Data!J958,Rate_Chart!$A$1:$A$127,0),MATCH(Data!K958,Rate_Chart!$A$1:$AK$1,0))</f>
        <v>64.478699999999989</v>
      </c>
      <c r="O958" s="57">
        <f t="shared" si="197"/>
        <v>902.70179999999982</v>
      </c>
      <c r="P958" s="58">
        <f t="shared" si="198"/>
        <v>471.7953658536585</v>
      </c>
      <c r="Q958" s="58">
        <f t="shared" si="199"/>
        <v>314.530243902439</v>
      </c>
      <c r="R958" s="66">
        <f t="shared" si="200"/>
        <v>15.797281499999999</v>
      </c>
      <c r="S958" s="64">
        <f t="shared" si="201"/>
        <v>52.5</v>
      </c>
      <c r="T958" s="66">
        <f t="shared" si="202"/>
        <v>970.99908149999987</v>
      </c>
      <c r="U958" s="68">
        <f t="shared" si="203"/>
        <v>69.357077249999989</v>
      </c>
      <c r="V958" s="68">
        <f t="shared" si="204"/>
        <v>507.49080914634141</v>
      </c>
      <c r="W958" s="68">
        <f t="shared" si="205"/>
        <v>338.32720609756092</v>
      </c>
    </row>
    <row r="959" spans="1:23" x14ac:dyDescent="0.25">
      <c r="A959" s="1" t="s">
        <v>918</v>
      </c>
      <c r="B959" s="61" t="s">
        <v>395</v>
      </c>
      <c r="C959" s="1" t="s">
        <v>589</v>
      </c>
      <c r="D959" s="1" t="s">
        <v>590</v>
      </c>
      <c r="E959" s="1" t="s">
        <v>343</v>
      </c>
      <c r="F959" s="62" t="str">
        <f t="shared" si="194"/>
        <v>60566</v>
      </c>
      <c r="G959" s="255">
        <v>10620059</v>
      </c>
      <c r="H959" s="1" t="s">
        <v>385</v>
      </c>
      <c r="I959" s="61">
        <v>12</v>
      </c>
      <c r="J959" s="61">
        <v>6.8</v>
      </c>
      <c r="K959" s="61">
        <v>8.8000000000000007</v>
      </c>
      <c r="L959" s="69">
        <f t="shared" si="195"/>
        <v>0.81599999999999995</v>
      </c>
      <c r="M959" s="69">
        <f t="shared" si="196"/>
        <v>1.056</v>
      </c>
      <c r="N959" s="56">
        <f>INDEX(Rate_Chart!$A$1:$AK$127,MATCH(Data!J959,Rate_Chart!$A$1:$A$127,0),MATCH(Data!K959,Rate_Chart!$A$1:$AK$1,0))</f>
        <v>56.212200000000003</v>
      </c>
      <c r="O959" s="57">
        <f t="shared" si="197"/>
        <v>674.54640000000006</v>
      </c>
      <c r="P959" s="58">
        <f t="shared" si="198"/>
        <v>443.78052631578947</v>
      </c>
      <c r="Q959" s="58">
        <f t="shared" si="199"/>
        <v>295.8536842105263</v>
      </c>
      <c r="R959" s="66">
        <f t="shared" si="200"/>
        <v>11.804562000000002</v>
      </c>
      <c r="S959" s="64">
        <f t="shared" si="201"/>
        <v>45</v>
      </c>
      <c r="T959" s="66">
        <f t="shared" si="202"/>
        <v>731.3509620000001</v>
      </c>
      <c r="U959" s="68">
        <f t="shared" si="203"/>
        <v>60.94591350000001</v>
      </c>
      <c r="V959" s="68">
        <f t="shared" si="204"/>
        <v>481.15194868421059</v>
      </c>
      <c r="W959" s="68">
        <f t="shared" si="205"/>
        <v>320.76796578947375</v>
      </c>
    </row>
    <row r="960" spans="1:23" x14ac:dyDescent="0.25">
      <c r="A960" s="1" t="s">
        <v>918</v>
      </c>
      <c r="B960" s="61" t="s">
        <v>395</v>
      </c>
      <c r="C960" s="1" t="s">
        <v>589</v>
      </c>
      <c r="D960" s="1" t="s">
        <v>590</v>
      </c>
      <c r="E960" s="1" t="s">
        <v>343</v>
      </c>
      <c r="F960" s="62" t="str">
        <f t="shared" si="194"/>
        <v>60566</v>
      </c>
      <c r="G960" s="255">
        <v>10620059</v>
      </c>
      <c r="H960" s="1" t="s">
        <v>386</v>
      </c>
      <c r="I960" s="61">
        <v>19</v>
      </c>
      <c r="J960" s="61">
        <v>3</v>
      </c>
      <c r="K960" s="61">
        <v>8</v>
      </c>
      <c r="L960" s="69">
        <f t="shared" si="195"/>
        <v>0.56999999999999995</v>
      </c>
      <c r="M960" s="69">
        <f t="shared" si="196"/>
        <v>1.52</v>
      </c>
      <c r="N960" s="56">
        <f>INDEX(Rate_Chart!$A$1:$AK$127,MATCH(Data!J960,Rate_Chart!$A$1:$A$127,0),MATCH(Data!K960,Rate_Chart!$A$1:$AK$1,0))</f>
        <v>34.751112000000006</v>
      </c>
      <c r="O960" s="57">
        <f t="shared" si="197"/>
        <v>660.27112800000009</v>
      </c>
      <c r="P960" s="58">
        <f t="shared" si="198"/>
        <v>417.01334400000002</v>
      </c>
      <c r="Q960" s="58">
        <f t="shared" si="199"/>
        <v>278.00889599999999</v>
      </c>
      <c r="R960" s="66">
        <f t="shared" si="200"/>
        <v>11.554744740000002</v>
      </c>
      <c r="S960" s="64">
        <f t="shared" si="201"/>
        <v>71.25</v>
      </c>
      <c r="T960" s="66">
        <f t="shared" si="202"/>
        <v>743.07587274000014</v>
      </c>
      <c r="U960" s="68">
        <f t="shared" si="203"/>
        <v>39.109256460000005</v>
      </c>
      <c r="V960" s="68">
        <f t="shared" si="204"/>
        <v>469.31107752000003</v>
      </c>
      <c r="W960" s="68">
        <f t="shared" si="205"/>
        <v>312.87405168000004</v>
      </c>
    </row>
    <row r="961" spans="1:23" x14ac:dyDescent="0.25">
      <c r="A961" s="1" t="s">
        <v>882</v>
      </c>
      <c r="B961" s="61" t="s">
        <v>394</v>
      </c>
      <c r="C961" s="1" t="s">
        <v>589</v>
      </c>
      <c r="D961" s="1" t="s">
        <v>590</v>
      </c>
      <c r="E961" s="1" t="s">
        <v>343</v>
      </c>
      <c r="F961" s="62" t="str">
        <f t="shared" si="194"/>
        <v>60566</v>
      </c>
      <c r="G961" s="255">
        <v>10620059</v>
      </c>
      <c r="H961" s="1" t="s">
        <v>385</v>
      </c>
      <c r="I961" s="61">
        <v>22</v>
      </c>
      <c r="J961" s="61">
        <v>7.7</v>
      </c>
      <c r="K961" s="61">
        <v>8.8000000000000007</v>
      </c>
      <c r="L961" s="69">
        <f t="shared" si="195"/>
        <v>1.694</v>
      </c>
      <c r="M961" s="69">
        <f t="shared" si="196"/>
        <v>1.9360000000000002</v>
      </c>
      <c r="N961" s="56">
        <f>INDEX(Rate_Chart!$A$1:$AK$127,MATCH(Data!J961,Rate_Chart!$A$1:$A$127,0),MATCH(Data!K961,Rate_Chart!$A$1:$AK$1,0))</f>
        <v>63.652050000000003</v>
      </c>
      <c r="O961" s="57">
        <f t="shared" si="197"/>
        <v>1400.3451</v>
      </c>
      <c r="P961" s="58">
        <f t="shared" si="198"/>
        <v>469.17972972972979</v>
      </c>
      <c r="Q961" s="58">
        <f t="shared" si="199"/>
        <v>312.78648648648652</v>
      </c>
      <c r="R961" s="66">
        <f t="shared" si="200"/>
        <v>24.506039250000001</v>
      </c>
      <c r="S961" s="64">
        <f t="shared" si="201"/>
        <v>82.5</v>
      </c>
      <c r="T961" s="66">
        <f t="shared" si="202"/>
        <v>1507.35113925</v>
      </c>
      <c r="U961" s="68">
        <f t="shared" si="203"/>
        <v>68.515960875000005</v>
      </c>
      <c r="V961" s="68">
        <f t="shared" si="204"/>
        <v>505.03165264127773</v>
      </c>
      <c r="W961" s="68">
        <f t="shared" si="205"/>
        <v>336.68776842751851</v>
      </c>
    </row>
    <row r="962" spans="1:23" x14ac:dyDescent="0.25">
      <c r="A962" s="1" t="s">
        <v>882</v>
      </c>
      <c r="B962" s="61" t="s">
        <v>395</v>
      </c>
      <c r="C962" s="1" t="s">
        <v>589</v>
      </c>
      <c r="D962" s="1" t="s">
        <v>590</v>
      </c>
      <c r="E962" s="1" t="s">
        <v>343</v>
      </c>
      <c r="F962" s="62" t="str">
        <f t="shared" si="194"/>
        <v>60566</v>
      </c>
      <c r="G962" s="255">
        <v>10620059</v>
      </c>
      <c r="H962" s="1" t="s">
        <v>386</v>
      </c>
      <c r="I962" s="61">
        <v>20</v>
      </c>
      <c r="J962" s="61">
        <v>4.4000000000000004</v>
      </c>
      <c r="K962" s="61">
        <v>8.1</v>
      </c>
      <c r="L962" s="69">
        <f t="shared" si="195"/>
        <v>0.88</v>
      </c>
      <c r="M962" s="69">
        <f t="shared" si="196"/>
        <v>1.62</v>
      </c>
      <c r="N962" s="56">
        <f>INDEX(Rate_Chart!$A$1:$AK$127,MATCH(Data!J962,Rate_Chart!$A$1:$A$127,0),MATCH(Data!K962,Rate_Chart!$A$1:$AK$1,0))</f>
        <v>40.867125900000005</v>
      </c>
      <c r="O962" s="57">
        <f t="shared" si="197"/>
        <v>817.34251800000015</v>
      </c>
      <c r="P962" s="58">
        <f t="shared" si="198"/>
        <v>417.01148877551026</v>
      </c>
      <c r="Q962" s="58">
        <f t="shared" si="199"/>
        <v>278.00765918367352</v>
      </c>
      <c r="R962" s="66">
        <f t="shared" si="200"/>
        <v>14.303494065000004</v>
      </c>
      <c r="S962" s="64">
        <f t="shared" si="201"/>
        <v>75</v>
      </c>
      <c r="T962" s="66">
        <f t="shared" si="202"/>
        <v>906.64601206500015</v>
      </c>
      <c r="U962" s="68">
        <f t="shared" si="203"/>
        <v>45.332300603250005</v>
      </c>
      <c r="V962" s="68">
        <f t="shared" si="204"/>
        <v>462.57449595153065</v>
      </c>
      <c r="W962" s="68">
        <f t="shared" si="205"/>
        <v>308.38299730102045</v>
      </c>
    </row>
    <row r="963" spans="1:23" x14ac:dyDescent="0.25">
      <c r="A963" s="1" t="s">
        <v>883</v>
      </c>
      <c r="B963" s="61" t="s">
        <v>394</v>
      </c>
      <c r="C963" s="1" t="s">
        <v>589</v>
      </c>
      <c r="D963" s="1" t="s">
        <v>590</v>
      </c>
      <c r="E963" s="1" t="s">
        <v>343</v>
      </c>
      <c r="F963" s="62" t="str">
        <f t="shared" si="194"/>
        <v>60566</v>
      </c>
      <c r="G963" s="255">
        <v>10620059</v>
      </c>
      <c r="H963" s="1" t="s">
        <v>385</v>
      </c>
      <c r="I963" s="61">
        <v>9</v>
      </c>
      <c r="J963" s="61">
        <v>8</v>
      </c>
      <c r="K963" s="61">
        <v>9</v>
      </c>
      <c r="L963" s="69">
        <f t="shared" si="195"/>
        <v>0.72</v>
      </c>
      <c r="M963" s="69">
        <f t="shared" si="196"/>
        <v>0.81</v>
      </c>
      <c r="N963" s="56">
        <f>INDEX(Rate_Chart!$A$1:$AK$127,MATCH(Data!J963,Rate_Chart!$A$1:$A$127,0),MATCH(Data!K963,Rate_Chart!$A$1:$AK$1,0))</f>
        <v>66.8</v>
      </c>
      <c r="O963" s="57">
        <f t="shared" si="197"/>
        <v>601.19999999999993</v>
      </c>
      <c r="P963" s="58">
        <f t="shared" si="198"/>
        <v>477.14285714285705</v>
      </c>
      <c r="Q963" s="58">
        <f t="shared" si="199"/>
        <v>318.09523809523802</v>
      </c>
      <c r="R963" s="66">
        <f t="shared" si="200"/>
        <v>10.520999999999999</v>
      </c>
      <c r="S963" s="64">
        <f t="shared" si="201"/>
        <v>33.75</v>
      </c>
      <c r="T963" s="66">
        <f t="shared" si="202"/>
        <v>645.47099999999989</v>
      </c>
      <c r="U963" s="68">
        <f t="shared" si="203"/>
        <v>71.718999999999994</v>
      </c>
      <c r="V963" s="68">
        <f t="shared" si="204"/>
        <v>512.27857142857135</v>
      </c>
      <c r="W963" s="68">
        <f t="shared" si="205"/>
        <v>341.51904761904757</v>
      </c>
    </row>
    <row r="964" spans="1:23" x14ac:dyDescent="0.25">
      <c r="A964" s="1" t="s">
        <v>883</v>
      </c>
      <c r="B964" s="61" t="s">
        <v>395</v>
      </c>
      <c r="C964" s="1" t="s">
        <v>589</v>
      </c>
      <c r="D964" s="1" t="s">
        <v>590</v>
      </c>
      <c r="E964" s="1" t="s">
        <v>343</v>
      </c>
      <c r="F964" s="62" t="str">
        <f t="shared" si="194"/>
        <v>60566</v>
      </c>
      <c r="G964" s="255">
        <v>10620059</v>
      </c>
      <c r="H964" s="1" t="s">
        <v>385</v>
      </c>
      <c r="I964" s="61">
        <v>9</v>
      </c>
      <c r="J964" s="61">
        <v>6.5</v>
      </c>
      <c r="K964" s="61">
        <v>8.8000000000000007</v>
      </c>
      <c r="L964" s="69">
        <f t="shared" si="195"/>
        <v>0.58499999999999996</v>
      </c>
      <c r="M964" s="69">
        <f t="shared" si="196"/>
        <v>0.79200000000000004</v>
      </c>
      <c r="N964" s="56">
        <f>INDEX(Rate_Chart!$A$1:$AK$127,MATCH(Data!J964,Rate_Chart!$A$1:$A$127,0),MATCH(Data!K964,Rate_Chart!$A$1:$AK$1,0))</f>
        <v>53.732250000000001</v>
      </c>
      <c r="O964" s="57">
        <f t="shared" si="197"/>
        <v>483.59025000000003</v>
      </c>
      <c r="P964" s="58">
        <f t="shared" si="198"/>
        <v>434.49258760107813</v>
      </c>
      <c r="Q964" s="58">
        <f t="shared" si="199"/>
        <v>289.66172506738542</v>
      </c>
      <c r="R964" s="66">
        <f t="shared" si="200"/>
        <v>8.4628293750000019</v>
      </c>
      <c r="S964" s="64">
        <f t="shared" si="201"/>
        <v>33.75</v>
      </c>
      <c r="T964" s="66">
        <f t="shared" si="202"/>
        <v>525.80307937500004</v>
      </c>
      <c r="U964" s="68">
        <f t="shared" si="203"/>
        <v>58.422564375000007</v>
      </c>
      <c r="V964" s="68">
        <f t="shared" si="204"/>
        <v>472.41965801886795</v>
      </c>
      <c r="W964" s="68">
        <f t="shared" si="205"/>
        <v>314.94643867924532</v>
      </c>
    </row>
    <row r="965" spans="1:23" x14ac:dyDescent="0.25">
      <c r="A965" s="1" t="s">
        <v>883</v>
      </c>
      <c r="B965" s="61" t="s">
        <v>395</v>
      </c>
      <c r="C965" s="1" t="s">
        <v>589</v>
      </c>
      <c r="D965" s="1" t="s">
        <v>590</v>
      </c>
      <c r="E965" s="1" t="s">
        <v>343</v>
      </c>
      <c r="F965" s="62" t="str">
        <f t="shared" ref="F965:F1028" si="206">MID(E965,2,5)</f>
        <v>60566</v>
      </c>
      <c r="G965" s="255">
        <v>10620059</v>
      </c>
      <c r="H965" s="1" t="s">
        <v>386</v>
      </c>
      <c r="I965" s="61">
        <v>40</v>
      </c>
      <c r="J965" s="61">
        <v>3.5</v>
      </c>
      <c r="K965" s="61">
        <v>8</v>
      </c>
      <c r="L965" s="69">
        <f t="shared" si="195"/>
        <v>1.4</v>
      </c>
      <c r="M965" s="69">
        <f t="shared" si="196"/>
        <v>3.2</v>
      </c>
      <c r="N965" s="56">
        <f>INDEX(Rate_Chart!$A$1:$AK$127,MATCH(Data!J965,Rate_Chart!$A$1:$A$127,0),MATCH(Data!K965,Rate_Chart!$A$1:$AK$1,0))</f>
        <v>36.836112000000007</v>
      </c>
      <c r="O965" s="57">
        <f t="shared" si="197"/>
        <v>1473.4444800000003</v>
      </c>
      <c r="P965" s="58">
        <f t="shared" si="198"/>
        <v>417.01258867924531</v>
      </c>
      <c r="Q965" s="58">
        <f t="shared" si="199"/>
        <v>278.00839245283021</v>
      </c>
      <c r="R965" s="66">
        <f t="shared" si="200"/>
        <v>25.78527840000001</v>
      </c>
      <c r="S965" s="64">
        <f t="shared" si="201"/>
        <v>150</v>
      </c>
      <c r="T965" s="66">
        <f t="shared" si="202"/>
        <v>1649.2297584000003</v>
      </c>
      <c r="U965" s="68">
        <f t="shared" si="203"/>
        <v>41.230743960000005</v>
      </c>
      <c r="V965" s="68">
        <f t="shared" si="204"/>
        <v>466.76313916981132</v>
      </c>
      <c r="W965" s="68">
        <f t="shared" si="205"/>
        <v>311.17542611320755</v>
      </c>
    </row>
    <row r="966" spans="1:23" x14ac:dyDescent="0.25">
      <c r="A966" s="1" t="s">
        <v>884</v>
      </c>
      <c r="B966" s="61" t="s">
        <v>394</v>
      </c>
      <c r="C966" s="1" t="s">
        <v>589</v>
      </c>
      <c r="D966" s="1" t="s">
        <v>590</v>
      </c>
      <c r="E966" s="1" t="s">
        <v>343</v>
      </c>
      <c r="F966" s="62" t="str">
        <f t="shared" si="206"/>
        <v>60566</v>
      </c>
      <c r="G966" s="255">
        <v>10620059</v>
      </c>
      <c r="H966" s="1" t="s">
        <v>385</v>
      </c>
      <c r="I966" s="61">
        <v>4</v>
      </c>
      <c r="J966" s="61">
        <v>7</v>
      </c>
      <c r="K966" s="61">
        <v>8.8000000000000007</v>
      </c>
      <c r="L966" s="69">
        <f t="shared" si="195"/>
        <v>0.28000000000000003</v>
      </c>
      <c r="M966" s="69">
        <f t="shared" si="196"/>
        <v>0.35200000000000004</v>
      </c>
      <c r="N966" s="56">
        <f>INDEX(Rate_Chart!$A$1:$AK$127,MATCH(Data!J966,Rate_Chart!$A$1:$A$127,0),MATCH(Data!K966,Rate_Chart!$A$1:$AK$1,0))</f>
        <v>57.865500000000004</v>
      </c>
      <c r="O966" s="57">
        <f t="shared" si="197"/>
        <v>231.46200000000002</v>
      </c>
      <c r="P966" s="58">
        <f t="shared" si="198"/>
        <v>449.73186528497411</v>
      </c>
      <c r="Q966" s="58">
        <f t="shared" si="199"/>
        <v>299.82124352331607</v>
      </c>
      <c r="R966" s="66">
        <f t="shared" si="200"/>
        <v>4.0505850000000008</v>
      </c>
      <c r="S966" s="64">
        <f t="shared" si="201"/>
        <v>15</v>
      </c>
      <c r="T966" s="66">
        <f t="shared" si="202"/>
        <v>250.51258500000003</v>
      </c>
      <c r="U966" s="68">
        <f t="shared" si="203"/>
        <v>62.628146250000007</v>
      </c>
      <c r="V966" s="68">
        <f t="shared" si="204"/>
        <v>486.74725064766841</v>
      </c>
      <c r="W966" s="68">
        <f t="shared" si="205"/>
        <v>324.49816709844561</v>
      </c>
    </row>
    <row r="967" spans="1:23" x14ac:dyDescent="0.25">
      <c r="A967" s="1" t="s">
        <v>884</v>
      </c>
      <c r="B967" s="61" t="s">
        <v>395</v>
      </c>
      <c r="C967" s="1" t="s">
        <v>589</v>
      </c>
      <c r="D967" s="1" t="s">
        <v>590</v>
      </c>
      <c r="E967" s="1" t="s">
        <v>343</v>
      </c>
      <c r="F967" s="62" t="str">
        <f t="shared" si="206"/>
        <v>60566</v>
      </c>
      <c r="G967" s="255">
        <v>10620059</v>
      </c>
      <c r="H967" s="1" t="s">
        <v>385</v>
      </c>
      <c r="I967" s="61">
        <v>4</v>
      </c>
      <c r="J967" s="61">
        <v>5.6</v>
      </c>
      <c r="K967" s="61">
        <v>8.8000000000000007</v>
      </c>
      <c r="L967" s="69">
        <f t="shared" si="195"/>
        <v>0.22399999999999998</v>
      </c>
      <c r="M967" s="69">
        <f t="shared" si="196"/>
        <v>0.35200000000000004</v>
      </c>
      <c r="N967" s="56">
        <f>INDEX(Rate_Chart!$A$1:$AK$127,MATCH(Data!J967,Rate_Chart!$A$1:$A$127,0),MATCH(Data!K967,Rate_Chart!$A$1:$AK$1,0))</f>
        <v>46.292400000000001</v>
      </c>
      <c r="O967" s="57">
        <f t="shared" si="197"/>
        <v>185.1696</v>
      </c>
      <c r="P967" s="58">
        <f t="shared" si="198"/>
        <v>403.71279069767445</v>
      </c>
      <c r="Q967" s="58">
        <f t="shared" si="199"/>
        <v>269.14186046511628</v>
      </c>
      <c r="R967" s="66">
        <f t="shared" si="200"/>
        <v>3.2404680000000003</v>
      </c>
      <c r="S967" s="64">
        <f t="shared" si="201"/>
        <v>15</v>
      </c>
      <c r="T967" s="66">
        <f t="shared" si="202"/>
        <v>203.410068</v>
      </c>
      <c r="U967" s="68">
        <f t="shared" si="203"/>
        <v>50.852516999999999</v>
      </c>
      <c r="V967" s="68">
        <f t="shared" si="204"/>
        <v>443.48125290697675</v>
      </c>
      <c r="W967" s="68">
        <f t="shared" si="205"/>
        <v>295.65416860465115</v>
      </c>
    </row>
    <row r="968" spans="1:23" x14ac:dyDescent="0.25">
      <c r="A968" s="1" t="s">
        <v>885</v>
      </c>
      <c r="B968" s="61" t="s">
        <v>394</v>
      </c>
      <c r="C968" s="1" t="s">
        <v>589</v>
      </c>
      <c r="D968" s="1" t="s">
        <v>590</v>
      </c>
      <c r="E968" s="1" t="s">
        <v>343</v>
      </c>
      <c r="F968" s="62" t="str">
        <f t="shared" si="206"/>
        <v>60566</v>
      </c>
      <c r="G968" s="255">
        <v>10620059</v>
      </c>
      <c r="H968" s="1" t="s">
        <v>385</v>
      </c>
      <c r="I968" s="61">
        <v>18</v>
      </c>
      <c r="J968" s="61">
        <v>7.4</v>
      </c>
      <c r="K968" s="61">
        <v>8.8000000000000007</v>
      </c>
      <c r="L968" s="69">
        <f t="shared" si="195"/>
        <v>1.3320000000000001</v>
      </c>
      <c r="M968" s="69">
        <f t="shared" si="196"/>
        <v>1.5840000000000001</v>
      </c>
      <c r="N968" s="56">
        <f>INDEX(Rate_Chart!$A$1:$AK$127,MATCH(Data!J968,Rate_Chart!$A$1:$A$127,0),MATCH(Data!K968,Rate_Chart!$A$1:$AK$1,0))</f>
        <v>61.172100000000007</v>
      </c>
      <c r="O968" s="57">
        <f t="shared" si="197"/>
        <v>1101.0978000000002</v>
      </c>
      <c r="P968" s="58">
        <f t="shared" si="198"/>
        <v>461.09623115577887</v>
      </c>
      <c r="Q968" s="58">
        <f t="shared" si="199"/>
        <v>307.39748743718593</v>
      </c>
      <c r="R968" s="66">
        <f t="shared" si="200"/>
        <v>19.269211500000004</v>
      </c>
      <c r="S968" s="64">
        <f t="shared" si="201"/>
        <v>67.5</v>
      </c>
      <c r="T968" s="66">
        <f t="shared" si="202"/>
        <v>1187.8670115000002</v>
      </c>
      <c r="U968" s="68">
        <f t="shared" si="203"/>
        <v>65.992611750000009</v>
      </c>
      <c r="V968" s="68">
        <f t="shared" si="204"/>
        <v>497.43174685929648</v>
      </c>
      <c r="W968" s="68">
        <f t="shared" si="205"/>
        <v>331.6211645728643</v>
      </c>
    </row>
    <row r="969" spans="1:23" x14ac:dyDescent="0.25">
      <c r="A969" s="1" t="s">
        <v>885</v>
      </c>
      <c r="B969" s="61" t="s">
        <v>395</v>
      </c>
      <c r="C969" s="1" t="s">
        <v>589</v>
      </c>
      <c r="D969" s="1" t="s">
        <v>590</v>
      </c>
      <c r="E969" s="1" t="s">
        <v>343</v>
      </c>
      <c r="F969" s="62" t="str">
        <f t="shared" si="206"/>
        <v>60566</v>
      </c>
      <c r="G969" s="255">
        <v>10620059</v>
      </c>
      <c r="H969" s="1" t="s">
        <v>385</v>
      </c>
      <c r="I969" s="61">
        <v>41</v>
      </c>
      <c r="J969" s="61">
        <v>5.6</v>
      </c>
      <c r="K969" s="61">
        <v>8.4</v>
      </c>
      <c r="L969" s="69">
        <f t="shared" si="195"/>
        <v>2.2959999999999998</v>
      </c>
      <c r="M969" s="69">
        <f t="shared" si="196"/>
        <v>3.4440000000000004</v>
      </c>
      <c r="N969" s="56">
        <f>INDEX(Rate_Chart!$A$1:$AK$127,MATCH(Data!J969,Rate_Chart!$A$1:$A$127,0),MATCH(Data!K969,Rate_Chart!$A$1:$AK$1,0))</f>
        <v>45.357199999999999</v>
      </c>
      <c r="O969" s="57">
        <f t="shared" si="197"/>
        <v>1859.6451999999999</v>
      </c>
      <c r="P969" s="58">
        <f t="shared" si="198"/>
        <v>404.97500000000002</v>
      </c>
      <c r="Q969" s="58">
        <f t="shared" si="199"/>
        <v>269.98333333333335</v>
      </c>
      <c r="R969" s="66">
        <f t="shared" si="200"/>
        <v>32.543790999999999</v>
      </c>
      <c r="S969" s="64">
        <f t="shared" si="201"/>
        <v>153.75</v>
      </c>
      <c r="T969" s="66">
        <f t="shared" si="202"/>
        <v>2045.938991</v>
      </c>
      <c r="U969" s="68">
        <f t="shared" si="203"/>
        <v>49.900950999999999</v>
      </c>
      <c r="V969" s="68">
        <f t="shared" si="204"/>
        <v>445.54420535714291</v>
      </c>
      <c r="W969" s="68">
        <f t="shared" si="205"/>
        <v>297.02947023809526</v>
      </c>
    </row>
    <row r="970" spans="1:23" x14ac:dyDescent="0.25">
      <c r="A970" s="1" t="s">
        <v>885</v>
      </c>
      <c r="B970" s="61" t="s">
        <v>395</v>
      </c>
      <c r="C970" s="1" t="s">
        <v>589</v>
      </c>
      <c r="D970" s="1" t="s">
        <v>590</v>
      </c>
      <c r="E970" s="1" t="s">
        <v>343</v>
      </c>
      <c r="F970" s="62" t="str">
        <f t="shared" si="206"/>
        <v>60566</v>
      </c>
      <c r="G970" s="255">
        <v>10620059</v>
      </c>
      <c r="H970" s="1" t="s">
        <v>386</v>
      </c>
      <c r="I970" s="61">
        <v>60</v>
      </c>
      <c r="J970" s="61">
        <v>3</v>
      </c>
      <c r="K970" s="61">
        <v>8</v>
      </c>
      <c r="L970" s="69">
        <f t="shared" si="195"/>
        <v>1.8</v>
      </c>
      <c r="M970" s="69">
        <f t="shared" si="196"/>
        <v>4.8</v>
      </c>
      <c r="N970" s="56">
        <f>INDEX(Rate_Chart!$A$1:$AK$127,MATCH(Data!J970,Rate_Chart!$A$1:$A$127,0),MATCH(Data!K970,Rate_Chart!$A$1:$AK$1,0))</f>
        <v>34.751112000000006</v>
      </c>
      <c r="O970" s="57">
        <f t="shared" si="197"/>
        <v>2085.0667200000003</v>
      </c>
      <c r="P970" s="58">
        <f t="shared" si="198"/>
        <v>417.01334400000002</v>
      </c>
      <c r="Q970" s="58">
        <f t="shared" si="199"/>
        <v>278.00889599999999</v>
      </c>
      <c r="R970" s="66">
        <f t="shared" si="200"/>
        <v>36.488667600000007</v>
      </c>
      <c r="S970" s="64">
        <f t="shared" si="201"/>
        <v>225</v>
      </c>
      <c r="T970" s="66">
        <f t="shared" si="202"/>
        <v>2346.5553876000004</v>
      </c>
      <c r="U970" s="68">
        <f t="shared" si="203"/>
        <v>39.109256460000005</v>
      </c>
      <c r="V970" s="68">
        <f t="shared" si="204"/>
        <v>469.31107752000003</v>
      </c>
      <c r="W970" s="68">
        <f t="shared" si="205"/>
        <v>312.87405168000004</v>
      </c>
    </row>
    <row r="971" spans="1:23" x14ac:dyDescent="0.25">
      <c r="A971" s="1" t="s">
        <v>886</v>
      </c>
      <c r="B971" s="61" t="s">
        <v>394</v>
      </c>
      <c r="C971" s="1" t="s">
        <v>589</v>
      </c>
      <c r="D971" s="1" t="s">
        <v>590</v>
      </c>
      <c r="E971" s="1" t="s">
        <v>343</v>
      </c>
      <c r="F971" s="62" t="str">
        <f t="shared" si="206"/>
        <v>60566</v>
      </c>
      <c r="G971" s="255">
        <v>10620059</v>
      </c>
      <c r="H971" s="1" t="s">
        <v>385</v>
      </c>
      <c r="I971" s="61">
        <v>23</v>
      </c>
      <c r="J971" s="61">
        <v>6.9</v>
      </c>
      <c r="K971" s="61">
        <v>8.6</v>
      </c>
      <c r="L971" s="69">
        <f t="shared" si="195"/>
        <v>1.5870000000000002</v>
      </c>
      <c r="M971" s="69">
        <f t="shared" si="196"/>
        <v>1.9779999999999998</v>
      </c>
      <c r="N971" s="56">
        <f>INDEX(Rate_Chart!$A$1:$AK$127,MATCH(Data!J971,Rate_Chart!$A$1:$A$127,0),MATCH(Data!K971,Rate_Chart!$A$1:$AK$1,0))</f>
        <v>56.462699999999998</v>
      </c>
      <c r="O971" s="57">
        <f t="shared" si="197"/>
        <v>1298.6421</v>
      </c>
      <c r="P971" s="58">
        <f t="shared" si="198"/>
        <v>446.93430079155672</v>
      </c>
      <c r="Q971" s="58">
        <f t="shared" si="199"/>
        <v>297.95620052770448</v>
      </c>
      <c r="R971" s="66">
        <f t="shared" si="200"/>
        <v>22.726236750000002</v>
      </c>
      <c r="S971" s="64">
        <f t="shared" si="201"/>
        <v>86.25</v>
      </c>
      <c r="T971" s="66">
        <f t="shared" si="202"/>
        <v>1407.61833675</v>
      </c>
      <c r="U971" s="68">
        <f t="shared" si="203"/>
        <v>61.200797250000001</v>
      </c>
      <c r="V971" s="68">
        <f t="shared" si="204"/>
        <v>484.43902836411615</v>
      </c>
      <c r="W971" s="68">
        <f t="shared" si="205"/>
        <v>322.9593522427441</v>
      </c>
    </row>
    <row r="972" spans="1:23" x14ac:dyDescent="0.25">
      <c r="A972" s="1" t="s">
        <v>886</v>
      </c>
      <c r="B972" s="61" t="s">
        <v>395</v>
      </c>
      <c r="C972" s="1" t="s">
        <v>589</v>
      </c>
      <c r="D972" s="1" t="s">
        <v>590</v>
      </c>
      <c r="E972" s="1" t="s">
        <v>343</v>
      </c>
      <c r="F972" s="62" t="str">
        <f t="shared" si="206"/>
        <v>60566</v>
      </c>
      <c r="G972" s="255">
        <v>10620059</v>
      </c>
      <c r="H972" s="1" t="s">
        <v>385</v>
      </c>
      <c r="I972" s="61">
        <v>31</v>
      </c>
      <c r="J972" s="61">
        <v>5.6</v>
      </c>
      <c r="K972" s="61">
        <v>8.4</v>
      </c>
      <c r="L972" s="69">
        <f t="shared" si="195"/>
        <v>1.736</v>
      </c>
      <c r="M972" s="69">
        <f t="shared" si="196"/>
        <v>2.6040000000000005</v>
      </c>
      <c r="N972" s="56">
        <f>INDEX(Rate_Chart!$A$1:$AK$127,MATCH(Data!J972,Rate_Chart!$A$1:$A$127,0),MATCH(Data!K972,Rate_Chart!$A$1:$AK$1,0))</f>
        <v>45.357199999999999</v>
      </c>
      <c r="O972" s="57">
        <f t="shared" si="197"/>
        <v>1406.0732</v>
      </c>
      <c r="P972" s="58">
        <f t="shared" si="198"/>
        <v>404.97500000000002</v>
      </c>
      <c r="Q972" s="58">
        <f t="shared" si="199"/>
        <v>269.98333333333335</v>
      </c>
      <c r="R972" s="66">
        <f t="shared" si="200"/>
        <v>24.606281000000003</v>
      </c>
      <c r="S972" s="64">
        <f t="shared" si="201"/>
        <v>116.25</v>
      </c>
      <c r="T972" s="66">
        <f t="shared" si="202"/>
        <v>1546.9294810000001</v>
      </c>
      <c r="U972" s="68">
        <f t="shared" si="203"/>
        <v>49.900951000000006</v>
      </c>
      <c r="V972" s="68">
        <f t="shared" si="204"/>
        <v>445.54420535714297</v>
      </c>
      <c r="W972" s="68">
        <f t="shared" si="205"/>
        <v>297.02947023809531</v>
      </c>
    </row>
    <row r="973" spans="1:23" x14ac:dyDescent="0.25">
      <c r="A973" s="1" t="s">
        <v>886</v>
      </c>
      <c r="B973" s="61" t="s">
        <v>395</v>
      </c>
      <c r="C973" s="1" t="s">
        <v>589</v>
      </c>
      <c r="D973" s="1" t="s">
        <v>590</v>
      </c>
      <c r="E973" s="1" t="s">
        <v>343</v>
      </c>
      <c r="F973" s="62" t="str">
        <f t="shared" si="206"/>
        <v>60566</v>
      </c>
      <c r="G973" s="255">
        <v>10620059</v>
      </c>
      <c r="H973" s="1" t="s">
        <v>386</v>
      </c>
      <c r="I973" s="61">
        <v>70</v>
      </c>
      <c r="J973" s="61">
        <v>3.6</v>
      </c>
      <c r="K973" s="61">
        <v>8</v>
      </c>
      <c r="L973" s="69">
        <f t="shared" si="195"/>
        <v>2.52</v>
      </c>
      <c r="M973" s="69">
        <f t="shared" si="196"/>
        <v>5.6</v>
      </c>
      <c r="N973" s="56">
        <f>INDEX(Rate_Chart!$A$1:$AK$127,MATCH(Data!J973,Rate_Chart!$A$1:$A$127,0),MATCH(Data!K973,Rate_Chart!$A$1:$AK$1,0))</f>
        <v>37.253112000000009</v>
      </c>
      <c r="O973" s="57">
        <f t="shared" si="197"/>
        <v>2607.7178400000007</v>
      </c>
      <c r="P973" s="58">
        <f t="shared" si="198"/>
        <v>417.01244776119404</v>
      </c>
      <c r="Q973" s="58">
        <f t="shared" si="199"/>
        <v>278.00829850746271</v>
      </c>
      <c r="R973" s="66">
        <f t="shared" si="200"/>
        <v>45.635062200000014</v>
      </c>
      <c r="S973" s="64">
        <f t="shared" si="201"/>
        <v>262.5</v>
      </c>
      <c r="T973" s="66">
        <f t="shared" si="202"/>
        <v>2915.8529022000007</v>
      </c>
      <c r="U973" s="68">
        <f t="shared" si="203"/>
        <v>41.655041460000007</v>
      </c>
      <c r="V973" s="68">
        <f t="shared" si="204"/>
        <v>466.28777753731345</v>
      </c>
      <c r="W973" s="68">
        <f t="shared" si="205"/>
        <v>310.85851835820898</v>
      </c>
    </row>
    <row r="974" spans="1:23" x14ac:dyDescent="0.25">
      <c r="A974" s="1" t="s">
        <v>887</v>
      </c>
      <c r="B974" s="61" t="s">
        <v>394</v>
      </c>
      <c r="C974" s="1" t="s">
        <v>589</v>
      </c>
      <c r="D974" s="1" t="s">
        <v>590</v>
      </c>
      <c r="E974" s="1" t="s">
        <v>343</v>
      </c>
      <c r="F974" s="62" t="str">
        <f t="shared" si="206"/>
        <v>60566</v>
      </c>
      <c r="G974" s="255">
        <v>10620059</v>
      </c>
      <c r="H974" s="1" t="s">
        <v>385</v>
      </c>
      <c r="I974" s="61">
        <v>18</v>
      </c>
      <c r="J974" s="61">
        <v>7</v>
      </c>
      <c r="K974" s="61">
        <v>8.8000000000000007</v>
      </c>
      <c r="L974" s="69">
        <f t="shared" si="195"/>
        <v>1.26</v>
      </c>
      <c r="M974" s="69">
        <f t="shared" si="196"/>
        <v>1.5840000000000001</v>
      </c>
      <c r="N974" s="56">
        <f>INDEX(Rate_Chart!$A$1:$AK$127,MATCH(Data!J974,Rate_Chart!$A$1:$A$127,0),MATCH(Data!K974,Rate_Chart!$A$1:$AK$1,0))</f>
        <v>57.865500000000004</v>
      </c>
      <c r="O974" s="57">
        <f t="shared" si="197"/>
        <v>1041.5790000000002</v>
      </c>
      <c r="P974" s="58">
        <f t="shared" si="198"/>
        <v>449.73186528497411</v>
      </c>
      <c r="Q974" s="58">
        <f t="shared" si="199"/>
        <v>299.82124352331607</v>
      </c>
      <c r="R974" s="66">
        <f t="shared" si="200"/>
        <v>18.227632500000006</v>
      </c>
      <c r="S974" s="64">
        <f t="shared" si="201"/>
        <v>67.5</v>
      </c>
      <c r="T974" s="66">
        <f t="shared" si="202"/>
        <v>1127.3066325000002</v>
      </c>
      <c r="U974" s="68">
        <f t="shared" si="203"/>
        <v>62.628146250000015</v>
      </c>
      <c r="V974" s="68">
        <f t="shared" si="204"/>
        <v>486.74725064766847</v>
      </c>
      <c r="W974" s="68">
        <f t="shared" si="205"/>
        <v>324.49816709844566</v>
      </c>
    </row>
    <row r="975" spans="1:23" x14ac:dyDescent="0.25">
      <c r="A975" s="1" t="s">
        <v>887</v>
      </c>
      <c r="B975" s="61" t="s">
        <v>394</v>
      </c>
      <c r="C975" s="1" t="s">
        <v>589</v>
      </c>
      <c r="D975" s="1" t="s">
        <v>590</v>
      </c>
      <c r="E975" s="1" t="s">
        <v>343</v>
      </c>
      <c r="F975" s="62" t="str">
        <f t="shared" si="206"/>
        <v>60566</v>
      </c>
      <c r="G975" s="255">
        <v>10620059</v>
      </c>
      <c r="H975" s="1" t="s">
        <v>386</v>
      </c>
      <c r="I975" s="61">
        <v>20</v>
      </c>
      <c r="J975" s="61">
        <v>3</v>
      </c>
      <c r="K975" s="61">
        <v>8</v>
      </c>
      <c r="L975" s="69">
        <f t="shared" si="195"/>
        <v>0.6</v>
      </c>
      <c r="M975" s="69">
        <f t="shared" si="196"/>
        <v>1.6</v>
      </c>
      <c r="N975" s="56">
        <f>INDEX(Rate_Chart!$A$1:$AK$127,MATCH(Data!J975,Rate_Chart!$A$1:$A$127,0),MATCH(Data!K975,Rate_Chart!$A$1:$AK$1,0))</f>
        <v>34.751112000000006</v>
      </c>
      <c r="O975" s="57">
        <f t="shared" si="197"/>
        <v>695.02224000000012</v>
      </c>
      <c r="P975" s="58">
        <f t="shared" si="198"/>
        <v>417.01334400000002</v>
      </c>
      <c r="Q975" s="58">
        <f t="shared" si="199"/>
        <v>278.00889599999999</v>
      </c>
      <c r="R975" s="66">
        <f t="shared" si="200"/>
        <v>12.162889200000004</v>
      </c>
      <c r="S975" s="64">
        <f t="shared" si="201"/>
        <v>75</v>
      </c>
      <c r="T975" s="66">
        <f t="shared" si="202"/>
        <v>782.18512920000012</v>
      </c>
      <c r="U975" s="68">
        <f t="shared" si="203"/>
        <v>39.109256460000005</v>
      </c>
      <c r="V975" s="68">
        <f t="shared" si="204"/>
        <v>469.31107752000003</v>
      </c>
      <c r="W975" s="68">
        <f t="shared" si="205"/>
        <v>312.87405168000004</v>
      </c>
    </row>
    <row r="976" spans="1:23" x14ac:dyDescent="0.25">
      <c r="A976" s="1" t="s">
        <v>887</v>
      </c>
      <c r="B976" s="61" t="s">
        <v>395</v>
      </c>
      <c r="C976" s="1" t="s">
        <v>589</v>
      </c>
      <c r="D976" s="1" t="s">
        <v>590</v>
      </c>
      <c r="E976" s="1" t="s">
        <v>343</v>
      </c>
      <c r="F976" s="62" t="str">
        <f t="shared" si="206"/>
        <v>60566</v>
      </c>
      <c r="G976" s="255">
        <v>10620059</v>
      </c>
      <c r="H976" s="1" t="s">
        <v>385</v>
      </c>
      <c r="I976" s="61">
        <v>34</v>
      </c>
      <c r="J976" s="61">
        <v>5.8</v>
      </c>
      <c r="K976" s="61">
        <v>8.4</v>
      </c>
      <c r="L976" s="69">
        <f t="shared" si="195"/>
        <v>1.972</v>
      </c>
      <c r="M976" s="69">
        <f t="shared" si="196"/>
        <v>2.8560000000000003</v>
      </c>
      <c r="N976" s="56">
        <f>INDEX(Rate_Chart!$A$1:$AK$127,MATCH(Data!J976,Rate_Chart!$A$1:$A$127,0),MATCH(Data!K976,Rate_Chart!$A$1:$AK$1,0))</f>
        <v>46.9771</v>
      </c>
      <c r="O976" s="57">
        <f t="shared" si="197"/>
        <v>1597.2213999999999</v>
      </c>
      <c r="P976" s="58">
        <f t="shared" si="198"/>
        <v>412.07982456140354</v>
      </c>
      <c r="Q976" s="58">
        <f t="shared" si="199"/>
        <v>274.71988304093571</v>
      </c>
      <c r="R976" s="66">
        <f t="shared" si="200"/>
        <v>27.9513745</v>
      </c>
      <c r="S976" s="64">
        <f t="shared" si="201"/>
        <v>127.5</v>
      </c>
      <c r="T976" s="66">
        <f t="shared" si="202"/>
        <v>1752.6727744999998</v>
      </c>
      <c r="U976" s="68">
        <f t="shared" si="203"/>
        <v>51.549199249999994</v>
      </c>
      <c r="V976" s="68">
        <f t="shared" si="204"/>
        <v>452.1859583333333</v>
      </c>
      <c r="W976" s="68">
        <f t="shared" si="205"/>
        <v>301.45730555555554</v>
      </c>
    </row>
    <row r="977" spans="1:23" x14ac:dyDescent="0.25">
      <c r="A977" s="1" t="s">
        <v>887</v>
      </c>
      <c r="B977" s="61" t="s">
        <v>395</v>
      </c>
      <c r="C977" s="1" t="s">
        <v>589</v>
      </c>
      <c r="D977" s="1" t="s">
        <v>590</v>
      </c>
      <c r="E977" s="1" t="s">
        <v>343</v>
      </c>
      <c r="F977" s="62" t="str">
        <f t="shared" si="206"/>
        <v>60566</v>
      </c>
      <c r="G977" s="255">
        <v>10620059</v>
      </c>
      <c r="H977" s="1" t="s">
        <v>386</v>
      </c>
      <c r="I977" s="61">
        <v>13</v>
      </c>
      <c r="J977" s="61">
        <v>3</v>
      </c>
      <c r="K977" s="61">
        <v>8</v>
      </c>
      <c r="L977" s="69">
        <f t="shared" si="195"/>
        <v>0.39</v>
      </c>
      <c r="M977" s="69">
        <f t="shared" si="196"/>
        <v>1.04</v>
      </c>
      <c r="N977" s="56">
        <f>INDEX(Rate_Chart!$A$1:$AK$127,MATCH(Data!J977,Rate_Chart!$A$1:$A$127,0),MATCH(Data!K977,Rate_Chart!$A$1:$AK$1,0))</f>
        <v>34.751112000000006</v>
      </c>
      <c r="O977" s="57">
        <f t="shared" si="197"/>
        <v>451.76445600000011</v>
      </c>
      <c r="P977" s="58">
        <f t="shared" si="198"/>
        <v>417.01334400000002</v>
      </c>
      <c r="Q977" s="58">
        <f t="shared" si="199"/>
        <v>278.00889599999999</v>
      </c>
      <c r="R977" s="66">
        <f t="shared" si="200"/>
        <v>7.9058779800000023</v>
      </c>
      <c r="S977" s="64">
        <f t="shared" si="201"/>
        <v>48.75</v>
      </c>
      <c r="T977" s="66">
        <f t="shared" si="202"/>
        <v>508.42033398000012</v>
      </c>
      <c r="U977" s="68">
        <f t="shared" si="203"/>
        <v>39.109256460000012</v>
      </c>
      <c r="V977" s="68">
        <f t="shared" si="204"/>
        <v>469.31107752000008</v>
      </c>
      <c r="W977" s="68">
        <f t="shared" si="205"/>
        <v>312.87405168000004</v>
      </c>
    </row>
    <row r="978" spans="1:23" x14ac:dyDescent="0.25">
      <c r="A978" s="1" t="s">
        <v>888</v>
      </c>
      <c r="B978" s="61" t="s">
        <v>394</v>
      </c>
      <c r="C978" s="1" t="s">
        <v>589</v>
      </c>
      <c r="D978" s="1" t="s">
        <v>590</v>
      </c>
      <c r="E978" s="1" t="s">
        <v>343</v>
      </c>
      <c r="F978" s="62" t="str">
        <f t="shared" si="206"/>
        <v>60566</v>
      </c>
      <c r="G978" s="255">
        <v>10620059</v>
      </c>
      <c r="H978" s="1" t="s">
        <v>385</v>
      </c>
      <c r="I978" s="61">
        <v>22</v>
      </c>
      <c r="J978" s="61">
        <v>6.8</v>
      </c>
      <c r="K978" s="61">
        <v>8.6</v>
      </c>
      <c r="L978" s="69">
        <f t="shared" si="195"/>
        <v>1.496</v>
      </c>
      <c r="M978" s="69">
        <f t="shared" si="196"/>
        <v>1.8919999999999999</v>
      </c>
      <c r="N978" s="56">
        <f>INDEX(Rate_Chart!$A$1:$AK$127,MATCH(Data!J978,Rate_Chart!$A$1:$A$127,0),MATCH(Data!K978,Rate_Chart!$A$1:$AK$1,0))</f>
        <v>55.644399999999997</v>
      </c>
      <c r="O978" s="57">
        <f t="shared" si="197"/>
        <v>1224.1768</v>
      </c>
      <c r="P978" s="58">
        <f t="shared" si="198"/>
        <v>443.97127659574471</v>
      </c>
      <c r="Q978" s="58">
        <f t="shared" si="199"/>
        <v>295.98085106382979</v>
      </c>
      <c r="R978" s="66">
        <f t="shared" si="200"/>
        <v>21.423094000000003</v>
      </c>
      <c r="S978" s="64">
        <f t="shared" si="201"/>
        <v>82.5</v>
      </c>
      <c r="T978" s="66">
        <f t="shared" si="202"/>
        <v>1328.0998939999999</v>
      </c>
      <c r="U978" s="68">
        <f t="shared" si="203"/>
        <v>60.368176999999996</v>
      </c>
      <c r="V978" s="68">
        <f t="shared" si="204"/>
        <v>481.66098670212767</v>
      </c>
      <c r="W978" s="68">
        <f t="shared" si="205"/>
        <v>321.1073244680851</v>
      </c>
    </row>
    <row r="979" spans="1:23" x14ac:dyDescent="0.25">
      <c r="A979" s="1" t="s">
        <v>888</v>
      </c>
      <c r="B979" s="61" t="s">
        <v>394</v>
      </c>
      <c r="C979" s="1" t="s">
        <v>589</v>
      </c>
      <c r="D979" s="1" t="s">
        <v>590</v>
      </c>
      <c r="E979" s="1" t="s">
        <v>343</v>
      </c>
      <c r="F979" s="62" t="str">
        <f t="shared" si="206"/>
        <v>60566</v>
      </c>
      <c r="G979" s="255">
        <v>10620059</v>
      </c>
      <c r="H979" s="1" t="s">
        <v>386</v>
      </c>
      <c r="I979" s="61">
        <v>19</v>
      </c>
      <c r="J979" s="61">
        <v>3</v>
      </c>
      <c r="K979" s="61">
        <v>8</v>
      </c>
      <c r="L979" s="69">
        <f t="shared" si="195"/>
        <v>0.56999999999999995</v>
      </c>
      <c r="M979" s="69">
        <f t="shared" si="196"/>
        <v>1.52</v>
      </c>
      <c r="N979" s="56">
        <f>INDEX(Rate_Chart!$A$1:$AK$127,MATCH(Data!J979,Rate_Chart!$A$1:$A$127,0),MATCH(Data!K979,Rate_Chart!$A$1:$AK$1,0))</f>
        <v>34.751112000000006</v>
      </c>
      <c r="O979" s="57">
        <f t="shared" si="197"/>
        <v>660.27112800000009</v>
      </c>
      <c r="P979" s="58">
        <f t="shared" si="198"/>
        <v>417.01334400000002</v>
      </c>
      <c r="Q979" s="58">
        <f t="shared" si="199"/>
        <v>278.00889599999999</v>
      </c>
      <c r="R979" s="66">
        <f t="shared" si="200"/>
        <v>11.554744740000002</v>
      </c>
      <c r="S979" s="64">
        <f t="shared" si="201"/>
        <v>71.25</v>
      </c>
      <c r="T979" s="66">
        <f t="shared" si="202"/>
        <v>743.07587274000014</v>
      </c>
      <c r="U979" s="68">
        <f t="shared" si="203"/>
        <v>39.109256460000005</v>
      </c>
      <c r="V979" s="68">
        <f t="shared" si="204"/>
        <v>469.31107752000003</v>
      </c>
      <c r="W979" s="68">
        <f t="shared" si="205"/>
        <v>312.87405168000004</v>
      </c>
    </row>
    <row r="980" spans="1:23" x14ac:dyDescent="0.25">
      <c r="A980" s="1" t="s">
        <v>888</v>
      </c>
      <c r="B980" s="61" t="s">
        <v>395</v>
      </c>
      <c r="C980" s="1" t="s">
        <v>589</v>
      </c>
      <c r="D980" s="1" t="s">
        <v>590</v>
      </c>
      <c r="E980" s="1" t="s">
        <v>343</v>
      </c>
      <c r="F980" s="62" t="str">
        <f t="shared" si="206"/>
        <v>60566</v>
      </c>
      <c r="G980" s="255">
        <v>10620059</v>
      </c>
      <c r="H980" s="1" t="s">
        <v>385</v>
      </c>
      <c r="I980" s="61">
        <v>36</v>
      </c>
      <c r="J980" s="61">
        <v>5.6</v>
      </c>
      <c r="K980" s="61">
        <v>8.4</v>
      </c>
      <c r="L980" s="69">
        <f t="shared" si="195"/>
        <v>2.016</v>
      </c>
      <c r="M980" s="69">
        <f t="shared" si="196"/>
        <v>3.0240000000000005</v>
      </c>
      <c r="N980" s="56">
        <f>INDEX(Rate_Chart!$A$1:$AK$127,MATCH(Data!J980,Rate_Chart!$A$1:$A$127,0),MATCH(Data!K980,Rate_Chart!$A$1:$AK$1,0))</f>
        <v>45.357199999999999</v>
      </c>
      <c r="O980" s="57">
        <f t="shared" si="197"/>
        <v>1632.8591999999999</v>
      </c>
      <c r="P980" s="58">
        <f t="shared" si="198"/>
        <v>404.97500000000002</v>
      </c>
      <c r="Q980" s="58">
        <f t="shared" si="199"/>
        <v>269.98333333333335</v>
      </c>
      <c r="R980" s="66">
        <f t="shared" si="200"/>
        <v>28.575036000000001</v>
      </c>
      <c r="S980" s="64">
        <f t="shared" si="201"/>
        <v>135</v>
      </c>
      <c r="T980" s="66">
        <f t="shared" si="202"/>
        <v>1796.4342359999998</v>
      </c>
      <c r="U980" s="68">
        <f t="shared" si="203"/>
        <v>49.900950999999992</v>
      </c>
      <c r="V980" s="68">
        <f t="shared" si="204"/>
        <v>445.54420535714286</v>
      </c>
      <c r="W980" s="68">
        <f t="shared" si="205"/>
        <v>297.02947023809526</v>
      </c>
    </row>
    <row r="981" spans="1:23" x14ac:dyDescent="0.25">
      <c r="A981" s="1" t="s">
        <v>888</v>
      </c>
      <c r="B981" s="61" t="s">
        <v>395</v>
      </c>
      <c r="C981" s="1" t="s">
        <v>589</v>
      </c>
      <c r="D981" s="1" t="s">
        <v>590</v>
      </c>
      <c r="E981" s="1" t="s">
        <v>343</v>
      </c>
      <c r="F981" s="62" t="str">
        <f t="shared" si="206"/>
        <v>60566</v>
      </c>
      <c r="G981" s="255">
        <v>10620059</v>
      </c>
      <c r="H981" s="1" t="s">
        <v>386</v>
      </c>
      <c r="I981" s="61">
        <v>62</v>
      </c>
      <c r="J981" s="61">
        <v>3.5</v>
      </c>
      <c r="K981" s="61">
        <v>8</v>
      </c>
      <c r="L981" s="69">
        <f t="shared" si="195"/>
        <v>2.17</v>
      </c>
      <c r="M981" s="69">
        <f t="shared" si="196"/>
        <v>4.96</v>
      </c>
      <c r="N981" s="56">
        <f>INDEX(Rate_Chart!$A$1:$AK$127,MATCH(Data!J981,Rate_Chart!$A$1:$A$127,0),MATCH(Data!K981,Rate_Chart!$A$1:$AK$1,0))</f>
        <v>36.836112000000007</v>
      </c>
      <c r="O981" s="57">
        <f t="shared" si="197"/>
        <v>2283.8389440000005</v>
      </c>
      <c r="P981" s="58">
        <f t="shared" si="198"/>
        <v>417.01258867924531</v>
      </c>
      <c r="Q981" s="58">
        <f t="shared" si="199"/>
        <v>278.00839245283021</v>
      </c>
      <c r="R981" s="66">
        <f t="shared" si="200"/>
        <v>39.967181520000011</v>
      </c>
      <c r="S981" s="64">
        <f t="shared" si="201"/>
        <v>232.5</v>
      </c>
      <c r="T981" s="66">
        <f t="shared" si="202"/>
        <v>2556.3061255200005</v>
      </c>
      <c r="U981" s="68">
        <f t="shared" si="203"/>
        <v>41.230743960000005</v>
      </c>
      <c r="V981" s="68">
        <f t="shared" si="204"/>
        <v>466.76313916981132</v>
      </c>
      <c r="W981" s="68">
        <f t="shared" si="205"/>
        <v>311.17542611320755</v>
      </c>
    </row>
    <row r="982" spans="1:23" x14ac:dyDescent="0.25">
      <c r="A982" s="1" t="s">
        <v>919</v>
      </c>
      <c r="B982" s="61" t="s">
        <v>394</v>
      </c>
      <c r="C982" s="1" t="s">
        <v>589</v>
      </c>
      <c r="D982" s="1" t="s">
        <v>590</v>
      </c>
      <c r="E982" s="1" t="s">
        <v>343</v>
      </c>
      <c r="F982" s="62" t="str">
        <f t="shared" si="206"/>
        <v>60566</v>
      </c>
      <c r="G982" s="255">
        <v>10620059</v>
      </c>
      <c r="H982" s="1" t="s">
        <v>385</v>
      </c>
      <c r="I982" s="61">
        <v>7</v>
      </c>
      <c r="J982" s="61">
        <v>7.6</v>
      </c>
      <c r="K982" s="61">
        <v>8.8000000000000007</v>
      </c>
      <c r="L982" s="69">
        <f t="shared" si="195"/>
        <v>0.53199999999999992</v>
      </c>
      <c r="M982" s="69">
        <f t="shared" si="196"/>
        <v>0.6160000000000001</v>
      </c>
      <c r="N982" s="56">
        <f>INDEX(Rate_Chart!$A$1:$AK$127,MATCH(Data!J982,Rate_Chart!$A$1:$A$127,0),MATCH(Data!K982,Rate_Chart!$A$1:$AK$1,0))</f>
        <v>62.825400000000002</v>
      </c>
      <c r="O982" s="57">
        <f t="shared" si="197"/>
        <v>439.77780000000001</v>
      </c>
      <c r="P982" s="58">
        <f t="shared" si="198"/>
        <v>466.5252475247525</v>
      </c>
      <c r="Q982" s="58">
        <f t="shared" si="199"/>
        <v>311.01683168316833</v>
      </c>
      <c r="R982" s="66">
        <f t="shared" si="200"/>
        <v>7.6961115000000007</v>
      </c>
      <c r="S982" s="64">
        <f t="shared" si="201"/>
        <v>26.25</v>
      </c>
      <c r="T982" s="66">
        <f t="shared" si="202"/>
        <v>473.72391149999999</v>
      </c>
      <c r="U982" s="68">
        <f t="shared" si="203"/>
        <v>67.674844499999992</v>
      </c>
      <c r="V982" s="68">
        <f t="shared" si="204"/>
        <v>502.53597400990094</v>
      </c>
      <c r="W982" s="68">
        <f t="shared" si="205"/>
        <v>335.02398267326731</v>
      </c>
    </row>
    <row r="983" spans="1:23" x14ac:dyDescent="0.25">
      <c r="A983" s="1" t="s">
        <v>919</v>
      </c>
      <c r="B983" s="61" t="s">
        <v>395</v>
      </c>
      <c r="C983" s="1" t="s">
        <v>589</v>
      </c>
      <c r="D983" s="1" t="s">
        <v>590</v>
      </c>
      <c r="E983" s="1" t="s">
        <v>343</v>
      </c>
      <c r="F983" s="62" t="str">
        <f t="shared" si="206"/>
        <v>60566</v>
      </c>
      <c r="G983" s="255">
        <v>10620059</v>
      </c>
      <c r="H983" s="1" t="s">
        <v>386</v>
      </c>
      <c r="I983" s="61">
        <v>92</v>
      </c>
      <c r="J983" s="61">
        <v>3.9</v>
      </c>
      <c r="K983" s="61">
        <v>8.1999999999999993</v>
      </c>
      <c r="L983" s="69">
        <f t="shared" si="195"/>
        <v>3.5880000000000001</v>
      </c>
      <c r="M983" s="69">
        <f t="shared" si="196"/>
        <v>7.5439999999999996</v>
      </c>
      <c r="N983" s="56">
        <f>INDEX(Rate_Chart!$A$1:$AK$127,MATCH(Data!J983,Rate_Chart!$A$1:$A$127,0),MATCH(Data!K983,Rate_Chart!$A$1:$AK$1,0))</f>
        <v>39.060139800000002</v>
      </c>
      <c r="O983" s="57">
        <f t="shared" si="197"/>
        <v>3593.5328616000002</v>
      </c>
      <c r="P983" s="58">
        <f t="shared" si="198"/>
        <v>417.01216868327407</v>
      </c>
      <c r="Q983" s="58">
        <f t="shared" si="199"/>
        <v>278.00811245551603</v>
      </c>
      <c r="R983" s="66">
        <f t="shared" si="200"/>
        <v>62.886825078000008</v>
      </c>
      <c r="S983" s="64">
        <f t="shared" si="201"/>
        <v>345</v>
      </c>
      <c r="T983" s="66">
        <f t="shared" si="202"/>
        <v>4001.4196866780003</v>
      </c>
      <c r="U983" s="68">
        <f t="shared" si="203"/>
        <v>43.493692246500004</v>
      </c>
      <c r="V983" s="68">
        <f t="shared" si="204"/>
        <v>464.34546882384348</v>
      </c>
      <c r="W983" s="68">
        <f t="shared" si="205"/>
        <v>309.5636458825623</v>
      </c>
    </row>
    <row r="984" spans="1:23" x14ac:dyDescent="0.25">
      <c r="A984" s="1" t="s">
        <v>920</v>
      </c>
      <c r="B984" s="61" t="s">
        <v>394</v>
      </c>
      <c r="C984" s="1" t="s">
        <v>589</v>
      </c>
      <c r="D984" s="1" t="s">
        <v>590</v>
      </c>
      <c r="E984" s="1" t="s">
        <v>343</v>
      </c>
      <c r="F984" s="62" t="str">
        <f t="shared" si="206"/>
        <v>60566</v>
      </c>
      <c r="G984" s="255">
        <v>10620059</v>
      </c>
      <c r="H984" s="1" t="s">
        <v>385</v>
      </c>
      <c r="I984" s="61">
        <v>16</v>
      </c>
      <c r="J984" s="61">
        <v>6.2</v>
      </c>
      <c r="K984" s="61">
        <v>8.6</v>
      </c>
      <c r="L984" s="69">
        <f t="shared" si="195"/>
        <v>0.99199999999999999</v>
      </c>
      <c r="M984" s="69">
        <f t="shared" si="196"/>
        <v>1.3759999999999999</v>
      </c>
      <c r="N984" s="56">
        <f>INDEX(Rate_Chart!$A$1:$AK$127,MATCH(Data!J984,Rate_Chart!$A$1:$A$127,0),MATCH(Data!K984,Rate_Chart!$A$1:$AK$1,0))</f>
        <v>50.7346</v>
      </c>
      <c r="O984" s="57">
        <f t="shared" si="197"/>
        <v>811.75360000000001</v>
      </c>
      <c r="P984" s="58">
        <f t="shared" si="198"/>
        <v>425.15027932960902</v>
      </c>
      <c r="Q984" s="58">
        <f t="shared" si="199"/>
        <v>283.4335195530727</v>
      </c>
      <c r="R984" s="66">
        <f t="shared" si="200"/>
        <v>14.205688000000002</v>
      </c>
      <c r="S984" s="64">
        <f t="shared" si="201"/>
        <v>60</v>
      </c>
      <c r="T984" s="66">
        <f t="shared" si="202"/>
        <v>885.95928800000002</v>
      </c>
      <c r="U984" s="68">
        <f t="shared" si="203"/>
        <v>55.372455500000001</v>
      </c>
      <c r="V984" s="68">
        <f t="shared" si="204"/>
        <v>464.01499022346377</v>
      </c>
      <c r="W984" s="68">
        <f t="shared" si="205"/>
        <v>309.34332681564251</v>
      </c>
    </row>
    <row r="985" spans="1:23" x14ac:dyDescent="0.25">
      <c r="A985" s="1" t="s">
        <v>920</v>
      </c>
      <c r="B985" s="61" t="s">
        <v>395</v>
      </c>
      <c r="C985" s="1" t="s">
        <v>589</v>
      </c>
      <c r="D985" s="1" t="s">
        <v>590</v>
      </c>
      <c r="E985" s="1" t="s">
        <v>343</v>
      </c>
      <c r="F985" s="62" t="str">
        <f t="shared" si="206"/>
        <v>60566</v>
      </c>
      <c r="G985" s="255">
        <v>10620059</v>
      </c>
      <c r="H985" s="1" t="s">
        <v>386</v>
      </c>
      <c r="I985" s="61">
        <v>33</v>
      </c>
      <c r="J985" s="61">
        <v>3.2</v>
      </c>
      <c r="K985" s="61">
        <v>8</v>
      </c>
      <c r="L985" s="69">
        <f t="shared" si="195"/>
        <v>1.056</v>
      </c>
      <c r="M985" s="69">
        <f t="shared" si="196"/>
        <v>2.64</v>
      </c>
      <c r="N985" s="56">
        <f>INDEX(Rate_Chart!$A$1:$AK$127,MATCH(Data!J985,Rate_Chart!$A$1:$A$127,0),MATCH(Data!K985,Rate_Chart!$A$1:$AK$1,0))</f>
        <v>35.585112000000002</v>
      </c>
      <c r="O985" s="57">
        <f t="shared" si="197"/>
        <v>1174.3086960000001</v>
      </c>
      <c r="P985" s="58">
        <f t="shared" si="198"/>
        <v>417.01303124999998</v>
      </c>
      <c r="Q985" s="58">
        <f t="shared" si="199"/>
        <v>278.00868750000001</v>
      </c>
      <c r="R985" s="66">
        <f t="shared" si="200"/>
        <v>20.550402180000003</v>
      </c>
      <c r="S985" s="64">
        <f t="shared" si="201"/>
        <v>123.75</v>
      </c>
      <c r="T985" s="66">
        <f t="shared" si="202"/>
        <v>1318.60909818</v>
      </c>
      <c r="U985" s="68">
        <f t="shared" si="203"/>
        <v>39.957851460000001</v>
      </c>
      <c r="V985" s="68">
        <f t="shared" si="204"/>
        <v>468.25607179687495</v>
      </c>
      <c r="W985" s="68">
        <f t="shared" si="205"/>
        <v>312.17071453124998</v>
      </c>
    </row>
    <row r="986" spans="1:23" x14ac:dyDescent="0.25">
      <c r="A986" s="1" t="s">
        <v>922</v>
      </c>
      <c r="B986" s="61" t="s">
        <v>394</v>
      </c>
      <c r="C986" s="1" t="s">
        <v>589</v>
      </c>
      <c r="D986" s="1" t="s">
        <v>590</v>
      </c>
      <c r="E986" s="1" t="s">
        <v>343</v>
      </c>
      <c r="F986" s="62" t="str">
        <f t="shared" si="206"/>
        <v>60566</v>
      </c>
      <c r="G986" s="255">
        <v>10620059</v>
      </c>
      <c r="H986" s="1" t="s">
        <v>385</v>
      </c>
      <c r="I986" s="61">
        <v>26</v>
      </c>
      <c r="J986" s="61">
        <v>7.2</v>
      </c>
      <c r="K986" s="61">
        <v>8.4</v>
      </c>
      <c r="L986" s="69">
        <f t="shared" si="195"/>
        <v>1.8720000000000001</v>
      </c>
      <c r="M986" s="69">
        <f t="shared" si="196"/>
        <v>2.1840000000000002</v>
      </c>
      <c r="N986" s="56">
        <f>INDEX(Rate_Chart!$A$1:$AK$127,MATCH(Data!J986,Rate_Chart!$A$1:$A$127,0),MATCH(Data!K986,Rate_Chart!$A$1:$AK$1,0))</f>
        <v>58.316400000000002</v>
      </c>
      <c r="O986" s="57">
        <f t="shared" si="197"/>
        <v>1516.2264</v>
      </c>
      <c r="P986" s="58">
        <f t="shared" si="198"/>
        <v>455.59687500000001</v>
      </c>
      <c r="Q986" s="58">
        <f t="shared" si="199"/>
        <v>303.73124999999999</v>
      </c>
      <c r="R986" s="66">
        <f t="shared" si="200"/>
        <v>26.533962000000002</v>
      </c>
      <c r="S986" s="64">
        <f t="shared" si="201"/>
        <v>97.5</v>
      </c>
      <c r="T986" s="66">
        <f t="shared" si="202"/>
        <v>1640.260362</v>
      </c>
      <c r="U986" s="68">
        <f t="shared" si="203"/>
        <v>63.086936999999999</v>
      </c>
      <c r="V986" s="68">
        <f t="shared" si="204"/>
        <v>492.86669531249998</v>
      </c>
      <c r="W986" s="68">
        <f t="shared" si="205"/>
        <v>328.57779687499999</v>
      </c>
    </row>
    <row r="987" spans="1:23" x14ac:dyDescent="0.25">
      <c r="A987" s="1" t="s">
        <v>922</v>
      </c>
      <c r="B987" s="61" t="s">
        <v>394</v>
      </c>
      <c r="C987" s="1" t="s">
        <v>589</v>
      </c>
      <c r="D987" s="1" t="s">
        <v>590</v>
      </c>
      <c r="E987" s="1" t="s">
        <v>343</v>
      </c>
      <c r="F987" s="62" t="str">
        <f t="shared" si="206"/>
        <v>60566</v>
      </c>
      <c r="G987" s="255">
        <v>10620059</v>
      </c>
      <c r="H987" s="1" t="s">
        <v>386</v>
      </c>
      <c r="I987" s="61">
        <v>26</v>
      </c>
      <c r="J987" s="61">
        <v>3.1</v>
      </c>
      <c r="K987" s="61">
        <v>8</v>
      </c>
      <c r="L987" s="69">
        <f t="shared" si="195"/>
        <v>0.80600000000000005</v>
      </c>
      <c r="M987" s="69">
        <f t="shared" si="196"/>
        <v>2.08</v>
      </c>
      <c r="N987" s="56">
        <f>INDEX(Rate_Chart!$A$1:$AK$127,MATCH(Data!J987,Rate_Chart!$A$1:$A$127,0),MATCH(Data!K987,Rate_Chart!$A$1:$AK$1,0))</f>
        <v>35.168112000000008</v>
      </c>
      <c r="O987" s="57">
        <f t="shared" si="197"/>
        <v>914.3709120000002</v>
      </c>
      <c r="P987" s="58">
        <f t="shared" si="198"/>
        <v>417.01318577075102</v>
      </c>
      <c r="Q987" s="58">
        <f t="shared" si="199"/>
        <v>278.00879051383401</v>
      </c>
      <c r="R987" s="66">
        <f t="shared" si="200"/>
        <v>16.001490960000005</v>
      </c>
      <c r="S987" s="64">
        <f t="shared" si="201"/>
        <v>97.5</v>
      </c>
      <c r="T987" s="66">
        <f t="shared" si="202"/>
        <v>1027.8724029600003</v>
      </c>
      <c r="U987" s="68">
        <f t="shared" si="203"/>
        <v>39.533553960000013</v>
      </c>
      <c r="V987" s="68">
        <f t="shared" si="204"/>
        <v>468.77731968379459</v>
      </c>
      <c r="W987" s="68">
        <f t="shared" si="205"/>
        <v>312.51821312252974</v>
      </c>
    </row>
    <row r="988" spans="1:23" x14ac:dyDescent="0.25">
      <c r="A988" s="1" t="s">
        <v>922</v>
      </c>
      <c r="B988" s="61" t="s">
        <v>395</v>
      </c>
      <c r="C988" s="1" t="s">
        <v>589</v>
      </c>
      <c r="D988" s="1" t="s">
        <v>590</v>
      </c>
      <c r="E988" s="1" t="s">
        <v>343</v>
      </c>
      <c r="F988" s="62" t="str">
        <f t="shared" si="206"/>
        <v>60566</v>
      </c>
      <c r="G988" s="255">
        <v>10620059</v>
      </c>
      <c r="H988" s="1" t="s">
        <v>386</v>
      </c>
      <c r="I988" s="61">
        <v>107</v>
      </c>
      <c r="J988" s="61">
        <v>4.3</v>
      </c>
      <c r="K988" s="61">
        <v>8.1999999999999993</v>
      </c>
      <c r="L988" s="69">
        <f t="shared" si="195"/>
        <v>4.601</v>
      </c>
      <c r="M988" s="69">
        <f t="shared" si="196"/>
        <v>8.7739999999999991</v>
      </c>
      <c r="N988" s="56">
        <f>INDEX(Rate_Chart!$A$1:$AK$127,MATCH(Data!J988,Rate_Chart!$A$1:$A$127,0),MATCH(Data!K988,Rate_Chart!$A$1:$AK$1,0))</f>
        <v>40.728139799999994</v>
      </c>
      <c r="O988" s="57">
        <f t="shared" si="197"/>
        <v>4357.9109585999995</v>
      </c>
      <c r="P988" s="58">
        <f t="shared" si="198"/>
        <v>417.01167030716726</v>
      </c>
      <c r="Q988" s="58">
        <f t="shared" si="199"/>
        <v>278.00778020477816</v>
      </c>
      <c r="R988" s="66">
        <f t="shared" si="200"/>
        <v>76.263441775499999</v>
      </c>
      <c r="S988" s="64">
        <f t="shared" si="201"/>
        <v>401.25</v>
      </c>
      <c r="T988" s="66">
        <f t="shared" si="202"/>
        <v>4835.4244003754993</v>
      </c>
      <c r="U988" s="68">
        <f t="shared" si="203"/>
        <v>45.190882246499996</v>
      </c>
      <c r="V988" s="68">
        <f t="shared" si="204"/>
        <v>462.70527897440275</v>
      </c>
      <c r="W988" s="68">
        <f t="shared" si="205"/>
        <v>308.47018598293516</v>
      </c>
    </row>
    <row r="989" spans="1:23" x14ac:dyDescent="0.25">
      <c r="A989" s="1" t="s">
        <v>923</v>
      </c>
      <c r="B989" s="61" t="s">
        <v>394</v>
      </c>
      <c r="C989" s="1" t="s">
        <v>589</v>
      </c>
      <c r="D989" s="1" t="s">
        <v>590</v>
      </c>
      <c r="E989" s="1" t="s">
        <v>343</v>
      </c>
      <c r="F989" s="62" t="str">
        <f t="shared" si="206"/>
        <v>60566</v>
      </c>
      <c r="G989" s="255">
        <v>10620059</v>
      </c>
      <c r="H989" s="1" t="s">
        <v>385</v>
      </c>
      <c r="I989" s="61">
        <v>24</v>
      </c>
      <c r="J989" s="61">
        <v>7.6</v>
      </c>
      <c r="K989" s="61">
        <v>8.8000000000000007</v>
      </c>
      <c r="L989" s="69">
        <f t="shared" si="195"/>
        <v>1.8239999999999998</v>
      </c>
      <c r="M989" s="69">
        <f t="shared" si="196"/>
        <v>2.1120000000000001</v>
      </c>
      <c r="N989" s="56">
        <f>INDEX(Rate_Chart!$A$1:$AK$127,MATCH(Data!J989,Rate_Chart!$A$1:$A$127,0),MATCH(Data!K989,Rate_Chart!$A$1:$AK$1,0))</f>
        <v>62.825400000000002</v>
      </c>
      <c r="O989" s="57">
        <f t="shared" si="197"/>
        <v>1507.8096</v>
      </c>
      <c r="P989" s="58">
        <f t="shared" si="198"/>
        <v>466.5252475247525</v>
      </c>
      <c r="Q989" s="58">
        <f t="shared" si="199"/>
        <v>311.01683168316833</v>
      </c>
      <c r="R989" s="66">
        <f t="shared" si="200"/>
        <v>26.386668000000004</v>
      </c>
      <c r="S989" s="64">
        <f t="shared" si="201"/>
        <v>90</v>
      </c>
      <c r="T989" s="66">
        <f t="shared" si="202"/>
        <v>1624.1962680000001</v>
      </c>
      <c r="U989" s="68">
        <f t="shared" si="203"/>
        <v>67.674844500000006</v>
      </c>
      <c r="V989" s="68">
        <f t="shared" si="204"/>
        <v>502.53597400990105</v>
      </c>
      <c r="W989" s="68">
        <f t="shared" si="205"/>
        <v>335.02398267326737</v>
      </c>
    </row>
    <row r="990" spans="1:23" x14ac:dyDescent="0.25">
      <c r="A990" s="1" t="s">
        <v>923</v>
      </c>
      <c r="B990" s="61" t="s">
        <v>395</v>
      </c>
      <c r="C990" s="1" t="s">
        <v>589</v>
      </c>
      <c r="D990" s="1" t="s">
        <v>590</v>
      </c>
      <c r="E990" s="1" t="s">
        <v>343</v>
      </c>
      <c r="F990" s="62" t="str">
        <f t="shared" si="206"/>
        <v>60566</v>
      </c>
      <c r="G990" s="255">
        <v>10620059</v>
      </c>
      <c r="H990" s="1" t="s">
        <v>385</v>
      </c>
      <c r="I990" s="61">
        <v>38</v>
      </c>
      <c r="J990" s="61">
        <v>5.7</v>
      </c>
      <c r="K990" s="61">
        <v>8.6</v>
      </c>
      <c r="L990" s="69">
        <f t="shared" si="195"/>
        <v>2.1659999999999999</v>
      </c>
      <c r="M990" s="69">
        <f t="shared" si="196"/>
        <v>3.2680000000000002</v>
      </c>
      <c r="N990" s="56">
        <f>INDEX(Rate_Chart!$A$1:$AK$127,MATCH(Data!J990,Rate_Chart!$A$1:$A$127,0),MATCH(Data!K990,Rate_Chart!$A$1:$AK$1,0))</f>
        <v>46.643099999999997</v>
      </c>
      <c r="O990" s="57">
        <f t="shared" si="197"/>
        <v>1772.4377999999999</v>
      </c>
      <c r="P990" s="58">
        <f t="shared" si="198"/>
        <v>407.95714285714286</v>
      </c>
      <c r="Q990" s="58">
        <f t="shared" si="199"/>
        <v>271.97142857142859</v>
      </c>
      <c r="R990" s="66">
        <f t="shared" si="200"/>
        <v>31.017661500000003</v>
      </c>
      <c r="S990" s="64">
        <f t="shared" si="201"/>
        <v>142.5</v>
      </c>
      <c r="T990" s="66">
        <f t="shared" si="202"/>
        <v>1945.9554615</v>
      </c>
      <c r="U990" s="68">
        <f t="shared" si="203"/>
        <v>51.209354249999997</v>
      </c>
      <c r="V990" s="68">
        <f t="shared" si="204"/>
        <v>447.89522667638482</v>
      </c>
      <c r="W990" s="68">
        <f t="shared" si="205"/>
        <v>298.59681778425653</v>
      </c>
    </row>
    <row r="991" spans="1:23" x14ac:dyDescent="0.25">
      <c r="A991" s="1" t="s">
        <v>923</v>
      </c>
      <c r="B991" s="61" t="s">
        <v>395</v>
      </c>
      <c r="C991" s="1" t="s">
        <v>589</v>
      </c>
      <c r="D991" s="1" t="s">
        <v>590</v>
      </c>
      <c r="E991" s="1" t="s">
        <v>343</v>
      </c>
      <c r="F991" s="62" t="str">
        <f t="shared" si="206"/>
        <v>60566</v>
      </c>
      <c r="G991" s="255">
        <v>10620059</v>
      </c>
      <c r="H991" s="1" t="s">
        <v>386</v>
      </c>
      <c r="I991" s="61">
        <v>51</v>
      </c>
      <c r="J991" s="61">
        <v>3</v>
      </c>
      <c r="K991" s="61">
        <v>8</v>
      </c>
      <c r="L991" s="69">
        <f t="shared" si="195"/>
        <v>1.53</v>
      </c>
      <c r="M991" s="69">
        <f t="shared" si="196"/>
        <v>4.08</v>
      </c>
      <c r="N991" s="56">
        <f>INDEX(Rate_Chart!$A$1:$AK$127,MATCH(Data!J991,Rate_Chart!$A$1:$A$127,0),MATCH(Data!K991,Rate_Chart!$A$1:$AK$1,0))</f>
        <v>34.751112000000006</v>
      </c>
      <c r="O991" s="57">
        <f t="shared" si="197"/>
        <v>1772.3067120000003</v>
      </c>
      <c r="P991" s="58">
        <f t="shared" si="198"/>
        <v>417.01334400000002</v>
      </c>
      <c r="Q991" s="58">
        <f t="shared" si="199"/>
        <v>278.00889599999999</v>
      </c>
      <c r="R991" s="66">
        <f t="shared" si="200"/>
        <v>31.015367460000007</v>
      </c>
      <c r="S991" s="64">
        <f t="shared" si="201"/>
        <v>191.25</v>
      </c>
      <c r="T991" s="66">
        <f t="shared" si="202"/>
        <v>1994.5720794600002</v>
      </c>
      <c r="U991" s="68">
        <f t="shared" si="203"/>
        <v>39.109256460000005</v>
      </c>
      <c r="V991" s="68">
        <f t="shared" si="204"/>
        <v>469.31107752000003</v>
      </c>
      <c r="W991" s="68">
        <f t="shared" si="205"/>
        <v>312.87405168000004</v>
      </c>
    </row>
    <row r="992" spans="1:23" x14ac:dyDescent="0.25">
      <c r="A992" s="1" t="s">
        <v>924</v>
      </c>
      <c r="B992" s="61" t="s">
        <v>394</v>
      </c>
      <c r="C992" s="1" t="s">
        <v>589</v>
      </c>
      <c r="D992" s="1" t="s">
        <v>590</v>
      </c>
      <c r="E992" s="1" t="s">
        <v>343</v>
      </c>
      <c r="F992" s="62" t="str">
        <f t="shared" si="206"/>
        <v>60566</v>
      </c>
      <c r="G992" s="255">
        <v>10620059</v>
      </c>
      <c r="H992" s="1" t="s">
        <v>385</v>
      </c>
      <c r="I992" s="61">
        <v>25</v>
      </c>
      <c r="J992" s="61">
        <v>7.2</v>
      </c>
      <c r="K992" s="61">
        <v>8.8000000000000007</v>
      </c>
      <c r="L992" s="69">
        <f t="shared" si="195"/>
        <v>1.8</v>
      </c>
      <c r="M992" s="69">
        <f t="shared" si="196"/>
        <v>2.2000000000000002</v>
      </c>
      <c r="N992" s="56">
        <f>INDEX(Rate_Chart!$A$1:$AK$127,MATCH(Data!J992,Rate_Chart!$A$1:$A$127,0),MATCH(Data!K992,Rate_Chart!$A$1:$AK$1,0))</f>
        <v>59.518800000000006</v>
      </c>
      <c r="O992" s="57">
        <f t="shared" si="197"/>
        <v>1487.9700000000003</v>
      </c>
      <c r="P992" s="58">
        <f t="shared" si="198"/>
        <v>455.50102040816324</v>
      </c>
      <c r="Q992" s="58">
        <f t="shared" si="199"/>
        <v>303.66734693877549</v>
      </c>
      <c r="R992" s="66">
        <f t="shared" si="200"/>
        <v>26.039475000000007</v>
      </c>
      <c r="S992" s="64">
        <f t="shared" si="201"/>
        <v>93.75</v>
      </c>
      <c r="T992" s="66">
        <f t="shared" si="202"/>
        <v>1607.7594750000003</v>
      </c>
      <c r="U992" s="68">
        <f t="shared" si="203"/>
        <v>64.310379000000012</v>
      </c>
      <c r="V992" s="68">
        <f t="shared" si="204"/>
        <v>492.17126785714288</v>
      </c>
      <c r="W992" s="68">
        <f t="shared" si="205"/>
        <v>328.11417857142857</v>
      </c>
    </row>
    <row r="993" spans="1:23" x14ac:dyDescent="0.25">
      <c r="A993" s="1" t="s">
        <v>924</v>
      </c>
      <c r="B993" s="61" t="s">
        <v>395</v>
      </c>
      <c r="C993" s="1" t="s">
        <v>589</v>
      </c>
      <c r="D993" s="1" t="s">
        <v>590</v>
      </c>
      <c r="E993" s="1" t="s">
        <v>343</v>
      </c>
      <c r="F993" s="62" t="str">
        <f t="shared" si="206"/>
        <v>60566</v>
      </c>
      <c r="G993" s="255">
        <v>10620059</v>
      </c>
      <c r="H993" s="1" t="s">
        <v>385</v>
      </c>
      <c r="I993" s="61">
        <v>40</v>
      </c>
      <c r="J993" s="61">
        <v>5.6</v>
      </c>
      <c r="K993" s="61">
        <v>8.4</v>
      </c>
      <c r="L993" s="69">
        <f t="shared" si="195"/>
        <v>2.2400000000000002</v>
      </c>
      <c r="M993" s="69">
        <f t="shared" si="196"/>
        <v>3.36</v>
      </c>
      <c r="N993" s="56">
        <f>INDEX(Rate_Chart!$A$1:$AK$127,MATCH(Data!J993,Rate_Chart!$A$1:$A$127,0),MATCH(Data!K993,Rate_Chart!$A$1:$AK$1,0))</f>
        <v>45.357199999999999</v>
      </c>
      <c r="O993" s="57">
        <f t="shared" si="197"/>
        <v>1814.288</v>
      </c>
      <c r="P993" s="58">
        <f t="shared" si="198"/>
        <v>404.97500000000002</v>
      </c>
      <c r="Q993" s="58">
        <f t="shared" si="199"/>
        <v>269.98333333333335</v>
      </c>
      <c r="R993" s="66">
        <f t="shared" si="200"/>
        <v>31.750040000000002</v>
      </c>
      <c r="S993" s="64">
        <f t="shared" si="201"/>
        <v>150</v>
      </c>
      <c r="T993" s="66">
        <f t="shared" si="202"/>
        <v>1996.0380399999999</v>
      </c>
      <c r="U993" s="68">
        <f t="shared" si="203"/>
        <v>49.900950999999999</v>
      </c>
      <c r="V993" s="68">
        <f t="shared" si="204"/>
        <v>445.54420535714291</v>
      </c>
      <c r="W993" s="68">
        <f t="shared" si="205"/>
        <v>297.02947023809526</v>
      </c>
    </row>
    <row r="994" spans="1:23" x14ac:dyDescent="0.25">
      <c r="A994" s="1" t="s">
        <v>924</v>
      </c>
      <c r="B994" s="61" t="s">
        <v>395</v>
      </c>
      <c r="C994" s="1" t="s">
        <v>589</v>
      </c>
      <c r="D994" s="1" t="s">
        <v>590</v>
      </c>
      <c r="E994" s="1" t="s">
        <v>343</v>
      </c>
      <c r="F994" s="62" t="str">
        <f t="shared" si="206"/>
        <v>60566</v>
      </c>
      <c r="G994" s="255">
        <v>10620059</v>
      </c>
      <c r="H994" s="1" t="s">
        <v>386</v>
      </c>
      <c r="I994" s="61">
        <v>55</v>
      </c>
      <c r="J994" s="61">
        <v>3.2</v>
      </c>
      <c r="K994" s="61">
        <v>8</v>
      </c>
      <c r="L994" s="69">
        <f t="shared" si="195"/>
        <v>1.76</v>
      </c>
      <c r="M994" s="69">
        <f t="shared" si="196"/>
        <v>4.4000000000000004</v>
      </c>
      <c r="N994" s="56">
        <f>INDEX(Rate_Chart!$A$1:$AK$127,MATCH(Data!J994,Rate_Chart!$A$1:$A$127,0),MATCH(Data!K994,Rate_Chart!$A$1:$AK$1,0))</f>
        <v>35.585112000000002</v>
      </c>
      <c r="O994" s="57">
        <f t="shared" si="197"/>
        <v>1957.1811600000001</v>
      </c>
      <c r="P994" s="58">
        <f t="shared" si="198"/>
        <v>417.01303124999998</v>
      </c>
      <c r="Q994" s="58">
        <f t="shared" si="199"/>
        <v>278.00868750000001</v>
      </c>
      <c r="R994" s="66">
        <f t="shared" si="200"/>
        <v>34.250670300000003</v>
      </c>
      <c r="S994" s="64">
        <f t="shared" si="201"/>
        <v>206.25</v>
      </c>
      <c r="T994" s="66">
        <f t="shared" si="202"/>
        <v>2197.6818303</v>
      </c>
      <c r="U994" s="68">
        <f t="shared" si="203"/>
        <v>39.957851460000001</v>
      </c>
      <c r="V994" s="68">
        <f t="shared" si="204"/>
        <v>468.25607179687495</v>
      </c>
      <c r="W994" s="68">
        <f t="shared" si="205"/>
        <v>312.17071453124998</v>
      </c>
    </row>
    <row r="995" spans="1:23" x14ac:dyDescent="0.25">
      <c r="A995" s="1" t="s">
        <v>921</v>
      </c>
      <c r="B995" s="61" t="s">
        <v>394</v>
      </c>
      <c r="C995" s="1" t="s">
        <v>589</v>
      </c>
      <c r="D995" s="1" t="s">
        <v>590</v>
      </c>
      <c r="E995" s="1" t="s">
        <v>344</v>
      </c>
      <c r="F995" s="62" t="str">
        <f t="shared" si="206"/>
        <v>60573</v>
      </c>
      <c r="G995" s="255">
        <v>10620067</v>
      </c>
      <c r="H995" s="1" t="s">
        <v>385</v>
      </c>
      <c r="I995" s="61">
        <v>99</v>
      </c>
      <c r="J995" s="61">
        <v>6.7</v>
      </c>
      <c r="K995" s="61">
        <v>8.8000000000000007</v>
      </c>
      <c r="L995" s="69">
        <f t="shared" si="195"/>
        <v>6.6330000000000009</v>
      </c>
      <c r="M995" s="69">
        <f t="shared" si="196"/>
        <v>8.7119999999999997</v>
      </c>
      <c r="N995" s="56">
        <f>INDEX(Rate_Chart!$A$1:$AK$127,MATCH(Data!J995,Rate_Chart!$A$1:$A$127,0),MATCH(Data!K995,Rate_Chart!$A$1:$AK$1,0))</f>
        <v>55.385550000000002</v>
      </c>
      <c r="O995" s="57">
        <f t="shared" si="197"/>
        <v>5483.1694500000003</v>
      </c>
      <c r="P995" s="58">
        <f t="shared" si="198"/>
        <v>440.73381962864721</v>
      </c>
      <c r="Q995" s="58">
        <f t="shared" si="199"/>
        <v>293.82254641909816</v>
      </c>
      <c r="R995" s="66">
        <f t="shared" si="200"/>
        <v>95.955465375000017</v>
      </c>
      <c r="S995" s="64">
        <f t="shared" si="201"/>
        <v>371.25</v>
      </c>
      <c r="T995" s="66">
        <f t="shared" si="202"/>
        <v>5950.3749153750005</v>
      </c>
      <c r="U995" s="68">
        <f t="shared" si="203"/>
        <v>60.104797125000005</v>
      </c>
      <c r="V995" s="68">
        <f t="shared" si="204"/>
        <v>478.28751027851456</v>
      </c>
      <c r="W995" s="68">
        <f t="shared" si="205"/>
        <v>318.85834018567635</v>
      </c>
    </row>
    <row r="996" spans="1:23" x14ac:dyDescent="0.25">
      <c r="A996" s="1" t="s">
        <v>921</v>
      </c>
      <c r="B996" s="61" t="s">
        <v>395</v>
      </c>
      <c r="C996" s="1" t="s">
        <v>589</v>
      </c>
      <c r="D996" s="1" t="s">
        <v>590</v>
      </c>
      <c r="E996" s="1" t="s">
        <v>344</v>
      </c>
      <c r="F996" s="62" t="str">
        <f t="shared" si="206"/>
        <v>60573</v>
      </c>
      <c r="G996" s="255">
        <v>10620067</v>
      </c>
      <c r="H996" s="1" t="s">
        <v>385</v>
      </c>
      <c r="I996" s="61">
        <v>72</v>
      </c>
      <c r="J996" s="61">
        <v>6.4</v>
      </c>
      <c r="K996" s="61">
        <v>8.6</v>
      </c>
      <c r="L996" s="69">
        <f t="shared" si="195"/>
        <v>4.6080000000000005</v>
      </c>
      <c r="M996" s="69">
        <f t="shared" si="196"/>
        <v>6.1919999999999993</v>
      </c>
      <c r="N996" s="56">
        <f>INDEX(Rate_Chart!$A$1:$AK$127,MATCH(Data!J996,Rate_Chart!$A$1:$A$127,0),MATCH(Data!K996,Rate_Chart!$A$1:$AK$1,0))</f>
        <v>52.371199999999995</v>
      </c>
      <c r="O996" s="57">
        <f t="shared" si="197"/>
        <v>3770.7263999999996</v>
      </c>
      <c r="P996" s="58">
        <f t="shared" si="198"/>
        <v>431.6307692307692</v>
      </c>
      <c r="Q996" s="58">
        <f t="shared" si="199"/>
        <v>287.75384615384615</v>
      </c>
      <c r="R996" s="66">
        <f t="shared" si="200"/>
        <v>65.987712000000002</v>
      </c>
      <c r="S996" s="64">
        <f t="shared" si="201"/>
        <v>270</v>
      </c>
      <c r="T996" s="66">
        <f t="shared" si="202"/>
        <v>4106.7141119999997</v>
      </c>
      <c r="U996" s="68">
        <f t="shared" si="203"/>
        <v>57.037695999999997</v>
      </c>
      <c r="V996" s="68">
        <f t="shared" si="204"/>
        <v>470.0909010989011</v>
      </c>
      <c r="W996" s="68">
        <f t="shared" si="205"/>
        <v>313.39393406593405</v>
      </c>
    </row>
    <row r="997" spans="1:23" x14ac:dyDescent="0.25">
      <c r="A997" s="1" t="s">
        <v>902</v>
      </c>
      <c r="B997" s="61" t="s">
        <v>394</v>
      </c>
      <c r="C997" s="1" t="s">
        <v>589</v>
      </c>
      <c r="D997" s="1" t="s">
        <v>590</v>
      </c>
      <c r="E997" s="1" t="s">
        <v>344</v>
      </c>
      <c r="F997" s="62" t="str">
        <f t="shared" si="206"/>
        <v>60573</v>
      </c>
      <c r="G997" s="255">
        <v>10620067</v>
      </c>
      <c r="H997" s="1" t="s">
        <v>385</v>
      </c>
      <c r="I997" s="61">
        <v>90</v>
      </c>
      <c r="J997" s="61">
        <v>6.7</v>
      </c>
      <c r="K997" s="61">
        <v>8.8000000000000007</v>
      </c>
      <c r="L997" s="69">
        <f t="shared" si="195"/>
        <v>6.03</v>
      </c>
      <c r="M997" s="69">
        <f t="shared" si="196"/>
        <v>7.9200000000000008</v>
      </c>
      <c r="N997" s="56">
        <f>INDEX(Rate_Chart!$A$1:$AK$127,MATCH(Data!J997,Rate_Chart!$A$1:$A$127,0),MATCH(Data!K997,Rate_Chart!$A$1:$AK$1,0))</f>
        <v>55.385550000000002</v>
      </c>
      <c r="O997" s="57">
        <f t="shared" si="197"/>
        <v>4984.6995000000006</v>
      </c>
      <c r="P997" s="58">
        <f t="shared" si="198"/>
        <v>440.73381962864721</v>
      </c>
      <c r="Q997" s="58">
        <f t="shared" si="199"/>
        <v>293.82254641909816</v>
      </c>
      <c r="R997" s="66">
        <f t="shared" si="200"/>
        <v>87.232241250000015</v>
      </c>
      <c r="S997" s="64">
        <f t="shared" si="201"/>
        <v>337.5</v>
      </c>
      <c r="T997" s="66">
        <f t="shared" si="202"/>
        <v>5409.4317412500004</v>
      </c>
      <c r="U997" s="68">
        <f t="shared" si="203"/>
        <v>60.104797125000005</v>
      </c>
      <c r="V997" s="68">
        <f t="shared" si="204"/>
        <v>478.28751027851456</v>
      </c>
      <c r="W997" s="68">
        <f t="shared" si="205"/>
        <v>318.85834018567635</v>
      </c>
    </row>
    <row r="998" spans="1:23" x14ac:dyDescent="0.25">
      <c r="A998" s="1" t="s">
        <v>902</v>
      </c>
      <c r="B998" s="61" t="s">
        <v>395</v>
      </c>
      <c r="C998" s="1" t="s">
        <v>589</v>
      </c>
      <c r="D998" s="1" t="s">
        <v>590</v>
      </c>
      <c r="E998" s="1" t="s">
        <v>344</v>
      </c>
      <c r="F998" s="62" t="str">
        <f t="shared" si="206"/>
        <v>60573</v>
      </c>
      <c r="G998" s="255">
        <v>10620067</v>
      </c>
      <c r="H998" s="1" t="s">
        <v>385</v>
      </c>
      <c r="I998" s="61">
        <v>68</v>
      </c>
      <c r="J998" s="61">
        <v>6.8</v>
      </c>
      <c r="K998" s="61">
        <v>8.8000000000000007</v>
      </c>
      <c r="L998" s="69">
        <f t="shared" si="195"/>
        <v>4.6239999999999997</v>
      </c>
      <c r="M998" s="69">
        <f t="shared" si="196"/>
        <v>5.9840000000000009</v>
      </c>
      <c r="N998" s="56">
        <f>INDEX(Rate_Chart!$A$1:$AK$127,MATCH(Data!J998,Rate_Chart!$A$1:$A$127,0),MATCH(Data!K998,Rate_Chart!$A$1:$AK$1,0))</f>
        <v>56.212200000000003</v>
      </c>
      <c r="O998" s="57">
        <f t="shared" si="197"/>
        <v>3822.4296000000004</v>
      </c>
      <c r="P998" s="58">
        <f t="shared" si="198"/>
        <v>443.78052631578947</v>
      </c>
      <c r="Q998" s="58">
        <f t="shared" si="199"/>
        <v>295.8536842105263</v>
      </c>
      <c r="R998" s="66">
        <f t="shared" si="200"/>
        <v>66.89251800000001</v>
      </c>
      <c r="S998" s="64">
        <f t="shared" si="201"/>
        <v>255</v>
      </c>
      <c r="T998" s="66">
        <f t="shared" si="202"/>
        <v>4144.322118</v>
      </c>
      <c r="U998" s="68">
        <f t="shared" si="203"/>
        <v>60.945913500000003</v>
      </c>
      <c r="V998" s="68">
        <f t="shared" si="204"/>
        <v>481.15194868421054</v>
      </c>
      <c r="W998" s="68">
        <f t="shared" si="205"/>
        <v>320.76796578947369</v>
      </c>
    </row>
    <row r="999" spans="1:23" x14ac:dyDescent="0.25">
      <c r="A999" s="1" t="s">
        <v>902</v>
      </c>
      <c r="B999" s="61" t="s">
        <v>395</v>
      </c>
      <c r="C999" s="1" t="s">
        <v>589</v>
      </c>
      <c r="D999" s="1" t="s">
        <v>590</v>
      </c>
      <c r="E999" s="1" t="s">
        <v>344</v>
      </c>
      <c r="F999" s="62" t="str">
        <f t="shared" si="206"/>
        <v>60573</v>
      </c>
      <c r="G999" s="255">
        <v>10620067</v>
      </c>
      <c r="H999" s="1" t="s">
        <v>386</v>
      </c>
      <c r="I999" s="61">
        <v>69</v>
      </c>
      <c r="J999" s="61">
        <v>3</v>
      </c>
      <c r="K999" s="61">
        <v>8</v>
      </c>
      <c r="L999" s="69">
        <f t="shared" si="195"/>
        <v>2.0699999999999998</v>
      </c>
      <c r="M999" s="69">
        <f t="shared" si="196"/>
        <v>5.52</v>
      </c>
      <c r="N999" s="56">
        <f>INDEX(Rate_Chart!$A$1:$AK$127,MATCH(Data!J999,Rate_Chart!$A$1:$A$127,0),MATCH(Data!K999,Rate_Chart!$A$1:$AK$1,0))</f>
        <v>34.751112000000006</v>
      </c>
      <c r="O999" s="57">
        <f t="shared" si="197"/>
        <v>2397.8267280000005</v>
      </c>
      <c r="P999" s="58">
        <f t="shared" si="198"/>
        <v>417.01334400000002</v>
      </c>
      <c r="Q999" s="58">
        <f t="shared" si="199"/>
        <v>278.00889599999999</v>
      </c>
      <c r="R999" s="66">
        <f t="shared" si="200"/>
        <v>41.961967740000013</v>
      </c>
      <c r="S999" s="64">
        <f t="shared" si="201"/>
        <v>258.75</v>
      </c>
      <c r="T999" s="66">
        <f t="shared" si="202"/>
        <v>2698.5386957400005</v>
      </c>
      <c r="U999" s="68">
        <f t="shared" si="203"/>
        <v>39.109256460000005</v>
      </c>
      <c r="V999" s="68">
        <f t="shared" si="204"/>
        <v>469.31107752000003</v>
      </c>
      <c r="W999" s="68">
        <f t="shared" si="205"/>
        <v>312.87405168000004</v>
      </c>
    </row>
    <row r="1000" spans="1:23" x14ac:dyDescent="0.25">
      <c r="A1000" s="1" t="s">
        <v>903</v>
      </c>
      <c r="B1000" s="61" t="s">
        <v>394</v>
      </c>
      <c r="C1000" s="1" t="s">
        <v>589</v>
      </c>
      <c r="D1000" s="1" t="s">
        <v>590</v>
      </c>
      <c r="E1000" s="1" t="s">
        <v>344</v>
      </c>
      <c r="F1000" s="62" t="str">
        <f t="shared" si="206"/>
        <v>60573</v>
      </c>
      <c r="G1000" s="255">
        <v>10620067</v>
      </c>
      <c r="H1000" s="1" t="s">
        <v>385</v>
      </c>
      <c r="I1000" s="61">
        <v>91</v>
      </c>
      <c r="J1000" s="61">
        <v>6.7</v>
      </c>
      <c r="K1000" s="61">
        <v>8.8000000000000007</v>
      </c>
      <c r="L1000" s="69">
        <f t="shared" si="195"/>
        <v>6.0970000000000004</v>
      </c>
      <c r="M1000" s="69">
        <f t="shared" si="196"/>
        <v>8.0080000000000009</v>
      </c>
      <c r="N1000" s="56">
        <f>INDEX(Rate_Chart!$A$1:$AK$127,MATCH(Data!J1000,Rate_Chart!$A$1:$A$127,0),MATCH(Data!K1000,Rate_Chart!$A$1:$AK$1,0))</f>
        <v>55.385550000000002</v>
      </c>
      <c r="O1000" s="57">
        <f t="shared" si="197"/>
        <v>5040.0850500000006</v>
      </c>
      <c r="P1000" s="58">
        <f t="shared" si="198"/>
        <v>440.73381962864721</v>
      </c>
      <c r="Q1000" s="58">
        <f t="shared" si="199"/>
        <v>293.82254641909816</v>
      </c>
      <c r="R1000" s="66">
        <f t="shared" si="200"/>
        <v>88.201488375000025</v>
      </c>
      <c r="S1000" s="64">
        <f t="shared" si="201"/>
        <v>341.25</v>
      </c>
      <c r="T1000" s="66">
        <f t="shared" si="202"/>
        <v>5469.5365383750004</v>
      </c>
      <c r="U1000" s="68">
        <f t="shared" si="203"/>
        <v>60.104797125000005</v>
      </c>
      <c r="V1000" s="68">
        <f t="shared" si="204"/>
        <v>478.28751027851456</v>
      </c>
      <c r="W1000" s="68">
        <f t="shared" si="205"/>
        <v>318.85834018567635</v>
      </c>
    </row>
    <row r="1001" spans="1:23" x14ac:dyDescent="0.25">
      <c r="A1001" s="1" t="s">
        <v>903</v>
      </c>
      <c r="B1001" s="61" t="s">
        <v>395</v>
      </c>
      <c r="C1001" s="1" t="s">
        <v>589</v>
      </c>
      <c r="D1001" s="1" t="s">
        <v>590</v>
      </c>
      <c r="E1001" s="1" t="s">
        <v>344</v>
      </c>
      <c r="F1001" s="62" t="str">
        <f t="shared" si="206"/>
        <v>60573</v>
      </c>
      <c r="G1001" s="255">
        <v>10620067</v>
      </c>
      <c r="H1001" s="1" t="s">
        <v>385</v>
      </c>
      <c r="I1001" s="61">
        <v>72</v>
      </c>
      <c r="J1001" s="61">
        <v>5.9</v>
      </c>
      <c r="K1001" s="61">
        <v>8.8000000000000007</v>
      </c>
      <c r="L1001" s="69">
        <f t="shared" si="195"/>
        <v>4.2480000000000002</v>
      </c>
      <c r="M1001" s="69">
        <f t="shared" si="196"/>
        <v>6.3360000000000003</v>
      </c>
      <c r="N1001" s="56">
        <f>INDEX(Rate_Chart!$A$1:$AK$127,MATCH(Data!J1001,Rate_Chart!$A$1:$A$127,0),MATCH(Data!K1001,Rate_Chart!$A$1:$AK$1,0))</f>
        <v>48.772350000000003</v>
      </c>
      <c r="O1001" s="57">
        <f t="shared" si="197"/>
        <v>3511.6092000000003</v>
      </c>
      <c r="P1001" s="58">
        <f t="shared" si="198"/>
        <v>414.49589235127479</v>
      </c>
      <c r="Q1001" s="58">
        <f t="shared" si="199"/>
        <v>276.33059490084986</v>
      </c>
      <c r="R1001" s="66">
        <f t="shared" si="200"/>
        <v>61.453161000000009</v>
      </c>
      <c r="S1001" s="64">
        <f t="shared" si="201"/>
        <v>270</v>
      </c>
      <c r="T1001" s="66">
        <f t="shared" si="202"/>
        <v>3843.0623610000002</v>
      </c>
      <c r="U1001" s="68">
        <f t="shared" si="203"/>
        <v>53.375866125000002</v>
      </c>
      <c r="V1001" s="68">
        <f t="shared" si="204"/>
        <v>453.61925885269125</v>
      </c>
      <c r="W1001" s="68">
        <f t="shared" si="205"/>
        <v>302.41283923512748</v>
      </c>
    </row>
    <row r="1002" spans="1:23" x14ac:dyDescent="0.25">
      <c r="A1002" s="1" t="s">
        <v>903</v>
      </c>
      <c r="B1002" s="61" t="s">
        <v>395</v>
      </c>
      <c r="C1002" s="1" t="s">
        <v>589</v>
      </c>
      <c r="D1002" s="1" t="s">
        <v>590</v>
      </c>
      <c r="E1002" s="1" t="s">
        <v>344</v>
      </c>
      <c r="F1002" s="62" t="str">
        <f t="shared" si="206"/>
        <v>60573</v>
      </c>
      <c r="G1002" s="255">
        <v>10620067</v>
      </c>
      <c r="H1002" s="1" t="s">
        <v>386</v>
      </c>
      <c r="I1002" s="61">
        <v>76</v>
      </c>
      <c r="J1002" s="61">
        <v>3.1</v>
      </c>
      <c r="K1002" s="61">
        <v>8</v>
      </c>
      <c r="L1002" s="69">
        <f t="shared" si="195"/>
        <v>2.3559999999999999</v>
      </c>
      <c r="M1002" s="69">
        <f t="shared" si="196"/>
        <v>6.08</v>
      </c>
      <c r="N1002" s="56">
        <f>INDEX(Rate_Chart!$A$1:$AK$127,MATCH(Data!J1002,Rate_Chart!$A$1:$A$127,0),MATCH(Data!K1002,Rate_Chart!$A$1:$AK$1,0))</f>
        <v>35.168112000000008</v>
      </c>
      <c r="O1002" s="57">
        <f t="shared" si="197"/>
        <v>2672.7765120000004</v>
      </c>
      <c r="P1002" s="58">
        <f t="shared" si="198"/>
        <v>417.01318577075102</v>
      </c>
      <c r="Q1002" s="58">
        <f t="shared" si="199"/>
        <v>278.00879051383401</v>
      </c>
      <c r="R1002" s="66">
        <f t="shared" si="200"/>
        <v>46.773588960000012</v>
      </c>
      <c r="S1002" s="64">
        <f t="shared" si="201"/>
        <v>285</v>
      </c>
      <c r="T1002" s="66">
        <f t="shared" si="202"/>
        <v>3004.5501009600002</v>
      </c>
      <c r="U1002" s="68">
        <f t="shared" si="203"/>
        <v>39.533553960000006</v>
      </c>
      <c r="V1002" s="68">
        <f t="shared" si="204"/>
        <v>468.77731968379447</v>
      </c>
      <c r="W1002" s="68">
        <f t="shared" si="205"/>
        <v>312.51821312252963</v>
      </c>
    </row>
    <row r="1003" spans="1:23" x14ac:dyDescent="0.25">
      <c r="A1003" s="1" t="s">
        <v>904</v>
      </c>
      <c r="B1003" s="61" t="s">
        <v>394</v>
      </c>
      <c r="C1003" s="1" t="s">
        <v>589</v>
      </c>
      <c r="D1003" s="1" t="s">
        <v>590</v>
      </c>
      <c r="E1003" s="1" t="s">
        <v>344</v>
      </c>
      <c r="F1003" s="62" t="str">
        <f t="shared" si="206"/>
        <v>60573</v>
      </c>
      <c r="G1003" s="255">
        <v>10620067</v>
      </c>
      <c r="H1003" s="1" t="s">
        <v>385</v>
      </c>
      <c r="I1003" s="61">
        <v>91</v>
      </c>
      <c r="J1003" s="61">
        <v>6.7</v>
      </c>
      <c r="K1003" s="61">
        <v>8.8000000000000007</v>
      </c>
      <c r="L1003" s="69">
        <f t="shared" si="195"/>
        <v>6.0970000000000004</v>
      </c>
      <c r="M1003" s="69">
        <f t="shared" si="196"/>
        <v>8.0080000000000009</v>
      </c>
      <c r="N1003" s="56">
        <f>INDEX(Rate_Chart!$A$1:$AK$127,MATCH(Data!J1003,Rate_Chart!$A$1:$A$127,0),MATCH(Data!K1003,Rate_Chart!$A$1:$AK$1,0))</f>
        <v>55.385550000000002</v>
      </c>
      <c r="O1003" s="57">
        <f t="shared" si="197"/>
        <v>5040.0850500000006</v>
      </c>
      <c r="P1003" s="58">
        <f t="shared" si="198"/>
        <v>440.73381962864721</v>
      </c>
      <c r="Q1003" s="58">
        <f t="shared" si="199"/>
        <v>293.82254641909816</v>
      </c>
      <c r="R1003" s="66">
        <f t="shared" si="200"/>
        <v>88.201488375000025</v>
      </c>
      <c r="S1003" s="64">
        <f t="shared" si="201"/>
        <v>341.25</v>
      </c>
      <c r="T1003" s="66">
        <f t="shared" si="202"/>
        <v>5469.5365383750004</v>
      </c>
      <c r="U1003" s="68">
        <f t="shared" si="203"/>
        <v>60.104797125000005</v>
      </c>
      <c r="V1003" s="68">
        <f t="shared" si="204"/>
        <v>478.28751027851456</v>
      </c>
      <c r="W1003" s="68">
        <f t="shared" si="205"/>
        <v>318.85834018567635</v>
      </c>
    </row>
    <row r="1004" spans="1:23" x14ac:dyDescent="0.25">
      <c r="A1004" s="1" t="s">
        <v>904</v>
      </c>
      <c r="B1004" s="61" t="s">
        <v>395</v>
      </c>
      <c r="C1004" s="1" t="s">
        <v>589</v>
      </c>
      <c r="D1004" s="1" t="s">
        <v>590</v>
      </c>
      <c r="E1004" s="1" t="s">
        <v>344</v>
      </c>
      <c r="F1004" s="62" t="str">
        <f t="shared" si="206"/>
        <v>60573</v>
      </c>
      <c r="G1004" s="255">
        <v>10620067</v>
      </c>
      <c r="H1004" s="1" t="s">
        <v>385</v>
      </c>
      <c r="I1004" s="61">
        <v>76</v>
      </c>
      <c r="J1004" s="61">
        <v>6.1</v>
      </c>
      <c r="K1004" s="61">
        <v>8.6999999999999993</v>
      </c>
      <c r="L1004" s="69">
        <f t="shared" si="195"/>
        <v>4.6359999999999992</v>
      </c>
      <c r="M1004" s="69">
        <f t="shared" si="196"/>
        <v>6.6119999999999992</v>
      </c>
      <c r="N1004" s="56">
        <f>INDEX(Rate_Chart!$A$1:$AK$127,MATCH(Data!J1004,Rate_Chart!$A$1:$A$127,0),MATCH(Data!K1004,Rate_Chart!$A$1:$AK$1,0))</f>
        <v>49.9163</v>
      </c>
      <c r="O1004" s="57">
        <f t="shared" si="197"/>
        <v>3793.6388000000002</v>
      </c>
      <c r="P1004" s="58">
        <f t="shared" si="198"/>
        <v>419.46470588235297</v>
      </c>
      <c r="Q1004" s="58">
        <f t="shared" si="199"/>
        <v>279.643137254902</v>
      </c>
      <c r="R1004" s="66">
        <f t="shared" si="200"/>
        <v>66.38867900000001</v>
      </c>
      <c r="S1004" s="64">
        <f t="shared" si="201"/>
        <v>285</v>
      </c>
      <c r="T1004" s="66">
        <f t="shared" si="202"/>
        <v>4145.0274790000003</v>
      </c>
      <c r="U1004" s="68">
        <f t="shared" si="203"/>
        <v>54.539835250000003</v>
      </c>
      <c r="V1004" s="68">
        <f t="shared" si="204"/>
        <v>458.31794327731097</v>
      </c>
      <c r="W1004" s="68">
        <f t="shared" si="205"/>
        <v>305.5452955182073</v>
      </c>
    </row>
    <row r="1005" spans="1:23" x14ac:dyDescent="0.25">
      <c r="A1005" s="1" t="s">
        <v>905</v>
      </c>
      <c r="B1005" s="61" t="s">
        <v>394</v>
      </c>
      <c r="C1005" s="1" t="s">
        <v>589</v>
      </c>
      <c r="D1005" s="1" t="s">
        <v>590</v>
      </c>
      <c r="E1005" s="1" t="s">
        <v>344</v>
      </c>
      <c r="F1005" s="62" t="str">
        <f t="shared" si="206"/>
        <v>60573</v>
      </c>
      <c r="G1005" s="255">
        <v>10620067</v>
      </c>
      <c r="H1005" s="1" t="s">
        <v>385</v>
      </c>
      <c r="I1005" s="61">
        <v>62</v>
      </c>
      <c r="J1005" s="61">
        <v>6.8</v>
      </c>
      <c r="K1005" s="61">
        <v>8.8000000000000007</v>
      </c>
      <c r="L1005" s="69">
        <f t="shared" si="195"/>
        <v>4.2159999999999993</v>
      </c>
      <c r="M1005" s="69">
        <f t="shared" si="196"/>
        <v>5.4560000000000004</v>
      </c>
      <c r="N1005" s="56">
        <f>INDEX(Rate_Chart!$A$1:$AK$127,MATCH(Data!J1005,Rate_Chart!$A$1:$A$127,0),MATCH(Data!K1005,Rate_Chart!$A$1:$AK$1,0))</f>
        <v>56.212200000000003</v>
      </c>
      <c r="O1005" s="57">
        <f t="shared" si="197"/>
        <v>3485.1564000000003</v>
      </c>
      <c r="P1005" s="58">
        <f t="shared" si="198"/>
        <v>443.78052631578947</v>
      </c>
      <c r="Q1005" s="58">
        <f t="shared" si="199"/>
        <v>295.8536842105263</v>
      </c>
      <c r="R1005" s="66">
        <f t="shared" si="200"/>
        <v>60.990237000000008</v>
      </c>
      <c r="S1005" s="64">
        <f t="shared" si="201"/>
        <v>232.5</v>
      </c>
      <c r="T1005" s="66">
        <f t="shared" si="202"/>
        <v>3778.6466370000003</v>
      </c>
      <c r="U1005" s="68">
        <f t="shared" si="203"/>
        <v>60.945913500000003</v>
      </c>
      <c r="V1005" s="68">
        <f t="shared" si="204"/>
        <v>481.15194868421054</v>
      </c>
      <c r="W1005" s="68">
        <f t="shared" si="205"/>
        <v>320.76796578947369</v>
      </c>
    </row>
    <row r="1006" spans="1:23" x14ac:dyDescent="0.25">
      <c r="A1006" s="1" t="s">
        <v>905</v>
      </c>
      <c r="B1006" s="61" t="s">
        <v>395</v>
      </c>
      <c r="C1006" s="1" t="s">
        <v>589</v>
      </c>
      <c r="D1006" s="1" t="s">
        <v>590</v>
      </c>
      <c r="E1006" s="1" t="s">
        <v>344</v>
      </c>
      <c r="F1006" s="62" t="str">
        <f t="shared" si="206"/>
        <v>60573</v>
      </c>
      <c r="G1006" s="255">
        <v>10620067</v>
      </c>
      <c r="H1006" s="1" t="s">
        <v>385</v>
      </c>
      <c r="I1006" s="61">
        <v>79</v>
      </c>
      <c r="J1006" s="61">
        <v>6</v>
      </c>
      <c r="K1006" s="61">
        <v>8.6</v>
      </c>
      <c r="L1006" s="69">
        <f t="shared" si="195"/>
        <v>4.74</v>
      </c>
      <c r="M1006" s="69">
        <f t="shared" si="196"/>
        <v>6.7939999999999996</v>
      </c>
      <c r="N1006" s="56">
        <f>INDEX(Rate_Chart!$A$1:$AK$127,MATCH(Data!J1006,Rate_Chart!$A$1:$A$127,0),MATCH(Data!K1006,Rate_Chart!$A$1:$AK$1,0))</f>
        <v>49.097999999999999</v>
      </c>
      <c r="O1006" s="57">
        <f t="shared" si="197"/>
        <v>3878.7419999999997</v>
      </c>
      <c r="P1006" s="58">
        <f t="shared" si="198"/>
        <v>418.44886363636368</v>
      </c>
      <c r="Q1006" s="58">
        <f t="shared" si="199"/>
        <v>278.96590909090912</v>
      </c>
      <c r="R1006" s="66">
        <f t="shared" si="200"/>
        <v>67.877984999999995</v>
      </c>
      <c r="S1006" s="64">
        <f t="shared" si="201"/>
        <v>296.25</v>
      </c>
      <c r="T1006" s="66">
        <f t="shared" si="202"/>
        <v>4242.8699849999994</v>
      </c>
      <c r="U1006" s="68">
        <f t="shared" si="203"/>
        <v>53.707214999999991</v>
      </c>
      <c r="V1006" s="68">
        <f t="shared" si="204"/>
        <v>457.73194602272724</v>
      </c>
      <c r="W1006" s="68">
        <f t="shared" si="205"/>
        <v>305.15463068181816</v>
      </c>
    </row>
    <row r="1007" spans="1:23" x14ac:dyDescent="0.25">
      <c r="A1007" s="1" t="s">
        <v>906</v>
      </c>
      <c r="B1007" s="61" t="s">
        <v>394</v>
      </c>
      <c r="C1007" s="1" t="s">
        <v>589</v>
      </c>
      <c r="D1007" s="1" t="s">
        <v>590</v>
      </c>
      <c r="E1007" s="1" t="s">
        <v>344</v>
      </c>
      <c r="F1007" s="62" t="str">
        <f t="shared" si="206"/>
        <v>60573</v>
      </c>
      <c r="G1007" s="255">
        <v>10620067</v>
      </c>
      <c r="H1007" s="1" t="s">
        <v>385</v>
      </c>
      <c r="I1007" s="61">
        <v>85</v>
      </c>
      <c r="J1007" s="61">
        <v>6.9</v>
      </c>
      <c r="K1007" s="61">
        <v>8.8000000000000007</v>
      </c>
      <c r="L1007" s="69">
        <f t="shared" si="195"/>
        <v>5.8650000000000002</v>
      </c>
      <c r="M1007" s="69">
        <f t="shared" si="196"/>
        <v>7.4800000000000013</v>
      </c>
      <c r="N1007" s="56">
        <f>INDEX(Rate_Chart!$A$1:$AK$127,MATCH(Data!J1007,Rate_Chart!$A$1:$A$127,0),MATCH(Data!K1007,Rate_Chart!$A$1:$AK$1,0))</f>
        <v>57.038850000000004</v>
      </c>
      <c r="O1007" s="57">
        <f t="shared" si="197"/>
        <v>4848.3022500000006</v>
      </c>
      <c r="P1007" s="58">
        <f t="shared" si="198"/>
        <v>446.77950391644907</v>
      </c>
      <c r="Q1007" s="58">
        <f t="shared" si="199"/>
        <v>297.85300261096603</v>
      </c>
      <c r="R1007" s="66">
        <f t="shared" si="200"/>
        <v>84.845289375000021</v>
      </c>
      <c r="S1007" s="64">
        <f t="shared" si="201"/>
        <v>318.75</v>
      </c>
      <c r="T1007" s="66">
        <f t="shared" si="202"/>
        <v>5251.8975393750006</v>
      </c>
      <c r="U1007" s="68">
        <f t="shared" si="203"/>
        <v>61.787029875000009</v>
      </c>
      <c r="V1007" s="68">
        <f t="shared" si="204"/>
        <v>483.97151338120108</v>
      </c>
      <c r="W1007" s="68">
        <f t="shared" si="205"/>
        <v>322.6476755874674</v>
      </c>
    </row>
    <row r="1008" spans="1:23" x14ac:dyDescent="0.25">
      <c r="A1008" s="1" t="s">
        <v>906</v>
      </c>
      <c r="B1008" s="61" t="s">
        <v>395</v>
      </c>
      <c r="C1008" s="1" t="s">
        <v>589</v>
      </c>
      <c r="D1008" s="1" t="s">
        <v>590</v>
      </c>
      <c r="E1008" s="1" t="s">
        <v>344</v>
      </c>
      <c r="F1008" s="62" t="str">
        <f t="shared" si="206"/>
        <v>60573</v>
      </c>
      <c r="G1008" s="255">
        <v>10620067</v>
      </c>
      <c r="H1008" s="1" t="s">
        <v>385</v>
      </c>
      <c r="I1008" s="61">
        <v>71</v>
      </c>
      <c r="J1008" s="61">
        <v>5.8</v>
      </c>
      <c r="K1008" s="61">
        <v>8.6</v>
      </c>
      <c r="L1008" s="69">
        <f t="shared" ref="L1008:L1071" si="207">J1008*I1008/100</f>
        <v>4.1180000000000003</v>
      </c>
      <c r="M1008" s="69">
        <f t="shared" ref="M1008:M1071" si="208">K1008*I1008/100</f>
        <v>6.1059999999999999</v>
      </c>
      <c r="N1008" s="56">
        <f>INDEX(Rate_Chart!$A$1:$AK$127,MATCH(Data!J1008,Rate_Chart!$A$1:$A$127,0),MATCH(Data!K1008,Rate_Chart!$A$1:$AK$1,0))</f>
        <v>47.461399999999998</v>
      </c>
      <c r="O1008" s="57">
        <f t="shared" ref="O1008:O1071" si="209">N1008*I1008</f>
        <v>3369.7593999999999</v>
      </c>
      <c r="P1008" s="58">
        <f t="shared" ref="P1008:P1071" si="210">N1008/(J1008%+K1008%*2/3)</f>
        <v>411.51502890173413</v>
      </c>
      <c r="Q1008" s="58">
        <f t="shared" ref="Q1008:Q1071" si="211">P1008*2/3</f>
        <v>274.34335260115608</v>
      </c>
      <c r="R1008" s="66">
        <f t="shared" ref="R1008:R1071" si="212">O1008*1.75%</f>
        <v>58.970789500000002</v>
      </c>
      <c r="S1008" s="64">
        <f t="shared" ref="S1008:S1071" si="213">I1008*3.75</f>
        <v>266.25</v>
      </c>
      <c r="T1008" s="66">
        <f t="shared" ref="T1008:T1071" si="214">R1008+S1008+O1008</f>
        <v>3694.9801895000001</v>
      </c>
      <c r="U1008" s="68">
        <f t="shared" ref="U1008:U1071" si="215">T1008/I1008</f>
        <v>52.041974500000002</v>
      </c>
      <c r="V1008" s="68">
        <f t="shared" ref="V1008:V1071" si="216">U1008/(J1008%+K1008%*2/3)</f>
        <v>451.23099277456657</v>
      </c>
      <c r="W1008" s="68">
        <f t="shared" ref="W1008:W1071" si="217">V1008*2/3</f>
        <v>300.82066184971103</v>
      </c>
    </row>
    <row r="1009" spans="1:23" x14ac:dyDescent="0.25">
      <c r="A1009" s="1" t="s">
        <v>906</v>
      </c>
      <c r="B1009" s="61" t="s">
        <v>395</v>
      </c>
      <c r="C1009" s="1" t="s">
        <v>589</v>
      </c>
      <c r="D1009" s="1" t="s">
        <v>590</v>
      </c>
      <c r="E1009" s="1" t="s">
        <v>344</v>
      </c>
      <c r="F1009" s="62" t="str">
        <f t="shared" si="206"/>
        <v>60573</v>
      </c>
      <c r="G1009" s="255">
        <v>10620067</v>
      </c>
      <c r="H1009" s="1" t="s">
        <v>386</v>
      </c>
      <c r="I1009" s="61">
        <v>99</v>
      </c>
      <c r="J1009" s="61">
        <v>3</v>
      </c>
      <c r="K1009" s="61">
        <v>8</v>
      </c>
      <c r="L1009" s="69">
        <f t="shared" si="207"/>
        <v>2.97</v>
      </c>
      <c r="M1009" s="69">
        <f t="shared" si="208"/>
        <v>7.92</v>
      </c>
      <c r="N1009" s="56">
        <f>INDEX(Rate_Chart!$A$1:$AK$127,MATCH(Data!J1009,Rate_Chart!$A$1:$A$127,0),MATCH(Data!K1009,Rate_Chart!$A$1:$AK$1,0))</f>
        <v>34.751112000000006</v>
      </c>
      <c r="O1009" s="57">
        <f t="shared" si="209"/>
        <v>3440.3600880000008</v>
      </c>
      <c r="P1009" s="58">
        <f t="shared" si="210"/>
        <v>417.01334400000002</v>
      </c>
      <c r="Q1009" s="58">
        <f t="shared" si="211"/>
        <v>278.00889599999999</v>
      </c>
      <c r="R1009" s="66">
        <f t="shared" si="212"/>
        <v>60.20630154000002</v>
      </c>
      <c r="S1009" s="64">
        <f t="shared" si="213"/>
        <v>371.25</v>
      </c>
      <c r="T1009" s="66">
        <f t="shared" si="214"/>
        <v>3871.8163895400007</v>
      </c>
      <c r="U1009" s="68">
        <f t="shared" si="215"/>
        <v>39.109256460000005</v>
      </c>
      <c r="V1009" s="68">
        <f t="shared" si="216"/>
        <v>469.31107752000003</v>
      </c>
      <c r="W1009" s="68">
        <f t="shared" si="217"/>
        <v>312.87405168000004</v>
      </c>
    </row>
    <row r="1010" spans="1:23" x14ac:dyDescent="0.25">
      <c r="A1010" s="1" t="s">
        <v>907</v>
      </c>
      <c r="B1010" s="61" t="s">
        <v>394</v>
      </c>
      <c r="C1010" s="1" t="s">
        <v>589</v>
      </c>
      <c r="D1010" s="1" t="s">
        <v>590</v>
      </c>
      <c r="E1010" s="1" t="s">
        <v>344</v>
      </c>
      <c r="F1010" s="62" t="str">
        <f t="shared" si="206"/>
        <v>60573</v>
      </c>
      <c r="G1010" s="255">
        <v>10620067</v>
      </c>
      <c r="H1010" s="1" t="s">
        <v>385</v>
      </c>
      <c r="I1010" s="61">
        <v>84</v>
      </c>
      <c r="J1010" s="61">
        <v>7</v>
      </c>
      <c r="K1010" s="61">
        <v>8.8000000000000007</v>
      </c>
      <c r="L1010" s="69">
        <f t="shared" si="207"/>
        <v>5.88</v>
      </c>
      <c r="M1010" s="69">
        <f t="shared" si="208"/>
        <v>7.3920000000000003</v>
      </c>
      <c r="N1010" s="56">
        <f>INDEX(Rate_Chart!$A$1:$AK$127,MATCH(Data!J1010,Rate_Chart!$A$1:$A$127,0),MATCH(Data!K1010,Rate_Chart!$A$1:$AK$1,0))</f>
        <v>57.865500000000004</v>
      </c>
      <c r="O1010" s="57">
        <f t="shared" si="209"/>
        <v>4860.7020000000002</v>
      </c>
      <c r="P1010" s="58">
        <f t="shared" si="210"/>
        <v>449.73186528497411</v>
      </c>
      <c r="Q1010" s="58">
        <f t="shared" si="211"/>
        <v>299.82124352331607</v>
      </c>
      <c r="R1010" s="66">
        <f t="shared" si="212"/>
        <v>85.062285000000017</v>
      </c>
      <c r="S1010" s="64">
        <f t="shared" si="213"/>
        <v>315</v>
      </c>
      <c r="T1010" s="66">
        <f t="shared" si="214"/>
        <v>5260.7642850000002</v>
      </c>
      <c r="U1010" s="68">
        <f t="shared" si="215"/>
        <v>62.62814625</v>
      </c>
      <c r="V1010" s="68">
        <f t="shared" si="216"/>
        <v>486.74725064766835</v>
      </c>
      <c r="W1010" s="68">
        <f t="shared" si="217"/>
        <v>324.49816709844555</v>
      </c>
    </row>
    <row r="1011" spans="1:23" x14ac:dyDescent="0.25">
      <c r="A1011" s="1" t="s">
        <v>907</v>
      </c>
      <c r="B1011" s="61" t="s">
        <v>395</v>
      </c>
      <c r="C1011" s="1" t="s">
        <v>589</v>
      </c>
      <c r="D1011" s="1" t="s">
        <v>590</v>
      </c>
      <c r="E1011" s="1" t="s">
        <v>344</v>
      </c>
      <c r="F1011" s="62" t="str">
        <f t="shared" si="206"/>
        <v>60573</v>
      </c>
      <c r="G1011" s="255">
        <v>10620067</v>
      </c>
      <c r="H1011" s="1" t="s">
        <v>385</v>
      </c>
      <c r="I1011" s="61">
        <v>82</v>
      </c>
      <c r="J1011" s="61">
        <v>5.8</v>
      </c>
      <c r="K1011" s="61">
        <v>8.6</v>
      </c>
      <c r="L1011" s="69">
        <f t="shared" si="207"/>
        <v>4.7559999999999993</v>
      </c>
      <c r="M1011" s="69">
        <f t="shared" si="208"/>
        <v>7.0519999999999996</v>
      </c>
      <c r="N1011" s="56">
        <f>INDEX(Rate_Chart!$A$1:$AK$127,MATCH(Data!J1011,Rate_Chart!$A$1:$A$127,0),MATCH(Data!K1011,Rate_Chart!$A$1:$AK$1,0))</f>
        <v>47.461399999999998</v>
      </c>
      <c r="O1011" s="57">
        <f t="shared" si="209"/>
        <v>3891.8347999999996</v>
      </c>
      <c r="P1011" s="58">
        <f t="shared" si="210"/>
        <v>411.51502890173413</v>
      </c>
      <c r="Q1011" s="58">
        <f t="shared" si="211"/>
        <v>274.34335260115608</v>
      </c>
      <c r="R1011" s="66">
        <f t="shared" si="212"/>
        <v>68.107108999999994</v>
      </c>
      <c r="S1011" s="64">
        <f t="shared" si="213"/>
        <v>307.5</v>
      </c>
      <c r="T1011" s="66">
        <f t="shared" si="214"/>
        <v>4267.4419089999992</v>
      </c>
      <c r="U1011" s="68">
        <f t="shared" si="215"/>
        <v>52.041974499999988</v>
      </c>
      <c r="V1011" s="68">
        <f t="shared" si="216"/>
        <v>451.23099277456646</v>
      </c>
      <c r="W1011" s="68">
        <f t="shared" si="217"/>
        <v>300.82066184971097</v>
      </c>
    </row>
    <row r="1012" spans="1:23" x14ac:dyDescent="0.25">
      <c r="A1012" s="1" t="s">
        <v>907</v>
      </c>
      <c r="B1012" s="61" t="s">
        <v>395</v>
      </c>
      <c r="C1012" s="1" t="s">
        <v>589</v>
      </c>
      <c r="D1012" s="1" t="s">
        <v>590</v>
      </c>
      <c r="E1012" s="1" t="s">
        <v>344</v>
      </c>
      <c r="F1012" s="62" t="str">
        <f t="shared" si="206"/>
        <v>60573</v>
      </c>
      <c r="G1012" s="255">
        <v>10620067</v>
      </c>
      <c r="H1012" s="1" t="s">
        <v>386</v>
      </c>
      <c r="I1012" s="61">
        <v>91</v>
      </c>
      <c r="J1012" s="61">
        <v>3</v>
      </c>
      <c r="K1012" s="61">
        <v>8</v>
      </c>
      <c r="L1012" s="69">
        <f t="shared" si="207"/>
        <v>2.73</v>
      </c>
      <c r="M1012" s="69">
        <f t="shared" si="208"/>
        <v>7.28</v>
      </c>
      <c r="N1012" s="56">
        <f>INDEX(Rate_Chart!$A$1:$AK$127,MATCH(Data!J1012,Rate_Chart!$A$1:$A$127,0),MATCH(Data!K1012,Rate_Chart!$A$1:$AK$1,0))</f>
        <v>34.751112000000006</v>
      </c>
      <c r="O1012" s="57">
        <f t="shared" si="209"/>
        <v>3162.3511920000005</v>
      </c>
      <c r="P1012" s="58">
        <f t="shared" si="210"/>
        <v>417.01334400000002</v>
      </c>
      <c r="Q1012" s="58">
        <f t="shared" si="211"/>
        <v>278.00889599999999</v>
      </c>
      <c r="R1012" s="66">
        <f t="shared" si="212"/>
        <v>55.341145860000012</v>
      </c>
      <c r="S1012" s="64">
        <f t="shared" si="213"/>
        <v>341.25</v>
      </c>
      <c r="T1012" s="66">
        <f t="shared" si="214"/>
        <v>3558.9423378600004</v>
      </c>
      <c r="U1012" s="68">
        <f t="shared" si="215"/>
        <v>39.109256460000005</v>
      </c>
      <c r="V1012" s="68">
        <f t="shared" si="216"/>
        <v>469.31107752000003</v>
      </c>
      <c r="W1012" s="68">
        <f t="shared" si="217"/>
        <v>312.87405168000004</v>
      </c>
    </row>
    <row r="1013" spans="1:23" x14ac:dyDescent="0.25">
      <c r="A1013" s="1" t="s">
        <v>908</v>
      </c>
      <c r="B1013" s="61" t="s">
        <v>394</v>
      </c>
      <c r="C1013" s="1" t="s">
        <v>589</v>
      </c>
      <c r="D1013" s="1" t="s">
        <v>590</v>
      </c>
      <c r="E1013" s="1" t="s">
        <v>344</v>
      </c>
      <c r="F1013" s="62" t="str">
        <f t="shared" si="206"/>
        <v>60573</v>
      </c>
      <c r="G1013" s="255">
        <v>10620067</v>
      </c>
      <c r="H1013" s="1" t="s">
        <v>385</v>
      </c>
      <c r="I1013" s="61">
        <v>90</v>
      </c>
      <c r="J1013" s="61">
        <v>6.9</v>
      </c>
      <c r="K1013" s="61">
        <v>8.8000000000000007</v>
      </c>
      <c r="L1013" s="69">
        <f t="shared" si="207"/>
        <v>6.21</v>
      </c>
      <c r="M1013" s="69">
        <f t="shared" si="208"/>
        <v>7.9200000000000008</v>
      </c>
      <c r="N1013" s="56">
        <f>INDEX(Rate_Chart!$A$1:$AK$127,MATCH(Data!J1013,Rate_Chart!$A$1:$A$127,0),MATCH(Data!K1013,Rate_Chart!$A$1:$AK$1,0))</f>
        <v>57.038850000000004</v>
      </c>
      <c r="O1013" s="57">
        <f t="shared" si="209"/>
        <v>5133.4965000000002</v>
      </c>
      <c r="P1013" s="58">
        <f t="shared" si="210"/>
        <v>446.77950391644907</v>
      </c>
      <c r="Q1013" s="58">
        <f t="shared" si="211"/>
        <v>297.85300261096603</v>
      </c>
      <c r="R1013" s="66">
        <f t="shared" si="212"/>
        <v>89.836188750000005</v>
      </c>
      <c r="S1013" s="64">
        <f t="shared" si="213"/>
        <v>337.5</v>
      </c>
      <c r="T1013" s="66">
        <f t="shared" si="214"/>
        <v>5560.8326887500007</v>
      </c>
      <c r="U1013" s="68">
        <f t="shared" si="215"/>
        <v>61.787029875000009</v>
      </c>
      <c r="V1013" s="68">
        <f t="shared" si="216"/>
        <v>483.97151338120108</v>
      </c>
      <c r="W1013" s="68">
        <f t="shared" si="217"/>
        <v>322.6476755874674</v>
      </c>
    </row>
    <row r="1014" spans="1:23" x14ac:dyDescent="0.25">
      <c r="A1014" s="1" t="s">
        <v>908</v>
      </c>
      <c r="B1014" s="61" t="s">
        <v>394</v>
      </c>
      <c r="C1014" s="1" t="s">
        <v>589</v>
      </c>
      <c r="D1014" s="1" t="s">
        <v>590</v>
      </c>
      <c r="E1014" s="1" t="s">
        <v>344</v>
      </c>
      <c r="F1014" s="62" t="str">
        <f t="shared" si="206"/>
        <v>60573</v>
      </c>
      <c r="G1014" s="255">
        <v>10620067</v>
      </c>
      <c r="H1014" s="1" t="s">
        <v>386</v>
      </c>
      <c r="I1014" s="61">
        <v>41</v>
      </c>
      <c r="J1014" s="61">
        <v>3.2</v>
      </c>
      <c r="K1014" s="61">
        <v>8.1</v>
      </c>
      <c r="L1014" s="69">
        <f t="shared" si="207"/>
        <v>1.3120000000000003</v>
      </c>
      <c r="M1014" s="69">
        <f t="shared" si="208"/>
        <v>3.3209999999999997</v>
      </c>
      <c r="N1014" s="56">
        <f>INDEX(Rate_Chart!$A$1:$AK$127,MATCH(Data!J1014,Rate_Chart!$A$1:$A$127,0),MATCH(Data!K1014,Rate_Chart!$A$1:$AK$1,0))</f>
        <v>35.8631259</v>
      </c>
      <c r="O1014" s="57">
        <f t="shared" si="209"/>
        <v>1470.3881618999999</v>
      </c>
      <c r="P1014" s="58">
        <f t="shared" si="210"/>
        <v>417.01309186046512</v>
      </c>
      <c r="Q1014" s="58">
        <f t="shared" si="211"/>
        <v>278.00872790697673</v>
      </c>
      <c r="R1014" s="66">
        <f t="shared" si="212"/>
        <v>25.731792833250001</v>
      </c>
      <c r="S1014" s="64">
        <f t="shared" si="213"/>
        <v>153.75</v>
      </c>
      <c r="T1014" s="66">
        <f t="shared" si="214"/>
        <v>1649.8699547332499</v>
      </c>
      <c r="U1014" s="68">
        <f t="shared" si="215"/>
        <v>40.24073060325</v>
      </c>
      <c r="V1014" s="68">
        <f t="shared" si="216"/>
        <v>467.91547213081401</v>
      </c>
      <c r="W1014" s="68">
        <f t="shared" si="217"/>
        <v>311.94364808720934</v>
      </c>
    </row>
    <row r="1015" spans="1:23" x14ac:dyDescent="0.25">
      <c r="A1015" s="1" t="s">
        <v>908</v>
      </c>
      <c r="B1015" s="61" t="s">
        <v>395</v>
      </c>
      <c r="C1015" s="1" t="s">
        <v>589</v>
      </c>
      <c r="D1015" s="1" t="s">
        <v>590</v>
      </c>
      <c r="E1015" s="1" t="s">
        <v>344</v>
      </c>
      <c r="F1015" s="62" t="str">
        <f t="shared" si="206"/>
        <v>60573</v>
      </c>
      <c r="G1015" s="255">
        <v>10620067</v>
      </c>
      <c r="H1015" s="1" t="s">
        <v>385</v>
      </c>
      <c r="I1015" s="61">
        <v>71</v>
      </c>
      <c r="J1015" s="61">
        <v>6</v>
      </c>
      <c r="K1015" s="61">
        <v>8.8000000000000007</v>
      </c>
      <c r="L1015" s="69">
        <f t="shared" si="207"/>
        <v>4.26</v>
      </c>
      <c r="M1015" s="69">
        <f t="shared" si="208"/>
        <v>6.2480000000000011</v>
      </c>
      <c r="N1015" s="56">
        <f>INDEX(Rate_Chart!$A$1:$AK$127,MATCH(Data!J1015,Rate_Chart!$A$1:$A$127,0),MATCH(Data!K1015,Rate_Chart!$A$1:$AK$1,0))</f>
        <v>49.599000000000004</v>
      </c>
      <c r="O1015" s="57">
        <f t="shared" si="209"/>
        <v>3521.5290000000005</v>
      </c>
      <c r="P1015" s="58">
        <f t="shared" si="210"/>
        <v>417.96910112359552</v>
      </c>
      <c r="Q1015" s="58">
        <f t="shared" si="211"/>
        <v>278.64606741573033</v>
      </c>
      <c r="R1015" s="66">
        <f t="shared" si="212"/>
        <v>61.626757500000011</v>
      </c>
      <c r="S1015" s="64">
        <f t="shared" si="213"/>
        <v>266.25</v>
      </c>
      <c r="T1015" s="66">
        <f t="shared" si="214"/>
        <v>3849.4057575000006</v>
      </c>
      <c r="U1015" s="68">
        <f t="shared" si="215"/>
        <v>54.216982500000007</v>
      </c>
      <c r="V1015" s="68">
        <f t="shared" si="216"/>
        <v>456.8846839887641</v>
      </c>
      <c r="W1015" s="68">
        <f t="shared" si="217"/>
        <v>304.58978932584273</v>
      </c>
    </row>
    <row r="1016" spans="1:23" x14ac:dyDescent="0.25">
      <c r="A1016" s="1" t="s">
        <v>908</v>
      </c>
      <c r="B1016" s="61" t="s">
        <v>395</v>
      </c>
      <c r="C1016" s="1" t="s">
        <v>589</v>
      </c>
      <c r="D1016" s="1" t="s">
        <v>590</v>
      </c>
      <c r="E1016" s="1" t="s">
        <v>344</v>
      </c>
      <c r="F1016" s="62" t="str">
        <f t="shared" si="206"/>
        <v>60573</v>
      </c>
      <c r="G1016" s="255">
        <v>10620067</v>
      </c>
      <c r="H1016" s="1" t="s">
        <v>386</v>
      </c>
      <c r="I1016" s="61">
        <v>66</v>
      </c>
      <c r="J1016" s="61">
        <v>3</v>
      </c>
      <c r="K1016" s="61">
        <v>8</v>
      </c>
      <c r="L1016" s="69">
        <f t="shared" si="207"/>
        <v>1.98</v>
      </c>
      <c r="M1016" s="69">
        <f t="shared" si="208"/>
        <v>5.28</v>
      </c>
      <c r="N1016" s="56">
        <f>INDEX(Rate_Chart!$A$1:$AK$127,MATCH(Data!J1016,Rate_Chart!$A$1:$A$127,0),MATCH(Data!K1016,Rate_Chart!$A$1:$AK$1,0))</f>
        <v>34.751112000000006</v>
      </c>
      <c r="O1016" s="57">
        <f t="shared" si="209"/>
        <v>2293.5733920000002</v>
      </c>
      <c r="P1016" s="58">
        <f t="shared" si="210"/>
        <v>417.01334400000002</v>
      </c>
      <c r="Q1016" s="58">
        <f t="shared" si="211"/>
        <v>278.00889599999999</v>
      </c>
      <c r="R1016" s="66">
        <f t="shared" si="212"/>
        <v>40.137534360000011</v>
      </c>
      <c r="S1016" s="64">
        <f t="shared" si="213"/>
        <v>247.5</v>
      </c>
      <c r="T1016" s="66">
        <f t="shared" si="214"/>
        <v>2581.2109263600005</v>
      </c>
      <c r="U1016" s="68">
        <f t="shared" si="215"/>
        <v>39.109256460000005</v>
      </c>
      <c r="V1016" s="68">
        <f t="shared" si="216"/>
        <v>469.31107752000003</v>
      </c>
      <c r="W1016" s="68">
        <f t="shared" si="217"/>
        <v>312.87405168000004</v>
      </c>
    </row>
    <row r="1017" spans="1:23" x14ac:dyDescent="0.25">
      <c r="A1017" s="1" t="s">
        <v>909</v>
      </c>
      <c r="B1017" s="61" t="s">
        <v>394</v>
      </c>
      <c r="C1017" s="1" t="s">
        <v>589</v>
      </c>
      <c r="D1017" s="1" t="s">
        <v>590</v>
      </c>
      <c r="E1017" s="1" t="s">
        <v>344</v>
      </c>
      <c r="F1017" s="62" t="str">
        <f t="shared" si="206"/>
        <v>60573</v>
      </c>
      <c r="G1017" s="255">
        <v>10620067</v>
      </c>
      <c r="H1017" s="1" t="s">
        <v>385</v>
      </c>
      <c r="I1017" s="61">
        <v>110</v>
      </c>
      <c r="J1017" s="61">
        <v>6.9</v>
      </c>
      <c r="K1017" s="61">
        <v>8.8000000000000007</v>
      </c>
      <c r="L1017" s="69">
        <f t="shared" si="207"/>
        <v>7.59</v>
      </c>
      <c r="M1017" s="69">
        <f t="shared" si="208"/>
        <v>9.6800000000000015</v>
      </c>
      <c r="N1017" s="56">
        <f>INDEX(Rate_Chart!$A$1:$AK$127,MATCH(Data!J1017,Rate_Chart!$A$1:$A$127,0),MATCH(Data!K1017,Rate_Chart!$A$1:$AK$1,0))</f>
        <v>57.038850000000004</v>
      </c>
      <c r="O1017" s="57">
        <f t="shared" si="209"/>
        <v>6274.2735000000002</v>
      </c>
      <c r="P1017" s="58">
        <f t="shared" si="210"/>
        <v>446.77950391644907</v>
      </c>
      <c r="Q1017" s="58">
        <f t="shared" si="211"/>
        <v>297.85300261096603</v>
      </c>
      <c r="R1017" s="66">
        <f t="shared" si="212"/>
        <v>109.79978625000001</v>
      </c>
      <c r="S1017" s="64">
        <f t="shared" si="213"/>
        <v>412.5</v>
      </c>
      <c r="T1017" s="66">
        <f t="shared" si="214"/>
        <v>6796.5732862499999</v>
      </c>
      <c r="U1017" s="68">
        <f t="shared" si="215"/>
        <v>61.787029875000002</v>
      </c>
      <c r="V1017" s="68">
        <f t="shared" si="216"/>
        <v>483.97151338120102</v>
      </c>
      <c r="W1017" s="68">
        <f t="shared" si="217"/>
        <v>322.64767558746735</v>
      </c>
    </row>
    <row r="1018" spans="1:23" x14ac:dyDescent="0.25">
      <c r="A1018" s="1" t="s">
        <v>909</v>
      </c>
      <c r="B1018" s="61" t="s">
        <v>395</v>
      </c>
      <c r="C1018" s="1" t="s">
        <v>589</v>
      </c>
      <c r="D1018" s="1" t="s">
        <v>590</v>
      </c>
      <c r="E1018" s="1" t="s">
        <v>344</v>
      </c>
      <c r="F1018" s="62" t="str">
        <f t="shared" si="206"/>
        <v>60573</v>
      </c>
      <c r="G1018" s="255">
        <v>10620067</v>
      </c>
      <c r="H1018" s="1" t="s">
        <v>385</v>
      </c>
      <c r="I1018" s="61">
        <v>69</v>
      </c>
      <c r="J1018" s="61">
        <v>5.8</v>
      </c>
      <c r="K1018" s="61">
        <v>8.8000000000000007</v>
      </c>
      <c r="L1018" s="69">
        <f t="shared" si="207"/>
        <v>4.0019999999999998</v>
      </c>
      <c r="M1018" s="69">
        <f t="shared" si="208"/>
        <v>6.0720000000000001</v>
      </c>
      <c r="N1018" s="56">
        <f>INDEX(Rate_Chart!$A$1:$AK$127,MATCH(Data!J1018,Rate_Chart!$A$1:$A$127,0),MATCH(Data!K1018,Rate_Chart!$A$1:$AK$1,0))</f>
        <v>47.945700000000002</v>
      </c>
      <c r="O1018" s="57">
        <f t="shared" si="209"/>
        <v>3308.2533000000003</v>
      </c>
      <c r="P1018" s="58">
        <f t="shared" si="210"/>
        <v>410.96314285714288</v>
      </c>
      <c r="Q1018" s="58">
        <f t="shared" si="211"/>
        <v>273.97542857142861</v>
      </c>
      <c r="R1018" s="66">
        <f t="shared" si="212"/>
        <v>57.894432750000014</v>
      </c>
      <c r="S1018" s="64">
        <f t="shared" si="213"/>
        <v>258.75</v>
      </c>
      <c r="T1018" s="66">
        <f t="shared" si="214"/>
        <v>3624.8977327500002</v>
      </c>
      <c r="U1018" s="68">
        <f t="shared" si="215"/>
        <v>52.534749750000003</v>
      </c>
      <c r="V1018" s="68">
        <f t="shared" si="216"/>
        <v>450.29785500000003</v>
      </c>
      <c r="W1018" s="68">
        <f t="shared" si="217"/>
        <v>300.19857000000002</v>
      </c>
    </row>
    <row r="1019" spans="1:23" x14ac:dyDescent="0.25">
      <c r="A1019" s="1" t="s">
        <v>910</v>
      </c>
      <c r="B1019" s="61" t="s">
        <v>394</v>
      </c>
      <c r="C1019" s="1" t="s">
        <v>589</v>
      </c>
      <c r="D1019" s="1" t="s">
        <v>590</v>
      </c>
      <c r="E1019" s="1" t="s">
        <v>344</v>
      </c>
      <c r="F1019" s="62" t="str">
        <f t="shared" si="206"/>
        <v>60573</v>
      </c>
      <c r="G1019" s="255">
        <v>10620067</v>
      </c>
      <c r="H1019" s="1" t="s">
        <v>385</v>
      </c>
      <c r="I1019" s="61">
        <v>80</v>
      </c>
      <c r="J1019" s="61">
        <v>7.1</v>
      </c>
      <c r="K1019" s="61">
        <v>8.8000000000000007</v>
      </c>
      <c r="L1019" s="69">
        <f t="shared" si="207"/>
        <v>5.68</v>
      </c>
      <c r="M1019" s="69">
        <f t="shared" si="208"/>
        <v>7.04</v>
      </c>
      <c r="N1019" s="56">
        <f>INDEX(Rate_Chart!$A$1:$AK$127,MATCH(Data!J1019,Rate_Chart!$A$1:$A$127,0),MATCH(Data!K1019,Rate_Chart!$A$1:$AK$1,0))</f>
        <v>58.692149999999998</v>
      </c>
      <c r="O1019" s="57">
        <f t="shared" si="209"/>
        <v>4695.3719999999994</v>
      </c>
      <c r="P1019" s="58">
        <f t="shared" si="210"/>
        <v>452.63868894601546</v>
      </c>
      <c r="Q1019" s="58">
        <f t="shared" si="211"/>
        <v>301.75912596401031</v>
      </c>
      <c r="R1019" s="66">
        <f t="shared" si="212"/>
        <v>82.16901</v>
      </c>
      <c r="S1019" s="64">
        <f t="shared" si="213"/>
        <v>300</v>
      </c>
      <c r="T1019" s="66">
        <f t="shared" si="214"/>
        <v>5077.541009999999</v>
      </c>
      <c r="U1019" s="68">
        <f t="shared" si="215"/>
        <v>63.469262624999985</v>
      </c>
      <c r="V1019" s="68">
        <f t="shared" si="216"/>
        <v>489.48017448586114</v>
      </c>
      <c r="W1019" s="68">
        <f t="shared" si="217"/>
        <v>326.32011632390743</v>
      </c>
    </row>
    <row r="1020" spans="1:23" x14ac:dyDescent="0.25">
      <c r="A1020" s="1" t="s">
        <v>910</v>
      </c>
      <c r="B1020" s="61" t="s">
        <v>395</v>
      </c>
      <c r="C1020" s="1" t="s">
        <v>589</v>
      </c>
      <c r="D1020" s="1" t="s">
        <v>590</v>
      </c>
      <c r="E1020" s="1" t="s">
        <v>344</v>
      </c>
      <c r="F1020" s="62" t="str">
        <f t="shared" si="206"/>
        <v>60573</v>
      </c>
      <c r="G1020" s="255">
        <v>10620067</v>
      </c>
      <c r="H1020" s="1" t="s">
        <v>385</v>
      </c>
      <c r="I1020" s="61">
        <v>81</v>
      </c>
      <c r="J1020" s="61">
        <v>6.1</v>
      </c>
      <c r="K1020" s="61">
        <v>8.8000000000000007</v>
      </c>
      <c r="L1020" s="69">
        <f t="shared" si="207"/>
        <v>4.9409999999999998</v>
      </c>
      <c r="M1020" s="69">
        <f t="shared" si="208"/>
        <v>7.128000000000001</v>
      </c>
      <c r="N1020" s="56">
        <f>INDEX(Rate_Chart!$A$1:$AK$127,MATCH(Data!J1020,Rate_Chart!$A$1:$A$127,0),MATCH(Data!K1020,Rate_Chart!$A$1:$AK$1,0))</f>
        <v>50.425650000000005</v>
      </c>
      <c r="O1020" s="57">
        <f t="shared" si="209"/>
        <v>4084.4776500000003</v>
      </c>
      <c r="P1020" s="58">
        <f t="shared" si="210"/>
        <v>421.38426183844012</v>
      </c>
      <c r="Q1020" s="58">
        <f t="shared" si="211"/>
        <v>280.92284122562677</v>
      </c>
      <c r="R1020" s="66">
        <f t="shared" si="212"/>
        <v>71.478358875000012</v>
      </c>
      <c r="S1020" s="64">
        <f t="shared" si="213"/>
        <v>303.75</v>
      </c>
      <c r="T1020" s="66">
        <f t="shared" si="214"/>
        <v>4459.7060088750004</v>
      </c>
      <c r="U1020" s="68">
        <f t="shared" si="215"/>
        <v>55.058098875000006</v>
      </c>
      <c r="V1020" s="68">
        <f t="shared" si="216"/>
        <v>460.09553377437328</v>
      </c>
      <c r="W1020" s="68">
        <f t="shared" si="217"/>
        <v>306.73035584958217</v>
      </c>
    </row>
    <row r="1021" spans="1:23" x14ac:dyDescent="0.25">
      <c r="A1021" s="1" t="s">
        <v>910</v>
      </c>
      <c r="B1021" s="61" t="s">
        <v>395</v>
      </c>
      <c r="C1021" s="1" t="s">
        <v>589</v>
      </c>
      <c r="D1021" s="1" t="s">
        <v>590</v>
      </c>
      <c r="E1021" s="1" t="s">
        <v>344</v>
      </c>
      <c r="F1021" s="62" t="str">
        <f t="shared" si="206"/>
        <v>60573</v>
      </c>
      <c r="G1021" s="255">
        <v>10620067</v>
      </c>
      <c r="H1021" s="1" t="s">
        <v>386</v>
      </c>
      <c r="I1021" s="61">
        <v>41</v>
      </c>
      <c r="J1021" s="61">
        <v>3.1</v>
      </c>
      <c r="K1021" s="61">
        <v>8</v>
      </c>
      <c r="L1021" s="69">
        <f t="shared" si="207"/>
        <v>1.2710000000000001</v>
      </c>
      <c r="M1021" s="69">
        <f t="shared" si="208"/>
        <v>3.28</v>
      </c>
      <c r="N1021" s="56">
        <f>INDEX(Rate_Chart!$A$1:$AK$127,MATCH(Data!J1021,Rate_Chart!$A$1:$A$127,0),MATCH(Data!K1021,Rate_Chart!$A$1:$AK$1,0))</f>
        <v>35.168112000000008</v>
      </c>
      <c r="O1021" s="57">
        <f t="shared" si="209"/>
        <v>1441.8925920000004</v>
      </c>
      <c r="P1021" s="58">
        <f t="shared" si="210"/>
        <v>417.01318577075102</v>
      </c>
      <c r="Q1021" s="58">
        <f t="shared" si="211"/>
        <v>278.00879051383401</v>
      </c>
      <c r="R1021" s="66">
        <f t="shared" si="212"/>
        <v>25.233120360000008</v>
      </c>
      <c r="S1021" s="64">
        <f t="shared" si="213"/>
        <v>153.75</v>
      </c>
      <c r="T1021" s="66">
        <f t="shared" si="214"/>
        <v>1620.8757123600003</v>
      </c>
      <c r="U1021" s="68">
        <f t="shared" si="215"/>
        <v>39.533553960000006</v>
      </c>
      <c r="V1021" s="68">
        <f t="shared" si="216"/>
        <v>468.77731968379447</v>
      </c>
      <c r="W1021" s="68">
        <f t="shared" si="217"/>
        <v>312.51821312252963</v>
      </c>
    </row>
    <row r="1022" spans="1:23" x14ac:dyDescent="0.25">
      <c r="A1022" s="1" t="s">
        <v>911</v>
      </c>
      <c r="B1022" s="61" t="s">
        <v>394</v>
      </c>
      <c r="C1022" s="1" t="s">
        <v>589</v>
      </c>
      <c r="D1022" s="1" t="s">
        <v>590</v>
      </c>
      <c r="E1022" s="1" t="s">
        <v>344</v>
      </c>
      <c r="F1022" s="62" t="str">
        <f t="shared" si="206"/>
        <v>60573</v>
      </c>
      <c r="G1022" s="255">
        <v>10620067</v>
      </c>
      <c r="H1022" s="1" t="s">
        <v>385</v>
      </c>
      <c r="I1022" s="61">
        <v>75</v>
      </c>
      <c r="J1022" s="61">
        <v>6.6</v>
      </c>
      <c r="K1022" s="61">
        <v>8.8000000000000007</v>
      </c>
      <c r="L1022" s="69">
        <f t="shared" si="207"/>
        <v>4.95</v>
      </c>
      <c r="M1022" s="69">
        <f t="shared" si="208"/>
        <v>6.6</v>
      </c>
      <c r="N1022" s="56">
        <f>INDEX(Rate_Chart!$A$1:$AK$127,MATCH(Data!J1022,Rate_Chart!$A$1:$A$127,0),MATCH(Data!K1022,Rate_Chart!$A$1:$AK$1,0))</f>
        <v>54.558900000000001</v>
      </c>
      <c r="O1022" s="57">
        <f t="shared" si="209"/>
        <v>4091.9175</v>
      </c>
      <c r="P1022" s="58">
        <f t="shared" si="210"/>
        <v>437.63823529411764</v>
      </c>
      <c r="Q1022" s="58">
        <f t="shared" si="211"/>
        <v>291.75882352941176</v>
      </c>
      <c r="R1022" s="66">
        <f t="shared" si="212"/>
        <v>71.608556250000007</v>
      </c>
      <c r="S1022" s="64">
        <f t="shared" si="213"/>
        <v>281.25</v>
      </c>
      <c r="T1022" s="66">
        <f t="shared" si="214"/>
        <v>4444.7760562499998</v>
      </c>
      <c r="U1022" s="68">
        <f t="shared" si="215"/>
        <v>59.263680749999999</v>
      </c>
      <c r="V1022" s="68">
        <f t="shared" si="216"/>
        <v>475.37711831550797</v>
      </c>
      <c r="W1022" s="68">
        <f t="shared" si="217"/>
        <v>316.91807887700531</v>
      </c>
    </row>
    <row r="1023" spans="1:23" x14ac:dyDescent="0.25">
      <c r="A1023" s="1" t="s">
        <v>911</v>
      </c>
      <c r="B1023" s="61" t="s">
        <v>395</v>
      </c>
      <c r="C1023" s="1" t="s">
        <v>589</v>
      </c>
      <c r="D1023" s="1" t="s">
        <v>590</v>
      </c>
      <c r="E1023" s="1" t="s">
        <v>344</v>
      </c>
      <c r="F1023" s="62" t="str">
        <f t="shared" si="206"/>
        <v>60573</v>
      </c>
      <c r="G1023" s="255">
        <v>10620067</v>
      </c>
      <c r="H1023" s="1" t="s">
        <v>385</v>
      </c>
      <c r="I1023" s="61">
        <v>68</v>
      </c>
      <c r="J1023" s="61">
        <v>6</v>
      </c>
      <c r="K1023" s="61">
        <v>8.6</v>
      </c>
      <c r="L1023" s="69">
        <f t="shared" si="207"/>
        <v>4.08</v>
      </c>
      <c r="M1023" s="69">
        <f t="shared" si="208"/>
        <v>5.8479999999999999</v>
      </c>
      <c r="N1023" s="56">
        <f>INDEX(Rate_Chart!$A$1:$AK$127,MATCH(Data!J1023,Rate_Chart!$A$1:$A$127,0),MATCH(Data!K1023,Rate_Chart!$A$1:$AK$1,0))</f>
        <v>49.097999999999999</v>
      </c>
      <c r="O1023" s="57">
        <f t="shared" si="209"/>
        <v>3338.6639999999998</v>
      </c>
      <c r="P1023" s="58">
        <f t="shared" si="210"/>
        <v>418.44886363636368</v>
      </c>
      <c r="Q1023" s="58">
        <f t="shared" si="211"/>
        <v>278.96590909090912</v>
      </c>
      <c r="R1023" s="66">
        <f t="shared" si="212"/>
        <v>58.42662</v>
      </c>
      <c r="S1023" s="64">
        <f t="shared" si="213"/>
        <v>255</v>
      </c>
      <c r="T1023" s="66">
        <f t="shared" si="214"/>
        <v>3652.0906199999999</v>
      </c>
      <c r="U1023" s="68">
        <f t="shared" si="215"/>
        <v>53.707214999999998</v>
      </c>
      <c r="V1023" s="68">
        <f t="shared" si="216"/>
        <v>457.7319460227273</v>
      </c>
      <c r="W1023" s="68">
        <f t="shared" si="217"/>
        <v>305.15463068181822</v>
      </c>
    </row>
    <row r="1024" spans="1:23" x14ac:dyDescent="0.25">
      <c r="A1024" s="1" t="s">
        <v>912</v>
      </c>
      <c r="B1024" s="61" t="s">
        <v>394</v>
      </c>
      <c r="C1024" s="1" t="s">
        <v>589</v>
      </c>
      <c r="D1024" s="1" t="s">
        <v>590</v>
      </c>
      <c r="E1024" s="1" t="s">
        <v>344</v>
      </c>
      <c r="F1024" s="62" t="str">
        <f t="shared" si="206"/>
        <v>60573</v>
      </c>
      <c r="G1024" s="255">
        <v>10620067</v>
      </c>
      <c r="H1024" s="1" t="s">
        <v>385</v>
      </c>
      <c r="I1024" s="61">
        <v>41</v>
      </c>
      <c r="J1024" s="61">
        <v>7.3</v>
      </c>
      <c r="K1024" s="61">
        <v>9</v>
      </c>
      <c r="L1024" s="69">
        <f t="shared" si="207"/>
        <v>2.9930000000000003</v>
      </c>
      <c r="M1024" s="69">
        <f t="shared" si="208"/>
        <v>3.69</v>
      </c>
      <c r="N1024" s="56">
        <f>INDEX(Rate_Chart!$A$1:$AK$127,MATCH(Data!J1024,Rate_Chart!$A$1:$A$127,0),MATCH(Data!K1024,Rate_Chart!$A$1:$AK$1,0))</f>
        <v>60.954999999999998</v>
      </c>
      <c r="O1024" s="57">
        <f t="shared" si="209"/>
        <v>2499.1549999999997</v>
      </c>
      <c r="P1024" s="58">
        <f t="shared" si="210"/>
        <v>458.30827067669168</v>
      </c>
      <c r="Q1024" s="58">
        <f t="shared" si="211"/>
        <v>305.53884711779443</v>
      </c>
      <c r="R1024" s="66">
        <f t="shared" si="212"/>
        <v>43.735212500000003</v>
      </c>
      <c r="S1024" s="64">
        <f t="shared" si="213"/>
        <v>153.75</v>
      </c>
      <c r="T1024" s="66">
        <f t="shared" si="214"/>
        <v>2696.6402124999995</v>
      </c>
      <c r="U1024" s="68">
        <f t="shared" si="215"/>
        <v>65.771712499999992</v>
      </c>
      <c r="V1024" s="68">
        <f t="shared" si="216"/>
        <v>494.52415413533828</v>
      </c>
      <c r="W1024" s="68">
        <f t="shared" si="217"/>
        <v>329.68276942355885</v>
      </c>
    </row>
    <row r="1025" spans="1:23" x14ac:dyDescent="0.25">
      <c r="A1025" s="1" t="s">
        <v>912</v>
      </c>
      <c r="B1025" s="61" t="s">
        <v>395</v>
      </c>
      <c r="C1025" s="1" t="s">
        <v>589</v>
      </c>
      <c r="D1025" s="1" t="s">
        <v>590</v>
      </c>
      <c r="E1025" s="1" t="s">
        <v>344</v>
      </c>
      <c r="F1025" s="62" t="str">
        <f t="shared" si="206"/>
        <v>60573</v>
      </c>
      <c r="G1025" s="255">
        <v>10620067</v>
      </c>
      <c r="H1025" s="1" t="s">
        <v>385</v>
      </c>
      <c r="I1025" s="61">
        <v>23</v>
      </c>
      <c r="J1025" s="61">
        <v>6.3</v>
      </c>
      <c r="K1025" s="61">
        <v>8.8000000000000007</v>
      </c>
      <c r="L1025" s="69">
        <f t="shared" si="207"/>
        <v>1.4490000000000001</v>
      </c>
      <c r="M1025" s="69">
        <f t="shared" si="208"/>
        <v>2.024</v>
      </c>
      <c r="N1025" s="56">
        <f>INDEX(Rate_Chart!$A$1:$AK$127,MATCH(Data!J1025,Rate_Chart!$A$1:$A$127,0),MATCH(Data!K1025,Rate_Chart!$A$1:$AK$1,0))</f>
        <v>52.078949999999999</v>
      </c>
      <c r="O1025" s="57">
        <f t="shared" si="209"/>
        <v>1197.81585</v>
      </c>
      <c r="P1025" s="58">
        <f t="shared" si="210"/>
        <v>428.04616438356163</v>
      </c>
      <c r="Q1025" s="58">
        <f t="shared" si="211"/>
        <v>285.36410958904111</v>
      </c>
      <c r="R1025" s="66">
        <f t="shared" si="212"/>
        <v>20.961777375</v>
      </c>
      <c r="S1025" s="64">
        <f t="shared" si="213"/>
        <v>86.25</v>
      </c>
      <c r="T1025" s="66">
        <f t="shared" si="214"/>
        <v>1305.0276273750001</v>
      </c>
      <c r="U1025" s="68">
        <f t="shared" si="215"/>
        <v>56.740331625000003</v>
      </c>
      <c r="V1025" s="68">
        <f t="shared" si="216"/>
        <v>466.35889006849317</v>
      </c>
      <c r="W1025" s="68">
        <f t="shared" si="217"/>
        <v>310.90592671232878</v>
      </c>
    </row>
    <row r="1026" spans="1:23" x14ac:dyDescent="0.25">
      <c r="A1026" s="1" t="s">
        <v>912</v>
      </c>
      <c r="B1026" s="61" t="s">
        <v>395</v>
      </c>
      <c r="C1026" s="1" t="s">
        <v>589</v>
      </c>
      <c r="D1026" s="1" t="s">
        <v>590</v>
      </c>
      <c r="E1026" s="1" t="s">
        <v>344</v>
      </c>
      <c r="F1026" s="62" t="str">
        <f t="shared" si="206"/>
        <v>60573</v>
      </c>
      <c r="G1026" s="255">
        <v>10620067</v>
      </c>
      <c r="H1026" s="1" t="s">
        <v>386</v>
      </c>
      <c r="I1026" s="61">
        <v>77</v>
      </c>
      <c r="J1026" s="61">
        <v>3.2</v>
      </c>
      <c r="K1026" s="61">
        <v>8</v>
      </c>
      <c r="L1026" s="69">
        <f t="shared" si="207"/>
        <v>2.464</v>
      </c>
      <c r="M1026" s="69">
        <f t="shared" si="208"/>
        <v>6.16</v>
      </c>
      <c r="N1026" s="56">
        <f>INDEX(Rate_Chart!$A$1:$AK$127,MATCH(Data!J1026,Rate_Chart!$A$1:$A$127,0),MATCH(Data!K1026,Rate_Chart!$A$1:$AK$1,0))</f>
        <v>35.585112000000002</v>
      </c>
      <c r="O1026" s="57">
        <f t="shared" si="209"/>
        <v>2740.0536240000001</v>
      </c>
      <c r="P1026" s="58">
        <f t="shared" si="210"/>
        <v>417.01303124999998</v>
      </c>
      <c r="Q1026" s="58">
        <f t="shared" si="211"/>
        <v>278.00868750000001</v>
      </c>
      <c r="R1026" s="66">
        <f t="shared" si="212"/>
        <v>47.950938420000007</v>
      </c>
      <c r="S1026" s="64">
        <f t="shared" si="213"/>
        <v>288.75</v>
      </c>
      <c r="T1026" s="66">
        <f t="shared" si="214"/>
        <v>3076.7545624200002</v>
      </c>
      <c r="U1026" s="68">
        <f t="shared" si="215"/>
        <v>39.957851460000001</v>
      </c>
      <c r="V1026" s="68">
        <f t="shared" si="216"/>
        <v>468.25607179687495</v>
      </c>
      <c r="W1026" s="68">
        <f t="shared" si="217"/>
        <v>312.17071453124998</v>
      </c>
    </row>
    <row r="1027" spans="1:23" x14ac:dyDescent="0.25">
      <c r="A1027" s="1" t="s">
        <v>913</v>
      </c>
      <c r="B1027" s="61" t="s">
        <v>394</v>
      </c>
      <c r="C1027" s="1" t="s">
        <v>589</v>
      </c>
      <c r="D1027" s="1" t="s">
        <v>590</v>
      </c>
      <c r="E1027" s="1" t="s">
        <v>344</v>
      </c>
      <c r="F1027" s="62" t="str">
        <f t="shared" si="206"/>
        <v>60573</v>
      </c>
      <c r="G1027" s="255">
        <v>10620067</v>
      </c>
      <c r="H1027" s="1" t="s">
        <v>385</v>
      </c>
      <c r="I1027" s="61">
        <v>36</v>
      </c>
      <c r="J1027" s="61">
        <v>6.9</v>
      </c>
      <c r="K1027" s="61">
        <v>8.8000000000000007</v>
      </c>
      <c r="L1027" s="69">
        <f t="shared" si="207"/>
        <v>2.484</v>
      </c>
      <c r="M1027" s="69">
        <f t="shared" si="208"/>
        <v>3.1680000000000001</v>
      </c>
      <c r="N1027" s="56">
        <f>INDEX(Rate_Chart!$A$1:$AK$127,MATCH(Data!J1027,Rate_Chart!$A$1:$A$127,0),MATCH(Data!K1027,Rate_Chart!$A$1:$AK$1,0))</f>
        <v>57.038850000000004</v>
      </c>
      <c r="O1027" s="57">
        <f t="shared" si="209"/>
        <v>2053.3986</v>
      </c>
      <c r="P1027" s="58">
        <f t="shared" si="210"/>
        <v>446.77950391644907</v>
      </c>
      <c r="Q1027" s="58">
        <f t="shared" si="211"/>
        <v>297.85300261096603</v>
      </c>
      <c r="R1027" s="66">
        <f t="shared" si="212"/>
        <v>35.934475500000005</v>
      </c>
      <c r="S1027" s="64">
        <f t="shared" si="213"/>
        <v>135</v>
      </c>
      <c r="T1027" s="66">
        <f t="shared" si="214"/>
        <v>2224.3330755000002</v>
      </c>
      <c r="U1027" s="68">
        <f t="shared" si="215"/>
        <v>61.787029875000002</v>
      </c>
      <c r="V1027" s="68">
        <f t="shared" si="216"/>
        <v>483.97151338120102</v>
      </c>
      <c r="W1027" s="68">
        <f t="shared" si="217"/>
        <v>322.64767558746735</v>
      </c>
    </row>
    <row r="1028" spans="1:23" x14ac:dyDescent="0.25">
      <c r="A1028" s="1" t="s">
        <v>913</v>
      </c>
      <c r="B1028" s="61" t="s">
        <v>395</v>
      </c>
      <c r="C1028" s="1" t="s">
        <v>589</v>
      </c>
      <c r="D1028" s="1" t="s">
        <v>590</v>
      </c>
      <c r="E1028" s="1" t="s">
        <v>344</v>
      </c>
      <c r="F1028" s="62" t="str">
        <f t="shared" si="206"/>
        <v>60573</v>
      </c>
      <c r="G1028" s="255">
        <v>10620067</v>
      </c>
      <c r="H1028" s="1" t="s">
        <v>385</v>
      </c>
      <c r="I1028" s="61">
        <v>24</v>
      </c>
      <c r="J1028" s="61">
        <v>6.4</v>
      </c>
      <c r="K1028" s="61">
        <v>8.6</v>
      </c>
      <c r="L1028" s="69">
        <f t="shared" si="207"/>
        <v>1.5360000000000003</v>
      </c>
      <c r="M1028" s="69">
        <f t="shared" si="208"/>
        <v>2.0639999999999996</v>
      </c>
      <c r="N1028" s="56">
        <f>INDEX(Rate_Chart!$A$1:$AK$127,MATCH(Data!J1028,Rate_Chart!$A$1:$A$127,0),MATCH(Data!K1028,Rate_Chart!$A$1:$AK$1,0))</f>
        <v>52.371199999999995</v>
      </c>
      <c r="O1028" s="57">
        <f t="shared" si="209"/>
        <v>1256.9087999999999</v>
      </c>
      <c r="P1028" s="58">
        <f t="shared" si="210"/>
        <v>431.6307692307692</v>
      </c>
      <c r="Q1028" s="58">
        <f t="shared" si="211"/>
        <v>287.75384615384615</v>
      </c>
      <c r="R1028" s="66">
        <f t="shared" si="212"/>
        <v>21.995903999999999</v>
      </c>
      <c r="S1028" s="64">
        <f t="shared" si="213"/>
        <v>90</v>
      </c>
      <c r="T1028" s="66">
        <f t="shared" si="214"/>
        <v>1368.904704</v>
      </c>
      <c r="U1028" s="68">
        <f t="shared" si="215"/>
        <v>57.037696000000004</v>
      </c>
      <c r="V1028" s="68">
        <f t="shared" si="216"/>
        <v>470.09090109890116</v>
      </c>
      <c r="W1028" s="68">
        <f t="shared" si="217"/>
        <v>313.3939340659341</v>
      </c>
    </row>
    <row r="1029" spans="1:23" x14ac:dyDescent="0.25">
      <c r="A1029" s="1" t="s">
        <v>913</v>
      </c>
      <c r="B1029" s="61" t="s">
        <v>395</v>
      </c>
      <c r="C1029" s="1" t="s">
        <v>589</v>
      </c>
      <c r="D1029" s="1" t="s">
        <v>590</v>
      </c>
      <c r="E1029" s="1" t="s">
        <v>344</v>
      </c>
      <c r="F1029" s="62" t="str">
        <f t="shared" ref="F1029:F1092" si="218">MID(E1029,2,5)</f>
        <v>60573</v>
      </c>
      <c r="G1029" s="255">
        <v>10620067</v>
      </c>
      <c r="H1029" s="1" t="s">
        <v>386</v>
      </c>
      <c r="I1029" s="61">
        <v>91</v>
      </c>
      <c r="J1029" s="61">
        <v>3.1</v>
      </c>
      <c r="K1029" s="61">
        <v>8</v>
      </c>
      <c r="L1029" s="69">
        <f t="shared" si="207"/>
        <v>2.8210000000000002</v>
      </c>
      <c r="M1029" s="69">
        <f t="shared" si="208"/>
        <v>7.28</v>
      </c>
      <c r="N1029" s="56">
        <f>INDEX(Rate_Chart!$A$1:$AK$127,MATCH(Data!J1029,Rate_Chart!$A$1:$A$127,0),MATCH(Data!K1029,Rate_Chart!$A$1:$AK$1,0))</f>
        <v>35.168112000000008</v>
      </c>
      <c r="O1029" s="57">
        <f t="shared" si="209"/>
        <v>3200.2981920000007</v>
      </c>
      <c r="P1029" s="58">
        <f t="shared" si="210"/>
        <v>417.01318577075102</v>
      </c>
      <c r="Q1029" s="58">
        <f t="shared" si="211"/>
        <v>278.00879051383401</v>
      </c>
      <c r="R1029" s="66">
        <f t="shared" si="212"/>
        <v>56.005218360000015</v>
      </c>
      <c r="S1029" s="64">
        <f t="shared" si="213"/>
        <v>341.25</v>
      </c>
      <c r="T1029" s="66">
        <f t="shared" si="214"/>
        <v>3597.5534103600007</v>
      </c>
      <c r="U1029" s="68">
        <f t="shared" si="215"/>
        <v>39.533553960000006</v>
      </c>
      <c r="V1029" s="68">
        <f t="shared" si="216"/>
        <v>468.77731968379447</v>
      </c>
      <c r="W1029" s="68">
        <f t="shared" si="217"/>
        <v>312.51821312252963</v>
      </c>
    </row>
    <row r="1030" spans="1:23" x14ac:dyDescent="0.25">
      <c r="A1030" s="1" t="s">
        <v>914</v>
      </c>
      <c r="B1030" s="61" t="s">
        <v>394</v>
      </c>
      <c r="C1030" s="1" t="s">
        <v>589</v>
      </c>
      <c r="D1030" s="1" t="s">
        <v>590</v>
      </c>
      <c r="E1030" s="1" t="s">
        <v>344</v>
      </c>
      <c r="F1030" s="62" t="str">
        <f t="shared" si="218"/>
        <v>60573</v>
      </c>
      <c r="G1030" s="255">
        <v>10620067</v>
      </c>
      <c r="H1030" s="1" t="s">
        <v>385</v>
      </c>
      <c r="I1030" s="61">
        <v>41</v>
      </c>
      <c r="J1030" s="61">
        <v>6.8</v>
      </c>
      <c r="K1030" s="61">
        <v>8.6</v>
      </c>
      <c r="L1030" s="69">
        <f t="shared" si="207"/>
        <v>2.7880000000000003</v>
      </c>
      <c r="M1030" s="69">
        <f t="shared" si="208"/>
        <v>3.5259999999999998</v>
      </c>
      <c r="N1030" s="56">
        <f>INDEX(Rate_Chart!$A$1:$AK$127,MATCH(Data!J1030,Rate_Chart!$A$1:$A$127,0),MATCH(Data!K1030,Rate_Chart!$A$1:$AK$1,0))</f>
        <v>55.644399999999997</v>
      </c>
      <c r="O1030" s="57">
        <f t="shared" si="209"/>
        <v>2281.4204</v>
      </c>
      <c r="P1030" s="58">
        <f t="shared" si="210"/>
        <v>443.97127659574471</v>
      </c>
      <c r="Q1030" s="58">
        <f t="shared" si="211"/>
        <v>295.98085106382979</v>
      </c>
      <c r="R1030" s="66">
        <f t="shared" si="212"/>
        <v>39.924857000000003</v>
      </c>
      <c r="S1030" s="64">
        <f t="shared" si="213"/>
        <v>153.75</v>
      </c>
      <c r="T1030" s="66">
        <f t="shared" si="214"/>
        <v>2475.0952569999999</v>
      </c>
      <c r="U1030" s="68">
        <f t="shared" si="215"/>
        <v>60.368176999999996</v>
      </c>
      <c r="V1030" s="68">
        <f t="shared" si="216"/>
        <v>481.66098670212767</v>
      </c>
      <c r="W1030" s="68">
        <f t="shared" si="217"/>
        <v>321.1073244680851</v>
      </c>
    </row>
    <row r="1031" spans="1:23" x14ac:dyDescent="0.25">
      <c r="A1031" s="1" t="s">
        <v>914</v>
      </c>
      <c r="B1031" s="61" t="s">
        <v>394</v>
      </c>
      <c r="C1031" s="1" t="s">
        <v>589</v>
      </c>
      <c r="D1031" s="1" t="s">
        <v>590</v>
      </c>
      <c r="E1031" s="1" t="s">
        <v>344</v>
      </c>
      <c r="F1031" s="62" t="str">
        <f t="shared" si="218"/>
        <v>60573</v>
      </c>
      <c r="G1031" s="255">
        <v>10620067</v>
      </c>
      <c r="H1031" s="1" t="s">
        <v>386</v>
      </c>
      <c r="I1031" s="61">
        <v>91</v>
      </c>
      <c r="J1031" s="61">
        <v>3.1</v>
      </c>
      <c r="K1031" s="61">
        <v>8</v>
      </c>
      <c r="L1031" s="69">
        <f t="shared" si="207"/>
        <v>2.8210000000000002</v>
      </c>
      <c r="M1031" s="69">
        <f t="shared" si="208"/>
        <v>7.28</v>
      </c>
      <c r="N1031" s="56">
        <f>INDEX(Rate_Chart!$A$1:$AK$127,MATCH(Data!J1031,Rate_Chart!$A$1:$A$127,0),MATCH(Data!K1031,Rate_Chart!$A$1:$AK$1,0))</f>
        <v>35.168112000000008</v>
      </c>
      <c r="O1031" s="57">
        <f t="shared" si="209"/>
        <v>3200.2981920000007</v>
      </c>
      <c r="P1031" s="58">
        <f t="shared" si="210"/>
        <v>417.01318577075102</v>
      </c>
      <c r="Q1031" s="58">
        <f t="shared" si="211"/>
        <v>278.00879051383401</v>
      </c>
      <c r="R1031" s="66">
        <f t="shared" si="212"/>
        <v>56.005218360000015</v>
      </c>
      <c r="S1031" s="64">
        <f t="shared" si="213"/>
        <v>341.25</v>
      </c>
      <c r="T1031" s="66">
        <f t="shared" si="214"/>
        <v>3597.5534103600007</v>
      </c>
      <c r="U1031" s="68">
        <f t="shared" si="215"/>
        <v>39.533553960000006</v>
      </c>
      <c r="V1031" s="68">
        <f t="shared" si="216"/>
        <v>468.77731968379447</v>
      </c>
      <c r="W1031" s="68">
        <f t="shared" si="217"/>
        <v>312.51821312252963</v>
      </c>
    </row>
    <row r="1032" spans="1:23" x14ac:dyDescent="0.25">
      <c r="A1032" s="1" t="s">
        <v>914</v>
      </c>
      <c r="B1032" s="61" t="s">
        <v>395</v>
      </c>
      <c r="C1032" s="1" t="s">
        <v>589</v>
      </c>
      <c r="D1032" s="1" t="s">
        <v>590</v>
      </c>
      <c r="E1032" s="1" t="s">
        <v>344</v>
      </c>
      <c r="F1032" s="62" t="str">
        <f t="shared" si="218"/>
        <v>60573</v>
      </c>
      <c r="G1032" s="255">
        <v>10620067</v>
      </c>
      <c r="H1032" s="1" t="s">
        <v>385</v>
      </c>
      <c r="I1032" s="61">
        <v>23</v>
      </c>
      <c r="J1032" s="61">
        <v>6.1</v>
      </c>
      <c r="K1032" s="61">
        <v>8.8000000000000007</v>
      </c>
      <c r="L1032" s="69">
        <f t="shared" si="207"/>
        <v>1.4029999999999998</v>
      </c>
      <c r="M1032" s="69">
        <f t="shared" si="208"/>
        <v>2.024</v>
      </c>
      <c r="N1032" s="56">
        <f>INDEX(Rate_Chart!$A$1:$AK$127,MATCH(Data!J1032,Rate_Chart!$A$1:$A$127,0),MATCH(Data!K1032,Rate_Chart!$A$1:$AK$1,0))</f>
        <v>50.425650000000005</v>
      </c>
      <c r="O1032" s="57">
        <f t="shared" si="209"/>
        <v>1159.7899500000001</v>
      </c>
      <c r="P1032" s="58">
        <f t="shared" si="210"/>
        <v>421.38426183844012</v>
      </c>
      <c r="Q1032" s="58">
        <f t="shared" si="211"/>
        <v>280.92284122562677</v>
      </c>
      <c r="R1032" s="66">
        <f t="shared" si="212"/>
        <v>20.296324125000005</v>
      </c>
      <c r="S1032" s="64">
        <f t="shared" si="213"/>
        <v>86.25</v>
      </c>
      <c r="T1032" s="66">
        <f t="shared" si="214"/>
        <v>1266.336274125</v>
      </c>
      <c r="U1032" s="68">
        <f t="shared" si="215"/>
        <v>55.058098874999999</v>
      </c>
      <c r="V1032" s="68">
        <f t="shared" si="216"/>
        <v>460.09553377437322</v>
      </c>
      <c r="W1032" s="68">
        <f t="shared" si="217"/>
        <v>306.73035584958217</v>
      </c>
    </row>
    <row r="1033" spans="1:23" x14ac:dyDescent="0.25">
      <c r="A1033" s="1" t="s">
        <v>914</v>
      </c>
      <c r="B1033" s="61" t="s">
        <v>395</v>
      </c>
      <c r="C1033" s="1" t="s">
        <v>589</v>
      </c>
      <c r="D1033" s="1" t="s">
        <v>590</v>
      </c>
      <c r="E1033" s="1" t="s">
        <v>344</v>
      </c>
      <c r="F1033" s="62" t="str">
        <f t="shared" si="218"/>
        <v>60573</v>
      </c>
      <c r="G1033" s="255">
        <v>10620067</v>
      </c>
      <c r="H1033" s="1" t="s">
        <v>386</v>
      </c>
      <c r="I1033" s="61">
        <v>47</v>
      </c>
      <c r="J1033" s="61">
        <v>3.8</v>
      </c>
      <c r="K1033" s="61">
        <v>8</v>
      </c>
      <c r="L1033" s="69">
        <f t="shared" si="207"/>
        <v>1.786</v>
      </c>
      <c r="M1033" s="69">
        <f t="shared" si="208"/>
        <v>3.76</v>
      </c>
      <c r="N1033" s="56">
        <f>INDEX(Rate_Chart!$A$1:$AK$127,MATCH(Data!J1033,Rate_Chart!$A$1:$A$127,0),MATCH(Data!K1033,Rate_Chart!$A$1:$AK$1,0))</f>
        <v>38.087112000000005</v>
      </c>
      <c r="O1033" s="57">
        <f t="shared" si="209"/>
        <v>1790.0942640000003</v>
      </c>
      <c r="P1033" s="58">
        <f t="shared" si="210"/>
        <v>417.01217518248177</v>
      </c>
      <c r="Q1033" s="58">
        <f t="shared" si="211"/>
        <v>278.00811678832116</v>
      </c>
      <c r="R1033" s="66">
        <f t="shared" si="212"/>
        <v>31.326649620000008</v>
      </c>
      <c r="S1033" s="64">
        <f t="shared" si="213"/>
        <v>176.25</v>
      </c>
      <c r="T1033" s="66">
        <f t="shared" si="214"/>
        <v>1997.6709136200002</v>
      </c>
      <c r="U1033" s="68">
        <f t="shared" si="215"/>
        <v>42.503636460000003</v>
      </c>
      <c r="V1033" s="68">
        <f t="shared" si="216"/>
        <v>465.36828240875911</v>
      </c>
      <c r="W1033" s="68">
        <f t="shared" si="217"/>
        <v>310.24552160583943</v>
      </c>
    </row>
    <row r="1034" spans="1:23" x14ac:dyDescent="0.25">
      <c r="A1034" s="1" t="s">
        <v>915</v>
      </c>
      <c r="B1034" s="61" t="s">
        <v>394</v>
      </c>
      <c r="C1034" s="1" t="s">
        <v>589</v>
      </c>
      <c r="D1034" s="1" t="s">
        <v>590</v>
      </c>
      <c r="E1034" s="1" t="s">
        <v>344</v>
      </c>
      <c r="F1034" s="62" t="str">
        <f t="shared" si="218"/>
        <v>60573</v>
      </c>
      <c r="G1034" s="255">
        <v>10620067</v>
      </c>
      <c r="H1034" s="1" t="s">
        <v>385</v>
      </c>
      <c r="I1034" s="61">
        <v>31</v>
      </c>
      <c r="J1034" s="61">
        <v>7.2</v>
      </c>
      <c r="K1034" s="61">
        <v>8.8000000000000007</v>
      </c>
      <c r="L1034" s="69">
        <f t="shared" si="207"/>
        <v>2.2320000000000002</v>
      </c>
      <c r="M1034" s="69">
        <f t="shared" si="208"/>
        <v>2.7280000000000002</v>
      </c>
      <c r="N1034" s="56">
        <f>INDEX(Rate_Chart!$A$1:$AK$127,MATCH(Data!J1034,Rate_Chart!$A$1:$A$127,0),MATCH(Data!K1034,Rate_Chart!$A$1:$AK$1,0))</f>
        <v>59.518800000000006</v>
      </c>
      <c r="O1034" s="57">
        <f t="shared" si="209"/>
        <v>1845.0828000000001</v>
      </c>
      <c r="P1034" s="58">
        <f t="shared" si="210"/>
        <v>455.50102040816324</v>
      </c>
      <c r="Q1034" s="58">
        <f t="shared" si="211"/>
        <v>303.66734693877549</v>
      </c>
      <c r="R1034" s="66">
        <f t="shared" si="212"/>
        <v>32.288949000000002</v>
      </c>
      <c r="S1034" s="64">
        <f t="shared" si="213"/>
        <v>116.25</v>
      </c>
      <c r="T1034" s="66">
        <f t="shared" si="214"/>
        <v>1993.6217490000001</v>
      </c>
      <c r="U1034" s="68">
        <f t="shared" si="215"/>
        <v>64.310378999999998</v>
      </c>
      <c r="V1034" s="68">
        <f t="shared" si="216"/>
        <v>492.17126785714277</v>
      </c>
      <c r="W1034" s="68">
        <f t="shared" si="217"/>
        <v>328.11417857142851</v>
      </c>
    </row>
    <row r="1035" spans="1:23" x14ac:dyDescent="0.25">
      <c r="A1035" s="1" t="s">
        <v>915</v>
      </c>
      <c r="B1035" s="61" t="s">
        <v>395</v>
      </c>
      <c r="C1035" s="1" t="s">
        <v>589</v>
      </c>
      <c r="D1035" s="1" t="s">
        <v>590</v>
      </c>
      <c r="E1035" s="1" t="s">
        <v>344</v>
      </c>
      <c r="F1035" s="62" t="str">
        <f t="shared" si="218"/>
        <v>60573</v>
      </c>
      <c r="G1035" s="255">
        <v>10620067</v>
      </c>
      <c r="H1035" s="1" t="s">
        <v>385</v>
      </c>
      <c r="I1035" s="61">
        <v>24</v>
      </c>
      <c r="J1035" s="61">
        <v>6.3</v>
      </c>
      <c r="K1035" s="61">
        <v>8.8000000000000007</v>
      </c>
      <c r="L1035" s="69">
        <f t="shared" si="207"/>
        <v>1.5119999999999998</v>
      </c>
      <c r="M1035" s="69">
        <f t="shared" si="208"/>
        <v>2.1120000000000001</v>
      </c>
      <c r="N1035" s="56">
        <f>INDEX(Rate_Chart!$A$1:$AK$127,MATCH(Data!J1035,Rate_Chart!$A$1:$A$127,0),MATCH(Data!K1035,Rate_Chart!$A$1:$AK$1,0))</f>
        <v>52.078949999999999</v>
      </c>
      <c r="O1035" s="57">
        <f t="shared" si="209"/>
        <v>1249.8948</v>
      </c>
      <c r="P1035" s="58">
        <f t="shared" si="210"/>
        <v>428.04616438356163</v>
      </c>
      <c r="Q1035" s="58">
        <f t="shared" si="211"/>
        <v>285.36410958904111</v>
      </c>
      <c r="R1035" s="66">
        <f t="shared" si="212"/>
        <v>21.873159000000001</v>
      </c>
      <c r="S1035" s="64">
        <f t="shared" si="213"/>
        <v>90</v>
      </c>
      <c r="T1035" s="66">
        <f t="shared" si="214"/>
        <v>1361.767959</v>
      </c>
      <c r="U1035" s="68">
        <f t="shared" si="215"/>
        <v>56.740331625000003</v>
      </c>
      <c r="V1035" s="68">
        <f t="shared" si="216"/>
        <v>466.35889006849317</v>
      </c>
      <c r="W1035" s="68">
        <f t="shared" si="217"/>
        <v>310.90592671232878</v>
      </c>
    </row>
    <row r="1036" spans="1:23" x14ac:dyDescent="0.25">
      <c r="A1036" s="1" t="s">
        <v>915</v>
      </c>
      <c r="B1036" s="61" t="s">
        <v>395</v>
      </c>
      <c r="C1036" s="1" t="s">
        <v>589</v>
      </c>
      <c r="D1036" s="1" t="s">
        <v>590</v>
      </c>
      <c r="E1036" s="1" t="s">
        <v>344</v>
      </c>
      <c r="F1036" s="62" t="str">
        <f t="shared" si="218"/>
        <v>60573</v>
      </c>
      <c r="G1036" s="255">
        <v>10620067</v>
      </c>
      <c r="H1036" s="1" t="s">
        <v>386</v>
      </c>
      <c r="I1036" s="61">
        <v>90</v>
      </c>
      <c r="J1036" s="61">
        <v>3</v>
      </c>
      <c r="K1036" s="61">
        <v>8</v>
      </c>
      <c r="L1036" s="69">
        <f t="shared" si="207"/>
        <v>2.7</v>
      </c>
      <c r="M1036" s="69">
        <f t="shared" si="208"/>
        <v>7.2</v>
      </c>
      <c r="N1036" s="56">
        <f>INDEX(Rate_Chart!$A$1:$AK$127,MATCH(Data!J1036,Rate_Chart!$A$1:$A$127,0),MATCH(Data!K1036,Rate_Chart!$A$1:$AK$1,0))</f>
        <v>34.751112000000006</v>
      </c>
      <c r="O1036" s="57">
        <f t="shared" si="209"/>
        <v>3127.6000800000006</v>
      </c>
      <c r="P1036" s="58">
        <f t="shared" si="210"/>
        <v>417.01334400000002</v>
      </c>
      <c r="Q1036" s="58">
        <f t="shared" si="211"/>
        <v>278.00889599999999</v>
      </c>
      <c r="R1036" s="66">
        <f t="shared" si="212"/>
        <v>54.733001400000013</v>
      </c>
      <c r="S1036" s="64">
        <f t="shared" si="213"/>
        <v>337.5</v>
      </c>
      <c r="T1036" s="66">
        <f t="shared" si="214"/>
        <v>3519.8330814000005</v>
      </c>
      <c r="U1036" s="68">
        <f t="shared" si="215"/>
        <v>39.109256460000005</v>
      </c>
      <c r="V1036" s="68">
        <f t="shared" si="216"/>
        <v>469.31107752000003</v>
      </c>
      <c r="W1036" s="68">
        <f t="shared" si="217"/>
        <v>312.87405168000004</v>
      </c>
    </row>
    <row r="1037" spans="1:23" x14ac:dyDescent="0.25">
      <c r="A1037" s="1" t="s">
        <v>916</v>
      </c>
      <c r="B1037" s="61" t="s">
        <v>394</v>
      </c>
      <c r="C1037" s="1" t="s">
        <v>589</v>
      </c>
      <c r="D1037" s="1" t="s">
        <v>590</v>
      </c>
      <c r="E1037" s="1" t="s">
        <v>344</v>
      </c>
      <c r="F1037" s="62" t="str">
        <f t="shared" si="218"/>
        <v>60573</v>
      </c>
      <c r="G1037" s="255">
        <v>10620067</v>
      </c>
      <c r="H1037" s="1" t="s">
        <v>385</v>
      </c>
      <c r="I1037" s="61">
        <v>37</v>
      </c>
      <c r="J1037" s="61">
        <v>7.1</v>
      </c>
      <c r="K1037" s="61">
        <v>8.6</v>
      </c>
      <c r="L1037" s="69">
        <f t="shared" si="207"/>
        <v>2.6269999999999998</v>
      </c>
      <c r="M1037" s="69">
        <f t="shared" si="208"/>
        <v>3.1819999999999999</v>
      </c>
      <c r="N1037" s="56">
        <f>INDEX(Rate_Chart!$A$1:$AK$127,MATCH(Data!J1037,Rate_Chart!$A$1:$A$127,0),MATCH(Data!K1037,Rate_Chart!$A$1:$AK$1,0))</f>
        <v>58.099299999999992</v>
      </c>
      <c r="O1037" s="57">
        <f t="shared" si="209"/>
        <v>2149.6740999999997</v>
      </c>
      <c r="P1037" s="58">
        <f t="shared" si="210"/>
        <v>452.72181818181815</v>
      </c>
      <c r="Q1037" s="58">
        <f t="shared" si="211"/>
        <v>301.81454545454545</v>
      </c>
      <c r="R1037" s="66">
        <f t="shared" si="212"/>
        <v>37.619296749999997</v>
      </c>
      <c r="S1037" s="64">
        <f t="shared" si="213"/>
        <v>138.75</v>
      </c>
      <c r="T1037" s="66">
        <f t="shared" si="214"/>
        <v>2326.0433967499998</v>
      </c>
      <c r="U1037" s="68">
        <f t="shared" si="215"/>
        <v>62.866037749999997</v>
      </c>
      <c r="V1037" s="68">
        <f t="shared" si="216"/>
        <v>489.86522922077921</v>
      </c>
      <c r="W1037" s="68">
        <f t="shared" si="217"/>
        <v>326.57681948051948</v>
      </c>
    </row>
    <row r="1038" spans="1:23" x14ac:dyDescent="0.25">
      <c r="A1038" s="1" t="s">
        <v>916</v>
      </c>
      <c r="B1038" s="61" t="s">
        <v>395</v>
      </c>
      <c r="C1038" s="1" t="s">
        <v>589</v>
      </c>
      <c r="D1038" s="1" t="s">
        <v>590</v>
      </c>
      <c r="E1038" s="1" t="s">
        <v>344</v>
      </c>
      <c r="F1038" s="62" t="str">
        <f t="shared" si="218"/>
        <v>60573</v>
      </c>
      <c r="G1038" s="255">
        <v>10620067</v>
      </c>
      <c r="H1038" s="1" t="s">
        <v>385</v>
      </c>
      <c r="I1038" s="61">
        <v>21</v>
      </c>
      <c r="J1038" s="61">
        <v>5.8</v>
      </c>
      <c r="K1038" s="61">
        <v>8.6</v>
      </c>
      <c r="L1038" s="69">
        <f t="shared" si="207"/>
        <v>1.218</v>
      </c>
      <c r="M1038" s="69">
        <f t="shared" si="208"/>
        <v>1.806</v>
      </c>
      <c r="N1038" s="56">
        <f>INDEX(Rate_Chart!$A$1:$AK$127,MATCH(Data!J1038,Rate_Chart!$A$1:$A$127,0),MATCH(Data!K1038,Rate_Chart!$A$1:$AK$1,0))</f>
        <v>47.461399999999998</v>
      </c>
      <c r="O1038" s="57">
        <f t="shared" si="209"/>
        <v>996.68939999999998</v>
      </c>
      <c r="P1038" s="58">
        <f t="shared" si="210"/>
        <v>411.51502890173413</v>
      </c>
      <c r="Q1038" s="58">
        <f t="shared" si="211"/>
        <v>274.34335260115608</v>
      </c>
      <c r="R1038" s="66">
        <f t="shared" si="212"/>
        <v>17.442064500000001</v>
      </c>
      <c r="S1038" s="64">
        <f t="shared" si="213"/>
        <v>78.75</v>
      </c>
      <c r="T1038" s="66">
        <f t="shared" si="214"/>
        <v>1092.8814645</v>
      </c>
      <c r="U1038" s="68">
        <f t="shared" si="215"/>
        <v>52.041974500000002</v>
      </c>
      <c r="V1038" s="68">
        <f t="shared" si="216"/>
        <v>451.23099277456657</v>
      </c>
      <c r="W1038" s="68">
        <f t="shared" si="217"/>
        <v>300.82066184971103</v>
      </c>
    </row>
    <row r="1039" spans="1:23" x14ac:dyDescent="0.25">
      <c r="A1039" s="1" t="s">
        <v>916</v>
      </c>
      <c r="B1039" s="61" t="s">
        <v>395</v>
      </c>
      <c r="C1039" s="1" t="s">
        <v>589</v>
      </c>
      <c r="D1039" s="1" t="s">
        <v>590</v>
      </c>
      <c r="E1039" s="1" t="s">
        <v>344</v>
      </c>
      <c r="F1039" s="62" t="str">
        <f t="shared" si="218"/>
        <v>60573</v>
      </c>
      <c r="G1039" s="255">
        <v>10620067</v>
      </c>
      <c r="H1039" s="1" t="s">
        <v>386</v>
      </c>
      <c r="I1039" s="61">
        <v>101</v>
      </c>
      <c r="J1039" s="61">
        <v>3</v>
      </c>
      <c r="K1039" s="61">
        <v>8</v>
      </c>
      <c r="L1039" s="69">
        <f t="shared" si="207"/>
        <v>3.03</v>
      </c>
      <c r="M1039" s="69">
        <f t="shared" si="208"/>
        <v>8.08</v>
      </c>
      <c r="N1039" s="56">
        <f>INDEX(Rate_Chart!$A$1:$AK$127,MATCH(Data!J1039,Rate_Chart!$A$1:$A$127,0),MATCH(Data!K1039,Rate_Chart!$A$1:$AK$1,0))</f>
        <v>34.751112000000006</v>
      </c>
      <c r="O1039" s="57">
        <f t="shared" si="209"/>
        <v>3509.8623120000007</v>
      </c>
      <c r="P1039" s="58">
        <f t="shared" si="210"/>
        <v>417.01334400000002</v>
      </c>
      <c r="Q1039" s="58">
        <f t="shared" si="211"/>
        <v>278.00889599999999</v>
      </c>
      <c r="R1039" s="66">
        <f t="shared" si="212"/>
        <v>61.422590460000016</v>
      </c>
      <c r="S1039" s="64">
        <f t="shared" si="213"/>
        <v>378.75</v>
      </c>
      <c r="T1039" s="66">
        <f t="shared" si="214"/>
        <v>3950.0349024600009</v>
      </c>
      <c r="U1039" s="68">
        <f t="shared" si="215"/>
        <v>39.109256460000012</v>
      </c>
      <c r="V1039" s="68">
        <f t="shared" si="216"/>
        <v>469.31107752000008</v>
      </c>
      <c r="W1039" s="68">
        <f t="shared" si="217"/>
        <v>312.87405168000004</v>
      </c>
    </row>
    <row r="1040" spans="1:23" x14ac:dyDescent="0.25">
      <c r="A1040" s="1" t="s">
        <v>917</v>
      </c>
      <c r="B1040" s="61" t="s">
        <v>394</v>
      </c>
      <c r="C1040" s="1" t="s">
        <v>589</v>
      </c>
      <c r="D1040" s="1" t="s">
        <v>590</v>
      </c>
      <c r="E1040" s="1" t="s">
        <v>344</v>
      </c>
      <c r="F1040" s="62" t="str">
        <f t="shared" si="218"/>
        <v>60573</v>
      </c>
      <c r="G1040" s="255">
        <v>10620067</v>
      </c>
      <c r="H1040" s="1" t="s">
        <v>385</v>
      </c>
      <c r="I1040" s="61">
        <v>41</v>
      </c>
      <c r="J1040" s="61">
        <v>6.7</v>
      </c>
      <c r="K1040" s="61">
        <v>8.8000000000000007</v>
      </c>
      <c r="L1040" s="69">
        <f t="shared" si="207"/>
        <v>2.7469999999999999</v>
      </c>
      <c r="M1040" s="69">
        <f t="shared" si="208"/>
        <v>3.6080000000000001</v>
      </c>
      <c r="N1040" s="56">
        <f>INDEX(Rate_Chart!$A$1:$AK$127,MATCH(Data!J1040,Rate_Chart!$A$1:$A$127,0),MATCH(Data!K1040,Rate_Chart!$A$1:$AK$1,0))</f>
        <v>55.385550000000002</v>
      </c>
      <c r="O1040" s="57">
        <f t="shared" si="209"/>
        <v>2270.80755</v>
      </c>
      <c r="P1040" s="58">
        <f t="shared" si="210"/>
        <v>440.73381962864721</v>
      </c>
      <c r="Q1040" s="58">
        <f t="shared" si="211"/>
        <v>293.82254641909816</v>
      </c>
      <c r="R1040" s="66">
        <f t="shared" si="212"/>
        <v>39.739132125000005</v>
      </c>
      <c r="S1040" s="64">
        <f t="shared" si="213"/>
        <v>153.75</v>
      </c>
      <c r="T1040" s="66">
        <f t="shared" si="214"/>
        <v>2464.2966821250002</v>
      </c>
      <c r="U1040" s="68">
        <f t="shared" si="215"/>
        <v>60.104797125000005</v>
      </c>
      <c r="V1040" s="68">
        <f t="shared" si="216"/>
        <v>478.28751027851456</v>
      </c>
      <c r="W1040" s="68">
        <f t="shared" si="217"/>
        <v>318.85834018567635</v>
      </c>
    </row>
    <row r="1041" spans="1:23" x14ac:dyDescent="0.25">
      <c r="A1041" s="1" t="s">
        <v>917</v>
      </c>
      <c r="B1041" s="61" t="s">
        <v>394</v>
      </c>
      <c r="C1041" s="1" t="s">
        <v>589</v>
      </c>
      <c r="D1041" s="1" t="s">
        <v>590</v>
      </c>
      <c r="E1041" s="1" t="s">
        <v>344</v>
      </c>
      <c r="F1041" s="62" t="str">
        <f t="shared" si="218"/>
        <v>60573</v>
      </c>
      <c r="G1041" s="255">
        <v>10620067</v>
      </c>
      <c r="H1041" s="1" t="s">
        <v>386</v>
      </c>
      <c r="I1041" s="61">
        <v>34</v>
      </c>
      <c r="J1041" s="61">
        <v>3.3</v>
      </c>
      <c r="K1041" s="61">
        <v>8.1999999999999993</v>
      </c>
      <c r="L1041" s="69">
        <f t="shared" si="207"/>
        <v>1.1219999999999999</v>
      </c>
      <c r="M1041" s="69">
        <f t="shared" si="208"/>
        <v>2.7879999999999994</v>
      </c>
      <c r="N1041" s="56">
        <f>INDEX(Rate_Chart!$A$1:$AK$127,MATCH(Data!J1041,Rate_Chart!$A$1:$A$127,0),MATCH(Data!K1041,Rate_Chart!$A$1:$AK$1,0))</f>
        <v>36.558139799999999</v>
      </c>
      <c r="O1041" s="57">
        <f t="shared" si="209"/>
        <v>1242.9767532000001</v>
      </c>
      <c r="P1041" s="58">
        <f t="shared" si="210"/>
        <v>417.0130015209125</v>
      </c>
      <c r="Q1041" s="58">
        <f t="shared" si="211"/>
        <v>278.00866768060831</v>
      </c>
      <c r="R1041" s="66">
        <f t="shared" si="212"/>
        <v>21.752093181000003</v>
      </c>
      <c r="S1041" s="64">
        <f t="shared" si="213"/>
        <v>127.5</v>
      </c>
      <c r="T1041" s="66">
        <f t="shared" si="214"/>
        <v>1392.228846381</v>
      </c>
      <c r="U1041" s="68">
        <f t="shared" si="215"/>
        <v>40.947907246500002</v>
      </c>
      <c r="V1041" s="68">
        <f t="shared" si="216"/>
        <v>467.08639444676805</v>
      </c>
      <c r="W1041" s="68">
        <f t="shared" si="217"/>
        <v>311.39092963117872</v>
      </c>
    </row>
    <row r="1042" spans="1:23" x14ac:dyDescent="0.25">
      <c r="A1042" s="1" t="s">
        <v>917</v>
      </c>
      <c r="B1042" s="61" t="s">
        <v>395</v>
      </c>
      <c r="C1042" s="1" t="s">
        <v>589</v>
      </c>
      <c r="D1042" s="1" t="s">
        <v>590</v>
      </c>
      <c r="E1042" s="1" t="s">
        <v>344</v>
      </c>
      <c r="F1042" s="62" t="str">
        <f t="shared" si="218"/>
        <v>60573</v>
      </c>
      <c r="G1042" s="255">
        <v>10620067</v>
      </c>
      <c r="H1042" s="1" t="s">
        <v>385</v>
      </c>
      <c r="I1042" s="61">
        <v>22</v>
      </c>
      <c r="J1042" s="61">
        <v>6.8</v>
      </c>
      <c r="K1042" s="61">
        <v>8.8000000000000007</v>
      </c>
      <c r="L1042" s="69">
        <f t="shared" si="207"/>
        <v>1.496</v>
      </c>
      <c r="M1042" s="69">
        <f t="shared" si="208"/>
        <v>1.9360000000000002</v>
      </c>
      <c r="N1042" s="56">
        <f>INDEX(Rate_Chart!$A$1:$AK$127,MATCH(Data!J1042,Rate_Chart!$A$1:$A$127,0),MATCH(Data!K1042,Rate_Chart!$A$1:$AK$1,0))</f>
        <v>56.212200000000003</v>
      </c>
      <c r="O1042" s="57">
        <f t="shared" si="209"/>
        <v>1236.6684</v>
      </c>
      <c r="P1042" s="58">
        <f t="shared" si="210"/>
        <v>443.78052631578947</v>
      </c>
      <c r="Q1042" s="58">
        <f t="shared" si="211"/>
        <v>295.8536842105263</v>
      </c>
      <c r="R1042" s="66">
        <f t="shared" si="212"/>
        <v>21.641697000000001</v>
      </c>
      <c r="S1042" s="64">
        <f t="shared" si="213"/>
        <v>82.5</v>
      </c>
      <c r="T1042" s="66">
        <f t="shared" si="214"/>
        <v>1340.810097</v>
      </c>
      <c r="U1042" s="68">
        <f t="shared" si="215"/>
        <v>60.945913500000003</v>
      </c>
      <c r="V1042" s="68">
        <f t="shared" si="216"/>
        <v>481.15194868421054</v>
      </c>
      <c r="W1042" s="68">
        <f t="shared" si="217"/>
        <v>320.76796578947369</v>
      </c>
    </row>
    <row r="1043" spans="1:23" x14ac:dyDescent="0.25">
      <c r="A1043" s="1" t="s">
        <v>917</v>
      </c>
      <c r="B1043" s="61" t="s">
        <v>395</v>
      </c>
      <c r="C1043" s="1" t="s">
        <v>589</v>
      </c>
      <c r="D1043" s="1" t="s">
        <v>590</v>
      </c>
      <c r="E1043" s="1" t="s">
        <v>344</v>
      </c>
      <c r="F1043" s="62" t="str">
        <f t="shared" si="218"/>
        <v>60573</v>
      </c>
      <c r="G1043" s="255">
        <v>10620067</v>
      </c>
      <c r="H1043" s="1" t="s">
        <v>386</v>
      </c>
      <c r="I1043" s="61">
        <v>6</v>
      </c>
      <c r="J1043" s="61">
        <v>3.4</v>
      </c>
      <c r="K1043" s="61">
        <v>8</v>
      </c>
      <c r="L1043" s="69">
        <f t="shared" si="207"/>
        <v>0.20399999999999999</v>
      </c>
      <c r="M1043" s="69">
        <f t="shared" si="208"/>
        <v>0.48</v>
      </c>
      <c r="N1043" s="56">
        <f>INDEX(Rate_Chart!$A$1:$AK$127,MATCH(Data!J1043,Rate_Chart!$A$1:$A$127,0),MATCH(Data!K1043,Rate_Chart!$A$1:$AK$1,0))</f>
        <v>36.419112000000005</v>
      </c>
      <c r="O1043" s="57">
        <f t="shared" si="209"/>
        <v>218.51467200000002</v>
      </c>
      <c r="P1043" s="58">
        <f t="shared" si="210"/>
        <v>417.01273282442747</v>
      </c>
      <c r="Q1043" s="58">
        <f t="shared" si="211"/>
        <v>278.00848854961833</v>
      </c>
      <c r="R1043" s="66">
        <f t="shared" si="212"/>
        <v>3.8240067600000005</v>
      </c>
      <c r="S1043" s="64">
        <f t="shared" si="213"/>
        <v>22.5</v>
      </c>
      <c r="T1043" s="66">
        <f t="shared" si="214"/>
        <v>244.83867876000002</v>
      </c>
      <c r="U1043" s="68">
        <f t="shared" si="215"/>
        <v>40.806446460000004</v>
      </c>
      <c r="V1043" s="68">
        <f t="shared" si="216"/>
        <v>467.24938694656487</v>
      </c>
      <c r="W1043" s="68">
        <f t="shared" si="217"/>
        <v>311.49959129770991</v>
      </c>
    </row>
    <row r="1044" spans="1:23" x14ac:dyDescent="0.25">
      <c r="A1044" s="1" t="s">
        <v>918</v>
      </c>
      <c r="B1044" s="61" t="s">
        <v>394</v>
      </c>
      <c r="C1044" s="1" t="s">
        <v>589</v>
      </c>
      <c r="D1044" s="1" t="s">
        <v>590</v>
      </c>
      <c r="E1044" s="1" t="s">
        <v>344</v>
      </c>
      <c r="F1044" s="62" t="str">
        <f t="shared" si="218"/>
        <v>60573</v>
      </c>
      <c r="G1044" s="255">
        <v>10620067</v>
      </c>
      <c r="H1044" s="1" t="s">
        <v>385</v>
      </c>
      <c r="I1044" s="61">
        <v>10</v>
      </c>
      <c r="J1044" s="61">
        <v>6.6</v>
      </c>
      <c r="K1044" s="61">
        <v>8.6</v>
      </c>
      <c r="L1044" s="69">
        <f t="shared" si="207"/>
        <v>0.66</v>
      </c>
      <c r="M1044" s="69">
        <f t="shared" si="208"/>
        <v>0.86</v>
      </c>
      <c r="N1044" s="56">
        <f>INDEX(Rate_Chart!$A$1:$AK$127,MATCH(Data!J1044,Rate_Chart!$A$1:$A$127,0),MATCH(Data!K1044,Rate_Chart!$A$1:$AK$1,0))</f>
        <v>54.007799999999996</v>
      </c>
      <c r="O1044" s="57">
        <f t="shared" si="209"/>
        <v>540.07799999999997</v>
      </c>
      <c r="P1044" s="58">
        <f t="shared" si="210"/>
        <v>437.90108108108109</v>
      </c>
      <c r="Q1044" s="58">
        <f t="shared" si="211"/>
        <v>291.93405405405406</v>
      </c>
      <c r="R1044" s="66">
        <f t="shared" si="212"/>
        <v>9.4513650000000009</v>
      </c>
      <c r="S1044" s="64">
        <f t="shared" si="213"/>
        <v>37.5</v>
      </c>
      <c r="T1044" s="66">
        <f t="shared" si="214"/>
        <v>587.02936499999998</v>
      </c>
      <c r="U1044" s="68">
        <f t="shared" si="215"/>
        <v>58.7029365</v>
      </c>
      <c r="V1044" s="68">
        <f t="shared" si="216"/>
        <v>475.96975540540546</v>
      </c>
      <c r="W1044" s="68">
        <f t="shared" si="217"/>
        <v>317.31317027027029</v>
      </c>
    </row>
    <row r="1045" spans="1:23" x14ac:dyDescent="0.25">
      <c r="A1045" s="1" t="s">
        <v>918</v>
      </c>
      <c r="B1045" s="61" t="s">
        <v>395</v>
      </c>
      <c r="C1045" s="1" t="s">
        <v>589</v>
      </c>
      <c r="D1045" s="1" t="s">
        <v>590</v>
      </c>
      <c r="E1045" s="1" t="s">
        <v>344</v>
      </c>
      <c r="F1045" s="62" t="str">
        <f t="shared" si="218"/>
        <v>60573</v>
      </c>
      <c r="G1045" s="255">
        <v>10620067</v>
      </c>
      <c r="H1045" s="1" t="s">
        <v>385</v>
      </c>
      <c r="I1045" s="61">
        <v>19</v>
      </c>
      <c r="J1045" s="61">
        <v>6.3</v>
      </c>
      <c r="K1045" s="61">
        <v>8.8000000000000007</v>
      </c>
      <c r="L1045" s="69">
        <f t="shared" si="207"/>
        <v>1.1970000000000001</v>
      </c>
      <c r="M1045" s="69">
        <f t="shared" si="208"/>
        <v>1.6720000000000002</v>
      </c>
      <c r="N1045" s="56">
        <f>INDEX(Rate_Chart!$A$1:$AK$127,MATCH(Data!J1045,Rate_Chart!$A$1:$A$127,0),MATCH(Data!K1045,Rate_Chart!$A$1:$AK$1,0))</f>
        <v>52.078949999999999</v>
      </c>
      <c r="O1045" s="57">
        <f t="shared" si="209"/>
        <v>989.50004999999999</v>
      </c>
      <c r="P1045" s="58">
        <f t="shared" si="210"/>
        <v>428.04616438356163</v>
      </c>
      <c r="Q1045" s="58">
        <f t="shared" si="211"/>
        <v>285.36410958904111</v>
      </c>
      <c r="R1045" s="66">
        <f t="shared" si="212"/>
        <v>17.316250875000001</v>
      </c>
      <c r="S1045" s="64">
        <f t="shared" si="213"/>
        <v>71.25</v>
      </c>
      <c r="T1045" s="66">
        <f t="shared" si="214"/>
        <v>1078.066300875</v>
      </c>
      <c r="U1045" s="68">
        <f t="shared" si="215"/>
        <v>56.740331625000003</v>
      </c>
      <c r="V1045" s="68">
        <f t="shared" si="216"/>
        <v>466.35889006849317</v>
      </c>
      <c r="W1045" s="68">
        <f t="shared" si="217"/>
        <v>310.90592671232878</v>
      </c>
    </row>
    <row r="1046" spans="1:23" x14ac:dyDescent="0.25">
      <c r="A1046" s="1" t="s">
        <v>918</v>
      </c>
      <c r="B1046" s="61" t="s">
        <v>395</v>
      </c>
      <c r="C1046" s="1" t="s">
        <v>589</v>
      </c>
      <c r="D1046" s="1" t="s">
        <v>590</v>
      </c>
      <c r="E1046" s="1" t="s">
        <v>344</v>
      </c>
      <c r="F1046" s="62" t="str">
        <f t="shared" si="218"/>
        <v>60573</v>
      </c>
      <c r="G1046" s="255">
        <v>10620067</v>
      </c>
      <c r="H1046" s="1" t="s">
        <v>386</v>
      </c>
      <c r="I1046" s="61">
        <v>22</v>
      </c>
      <c r="J1046" s="61">
        <v>3.5</v>
      </c>
      <c r="K1046" s="61">
        <v>8</v>
      </c>
      <c r="L1046" s="69">
        <f t="shared" si="207"/>
        <v>0.77</v>
      </c>
      <c r="M1046" s="69">
        <f t="shared" si="208"/>
        <v>1.76</v>
      </c>
      <c r="N1046" s="56">
        <f>INDEX(Rate_Chart!$A$1:$AK$127,MATCH(Data!J1046,Rate_Chart!$A$1:$A$127,0),MATCH(Data!K1046,Rate_Chart!$A$1:$AK$1,0))</f>
        <v>36.836112000000007</v>
      </c>
      <c r="O1046" s="57">
        <f t="shared" si="209"/>
        <v>810.3944640000002</v>
      </c>
      <c r="P1046" s="58">
        <f t="shared" si="210"/>
        <v>417.01258867924531</v>
      </c>
      <c r="Q1046" s="58">
        <f t="shared" si="211"/>
        <v>278.00839245283021</v>
      </c>
      <c r="R1046" s="66">
        <f t="shared" si="212"/>
        <v>14.181903120000005</v>
      </c>
      <c r="S1046" s="64">
        <f t="shared" si="213"/>
        <v>82.5</v>
      </c>
      <c r="T1046" s="66">
        <f t="shared" si="214"/>
        <v>907.07636712000021</v>
      </c>
      <c r="U1046" s="68">
        <f t="shared" si="215"/>
        <v>41.230743960000012</v>
      </c>
      <c r="V1046" s="68">
        <f t="shared" si="216"/>
        <v>466.76313916981138</v>
      </c>
      <c r="W1046" s="68">
        <f t="shared" si="217"/>
        <v>311.17542611320761</v>
      </c>
    </row>
    <row r="1047" spans="1:23" x14ac:dyDescent="0.25">
      <c r="A1047" s="1" t="s">
        <v>882</v>
      </c>
      <c r="B1047" s="61" t="s">
        <v>394</v>
      </c>
      <c r="C1047" s="1" t="s">
        <v>589</v>
      </c>
      <c r="D1047" s="1" t="s">
        <v>590</v>
      </c>
      <c r="E1047" s="1" t="s">
        <v>344</v>
      </c>
      <c r="F1047" s="62" t="str">
        <f t="shared" si="218"/>
        <v>60573</v>
      </c>
      <c r="G1047" s="255">
        <v>10620067</v>
      </c>
      <c r="H1047" s="1" t="s">
        <v>385</v>
      </c>
      <c r="I1047" s="61">
        <v>20</v>
      </c>
      <c r="J1047" s="61">
        <v>7.2</v>
      </c>
      <c r="K1047" s="61">
        <v>8.8000000000000007</v>
      </c>
      <c r="L1047" s="69">
        <f t="shared" si="207"/>
        <v>1.44</v>
      </c>
      <c r="M1047" s="69">
        <f t="shared" si="208"/>
        <v>1.76</v>
      </c>
      <c r="N1047" s="56">
        <f>INDEX(Rate_Chart!$A$1:$AK$127,MATCH(Data!J1047,Rate_Chart!$A$1:$A$127,0),MATCH(Data!K1047,Rate_Chart!$A$1:$AK$1,0))</f>
        <v>59.518800000000006</v>
      </c>
      <c r="O1047" s="57">
        <f t="shared" si="209"/>
        <v>1190.3760000000002</v>
      </c>
      <c r="P1047" s="58">
        <f t="shared" si="210"/>
        <v>455.50102040816324</v>
      </c>
      <c r="Q1047" s="58">
        <f t="shared" si="211"/>
        <v>303.66734693877549</v>
      </c>
      <c r="R1047" s="66">
        <f t="shared" si="212"/>
        <v>20.831580000000006</v>
      </c>
      <c r="S1047" s="64">
        <f t="shared" si="213"/>
        <v>75</v>
      </c>
      <c r="T1047" s="66">
        <f t="shared" si="214"/>
        <v>1286.2075800000002</v>
      </c>
      <c r="U1047" s="68">
        <f t="shared" si="215"/>
        <v>64.310379000000012</v>
      </c>
      <c r="V1047" s="68">
        <f t="shared" si="216"/>
        <v>492.17126785714288</v>
      </c>
      <c r="W1047" s="68">
        <f t="shared" si="217"/>
        <v>328.11417857142857</v>
      </c>
    </row>
    <row r="1048" spans="1:23" x14ac:dyDescent="0.25">
      <c r="A1048" s="1" t="s">
        <v>882</v>
      </c>
      <c r="B1048" s="61" t="s">
        <v>395</v>
      </c>
      <c r="C1048" s="1" t="s">
        <v>589</v>
      </c>
      <c r="D1048" s="1" t="s">
        <v>590</v>
      </c>
      <c r="E1048" s="1" t="s">
        <v>344</v>
      </c>
      <c r="F1048" s="62" t="str">
        <f t="shared" si="218"/>
        <v>60573</v>
      </c>
      <c r="G1048" s="255">
        <v>10620067</v>
      </c>
      <c r="H1048" s="1" t="s">
        <v>385</v>
      </c>
      <c r="I1048" s="61">
        <v>66</v>
      </c>
      <c r="J1048" s="61">
        <v>6.5</v>
      </c>
      <c r="K1048" s="61">
        <v>8.8000000000000007</v>
      </c>
      <c r="L1048" s="69">
        <f t="shared" si="207"/>
        <v>4.29</v>
      </c>
      <c r="M1048" s="69">
        <f t="shared" si="208"/>
        <v>5.8080000000000007</v>
      </c>
      <c r="N1048" s="56">
        <f>INDEX(Rate_Chart!$A$1:$AK$127,MATCH(Data!J1048,Rate_Chart!$A$1:$A$127,0),MATCH(Data!K1048,Rate_Chart!$A$1:$AK$1,0))</f>
        <v>53.732250000000001</v>
      </c>
      <c r="O1048" s="57">
        <f t="shared" si="209"/>
        <v>3546.3285000000001</v>
      </c>
      <c r="P1048" s="58">
        <f t="shared" si="210"/>
        <v>434.49258760107813</v>
      </c>
      <c r="Q1048" s="58">
        <f t="shared" si="211"/>
        <v>289.66172506738542</v>
      </c>
      <c r="R1048" s="66">
        <f t="shared" si="212"/>
        <v>62.060748750000009</v>
      </c>
      <c r="S1048" s="64">
        <f t="shared" si="213"/>
        <v>247.5</v>
      </c>
      <c r="T1048" s="66">
        <f t="shared" si="214"/>
        <v>3855.8892487500002</v>
      </c>
      <c r="U1048" s="68">
        <f t="shared" si="215"/>
        <v>58.422564375</v>
      </c>
      <c r="V1048" s="68">
        <f t="shared" si="216"/>
        <v>472.41965801886789</v>
      </c>
      <c r="W1048" s="68">
        <f t="shared" si="217"/>
        <v>314.94643867924526</v>
      </c>
    </row>
    <row r="1049" spans="1:23" x14ac:dyDescent="0.25">
      <c r="A1049" s="1" t="s">
        <v>882</v>
      </c>
      <c r="B1049" s="61" t="s">
        <v>395</v>
      </c>
      <c r="C1049" s="1" t="s">
        <v>589</v>
      </c>
      <c r="D1049" s="1" t="s">
        <v>590</v>
      </c>
      <c r="E1049" s="1" t="s">
        <v>344</v>
      </c>
      <c r="F1049" s="62" t="str">
        <f t="shared" si="218"/>
        <v>60573</v>
      </c>
      <c r="G1049" s="255">
        <v>10620067</v>
      </c>
      <c r="H1049" s="1" t="s">
        <v>386</v>
      </c>
      <c r="I1049" s="61">
        <v>97</v>
      </c>
      <c r="J1049" s="61">
        <v>3.1</v>
      </c>
      <c r="K1049" s="61">
        <v>8</v>
      </c>
      <c r="L1049" s="69">
        <f t="shared" si="207"/>
        <v>3.0069999999999997</v>
      </c>
      <c r="M1049" s="69">
        <f t="shared" si="208"/>
        <v>7.76</v>
      </c>
      <c r="N1049" s="56">
        <f>INDEX(Rate_Chart!$A$1:$AK$127,MATCH(Data!J1049,Rate_Chart!$A$1:$A$127,0),MATCH(Data!K1049,Rate_Chart!$A$1:$AK$1,0))</f>
        <v>35.168112000000008</v>
      </c>
      <c r="O1049" s="57">
        <f t="shared" si="209"/>
        <v>3411.3068640000006</v>
      </c>
      <c r="P1049" s="58">
        <f t="shared" si="210"/>
        <v>417.01318577075102</v>
      </c>
      <c r="Q1049" s="58">
        <f t="shared" si="211"/>
        <v>278.00879051383401</v>
      </c>
      <c r="R1049" s="66">
        <f t="shared" si="212"/>
        <v>59.697870120000019</v>
      </c>
      <c r="S1049" s="64">
        <f t="shared" si="213"/>
        <v>363.75</v>
      </c>
      <c r="T1049" s="66">
        <f t="shared" si="214"/>
        <v>3834.7547341200006</v>
      </c>
      <c r="U1049" s="68">
        <f t="shared" si="215"/>
        <v>39.533553960000006</v>
      </c>
      <c r="V1049" s="68">
        <f t="shared" si="216"/>
        <v>468.77731968379447</v>
      </c>
      <c r="W1049" s="68">
        <f t="shared" si="217"/>
        <v>312.51821312252963</v>
      </c>
    </row>
    <row r="1050" spans="1:23" x14ac:dyDescent="0.25">
      <c r="A1050" s="1" t="s">
        <v>883</v>
      </c>
      <c r="B1050" s="61" t="s">
        <v>394</v>
      </c>
      <c r="C1050" s="1" t="s">
        <v>589</v>
      </c>
      <c r="D1050" s="1" t="s">
        <v>590</v>
      </c>
      <c r="E1050" s="1" t="s">
        <v>344</v>
      </c>
      <c r="F1050" s="62" t="str">
        <f t="shared" si="218"/>
        <v>60573</v>
      </c>
      <c r="G1050" s="255">
        <v>10620067</v>
      </c>
      <c r="H1050" s="1" t="s">
        <v>385</v>
      </c>
      <c r="I1050" s="61">
        <v>80</v>
      </c>
      <c r="J1050" s="61">
        <v>7</v>
      </c>
      <c r="K1050" s="61">
        <v>8.8000000000000007</v>
      </c>
      <c r="L1050" s="69">
        <f t="shared" si="207"/>
        <v>5.6</v>
      </c>
      <c r="M1050" s="69">
        <f t="shared" si="208"/>
        <v>7.04</v>
      </c>
      <c r="N1050" s="56">
        <f>INDEX(Rate_Chart!$A$1:$AK$127,MATCH(Data!J1050,Rate_Chart!$A$1:$A$127,0),MATCH(Data!K1050,Rate_Chart!$A$1:$AK$1,0))</f>
        <v>57.865500000000004</v>
      </c>
      <c r="O1050" s="57">
        <f t="shared" si="209"/>
        <v>4629.2400000000007</v>
      </c>
      <c r="P1050" s="58">
        <f t="shared" si="210"/>
        <v>449.73186528497411</v>
      </c>
      <c r="Q1050" s="58">
        <f t="shared" si="211"/>
        <v>299.82124352331607</v>
      </c>
      <c r="R1050" s="66">
        <f t="shared" si="212"/>
        <v>81.011700000000019</v>
      </c>
      <c r="S1050" s="64">
        <f t="shared" si="213"/>
        <v>300</v>
      </c>
      <c r="T1050" s="66">
        <f t="shared" si="214"/>
        <v>5010.2517000000007</v>
      </c>
      <c r="U1050" s="68">
        <f t="shared" si="215"/>
        <v>62.628146250000007</v>
      </c>
      <c r="V1050" s="68">
        <f t="shared" si="216"/>
        <v>486.74725064766841</v>
      </c>
      <c r="W1050" s="68">
        <f t="shared" si="217"/>
        <v>324.49816709844561</v>
      </c>
    </row>
    <row r="1051" spans="1:23" x14ac:dyDescent="0.25">
      <c r="A1051" s="1" t="s">
        <v>883</v>
      </c>
      <c r="B1051" s="61" t="s">
        <v>394</v>
      </c>
      <c r="C1051" s="1" t="s">
        <v>589</v>
      </c>
      <c r="D1051" s="1" t="s">
        <v>590</v>
      </c>
      <c r="E1051" s="1" t="s">
        <v>344</v>
      </c>
      <c r="F1051" s="62" t="str">
        <f t="shared" si="218"/>
        <v>60573</v>
      </c>
      <c r="G1051" s="255">
        <v>10620067</v>
      </c>
      <c r="H1051" s="1" t="s">
        <v>386</v>
      </c>
      <c r="I1051" s="61">
        <v>68</v>
      </c>
      <c r="J1051" s="61">
        <v>3.2</v>
      </c>
      <c r="K1051" s="61">
        <v>8</v>
      </c>
      <c r="L1051" s="69">
        <f t="shared" si="207"/>
        <v>2.1760000000000002</v>
      </c>
      <c r="M1051" s="69">
        <f t="shared" si="208"/>
        <v>5.44</v>
      </c>
      <c r="N1051" s="56">
        <f>INDEX(Rate_Chart!$A$1:$AK$127,MATCH(Data!J1051,Rate_Chart!$A$1:$A$127,0),MATCH(Data!K1051,Rate_Chart!$A$1:$AK$1,0))</f>
        <v>35.585112000000002</v>
      </c>
      <c r="O1051" s="57">
        <f t="shared" si="209"/>
        <v>2419.7876160000001</v>
      </c>
      <c r="P1051" s="58">
        <f t="shared" si="210"/>
        <v>417.01303124999998</v>
      </c>
      <c r="Q1051" s="58">
        <f t="shared" si="211"/>
        <v>278.00868750000001</v>
      </c>
      <c r="R1051" s="66">
        <f t="shared" si="212"/>
        <v>42.346283280000009</v>
      </c>
      <c r="S1051" s="64">
        <f t="shared" si="213"/>
        <v>255</v>
      </c>
      <c r="T1051" s="66">
        <f t="shared" si="214"/>
        <v>2717.1338992800002</v>
      </c>
      <c r="U1051" s="68">
        <f t="shared" si="215"/>
        <v>39.957851460000001</v>
      </c>
      <c r="V1051" s="68">
        <f t="shared" si="216"/>
        <v>468.25607179687495</v>
      </c>
      <c r="W1051" s="68">
        <f t="shared" si="217"/>
        <v>312.17071453124998</v>
      </c>
    </row>
    <row r="1052" spans="1:23" x14ac:dyDescent="0.25">
      <c r="A1052" s="1" t="s">
        <v>883</v>
      </c>
      <c r="B1052" s="61" t="s">
        <v>395</v>
      </c>
      <c r="C1052" s="1" t="s">
        <v>589</v>
      </c>
      <c r="D1052" s="1" t="s">
        <v>590</v>
      </c>
      <c r="E1052" s="1" t="s">
        <v>344</v>
      </c>
      <c r="F1052" s="62" t="str">
        <f t="shared" si="218"/>
        <v>60573</v>
      </c>
      <c r="G1052" s="255">
        <v>10620067</v>
      </c>
      <c r="H1052" s="1" t="s">
        <v>385</v>
      </c>
      <c r="I1052" s="61">
        <v>72</v>
      </c>
      <c r="J1052" s="61">
        <v>6.3</v>
      </c>
      <c r="K1052" s="61">
        <v>8.8000000000000007</v>
      </c>
      <c r="L1052" s="69">
        <f t="shared" si="207"/>
        <v>4.5359999999999996</v>
      </c>
      <c r="M1052" s="69">
        <f t="shared" si="208"/>
        <v>6.3360000000000003</v>
      </c>
      <c r="N1052" s="56">
        <f>INDEX(Rate_Chart!$A$1:$AK$127,MATCH(Data!J1052,Rate_Chart!$A$1:$A$127,0),MATCH(Data!K1052,Rate_Chart!$A$1:$AK$1,0))</f>
        <v>52.078949999999999</v>
      </c>
      <c r="O1052" s="57">
        <f t="shared" si="209"/>
        <v>3749.6844000000001</v>
      </c>
      <c r="P1052" s="58">
        <f t="shared" si="210"/>
        <v>428.04616438356163</v>
      </c>
      <c r="Q1052" s="58">
        <f t="shared" si="211"/>
        <v>285.36410958904111</v>
      </c>
      <c r="R1052" s="66">
        <f t="shared" si="212"/>
        <v>65.619477000000003</v>
      </c>
      <c r="S1052" s="64">
        <f t="shared" si="213"/>
        <v>270</v>
      </c>
      <c r="T1052" s="66">
        <f t="shared" si="214"/>
        <v>4085.3038770000003</v>
      </c>
      <c r="U1052" s="68">
        <f t="shared" si="215"/>
        <v>56.740331625000003</v>
      </c>
      <c r="V1052" s="68">
        <f t="shared" si="216"/>
        <v>466.35889006849317</v>
      </c>
      <c r="W1052" s="68">
        <f t="shared" si="217"/>
        <v>310.90592671232878</v>
      </c>
    </row>
    <row r="1053" spans="1:23" x14ac:dyDescent="0.25">
      <c r="A1053" s="1" t="s">
        <v>883</v>
      </c>
      <c r="B1053" s="61" t="s">
        <v>395</v>
      </c>
      <c r="C1053" s="1" t="s">
        <v>589</v>
      </c>
      <c r="D1053" s="1" t="s">
        <v>590</v>
      </c>
      <c r="E1053" s="1" t="s">
        <v>344</v>
      </c>
      <c r="F1053" s="62" t="str">
        <f t="shared" si="218"/>
        <v>60573</v>
      </c>
      <c r="G1053" s="255">
        <v>10620067</v>
      </c>
      <c r="H1053" s="1" t="s">
        <v>386</v>
      </c>
      <c r="I1053" s="61">
        <v>99</v>
      </c>
      <c r="J1053" s="61">
        <v>3.1</v>
      </c>
      <c r="K1053" s="61">
        <v>8</v>
      </c>
      <c r="L1053" s="69">
        <f t="shared" si="207"/>
        <v>3.0690000000000004</v>
      </c>
      <c r="M1053" s="69">
        <f t="shared" si="208"/>
        <v>7.92</v>
      </c>
      <c r="N1053" s="56">
        <f>INDEX(Rate_Chart!$A$1:$AK$127,MATCH(Data!J1053,Rate_Chart!$A$1:$A$127,0),MATCH(Data!K1053,Rate_Chart!$A$1:$AK$1,0))</f>
        <v>35.168112000000008</v>
      </c>
      <c r="O1053" s="57">
        <f t="shared" si="209"/>
        <v>3481.6430880000007</v>
      </c>
      <c r="P1053" s="58">
        <f t="shared" si="210"/>
        <v>417.01318577075102</v>
      </c>
      <c r="Q1053" s="58">
        <f t="shared" si="211"/>
        <v>278.00879051383401</v>
      </c>
      <c r="R1053" s="66">
        <f t="shared" si="212"/>
        <v>60.928754040000015</v>
      </c>
      <c r="S1053" s="64">
        <f t="shared" si="213"/>
        <v>371.25</v>
      </c>
      <c r="T1053" s="66">
        <f t="shared" si="214"/>
        <v>3913.8218420400008</v>
      </c>
      <c r="U1053" s="68">
        <f t="shared" si="215"/>
        <v>39.533553960000006</v>
      </c>
      <c r="V1053" s="68">
        <f t="shared" si="216"/>
        <v>468.77731968379447</v>
      </c>
      <c r="W1053" s="68">
        <f t="shared" si="217"/>
        <v>312.51821312252963</v>
      </c>
    </row>
    <row r="1054" spans="1:23" x14ac:dyDescent="0.25">
      <c r="A1054" s="1" t="s">
        <v>884</v>
      </c>
      <c r="B1054" s="61" t="s">
        <v>394</v>
      </c>
      <c r="C1054" s="1" t="s">
        <v>589</v>
      </c>
      <c r="D1054" s="1" t="s">
        <v>590</v>
      </c>
      <c r="E1054" s="1" t="s">
        <v>344</v>
      </c>
      <c r="F1054" s="62" t="str">
        <f t="shared" si="218"/>
        <v>60573</v>
      </c>
      <c r="G1054" s="255">
        <v>10620067</v>
      </c>
      <c r="H1054" s="1" t="s">
        <v>385</v>
      </c>
      <c r="I1054" s="61">
        <v>75</v>
      </c>
      <c r="J1054" s="61">
        <v>7.6</v>
      </c>
      <c r="K1054" s="61">
        <v>8.8000000000000007</v>
      </c>
      <c r="L1054" s="69">
        <f t="shared" si="207"/>
        <v>5.7</v>
      </c>
      <c r="M1054" s="69">
        <f t="shared" si="208"/>
        <v>6.6</v>
      </c>
      <c r="N1054" s="56">
        <f>INDEX(Rate_Chart!$A$1:$AK$127,MATCH(Data!J1054,Rate_Chart!$A$1:$A$127,0),MATCH(Data!K1054,Rate_Chart!$A$1:$AK$1,0))</f>
        <v>62.825400000000002</v>
      </c>
      <c r="O1054" s="57">
        <f t="shared" si="209"/>
        <v>4711.9049999999997</v>
      </c>
      <c r="P1054" s="58">
        <f t="shared" si="210"/>
        <v>466.5252475247525</v>
      </c>
      <c r="Q1054" s="58">
        <f t="shared" si="211"/>
        <v>311.01683168316833</v>
      </c>
      <c r="R1054" s="66">
        <f t="shared" si="212"/>
        <v>82.458337499999999</v>
      </c>
      <c r="S1054" s="64">
        <f t="shared" si="213"/>
        <v>281.25</v>
      </c>
      <c r="T1054" s="66">
        <f t="shared" si="214"/>
        <v>5075.6133374999999</v>
      </c>
      <c r="U1054" s="68">
        <f t="shared" si="215"/>
        <v>67.674844500000006</v>
      </c>
      <c r="V1054" s="68">
        <f t="shared" si="216"/>
        <v>502.53597400990105</v>
      </c>
      <c r="W1054" s="68">
        <f t="shared" si="217"/>
        <v>335.02398267326737</v>
      </c>
    </row>
    <row r="1055" spans="1:23" x14ac:dyDescent="0.25">
      <c r="A1055" s="1" t="s">
        <v>884</v>
      </c>
      <c r="B1055" s="61" t="s">
        <v>394</v>
      </c>
      <c r="C1055" s="1" t="s">
        <v>589</v>
      </c>
      <c r="D1055" s="1" t="s">
        <v>590</v>
      </c>
      <c r="E1055" s="1" t="s">
        <v>344</v>
      </c>
      <c r="F1055" s="62" t="str">
        <f t="shared" si="218"/>
        <v>60573</v>
      </c>
      <c r="G1055" s="255">
        <v>10620067</v>
      </c>
      <c r="H1055" s="1" t="s">
        <v>386</v>
      </c>
      <c r="I1055" s="61">
        <v>40</v>
      </c>
      <c r="J1055" s="61">
        <v>3.6</v>
      </c>
      <c r="K1055" s="61">
        <v>8.1</v>
      </c>
      <c r="L1055" s="69">
        <f t="shared" si="207"/>
        <v>1.44</v>
      </c>
      <c r="M1055" s="69">
        <f t="shared" si="208"/>
        <v>3.24</v>
      </c>
      <c r="N1055" s="56">
        <f>INDEX(Rate_Chart!$A$1:$AK$127,MATCH(Data!J1055,Rate_Chart!$A$1:$A$127,0),MATCH(Data!K1055,Rate_Chart!$A$1:$AK$1,0))</f>
        <v>37.531125900000006</v>
      </c>
      <c r="O1055" s="57">
        <f t="shared" si="209"/>
        <v>1501.2450360000003</v>
      </c>
      <c r="P1055" s="58">
        <f t="shared" si="210"/>
        <v>417.01251000000008</v>
      </c>
      <c r="Q1055" s="58">
        <f t="shared" si="211"/>
        <v>278.00834000000003</v>
      </c>
      <c r="R1055" s="66">
        <f t="shared" si="212"/>
        <v>26.271788130000008</v>
      </c>
      <c r="S1055" s="64">
        <f t="shared" si="213"/>
        <v>150</v>
      </c>
      <c r="T1055" s="66">
        <f t="shared" si="214"/>
        <v>1677.5168241300003</v>
      </c>
      <c r="U1055" s="68">
        <f t="shared" si="215"/>
        <v>41.937920603250006</v>
      </c>
      <c r="V1055" s="68">
        <f t="shared" si="216"/>
        <v>465.97689559166673</v>
      </c>
      <c r="W1055" s="68">
        <f t="shared" si="217"/>
        <v>310.6512637277778</v>
      </c>
    </row>
    <row r="1056" spans="1:23" x14ac:dyDescent="0.25">
      <c r="A1056" s="1" t="s">
        <v>884</v>
      </c>
      <c r="B1056" s="61" t="s">
        <v>395</v>
      </c>
      <c r="C1056" s="1" t="s">
        <v>589</v>
      </c>
      <c r="D1056" s="1" t="s">
        <v>590</v>
      </c>
      <c r="E1056" s="1" t="s">
        <v>344</v>
      </c>
      <c r="F1056" s="62" t="str">
        <f t="shared" si="218"/>
        <v>60573</v>
      </c>
      <c r="G1056" s="255">
        <v>10620067</v>
      </c>
      <c r="H1056" s="1" t="s">
        <v>385</v>
      </c>
      <c r="I1056" s="61">
        <v>73</v>
      </c>
      <c r="J1056" s="61">
        <v>6.2</v>
      </c>
      <c r="K1056" s="61">
        <v>8.6</v>
      </c>
      <c r="L1056" s="69">
        <f t="shared" si="207"/>
        <v>4.5259999999999998</v>
      </c>
      <c r="M1056" s="69">
        <f t="shared" si="208"/>
        <v>6.2779999999999996</v>
      </c>
      <c r="N1056" s="56">
        <f>INDEX(Rate_Chart!$A$1:$AK$127,MATCH(Data!J1056,Rate_Chart!$A$1:$A$127,0),MATCH(Data!K1056,Rate_Chart!$A$1:$AK$1,0))</f>
        <v>50.7346</v>
      </c>
      <c r="O1056" s="57">
        <f t="shared" si="209"/>
        <v>3703.6257999999998</v>
      </c>
      <c r="P1056" s="58">
        <f t="shared" si="210"/>
        <v>425.15027932960902</v>
      </c>
      <c r="Q1056" s="58">
        <f t="shared" si="211"/>
        <v>283.4335195530727</v>
      </c>
      <c r="R1056" s="66">
        <f t="shared" si="212"/>
        <v>64.813451499999999</v>
      </c>
      <c r="S1056" s="64">
        <f t="shared" si="213"/>
        <v>273.75</v>
      </c>
      <c r="T1056" s="66">
        <f t="shared" si="214"/>
        <v>4042.1892515</v>
      </c>
      <c r="U1056" s="68">
        <f t="shared" si="215"/>
        <v>55.372455500000001</v>
      </c>
      <c r="V1056" s="68">
        <f t="shared" si="216"/>
        <v>464.01499022346377</v>
      </c>
      <c r="W1056" s="68">
        <f t="shared" si="217"/>
        <v>309.34332681564251</v>
      </c>
    </row>
    <row r="1057" spans="1:23" x14ac:dyDescent="0.25">
      <c r="A1057" s="1" t="s">
        <v>884</v>
      </c>
      <c r="B1057" s="61" t="s">
        <v>395</v>
      </c>
      <c r="C1057" s="1" t="s">
        <v>589</v>
      </c>
      <c r="D1057" s="1" t="s">
        <v>590</v>
      </c>
      <c r="E1057" s="1" t="s">
        <v>344</v>
      </c>
      <c r="F1057" s="62" t="str">
        <f t="shared" si="218"/>
        <v>60573</v>
      </c>
      <c r="G1057" s="255">
        <v>10620067</v>
      </c>
      <c r="H1057" s="1" t="s">
        <v>386</v>
      </c>
      <c r="I1057" s="61">
        <v>24</v>
      </c>
      <c r="J1057" s="61">
        <v>3.3</v>
      </c>
      <c r="K1057" s="61">
        <v>8.1</v>
      </c>
      <c r="L1057" s="69">
        <f t="shared" si="207"/>
        <v>0.79199999999999993</v>
      </c>
      <c r="M1057" s="69">
        <f t="shared" si="208"/>
        <v>1.9439999999999997</v>
      </c>
      <c r="N1057" s="56">
        <f>INDEX(Rate_Chart!$A$1:$AK$127,MATCH(Data!J1057,Rate_Chart!$A$1:$A$127,0),MATCH(Data!K1057,Rate_Chart!$A$1:$AK$1,0))</f>
        <v>36.280125900000002</v>
      </c>
      <c r="O1057" s="57">
        <f t="shared" si="209"/>
        <v>870.72302160000004</v>
      </c>
      <c r="P1057" s="58">
        <f t="shared" si="210"/>
        <v>417.0129413793104</v>
      </c>
      <c r="Q1057" s="58">
        <f t="shared" si="211"/>
        <v>278.00862758620696</v>
      </c>
      <c r="R1057" s="66">
        <f t="shared" si="212"/>
        <v>15.237652878000002</v>
      </c>
      <c r="S1057" s="64">
        <f t="shared" si="213"/>
        <v>90</v>
      </c>
      <c r="T1057" s="66">
        <f t="shared" si="214"/>
        <v>975.9606744780001</v>
      </c>
      <c r="U1057" s="68">
        <f t="shared" si="215"/>
        <v>40.665028103250002</v>
      </c>
      <c r="V1057" s="68">
        <f t="shared" si="216"/>
        <v>467.4141161293104</v>
      </c>
      <c r="W1057" s="68">
        <f t="shared" si="217"/>
        <v>311.6094107528736</v>
      </c>
    </row>
    <row r="1058" spans="1:23" x14ac:dyDescent="0.25">
      <c r="A1058" s="1" t="s">
        <v>885</v>
      </c>
      <c r="B1058" s="61" t="s">
        <v>394</v>
      </c>
      <c r="C1058" s="1" t="s">
        <v>589</v>
      </c>
      <c r="D1058" s="1" t="s">
        <v>590</v>
      </c>
      <c r="E1058" s="1" t="s">
        <v>344</v>
      </c>
      <c r="F1058" s="62" t="str">
        <f t="shared" si="218"/>
        <v>60573</v>
      </c>
      <c r="G1058" s="255">
        <v>10620067</v>
      </c>
      <c r="H1058" s="1" t="s">
        <v>385</v>
      </c>
      <c r="I1058" s="61">
        <v>75</v>
      </c>
      <c r="J1058" s="61">
        <v>7.2</v>
      </c>
      <c r="K1058" s="61">
        <v>8.8000000000000007</v>
      </c>
      <c r="L1058" s="69">
        <f t="shared" si="207"/>
        <v>5.4</v>
      </c>
      <c r="M1058" s="69">
        <f t="shared" si="208"/>
        <v>6.6</v>
      </c>
      <c r="N1058" s="56">
        <f>INDEX(Rate_Chart!$A$1:$AK$127,MATCH(Data!J1058,Rate_Chart!$A$1:$A$127,0),MATCH(Data!K1058,Rate_Chart!$A$1:$AK$1,0))</f>
        <v>59.518800000000006</v>
      </c>
      <c r="O1058" s="57">
        <f t="shared" si="209"/>
        <v>4463.9100000000008</v>
      </c>
      <c r="P1058" s="58">
        <f t="shared" si="210"/>
        <v>455.50102040816324</v>
      </c>
      <c r="Q1058" s="58">
        <f t="shared" si="211"/>
        <v>303.66734693877549</v>
      </c>
      <c r="R1058" s="66">
        <f t="shared" si="212"/>
        <v>78.118425000000016</v>
      </c>
      <c r="S1058" s="64">
        <f t="shared" si="213"/>
        <v>281.25</v>
      </c>
      <c r="T1058" s="66">
        <f t="shared" si="214"/>
        <v>4823.2784250000004</v>
      </c>
      <c r="U1058" s="68">
        <f t="shared" si="215"/>
        <v>64.310379000000012</v>
      </c>
      <c r="V1058" s="68">
        <f t="shared" si="216"/>
        <v>492.17126785714288</v>
      </c>
      <c r="W1058" s="68">
        <f t="shared" si="217"/>
        <v>328.11417857142857</v>
      </c>
    </row>
    <row r="1059" spans="1:23" x14ac:dyDescent="0.25">
      <c r="A1059" s="1" t="s">
        <v>885</v>
      </c>
      <c r="B1059" s="61" t="s">
        <v>394</v>
      </c>
      <c r="C1059" s="1" t="s">
        <v>589</v>
      </c>
      <c r="D1059" s="1" t="s">
        <v>590</v>
      </c>
      <c r="E1059" s="1" t="s">
        <v>344</v>
      </c>
      <c r="F1059" s="62" t="str">
        <f t="shared" si="218"/>
        <v>60573</v>
      </c>
      <c r="G1059" s="255">
        <v>10620067</v>
      </c>
      <c r="H1059" s="1" t="s">
        <v>386</v>
      </c>
      <c r="I1059" s="61">
        <v>40</v>
      </c>
      <c r="J1059" s="61">
        <v>3.5</v>
      </c>
      <c r="K1059" s="61">
        <v>8</v>
      </c>
      <c r="L1059" s="69">
        <f t="shared" si="207"/>
        <v>1.4</v>
      </c>
      <c r="M1059" s="69">
        <f t="shared" si="208"/>
        <v>3.2</v>
      </c>
      <c r="N1059" s="56">
        <f>INDEX(Rate_Chart!$A$1:$AK$127,MATCH(Data!J1059,Rate_Chart!$A$1:$A$127,0),MATCH(Data!K1059,Rate_Chart!$A$1:$AK$1,0))</f>
        <v>36.836112000000007</v>
      </c>
      <c r="O1059" s="57">
        <f t="shared" si="209"/>
        <v>1473.4444800000003</v>
      </c>
      <c r="P1059" s="58">
        <f t="shared" si="210"/>
        <v>417.01258867924531</v>
      </c>
      <c r="Q1059" s="58">
        <f t="shared" si="211"/>
        <v>278.00839245283021</v>
      </c>
      <c r="R1059" s="66">
        <f t="shared" si="212"/>
        <v>25.78527840000001</v>
      </c>
      <c r="S1059" s="64">
        <f t="shared" si="213"/>
        <v>150</v>
      </c>
      <c r="T1059" s="66">
        <f t="shared" si="214"/>
        <v>1649.2297584000003</v>
      </c>
      <c r="U1059" s="68">
        <f t="shared" si="215"/>
        <v>41.230743960000005</v>
      </c>
      <c r="V1059" s="68">
        <f t="shared" si="216"/>
        <v>466.76313916981132</v>
      </c>
      <c r="W1059" s="68">
        <f t="shared" si="217"/>
        <v>311.17542611320755</v>
      </c>
    </row>
    <row r="1060" spans="1:23" x14ac:dyDescent="0.25">
      <c r="A1060" s="1" t="s">
        <v>885</v>
      </c>
      <c r="B1060" s="61" t="s">
        <v>395</v>
      </c>
      <c r="C1060" s="1" t="s">
        <v>589</v>
      </c>
      <c r="D1060" s="1" t="s">
        <v>590</v>
      </c>
      <c r="E1060" s="1" t="s">
        <v>344</v>
      </c>
      <c r="F1060" s="62" t="str">
        <f t="shared" si="218"/>
        <v>60573</v>
      </c>
      <c r="G1060" s="255">
        <v>10620067</v>
      </c>
      <c r="H1060" s="1" t="s">
        <v>385</v>
      </c>
      <c r="I1060" s="61">
        <v>64</v>
      </c>
      <c r="J1060" s="61">
        <v>5.7</v>
      </c>
      <c r="K1060" s="61">
        <v>8.6</v>
      </c>
      <c r="L1060" s="69">
        <f t="shared" si="207"/>
        <v>3.6480000000000001</v>
      </c>
      <c r="M1060" s="69">
        <f t="shared" si="208"/>
        <v>5.5039999999999996</v>
      </c>
      <c r="N1060" s="56">
        <f>INDEX(Rate_Chart!$A$1:$AK$127,MATCH(Data!J1060,Rate_Chart!$A$1:$A$127,0),MATCH(Data!K1060,Rate_Chart!$A$1:$AK$1,0))</f>
        <v>46.643099999999997</v>
      </c>
      <c r="O1060" s="57">
        <f t="shared" si="209"/>
        <v>2985.1583999999998</v>
      </c>
      <c r="P1060" s="58">
        <f t="shared" si="210"/>
        <v>407.95714285714286</v>
      </c>
      <c r="Q1060" s="58">
        <f t="shared" si="211"/>
        <v>271.97142857142859</v>
      </c>
      <c r="R1060" s="66">
        <f t="shared" si="212"/>
        <v>52.240272000000004</v>
      </c>
      <c r="S1060" s="64">
        <f t="shared" si="213"/>
        <v>240</v>
      </c>
      <c r="T1060" s="66">
        <f t="shared" si="214"/>
        <v>3277.3986719999998</v>
      </c>
      <c r="U1060" s="68">
        <f t="shared" si="215"/>
        <v>51.209354249999997</v>
      </c>
      <c r="V1060" s="68">
        <f t="shared" si="216"/>
        <v>447.89522667638482</v>
      </c>
      <c r="W1060" s="68">
        <f t="shared" si="217"/>
        <v>298.59681778425653</v>
      </c>
    </row>
    <row r="1061" spans="1:23" x14ac:dyDescent="0.25">
      <c r="A1061" s="1" t="s">
        <v>885</v>
      </c>
      <c r="B1061" s="61" t="s">
        <v>395</v>
      </c>
      <c r="C1061" s="1" t="s">
        <v>589</v>
      </c>
      <c r="D1061" s="1" t="s">
        <v>590</v>
      </c>
      <c r="E1061" s="1" t="s">
        <v>344</v>
      </c>
      <c r="F1061" s="62" t="str">
        <f t="shared" si="218"/>
        <v>60573</v>
      </c>
      <c r="G1061" s="255">
        <v>10620067</v>
      </c>
      <c r="H1061" s="1" t="s">
        <v>386</v>
      </c>
      <c r="I1061" s="61">
        <v>116</v>
      </c>
      <c r="J1061" s="61">
        <v>3</v>
      </c>
      <c r="K1061" s="61">
        <v>8</v>
      </c>
      <c r="L1061" s="69">
        <f t="shared" si="207"/>
        <v>3.48</v>
      </c>
      <c r="M1061" s="69">
        <f t="shared" si="208"/>
        <v>9.2799999999999994</v>
      </c>
      <c r="N1061" s="56">
        <f>INDEX(Rate_Chart!$A$1:$AK$127,MATCH(Data!J1061,Rate_Chart!$A$1:$A$127,0),MATCH(Data!K1061,Rate_Chart!$A$1:$AK$1,0))</f>
        <v>34.751112000000006</v>
      </c>
      <c r="O1061" s="57">
        <f t="shared" si="209"/>
        <v>4031.1289920000008</v>
      </c>
      <c r="P1061" s="58">
        <f t="shared" si="210"/>
        <v>417.01334400000002</v>
      </c>
      <c r="Q1061" s="58">
        <f t="shared" si="211"/>
        <v>278.00889599999999</v>
      </c>
      <c r="R1061" s="66">
        <f t="shared" si="212"/>
        <v>70.54475736000002</v>
      </c>
      <c r="S1061" s="64">
        <f t="shared" si="213"/>
        <v>435</v>
      </c>
      <c r="T1061" s="66">
        <f t="shared" si="214"/>
        <v>4536.6737493600012</v>
      </c>
      <c r="U1061" s="68">
        <f t="shared" si="215"/>
        <v>39.109256460000012</v>
      </c>
      <c r="V1061" s="68">
        <f t="shared" si="216"/>
        <v>469.31107752000008</v>
      </c>
      <c r="W1061" s="68">
        <f t="shared" si="217"/>
        <v>312.87405168000004</v>
      </c>
    </row>
    <row r="1062" spans="1:23" x14ac:dyDescent="0.25">
      <c r="A1062" s="1" t="s">
        <v>886</v>
      </c>
      <c r="B1062" s="61" t="s">
        <v>394</v>
      </c>
      <c r="C1062" s="1" t="s">
        <v>589</v>
      </c>
      <c r="D1062" s="1" t="s">
        <v>590</v>
      </c>
      <c r="E1062" s="1" t="s">
        <v>344</v>
      </c>
      <c r="F1062" s="62" t="str">
        <f t="shared" si="218"/>
        <v>60573</v>
      </c>
      <c r="G1062" s="255">
        <v>10620067</v>
      </c>
      <c r="H1062" s="1" t="s">
        <v>385</v>
      </c>
      <c r="I1062" s="61">
        <v>91</v>
      </c>
      <c r="J1062" s="61">
        <v>6.7</v>
      </c>
      <c r="K1062" s="61">
        <v>8.8000000000000007</v>
      </c>
      <c r="L1062" s="69">
        <f t="shared" si="207"/>
        <v>6.0970000000000004</v>
      </c>
      <c r="M1062" s="69">
        <f t="shared" si="208"/>
        <v>8.0080000000000009</v>
      </c>
      <c r="N1062" s="56">
        <f>INDEX(Rate_Chart!$A$1:$AK$127,MATCH(Data!J1062,Rate_Chart!$A$1:$A$127,0),MATCH(Data!K1062,Rate_Chart!$A$1:$AK$1,0))</f>
        <v>55.385550000000002</v>
      </c>
      <c r="O1062" s="57">
        <f t="shared" si="209"/>
        <v>5040.0850500000006</v>
      </c>
      <c r="P1062" s="58">
        <f t="shared" si="210"/>
        <v>440.73381962864721</v>
      </c>
      <c r="Q1062" s="58">
        <f t="shared" si="211"/>
        <v>293.82254641909816</v>
      </c>
      <c r="R1062" s="66">
        <f t="shared" si="212"/>
        <v>88.201488375000025</v>
      </c>
      <c r="S1062" s="64">
        <f t="shared" si="213"/>
        <v>341.25</v>
      </c>
      <c r="T1062" s="66">
        <f t="shared" si="214"/>
        <v>5469.5365383750004</v>
      </c>
      <c r="U1062" s="68">
        <f t="shared" si="215"/>
        <v>60.104797125000005</v>
      </c>
      <c r="V1062" s="68">
        <f t="shared" si="216"/>
        <v>478.28751027851456</v>
      </c>
      <c r="W1062" s="68">
        <f t="shared" si="217"/>
        <v>318.85834018567635</v>
      </c>
    </row>
    <row r="1063" spans="1:23" x14ac:dyDescent="0.25">
      <c r="A1063" s="1" t="s">
        <v>886</v>
      </c>
      <c r="B1063" s="61" t="s">
        <v>395</v>
      </c>
      <c r="C1063" s="1" t="s">
        <v>589</v>
      </c>
      <c r="D1063" s="1" t="s">
        <v>590</v>
      </c>
      <c r="E1063" s="1" t="s">
        <v>344</v>
      </c>
      <c r="F1063" s="62" t="str">
        <f t="shared" si="218"/>
        <v>60573</v>
      </c>
      <c r="G1063" s="255">
        <v>10620067</v>
      </c>
      <c r="H1063" s="1" t="s">
        <v>385</v>
      </c>
      <c r="I1063" s="61">
        <v>69</v>
      </c>
      <c r="J1063" s="61">
        <v>5.8</v>
      </c>
      <c r="K1063" s="61">
        <v>8.4</v>
      </c>
      <c r="L1063" s="69">
        <f t="shared" si="207"/>
        <v>4.0019999999999998</v>
      </c>
      <c r="M1063" s="69">
        <f t="shared" si="208"/>
        <v>5.7960000000000003</v>
      </c>
      <c r="N1063" s="56">
        <f>INDEX(Rate_Chart!$A$1:$AK$127,MATCH(Data!J1063,Rate_Chart!$A$1:$A$127,0),MATCH(Data!K1063,Rate_Chart!$A$1:$AK$1,0))</f>
        <v>46.9771</v>
      </c>
      <c r="O1063" s="57">
        <f t="shared" si="209"/>
        <v>3241.4198999999999</v>
      </c>
      <c r="P1063" s="58">
        <f t="shared" si="210"/>
        <v>412.07982456140354</v>
      </c>
      <c r="Q1063" s="58">
        <f t="shared" si="211"/>
        <v>274.71988304093571</v>
      </c>
      <c r="R1063" s="66">
        <f t="shared" si="212"/>
        <v>56.724848250000001</v>
      </c>
      <c r="S1063" s="64">
        <f t="shared" si="213"/>
        <v>258.75</v>
      </c>
      <c r="T1063" s="66">
        <f t="shared" si="214"/>
        <v>3556.8947482499998</v>
      </c>
      <c r="U1063" s="68">
        <f t="shared" si="215"/>
        <v>51.549199249999994</v>
      </c>
      <c r="V1063" s="68">
        <f t="shared" si="216"/>
        <v>452.1859583333333</v>
      </c>
      <c r="W1063" s="68">
        <f t="shared" si="217"/>
        <v>301.45730555555554</v>
      </c>
    </row>
    <row r="1064" spans="1:23" x14ac:dyDescent="0.25">
      <c r="A1064" s="1" t="s">
        <v>886</v>
      </c>
      <c r="B1064" s="61" t="s">
        <v>395</v>
      </c>
      <c r="C1064" s="1" t="s">
        <v>589</v>
      </c>
      <c r="D1064" s="1" t="s">
        <v>590</v>
      </c>
      <c r="E1064" s="1" t="s">
        <v>344</v>
      </c>
      <c r="F1064" s="62" t="str">
        <f t="shared" si="218"/>
        <v>60573</v>
      </c>
      <c r="G1064" s="255">
        <v>10620067</v>
      </c>
      <c r="H1064" s="1" t="s">
        <v>386</v>
      </c>
      <c r="I1064" s="61">
        <v>80</v>
      </c>
      <c r="J1064" s="61">
        <v>3.1</v>
      </c>
      <c r="K1064" s="61">
        <v>8</v>
      </c>
      <c r="L1064" s="69">
        <f t="shared" si="207"/>
        <v>2.48</v>
      </c>
      <c r="M1064" s="69">
        <f t="shared" si="208"/>
        <v>6.4</v>
      </c>
      <c r="N1064" s="56">
        <f>INDEX(Rate_Chart!$A$1:$AK$127,MATCH(Data!J1064,Rate_Chart!$A$1:$A$127,0),MATCH(Data!K1064,Rate_Chart!$A$1:$AK$1,0))</f>
        <v>35.168112000000008</v>
      </c>
      <c r="O1064" s="57">
        <f t="shared" si="209"/>
        <v>2813.4489600000006</v>
      </c>
      <c r="P1064" s="58">
        <f t="shared" si="210"/>
        <v>417.01318577075102</v>
      </c>
      <c r="Q1064" s="58">
        <f t="shared" si="211"/>
        <v>278.00879051383401</v>
      </c>
      <c r="R1064" s="66">
        <f t="shared" si="212"/>
        <v>49.235356800000012</v>
      </c>
      <c r="S1064" s="64">
        <f t="shared" si="213"/>
        <v>300</v>
      </c>
      <c r="T1064" s="66">
        <f t="shared" si="214"/>
        <v>3162.6843168000005</v>
      </c>
      <c r="U1064" s="68">
        <f t="shared" si="215"/>
        <v>39.533553960000006</v>
      </c>
      <c r="V1064" s="68">
        <f t="shared" si="216"/>
        <v>468.77731968379447</v>
      </c>
      <c r="W1064" s="68">
        <f t="shared" si="217"/>
        <v>312.51821312252963</v>
      </c>
    </row>
    <row r="1065" spans="1:23" x14ac:dyDescent="0.25">
      <c r="A1065" s="1" t="s">
        <v>887</v>
      </c>
      <c r="B1065" s="61" t="s">
        <v>394</v>
      </c>
      <c r="C1065" s="1" t="s">
        <v>589</v>
      </c>
      <c r="D1065" s="1" t="s">
        <v>590</v>
      </c>
      <c r="E1065" s="1" t="s">
        <v>344</v>
      </c>
      <c r="F1065" s="62" t="str">
        <f t="shared" si="218"/>
        <v>60573</v>
      </c>
      <c r="G1065" s="255">
        <v>10620067</v>
      </c>
      <c r="H1065" s="1" t="s">
        <v>385</v>
      </c>
      <c r="I1065" s="61">
        <v>79</v>
      </c>
      <c r="J1065" s="61">
        <v>7</v>
      </c>
      <c r="K1065" s="61">
        <v>8.8000000000000007</v>
      </c>
      <c r="L1065" s="69">
        <f t="shared" si="207"/>
        <v>5.53</v>
      </c>
      <c r="M1065" s="69">
        <f t="shared" si="208"/>
        <v>6.9520000000000008</v>
      </c>
      <c r="N1065" s="56">
        <f>INDEX(Rate_Chart!$A$1:$AK$127,MATCH(Data!J1065,Rate_Chart!$A$1:$A$127,0),MATCH(Data!K1065,Rate_Chart!$A$1:$AK$1,0))</f>
        <v>57.865500000000004</v>
      </c>
      <c r="O1065" s="57">
        <f t="shared" si="209"/>
        <v>4571.3744999999999</v>
      </c>
      <c r="P1065" s="58">
        <f t="shared" si="210"/>
        <v>449.73186528497411</v>
      </c>
      <c r="Q1065" s="58">
        <f t="shared" si="211"/>
        <v>299.82124352331607</v>
      </c>
      <c r="R1065" s="66">
        <f t="shared" si="212"/>
        <v>79.999053750000002</v>
      </c>
      <c r="S1065" s="64">
        <f t="shared" si="213"/>
        <v>296.25</v>
      </c>
      <c r="T1065" s="66">
        <f t="shared" si="214"/>
        <v>4947.6235537499997</v>
      </c>
      <c r="U1065" s="68">
        <f t="shared" si="215"/>
        <v>62.628146249999993</v>
      </c>
      <c r="V1065" s="68">
        <f t="shared" si="216"/>
        <v>486.7472506476683</v>
      </c>
      <c r="W1065" s="68">
        <f t="shared" si="217"/>
        <v>324.49816709844555</v>
      </c>
    </row>
    <row r="1066" spans="1:23" x14ac:dyDescent="0.25">
      <c r="A1066" s="1" t="s">
        <v>887</v>
      </c>
      <c r="B1066" s="61" t="s">
        <v>394</v>
      </c>
      <c r="C1066" s="1" t="s">
        <v>589</v>
      </c>
      <c r="D1066" s="1" t="s">
        <v>590</v>
      </c>
      <c r="E1066" s="1" t="s">
        <v>344</v>
      </c>
      <c r="F1066" s="62" t="str">
        <f t="shared" si="218"/>
        <v>60573</v>
      </c>
      <c r="G1066" s="255">
        <v>10620067</v>
      </c>
      <c r="H1066" s="1" t="s">
        <v>386</v>
      </c>
      <c r="I1066" s="61">
        <v>41</v>
      </c>
      <c r="J1066" s="61">
        <v>3.3</v>
      </c>
      <c r="K1066" s="61">
        <v>8.1</v>
      </c>
      <c r="L1066" s="69">
        <f t="shared" si="207"/>
        <v>1.3529999999999998</v>
      </c>
      <c r="M1066" s="69">
        <f t="shared" si="208"/>
        <v>3.3209999999999997</v>
      </c>
      <c r="N1066" s="56">
        <f>INDEX(Rate_Chart!$A$1:$AK$127,MATCH(Data!J1066,Rate_Chart!$A$1:$A$127,0),MATCH(Data!K1066,Rate_Chart!$A$1:$AK$1,0))</f>
        <v>36.280125900000002</v>
      </c>
      <c r="O1066" s="57">
        <f t="shared" si="209"/>
        <v>1487.4851619000001</v>
      </c>
      <c r="P1066" s="58">
        <f t="shared" si="210"/>
        <v>417.0129413793104</v>
      </c>
      <c r="Q1066" s="58">
        <f t="shared" si="211"/>
        <v>278.00862758620696</v>
      </c>
      <c r="R1066" s="66">
        <f t="shared" si="212"/>
        <v>26.030990333250003</v>
      </c>
      <c r="S1066" s="64">
        <f t="shared" si="213"/>
        <v>153.75</v>
      </c>
      <c r="T1066" s="66">
        <f t="shared" si="214"/>
        <v>1667.2661522332501</v>
      </c>
      <c r="U1066" s="68">
        <f t="shared" si="215"/>
        <v>40.665028103250002</v>
      </c>
      <c r="V1066" s="68">
        <f t="shared" si="216"/>
        <v>467.4141161293104</v>
      </c>
      <c r="W1066" s="68">
        <f t="shared" si="217"/>
        <v>311.6094107528736</v>
      </c>
    </row>
    <row r="1067" spans="1:23" x14ac:dyDescent="0.25">
      <c r="A1067" s="1" t="s">
        <v>887</v>
      </c>
      <c r="B1067" s="61" t="s">
        <v>395</v>
      </c>
      <c r="C1067" s="1" t="s">
        <v>589</v>
      </c>
      <c r="D1067" s="1" t="s">
        <v>590</v>
      </c>
      <c r="E1067" s="1" t="s">
        <v>344</v>
      </c>
      <c r="F1067" s="62" t="str">
        <f t="shared" si="218"/>
        <v>60573</v>
      </c>
      <c r="G1067" s="255">
        <v>10620067</v>
      </c>
      <c r="H1067" s="1" t="s">
        <v>385</v>
      </c>
      <c r="I1067" s="61">
        <v>71</v>
      </c>
      <c r="J1067" s="61">
        <v>6.2</v>
      </c>
      <c r="K1067" s="61">
        <v>8.6</v>
      </c>
      <c r="L1067" s="69">
        <f t="shared" si="207"/>
        <v>4.4020000000000001</v>
      </c>
      <c r="M1067" s="69">
        <f t="shared" si="208"/>
        <v>6.1059999999999999</v>
      </c>
      <c r="N1067" s="56">
        <f>INDEX(Rate_Chart!$A$1:$AK$127,MATCH(Data!J1067,Rate_Chart!$A$1:$A$127,0),MATCH(Data!K1067,Rate_Chart!$A$1:$AK$1,0))</f>
        <v>50.7346</v>
      </c>
      <c r="O1067" s="57">
        <f t="shared" si="209"/>
        <v>3602.1566000000003</v>
      </c>
      <c r="P1067" s="58">
        <f t="shared" si="210"/>
        <v>425.15027932960902</v>
      </c>
      <c r="Q1067" s="58">
        <f t="shared" si="211"/>
        <v>283.4335195530727</v>
      </c>
      <c r="R1067" s="66">
        <f t="shared" si="212"/>
        <v>63.037740500000012</v>
      </c>
      <c r="S1067" s="64">
        <f t="shared" si="213"/>
        <v>266.25</v>
      </c>
      <c r="T1067" s="66">
        <f t="shared" si="214"/>
        <v>3931.4443405000002</v>
      </c>
      <c r="U1067" s="68">
        <f t="shared" si="215"/>
        <v>55.372455500000001</v>
      </c>
      <c r="V1067" s="68">
        <f t="shared" si="216"/>
        <v>464.01499022346377</v>
      </c>
      <c r="W1067" s="68">
        <f t="shared" si="217"/>
        <v>309.34332681564251</v>
      </c>
    </row>
    <row r="1068" spans="1:23" x14ac:dyDescent="0.25">
      <c r="A1068" s="1" t="s">
        <v>887</v>
      </c>
      <c r="B1068" s="61" t="s">
        <v>395</v>
      </c>
      <c r="C1068" s="1" t="s">
        <v>589</v>
      </c>
      <c r="D1068" s="1" t="s">
        <v>590</v>
      </c>
      <c r="E1068" s="1" t="s">
        <v>344</v>
      </c>
      <c r="F1068" s="62" t="str">
        <f t="shared" si="218"/>
        <v>60573</v>
      </c>
      <c r="G1068" s="255">
        <v>10620067</v>
      </c>
      <c r="H1068" s="1" t="s">
        <v>386</v>
      </c>
      <c r="I1068" s="61">
        <v>103</v>
      </c>
      <c r="J1068" s="61">
        <v>3</v>
      </c>
      <c r="K1068" s="61">
        <v>8</v>
      </c>
      <c r="L1068" s="69">
        <f t="shared" si="207"/>
        <v>3.09</v>
      </c>
      <c r="M1068" s="69">
        <f t="shared" si="208"/>
        <v>8.24</v>
      </c>
      <c r="N1068" s="56">
        <f>INDEX(Rate_Chart!$A$1:$AK$127,MATCH(Data!J1068,Rate_Chart!$A$1:$A$127,0),MATCH(Data!K1068,Rate_Chart!$A$1:$AK$1,0))</f>
        <v>34.751112000000006</v>
      </c>
      <c r="O1068" s="57">
        <f t="shared" si="209"/>
        <v>3579.3645360000005</v>
      </c>
      <c r="P1068" s="58">
        <f t="shared" si="210"/>
        <v>417.01334400000002</v>
      </c>
      <c r="Q1068" s="58">
        <f t="shared" si="211"/>
        <v>278.00889599999999</v>
      </c>
      <c r="R1068" s="66">
        <f t="shared" si="212"/>
        <v>62.638879380000013</v>
      </c>
      <c r="S1068" s="64">
        <f t="shared" si="213"/>
        <v>386.25</v>
      </c>
      <c r="T1068" s="66">
        <f t="shared" si="214"/>
        <v>4028.2534153800007</v>
      </c>
      <c r="U1068" s="68">
        <f t="shared" si="215"/>
        <v>39.109256460000005</v>
      </c>
      <c r="V1068" s="68">
        <f t="shared" si="216"/>
        <v>469.31107752000003</v>
      </c>
      <c r="W1068" s="68">
        <f t="shared" si="217"/>
        <v>312.87405168000004</v>
      </c>
    </row>
    <row r="1069" spans="1:23" x14ac:dyDescent="0.25">
      <c r="A1069" s="1" t="s">
        <v>888</v>
      </c>
      <c r="B1069" s="61" t="s">
        <v>394</v>
      </c>
      <c r="C1069" s="1" t="s">
        <v>589</v>
      </c>
      <c r="D1069" s="1" t="s">
        <v>590</v>
      </c>
      <c r="E1069" s="1" t="s">
        <v>344</v>
      </c>
      <c r="F1069" s="62" t="str">
        <f t="shared" si="218"/>
        <v>60573</v>
      </c>
      <c r="G1069" s="255">
        <v>10620067</v>
      </c>
      <c r="H1069" s="1" t="s">
        <v>385</v>
      </c>
      <c r="I1069" s="61">
        <v>76</v>
      </c>
      <c r="J1069" s="61">
        <v>7</v>
      </c>
      <c r="K1069" s="61">
        <v>8.6</v>
      </c>
      <c r="L1069" s="69">
        <f t="shared" si="207"/>
        <v>5.32</v>
      </c>
      <c r="M1069" s="69">
        <f t="shared" si="208"/>
        <v>6.5360000000000005</v>
      </c>
      <c r="N1069" s="56">
        <f>INDEX(Rate_Chart!$A$1:$AK$127,MATCH(Data!J1069,Rate_Chart!$A$1:$A$127,0),MATCH(Data!K1069,Rate_Chart!$A$1:$AK$1,0))</f>
        <v>57.280999999999999</v>
      </c>
      <c r="O1069" s="57">
        <f t="shared" si="209"/>
        <v>4353.3559999999998</v>
      </c>
      <c r="P1069" s="58">
        <f t="shared" si="210"/>
        <v>449.85078534031413</v>
      </c>
      <c r="Q1069" s="58">
        <f t="shared" si="211"/>
        <v>299.90052356020942</v>
      </c>
      <c r="R1069" s="66">
        <f t="shared" si="212"/>
        <v>76.183729999999997</v>
      </c>
      <c r="S1069" s="64">
        <f t="shared" si="213"/>
        <v>285</v>
      </c>
      <c r="T1069" s="66">
        <f t="shared" si="214"/>
        <v>4714.5397299999995</v>
      </c>
      <c r="U1069" s="68">
        <f t="shared" si="215"/>
        <v>62.033417499999992</v>
      </c>
      <c r="V1069" s="68">
        <f t="shared" si="216"/>
        <v>487.17343586387432</v>
      </c>
      <c r="W1069" s="68">
        <f t="shared" si="217"/>
        <v>324.78229057591619</v>
      </c>
    </row>
    <row r="1070" spans="1:23" x14ac:dyDescent="0.25">
      <c r="A1070" s="1" t="s">
        <v>888</v>
      </c>
      <c r="B1070" s="61" t="s">
        <v>394</v>
      </c>
      <c r="C1070" s="1" t="s">
        <v>589</v>
      </c>
      <c r="D1070" s="1" t="s">
        <v>590</v>
      </c>
      <c r="E1070" s="1" t="s">
        <v>344</v>
      </c>
      <c r="F1070" s="62" t="str">
        <f t="shared" si="218"/>
        <v>60573</v>
      </c>
      <c r="G1070" s="255">
        <v>10620067</v>
      </c>
      <c r="H1070" s="1" t="s">
        <v>386</v>
      </c>
      <c r="I1070" s="61">
        <v>61</v>
      </c>
      <c r="J1070" s="61">
        <v>3.3</v>
      </c>
      <c r="K1070" s="61">
        <v>8</v>
      </c>
      <c r="L1070" s="69">
        <f t="shared" si="207"/>
        <v>2.0129999999999999</v>
      </c>
      <c r="M1070" s="69">
        <f t="shared" si="208"/>
        <v>4.88</v>
      </c>
      <c r="N1070" s="56">
        <f>INDEX(Rate_Chart!$A$1:$AK$127,MATCH(Data!J1070,Rate_Chart!$A$1:$A$127,0),MATCH(Data!K1070,Rate_Chart!$A$1:$AK$1,0))</f>
        <v>36.002112000000004</v>
      </c>
      <c r="O1070" s="57">
        <f t="shared" si="209"/>
        <v>2196.1288320000003</v>
      </c>
      <c r="P1070" s="58">
        <f t="shared" si="210"/>
        <v>417.01288030888031</v>
      </c>
      <c r="Q1070" s="58">
        <f t="shared" si="211"/>
        <v>278.00858687258687</v>
      </c>
      <c r="R1070" s="66">
        <f t="shared" si="212"/>
        <v>38.432254560000011</v>
      </c>
      <c r="S1070" s="64">
        <f t="shared" si="213"/>
        <v>228.75</v>
      </c>
      <c r="T1070" s="66">
        <f t="shared" si="214"/>
        <v>2463.3110865600001</v>
      </c>
      <c r="U1070" s="68">
        <f t="shared" si="215"/>
        <v>40.382148960000002</v>
      </c>
      <c r="V1070" s="68">
        <f t="shared" si="216"/>
        <v>467.74689915057911</v>
      </c>
      <c r="W1070" s="68">
        <f t="shared" si="217"/>
        <v>311.83126610038607</v>
      </c>
    </row>
    <row r="1071" spans="1:23" x14ac:dyDescent="0.25">
      <c r="A1071" s="1" t="s">
        <v>888</v>
      </c>
      <c r="B1071" s="61" t="s">
        <v>395</v>
      </c>
      <c r="C1071" s="1" t="s">
        <v>589</v>
      </c>
      <c r="D1071" s="1" t="s">
        <v>590</v>
      </c>
      <c r="E1071" s="1" t="s">
        <v>344</v>
      </c>
      <c r="F1071" s="62" t="str">
        <f t="shared" si="218"/>
        <v>60573</v>
      </c>
      <c r="G1071" s="255">
        <v>10620067</v>
      </c>
      <c r="H1071" s="1" t="s">
        <v>385</v>
      </c>
      <c r="I1071" s="61">
        <v>69</v>
      </c>
      <c r="J1071" s="61">
        <v>6.3</v>
      </c>
      <c r="K1071" s="61">
        <v>8.6</v>
      </c>
      <c r="L1071" s="69">
        <f t="shared" si="207"/>
        <v>4.3469999999999995</v>
      </c>
      <c r="M1071" s="69">
        <f t="shared" si="208"/>
        <v>5.9340000000000002</v>
      </c>
      <c r="N1071" s="56">
        <f>INDEX(Rate_Chart!$A$1:$AK$127,MATCH(Data!J1071,Rate_Chart!$A$1:$A$127,0),MATCH(Data!K1071,Rate_Chart!$A$1:$AK$1,0))</f>
        <v>51.552899999999994</v>
      </c>
      <c r="O1071" s="57">
        <f t="shared" si="209"/>
        <v>3557.1500999999994</v>
      </c>
      <c r="P1071" s="58">
        <f t="shared" si="210"/>
        <v>428.41745152354571</v>
      </c>
      <c r="Q1071" s="58">
        <f t="shared" si="211"/>
        <v>285.61163434903045</v>
      </c>
      <c r="R1071" s="66">
        <f t="shared" si="212"/>
        <v>62.250126749999993</v>
      </c>
      <c r="S1071" s="64">
        <f t="shared" si="213"/>
        <v>258.75</v>
      </c>
      <c r="T1071" s="66">
        <f t="shared" si="214"/>
        <v>3878.1502267499995</v>
      </c>
      <c r="U1071" s="68">
        <f t="shared" si="215"/>
        <v>56.205075749999992</v>
      </c>
      <c r="V1071" s="68">
        <f t="shared" si="216"/>
        <v>467.07819182825483</v>
      </c>
      <c r="W1071" s="68">
        <f t="shared" si="217"/>
        <v>311.38546121883655</v>
      </c>
    </row>
    <row r="1072" spans="1:23" x14ac:dyDescent="0.25">
      <c r="A1072" s="1" t="s">
        <v>888</v>
      </c>
      <c r="B1072" s="61" t="s">
        <v>395</v>
      </c>
      <c r="C1072" s="1" t="s">
        <v>589</v>
      </c>
      <c r="D1072" s="1" t="s">
        <v>590</v>
      </c>
      <c r="E1072" s="1" t="s">
        <v>344</v>
      </c>
      <c r="F1072" s="62" t="str">
        <f t="shared" si="218"/>
        <v>60573</v>
      </c>
      <c r="G1072" s="255">
        <v>10620067</v>
      </c>
      <c r="H1072" s="1" t="s">
        <v>386</v>
      </c>
      <c r="I1072" s="61">
        <v>100</v>
      </c>
      <c r="J1072" s="61">
        <v>3</v>
      </c>
      <c r="K1072" s="61">
        <v>8</v>
      </c>
      <c r="L1072" s="69">
        <f t="shared" ref="L1072:L1135" si="219">J1072*I1072/100</f>
        <v>3</v>
      </c>
      <c r="M1072" s="69">
        <f t="shared" ref="M1072:M1135" si="220">K1072*I1072/100</f>
        <v>8</v>
      </c>
      <c r="N1072" s="56">
        <f>INDEX(Rate_Chart!$A$1:$AK$127,MATCH(Data!J1072,Rate_Chart!$A$1:$A$127,0),MATCH(Data!K1072,Rate_Chart!$A$1:$AK$1,0))</f>
        <v>34.751112000000006</v>
      </c>
      <c r="O1072" s="57">
        <f t="shared" ref="O1072:O1135" si="221">N1072*I1072</f>
        <v>3475.1112000000007</v>
      </c>
      <c r="P1072" s="58">
        <f t="shared" ref="P1072:P1135" si="222">N1072/(J1072%+K1072%*2/3)</f>
        <v>417.01334400000002</v>
      </c>
      <c r="Q1072" s="58">
        <f t="shared" ref="Q1072:Q1135" si="223">P1072*2/3</f>
        <v>278.00889599999999</v>
      </c>
      <c r="R1072" s="66">
        <f t="shared" ref="R1072:R1135" si="224">O1072*1.75%</f>
        <v>60.814446000000018</v>
      </c>
      <c r="S1072" s="64">
        <f t="shared" ref="S1072:S1135" si="225">I1072*3.75</f>
        <v>375</v>
      </c>
      <c r="T1072" s="66">
        <f t="shared" ref="T1072:T1135" si="226">R1072+S1072+O1072</f>
        <v>3910.9256460000006</v>
      </c>
      <c r="U1072" s="68">
        <f t="shared" ref="U1072:U1135" si="227">T1072/I1072</f>
        <v>39.109256460000005</v>
      </c>
      <c r="V1072" s="68">
        <f t="shared" ref="V1072:V1135" si="228">U1072/(J1072%+K1072%*2/3)</f>
        <v>469.31107752000003</v>
      </c>
      <c r="W1072" s="68">
        <f t="shared" ref="W1072:W1135" si="229">V1072*2/3</f>
        <v>312.87405168000004</v>
      </c>
    </row>
    <row r="1073" spans="1:23" x14ac:dyDescent="0.25">
      <c r="A1073" s="1" t="s">
        <v>919</v>
      </c>
      <c r="B1073" s="61" t="s">
        <v>394</v>
      </c>
      <c r="C1073" s="1" t="s">
        <v>589</v>
      </c>
      <c r="D1073" s="1" t="s">
        <v>590</v>
      </c>
      <c r="E1073" s="1" t="s">
        <v>344</v>
      </c>
      <c r="F1073" s="62" t="str">
        <f t="shared" si="218"/>
        <v>60573</v>
      </c>
      <c r="G1073" s="255">
        <v>10620067</v>
      </c>
      <c r="H1073" s="1" t="s">
        <v>385</v>
      </c>
      <c r="I1073" s="61">
        <v>84</v>
      </c>
      <c r="J1073" s="61">
        <v>6.8</v>
      </c>
      <c r="K1073" s="61">
        <v>8.6</v>
      </c>
      <c r="L1073" s="69">
        <f t="shared" si="219"/>
        <v>5.7119999999999997</v>
      </c>
      <c r="M1073" s="69">
        <f t="shared" si="220"/>
        <v>7.2240000000000002</v>
      </c>
      <c r="N1073" s="56">
        <f>INDEX(Rate_Chart!$A$1:$AK$127,MATCH(Data!J1073,Rate_Chart!$A$1:$A$127,0),MATCH(Data!K1073,Rate_Chart!$A$1:$AK$1,0))</f>
        <v>55.644399999999997</v>
      </c>
      <c r="O1073" s="57">
        <f t="shared" si="221"/>
        <v>4674.1296000000002</v>
      </c>
      <c r="P1073" s="58">
        <f t="shared" si="222"/>
        <v>443.97127659574471</v>
      </c>
      <c r="Q1073" s="58">
        <f t="shared" si="223"/>
        <v>295.98085106382979</v>
      </c>
      <c r="R1073" s="66">
        <f t="shared" si="224"/>
        <v>81.797268000000017</v>
      </c>
      <c r="S1073" s="64">
        <f t="shared" si="225"/>
        <v>315</v>
      </c>
      <c r="T1073" s="66">
        <f t="shared" si="226"/>
        <v>5070.9268680000005</v>
      </c>
      <c r="U1073" s="68">
        <f t="shared" si="227"/>
        <v>60.368177000000003</v>
      </c>
      <c r="V1073" s="68">
        <f t="shared" si="228"/>
        <v>481.66098670212773</v>
      </c>
      <c r="W1073" s="68">
        <f t="shared" si="229"/>
        <v>321.10732446808515</v>
      </c>
    </row>
    <row r="1074" spans="1:23" x14ac:dyDescent="0.25">
      <c r="A1074" s="1" t="s">
        <v>919</v>
      </c>
      <c r="B1074" s="61" t="s">
        <v>394</v>
      </c>
      <c r="C1074" s="1" t="s">
        <v>589</v>
      </c>
      <c r="D1074" s="1" t="s">
        <v>590</v>
      </c>
      <c r="E1074" s="1" t="s">
        <v>344</v>
      </c>
      <c r="F1074" s="62" t="str">
        <f t="shared" si="218"/>
        <v>60573</v>
      </c>
      <c r="G1074" s="255">
        <v>10620067</v>
      </c>
      <c r="H1074" s="1" t="s">
        <v>386</v>
      </c>
      <c r="I1074" s="61">
        <v>36</v>
      </c>
      <c r="J1074" s="61">
        <v>3</v>
      </c>
      <c r="K1074" s="61">
        <v>8</v>
      </c>
      <c r="L1074" s="69">
        <f t="shared" si="219"/>
        <v>1.08</v>
      </c>
      <c r="M1074" s="69">
        <f t="shared" si="220"/>
        <v>2.88</v>
      </c>
      <c r="N1074" s="56">
        <f>INDEX(Rate_Chart!$A$1:$AK$127,MATCH(Data!J1074,Rate_Chart!$A$1:$A$127,0),MATCH(Data!K1074,Rate_Chart!$A$1:$AK$1,0))</f>
        <v>34.751112000000006</v>
      </c>
      <c r="O1074" s="57">
        <f t="shared" si="221"/>
        <v>1251.0400320000003</v>
      </c>
      <c r="P1074" s="58">
        <f t="shared" si="222"/>
        <v>417.01334400000002</v>
      </c>
      <c r="Q1074" s="58">
        <f t="shared" si="223"/>
        <v>278.00889599999999</v>
      </c>
      <c r="R1074" s="66">
        <f t="shared" si="224"/>
        <v>21.893200560000007</v>
      </c>
      <c r="S1074" s="64">
        <f t="shared" si="225"/>
        <v>135</v>
      </c>
      <c r="T1074" s="66">
        <f t="shared" si="226"/>
        <v>1407.9332325600003</v>
      </c>
      <c r="U1074" s="68">
        <f t="shared" si="227"/>
        <v>39.109256460000012</v>
      </c>
      <c r="V1074" s="68">
        <f t="shared" si="228"/>
        <v>469.31107752000008</v>
      </c>
      <c r="W1074" s="68">
        <f t="shared" si="229"/>
        <v>312.87405168000004</v>
      </c>
    </row>
    <row r="1075" spans="1:23" x14ac:dyDescent="0.25">
      <c r="A1075" s="1" t="s">
        <v>919</v>
      </c>
      <c r="B1075" s="61" t="s">
        <v>395</v>
      </c>
      <c r="C1075" s="1" t="s">
        <v>589</v>
      </c>
      <c r="D1075" s="1" t="s">
        <v>590</v>
      </c>
      <c r="E1075" s="1" t="s">
        <v>344</v>
      </c>
      <c r="F1075" s="62" t="str">
        <f t="shared" si="218"/>
        <v>60573</v>
      </c>
      <c r="G1075" s="255">
        <v>10620067</v>
      </c>
      <c r="H1075" s="1" t="s">
        <v>385</v>
      </c>
      <c r="I1075" s="61">
        <v>71</v>
      </c>
      <c r="J1075" s="61">
        <v>6.2</v>
      </c>
      <c r="K1075" s="61">
        <v>8.6</v>
      </c>
      <c r="L1075" s="69">
        <f t="shared" si="219"/>
        <v>4.4020000000000001</v>
      </c>
      <c r="M1075" s="69">
        <f t="shared" si="220"/>
        <v>6.1059999999999999</v>
      </c>
      <c r="N1075" s="56">
        <f>INDEX(Rate_Chart!$A$1:$AK$127,MATCH(Data!J1075,Rate_Chart!$A$1:$A$127,0),MATCH(Data!K1075,Rate_Chart!$A$1:$AK$1,0))</f>
        <v>50.7346</v>
      </c>
      <c r="O1075" s="57">
        <f t="shared" si="221"/>
        <v>3602.1566000000003</v>
      </c>
      <c r="P1075" s="58">
        <f t="shared" si="222"/>
        <v>425.15027932960902</v>
      </c>
      <c r="Q1075" s="58">
        <f t="shared" si="223"/>
        <v>283.4335195530727</v>
      </c>
      <c r="R1075" s="66">
        <f t="shared" si="224"/>
        <v>63.037740500000012</v>
      </c>
      <c r="S1075" s="64">
        <f t="shared" si="225"/>
        <v>266.25</v>
      </c>
      <c r="T1075" s="66">
        <f t="shared" si="226"/>
        <v>3931.4443405000002</v>
      </c>
      <c r="U1075" s="68">
        <f t="shared" si="227"/>
        <v>55.372455500000001</v>
      </c>
      <c r="V1075" s="68">
        <f t="shared" si="228"/>
        <v>464.01499022346377</v>
      </c>
      <c r="W1075" s="68">
        <f t="shared" si="229"/>
        <v>309.34332681564251</v>
      </c>
    </row>
    <row r="1076" spans="1:23" x14ac:dyDescent="0.25">
      <c r="A1076" s="1" t="s">
        <v>919</v>
      </c>
      <c r="B1076" s="61" t="s">
        <v>395</v>
      </c>
      <c r="C1076" s="1" t="s">
        <v>589</v>
      </c>
      <c r="D1076" s="1" t="s">
        <v>590</v>
      </c>
      <c r="E1076" s="1" t="s">
        <v>344</v>
      </c>
      <c r="F1076" s="62" t="str">
        <f t="shared" si="218"/>
        <v>60573</v>
      </c>
      <c r="G1076" s="255">
        <v>10620067</v>
      </c>
      <c r="H1076" s="1" t="s">
        <v>386</v>
      </c>
      <c r="I1076" s="61">
        <v>97</v>
      </c>
      <c r="J1076" s="61">
        <v>3</v>
      </c>
      <c r="K1076" s="61">
        <v>8</v>
      </c>
      <c r="L1076" s="69">
        <f t="shared" si="219"/>
        <v>2.91</v>
      </c>
      <c r="M1076" s="69">
        <f t="shared" si="220"/>
        <v>7.76</v>
      </c>
      <c r="N1076" s="56">
        <f>INDEX(Rate_Chart!$A$1:$AK$127,MATCH(Data!J1076,Rate_Chart!$A$1:$A$127,0),MATCH(Data!K1076,Rate_Chart!$A$1:$AK$1,0))</f>
        <v>34.751112000000006</v>
      </c>
      <c r="O1076" s="57">
        <f t="shared" si="221"/>
        <v>3370.8578640000005</v>
      </c>
      <c r="P1076" s="58">
        <f t="shared" si="222"/>
        <v>417.01334400000002</v>
      </c>
      <c r="Q1076" s="58">
        <f t="shared" si="223"/>
        <v>278.00889599999999</v>
      </c>
      <c r="R1076" s="66">
        <f t="shared" si="224"/>
        <v>58.990012620000016</v>
      </c>
      <c r="S1076" s="64">
        <f t="shared" si="225"/>
        <v>363.75</v>
      </c>
      <c r="T1076" s="66">
        <f t="shared" si="226"/>
        <v>3793.5978766200005</v>
      </c>
      <c r="U1076" s="68">
        <f t="shared" si="227"/>
        <v>39.109256460000005</v>
      </c>
      <c r="V1076" s="68">
        <f t="shared" si="228"/>
        <v>469.31107752000003</v>
      </c>
      <c r="W1076" s="68">
        <f t="shared" si="229"/>
        <v>312.87405168000004</v>
      </c>
    </row>
    <row r="1077" spans="1:23" x14ac:dyDescent="0.25">
      <c r="A1077" s="1" t="s">
        <v>920</v>
      </c>
      <c r="B1077" s="61" t="s">
        <v>394</v>
      </c>
      <c r="C1077" s="1" t="s">
        <v>589</v>
      </c>
      <c r="D1077" s="1" t="s">
        <v>590</v>
      </c>
      <c r="E1077" s="1" t="s">
        <v>344</v>
      </c>
      <c r="F1077" s="62" t="str">
        <f t="shared" si="218"/>
        <v>60573</v>
      </c>
      <c r="G1077" s="255">
        <v>10620067</v>
      </c>
      <c r="H1077" s="1" t="s">
        <v>385</v>
      </c>
      <c r="I1077" s="61">
        <v>80</v>
      </c>
      <c r="J1077" s="61">
        <v>6.8</v>
      </c>
      <c r="K1077" s="61">
        <v>8.6</v>
      </c>
      <c r="L1077" s="69">
        <f t="shared" si="219"/>
        <v>5.44</v>
      </c>
      <c r="M1077" s="69">
        <f t="shared" si="220"/>
        <v>6.88</v>
      </c>
      <c r="N1077" s="56">
        <f>INDEX(Rate_Chart!$A$1:$AK$127,MATCH(Data!J1077,Rate_Chart!$A$1:$A$127,0),MATCH(Data!K1077,Rate_Chart!$A$1:$AK$1,0))</f>
        <v>55.644399999999997</v>
      </c>
      <c r="O1077" s="57">
        <f t="shared" si="221"/>
        <v>4451.5519999999997</v>
      </c>
      <c r="P1077" s="58">
        <f t="shared" si="222"/>
        <v>443.97127659574471</v>
      </c>
      <c r="Q1077" s="58">
        <f t="shared" si="223"/>
        <v>295.98085106382979</v>
      </c>
      <c r="R1077" s="66">
        <f t="shared" si="224"/>
        <v>77.902159999999995</v>
      </c>
      <c r="S1077" s="64">
        <f t="shared" si="225"/>
        <v>300</v>
      </c>
      <c r="T1077" s="66">
        <f t="shared" si="226"/>
        <v>4829.4541599999993</v>
      </c>
      <c r="U1077" s="68">
        <f t="shared" si="227"/>
        <v>60.368176999999989</v>
      </c>
      <c r="V1077" s="68">
        <f t="shared" si="228"/>
        <v>481.66098670212762</v>
      </c>
      <c r="W1077" s="68">
        <f t="shared" si="229"/>
        <v>321.1073244680851</v>
      </c>
    </row>
    <row r="1078" spans="1:23" x14ac:dyDescent="0.25">
      <c r="A1078" s="1" t="s">
        <v>920</v>
      </c>
      <c r="B1078" s="61" t="s">
        <v>394</v>
      </c>
      <c r="C1078" s="1" t="s">
        <v>589</v>
      </c>
      <c r="D1078" s="1" t="s">
        <v>590</v>
      </c>
      <c r="E1078" s="1" t="s">
        <v>344</v>
      </c>
      <c r="F1078" s="62" t="str">
        <f t="shared" si="218"/>
        <v>60573</v>
      </c>
      <c r="G1078" s="255">
        <v>10620067</v>
      </c>
      <c r="H1078" s="1" t="s">
        <v>386</v>
      </c>
      <c r="I1078" s="61">
        <v>81</v>
      </c>
      <c r="J1078" s="61">
        <v>3</v>
      </c>
      <c r="K1078" s="61">
        <v>8</v>
      </c>
      <c r="L1078" s="69">
        <f t="shared" si="219"/>
        <v>2.4300000000000002</v>
      </c>
      <c r="M1078" s="69">
        <f t="shared" si="220"/>
        <v>6.48</v>
      </c>
      <c r="N1078" s="56">
        <f>INDEX(Rate_Chart!$A$1:$AK$127,MATCH(Data!J1078,Rate_Chart!$A$1:$A$127,0),MATCH(Data!K1078,Rate_Chart!$A$1:$AK$1,0))</f>
        <v>34.751112000000006</v>
      </c>
      <c r="O1078" s="57">
        <f t="shared" si="221"/>
        <v>2814.8400720000004</v>
      </c>
      <c r="P1078" s="58">
        <f t="shared" si="222"/>
        <v>417.01334400000002</v>
      </c>
      <c r="Q1078" s="58">
        <f t="shared" si="223"/>
        <v>278.00889599999999</v>
      </c>
      <c r="R1078" s="66">
        <f t="shared" si="224"/>
        <v>49.259701260000014</v>
      </c>
      <c r="S1078" s="64">
        <f t="shared" si="225"/>
        <v>303.75</v>
      </c>
      <c r="T1078" s="66">
        <f t="shared" si="226"/>
        <v>3167.8497732600003</v>
      </c>
      <c r="U1078" s="68">
        <f t="shared" si="227"/>
        <v>39.109256460000005</v>
      </c>
      <c r="V1078" s="68">
        <f t="shared" si="228"/>
        <v>469.31107752000003</v>
      </c>
      <c r="W1078" s="68">
        <f t="shared" si="229"/>
        <v>312.87405168000004</v>
      </c>
    </row>
    <row r="1079" spans="1:23" x14ac:dyDescent="0.25">
      <c r="A1079" s="1" t="s">
        <v>920</v>
      </c>
      <c r="B1079" s="61" t="s">
        <v>395</v>
      </c>
      <c r="C1079" s="1" t="s">
        <v>589</v>
      </c>
      <c r="D1079" s="1" t="s">
        <v>590</v>
      </c>
      <c r="E1079" s="1" t="s">
        <v>344</v>
      </c>
      <c r="F1079" s="62" t="str">
        <f t="shared" si="218"/>
        <v>60573</v>
      </c>
      <c r="G1079" s="255">
        <v>10620067</v>
      </c>
      <c r="H1079" s="1" t="s">
        <v>385</v>
      </c>
      <c r="I1079" s="61">
        <v>67</v>
      </c>
      <c r="J1079" s="61">
        <v>6</v>
      </c>
      <c r="K1079" s="61">
        <v>8.6</v>
      </c>
      <c r="L1079" s="69">
        <f t="shared" si="219"/>
        <v>4.0199999999999996</v>
      </c>
      <c r="M1079" s="69">
        <f t="shared" si="220"/>
        <v>5.7619999999999996</v>
      </c>
      <c r="N1079" s="56">
        <f>INDEX(Rate_Chart!$A$1:$AK$127,MATCH(Data!J1079,Rate_Chart!$A$1:$A$127,0),MATCH(Data!K1079,Rate_Chart!$A$1:$AK$1,0))</f>
        <v>49.097999999999999</v>
      </c>
      <c r="O1079" s="57">
        <f t="shared" si="221"/>
        <v>3289.5659999999998</v>
      </c>
      <c r="P1079" s="58">
        <f t="shared" si="222"/>
        <v>418.44886363636368</v>
      </c>
      <c r="Q1079" s="58">
        <f t="shared" si="223"/>
        <v>278.96590909090912</v>
      </c>
      <c r="R1079" s="66">
        <f t="shared" si="224"/>
        <v>57.567405000000001</v>
      </c>
      <c r="S1079" s="64">
        <f t="shared" si="225"/>
        <v>251.25</v>
      </c>
      <c r="T1079" s="66">
        <f t="shared" si="226"/>
        <v>3598.3834049999996</v>
      </c>
      <c r="U1079" s="68">
        <f t="shared" si="227"/>
        <v>53.707214999999991</v>
      </c>
      <c r="V1079" s="68">
        <f t="shared" si="228"/>
        <v>457.73194602272724</v>
      </c>
      <c r="W1079" s="68">
        <f t="shared" si="229"/>
        <v>305.15463068181816</v>
      </c>
    </row>
    <row r="1080" spans="1:23" x14ac:dyDescent="0.25">
      <c r="A1080" s="1" t="s">
        <v>920</v>
      </c>
      <c r="B1080" s="61" t="s">
        <v>395</v>
      </c>
      <c r="C1080" s="1" t="s">
        <v>589</v>
      </c>
      <c r="D1080" s="1" t="s">
        <v>590</v>
      </c>
      <c r="E1080" s="1" t="s">
        <v>344</v>
      </c>
      <c r="F1080" s="62" t="str">
        <f t="shared" si="218"/>
        <v>60573</v>
      </c>
      <c r="G1080" s="255">
        <v>10620067</v>
      </c>
      <c r="H1080" s="1" t="s">
        <v>386</v>
      </c>
      <c r="I1080" s="61">
        <v>103</v>
      </c>
      <c r="J1080" s="61">
        <v>3</v>
      </c>
      <c r="K1080" s="61">
        <v>8</v>
      </c>
      <c r="L1080" s="69">
        <f t="shared" si="219"/>
        <v>3.09</v>
      </c>
      <c r="M1080" s="69">
        <f t="shared" si="220"/>
        <v>8.24</v>
      </c>
      <c r="N1080" s="56">
        <f>INDEX(Rate_Chart!$A$1:$AK$127,MATCH(Data!J1080,Rate_Chart!$A$1:$A$127,0),MATCH(Data!K1080,Rate_Chart!$A$1:$AK$1,0))</f>
        <v>34.751112000000006</v>
      </c>
      <c r="O1080" s="57">
        <f t="shared" si="221"/>
        <v>3579.3645360000005</v>
      </c>
      <c r="P1080" s="58">
        <f t="shared" si="222"/>
        <v>417.01334400000002</v>
      </c>
      <c r="Q1080" s="58">
        <f t="shared" si="223"/>
        <v>278.00889599999999</v>
      </c>
      <c r="R1080" s="66">
        <f t="shared" si="224"/>
        <v>62.638879380000013</v>
      </c>
      <c r="S1080" s="64">
        <f t="shared" si="225"/>
        <v>386.25</v>
      </c>
      <c r="T1080" s="66">
        <f t="shared" si="226"/>
        <v>4028.2534153800007</v>
      </c>
      <c r="U1080" s="68">
        <f t="shared" si="227"/>
        <v>39.109256460000005</v>
      </c>
      <c r="V1080" s="68">
        <f t="shared" si="228"/>
        <v>469.31107752000003</v>
      </c>
      <c r="W1080" s="68">
        <f t="shared" si="229"/>
        <v>312.87405168000004</v>
      </c>
    </row>
    <row r="1081" spans="1:23" x14ac:dyDescent="0.25">
      <c r="A1081" s="1" t="s">
        <v>922</v>
      </c>
      <c r="B1081" s="61" t="s">
        <v>394</v>
      </c>
      <c r="C1081" s="1" t="s">
        <v>589</v>
      </c>
      <c r="D1081" s="1" t="s">
        <v>590</v>
      </c>
      <c r="E1081" s="1" t="s">
        <v>344</v>
      </c>
      <c r="F1081" s="62" t="str">
        <f t="shared" si="218"/>
        <v>60573</v>
      </c>
      <c r="G1081" s="255">
        <v>10620067</v>
      </c>
      <c r="H1081" s="1" t="s">
        <v>385</v>
      </c>
      <c r="I1081" s="61">
        <v>78</v>
      </c>
      <c r="J1081" s="61">
        <v>6.6</v>
      </c>
      <c r="K1081" s="61">
        <v>8.6</v>
      </c>
      <c r="L1081" s="69">
        <f t="shared" si="219"/>
        <v>5.1479999999999997</v>
      </c>
      <c r="M1081" s="69">
        <f t="shared" si="220"/>
        <v>6.7079999999999993</v>
      </c>
      <c r="N1081" s="56">
        <f>INDEX(Rate_Chart!$A$1:$AK$127,MATCH(Data!J1081,Rate_Chart!$A$1:$A$127,0),MATCH(Data!K1081,Rate_Chart!$A$1:$AK$1,0))</f>
        <v>54.007799999999996</v>
      </c>
      <c r="O1081" s="57">
        <f t="shared" si="221"/>
        <v>4212.6084000000001</v>
      </c>
      <c r="P1081" s="58">
        <f t="shared" si="222"/>
        <v>437.90108108108109</v>
      </c>
      <c r="Q1081" s="58">
        <f t="shared" si="223"/>
        <v>291.93405405405406</v>
      </c>
      <c r="R1081" s="66">
        <f t="shared" si="224"/>
        <v>73.720647000000014</v>
      </c>
      <c r="S1081" s="64">
        <f t="shared" si="225"/>
        <v>292.5</v>
      </c>
      <c r="T1081" s="66">
        <f t="shared" si="226"/>
        <v>4578.8290470000002</v>
      </c>
      <c r="U1081" s="68">
        <f t="shared" si="227"/>
        <v>58.7029365</v>
      </c>
      <c r="V1081" s="68">
        <f t="shared" si="228"/>
        <v>475.96975540540546</v>
      </c>
      <c r="W1081" s="68">
        <f t="shared" si="229"/>
        <v>317.31317027027029</v>
      </c>
    </row>
    <row r="1082" spans="1:23" x14ac:dyDescent="0.25">
      <c r="A1082" s="1" t="s">
        <v>922</v>
      </c>
      <c r="B1082" s="61" t="s">
        <v>394</v>
      </c>
      <c r="C1082" s="1" t="s">
        <v>589</v>
      </c>
      <c r="D1082" s="1" t="s">
        <v>590</v>
      </c>
      <c r="E1082" s="1" t="s">
        <v>344</v>
      </c>
      <c r="F1082" s="62" t="str">
        <f t="shared" si="218"/>
        <v>60573</v>
      </c>
      <c r="G1082" s="255">
        <v>10620067</v>
      </c>
      <c r="H1082" s="1" t="s">
        <v>386</v>
      </c>
      <c r="I1082" s="61">
        <v>45</v>
      </c>
      <c r="J1082" s="61">
        <v>3.2</v>
      </c>
      <c r="K1082" s="61">
        <v>8.1</v>
      </c>
      <c r="L1082" s="69">
        <f t="shared" si="219"/>
        <v>1.44</v>
      </c>
      <c r="M1082" s="69">
        <f t="shared" si="220"/>
        <v>3.645</v>
      </c>
      <c r="N1082" s="56">
        <f>INDEX(Rate_Chart!$A$1:$AK$127,MATCH(Data!J1082,Rate_Chart!$A$1:$A$127,0),MATCH(Data!K1082,Rate_Chart!$A$1:$AK$1,0))</f>
        <v>35.8631259</v>
      </c>
      <c r="O1082" s="57">
        <f t="shared" si="221"/>
        <v>1613.8406654999999</v>
      </c>
      <c r="P1082" s="58">
        <f t="shared" si="222"/>
        <v>417.01309186046512</v>
      </c>
      <c r="Q1082" s="58">
        <f t="shared" si="223"/>
        <v>278.00872790697673</v>
      </c>
      <c r="R1082" s="66">
        <f t="shared" si="224"/>
        <v>28.242211646250002</v>
      </c>
      <c r="S1082" s="64">
        <f t="shared" si="225"/>
        <v>168.75</v>
      </c>
      <c r="T1082" s="66">
        <f t="shared" si="226"/>
        <v>1810.83287714625</v>
      </c>
      <c r="U1082" s="68">
        <f t="shared" si="227"/>
        <v>40.24073060325</v>
      </c>
      <c r="V1082" s="68">
        <f t="shared" si="228"/>
        <v>467.91547213081401</v>
      </c>
      <c r="W1082" s="68">
        <f t="shared" si="229"/>
        <v>311.94364808720934</v>
      </c>
    </row>
    <row r="1083" spans="1:23" x14ac:dyDescent="0.25">
      <c r="A1083" s="1" t="s">
        <v>922</v>
      </c>
      <c r="B1083" s="61" t="s">
        <v>395</v>
      </c>
      <c r="C1083" s="1" t="s">
        <v>589</v>
      </c>
      <c r="D1083" s="1" t="s">
        <v>590</v>
      </c>
      <c r="E1083" s="1" t="s">
        <v>344</v>
      </c>
      <c r="F1083" s="62" t="str">
        <f t="shared" si="218"/>
        <v>60573</v>
      </c>
      <c r="G1083" s="255">
        <v>10620067</v>
      </c>
      <c r="H1083" s="1" t="s">
        <v>385</v>
      </c>
      <c r="I1083" s="61">
        <v>84</v>
      </c>
      <c r="J1083" s="61">
        <v>6.2</v>
      </c>
      <c r="K1083" s="61">
        <v>8.6</v>
      </c>
      <c r="L1083" s="69">
        <f t="shared" si="219"/>
        <v>5.2080000000000011</v>
      </c>
      <c r="M1083" s="69">
        <f t="shared" si="220"/>
        <v>7.2240000000000002</v>
      </c>
      <c r="N1083" s="56">
        <f>INDEX(Rate_Chart!$A$1:$AK$127,MATCH(Data!J1083,Rate_Chart!$A$1:$A$127,0),MATCH(Data!K1083,Rate_Chart!$A$1:$AK$1,0))</f>
        <v>50.7346</v>
      </c>
      <c r="O1083" s="57">
        <f t="shared" si="221"/>
        <v>4261.7064</v>
      </c>
      <c r="P1083" s="58">
        <f t="shared" si="222"/>
        <v>425.15027932960902</v>
      </c>
      <c r="Q1083" s="58">
        <f t="shared" si="223"/>
        <v>283.4335195530727</v>
      </c>
      <c r="R1083" s="66">
        <f t="shared" si="224"/>
        <v>74.579862000000006</v>
      </c>
      <c r="S1083" s="64">
        <f t="shared" si="225"/>
        <v>315</v>
      </c>
      <c r="T1083" s="66">
        <f t="shared" si="226"/>
        <v>4651.2862619999996</v>
      </c>
      <c r="U1083" s="68">
        <f t="shared" si="227"/>
        <v>55.372455499999994</v>
      </c>
      <c r="V1083" s="68">
        <f t="shared" si="228"/>
        <v>464.01499022346371</v>
      </c>
      <c r="W1083" s="68">
        <f t="shared" si="229"/>
        <v>309.34332681564246</v>
      </c>
    </row>
    <row r="1084" spans="1:23" x14ac:dyDescent="0.25">
      <c r="A1084" s="1" t="s">
        <v>922</v>
      </c>
      <c r="B1084" s="61" t="s">
        <v>395</v>
      </c>
      <c r="C1084" s="1" t="s">
        <v>589</v>
      </c>
      <c r="D1084" s="1" t="s">
        <v>590</v>
      </c>
      <c r="E1084" s="1" t="s">
        <v>344</v>
      </c>
      <c r="F1084" s="62" t="str">
        <f t="shared" si="218"/>
        <v>60573</v>
      </c>
      <c r="G1084" s="255">
        <v>10620067</v>
      </c>
      <c r="H1084" s="1" t="s">
        <v>386</v>
      </c>
      <c r="I1084" s="61">
        <v>100</v>
      </c>
      <c r="J1084" s="61">
        <v>3</v>
      </c>
      <c r="K1084" s="61">
        <v>8</v>
      </c>
      <c r="L1084" s="69">
        <f t="shared" si="219"/>
        <v>3</v>
      </c>
      <c r="M1084" s="69">
        <f t="shared" si="220"/>
        <v>8</v>
      </c>
      <c r="N1084" s="56">
        <f>INDEX(Rate_Chart!$A$1:$AK$127,MATCH(Data!J1084,Rate_Chart!$A$1:$A$127,0),MATCH(Data!K1084,Rate_Chart!$A$1:$AK$1,0))</f>
        <v>34.751112000000006</v>
      </c>
      <c r="O1084" s="57">
        <f t="shared" si="221"/>
        <v>3475.1112000000007</v>
      </c>
      <c r="P1084" s="58">
        <f t="shared" si="222"/>
        <v>417.01334400000002</v>
      </c>
      <c r="Q1084" s="58">
        <f t="shared" si="223"/>
        <v>278.00889599999999</v>
      </c>
      <c r="R1084" s="66">
        <f t="shared" si="224"/>
        <v>60.814446000000018</v>
      </c>
      <c r="S1084" s="64">
        <f t="shared" si="225"/>
        <v>375</v>
      </c>
      <c r="T1084" s="66">
        <f t="shared" si="226"/>
        <v>3910.9256460000006</v>
      </c>
      <c r="U1084" s="68">
        <f t="shared" si="227"/>
        <v>39.109256460000005</v>
      </c>
      <c r="V1084" s="68">
        <f t="shared" si="228"/>
        <v>469.31107752000003</v>
      </c>
      <c r="W1084" s="68">
        <f t="shared" si="229"/>
        <v>312.87405168000004</v>
      </c>
    </row>
    <row r="1085" spans="1:23" x14ac:dyDescent="0.25">
      <c r="A1085" s="1" t="s">
        <v>923</v>
      </c>
      <c r="B1085" s="61" t="s">
        <v>394</v>
      </c>
      <c r="C1085" s="1" t="s">
        <v>589</v>
      </c>
      <c r="D1085" s="1" t="s">
        <v>590</v>
      </c>
      <c r="E1085" s="1" t="s">
        <v>344</v>
      </c>
      <c r="F1085" s="62" t="str">
        <f t="shared" si="218"/>
        <v>60573</v>
      </c>
      <c r="G1085" s="255">
        <v>10620067</v>
      </c>
      <c r="H1085" s="1" t="s">
        <v>385</v>
      </c>
      <c r="I1085" s="61">
        <v>78</v>
      </c>
      <c r="J1085" s="61">
        <v>7</v>
      </c>
      <c r="K1085" s="61">
        <v>8.6</v>
      </c>
      <c r="L1085" s="69">
        <f t="shared" si="219"/>
        <v>5.46</v>
      </c>
      <c r="M1085" s="69">
        <f t="shared" si="220"/>
        <v>6.7079999999999993</v>
      </c>
      <c r="N1085" s="56">
        <f>INDEX(Rate_Chart!$A$1:$AK$127,MATCH(Data!J1085,Rate_Chart!$A$1:$A$127,0),MATCH(Data!K1085,Rate_Chart!$A$1:$AK$1,0))</f>
        <v>57.280999999999999</v>
      </c>
      <c r="O1085" s="57">
        <f t="shared" si="221"/>
        <v>4467.9179999999997</v>
      </c>
      <c r="P1085" s="58">
        <f t="shared" si="222"/>
        <v>449.85078534031413</v>
      </c>
      <c r="Q1085" s="58">
        <f t="shared" si="223"/>
        <v>299.90052356020942</v>
      </c>
      <c r="R1085" s="66">
        <f t="shared" si="224"/>
        <v>78.188564999999997</v>
      </c>
      <c r="S1085" s="64">
        <f t="shared" si="225"/>
        <v>292.5</v>
      </c>
      <c r="T1085" s="66">
        <f t="shared" si="226"/>
        <v>4838.606565</v>
      </c>
      <c r="U1085" s="68">
        <f t="shared" si="227"/>
        <v>62.033417499999999</v>
      </c>
      <c r="V1085" s="68">
        <f t="shared" si="228"/>
        <v>487.17343586387437</v>
      </c>
      <c r="W1085" s="68">
        <f t="shared" si="229"/>
        <v>324.78229057591625</v>
      </c>
    </row>
    <row r="1086" spans="1:23" x14ac:dyDescent="0.25">
      <c r="A1086" s="1" t="s">
        <v>923</v>
      </c>
      <c r="B1086" s="61" t="s">
        <v>394</v>
      </c>
      <c r="C1086" s="1" t="s">
        <v>589</v>
      </c>
      <c r="D1086" s="1" t="s">
        <v>590</v>
      </c>
      <c r="E1086" s="1" t="s">
        <v>344</v>
      </c>
      <c r="F1086" s="62" t="str">
        <f t="shared" si="218"/>
        <v>60573</v>
      </c>
      <c r="G1086" s="255">
        <v>10620067</v>
      </c>
      <c r="H1086" s="1" t="s">
        <v>386</v>
      </c>
      <c r="I1086" s="61">
        <v>25</v>
      </c>
      <c r="J1086" s="61">
        <v>3</v>
      </c>
      <c r="K1086" s="61">
        <v>8</v>
      </c>
      <c r="L1086" s="69">
        <f t="shared" si="219"/>
        <v>0.75</v>
      </c>
      <c r="M1086" s="69">
        <f t="shared" si="220"/>
        <v>2</v>
      </c>
      <c r="N1086" s="56">
        <f>INDEX(Rate_Chart!$A$1:$AK$127,MATCH(Data!J1086,Rate_Chart!$A$1:$A$127,0),MATCH(Data!K1086,Rate_Chart!$A$1:$AK$1,0))</f>
        <v>34.751112000000006</v>
      </c>
      <c r="O1086" s="57">
        <f t="shared" si="221"/>
        <v>868.77780000000018</v>
      </c>
      <c r="P1086" s="58">
        <f t="shared" si="222"/>
        <v>417.01334400000002</v>
      </c>
      <c r="Q1086" s="58">
        <f t="shared" si="223"/>
        <v>278.00889599999999</v>
      </c>
      <c r="R1086" s="66">
        <f t="shared" si="224"/>
        <v>15.203611500000004</v>
      </c>
      <c r="S1086" s="64">
        <f t="shared" si="225"/>
        <v>93.75</v>
      </c>
      <c r="T1086" s="66">
        <f t="shared" si="226"/>
        <v>977.73141150000015</v>
      </c>
      <c r="U1086" s="68">
        <f t="shared" si="227"/>
        <v>39.109256460000005</v>
      </c>
      <c r="V1086" s="68">
        <f t="shared" si="228"/>
        <v>469.31107752000003</v>
      </c>
      <c r="W1086" s="68">
        <f t="shared" si="229"/>
        <v>312.87405168000004</v>
      </c>
    </row>
    <row r="1087" spans="1:23" x14ac:dyDescent="0.25">
      <c r="A1087" s="1" t="s">
        <v>923</v>
      </c>
      <c r="B1087" s="61" t="s">
        <v>395</v>
      </c>
      <c r="C1087" s="1" t="s">
        <v>589</v>
      </c>
      <c r="D1087" s="1" t="s">
        <v>590</v>
      </c>
      <c r="E1087" s="1" t="s">
        <v>344</v>
      </c>
      <c r="F1087" s="62" t="str">
        <f t="shared" si="218"/>
        <v>60573</v>
      </c>
      <c r="G1087" s="255">
        <v>10620067</v>
      </c>
      <c r="H1087" s="1" t="s">
        <v>385</v>
      </c>
      <c r="I1087" s="61">
        <v>65</v>
      </c>
      <c r="J1087" s="61">
        <v>6</v>
      </c>
      <c r="K1087" s="61">
        <v>8.6</v>
      </c>
      <c r="L1087" s="69">
        <f t="shared" si="219"/>
        <v>3.9</v>
      </c>
      <c r="M1087" s="69">
        <f t="shared" si="220"/>
        <v>5.59</v>
      </c>
      <c r="N1087" s="56">
        <f>INDEX(Rate_Chart!$A$1:$AK$127,MATCH(Data!J1087,Rate_Chart!$A$1:$A$127,0),MATCH(Data!K1087,Rate_Chart!$A$1:$AK$1,0))</f>
        <v>49.097999999999999</v>
      </c>
      <c r="O1087" s="57">
        <f t="shared" si="221"/>
        <v>3191.37</v>
      </c>
      <c r="P1087" s="58">
        <f t="shared" si="222"/>
        <v>418.44886363636368</v>
      </c>
      <c r="Q1087" s="58">
        <f t="shared" si="223"/>
        <v>278.96590909090912</v>
      </c>
      <c r="R1087" s="66">
        <f t="shared" si="224"/>
        <v>55.848975000000003</v>
      </c>
      <c r="S1087" s="64">
        <f t="shared" si="225"/>
        <v>243.75</v>
      </c>
      <c r="T1087" s="66">
        <f t="shared" si="226"/>
        <v>3490.9689749999998</v>
      </c>
      <c r="U1087" s="68">
        <f t="shared" si="227"/>
        <v>53.707214999999998</v>
      </c>
      <c r="V1087" s="68">
        <f t="shared" si="228"/>
        <v>457.7319460227273</v>
      </c>
      <c r="W1087" s="68">
        <f t="shared" si="229"/>
        <v>305.15463068181822</v>
      </c>
    </row>
    <row r="1088" spans="1:23" x14ac:dyDescent="0.25">
      <c r="A1088" s="1" t="s">
        <v>923</v>
      </c>
      <c r="B1088" s="61" t="s">
        <v>395</v>
      </c>
      <c r="C1088" s="1" t="s">
        <v>589</v>
      </c>
      <c r="D1088" s="1" t="s">
        <v>590</v>
      </c>
      <c r="E1088" s="1" t="s">
        <v>344</v>
      </c>
      <c r="F1088" s="62" t="str">
        <f t="shared" si="218"/>
        <v>60573</v>
      </c>
      <c r="G1088" s="255">
        <v>10620067</v>
      </c>
      <c r="H1088" s="1" t="s">
        <v>386</v>
      </c>
      <c r="I1088" s="61">
        <v>95</v>
      </c>
      <c r="J1088" s="61">
        <v>3</v>
      </c>
      <c r="K1088" s="61">
        <v>8</v>
      </c>
      <c r="L1088" s="69">
        <f t="shared" si="219"/>
        <v>2.85</v>
      </c>
      <c r="M1088" s="69">
        <f t="shared" si="220"/>
        <v>7.6</v>
      </c>
      <c r="N1088" s="56">
        <f>INDEX(Rate_Chart!$A$1:$AK$127,MATCH(Data!J1088,Rate_Chart!$A$1:$A$127,0),MATCH(Data!K1088,Rate_Chart!$A$1:$AK$1,0))</f>
        <v>34.751112000000006</v>
      </c>
      <c r="O1088" s="57">
        <f t="shared" si="221"/>
        <v>3301.3556400000007</v>
      </c>
      <c r="P1088" s="58">
        <f t="shared" si="222"/>
        <v>417.01334400000002</v>
      </c>
      <c r="Q1088" s="58">
        <f t="shared" si="223"/>
        <v>278.00889599999999</v>
      </c>
      <c r="R1088" s="66">
        <f t="shared" si="224"/>
        <v>57.773723700000019</v>
      </c>
      <c r="S1088" s="64">
        <f t="shared" si="225"/>
        <v>356.25</v>
      </c>
      <c r="T1088" s="66">
        <f t="shared" si="226"/>
        <v>3715.3793637000008</v>
      </c>
      <c r="U1088" s="68">
        <f t="shared" si="227"/>
        <v>39.109256460000012</v>
      </c>
      <c r="V1088" s="68">
        <f t="shared" si="228"/>
        <v>469.31107752000008</v>
      </c>
      <c r="W1088" s="68">
        <f t="shared" si="229"/>
        <v>312.87405168000004</v>
      </c>
    </row>
    <row r="1089" spans="1:23" x14ac:dyDescent="0.25">
      <c r="A1089" s="1" t="s">
        <v>924</v>
      </c>
      <c r="B1089" s="61" t="s">
        <v>394</v>
      </c>
      <c r="C1089" s="1" t="s">
        <v>589</v>
      </c>
      <c r="D1089" s="1" t="s">
        <v>590</v>
      </c>
      <c r="E1089" s="1" t="s">
        <v>344</v>
      </c>
      <c r="F1089" s="62" t="str">
        <f t="shared" si="218"/>
        <v>60573</v>
      </c>
      <c r="G1089" s="255">
        <v>10620067</v>
      </c>
      <c r="H1089" s="1" t="s">
        <v>385</v>
      </c>
      <c r="I1089" s="61">
        <v>66</v>
      </c>
      <c r="J1089" s="61">
        <v>6.4</v>
      </c>
      <c r="K1089" s="61">
        <v>8.6</v>
      </c>
      <c r="L1089" s="69">
        <f t="shared" si="219"/>
        <v>4.2240000000000002</v>
      </c>
      <c r="M1089" s="69">
        <f t="shared" si="220"/>
        <v>5.6760000000000002</v>
      </c>
      <c r="N1089" s="56">
        <f>INDEX(Rate_Chart!$A$1:$AK$127,MATCH(Data!J1089,Rate_Chart!$A$1:$A$127,0),MATCH(Data!K1089,Rate_Chart!$A$1:$AK$1,0))</f>
        <v>52.371199999999995</v>
      </c>
      <c r="O1089" s="57">
        <f t="shared" si="221"/>
        <v>3456.4991999999997</v>
      </c>
      <c r="P1089" s="58">
        <f t="shared" si="222"/>
        <v>431.6307692307692</v>
      </c>
      <c r="Q1089" s="58">
        <f t="shared" si="223"/>
        <v>287.75384615384615</v>
      </c>
      <c r="R1089" s="66">
        <f t="shared" si="224"/>
        <v>60.488736000000003</v>
      </c>
      <c r="S1089" s="64">
        <f t="shared" si="225"/>
        <v>247.5</v>
      </c>
      <c r="T1089" s="66">
        <f t="shared" si="226"/>
        <v>3764.4879359999995</v>
      </c>
      <c r="U1089" s="68">
        <f t="shared" si="227"/>
        <v>57.03769599999999</v>
      </c>
      <c r="V1089" s="68">
        <f t="shared" si="228"/>
        <v>470.09090109890104</v>
      </c>
      <c r="W1089" s="68">
        <f t="shared" si="229"/>
        <v>313.39393406593405</v>
      </c>
    </row>
    <row r="1090" spans="1:23" x14ac:dyDescent="0.25">
      <c r="A1090" s="1" t="s">
        <v>924</v>
      </c>
      <c r="B1090" s="61" t="s">
        <v>395</v>
      </c>
      <c r="C1090" s="1" t="s">
        <v>589</v>
      </c>
      <c r="D1090" s="1" t="s">
        <v>590</v>
      </c>
      <c r="E1090" s="1" t="s">
        <v>344</v>
      </c>
      <c r="F1090" s="62" t="str">
        <f t="shared" si="218"/>
        <v>60573</v>
      </c>
      <c r="G1090" s="255">
        <v>10620067</v>
      </c>
      <c r="H1090" s="1" t="s">
        <v>385</v>
      </c>
      <c r="I1090" s="61">
        <v>66</v>
      </c>
      <c r="J1090" s="61">
        <v>6</v>
      </c>
      <c r="K1090" s="61">
        <v>8.6</v>
      </c>
      <c r="L1090" s="69">
        <f t="shared" si="219"/>
        <v>3.96</v>
      </c>
      <c r="M1090" s="69">
        <f t="shared" si="220"/>
        <v>5.6760000000000002</v>
      </c>
      <c r="N1090" s="56">
        <f>INDEX(Rate_Chart!$A$1:$AK$127,MATCH(Data!J1090,Rate_Chart!$A$1:$A$127,0),MATCH(Data!K1090,Rate_Chart!$A$1:$AK$1,0))</f>
        <v>49.097999999999999</v>
      </c>
      <c r="O1090" s="57">
        <f t="shared" si="221"/>
        <v>3240.4679999999998</v>
      </c>
      <c r="P1090" s="58">
        <f t="shared" si="222"/>
        <v>418.44886363636368</v>
      </c>
      <c r="Q1090" s="58">
        <f t="shared" si="223"/>
        <v>278.96590909090912</v>
      </c>
      <c r="R1090" s="66">
        <f t="shared" si="224"/>
        <v>56.708190000000002</v>
      </c>
      <c r="S1090" s="64">
        <f t="shared" si="225"/>
        <v>247.5</v>
      </c>
      <c r="T1090" s="66">
        <f t="shared" si="226"/>
        <v>3544.6761899999997</v>
      </c>
      <c r="U1090" s="68">
        <f t="shared" si="227"/>
        <v>53.707214999999998</v>
      </c>
      <c r="V1090" s="68">
        <f t="shared" si="228"/>
        <v>457.7319460227273</v>
      </c>
      <c r="W1090" s="68">
        <f t="shared" si="229"/>
        <v>305.15463068181822</v>
      </c>
    </row>
    <row r="1091" spans="1:23" x14ac:dyDescent="0.25">
      <c r="A1091" s="1" t="s">
        <v>924</v>
      </c>
      <c r="B1091" s="61" t="s">
        <v>395</v>
      </c>
      <c r="C1091" s="1" t="s">
        <v>589</v>
      </c>
      <c r="D1091" s="1" t="s">
        <v>590</v>
      </c>
      <c r="E1091" s="1" t="s">
        <v>344</v>
      </c>
      <c r="F1091" s="62" t="str">
        <f t="shared" si="218"/>
        <v>60573</v>
      </c>
      <c r="G1091" s="255">
        <v>10620067</v>
      </c>
      <c r="H1091" s="1" t="s">
        <v>386</v>
      </c>
      <c r="I1091" s="61">
        <v>86</v>
      </c>
      <c r="J1091" s="61">
        <v>3</v>
      </c>
      <c r="K1091" s="61">
        <v>8</v>
      </c>
      <c r="L1091" s="69">
        <f t="shared" si="219"/>
        <v>2.58</v>
      </c>
      <c r="M1091" s="69">
        <f t="shared" si="220"/>
        <v>6.88</v>
      </c>
      <c r="N1091" s="56">
        <f>INDEX(Rate_Chart!$A$1:$AK$127,MATCH(Data!J1091,Rate_Chart!$A$1:$A$127,0),MATCH(Data!K1091,Rate_Chart!$A$1:$AK$1,0))</f>
        <v>34.751112000000006</v>
      </c>
      <c r="O1091" s="57">
        <f t="shared" si="221"/>
        <v>2988.5956320000005</v>
      </c>
      <c r="P1091" s="58">
        <f t="shared" si="222"/>
        <v>417.01334400000002</v>
      </c>
      <c r="Q1091" s="58">
        <f t="shared" si="223"/>
        <v>278.00889599999999</v>
      </c>
      <c r="R1091" s="66">
        <f t="shared" si="224"/>
        <v>52.300423560000013</v>
      </c>
      <c r="S1091" s="64">
        <f t="shared" si="225"/>
        <v>322.5</v>
      </c>
      <c r="T1091" s="66">
        <f t="shared" si="226"/>
        <v>3363.3960555600006</v>
      </c>
      <c r="U1091" s="68">
        <f t="shared" si="227"/>
        <v>39.109256460000005</v>
      </c>
      <c r="V1091" s="68">
        <f t="shared" si="228"/>
        <v>469.31107752000003</v>
      </c>
      <c r="W1091" s="68">
        <f t="shared" si="229"/>
        <v>312.87405168000004</v>
      </c>
    </row>
    <row r="1092" spans="1:23" x14ac:dyDescent="0.25">
      <c r="A1092" s="1" t="s">
        <v>903</v>
      </c>
      <c r="B1092" s="61" t="s">
        <v>394</v>
      </c>
      <c r="C1092" s="1" t="s">
        <v>589</v>
      </c>
      <c r="D1092" s="1" t="s">
        <v>590</v>
      </c>
      <c r="E1092" s="1" t="s">
        <v>345</v>
      </c>
      <c r="F1092" s="62" t="str">
        <f t="shared" si="218"/>
        <v>60604</v>
      </c>
      <c r="G1092" s="255">
        <v>10620076</v>
      </c>
      <c r="H1092" s="1" t="s">
        <v>385</v>
      </c>
      <c r="I1092" s="61">
        <v>19</v>
      </c>
      <c r="J1092" s="61">
        <v>5.8</v>
      </c>
      <c r="K1092" s="61">
        <v>8.6</v>
      </c>
      <c r="L1092" s="69">
        <f t="shared" si="219"/>
        <v>1.1020000000000001</v>
      </c>
      <c r="M1092" s="69">
        <f t="shared" si="220"/>
        <v>1.6340000000000001</v>
      </c>
      <c r="N1092" s="56">
        <f>INDEX(Rate_Chart!$A$1:$AK$127,MATCH(Data!J1092,Rate_Chart!$A$1:$A$127,0),MATCH(Data!K1092,Rate_Chart!$A$1:$AK$1,0))</f>
        <v>47.461399999999998</v>
      </c>
      <c r="O1092" s="57">
        <f t="shared" si="221"/>
        <v>901.76659999999993</v>
      </c>
      <c r="P1092" s="58">
        <f t="shared" si="222"/>
        <v>411.51502890173413</v>
      </c>
      <c r="Q1092" s="58">
        <f t="shared" si="223"/>
        <v>274.34335260115608</v>
      </c>
      <c r="R1092" s="66">
        <f t="shared" si="224"/>
        <v>15.780915500000001</v>
      </c>
      <c r="S1092" s="64">
        <f t="shared" si="225"/>
        <v>71.25</v>
      </c>
      <c r="T1092" s="66">
        <f t="shared" si="226"/>
        <v>988.79751549999992</v>
      </c>
      <c r="U1092" s="68">
        <f t="shared" si="227"/>
        <v>52.041974499999995</v>
      </c>
      <c r="V1092" s="68">
        <f t="shared" si="228"/>
        <v>451.23099277456652</v>
      </c>
      <c r="W1092" s="68">
        <f t="shared" si="229"/>
        <v>300.82066184971103</v>
      </c>
    </row>
    <row r="1093" spans="1:23" x14ac:dyDescent="0.25">
      <c r="A1093" s="1" t="s">
        <v>903</v>
      </c>
      <c r="B1093" s="61" t="s">
        <v>395</v>
      </c>
      <c r="C1093" s="1" t="s">
        <v>589</v>
      </c>
      <c r="D1093" s="1" t="s">
        <v>590</v>
      </c>
      <c r="E1093" s="1" t="s">
        <v>345</v>
      </c>
      <c r="F1093" s="62" t="str">
        <f t="shared" ref="F1093:F1156" si="230">MID(E1093,2,5)</f>
        <v>60604</v>
      </c>
      <c r="G1093" s="255">
        <v>10620076</v>
      </c>
      <c r="H1093" s="1" t="s">
        <v>386</v>
      </c>
      <c r="I1093" s="61">
        <v>25</v>
      </c>
      <c r="J1093" s="61">
        <v>3.7</v>
      </c>
      <c r="K1093" s="61">
        <v>8</v>
      </c>
      <c r="L1093" s="69">
        <f t="shared" si="219"/>
        <v>0.92500000000000004</v>
      </c>
      <c r="M1093" s="69">
        <f t="shared" si="220"/>
        <v>2</v>
      </c>
      <c r="N1093" s="56">
        <f>INDEX(Rate_Chart!$A$1:$AK$127,MATCH(Data!J1093,Rate_Chart!$A$1:$A$127,0),MATCH(Data!K1093,Rate_Chart!$A$1:$AK$1,0))</f>
        <v>37.670112000000003</v>
      </c>
      <c r="O1093" s="57">
        <f t="shared" si="221"/>
        <v>941.75280000000009</v>
      </c>
      <c r="P1093" s="58">
        <f t="shared" si="222"/>
        <v>417.0123099630996</v>
      </c>
      <c r="Q1093" s="58">
        <f t="shared" si="223"/>
        <v>278.0082066420664</v>
      </c>
      <c r="R1093" s="66">
        <f t="shared" si="224"/>
        <v>16.480674000000004</v>
      </c>
      <c r="S1093" s="64">
        <f t="shared" si="225"/>
        <v>93.75</v>
      </c>
      <c r="T1093" s="66">
        <f t="shared" si="226"/>
        <v>1051.9834740000001</v>
      </c>
      <c r="U1093" s="68">
        <f t="shared" si="227"/>
        <v>42.079338960000001</v>
      </c>
      <c r="V1093" s="68">
        <f t="shared" si="228"/>
        <v>465.82294051660512</v>
      </c>
      <c r="W1093" s="68">
        <f t="shared" si="229"/>
        <v>310.5486270110701</v>
      </c>
    </row>
    <row r="1094" spans="1:23" x14ac:dyDescent="0.25">
      <c r="A1094" s="1" t="s">
        <v>904</v>
      </c>
      <c r="B1094" s="61" t="s">
        <v>394</v>
      </c>
      <c r="C1094" s="1" t="s">
        <v>589</v>
      </c>
      <c r="D1094" s="1" t="s">
        <v>590</v>
      </c>
      <c r="E1094" s="1" t="s">
        <v>345</v>
      </c>
      <c r="F1094" s="62" t="str">
        <f t="shared" si="230"/>
        <v>60604</v>
      </c>
      <c r="G1094" s="255">
        <v>10620076</v>
      </c>
      <c r="H1094" s="1" t="s">
        <v>385</v>
      </c>
      <c r="I1094" s="61">
        <v>23</v>
      </c>
      <c r="J1094" s="61">
        <v>5.6</v>
      </c>
      <c r="K1094" s="61">
        <v>8.4</v>
      </c>
      <c r="L1094" s="69">
        <f t="shared" si="219"/>
        <v>1.2879999999999998</v>
      </c>
      <c r="M1094" s="69">
        <f t="shared" si="220"/>
        <v>1.9320000000000002</v>
      </c>
      <c r="N1094" s="56">
        <f>INDEX(Rate_Chart!$A$1:$AK$127,MATCH(Data!J1094,Rate_Chart!$A$1:$A$127,0),MATCH(Data!K1094,Rate_Chart!$A$1:$AK$1,0))</f>
        <v>45.357199999999999</v>
      </c>
      <c r="O1094" s="57">
        <f t="shared" si="221"/>
        <v>1043.2156</v>
      </c>
      <c r="P1094" s="58">
        <f t="shared" si="222"/>
        <v>404.97500000000002</v>
      </c>
      <c r="Q1094" s="58">
        <f t="shared" si="223"/>
        <v>269.98333333333335</v>
      </c>
      <c r="R1094" s="66">
        <f t="shared" si="224"/>
        <v>18.256273</v>
      </c>
      <c r="S1094" s="64">
        <f t="shared" si="225"/>
        <v>86.25</v>
      </c>
      <c r="T1094" s="66">
        <f t="shared" si="226"/>
        <v>1147.721873</v>
      </c>
      <c r="U1094" s="68">
        <f t="shared" si="227"/>
        <v>49.900950999999999</v>
      </c>
      <c r="V1094" s="68">
        <f t="shared" si="228"/>
        <v>445.54420535714291</v>
      </c>
      <c r="W1094" s="68">
        <f t="shared" si="229"/>
        <v>297.02947023809526</v>
      </c>
    </row>
    <row r="1095" spans="1:23" x14ac:dyDescent="0.25">
      <c r="A1095" s="1" t="s">
        <v>904</v>
      </c>
      <c r="B1095" s="61" t="s">
        <v>395</v>
      </c>
      <c r="C1095" s="1" t="s">
        <v>589</v>
      </c>
      <c r="D1095" s="1" t="s">
        <v>590</v>
      </c>
      <c r="E1095" s="1" t="s">
        <v>345</v>
      </c>
      <c r="F1095" s="62" t="str">
        <f t="shared" si="230"/>
        <v>60604</v>
      </c>
      <c r="G1095" s="255">
        <v>10620076</v>
      </c>
      <c r="H1095" s="1" t="s">
        <v>386</v>
      </c>
      <c r="I1095" s="61">
        <v>21</v>
      </c>
      <c r="J1095" s="61">
        <v>3.2</v>
      </c>
      <c r="K1095" s="61">
        <v>8.1</v>
      </c>
      <c r="L1095" s="69">
        <f t="shared" si="219"/>
        <v>0.67200000000000004</v>
      </c>
      <c r="M1095" s="69">
        <f t="shared" si="220"/>
        <v>1.7009999999999998</v>
      </c>
      <c r="N1095" s="56">
        <f>INDEX(Rate_Chart!$A$1:$AK$127,MATCH(Data!J1095,Rate_Chart!$A$1:$A$127,0),MATCH(Data!K1095,Rate_Chart!$A$1:$AK$1,0))</f>
        <v>35.8631259</v>
      </c>
      <c r="O1095" s="57">
        <f t="shared" si="221"/>
        <v>753.1256439</v>
      </c>
      <c r="P1095" s="58">
        <f t="shared" si="222"/>
        <v>417.01309186046512</v>
      </c>
      <c r="Q1095" s="58">
        <f t="shared" si="223"/>
        <v>278.00872790697673</v>
      </c>
      <c r="R1095" s="66">
        <f t="shared" si="224"/>
        <v>13.179698768250001</v>
      </c>
      <c r="S1095" s="64">
        <f t="shared" si="225"/>
        <v>78.75</v>
      </c>
      <c r="T1095" s="66">
        <f t="shared" si="226"/>
        <v>845.05534266824998</v>
      </c>
      <c r="U1095" s="68">
        <f t="shared" si="227"/>
        <v>40.24073060325</v>
      </c>
      <c r="V1095" s="68">
        <f t="shared" si="228"/>
        <v>467.91547213081401</v>
      </c>
      <c r="W1095" s="68">
        <f t="shared" si="229"/>
        <v>311.94364808720934</v>
      </c>
    </row>
    <row r="1096" spans="1:23" x14ac:dyDescent="0.25">
      <c r="A1096" s="1" t="s">
        <v>905</v>
      </c>
      <c r="B1096" s="61" t="s">
        <v>394</v>
      </c>
      <c r="C1096" s="1" t="s">
        <v>589</v>
      </c>
      <c r="D1096" s="1" t="s">
        <v>590</v>
      </c>
      <c r="E1096" s="1" t="s">
        <v>345</v>
      </c>
      <c r="F1096" s="62" t="str">
        <f t="shared" si="230"/>
        <v>60604</v>
      </c>
      <c r="G1096" s="255">
        <v>10620076</v>
      </c>
      <c r="H1096" s="1" t="s">
        <v>386</v>
      </c>
      <c r="I1096" s="61">
        <v>16</v>
      </c>
      <c r="J1096" s="61">
        <v>4.7</v>
      </c>
      <c r="K1096" s="61">
        <v>8.3000000000000007</v>
      </c>
      <c r="L1096" s="69">
        <f t="shared" si="219"/>
        <v>0.752</v>
      </c>
      <c r="M1096" s="69">
        <f t="shared" si="220"/>
        <v>1.3280000000000001</v>
      </c>
      <c r="N1096" s="56">
        <f>INDEX(Rate_Chart!$A$1:$AK$127,MATCH(Data!J1096,Rate_Chart!$A$1:$A$127,0),MATCH(Data!K1096,Rate_Chart!$A$1:$AK$1,0))</f>
        <v>42.674153700000005</v>
      </c>
      <c r="O1096" s="57">
        <f t="shared" si="221"/>
        <v>682.78645920000008</v>
      </c>
      <c r="P1096" s="58">
        <f t="shared" si="222"/>
        <v>417.01127394136813</v>
      </c>
      <c r="Q1096" s="58">
        <f t="shared" si="223"/>
        <v>278.00751596091209</v>
      </c>
      <c r="R1096" s="66">
        <f t="shared" si="224"/>
        <v>11.948763036000003</v>
      </c>
      <c r="S1096" s="64">
        <f t="shared" si="225"/>
        <v>60</v>
      </c>
      <c r="T1096" s="66">
        <f t="shared" si="226"/>
        <v>754.73522223600003</v>
      </c>
      <c r="U1096" s="68">
        <f t="shared" si="227"/>
        <v>47.170951389750002</v>
      </c>
      <c r="V1096" s="68">
        <f t="shared" si="228"/>
        <v>460.95392237540722</v>
      </c>
      <c r="W1096" s="68">
        <f t="shared" si="229"/>
        <v>307.30261491693813</v>
      </c>
    </row>
    <row r="1097" spans="1:23" x14ac:dyDescent="0.25">
      <c r="A1097" s="1" t="s">
        <v>905</v>
      </c>
      <c r="B1097" s="61" t="s">
        <v>395</v>
      </c>
      <c r="C1097" s="1" t="s">
        <v>589</v>
      </c>
      <c r="D1097" s="1" t="s">
        <v>590</v>
      </c>
      <c r="E1097" s="1" t="s">
        <v>345</v>
      </c>
      <c r="F1097" s="62" t="str">
        <f t="shared" si="230"/>
        <v>60604</v>
      </c>
      <c r="G1097" s="255">
        <v>10620076</v>
      </c>
      <c r="H1097" s="1" t="s">
        <v>386</v>
      </c>
      <c r="I1097" s="61">
        <v>26</v>
      </c>
      <c r="J1097" s="61">
        <v>3.6</v>
      </c>
      <c r="K1097" s="61">
        <v>8</v>
      </c>
      <c r="L1097" s="69">
        <f t="shared" si="219"/>
        <v>0.93600000000000005</v>
      </c>
      <c r="M1097" s="69">
        <f t="shared" si="220"/>
        <v>2.08</v>
      </c>
      <c r="N1097" s="56">
        <f>INDEX(Rate_Chart!$A$1:$AK$127,MATCH(Data!J1097,Rate_Chart!$A$1:$A$127,0),MATCH(Data!K1097,Rate_Chart!$A$1:$AK$1,0))</f>
        <v>37.253112000000009</v>
      </c>
      <c r="O1097" s="57">
        <f t="shared" si="221"/>
        <v>968.58091200000024</v>
      </c>
      <c r="P1097" s="58">
        <f t="shared" si="222"/>
        <v>417.01244776119404</v>
      </c>
      <c r="Q1097" s="58">
        <f t="shared" si="223"/>
        <v>278.00829850746271</v>
      </c>
      <c r="R1097" s="66">
        <f t="shared" si="224"/>
        <v>16.950165960000007</v>
      </c>
      <c r="S1097" s="64">
        <f t="shared" si="225"/>
        <v>97.5</v>
      </c>
      <c r="T1097" s="66">
        <f t="shared" si="226"/>
        <v>1083.0310779600002</v>
      </c>
      <c r="U1097" s="68">
        <f t="shared" si="227"/>
        <v>41.655041460000007</v>
      </c>
      <c r="V1097" s="68">
        <f t="shared" si="228"/>
        <v>466.28777753731345</v>
      </c>
      <c r="W1097" s="68">
        <f t="shared" si="229"/>
        <v>310.85851835820898</v>
      </c>
    </row>
    <row r="1098" spans="1:23" x14ac:dyDescent="0.25">
      <c r="A1098" s="1" t="s">
        <v>906</v>
      </c>
      <c r="B1098" s="61" t="s">
        <v>394</v>
      </c>
      <c r="C1098" s="1" t="s">
        <v>589</v>
      </c>
      <c r="D1098" s="1" t="s">
        <v>590</v>
      </c>
      <c r="E1098" s="1" t="s">
        <v>345</v>
      </c>
      <c r="F1098" s="62" t="str">
        <f t="shared" si="230"/>
        <v>60604</v>
      </c>
      <c r="G1098" s="255">
        <v>10620076</v>
      </c>
      <c r="H1098" s="1" t="s">
        <v>385</v>
      </c>
      <c r="I1098" s="61">
        <v>20</v>
      </c>
      <c r="J1098" s="61">
        <v>5.6</v>
      </c>
      <c r="K1098" s="61">
        <v>8.4</v>
      </c>
      <c r="L1098" s="69">
        <f t="shared" si="219"/>
        <v>1.1200000000000001</v>
      </c>
      <c r="M1098" s="69">
        <f t="shared" si="220"/>
        <v>1.68</v>
      </c>
      <c r="N1098" s="56">
        <f>INDEX(Rate_Chart!$A$1:$AK$127,MATCH(Data!J1098,Rate_Chart!$A$1:$A$127,0),MATCH(Data!K1098,Rate_Chart!$A$1:$AK$1,0))</f>
        <v>45.357199999999999</v>
      </c>
      <c r="O1098" s="57">
        <f t="shared" si="221"/>
        <v>907.14400000000001</v>
      </c>
      <c r="P1098" s="58">
        <f t="shared" si="222"/>
        <v>404.97500000000002</v>
      </c>
      <c r="Q1098" s="58">
        <f t="shared" si="223"/>
        <v>269.98333333333335</v>
      </c>
      <c r="R1098" s="66">
        <f t="shared" si="224"/>
        <v>15.875020000000001</v>
      </c>
      <c r="S1098" s="64">
        <f t="shared" si="225"/>
        <v>75</v>
      </c>
      <c r="T1098" s="66">
        <f t="shared" si="226"/>
        <v>998.01901999999995</v>
      </c>
      <c r="U1098" s="68">
        <f t="shared" si="227"/>
        <v>49.900950999999999</v>
      </c>
      <c r="V1098" s="68">
        <f t="shared" si="228"/>
        <v>445.54420535714291</v>
      </c>
      <c r="W1098" s="68">
        <f t="shared" si="229"/>
        <v>297.02947023809526</v>
      </c>
    </row>
    <row r="1099" spans="1:23" x14ac:dyDescent="0.25">
      <c r="A1099" s="1" t="s">
        <v>906</v>
      </c>
      <c r="B1099" s="61" t="s">
        <v>395</v>
      </c>
      <c r="C1099" s="1" t="s">
        <v>589</v>
      </c>
      <c r="D1099" s="1" t="s">
        <v>590</v>
      </c>
      <c r="E1099" s="1" t="s">
        <v>345</v>
      </c>
      <c r="F1099" s="62" t="str">
        <f t="shared" si="230"/>
        <v>60604</v>
      </c>
      <c r="G1099" s="255">
        <v>10620076</v>
      </c>
      <c r="H1099" s="1" t="s">
        <v>386</v>
      </c>
      <c r="I1099" s="61">
        <v>22</v>
      </c>
      <c r="J1099" s="61">
        <v>3.1</v>
      </c>
      <c r="K1099" s="61">
        <v>8</v>
      </c>
      <c r="L1099" s="69">
        <f t="shared" si="219"/>
        <v>0.68200000000000005</v>
      </c>
      <c r="M1099" s="69">
        <f t="shared" si="220"/>
        <v>1.76</v>
      </c>
      <c r="N1099" s="56">
        <f>INDEX(Rate_Chart!$A$1:$AK$127,MATCH(Data!J1099,Rate_Chart!$A$1:$A$127,0),MATCH(Data!K1099,Rate_Chart!$A$1:$AK$1,0))</f>
        <v>35.168112000000008</v>
      </c>
      <c r="O1099" s="57">
        <f t="shared" si="221"/>
        <v>773.69846400000017</v>
      </c>
      <c r="P1099" s="58">
        <f t="shared" si="222"/>
        <v>417.01318577075102</v>
      </c>
      <c r="Q1099" s="58">
        <f t="shared" si="223"/>
        <v>278.00879051383401</v>
      </c>
      <c r="R1099" s="66">
        <f t="shared" si="224"/>
        <v>13.539723120000005</v>
      </c>
      <c r="S1099" s="64">
        <f t="shared" si="225"/>
        <v>82.5</v>
      </c>
      <c r="T1099" s="66">
        <f t="shared" si="226"/>
        <v>869.73818712000013</v>
      </c>
      <c r="U1099" s="68">
        <f t="shared" si="227"/>
        <v>39.533553960000006</v>
      </c>
      <c r="V1099" s="68">
        <f t="shared" si="228"/>
        <v>468.77731968379447</v>
      </c>
      <c r="W1099" s="68">
        <f t="shared" si="229"/>
        <v>312.51821312252963</v>
      </c>
    </row>
    <row r="1100" spans="1:23" x14ac:dyDescent="0.25">
      <c r="A1100" s="1" t="s">
        <v>907</v>
      </c>
      <c r="B1100" s="61" t="s">
        <v>394</v>
      </c>
      <c r="C1100" s="1" t="s">
        <v>589</v>
      </c>
      <c r="D1100" s="1" t="s">
        <v>590</v>
      </c>
      <c r="E1100" s="1" t="s">
        <v>345</v>
      </c>
      <c r="F1100" s="62" t="str">
        <f t="shared" si="230"/>
        <v>60604</v>
      </c>
      <c r="G1100" s="255">
        <v>10620076</v>
      </c>
      <c r="H1100" s="1" t="s">
        <v>386</v>
      </c>
      <c r="I1100" s="61">
        <v>20</v>
      </c>
      <c r="J1100" s="61">
        <v>4.7</v>
      </c>
      <c r="K1100" s="61">
        <v>8.3000000000000007</v>
      </c>
      <c r="L1100" s="69">
        <f t="shared" si="219"/>
        <v>0.94</v>
      </c>
      <c r="M1100" s="69">
        <f t="shared" si="220"/>
        <v>1.66</v>
      </c>
      <c r="N1100" s="56">
        <f>INDEX(Rate_Chart!$A$1:$AK$127,MATCH(Data!J1100,Rate_Chart!$A$1:$A$127,0),MATCH(Data!K1100,Rate_Chart!$A$1:$AK$1,0))</f>
        <v>42.674153700000005</v>
      </c>
      <c r="O1100" s="57">
        <f t="shared" si="221"/>
        <v>853.4830740000001</v>
      </c>
      <c r="P1100" s="58">
        <f t="shared" si="222"/>
        <v>417.01127394136813</v>
      </c>
      <c r="Q1100" s="58">
        <f t="shared" si="223"/>
        <v>278.00751596091209</v>
      </c>
      <c r="R1100" s="66">
        <f t="shared" si="224"/>
        <v>14.935953795000003</v>
      </c>
      <c r="S1100" s="64">
        <f t="shared" si="225"/>
        <v>75</v>
      </c>
      <c r="T1100" s="66">
        <f t="shared" si="226"/>
        <v>943.41902779500015</v>
      </c>
      <c r="U1100" s="68">
        <f t="shared" si="227"/>
        <v>47.170951389750009</v>
      </c>
      <c r="V1100" s="68">
        <f t="shared" si="228"/>
        <v>460.95392237540727</v>
      </c>
      <c r="W1100" s="68">
        <f t="shared" si="229"/>
        <v>307.30261491693818</v>
      </c>
    </row>
    <row r="1101" spans="1:23" x14ac:dyDescent="0.25">
      <c r="A1101" s="1" t="s">
        <v>907</v>
      </c>
      <c r="B1101" s="61" t="s">
        <v>395</v>
      </c>
      <c r="C1101" s="1" t="s">
        <v>589</v>
      </c>
      <c r="D1101" s="1" t="s">
        <v>590</v>
      </c>
      <c r="E1101" s="1" t="s">
        <v>345</v>
      </c>
      <c r="F1101" s="62" t="str">
        <f t="shared" si="230"/>
        <v>60604</v>
      </c>
      <c r="G1101" s="255">
        <v>10620076</v>
      </c>
      <c r="H1101" s="1" t="s">
        <v>386</v>
      </c>
      <c r="I1101" s="61">
        <v>27</v>
      </c>
      <c r="J1101" s="61">
        <v>3.1</v>
      </c>
      <c r="K1101" s="61">
        <v>8</v>
      </c>
      <c r="L1101" s="69">
        <f t="shared" si="219"/>
        <v>0.83700000000000008</v>
      </c>
      <c r="M1101" s="69">
        <f t="shared" si="220"/>
        <v>2.16</v>
      </c>
      <c r="N1101" s="56">
        <f>INDEX(Rate_Chart!$A$1:$AK$127,MATCH(Data!J1101,Rate_Chart!$A$1:$A$127,0),MATCH(Data!K1101,Rate_Chart!$A$1:$AK$1,0))</f>
        <v>35.168112000000008</v>
      </c>
      <c r="O1101" s="57">
        <f t="shared" si="221"/>
        <v>949.53902400000015</v>
      </c>
      <c r="P1101" s="58">
        <f t="shared" si="222"/>
        <v>417.01318577075102</v>
      </c>
      <c r="Q1101" s="58">
        <f t="shared" si="223"/>
        <v>278.00879051383401</v>
      </c>
      <c r="R1101" s="66">
        <f t="shared" si="224"/>
        <v>16.616932920000004</v>
      </c>
      <c r="S1101" s="64">
        <f t="shared" si="225"/>
        <v>101.25</v>
      </c>
      <c r="T1101" s="66">
        <f t="shared" si="226"/>
        <v>1067.4059569200001</v>
      </c>
      <c r="U1101" s="68">
        <f t="shared" si="227"/>
        <v>39.533553960000006</v>
      </c>
      <c r="V1101" s="68">
        <f t="shared" si="228"/>
        <v>468.77731968379447</v>
      </c>
      <c r="W1101" s="68">
        <f t="shared" si="229"/>
        <v>312.51821312252963</v>
      </c>
    </row>
    <row r="1102" spans="1:23" x14ac:dyDescent="0.25">
      <c r="A1102" s="1" t="s">
        <v>908</v>
      </c>
      <c r="B1102" s="61" t="s">
        <v>394</v>
      </c>
      <c r="C1102" s="1" t="s">
        <v>589</v>
      </c>
      <c r="D1102" s="1" t="s">
        <v>590</v>
      </c>
      <c r="E1102" s="1" t="s">
        <v>345</v>
      </c>
      <c r="F1102" s="62" t="str">
        <f t="shared" si="230"/>
        <v>60604</v>
      </c>
      <c r="G1102" s="255">
        <v>10620076</v>
      </c>
      <c r="H1102" s="1" t="s">
        <v>386</v>
      </c>
      <c r="I1102" s="61">
        <v>21</v>
      </c>
      <c r="J1102" s="61">
        <v>5.0999999999999996</v>
      </c>
      <c r="K1102" s="61">
        <v>8.5</v>
      </c>
      <c r="L1102" s="69">
        <f t="shared" si="219"/>
        <v>1.071</v>
      </c>
      <c r="M1102" s="69">
        <f t="shared" si="220"/>
        <v>1.7849999999999999</v>
      </c>
      <c r="N1102" s="56">
        <f>INDEX(Rate_Chart!$A$1:$AK$127,MATCH(Data!J1102,Rate_Chart!$A$1:$A$127,0),MATCH(Data!K1102,Rate_Chart!$A$1:$AK$1,0))</f>
        <v>44.898181500000007</v>
      </c>
      <c r="O1102" s="57">
        <f t="shared" si="221"/>
        <v>942.86181150000016</v>
      </c>
      <c r="P1102" s="58">
        <f t="shared" si="222"/>
        <v>417.01097368421063</v>
      </c>
      <c r="Q1102" s="58">
        <f t="shared" si="223"/>
        <v>278.00731578947375</v>
      </c>
      <c r="R1102" s="66">
        <f t="shared" si="224"/>
        <v>16.500081701250004</v>
      </c>
      <c r="S1102" s="64">
        <f t="shared" si="225"/>
        <v>78.75</v>
      </c>
      <c r="T1102" s="66">
        <f t="shared" si="226"/>
        <v>1038.11189320125</v>
      </c>
      <c r="U1102" s="68">
        <f t="shared" si="227"/>
        <v>49.43389967625</v>
      </c>
      <c r="V1102" s="68">
        <f t="shared" si="228"/>
        <v>459.13838708591334</v>
      </c>
      <c r="W1102" s="68">
        <f t="shared" si="229"/>
        <v>306.09225805727556</v>
      </c>
    </row>
    <row r="1103" spans="1:23" x14ac:dyDescent="0.25">
      <c r="A1103" s="1" t="s">
        <v>908</v>
      </c>
      <c r="B1103" s="61" t="s">
        <v>395</v>
      </c>
      <c r="C1103" s="1" t="s">
        <v>589</v>
      </c>
      <c r="D1103" s="1" t="s">
        <v>590</v>
      </c>
      <c r="E1103" s="1" t="s">
        <v>345</v>
      </c>
      <c r="F1103" s="62" t="str">
        <f t="shared" si="230"/>
        <v>60604</v>
      </c>
      <c r="G1103" s="255">
        <v>10620076</v>
      </c>
      <c r="H1103" s="1" t="s">
        <v>386</v>
      </c>
      <c r="I1103" s="61">
        <v>25</v>
      </c>
      <c r="J1103" s="61">
        <v>3.1</v>
      </c>
      <c r="K1103" s="61">
        <v>8.1</v>
      </c>
      <c r="L1103" s="69">
        <f t="shared" si="219"/>
        <v>0.77500000000000002</v>
      </c>
      <c r="M1103" s="69">
        <f t="shared" si="220"/>
        <v>2.0249999999999999</v>
      </c>
      <c r="N1103" s="56">
        <f>INDEX(Rate_Chart!$A$1:$AK$127,MATCH(Data!J1103,Rate_Chart!$A$1:$A$127,0),MATCH(Data!K1103,Rate_Chart!$A$1:$AK$1,0))</f>
        <v>35.446125899999998</v>
      </c>
      <c r="O1103" s="57">
        <f t="shared" si="221"/>
        <v>886.15314749999993</v>
      </c>
      <c r="P1103" s="58">
        <f t="shared" si="222"/>
        <v>417.01324588235298</v>
      </c>
      <c r="Q1103" s="58">
        <f t="shared" si="223"/>
        <v>278.0088305882353</v>
      </c>
      <c r="R1103" s="66">
        <f t="shared" si="224"/>
        <v>15.507680081250001</v>
      </c>
      <c r="S1103" s="64">
        <f t="shared" si="225"/>
        <v>93.75</v>
      </c>
      <c r="T1103" s="66">
        <f t="shared" si="226"/>
        <v>995.41082758124992</v>
      </c>
      <c r="U1103" s="68">
        <f t="shared" si="227"/>
        <v>39.816433103249999</v>
      </c>
      <c r="V1103" s="68">
        <f t="shared" si="228"/>
        <v>468.42862474411766</v>
      </c>
      <c r="W1103" s="68">
        <f t="shared" si="229"/>
        <v>312.28574982941177</v>
      </c>
    </row>
    <row r="1104" spans="1:23" x14ac:dyDescent="0.25">
      <c r="A1104" s="1" t="s">
        <v>909</v>
      </c>
      <c r="B1104" s="61" t="s">
        <v>394</v>
      </c>
      <c r="C1104" s="1" t="s">
        <v>589</v>
      </c>
      <c r="D1104" s="1" t="s">
        <v>590</v>
      </c>
      <c r="E1104" s="1" t="s">
        <v>345</v>
      </c>
      <c r="F1104" s="62" t="str">
        <f t="shared" si="230"/>
        <v>60604</v>
      </c>
      <c r="G1104" s="255">
        <v>10620076</v>
      </c>
      <c r="H1104" s="1" t="s">
        <v>386</v>
      </c>
      <c r="I1104" s="61">
        <v>24</v>
      </c>
      <c r="J1104" s="61">
        <v>4.7</v>
      </c>
      <c r="K1104" s="61">
        <v>8.1999999999999993</v>
      </c>
      <c r="L1104" s="69">
        <f t="shared" si="219"/>
        <v>1.1280000000000001</v>
      </c>
      <c r="M1104" s="69">
        <f t="shared" si="220"/>
        <v>1.9679999999999997</v>
      </c>
      <c r="N1104" s="56">
        <f>INDEX(Rate_Chart!$A$1:$AK$127,MATCH(Data!J1104,Rate_Chart!$A$1:$A$127,0),MATCH(Data!K1104,Rate_Chart!$A$1:$AK$1,0))</f>
        <v>42.3961398</v>
      </c>
      <c r="O1104" s="57">
        <f t="shared" si="221"/>
        <v>1017.5073552</v>
      </c>
      <c r="P1104" s="58">
        <f t="shared" si="222"/>
        <v>417.01121114754102</v>
      </c>
      <c r="Q1104" s="58">
        <f t="shared" si="223"/>
        <v>278.00747409836066</v>
      </c>
      <c r="R1104" s="66">
        <f t="shared" si="224"/>
        <v>17.806378716000001</v>
      </c>
      <c r="S1104" s="64">
        <f t="shared" si="225"/>
        <v>90</v>
      </c>
      <c r="T1104" s="66">
        <f t="shared" si="226"/>
        <v>1125.313733916</v>
      </c>
      <c r="U1104" s="68">
        <f t="shared" si="227"/>
        <v>46.888072246500002</v>
      </c>
      <c r="V1104" s="68">
        <f t="shared" si="228"/>
        <v>461.19415324426234</v>
      </c>
      <c r="W1104" s="68">
        <f t="shared" si="229"/>
        <v>307.46276882950821</v>
      </c>
    </row>
    <row r="1105" spans="1:23" x14ac:dyDescent="0.25">
      <c r="A1105" s="1" t="s">
        <v>909</v>
      </c>
      <c r="B1105" s="61" t="s">
        <v>395</v>
      </c>
      <c r="C1105" s="1" t="s">
        <v>589</v>
      </c>
      <c r="D1105" s="1" t="s">
        <v>590</v>
      </c>
      <c r="E1105" s="1" t="s">
        <v>345</v>
      </c>
      <c r="F1105" s="62" t="str">
        <f t="shared" si="230"/>
        <v>60604</v>
      </c>
      <c r="G1105" s="255">
        <v>10620076</v>
      </c>
      <c r="H1105" s="1" t="s">
        <v>386</v>
      </c>
      <c r="I1105" s="61">
        <v>28</v>
      </c>
      <c r="J1105" s="61">
        <v>3.3</v>
      </c>
      <c r="K1105" s="61">
        <v>8.1</v>
      </c>
      <c r="L1105" s="69">
        <f t="shared" si="219"/>
        <v>0.92399999999999993</v>
      </c>
      <c r="M1105" s="69">
        <f t="shared" si="220"/>
        <v>2.2679999999999998</v>
      </c>
      <c r="N1105" s="56">
        <f>INDEX(Rate_Chart!$A$1:$AK$127,MATCH(Data!J1105,Rate_Chart!$A$1:$A$127,0),MATCH(Data!K1105,Rate_Chart!$A$1:$AK$1,0))</f>
        <v>36.280125900000002</v>
      </c>
      <c r="O1105" s="57">
        <f t="shared" si="221"/>
        <v>1015.8435252</v>
      </c>
      <c r="P1105" s="58">
        <f t="shared" si="222"/>
        <v>417.0129413793104</v>
      </c>
      <c r="Q1105" s="58">
        <f t="shared" si="223"/>
        <v>278.00862758620696</v>
      </c>
      <c r="R1105" s="66">
        <f t="shared" si="224"/>
        <v>17.777261691000003</v>
      </c>
      <c r="S1105" s="64">
        <f t="shared" si="225"/>
        <v>105</v>
      </c>
      <c r="T1105" s="66">
        <f t="shared" si="226"/>
        <v>1138.6207868910001</v>
      </c>
      <c r="U1105" s="68">
        <f t="shared" si="227"/>
        <v>40.665028103250002</v>
      </c>
      <c r="V1105" s="68">
        <f t="shared" si="228"/>
        <v>467.4141161293104</v>
      </c>
      <c r="W1105" s="68">
        <f t="shared" si="229"/>
        <v>311.6094107528736</v>
      </c>
    </row>
    <row r="1106" spans="1:23" x14ac:dyDescent="0.25">
      <c r="A1106" s="1" t="s">
        <v>910</v>
      </c>
      <c r="B1106" s="61" t="s">
        <v>394</v>
      </c>
      <c r="C1106" s="1" t="s">
        <v>589</v>
      </c>
      <c r="D1106" s="1" t="s">
        <v>590</v>
      </c>
      <c r="E1106" s="1" t="s">
        <v>345</v>
      </c>
      <c r="F1106" s="62" t="str">
        <f t="shared" si="230"/>
        <v>60604</v>
      </c>
      <c r="G1106" s="255">
        <v>10620076</v>
      </c>
      <c r="H1106" s="1" t="s">
        <v>385</v>
      </c>
      <c r="I1106" s="61">
        <v>21</v>
      </c>
      <c r="J1106" s="61">
        <v>5.6</v>
      </c>
      <c r="K1106" s="61">
        <v>8.4</v>
      </c>
      <c r="L1106" s="69">
        <f t="shared" si="219"/>
        <v>1.1759999999999999</v>
      </c>
      <c r="M1106" s="69">
        <f t="shared" si="220"/>
        <v>1.764</v>
      </c>
      <c r="N1106" s="56">
        <f>INDEX(Rate_Chart!$A$1:$AK$127,MATCH(Data!J1106,Rate_Chart!$A$1:$A$127,0),MATCH(Data!K1106,Rate_Chart!$A$1:$AK$1,0))</f>
        <v>45.357199999999999</v>
      </c>
      <c r="O1106" s="57">
        <f t="shared" si="221"/>
        <v>952.50119999999993</v>
      </c>
      <c r="P1106" s="58">
        <f t="shared" si="222"/>
        <v>404.97500000000002</v>
      </c>
      <c r="Q1106" s="58">
        <f t="shared" si="223"/>
        <v>269.98333333333335</v>
      </c>
      <c r="R1106" s="66">
        <f t="shared" si="224"/>
        <v>16.668771</v>
      </c>
      <c r="S1106" s="64">
        <f t="shared" si="225"/>
        <v>78.75</v>
      </c>
      <c r="T1106" s="66">
        <f t="shared" si="226"/>
        <v>1047.9199709999998</v>
      </c>
      <c r="U1106" s="68">
        <f t="shared" si="227"/>
        <v>49.900950999999992</v>
      </c>
      <c r="V1106" s="68">
        <f t="shared" si="228"/>
        <v>445.54420535714286</v>
      </c>
      <c r="W1106" s="68">
        <f t="shared" si="229"/>
        <v>297.02947023809526</v>
      </c>
    </row>
    <row r="1107" spans="1:23" x14ac:dyDescent="0.25">
      <c r="A1107" s="1" t="s">
        <v>910</v>
      </c>
      <c r="B1107" s="61" t="s">
        <v>395</v>
      </c>
      <c r="C1107" s="1" t="s">
        <v>589</v>
      </c>
      <c r="D1107" s="1" t="s">
        <v>590</v>
      </c>
      <c r="E1107" s="1" t="s">
        <v>345</v>
      </c>
      <c r="F1107" s="62" t="str">
        <f t="shared" si="230"/>
        <v>60604</v>
      </c>
      <c r="G1107" s="255">
        <v>10620076</v>
      </c>
      <c r="H1107" s="1" t="s">
        <v>386</v>
      </c>
      <c r="I1107" s="61">
        <v>28</v>
      </c>
      <c r="J1107" s="61">
        <v>3.7</v>
      </c>
      <c r="K1107" s="61">
        <v>8.1</v>
      </c>
      <c r="L1107" s="69">
        <f t="shared" si="219"/>
        <v>1.036</v>
      </c>
      <c r="M1107" s="69">
        <f t="shared" si="220"/>
        <v>2.2679999999999998</v>
      </c>
      <c r="N1107" s="56">
        <f>INDEX(Rate_Chart!$A$1:$AK$127,MATCH(Data!J1107,Rate_Chart!$A$1:$A$127,0),MATCH(Data!K1107,Rate_Chart!$A$1:$AK$1,0))</f>
        <v>37.948125900000008</v>
      </c>
      <c r="O1107" s="57">
        <f t="shared" si="221"/>
        <v>1062.5475252000001</v>
      </c>
      <c r="P1107" s="58">
        <f t="shared" si="222"/>
        <v>417.01237252747262</v>
      </c>
      <c r="Q1107" s="58">
        <f t="shared" si="223"/>
        <v>278.00824835164843</v>
      </c>
      <c r="R1107" s="66">
        <f t="shared" si="224"/>
        <v>18.594581691000002</v>
      </c>
      <c r="S1107" s="64">
        <f t="shared" si="225"/>
        <v>105</v>
      </c>
      <c r="T1107" s="66">
        <f t="shared" si="226"/>
        <v>1186.1421068910001</v>
      </c>
      <c r="U1107" s="68">
        <f t="shared" si="227"/>
        <v>42.362218103250008</v>
      </c>
      <c r="V1107" s="68">
        <f t="shared" si="228"/>
        <v>465.51888025549459</v>
      </c>
      <c r="W1107" s="68">
        <f t="shared" si="229"/>
        <v>310.34592017032975</v>
      </c>
    </row>
    <row r="1108" spans="1:23" x14ac:dyDescent="0.25">
      <c r="A1108" s="1" t="s">
        <v>911</v>
      </c>
      <c r="B1108" s="61" t="s">
        <v>394</v>
      </c>
      <c r="C1108" s="1" t="s">
        <v>589</v>
      </c>
      <c r="D1108" s="1" t="s">
        <v>590</v>
      </c>
      <c r="E1108" s="1" t="s">
        <v>345</v>
      </c>
      <c r="F1108" s="62" t="str">
        <f t="shared" si="230"/>
        <v>60604</v>
      </c>
      <c r="G1108" s="255">
        <v>10620076</v>
      </c>
      <c r="H1108" s="1" t="s">
        <v>385</v>
      </c>
      <c r="I1108" s="61">
        <v>19</v>
      </c>
      <c r="J1108" s="61">
        <v>5.6</v>
      </c>
      <c r="K1108" s="61">
        <v>8.4</v>
      </c>
      <c r="L1108" s="69">
        <f t="shared" si="219"/>
        <v>1.0639999999999998</v>
      </c>
      <c r="M1108" s="69">
        <f t="shared" si="220"/>
        <v>1.5959999999999999</v>
      </c>
      <c r="N1108" s="56">
        <f>INDEX(Rate_Chart!$A$1:$AK$127,MATCH(Data!J1108,Rate_Chart!$A$1:$A$127,0),MATCH(Data!K1108,Rate_Chart!$A$1:$AK$1,0))</f>
        <v>45.357199999999999</v>
      </c>
      <c r="O1108" s="57">
        <f t="shared" si="221"/>
        <v>861.78679999999997</v>
      </c>
      <c r="P1108" s="58">
        <f t="shared" si="222"/>
        <v>404.97500000000002</v>
      </c>
      <c r="Q1108" s="58">
        <f t="shared" si="223"/>
        <v>269.98333333333335</v>
      </c>
      <c r="R1108" s="66">
        <f t="shared" si="224"/>
        <v>15.081269000000001</v>
      </c>
      <c r="S1108" s="64">
        <f t="shared" si="225"/>
        <v>71.25</v>
      </c>
      <c r="T1108" s="66">
        <f t="shared" si="226"/>
        <v>948.11806899999999</v>
      </c>
      <c r="U1108" s="68">
        <f t="shared" si="227"/>
        <v>49.900950999999999</v>
      </c>
      <c r="V1108" s="68">
        <f t="shared" si="228"/>
        <v>445.54420535714291</v>
      </c>
      <c r="W1108" s="68">
        <f t="shared" si="229"/>
        <v>297.02947023809526</v>
      </c>
    </row>
    <row r="1109" spans="1:23" x14ac:dyDescent="0.25">
      <c r="A1109" s="1" t="s">
        <v>911</v>
      </c>
      <c r="B1109" s="61" t="s">
        <v>395</v>
      </c>
      <c r="C1109" s="1" t="s">
        <v>589</v>
      </c>
      <c r="D1109" s="1" t="s">
        <v>590</v>
      </c>
      <c r="E1109" s="1" t="s">
        <v>345</v>
      </c>
      <c r="F1109" s="62" t="str">
        <f t="shared" si="230"/>
        <v>60604</v>
      </c>
      <c r="G1109" s="255">
        <v>10620076</v>
      </c>
      <c r="H1109" s="1" t="s">
        <v>386</v>
      </c>
      <c r="I1109" s="61">
        <v>23</v>
      </c>
      <c r="J1109" s="61">
        <v>3.2</v>
      </c>
      <c r="K1109" s="61">
        <v>8</v>
      </c>
      <c r="L1109" s="69">
        <f t="shared" si="219"/>
        <v>0.7360000000000001</v>
      </c>
      <c r="M1109" s="69">
        <f t="shared" si="220"/>
        <v>1.84</v>
      </c>
      <c r="N1109" s="56">
        <f>INDEX(Rate_Chart!$A$1:$AK$127,MATCH(Data!J1109,Rate_Chart!$A$1:$A$127,0),MATCH(Data!K1109,Rate_Chart!$A$1:$AK$1,0))</f>
        <v>35.585112000000002</v>
      </c>
      <c r="O1109" s="57">
        <f t="shared" si="221"/>
        <v>818.45757600000002</v>
      </c>
      <c r="P1109" s="58">
        <f t="shared" si="222"/>
        <v>417.01303124999998</v>
      </c>
      <c r="Q1109" s="58">
        <f t="shared" si="223"/>
        <v>278.00868750000001</v>
      </c>
      <c r="R1109" s="66">
        <f t="shared" si="224"/>
        <v>14.323007580000002</v>
      </c>
      <c r="S1109" s="64">
        <f t="shared" si="225"/>
        <v>86.25</v>
      </c>
      <c r="T1109" s="66">
        <f t="shared" si="226"/>
        <v>919.03058357999998</v>
      </c>
      <c r="U1109" s="68">
        <f t="shared" si="227"/>
        <v>39.957851460000001</v>
      </c>
      <c r="V1109" s="68">
        <f t="shared" si="228"/>
        <v>468.25607179687495</v>
      </c>
      <c r="W1109" s="68">
        <f t="shared" si="229"/>
        <v>312.17071453124998</v>
      </c>
    </row>
    <row r="1110" spans="1:23" x14ac:dyDescent="0.25">
      <c r="A1110" s="1" t="s">
        <v>912</v>
      </c>
      <c r="B1110" s="61" t="s">
        <v>394</v>
      </c>
      <c r="C1110" s="1" t="s">
        <v>589</v>
      </c>
      <c r="D1110" s="1" t="s">
        <v>590</v>
      </c>
      <c r="E1110" s="1" t="s">
        <v>345</v>
      </c>
      <c r="F1110" s="62" t="str">
        <f t="shared" si="230"/>
        <v>60604</v>
      </c>
      <c r="G1110" s="255">
        <v>10620076</v>
      </c>
      <c r="H1110" s="1" t="s">
        <v>385</v>
      </c>
      <c r="I1110" s="61">
        <v>24</v>
      </c>
      <c r="J1110" s="61">
        <v>5.6</v>
      </c>
      <c r="K1110" s="61">
        <v>8.5</v>
      </c>
      <c r="L1110" s="69">
        <f t="shared" si="219"/>
        <v>1.3439999999999999</v>
      </c>
      <c r="M1110" s="69">
        <f t="shared" si="220"/>
        <v>2.04</v>
      </c>
      <c r="N1110" s="56">
        <f>INDEX(Rate_Chart!$A$1:$AK$127,MATCH(Data!J1110,Rate_Chart!$A$1:$A$127,0),MATCH(Data!K1110,Rate_Chart!$A$1:$AK$1,0))</f>
        <v>45.357199999999999</v>
      </c>
      <c r="O1110" s="57">
        <f t="shared" si="221"/>
        <v>1088.5727999999999</v>
      </c>
      <c r="P1110" s="58">
        <f t="shared" si="222"/>
        <v>402.57869822485208</v>
      </c>
      <c r="Q1110" s="58">
        <f t="shared" si="223"/>
        <v>268.38579881656807</v>
      </c>
      <c r="R1110" s="66">
        <f t="shared" si="224"/>
        <v>19.050024000000001</v>
      </c>
      <c r="S1110" s="64">
        <f t="shared" si="225"/>
        <v>90</v>
      </c>
      <c r="T1110" s="66">
        <f t="shared" si="226"/>
        <v>1197.622824</v>
      </c>
      <c r="U1110" s="68">
        <f t="shared" si="227"/>
        <v>49.900950999999999</v>
      </c>
      <c r="V1110" s="68">
        <f t="shared" si="228"/>
        <v>442.90784911242605</v>
      </c>
      <c r="W1110" s="68">
        <f t="shared" si="229"/>
        <v>295.27189940828401</v>
      </c>
    </row>
    <row r="1111" spans="1:23" x14ac:dyDescent="0.25">
      <c r="A1111" s="1" t="s">
        <v>912</v>
      </c>
      <c r="B1111" s="61" t="s">
        <v>395</v>
      </c>
      <c r="C1111" s="1" t="s">
        <v>589</v>
      </c>
      <c r="D1111" s="1" t="s">
        <v>590</v>
      </c>
      <c r="E1111" s="1" t="s">
        <v>345</v>
      </c>
      <c r="F1111" s="62" t="str">
        <f t="shared" si="230"/>
        <v>60604</v>
      </c>
      <c r="G1111" s="255">
        <v>10620076</v>
      </c>
      <c r="H1111" s="1" t="s">
        <v>386</v>
      </c>
      <c r="I1111" s="61">
        <v>27</v>
      </c>
      <c r="J1111" s="61">
        <v>3.1</v>
      </c>
      <c r="K1111" s="61">
        <v>8</v>
      </c>
      <c r="L1111" s="69">
        <f t="shared" si="219"/>
        <v>0.83700000000000008</v>
      </c>
      <c r="M1111" s="69">
        <f t="shared" si="220"/>
        <v>2.16</v>
      </c>
      <c r="N1111" s="56">
        <f>INDEX(Rate_Chart!$A$1:$AK$127,MATCH(Data!J1111,Rate_Chart!$A$1:$A$127,0),MATCH(Data!K1111,Rate_Chart!$A$1:$AK$1,0))</f>
        <v>35.168112000000008</v>
      </c>
      <c r="O1111" s="57">
        <f t="shared" si="221"/>
        <v>949.53902400000015</v>
      </c>
      <c r="P1111" s="58">
        <f t="shared" si="222"/>
        <v>417.01318577075102</v>
      </c>
      <c r="Q1111" s="58">
        <f t="shared" si="223"/>
        <v>278.00879051383401</v>
      </c>
      <c r="R1111" s="66">
        <f t="shared" si="224"/>
        <v>16.616932920000004</v>
      </c>
      <c r="S1111" s="64">
        <f t="shared" si="225"/>
        <v>101.25</v>
      </c>
      <c r="T1111" s="66">
        <f t="shared" si="226"/>
        <v>1067.4059569200001</v>
      </c>
      <c r="U1111" s="68">
        <f t="shared" si="227"/>
        <v>39.533553960000006</v>
      </c>
      <c r="V1111" s="68">
        <f t="shared" si="228"/>
        <v>468.77731968379447</v>
      </c>
      <c r="W1111" s="68">
        <f t="shared" si="229"/>
        <v>312.51821312252963</v>
      </c>
    </row>
    <row r="1112" spans="1:23" x14ac:dyDescent="0.25">
      <c r="A1112" s="1" t="s">
        <v>913</v>
      </c>
      <c r="B1112" s="61" t="s">
        <v>394</v>
      </c>
      <c r="C1112" s="1" t="s">
        <v>589</v>
      </c>
      <c r="D1112" s="1" t="s">
        <v>590</v>
      </c>
      <c r="E1112" s="1" t="s">
        <v>345</v>
      </c>
      <c r="F1112" s="62" t="str">
        <f t="shared" si="230"/>
        <v>60604</v>
      </c>
      <c r="G1112" s="255">
        <v>10620076</v>
      </c>
      <c r="H1112" s="1" t="s">
        <v>385</v>
      </c>
      <c r="I1112" s="61">
        <v>25</v>
      </c>
      <c r="J1112" s="61">
        <v>5.6</v>
      </c>
      <c r="K1112" s="61">
        <v>8.6</v>
      </c>
      <c r="L1112" s="69">
        <f t="shared" si="219"/>
        <v>1.4</v>
      </c>
      <c r="M1112" s="69">
        <f t="shared" si="220"/>
        <v>2.15</v>
      </c>
      <c r="N1112" s="56">
        <f>INDEX(Rate_Chart!$A$1:$AK$127,MATCH(Data!J1112,Rate_Chart!$A$1:$A$127,0),MATCH(Data!K1112,Rate_Chart!$A$1:$AK$1,0))</f>
        <v>45.824799999999996</v>
      </c>
      <c r="O1112" s="57">
        <f t="shared" si="221"/>
        <v>1145.6199999999999</v>
      </c>
      <c r="P1112" s="58">
        <f t="shared" si="222"/>
        <v>404.33647058823533</v>
      </c>
      <c r="Q1112" s="58">
        <f t="shared" si="223"/>
        <v>269.55764705882353</v>
      </c>
      <c r="R1112" s="66">
        <f t="shared" si="224"/>
        <v>20.048349999999999</v>
      </c>
      <c r="S1112" s="64">
        <f t="shared" si="225"/>
        <v>93.75</v>
      </c>
      <c r="T1112" s="66">
        <f t="shared" si="226"/>
        <v>1259.4183499999999</v>
      </c>
      <c r="U1112" s="68">
        <f t="shared" si="227"/>
        <v>50.376733999999999</v>
      </c>
      <c r="V1112" s="68">
        <f t="shared" si="228"/>
        <v>444.50059411764715</v>
      </c>
      <c r="W1112" s="68">
        <f t="shared" si="229"/>
        <v>296.33372941176475</v>
      </c>
    </row>
    <row r="1113" spans="1:23" x14ac:dyDescent="0.25">
      <c r="A1113" s="1" t="s">
        <v>913</v>
      </c>
      <c r="B1113" s="61" t="s">
        <v>395</v>
      </c>
      <c r="C1113" s="1" t="s">
        <v>589</v>
      </c>
      <c r="D1113" s="1" t="s">
        <v>590</v>
      </c>
      <c r="E1113" s="1" t="s">
        <v>345</v>
      </c>
      <c r="F1113" s="62" t="str">
        <f t="shared" si="230"/>
        <v>60604</v>
      </c>
      <c r="G1113" s="255">
        <v>10620076</v>
      </c>
      <c r="H1113" s="1" t="s">
        <v>386</v>
      </c>
      <c r="I1113" s="61">
        <v>25</v>
      </c>
      <c r="J1113" s="61">
        <v>3.8</v>
      </c>
      <c r="K1113" s="61">
        <v>8</v>
      </c>
      <c r="L1113" s="69">
        <f t="shared" si="219"/>
        <v>0.95</v>
      </c>
      <c r="M1113" s="69">
        <f t="shared" si="220"/>
        <v>2</v>
      </c>
      <c r="N1113" s="56">
        <f>INDEX(Rate_Chart!$A$1:$AK$127,MATCH(Data!J1113,Rate_Chart!$A$1:$A$127,0),MATCH(Data!K1113,Rate_Chart!$A$1:$AK$1,0))</f>
        <v>38.087112000000005</v>
      </c>
      <c r="O1113" s="57">
        <f t="shared" si="221"/>
        <v>952.17780000000016</v>
      </c>
      <c r="P1113" s="58">
        <f t="shared" si="222"/>
        <v>417.01217518248177</v>
      </c>
      <c r="Q1113" s="58">
        <f t="shared" si="223"/>
        <v>278.00811678832116</v>
      </c>
      <c r="R1113" s="66">
        <f t="shared" si="224"/>
        <v>16.663111500000003</v>
      </c>
      <c r="S1113" s="64">
        <f t="shared" si="225"/>
        <v>93.75</v>
      </c>
      <c r="T1113" s="66">
        <f t="shared" si="226"/>
        <v>1062.5909115000002</v>
      </c>
      <c r="U1113" s="68">
        <f t="shared" si="227"/>
        <v>42.50363646000001</v>
      </c>
      <c r="V1113" s="68">
        <f t="shared" si="228"/>
        <v>465.36828240875923</v>
      </c>
      <c r="W1113" s="68">
        <f t="shared" si="229"/>
        <v>310.24552160583949</v>
      </c>
    </row>
    <row r="1114" spans="1:23" x14ac:dyDescent="0.25">
      <c r="A1114" s="1" t="s">
        <v>914</v>
      </c>
      <c r="B1114" s="61" t="s">
        <v>394</v>
      </c>
      <c r="C1114" s="1" t="s">
        <v>589</v>
      </c>
      <c r="D1114" s="1" t="s">
        <v>590</v>
      </c>
      <c r="E1114" s="1" t="s">
        <v>345</v>
      </c>
      <c r="F1114" s="62" t="str">
        <f t="shared" si="230"/>
        <v>60604</v>
      </c>
      <c r="G1114" s="255">
        <v>10620076</v>
      </c>
      <c r="H1114" s="1" t="s">
        <v>385</v>
      </c>
      <c r="I1114" s="61">
        <v>26</v>
      </c>
      <c r="J1114" s="61">
        <v>5.8</v>
      </c>
      <c r="K1114" s="61">
        <v>8.6</v>
      </c>
      <c r="L1114" s="69">
        <f t="shared" si="219"/>
        <v>1.5079999999999998</v>
      </c>
      <c r="M1114" s="69">
        <f t="shared" si="220"/>
        <v>2.2359999999999998</v>
      </c>
      <c r="N1114" s="56">
        <f>INDEX(Rate_Chart!$A$1:$AK$127,MATCH(Data!J1114,Rate_Chart!$A$1:$A$127,0),MATCH(Data!K1114,Rate_Chart!$A$1:$AK$1,0))</f>
        <v>47.461399999999998</v>
      </c>
      <c r="O1114" s="57">
        <f t="shared" si="221"/>
        <v>1233.9964</v>
      </c>
      <c r="P1114" s="58">
        <f t="shared" si="222"/>
        <v>411.51502890173413</v>
      </c>
      <c r="Q1114" s="58">
        <f t="shared" si="223"/>
        <v>274.34335260115608</v>
      </c>
      <c r="R1114" s="66">
        <f t="shared" si="224"/>
        <v>21.594937000000002</v>
      </c>
      <c r="S1114" s="64">
        <f t="shared" si="225"/>
        <v>97.5</v>
      </c>
      <c r="T1114" s="66">
        <f t="shared" si="226"/>
        <v>1353.0913370000001</v>
      </c>
      <c r="U1114" s="68">
        <f t="shared" si="227"/>
        <v>52.041974500000002</v>
      </c>
      <c r="V1114" s="68">
        <f t="shared" si="228"/>
        <v>451.23099277456657</v>
      </c>
      <c r="W1114" s="68">
        <f t="shared" si="229"/>
        <v>300.82066184971103</v>
      </c>
    </row>
    <row r="1115" spans="1:23" x14ac:dyDescent="0.25">
      <c r="A1115" s="1" t="s">
        <v>914</v>
      </c>
      <c r="B1115" s="61" t="s">
        <v>395</v>
      </c>
      <c r="C1115" s="1" t="s">
        <v>589</v>
      </c>
      <c r="D1115" s="1" t="s">
        <v>590</v>
      </c>
      <c r="E1115" s="1" t="s">
        <v>345</v>
      </c>
      <c r="F1115" s="62" t="str">
        <f t="shared" si="230"/>
        <v>60604</v>
      </c>
      <c r="G1115" s="255">
        <v>10620076</v>
      </c>
      <c r="H1115" s="1" t="s">
        <v>386</v>
      </c>
      <c r="I1115" s="61">
        <v>25</v>
      </c>
      <c r="J1115" s="61">
        <v>3.6</v>
      </c>
      <c r="K1115" s="61">
        <v>8</v>
      </c>
      <c r="L1115" s="69">
        <f t="shared" si="219"/>
        <v>0.9</v>
      </c>
      <c r="M1115" s="69">
        <f t="shared" si="220"/>
        <v>2</v>
      </c>
      <c r="N1115" s="56">
        <f>INDEX(Rate_Chart!$A$1:$AK$127,MATCH(Data!J1115,Rate_Chart!$A$1:$A$127,0),MATCH(Data!K1115,Rate_Chart!$A$1:$AK$1,0))</f>
        <v>37.253112000000009</v>
      </c>
      <c r="O1115" s="57">
        <f t="shared" si="221"/>
        <v>931.32780000000025</v>
      </c>
      <c r="P1115" s="58">
        <f t="shared" si="222"/>
        <v>417.01244776119404</v>
      </c>
      <c r="Q1115" s="58">
        <f t="shared" si="223"/>
        <v>278.00829850746271</v>
      </c>
      <c r="R1115" s="66">
        <f t="shared" si="224"/>
        <v>16.298236500000005</v>
      </c>
      <c r="S1115" s="64">
        <f t="shared" si="225"/>
        <v>93.75</v>
      </c>
      <c r="T1115" s="66">
        <f t="shared" si="226"/>
        <v>1041.3760365000003</v>
      </c>
      <c r="U1115" s="68">
        <f t="shared" si="227"/>
        <v>41.655041460000014</v>
      </c>
      <c r="V1115" s="68">
        <f t="shared" si="228"/>
        <v>466.2877775373135</v>
      </c>
      <c r="W1115" s="68">
        <f t="shared" si="229"/>
        <v>310.85851835820898</v>
      </c>
    </row>
    <row r="1116" spans="1:23" x14ac:dyDescent="0.25">
      <c r="A1116" s="1" t="s">
        <v>915</v>
      </c>
      <c r="B1116" s="61" t="s">
        <v>394</v>
      </c>
      <c r="C1116" s="1" t="s">
        <v>589</v>
      </c>
      <c r="D1116" s="1" t="s">
        <v>590</v>
      </c>
      <c r="E1116" s="1" t="s">
        <v>345</v>
      </c>
      <c r="F1116" s="62" t="str">
        <f t="shared" si="230"/>
        <v>60604</v>
      </c>
      <c r="G1116" s="255">
        <v>10620076</v>
      </c>
      <c r="H1116" s="1" t="s">
        <v>385</v>
      </c>
      <c r="I1116" s="61">
        <v>25</v>
      </c>
      <c r="J1116" s="61">
        <v>5.6</v>
      </c>
      <c r="K1116" s="61">
        <v>8.6</v>
      </c>
      <c r="L1116" s="69">
        <f t="shared" si="219"/>
        <v>1.4</v>
      </c>
      <c r="M1116" s="69">
        <f t="shared" si="220"/>
        <v>2.15</v>
      </c>
      <c r="N1116" s="56">
        <f>INDEX(Rate_Chart!$A$1:$AK$127,MATCH(Data!J1116,Rate_Chart!$A$1:$A$127,0),MATCH(Data!K1116,Rate_Chart!$A$1:$AK$1,0))</f>
        <v>45.824799999999996</v>
      </c>
      <c r="O1116" s="57">
        <f t="shared" si="221"/>
        <v>1145.6199999999999</v>
      </c>
      <c r="P1116" s="58">
        <f t="shared" si="222"/>
        <v>404.33647058823533</v>
      </c>
      <c r="Q1116" s="58">
        <f t="shared" si="223"/>
        <v>269.55764705882353</v>
      </c>
      <c r="R1116" s="66">
        <f t="shared" si="224"/>
        <v>20.048349999999999</v>
      </c>
      <c r="S1116" s="64">
        <f t="shared" si="225"/>
        <v>93.75</v>
      </c>
      <c r="T1116" s="66">
        <f t="shared" si="226"/>
        <v>1259.4183499999999</v>
      </c>
      <c r="U1116" s="68">
        <f t="shared" si="227"/>
        <v>50.376733999999999</v>
      </c>
      <c r="V1116" s="68">
        <f t="shared" si="228"/>
        <v>444.50059411764715</v>
      </c>
      <c r="W1116" s="68">
        <f t="shared" si="229"/>
        <v>296.33372941176475</v>
      </c>
    </row>
    <row r="1117" spans="1:23" x14ac:dyDescent="0.25">
      <c r="A1117" s="1" t="s">
        <v>915</v>
      </c>
      <c r="B1117" s="61" t="s">
        <v>395</v>
      </c>
      <c r="C1117" s="1" t="s">
        <v>589</v>
      </c>
      <c r="D1117" s="1" t="s">
        <v>590</v>
      </c>
      <c r="E1117" s="1" t="s">
        <v>345</v>
      </c>
      <c r="F1117" s="62" t="str">
        <f t="shared" si="230"/>
        <v>60604</v>
      </c>
      <c r="G1117" s="255">
        <v>10620076</v>
      </c>
      <c r="H1117" s="1" t="s">
        <v>386</v>
      </c>
      <c r="I1117" s="61">
        <v>28</v>
      </c>
      <c r="J1117" s="61">
        <v>3.4</v>
      </c>
      <c r="K1117" s="61">
        <v>8</v>
      </c>
      <c r="L1117" s="69">
        <f t="shared" si="219"/>
        <v>0.95200000000000007</v>
      </c>
      <c r="M1117" s="69">
        <f t="shared" si="220"/>
        <v>2.2400000000000002</v>
      </c>
      <c r="N1117" s="56">
        <f>INDEX(Rate_Chart!$A$1:$AK$127,MATCH(Data!J1117,Rate_Chart!$A$1:$A$127,0),MATCH(Data!K1117,Rate_Chart!$A$1:$AK$1,0))</f>
        <v>36.419112000000005</v>
      </c>
      <c r="O1117" s="57">
        <f t="shared" si="221"/>
        <v>1019.7351360000001</v>
      </c>
      <c r="P1117" s="58">
        <f t="shared" si="222"/>
        <v>417.01273282442747</v>
      </c>
      <c r="Q1117" s="58">
        <f t="shared" si="223"/>
        <v>278.00848854961833</v>
      </c>
      <c r="R1117" s="66">
        <f t="shared" si="224"/>
        <v>17.845364880000005</v>
      </c>
      <c r="S1117" s="64">
        <f t="shared" si="225"/>
        <v>105</v>
      </c>
      <c r="T1117" s="66">
        <f t="shared" si="226"/>
        <v>1142.58050088</v>
      </c>
      <c r="U1117" s="68">
        <f t="shared" si="227"/>
        <v>40.806446460000004</v>
      </c>
      <c r="V1117" s="68">
        <f t="shared" si="228"/>
        <v>467.24938694656487</v>
      </c>
      <c r="W1117" s="68">
        <f t="shared" si="229"/>
        <v>311.49959129770991</v>
      </c>
    </row>
    <row r="1118" spans="1:23" x14ac:dyDescent="0.25">
      <c r="A1118" s="1" t="s">
        <v>916</v>
      </c>
      <c r="B1118" s="61" t="s">
        <v>394</v>
      </c>
      <c r="C1118" s="1" t="s">
        <v>589</v>
      </c>
      <c r="D1118" s="1" t="s">
        <v>590</v>
      </c>
      <c r="E1118" s="1" t="s">
        <v>345</v>
      </c>
      <c r="F1118" s="62" t="str">
        <f t="shared" si="230"/>
        <v>60604</v>
      </c>
      <c r="G1118" s="255">
        <v>10620076</v>
      </c>
      <c r="H1118" s="1" t="s">
        <v>385</v>
      </c>
      <c r="I1118" s="61">
        <v>28</v>
      </c>
      <c r="J1118" s="61">
        <v>5.6</v>
      </c>
      <c r="K1118" s="61">
        <v>8.4</v>
      </c>
      <c r="L1118" s="69">
        <f t="shared" si="219"/>
        <v>1.5679999999999998</v>
      </c>
      <c r="M1118" s="69">
        <f t="shared" si="220"/>
        <v>2.3520000000000003</v>
      </c>
      <c r="N1118" s="56">
        <f>INDEX(Rate_Chart!$A$1:$AK$127,MATCH(Data!J1118,Rate_Chart!$A$1:$A$127,0),MATCH(Data!K1118,Rate_Chart!$A$1:$AK$1,0))</f>
        <v>45.357199999999999</v>
      </c>
      <c r="O1118" s="57">
        <f t="shared" si="221"/>
        <v>1270.0016000000001</v>
      </c>
      <c r="P1118" s="58">
        <f t="shared" si="222"/>
        <v>404.97500000000002</v>
      </c>
      <c r="Q1118" s="58">
        <f t="shared" si="223"/>
        <v>269.98333333333335</v>
      </c>
      <c r="R1118" s="66">
        <f t="shared" si="224"/>
        <v>22.225028000000002</v>
      </c>
      <c r="S1118" s="64">
        <f t="shared" si="225"/>
        <v>105</v>
      </c>
      <c r="T1118" s="66">
        <f t="shared" si="226"/>
        <v>1397.2266280000001</v>
      </c>
      <c r="U1118" s="68">
        <f t="shared" si="227"/>
        <v>49.900951000000006</v>
      </c>
      <c r="V1118" s="68">
        <f t="shared" si="228"/>
        <v>445.54420535714297</v>
      </c>
      <c r="W1118" s="68">
        <f t="shared" si="229"/>
        <v>297.02947023809531</v>
      </c>
    </row>
    <row r="1119" spans="1:23" x14ac:dyDescent="0.25">
      <c r="A1119" s="1" t="s">
        <v>916</v>
      </c>
      <c r="B1119" s="61" t="s">
        <v>395</v>
      </c>
      <c r="C1119" s="1" t="s">
        <v>589</v>
      </c>
      <c r="D1119" s="1" t="s">
        <v>590</v>
      </c>
      <c r="E1119" s="1" t="s">
        <v>345</v>
      </c>
      <c r="F1119" s="62" t="str">
        <f t="shared" si="230"/>
        <v>60604</v>
      </c>
      <c r="G1119" s="255">
        <v>10620076</v>
      </c>
      <c r="H1119" s="1" t="s">
        <v>386</v>
      </c>
      <c r="I1119" s="61">
        <v>27</v>
      </c>
      <c r="J1119" s="61">
        <v>3.5</v>
      </c>
      <c r="K1119" s="61">
        <v>8</v>
      </c>
      <c r="L1119" s="69">
        <f t="shared" si="219"/>
        <v>0.94499999999999995</v>
      </c>
      <c r="M1119" s="69">
        <f t="shared" si="220"/>
        <v>2.16</v>
      </c>
      <c r="N1119" s="56">
        <f>INDEX(Rate_Chart!$A$1:$AK$127,MATCH(Data!J1119,Rate_Chart!$A$1:$A$127,0),MATCH(Data!K1119,Rate_Chart!$A$1:$AK$1,0))</f>
        <v>36.836112000000007</v>
      </c>
      <c r="O1119" s="57">
        <f t="shared" si="221"/>
        <v>994.57502400000021</v>
      </c>
      <c r="P1119" s="58">
        <f t="shared" si="222"/>
        <v>417.01258867924531</v>
      </c>
      <c r="Q1119" s="58">
        <f t="shared" si="223"/>
        <v>278.00839245283021</v>
      </c>
      <c r="R1119" s="66">
        <f t="shared" si="224"/>
        <v>17.405062920000006</v>
      </c>
      <c r="S1119" s="64">
        <f t="shared" si="225"/>
        <v>101.25</v>
      </c>
      <c r="T1119" s="66">
        <f t="shared" si="226"/>
        <v>1113.2300869200003</v>
      </c>
      <c r="U1119" s="68">
        <f t="shared" si="227"/>
        <v>41.230743960000012</v>
      </c>
      <c r="V1119" s="68">
        <f t="shared" si="228"/>
        <v>466.76313916981138</v>
      </c>
      <c r="W1119" s="68">
        <f t="shared" si="229"/>
        <v>311.17542611320761</v>
      </c>
    </row>
    <row r="1120" spans="1:23" x14ac:dyDescent="0.25">
      <c r="A1120" s="1" t="s">
        <v>917</v>
      </c>
      <c r="B1120" s="61" t="s">
        <v>394</v>
      </c>
      <c r="C1120" s="1" t="s">
        <v>589</v>
      </c>
      <c r="D1120" s="1" t="s">
        <v>590</v>
      </c>
      <c r="E1120" s="1" t="s">
        <v>345</v>
      </c>
      <c r="F1120" s="62" t="str">
        <f t="shared" si="230"/>
        <v>60604</v>
      </c>
      <c r="G1120" s="255">
        <v>10620076</v>
      </c>
      <c r="H1120" s="1" t="s">
        <v>385</v>
      </c>
      <c r="I1120" s="61">
        <v>25</v>
      </c>
      <c r="J1120" s="61">
        <v>5.7</v>
      </c>
      <c r="K1120" s="61">
        <v>8.6</v>
      </c>
      <c r="L1120" s="69">
        <f t="shared" si="219"/>
        <v>1.425</v>
      </c>
      <c r="M1120" s="69">
        <f t="shared" si="220"/>
        <v>2.15</v>
      </c>
      <c r="N1120" s="56">
        <f>INDEX(Rate_Chart!$A$1:$AK$127,MATCH(Data!J1120,Rate_Chart!$A$1:$A$127,0),MATCH(Data!K1120,Rate_Chart!$A$1:$AK$1,0))</f>
        <v>46.643099999999997</v>
      </c>
      <c r="O1120" s="57">
        <f t="shared" si="221"/>
        <v>1166.0774999999999</v>
      </c>
      <c r="P1120" s="58">
        <f t="shared" si="222"/>
        <v>407.95714285714286</v>
      </c>
      <c r="Q1120" s="58">
        <f t="shared" si="223"/>
        <v>271.97142857142859</v>
      </c>
      <c r="R1120" s="66">
        <f t="shared" si="224"/>
        <v>20.406356249999998</v>
      </c>
      <c r="S1120" s="64">
        <f t="shared" si="225"/>
        <v>93.75</v>
      </c>
      <c r="T1120" s="66">
        <f t="shared" si="226"/>
        <v>1280.2338562499999</v>
      </c>
      <c r="U1120" s="68">
        <f t="shared" si="227"/>
        <v>51.209354249999997</v>
      </c>
      <c r="V1120" s="68">
        <f t="shared" si="228"/>
        <v>447.89522667638482</v>
      </c>
      <c r="W1120" s="68">
        <f t="shared" si="229"/>
        <v>298.59681778425653</v>
      </c>
    </row>
    <row r="1121" spans="1:23" x14ac:dyDescent="0.25">
      <c r="A1121" s="1" t="s">
        <v>917</v>
      </c>
      <c r="B1121" s="61" t="s">
        <v>395</v>
      </c>
      <c r="C1121" s="1" t="s">
        <v>589</v>
      </c>
      <c r="D1121" s="1" t="s">
        <v>590</v>
      </c>
      <c r="E1121" s="1" t="s">
        <v>345</v>
      </c>
      <c r="F1121" s="62" t="str">
        <f t="shared" si="230"/>
        <v>60604</v>
      </c>
      <c r="G1121" s="255">
        <v>10620076</v>
      </c>
      <c r="H1121" s="1" t="s">
        <v>386</v>
      </c>
      <c r="I1121" s="61">
        <v>24</v>
      </c>
      <c r="J1121" s="61">
        <v>3.5</v>
      </c>
      <c r="K1121" s="61">
        <v>8</v>
      </c>
      <c r="L1121" s="69">
        <f t="shared" si="219"/>
        <v>0.84</v>
      </c>
      <c r="M1121" s="69">
        <f t="shared" si="220"/>
        <v>1.92</v>
      </c>
      <c r="N1121" s="56">
        <f>INDEX(Rate_Chart!$A$1:$AK$127,MATCH(Data!J1121,Rate_Chart!$A$1:$A$127,0),MATCH(Data!K1121,Rate_Chart!$A$1:$AK$1,0))</f>
        <v>36.836112000000007</v>
      </c>
      <c r="O1121" s="57">
        <f t="shared" si="221"/>
        <v>884.06668800000011</v>
      </c>
      <c r="P1121" s="58">
        <f t="shared" si="222"/>
        <v>417.01258867924531</v>
      </c>
      <c r="Q1121" s="58">
        <f t="shared" si="223"/>
        <v>278.00839245283021</v>
      </c>
      <c r="R1121" s="66">
        <f t="shared" si="224"/>
        <v>15.471167040000003</v>
      </c>
      <c r="S1121" s="64">
        <f t="shared" si="225"/>
        <v>90</v>
      </c>
      <c r="T1121" s="66">
        <f t="shared" si="226"/>
        <v>989.53785504000007</v>
      </c>
      <c r="U1121" s="68">
        <f t="shared" si="227"/>
        <v>41.230743960000005</v>
      </c>
      <c r="V1121" s="68">
        <f t="shared" si="228"/>
        <v>466.76313916981132</v>
      </c>
      <c r="W1121" s="68">
        <f t="shared" si="229"/>
        <v>311.17542611320755</v>
      </c>
    </row>
    <row r="1122" spans="1:23" x14ac:dyDescent="0.25">
      <c r="A1122" s="1" t="s">
        <v>918</v>
      </c>
      <c r="B1122" s="61" t="s">
        <v>394</v>
      </c>
      <c r="C1122" s="1" t="s">
        <v>589</v>
      </c>
      <c r="D1122" s="1" t="s">
        <v>590</v>
      </c>
      <c r="E1122" s="1" t="s">
        <v>345</v>
      </c>
      <c r="F1122" s="62" t="str">
        <f t="shared" si="230"/>
        <v>60604</v>
      </c>
      <c r="G1122" s="255">
        <v>10620076</v>
      </c>
      <c r="H1122" s="1" t="s">
        <v>385</v>
      </c>
      <c r="I1122" s="61">
        <v>31</v>
      </c>
      <c r="J1122" s="61">
        <v>5.5</v>
      </c>
      <c r="K1122" s="61">
        <v>8.4</v>
      </c>
      <c r="L1122" s="69">
        <f t="shared" si="219"/>
        <v>1.7050000000000001</v>
      </c>
      <c r="M1122" s="69">
        <f t="shared" si="220"/>
        <v>2.6040000000000005</v>
      </c>
      <c r="N1122" s="56">
        <f>INDEX(Rate_Chart!$A$1:$AK$127,MATCH(Data!J1122,Rate_Chart!$A$1:$A$127,0),MATCH(Data!K1122,Rate_Chart!$A$1:$AK$1,0))</f>
        <v>46.288167600000008</v>
      </c>
      <c r="O1122" s="57">
        <f t="shared" si="221"/>
        <v>1434.9331956000003</v>
      </c>
      <c r="P1122" s="58">
        <f t="shared" si="222"/>
        <v>417.01051891891899</v>
      </c>
      <c r="Q1122" s="58">
        <f t="shared" si="223"/>
        <v>278.00701261261264</v>
      </c>
      <c r="R1122" s="66">
        <f t="shared" si="224"/>
        <v>25.111330923000008</v>
      </c>
      <c r="S1122" s="64">
        <f t="shared" si="225"/>
        <v>116.25</v>
      </c>
      <c r="T1122" s="66">
        <f t="shared" si="226"/>
        <v>1576.2945265230003</v>
      </c>
      <c r="U1122" s="68">
        <f t="shared" si="227"/>
        <v>50.848210533000007</v>
      </c>
      <c r="V1122" s="68">
        <f t="shared" si="228"/>
        <v>458.09198678378385</v>
      </c>
      <c r="W1122" s="68">
        <f t="shared" si="229"/>
        <v>305.39465785585588</v>
      </c>
    </row>
    <row r="1123" spans="1:23" x14ac:dyDescent="0.25">
      <c r="A1123" s="1" t="s">
        <v>918</v>
      </c>
      <c r="B1123" s="61" t="s">
        <v>395</v>
      </c>
      <c r="C1123" s="1" t="s">
        <v>589</v>
      </c>
      <c r="D1123" s="1" t="s">
        <v>590</v>
      </c>
      <c r="E1123" s="1" t="s">
        <v>345</v>
      </c>
      <c r="F1123" s="62" t="str">
        <f t="shared" si="230"/>
        <v>60604</v>
      </c>
      <c r="G1123" s="255">
        <v>10620076</v>
      </c>
      <c r="H1123" s="1" t="s">
        <v>386</v>
      </c>
      <c r="I1123" s="61">
        <v>24</v>
      </c>
      <c r="J1123" s="61">
        <v>3.7</v>
      </c>
      <c r="K1123" s="61">
        <v>8</v>
      </c>
      <c r="L1123" s="69">
        <f t="shared" si="219"/>
        <v>0.88800000000000012</v>
      </c>
      <c r="M1123" s="69">
        <f t="shared" si="220"/>
        <v>1.92</v>
      </c>
      <c r="N1123" s="56">
        <f>INDEX(Rate_Chart!$A$1:$AK$127,MATCH(Data!J1123,Rate_Chart!$A$1:$A$127,0),MATCH(Data!K1123,Rate_Chart!$A$1:$AK$1,0))</f>
        <v>37.670112000000003</v>
      </c>
      <c r="O1123" s="57">
        <f t="shared" si="221"/>
        <v>904.08268800000008</v>
      </c>
      <c r="P1123" s="58">
        <f t="shared" si="222"/>
        <v>417.0123099630996</v>
      </c>
      <c r="Q1123" s="58">
        <f t="shared" si="223"/>
        <v>278.0082066420664</v>
      </c>
      <c r="R1123" s="66">
        <f t="shared" si="224"/>
        <v>15.821447040000002</v>
      </c>
      <c r="S1123" s="64">
        <f t="shared" si="225"/>
        <v>90</v>
      </c>
      <c r="T1123" s="66">
        <f t="shared" si="226"/>
        <v>1009.90413504</v>
      </c>
      <c r="U1123" s="68">
        <f t="shared" si="227"/>
        <v>42.079338960000001</v>
      </c>
      <c r="V1123" s="68">
        <f t="shared" si="228"/>
        <v>465.82294051660512</v>
      </c>
      <c r="W1123" s="68">
        <f t="shared" si="229"/>
        <v>310.5486270110701</v>
      </c>
    </row>
    <row r="1124" spans="1:23" x14ac:dyDescent="0.25">
      <c r="A1124" s="1" t="s">
        <v>882</v>
      </c>
      <c r="B1124" s="61" t="s">
        <v>394</v>
      </c>
      <c r="C1124" s="1" t="s">
        <v>589</v>
      </c>
      <c r="D1124" s="1" t="s">
        <v>590</v>
      </c>
      <c r="E1124" s="1" t="s">
        <v>345</v>
      </c>
      <c r="F1124" s="62" t="str">
        <f t="shared" si="230"/>
        <v>60604</v>
      </c>
      <c r="G1124" s="255">
        <v>10620076</v>
      </c>
      <c r="H1124" s="1" t="s">
        <v>385</v>
      </c>
      <c r="I1124" s="61">
        <v>26</v>
      </c>
      <c r="J1124" s="61">
        <v>5.6</v>
      </c>
      <c r="K1124" s="61">
        <v>8.5</v>
      </c>
      <c r="L1124" s="69">
        <f t="shared" si="219"/>
        <v>1.456</v>
      </c>
      <c r="M1124" s="69">
        <f t="shared" si="220"/>
        <v>2.21</v>
      </c>
      <c r="N1124" s="56">
        <f>INDEX(Rate_Chart!$A$1:$AK$127,MATCH(Data!J1124,Rate_Chart!$A$1:$A$127,0),MATCH(Data!K1124,Rate_Chart!$A$1:$AK$1,0))</f>
        <v>45.357199999999999</v>
      </c>
      <c r="O1124" s="57">
        <f t="shared" si="221"/>
        <v>1179.2872</v>
      </c>
      <c r="P1124" s="58">
        <f t="shared" si="222"/>
        <v>402.57869822485208</v>
      </c>
      <c r="Q1124" s="58">
        <f t="shared" si="223"/>
        <v>268.38579881656807</v>
      </c>
      <c r="R1124" s="66">
        <f t="shared" si="224"/>
        <v>20.637526000000001</v>
      </c>
      <c r="S1124" s="64">
        <f t="shared" si="225"/>
        <v>97.5</v>
      </c>
      <c r="T1124" s="66">
        <f t="shared" si="226"/>
        <v>1297.424726</v>
      </c>
      <c r="U1124" s="68">
        <f t="shared" si="227"/>
        <v>49.900950999999999</v>
      </c>
      <c r="V1124" s="68">
        <f t="shared" si="228"/>
        <v>442.90784911242605</v>
      </c>
      <c r="W1124" s="68">
        <f t="shared" si="229"/>
        <v>295.27189940828401</v>
      </c>
    </row>
    <row r="1125" spans="1:23" x14ac:dyDescent="0.25">
      <c r="A1125" s="1" t="s">
        <v>882</v>
      </c>
      <c r="B1125" s="61" t="s">
        <v>395</v>
      </c>
      <c r="C1125" s="1" t="s">
        <v>589</v>
      </c>
      <c r="D1125" s="1" t="s">
        <v>590</v>
      </c>
      <c r="E1125" s="1" t="s">
        <v>345</v>
      </c>
      <c r="F1125" s="62" t="str">
        <f t="shared" si="230"/>
        <v>60604</v>
      </c>
      <c r="G1125" s="255">
        <v>10620076</v>
      </c>
      <c r="H1125" s="1" t="s">
        <v>386</v>
      </c>
      <c r="I1125" s="61">
        <v>25</v>
      </c>
      <c r="J1125" s="61">
        <v>3.6</v>
      </c>
      <c r="K1125" s="61">
        <v>8.1</v>
      </c>
      <c r="L1125" s="69">
        <f t="shared" si="219"/>
        <v>0.9</v>
      </c>
      <c r="M1125" s="69">
        <f t="shared" si="220"/>
        <v>2.0249999999999999</v>
      </c>
      <c r="N1125" s="56">
        <f>INDEX(Rate_Chart!$A$1:$AK$127,MATCH(Data!J1125,Rate_Chart!$A$1:$A$127,0),MATCH(Data!K1125,Rate_Chart!$A$1:$AK$1,0))</f>
        <v>37.531125900000006</v>
      </c>
      <c r="O1125" s="57">
        <f t="shared" si="221"/>
        <v>938.27814750000016</v>
      </c>
      <c r="P1125" s="58">
        <f t="shared" si="222"/>
        <v>417.01251000000008</v>
      </c>
      <c r="Q1125" s="58">
        <f t="shared" si="223"/>
        <v>278.00834000000003</v>
      </c>
      <c r="R1125" s="66">
        <f t="shared" si="224"/>
        <v>16.419867581250003</v>
      </c>
      <c r="S1125" s="64">
        <f t="shared" si="225"/>
        <v>93.75</v>
      </c>
      <c r="T1125" s="66">
        <f t="shared" si="226"/>
        <v>1048.4480150812501</v>
      </c>
      <c r="U1125" s="68">
        <f t="shared" si="227"/>
        <v>41.937920603250006</v>
      </c>
      <c r="V1125" s="68">
        <f t="shared" si="228"/>
        <v>465.97689559166673</v>
      </c>
      <c r="W1125" s="68">
        <f t="shared" si="229"/>
        <v>310.6512637277778</v>
      </c>
    </row>
    <row r="1126" spans="1:23" x14ac:dyDescent="0.25">
      <c r="A1126" s="1" t="s">
        <v>883</v>
      </c>
      <c r="B1126" s="61" t="s">
        <v>394</v>
      </c>
      <c r="C1126" s="1" t="s">
        <v>589</v>
      </c>
      <c r="D1126" s="1" t="s">
        <v>590</v>
      </c>
      <c r="E1126" s="1" t="s">
        <v>345</v>
      </c>
      <c r="F1126" s="62" t="str">
        <f t="shared" si="230"/>
        <v>60604</v>
      </c>
      <c r="G1126" s="255">
        <v>10620076</v>
      </c>
      <c r="H1126" s="1" t="s">
        <v>385</v>
      </c>
      <c r="I1126" s="61">
        <v>26</v>
      </c>
      <c r="J1126" s="61">
        <v>5.6</v>
      </c>
      <c r="K1126" s="61">
        <v>8.4</v>
      </c>
      <c r="L1126" s="69">
        <f t="shared" si="219"/>
        <v>1.456</v>
      </c>
      <c r="M1126" s="69">
        <f t="shared" si="220"/>
        <v>2.1840000000000002</v>
      </c>
      <c r="N1126" s="56">
        <f>INDEX(Rate_Chart!$A$1:$AK$127,MATCH(Data!J1126,Rate_Chart!$A$1:$A$127,0),MATCH(Data!K1126,Rate_Chart!$A$1:$AK$1,0))</f>
        <v>45.357199999999999</v>
      </c>
      <c r="O1126" s="57">
        <f t="shared" si="221"/>
        <v>1179.2872</v>
      </c>
      <c r="P1126" s="58">
        <f t="shared" si="222"/>
        <v>404.97500000000002</v>
      </c>
      <c r="Q1126" s="58">
        <f t="shared" si="223"/>
        <v>269.98333333333335</v>
      </c>
      <c r="R1126" s="66">
        <f t="shared" si="224"/>
        <v>20.637526000000001</v>
      </c>
      <c r="S1126" s="64">
        <f t="shared" si="225"/>
        <v>97.5</v>
      </c>
      <c r="T1126" s="66">
        <f t="shared" si="226"/>
        <v>1297.424726</v>
      </c>
      <c r="U1126" s="68">
        <f t="shared" si="227"/>
        <v>49.900950999999999</v>
      </c>
      <c r="V1126" s="68">
        <f t="shared" si="228"/>
        <v>445.54420535714291</v>
      </c>
      <c r="W1126" s="68">
        <f t="shared" si="229"/>
        <v>297.02947023809526</v>
      </c>
    </row>
    <row r="1127" spans="1:23" x14ac:dyDescent="0.25">
      <c r="A1127" s="1" t="s">
        <v>883</v>
      </c>
      <c r="B1127" s="61" t="s">
        <v>395</v>
      </c>
      <c r="C1127" s="1" t="s">
        <v>589</v>
      </c>
      <c r="D1127" s="1" t="s">
        <v>590</v>
      </c>
      <c r="E1127" s="1" t="s">
        <v>345</v>
      </c>
      <c r="F1127" s="62" t="str">
        <f t="shared" si="230"/>
        <v>60604</v>
      </c>
      <c r="G1127" s="255">
        <v>10620076</v>
      </c>
      <c r="H1127" s="1" t="s">
        <v>386</v>
      </c>
      <c r="I1127" s="61">
        <v>29</v>
      </c>
      <c r="J1127" s="61">
        <v>3.8</v>
      </c>
      <c r="K1127" s="61">
        <v>8.1</v>
      </c>
      <c r="L1127" s="69">
        <f t="shared" si="219"/>
        <v>1.1019999999999999</v>
      </c>
      <c r="M1127" s="69">
        <f t="shared" si="220"/>
        <v>2.3489999999999998</v>
      </c>
      <c r="N1127" s="56">
        <f>INDEX(Rate_Chart!$A$1:$AK$127,MATCH(Data!J1127,Rate_Chart!$A$1:$A$127,0),MATCH(Data!K1127,Rate_Chart!$A$1:$AK$1,0))</f>
        <v>38.365125900000002</v>
      </c>
      <c r="O1127" s="57">
        <f t="shared" si="221"/>
        <v>1112.5886511000001</v>
      </c>
      <c r="P1127" s="58">
        <f t="shared" si="222"/>
        <v>417.01223804347831</v>
      </c>
      <c r="Q1127" s="58">
        <f t="shared" si="223"/>
        <v>278.00815869565218</v>
      </c>
      <c r="R1127" s="66">
        <f t="shared" si="224"/>
        <v>19.470301394250004</v>
      </c>
      <c r="S1127" s="64">
        <f t="shared" si="225"/>
        <v>108.75</v>
      </c>
      <c r="T1127" s="66">
        <f t="shared" si="226"/>
        <v>1240.8089524942502</v>
      </c>
      <c r="U1127" s="68">
        <f t="shared" si="227"/>
        <v>42.78651560325001</v>
      </c>
      <c r="V1127" s="68">
        <f t="shared" si="228"/>
        <v>465.07082177445665</v>
      </c>
      <c r="W1127" s="68">
        <f t="shared" si="229"/>
        <v>310.04721451630445</v>
      </c>
    </row>
    <row r="1128" spans="1:23" x14ac:dyDescent="0.25">
      <c r="A1128" s="1" t="s">
        <v>884</v>
      </c>
      <c r="B1128" s="61" t="s">
        <v>394</v>
      </c>
      <c r="C1128" s="1" t="s">
        <v>589</v>
      </c>
      <c r="D1128" s="1" t="s">
        <v>590</v>
      </c>
      <c r="E1128" s="1" t="s">
        <v>345</v>
      </c>
      <c r="F1128" s="62" t="str">
        <f t="shared" si="230"/>
        <v>60604</v>
      </c>
      <c r="G1128" s="255">
        <v>10620076</v>
      </c>
      <c r="H1128" s="1" t="s">
        <v>386</v>
      </c>
      <c r="I1128" s="61">
        <v>29</v>
      </c>
      <c r="J1128" s="61">
        <v>4.7</v>
      </c>
      <c r="K1128" s="61">
        <v>8.1999999999999993</v>
      </c>
      <c r="L1128" s="69">
        <f t="shared" si="219"/>
        <v>1.3630000000000002</v>
      </c>
      <c r="M1128" s="69">
        <f t="shared" si="220"/>
        <v>2.3779999999999997</v>
      </c>
      <c r="N1128" s="56">
        <f>INDEX(Rate_Chart!$A$1:$AK$127,MATCH(Data!J1128,Rate_Chart!$A$1:$A$127,0),MATCH(Data!K1128,Rate_Chart!$A$1:$AK$1,0))</f>
        <v>42.3961398</v>
      </c>
      <c r="O1128" s="57">
        <f t="shared" si="221"/>
        <v>1229.4880542000001</v>
      </c>
      <c r="P1128" s="58">
        <f t="shared" si="222"/>
        <v>417.01121114754102</v>
      </c>
      <c r="Q1128" s="58">
        <f t="shared" si="223"/>
        <v>278.00747409836066</v>
      </c>
      <c r="R1128" s="66">
        <f t="shared" si="224"/>
        <v>21.516040948500002</v>
      </c>
      <c r="S1128" s="64">
        <f t="shared" si="225"/>
        <v>108.75</v>
      </c>
      <c r="T1128" s="66">
        <f t="shared" si="226"/>
        <v>1359.7540951485</v>
      </c>
      <c r="U1128" s="68">
        <f t="shared" si="227"/>
        <v>46.888072246500002</v>
      </c>
      <c r="V1128" s="68">
        <f t="shared" si="228"/>
        <v>461.19415324426234</v>
      </c>
      <c r="W1128" s="68">
        <f t="shared" si="229"/>
        <v>307.46276882950821</v>
      </c>
    </row>
    <row r="1129" spans="1:23" x14ac:dyDescent="0.25">
      <c r="A1129" s="1" t="s">
        <v>884</v>
      </c>
      <c r="B1129" s="61" t="s">
        <v>395</v>
      </c>
      <c r="C1129" s="1" t="s">
        <v>589</v>
      </c>
      <c r="D1129" s="1" t="s">
        <v>590</v>
      </c>
      <c r="E1129" s="1" t="s">
        <v>345</v>
      </c>
      <c r="F1129" s="62" t="str">
        <f t="shared" si="230"/>
        <v>60604</v>
      </c>
      <c r="G1129" s="255">
        <v>10620076</v>
      </c>
      <c r="H1129" s="1" t="s">
        <v>386</v>
      </c>
      <c r="I1129" s="61">
        <v>32</v>
      </c>
      <c r="J1129" s="61">
        <v>3.2</v>
      </c>
      <c r="K1129" s="61">
        <v>8</v>
      </c>
      <c r="L1129" s="69">
        <f t="shared" si="219"/>
        <v>1.024</v>
      </c>
      <c r="M1129" s="69">
        <f t="shared" si="220"/>
        <v>2.56</v>
      </c>
      <c r="N1129" s="56">
        <f>INDEX(Rate_Chart!$A$1:$AK$127,MATCH(Data!J1129,Rate_Chart!$A$1:$A$127,0),MATCH(Data!K1129,Rate_Chart!$A$1:$AK$1,0))</f>
        <v>35.585112000000002</v>
      </c>
      <c r="O1129" s="57">
        <f t="shared" si="221"/>
        <v>1138.7235840000001</v>
      </c>
      <c r="P1129" s="58">
        <f t="shared" si="222"/>
        <v>417.01303124999998</v>
      </c>
      <c r="Q1129" s="58">
        <f t="shared" si="223"/>
        <v>278.00868750000001</v>
      </c>
      <c r="R1129" s="66">
        <f t="shared" si="224"/>
        <v>19.927662720000004</v>
      </c>
      <c r="S1129" s="64">
        <f t="shared" si="225"/>
        <v>120</v>
      </c>
      <c r="T1129" s="66">
        <f t="shared" si="226"/>
        <v>1278.65124672</v>
      </c>
      <c r="U1129" s="68">
        <f t="shared" si="227"/>
        <v>39.957851460000001</v>
      </c>
      <c r="V1129" s="68">
        <f t="shared" si="228"/>
        <v>468.25607179687495</v>
      </c>
      <c r="W1129" s="68">
        <f t="shared" si="229"/>
        <v>312.17071453124998</v>
      </c>
    </row>
    <row r="1130" spans="1:23" x14ac:dyDescent="0.25">
      <c r="A1130" s="1" t="s">
        <v>885</v>
      </c>
      <c r="B1130" s="61" t="s">
        <v>394</v>
      </c>
      <c r="C1130" s="1" t="s">
        <v>589</v>
      </c>
      <c r="D1130" s="1" t="s">
        <v>590</v>
      </c>
      <c r="E1130" s="1" t="s">
        <v>345</v>
      </c>
      <c r="F1130" s="62" t="str">
        <f t="shared" si="230"/>
        <v>60604</v>
      </c>
      <c r="G1130" s="255">
        <v>10620076</v>
      </c>
      <c r="H1130" s="1" t="s">
        <v>386</v>
      </c>
      <c r="I1130" s="61">
        <v>27</v>
      </c>
      <c r="J1130" s="61">
        <v>5.0999999999999996</v>
      </c>
      <c r="K1130" s="61">
        <v>8.5</v>
      </c>
      <c r="L1130" s="69">
        <f t="shared" si="219"/>
        <v>1.3769999999999998</v>
      </c>
      <c r="M1130" s="69">
        <f t="shared" si="220"/>
        <v>2.2949999999999999</v>
      </c>
      <c r="N1130" s="56">
        <f>INDEX(Rate_Chart!$A$1:$AK$127,MATCH(Data!J1130,Rate_Chart!$A$1:$A$127,0),MATCH(Data!K1130,Rate_Chart!$A$1:$AK$1,0))</f>
        <v>44.898181500000007</v>
      </c>
      <c r="O1130" s="57">
        <f t="shared" si="221"/>
        <v>1212.2509005000002</v>
      </c>
      <c r="P1130" s="58">
        <f t="shared" si="222"/>
        <v>417.01097368421063</v>
      </c>
      <c r="Q1130" s="58">
        <f t="shared" si="223"/>
        <v>278.00731578947375</v>
      </c>
      <c r="R1130" s="66">
        <f t="shared" si="224"/>
        <v>21.214390758750007</v>
      </c>
      <c r="S1130" s="64">
        <f t="shared" si="225"/>
        <v>101.25</v>
      </c>
      <c r="T1130" s="66">
        <f t="shared" si="226"/>
        <v>1334.7152912587501</v>
      </c>
      <c r="U1130" s="68">
        <f t="shared" si="227"/>
        <v>49.43389967625</v>
      </c>
      <c r="V1130" s="68">
        <f t="shared" si="228"/>
        <v>459.13838708591334</v>
      </c>
      <c r="W1130" s="68">
        <f t="shared" si="229"/>
        <v>306.09225805727556</v>
      </c>
    </row>
    <row r="1131" spans="1:23" x14ac:dyDescent="0.25">
      <c r="A1131" s="1" t="s">
        <v>885</v>
      </c>
      <c r="B1131" s="61" t="s">
        <v>395</v>
      </c>
      <c r="C1131" s="1" t="s">
        <v>589</v>
      </c>
      <c r="D1131" s="1" t="s">
        <v>590</v>
      </c>
      <c r="E1131" s="1" t="s">
        <v>345</v>
      </c>
      <c r="F1131" s="62" t="str">
        <f t="shared" si="230"/>
        <v>60604</v>
      </c>
      <c r="G1131" s="255">
        <v>10620076</v>
      </c>
      <c r="H1131" s="1" t="s">
        <v>386</v>
      </c>
      <c r="I1131" s="61">
        <v>29</v>
      </c>
      <c r="J1131" s="61">
        <v>3.3</v>
      </c>
      <c r="K1131" s="61">
        <v>8</v>
      </c>
      <c r="L1131" s="69">
        <f t="shared" si="219"/>
        <v>0.95699999999999985</v>
      </c>
      <c r="M1131" s="69">
        <f t="shared" si="220"/>
        <v>2.3199999999999998</v>
      </c>
      <c r="N1131" s="56">
        <f>INDEX(Rate_Chart!$A$1:$AK$127,MATCH(Data!J1131,Rate_Chart!$A$1:$A$127,0),MATCH(Data!K1131,Rate_Chart!$A$1:$AK$1,0))</f>
        <v>36.002112000000004</v>
      </c>
      <c r="O1131" s="57">
        <f t="shared" si="221"/>
        <v>1044.0612480000002</v>
      </c>
      <c r="P1131" s="58">
        <f t="shared" si="222"/>
        <v>417.01288030888031</v>
      </c>
      <c r="Q1131" s="58">
        <f t="shared" si="223"/>
        <v>278.00858687258687</v>
      </c>
      <c r="R1131" s="66">
        <f t="shared" si="224"/>
        <v>18.271071840000005</v>
      </c>
      <c r="S1131" s="64">
        <f t="shared" si="225"/>
        <v>108.75</v>
      </c>
      <c r="T1131" s="66">
        <f t="shared" si="226"/>
        <v>1171.0823198400003</v>
      </c>
      <c r="U1131" s="68">
        <f t="shared" si="227"/>
        <v>40.382148960000009</v>
      </c>
      <c r="V1131" s="68">
        <f t="shared" si="228"/>
        <v>467.74689915057917</v>
      </c>
      <c r="W1131" s="68">
        <f t="shared" si="229"/>
        <v>311.83126610038613</v>
      </c>
    </row>
    <row r="1132" spans="1:23" x14ac:dyDescent="0.25">
      <c r="A1132" s="1" t="s">
        <v>886</v>
      </c>
      <c r="B1132" s="61" t="s">
        <v>394</v>
      </c>
      <c r="C1132" s="1" t="s">
        <v>589</v>
      </c>
      <c r="D1132" s="1" t="s">
        <v>590</v>
      </c>
      <c r="E1132" s="1" t="s">
        <v>345</v>
      </c>
      <c r="F1132" s="62" t="str">
        <f t="shared" si="230"/>
        <v>60604</v>
      </c>
      <c r="G1132" s="255">
        <v>10620076</v>
      </c>
      <c r="H1132" s="1" t="s">
        <v>386</v>
      </c>
      <c r="I1132" s="61">
        <v>29</v>
      </c>
      <c r="J1132" s="61">
        <v>4.9000000000000004</v>
      </c>
      <c r="K1132" s="61">
        <v>8.3000000000000007</v>
      </c>
      <c r="L1132" s="69">
        <f t="shared" si="219"/>
        <v>1.4210000000000003</v>
      </c>
      <c r="M1132" s="69">
        <f t="shared" si="220"/>
        <v>2.407</v>
      </c>
      <c r="N1132" s="56">
        <f>INDEX(Rate_Chart!$A$1:$AK$127,MATCH(Data!J1132,Rate_Chart!$A$1:$A$127,0),MATCH(Data!K1132,Rate_Chart!$A$1:$AK$1,0))</f>
        <v>43.508153700000008</v>
      </c>
      <c r="O1132" s="57">
        <f t="shared" si="221"/>
        <v>1261.7364573000002</v>
      </c>
      <c r="P1132" s="58">
        <f t="shared" si="222"/>
        <v>417.01105782747612</v>
      </c>
      <c r="Q1132" s="58">
        <f t="shared" si="223"/>
        <v>278.00737188498408</v>
      </c>
      <c r="R1132" s="66">
        <f t="shared" si="224"/>
        <v>22.080388002750006</v>
      </c>
      <c r="S1132" s="64">
        <f t="shared" si="225"/>
        <v>108.75</v>
      </c>
      <c r="T1132" s="66">
        <f t="shared" si="226"/>
        <v>1392.5668453027502</v>
      </c>
      <c r="U1132" s="68">
        <f t="shared" si="227"/>
        <v>48.019546389750005</v>
      </c>
      <c r="V1132" s="68">
        <f t="shared" si="228"/>
        <v>460.25124335223649</v>
      </c>
      <c r="W1132" s="68">
        <f t="shared" si="229"/>
        <v>306.8341622348243</v>
      </c>
    </row>
    <row r="1133" spans="1:23" x14ac:dyDescent="0.25">
      <c r="A1133" s="1" t="s">
        <v>887</v>
      </c>
      <c r="B1133" s="61" t="s">
        <v>395</v>
      </c>
      <c r="C1133" s="1" t="s">
        <v>589</v>
      </c>
      <c r="D1133" s="1" t="s">
        <v>590</v>
      </c>
      <c r="E1133" s="1" t="s">
        <v>345</v>
      </c>
      <c r="F1133" s="62" t="str">
        <f t="shared" si="230"/>
        <v>60604</v>
      </c>
      <c r="G1133" s="255">
        <v>10620076</v>
      </c>
      <c r="H1133" s="1" t="s">
        <v>386</v>
      </c>
      <c r="I1133" s="61">
        <v>31</v>
      </c>
      <c r="J1133" s="61">
        <v>3.6</v>
      </c>
      <c r="K1133" s="61">
        <v>8</v>
      </c>
      <c r="L1133" s="69">
        <f t="shared" si="219"/>
        <v>1.1160000000000001</v>
      </c>
      <c r="M1133" s="69">
        <f t="shared" si="220"/>
        <v>2.48</v>
      </c>
      <c r="N1133" s="56">
        <f>INDEX(Rate_Chart!$A$1:$AK$127,MATCH(Data!J1133,Rate_Chart!$A$1:$A$127,0),MATCH(Data!K1133,Rate_Chart!$A$1:$AK$1,0))</f>
        <v>37.253112000000009</v>
      </c>
      <c r="O1133" s="57">
        <f t="shared" si="221"/>
        <v>1154.8464720000002</v>
      </c>
      <c r="P1133" s="58">
        <f t="shared" si="222"/>
        <v>417.01244776119404</v>
      </c>
      <c r="Q1133" s="58">
        <f t="shared" si="223"/>
        <v>278.00829850746271</v>
      </c>
      <c r="R1133" s="66">
        <f t="shared" si="224"/>
        <v>20.209813260000004</v>
      </c>
      <c r="S1133" s="64">
        <f t="shared" si="225"/>
        <v>116.25</v>
      </c>
      <c r="T1133" s="66">
        <f t="shared" si="226"/>
        <v>1291.3062852600001</v>
      </c>
      <c r="U1133" s="68">
        <f t="shared" si="227"/>
        <v>41.65504146</v>
      </c>
      <c r="V1133" s="68">
        <f t="shared" si="228"/>
        <v>466.28777753731333</v>
      </c>
      <c r="W1133" s="68">
        <f t="shared" si="229"/>
        <v>310.85851835820887</v>
      </c>
    </row>
    <row r="1134" spans="1:23" x14ac:dyDescent="0.25">
      <c r="A1134" s="1" t="s">
        <v>888</v>
      </c>
      <c r="B1134" s="61" t="s">
        <v>394</v>
      </c>
      <c r="C1134" s="1" t="s">
        <v>589</v>
      </c>
      <c r="D1134" s="1" t="s">
        <v>590</v>
      </c>
      <c r="E1134" s="1" t="s">
        <v>345</v>
      </c>
      <c r="F1134" s="62" t="str">
        <f t="shared" si="230"/>
        <v>60604</v>
      </c>
      <c r="G1134" s="255">
        <v>10620076</v>
      </c>
      <c r="H1134" s="1" t="s">
        <v>386</v>
      </c>
      <c r="I1134" s="61">
        <v>27</v>
      </c>
      <c r="J1134" s="61">
        <v>5.2</v>
      </c>
      <c r="K1134" s="61">
        <v>8.5</v>
      </c>
      <c r="L1134" s="69">
        <f t="shared" si="219"/>
        <v>1.4040000000000001</v>
      </c>
      <c r="M1134" s="69">
        <f t="shared" si="220"/>
        <v>2.2949999999999999</v>
      </c>
      <c r="N1134" s="56">
        <f>INDEX(Rate_Chart!$A$1:$AK$127,MATCH(Data!J1134,Rate_Chart!$A$1:$A$127,0),MATCH(Data!K1134,Rate_Chart!$A$1:$AK$1,0))</f>
        <v>45.315181500000008</v>
      </c>
      <c r="O1134" s="57">
        <f t="shared" si="221"/>
        <v>1223.5099005000002</v>
      </c>
      <c r="P1134" s="58">
        <f t="shared" si="222"/>
        <v>417.01087269938654</v>
      </c>
      <c r="Q1134" s="58">
        <f t="shared" si="223"/>
        <v>278.00724846625769</v>
      </c>
      <c r="R1134" s="66">
        <f t="shared" si="224"/>
        <v>21.411423258750006</v>
      </c>
      <c r="S1134" s="64">
        <f t="shared" si="225"/>
        <v>101.25</v>
      </c>
      <c r="T1134" s="66">
        <f t="shared" si="226"/>
        <v>1346.1713237587501</v>
      </c>
      <c r="U1134" s="68">
        <f t="shared" si="227"/>
        <v>49.858197176250002</v>
      </c>
      <c r="V1134" s="68">
        <f t="shared" si="228"/>
        <v>458.81776542561346</v>
      </c>
      <c r="W1134" s="68">
        <f t="shared" si="229"/>
        <v>305.87851028374229</v>
      </c>
    </row>
    <row r="1135" spans="1:23" x14ac:dyDescent="0.25">
      <c r="A1135" s="1" t="s">
        <v>888</v>
      </c>
      <c r="B1135" s="61" t="s">
        <v>395</v>
      </c>
      <c r="C1135" s="1" t="s">
        <v>589</v>
      </c>
      <c r="D1135" s="1" t="s">
        <v>590</v>
      </c>
      <c r="E1135" s="1" t="s">
        <v>345</v>
      </c>
      <c r="F1135" s="62" t="str">
        <f t="shared" si="230"/>
        <v>60604</v>
      </c>
      <c r="G1135" s="255">
        <v>10620076</v>
      </c>
      <c r="H1135" s="1" t="s">
        <v>386</v>
      </c>
      <c r="I1135" s="61">
        <v>29</v>
      </c>
      <c r="J1135" s="61">
        <v>3.4</v>
      </c>
      <c r="K1135" s="61">
        <v>8.1</v>
      </c>
      <c r="L1135" s="69">
        <f t="shared" si="219"/>
        <v>0.98599999999999999</v>
      </c>
      <c r="M1135" s="69">
        <f t="shared" si="220"/>
        <v>2.3489999999999998</v>
      </c>
      <c r="N1135" s="56">
        <f>INDEX(Rate_Chart!$A$1:$AK$127,MATCH(Data!J1135,Rate_Chart!$A$1:$A$127,0),MATCH(Data!K1135,Rate_Chart!$A$1:$AK$1,0))</f>
        <v>36.697125900000003</v>
      </c>
      <c r="O1135" s="57">
        <f t="shared" si="221"/>
        <v>1064.2166511</v>
      </c>
      <c r="P1135" s="58">
        <f t="shared" si="222"/>
        <v>417.01279431818188</v>
      </c>
      <c r="Q1135" s="58">
        <f t="shared" si="223"/>
        <v>278.00852954545456</v>
      </c>
      <c r="R1135" s="66">
        <f t="shared" si="224"/>
        <v>18.623791394250002</v>
      </c>
      <c r="S1135" s="64">
        <f t="shared" si="225"/>
        <v>108.75</v>
      </c>
      <c r="T1135" s="66">
        <f t="shared" si="226"/>
        <v>1191.5904424942501</v>
      </c>
      <c r="U1135" s="68">
        <f t="shared" si="227"/>
        <v>41.089325603250003</v>
      </c>
      <c r="V1135" s="68">
        <f t="shared" si="228"/>
        <v>466.92415458238645</v>
      </c>
      <c r="W1135" s="68">
        <f t="shared" si="229"/>
        <v>311.28276972159097</v>
      </c>
    </row>
    <row r="1136" spans="1:23" x14ac:dyDescent="0.25">
      <c r="A1136" s="1" t="s">
        <v>919</v>
      </c>
      <c r="B1136" s="61" t="s">
        <v>394</v>
      </c>
      <c r="C1136" s="1" t="s">
        <v>589</v>
      </c>
      <c r="D1136" s="1" t="s">
        <v>590</v>
      </c>
      <c r="E1136" s="1" t="s">
        <v>345</v>
      </c>
      <c r="F1136" s="62" t="str">
        <f t="shared" si="230"/>
        <v>60604</v>
      </c>
      <c r="G1136" s="255">
        <v>10620076</v>
      </c>
      <c r="H1136" s="1" t="s">
        <v>386</v>
      </c>
      <c r="I1136" s="61">
        <v>24</v>
      </c>
      <c r="J1136" s="61">
        <v>4.8</v>
      </c>
      <c r="K1136" s="61">
        <v>8.3000000000000007</v>
      </c>
      <c r="L1136" s="69">
        <f t="shared" ref="L1136:L1166" si="231">J1136*I1136/100</f>
        <v>1.1519999999999999</v>
      </c>
      <c r="M1136" s="69">
        <f t="shared" ref="M1136:M1166" si="232">K1136*I1136/100</f>
        <v>1.9920000000000002</v>
      </c>
      <c r="N1136" s="56">
        <f>INDEX(Rate_Chart!$A$1:$AK$127,MATCH(Data!J1136,Rate_Chart!$A$1:$A$127,0),MATCH(Data!K1136,Rate_Chart!$A$1:$AK$1,0))</f>
        <v>43.091153700000007</v>
      </c>
      <c r="O1136" s="57">
        <f t="shared" ref="O1136:O1166" si="233">N1136*I1136</f>
        <v>1034.1876888000002</v>
      </c>
      <c r="P1136" s="58">
        <f t="shared" ref="P1136:P1166" si="234">N1136/(J1136%+K1136%*2/3)</f>
        <v>417.01116483870976</v>
      </c>
      <c r="Q1136" s="58">
        <f t="shared" ref="Q1136:Q1166" si="235">P1136*2/3</f>
        <v>278.00744322580653</v>
      </c>
      <c r="R1136" s="66">
        <f t="shared" ref="R1136:R1166" si="236">O1136*1.75%</f>
        <v>18.098284554000003</v>
      </c>
      <c r="S1136" s="64">
        <f t="shared" ref="S1136:S1166" si="237">I1136*3.75</f>
        <v>90</v>
      </c>
      <c r="T1136" s="66">
        <f t="shared" ref="T1136:T1166" si="238">R1136+S1136+O1136</f>
        <v>1142.2859733540001</v>
      </c>
      <c r="U1136" s="68">
        <f t="shared" ref="U1136:U1166" si="239">T1136/I1136</f>
        <v>47.595248889750003</v>
      </c>
      <c r="V1136" s="68">
        <f t="shared" ref="V1136:V1166" si="240">U1136/(J1136%+K1136%*2/3)</f>
        <v>460.5991828040323</v>
      </c>
      <c r="W1136" s="68">
        <f t="shared" ref="W1136:W1166" si="241">V1136*2/3</f>
        <v>307.06612186935484</v>
      </c>
    </row>
    <row r="1137" spans="1:23" x14ac:dyDescent="0.25">
      <c r="A1137" s="1" t="s">
        <v>919</v>
      </c>
      <c r="B1137" s="61" t="s">
        <v>395</v>
      </c>
      <c r="C1137" s="1" t="s">
        <v>589</v>
      </c>
      <c r="D1137" s="1" t="s">
        <v>590</v>
      </c>
      <c r="E1137" s="1" t="s">
        <v>345</v>
      </c>
      <c r="F1137" s="62" t="str">
        <f t="shared" si="230"/>
        <v>60604</v>
      </c>
      <c r="G1137" s="255">
        <v>10620076</v>
      </c>
      <c r="H1137" s="1" t="s">
        <v>386</v>
      </c>
      <c r="I1137" s="61">
        <v>30</v>
      </c>
      <c r="J1137" s="61">
        <v>3.5</v>
      </c>
      <c r="K1137" s="61">
        <v>8</v>
      </c>
      <c r="L1137" s="69">
        <f t="shared" si="231"/>
        <v>1.05</v>
      </c>
      <c r="M1137" s="69">
        <f t="shared" si="232"/>
        <v>2.4</v>
      </c>
      <c r="N1137" s="56">
        <f>INDEX(Rate_Chart!$A$1:$AK$127,MATCH(Data!J1137,Rate_Chart!$A$1:$A$127,0),MATCH(Data!K1137,Rate_Chart!$A$1:$AK$1,0))</f>
        <v>36.836112000000007</v>
      </c>
      <c r="O1137" s="57">
        <f t="shared" si="233"/>
        <v>1105.0833600000003</v>
      </c>
      <c r="P1137" s="58">
        <f t="shared" si="234"/>
        <v>417.01258867924531</v>
      </c>
      <c r="Q1137" s="58">
        <f t="shared" si="235"/>
        <v>278.00839245283021</v>
      </c>
      <c r="R1137" s="66">
        <f t="shared" si="236"/>
        <v>19.338958800000007</v>
      </c>
      <c r="S1137" s="64">
        <f t="shared" si="237"/>
        <v>112.5</v>
      </c>
      <c r="T1137" s="66">
        <f t="shared" si="238"/>
        <v>1236.9223188000003</v>
      </c>
      <c r="U1137" s="68">
        <f t="shared" si="239"/>
        <v>41.230743960000012</v>
      </c>
      <c r="V1137" s="68">
        <f t="shared" si="240"/>
        <v>466.76313916981138</v>
      </c>
      <c r="W1137" s="68">
        <f t="shared" si="241"/>
        <v>311.17542611320761</v>
      </c>
    </row>
    <row r="1138" spans="1:23" x14ac:dyDescent="0.25">
      <c r="A1138" s="1" t="s">
        <v>920</v>
      </c>
      <c r="B1138" s="61" t="s">
        <v>394</v>
      </c>
      <c r="C1138" s="1" t="s">
        <v>589</v>
      </c>
      <c r="D1138" s="1" t="s">
        <v>590</v>
      </c>
      <c r="E1138" s="1" t="s">
        <v>345</v>
      </c>
      <c r="F1138" s="62" t="str">
        <f t="shared" si="230"/>
        <v>60604</v>
      </c>
      <c r="G1138" s="255">
        <v>10620076</v>
      </c>
      <c r="H1138" s="1" t="s">
        <v>385</v>
      </c>
      <c r="I1138" s="61">
        <v>25</v>
      </c>
      <c r="J1138" s="61">
        <v>5.6</v>
      </c>
      <c r="K1138" s="61">
        <v>8.4</v>
      </c>
      <c r="L1138" s="69">
        <f t="shared" si="231"/>
        <v>1.4</v>
      </c>
      <c r="M1138" s="69">
        <f t="shared" si="232"/>
        <v>2.1</v>
      </c>
      <c r="N1138" s="56">
        <f>INDEX(Rate_Chart!$A$1:$AK$127,MATCH(Data!J1138,Rate_Chart!$A$1:$A$127,0),MATCH(Data!K1138,Rate_Chart!$A$1:$AK$1,0))</f>
        <v>45.357199999999999</v>
      </c>
      <c r="O1138" s="57">
        <f t="shared" si="233"/>
        <v>1133.93</v>
      </c>
      <c r="P1138" s="58">
        <f t="shared" si="234"/>
        <v>404.97500000000002</v>
      </c>
      <c r="Q1138" s="58">
        <f t="shared" si="235"/>
        <v>269.98333333333335</v>
      </c>
      <c r="R1138" s="66">
        <f t="shared" si="236"/>
        <v>19.843775000000004</v>
      </c>
      <c r="S1138" s="64">
        <f t="shared" si="237"/>
        <v>93.75</v>
      </c>
      <c r="T1138" s="66">
        <f t="shared" si="238"/>
        <v>1247.5237750000001</v>
      </c>
      <c r="U1138" s="68">
        <f t="shared" si="239"/>
        <v>49.900951000000006</v>
      </c>
      <c r="V1138" s="68">
        <f t="shared" si="240"/>
        <v>445.54420535714297</v>
      </c>
      <c r="W1138" s="68">
        <f t="shared" si="241"/>
        <v>297.02947023809531</v>
      </c>
    </row>
    <row r="1139" spans="1:23" x14ac:dyDescent="0.25">
      <c r="A1139" s="1" t="s">
        <v>920</v>
      </c>
      <c r="B1139" s="61" t="s">
        <v>395</v>
      </c>
      <c r="C1139" s="1" t="s">
        <v>589</v>
      </c>
      <c r="D1139" s="1" t="s">
        <v>590</v>
      </c>
      <c r="E1139" s="1" t="s">
        <v>345</v>
      </c>
      <c r="F1139" s="62" t="str">
        <f t="shared" si="230"/>
        <v>60604</v>
      </c>
      <c r="G1139" s="255">
        <v>10620076</v>
      </c>
      <c r="H1139" s="1" t="s">
        <v>386</v>
      </c>
      <c r="I1139" s="61">
        <v>31</v>
      </c>
      <c r="J1139" s="61">
        <v>3.3</v>
      </c>
      <c r="K1139" s="61">
        <v>8</v>
      </c>
      <c r="L1139" s="69">
        <f t="shared" si="231"/>
        <v>1.0229999999999999</v>
      </c>
      <c r="M1139" s="69">
        <f t="shared" si="232"/>
        <v>2.48</v>
      </c>
      <c r="N1139" s="56">
        <f>INDEX(Rate_Chart!$A$1:$AK$127,MATCH(Data!J1139,Rate_Chart!$A$1:$A$127,0),MATCH(Data!K1139,Rate_Chart!$A$1:$AK$1,0))</f>
        <v>36.002112000000004</v>
      </c>
      <c r="O1139" s="57">
        <f t="shared" si="233"/>
        <v>1116.0654720000002</v>
      </c>
      <c r="P1139" s="58">
        <f t="shared" si="234"/>
        <v>417.01288030888031</v>
      </c>
      <c r="Q1139" s="58">
        <f t="shared" si="235"/>
        <v>278.00858687258687</v>
      </c>
      <c r="R1139" s="66">
        <f t="shared" si="236"/>
        <v>19.531145760000005</v>
      </c>
      <c r="S1139" s="64">
        <f t="shared" si="237"/>
        <v>116.25</v>
      </c>
      <c r="T1139" s="66">
        <f t="shared" si="238"/>
        <v>1251.8466177600003</v>
      </c>
      <c r="U1139" s="68">
        <f t="shared" si="239"/>
        <v>40.382148960000009</v>
      </c>
      <c r="V1139" s="68">
        <f t="shared" si="240"/>
        <v>467.74689915057917</v>
      </c>
      <c r="W1139" s="68">
        <f t="shared" si="241"/>
        <v>311.83126610038613</v>
      </c>
    </row>
    <row r="1140" spans="1:23" x14ac:dyDescent="0.25">
      <c r="A1140" s="1" t="s">
        <v>922</v>
      </c>
      <c r="B1140" s="61" t="s">
        <v>394</v>
      </c>
      <c r="C1140" s="1" t="s">
        <v>589</v>
      </c>
      <c r="D1140" s="1" t="s">
        <v>590</v>
      </c>
      <c r="E1140" s="1" t="s">
        <v>345</v>
      </c>
      <c r="F1140" s="62" t="str">
        <f t="shared" si="230"/>
        <v>60604</v>
      </c>
      <c r="G1140" s="255">
        <v>10620076</v>
      </c>
      <c r="H1140" s="1" t="s">
        <v>386</v>
      </c>
      <c r="I1140" s="61">
        <v>28</v>
      </c>
      <c r="J1140" s="61">
        <v>5.2</v>
      </c>
      <c r="K1140" s="61">
        <v>8.5</v>
      </c>
      <c r="L1140" s="69">
        <f t="shared" si="231"/>
        <v>1.456</v>
      </c>
      <c r="M1140" s="69">
        <f t="shared" si="232"/>
        <v>2.38</v>
      </c>
      <c r="N1140" s="56">
        <f>INDEX(Rate_Chart!$A$1:$AK$127,MATCH(Data!J1140,Rate_Chart!$A$1:$A$127,0),MATCH(Data!K1140,Rate_Chart!$A$1:$AK$1,0))</f>
        <v>45.315181500000008</v>
      </c>
      <c r="O1140" s="57">
        <f t="shared" si="233"/>
        <v>1268.8250820000003</v>
      </c>
      <c r="P1140" s="58">
        <f t="shared" si="234"/>
        <v>417.01087269938654</v>
      </c>
      <c r="Q1140" s="58">
        <f t="shared" si="235"/>
        <v>278.00724846625769</v>
      </c>
      <c r="R1140" s="66">
        <f t="shared" si="236"/>
        <v>22.204438935000006</v>
      </c>
      <c r="S1140" s="64">
        <f t="shared" si="237"/>
        <v>105</v>
      </c>
      <c r="T1140" s="66">
        <f t="shared" si="238"/>
        <v>1396.0295209350004</v>
      </c>
      <c r="U1140" s="68">
        <f t="shared" si="239"/>
        <v>49.858197176250016</v>
      </c>
      <c r="V1140" s="68">
        <f t="shared" si="240"/>
        <v>458.81776542561363</v>
      </c>
      <c r="W1140" s="68">
        <f t="shared" si="241"/>
        <v>305.8785102837424</v>
      </c>
    </row>
    <row r="1141" spans="1:23" x14ac:dyDescent="0.25">
      <c r="A1141" s="1" t="s">
        <v>922</v>
      </c>
      <c r="B1141" s="61" t="s">
        <v>395</v>
      </c>
      <c r="C1141" s="1" t="s">
        <v>589</v>
      </c>
      <c r="D1141" s="1" t="s">
        <v>590</v>
      </c>
      <c r="E1141" s="1" t="s">
        <v>345</v>
      </c>
      <c r="F1141" s="62" t="str">
        <f t="shared" si="230"/>
        <v>60604</v>
      </c>
      <c r="G1141" s="255">
        <v>10620076</v>
      </c>
      <c r="H1141" s="1" t="s">
        <v>386</v>
      </c>
      <c r="I1141" s="61">
        <v>29</v>
      </c>
      <c r="J1141" s="61">
        <v>3.3</v>
      </c>
      <c r="K1141" s="61">
        <v>8</v>
      </c>
      <c r="L1141" s="69">
        <f t="shared" si="231"/>
        <v>0.95699999999999985</v>
      </c>
      <c r="M1141" s="69">
        <f t="shared" si="232"/>
        <v>2.3199999999999998</v>
      </c>
      <c r="N1141" s="56">
        <f>INDEX(Rate_Chart!$A$1:$AK$127,MATCH(Data!J1141,Rate_Chart!$A$1:$A$127,0),MATCH(Data!K1141,Rate_Chart!$A$1:$AK$1,0))</f>
        <v>36.002112000000004</v>
      </c>
      <c r="O1141" s="57">
        <f t="shared" si="233"/>
        <v>1044.0612480000002</v>
      </c>
      <c r="P1141" s="58">
        <f t="shared" si="234"/>
        <v>417.01288030888031</v>
      </c>
      <c r="Q1141" s="58">
        <f t="shared" si="235"/>
        <v>278.00858687258687</v>
      </c>
      <c r="R1141" s="66">
        <f t="shared" si="236"/>
        <v>18.271071840000005</v>
      </c>
      <c r="S1141" s="64">
        <f t="shared" si="237"/>
        <v>108.75</v>
      </c>
      <c r="T1141" s="66">
        <f t="shared" si="238"/>
        <v>1171.0823198400003</v>
      </c>
      <c r="U1141" s="68">
        <f t="shared" si="239"/>
        <v>40.382148960000009</v>
      </c>
      <c r="V1141" s="68">
        <f t="shared" si="240"/>
        <v>467.74689915057917</v>
      </c>
      <c r="W1141" s="68">
        <f t="shared" si="241"/>
        <v>311.83126610038613</v>
      </c>
    </row>
    <row r="1142" spans="1:23" x14ac:dyDescent="0.25">
      <c r="A1142" s="1" t="s">
        <v>923</v>
      </c>
      <c r="B1142" s="61" t="s">
        <v>394</v>
      </c>
      <c r="C1142" s="1" t="s">
        <v>589</v>
      </c>
      <c r="D1142" s="1" t="s">
        <v>590</v>
      </c>
      <c r="E1142" s="1" t="s">
        <v>345</v>
      </c>
      <c r="F1142" s="62" t="str">
        <f t="shared" si="230"/>
        <v>60604</v>
      </c>
      <c r="G1142" s="255">
        <v>10620076</v>
      </c>
      <c r="H1142" s="1" t="s">
        <v>386</v>
      </c>
      <c r="I1142" s="61">
        <v>27</v>
      </c>
      <c r="J1142" s="61">
        <v>5.2</v>
      </c>
      <c r="K1142" s="61">
        <v>8.5</v>
      </c>
      <c r="L1142" s="69">
        <f t="shared" si="231"/>
        <v>1.4040000000000001</v>
      </c>
      <c r="M1142" s="69">
        <f t="shared" si="232"/>
        <v>2.2949999999999999</v>
      </c>
      <c r="N1142" s="56">
        <f>INDEX(Rate_Chart!$A$1:$AK$127,MATCH(Data!J1142,Rate_Chart!$A$1:$A$127,0),MATCH(Data!K1142,Rate_Chart!$A$1:$AK$1,0))</f>
        <v>45.315181500000008</v>
      </c>
      <c r="O1142" s="57">
        <f t="shared" si="233"/>
        <v>1223.5099005000002</v>
      </c>
      <c r="P1142" s="58">
        <f t="shared" si="234"/>
        <v>417.01087269938654</v>
      </c>
      <c r="Q1142" s="58">
        <f t="shared" si="235"/>
        <v>278.00724846625769</v>
      </c>
      <c r="R1142" s="66">
        <f t="shared" si="236"/>
        <v>21.411423258750006</v>
      </c>
      <c r="S1142" s="64">
        <f t="shared" si="237"/>
        <v>101.25</v>
      </c>
      <c r="T1142" s="66">
        <f t="shared" si="238"/>
        <v>1346.1713237587501</v>
      </c>
      <c r="U1142" s="68">
        <f t="shared" si="239"/>
        <v>49.858197176250002</v>
      </c>
      <c r="V1142" s="68">
        <f t="shared" si="240"/>
        <v>458.81776542561346</v>
      </c>
      <c r="W1142" s="68">
        <f t="shared" si="241"/>
        <v>305.87851028374229</v>
      </c>
    </row>
    <row r="1143" spans="1:23" x14ac:dyDescent="0.25">
      <c r="A1143" s="1" t="s">
        <v>923</v>
      </c>
      <c r="B1143" s="61" t="s">
        <v>395</v>
      </c>
      <c r="C1143" s="1" t="s">
        <v>589</v>
      </c>
      <c r="D1143" s="1" t="s">
        <v>590</v>
      </c>
      <c r="E1143" s="1" t="s">
        <v>345</v>
      </c>
      <c r="F1143" s="62" t="str">
        <f t="shared" si="230"/>
        <v>60604</v>
      </c>
      <c r="G1143" s="255">
        <v>10620076</v>
      </c>
      <c r="H1143" s="1" t="s">
        <v>386</v>
      </c>
      <c r="I1143" s="61">
        <v>27</v>
      </c>
      <c r="J1143" s="61">
        <v>3.2</v>
      </c>
      <c r="K1143" s="61">
        <v>8</v>
      </c>
      <c r="L1143" s="69">
        <f t="shared" si="231"/>
        <v>0.8640000000000001</v>
      </c>
      <c r="M1143" s="69">
        <f t="shared" si="232"/>
        <v>2.16</v>
      </c>
      <c r="N1143" s="56">
        <f>INDEX(Rate_Chart!$A$1:$AK$127,MATCH(Data!J1143,Rate_Chart!$A$1:$A$127,0),MATCH(Data!K1143,Rate_Chart!$A$1:$AK$1,0))</f>
        <v>35.585112000000002</v>
      </c>
      <c r="O1143" s="57">
        <f t="shared" si="233"/>
        <v>960.79802400000005</v>
      </c>
      <c r="P1143" s="58">
        <f t="shared" si="234"/>
        <v>417.01303124999998</v>
      </c>
      <c r="Q1143" s="58">
        <f t="shared" si="235"/>
        <v>278.00868750000001</v>
      </c>
      <c r="R1143" s="66">
        <f t="shared" si="236"/>
        <v>16.813965420000002</v>
      </c>
      <c r="S1143" s="64">
        <f t="shared" si="237"/>
        <v>101.25</v>
      </c>
      <c r="T1143" s="66">
        <f t="shared" si="238"/>
        <v>1078.8619894200001</v>
      </c>
      <c r="U1143" s="68">
        <f t="shared" si="239"/>
        <v>39.957851460000001</v>
      </c>
      <c r="V1143" s="68">
        <f t="shared" si="240"/>
        <v>468.25607179687495</v>
      </c>
      <c r="W1143" s="68">
        <f t="shared" si="241"/>
        <v>312.17071453124998</v>
      </c>
    </row>
    <row r="1144" spans="1:23" x14ac:dyDescent="0.25">
      <c r="A1144" s="1" t="s">
        <v>924</v>
      </c>
      <c r="B1144" s="61" t="s">
        <v>394</v>
      </c>
      <c r="C1144" s="1" t="s">
        <v>589</v>
      </c>
      <c r="D1144" s="1" t="s">
        <v>590</v>
      </c>
      <c r="E1144" s="1" t="s">
        <v>345</v>
      </c>
      <c r="F1144" s="62" t="str">
        <f t="shared" si="230"/>
        <v>60604</v>
      </c>
      <c r="G1144" s="255">
        <v>10620076</v>
      </c>
      <c r="H1144" s="1" t="s">
        <v>386</v>
      </c>
      <c r="I1144" s="61">
        <v>27</v>
      </c>
      <c r="J1144" s="61">
        <v>4.5999999999999996</v>
      </c>
      <c r="K1144" s="61">
        <v>8.3000000000000007</v>
      </c>
      <c r="L1144" s="69">
        <f t="shared" si="231"/>
        <v>1.242</v>
      </c>
      <c r="M1144" s="69">
        <f t="shared" si="232"/>
        <v>2.2410000000000001</v>
      </c>
      <c r="N1144" s="56">
        <f>INDEX(Rate_Chart!$A$1:$AK$127,MATCH(Data!J1144,Rate_Chart!$A$1:$A$127,0),MATCH(Data!K1144,Rate_Chart!$A$1:$AK$1,0))</f>
        <v>42.257153700000003</v>
      </c>
      <c r="O1144" s="57">
        <f t="shared" si="233"/>
        <v>1140.9431499000002</v>
      </c>
      <c r="P1144" s="58">
        <f t="shared" si="234"/>
        <v>417.01138519736844</v>
      </c>
      <c r="Q1144" s="58">
        <f t="shared" si="235"/>
        <v>278.00759013157898</v>
      </c>
      <c r="R1144" s="66">
        <f t="shared" si="236"/>
        <v>19.966505123250005</v>
      </c>
      <c r="S1144" s="64">
        <f t="shared" si="237"/>
        <v>101.25</v>
      </c>
      <c r="T1144" s="66">
        <f t="shared" si="238"/>
        <v>1262.1596550232503</v>
      </c>
      <c r="U1144" s="68">
        <f t="shared" si="239"/>
        <v>46.746653889750007</v>
      </c>
      <c r="V1144" s="68">
        <f t="shared" si="240"/>
        <v>461.31566338569087</v>
      </c>
      <c r="W1144" s="68">
        <f t="shared" si="241"/>
        <v>307.5437755904606</v>
      </c>
    </row>
    <row r="1145" spans="1:23" x14ac:dyDescent="0.25">
      <c r="A1145" s="1" t="s">
        <v>924</v>
      </c>
      <c r="B1145" s="61" t="s">
        <v>395</v>
      </c>
      <c r="C1145" s="1" t="s">
        <v>589</v>
      </c>
      <c r="D1145" s="1" t="s">
        <v>590</v>
      </c>
      <c r="E1145" s="1" t="s">
        <v>345</v>
      </c>
      <c r="F1145" s="62" t="str">
        <f t="shared" si="230"/>
        <v>60604</v>
      </c>
      <c r="G1145" s="255">
        <v>10620076</v>
      </c>
      <c r="H1145" s="1" t="s">
        <v>386</v>
      </c>
      <c r="I1145" s="61">
        <v>29</v>
      </c>
      <c r="J1145" s="61">
        <v>3.2</v>
      </c>
      <c r="K1145" s="61">
        <v>8</v>
      </c>
      <c r="L1145" s="69">
        <f t="shared" si="231"/>
        <v>0.92800000000000016</v>
      </c>
      <c r="M1145" s="69">
        <f t="shared" si="232"/>
        <v>2.3199999999999998</v>
      </c>
      <c r="N1145" s="56">
        <f>INDEX(Rate_Chart!$A$1:$AK$127,MATCH(Data!J1145,Rate_Chart!$A$1:$A$127,0),MATCH(Data!K1145,Rate_Chart!$A$1:$AK$1,0))</f>
        <v>35.585112000000002</v>
      </c>
      <c r="O1145" s="57">
        <f t="shared" si="233"/>
        <v>1031.9682480000001</v>
      </c>
      <c r="P1145" s="58">
        <f t="shared" si="234"/>
        <v>417.01303124999998</v>
      </c>
      <c r="Q1145" s="58">
        <f t="shared" si="235"/>
        <v>278.00868750000001</v>
      </c>
      <c r="R1145" s="66">
        <f t="shared" si="236"/>
        <v>18.059444340000002</v>
      </c>
      <c r="S1145" s="64">
        <f t="shared" si="237"/>
        <v>108.75</v>
      </c>
      <c r="T1145" s="66">
        <f t="shared" si="238"/>
        <v>1158.7776923400002</v>
      </c>
      <c r="U1145" s="68">
        <f t="shared" si="239"/>
        <v>39.957851460000008</v>
      </c>
      <c r="V1145" s="68">
        <f t="shared" si="240"/>
        <v>468.25607179687501</v>
      </c>
      <c r="W1145" s="68">
        <f t="shared" si="241"/>
        <v>312.17071453124998</v>
      </c>
    </row>
    <row r="1146" spans="1:23" x14ac:dyDescent="0.25">
      <c r="A1146" s="1" t="s">
        <v>921</v>
      </c>
      <c r="B1146" s="61" t="s">
        <v>394</v>
      </c>
      <c r="C1146" s="1" t="s">
        <v>589</v>
      </c>
      <c r="D1146" s="1" t="s">
        <v>865</v>
      </c>
      <c r="E1146" s="1" t="s">
        <v>346</v>
      </c>
      <c r="F1146" s="62" t="str">
        <f t="shared" si="230"/>
        <v>60605</v>
      </c>
      <c r="G1146" s="255">
        <v>10620061</v>
      </c>
      <c r="H1146" s="1" t="s">
        <v>385</v>
      </c>
      <c r="I1146" s="61">
        <v>40</v>
      </c>
      <c r="J1146" s="61">
        <v>6.7</v>
      </c>
      <c r="K1146" s="61">
        <v>8.8000000000000007</v>
      </c>
      <c r="L1146" s="69">
        <f t="shared" si="231"/>
        <v>2.68</v>
      </c>
      <c r="M1146" s="69">
        <f t="shared" si="232"/>
        <v>3.52</v>
      </c>
      <c r="N1146" s="56">
        <f>INDEX(Rate_Chart!$A$1:$AK$127,MATCH(Data!J1146,Rate_Chart!$A$1:$A$127,0),MATCH(Data!K1146,Rate_Chart!$A$1:$AK$1,0))</f>
        <v>55.385550000000002</v>
      </c>
      <c r="O1146" s="57">
        <f t="shared" si="233"/>
        <v>2215.422</v>
      </c>
      <c r="P1146" s="58">
        <f t="shared" si="234"/>
        <v>440.73381962864721</v>
      </c>
      <c r="Q1146" s="58">
        <f t="shared" si="235"/>
        <v>293.82254641909816</v>
      </c>
      <c r="R1146" s="66">
        <f t="shared" si="236"/>
        <v>38.769885000000002</v>
      </c>
      <c r="S1146" s="64">
        <f t="shared" si="237"/>
        <v>150</v>
      </c>
      <c r="T1146" s="66">
        <f t="shared" si="238"/>
        <v>2404.1918850000002</v>
      </c>
      <c r="U1146" s="68">
        <f t="shared" si="239"/>
        <v>60.104797125000005</v>
      </c>
      <c r="V1146" s="68">
        <f t="shared" si="240"/>
        <v>478.28751027851456</v>
      </c>
      <c r="W1146" s="68">
        <f t="shared" si="241"/>
        <v>318.85834018567635</v>
      </c>
    </row>
    <row r="1147" spans="1:23" x14ac:dyDescent="0.25">
      <c r="A1147" s="1" t="s">
        <v>921</v>
      </c>
      <c r="B1147" s="61" t="s">
        <v>395</v>
      </c>
      <c r="C1147" s="1" t="s">
        <v>589</v>
      </c>
      <c r="D1147" s="1" t="s">
        <v>865</v>
      </c>
      <c r="E1147" s="1" t="s">
        <v>346</v>
      </c>
      <c r="F1147" s="62" t="str">
        <f t="shared" si="230"/>
        <v>60605</v>
      </c>
      <c r="G1147" s="255">
        <v>10620061</v>
      </c>
      <c r="H1147" s="1" t="s">
        <v>386</v>
      </c>
      <c r="I1147" s="61">
        <v>73</v>
      </c>
      <c r="J1147" s="61">
        <v>4.0999999999999996</v>
      </c>
      <c r="K1147" s="61">
        <v>8.3000000000000007</v>
      </c>
      <c r="L1147" s="69">
        <f t="shared" si="231"/>
        <v>2.9929999999999994</v>
      </c>
      <c r="M1147" s="69">
        <f t="shared" si="232"/>
        <v>6.0590000000000011</v>
      </c>
      <c r="N1147" s="56">
        <f>INDEX(Rate_Chart!$A$1:$AK$127,MATCH(Data!J1147,Rate_Chart!$A$1:$A$127,0),MATCH(Data!K1147,Rate_Chart!$A$1:$AK$1,0))</f>
        <v>40.172153700000003</v>
      </c>
      <c r="O1147" s="57">
        <f t="shared" si="233"/>
        <v>2932.5672201000002</v>
      </c>
      <c r="P1147" s="58">
        <f t="shared" si="234"/>
        <v>417.01197612456752</v>
      </c>
      <c r="Q1147" s="58">
        <f t="shared" si="235"/>
        <v>278.00798408304502</v>
      </c>
      <c r="R1147" s="66">
        <f t="shared" si="236"/>
        <v>51.319926351750006</v>
      </c>
      <c r="S1147" s="64">
        <f t="shared" si="237"/>
        <v>273.75</v>
      </c>
      <c r="T1147" s="66">
        <f t="shared" si="238"/>
        <v>3257.6371464517501</v>
      </c>
      <c r="U1147" s="68">
        <f t="shared" si="239"/>
        <v>44.625166389749999</v>
      </c>
      <c r="V1147" s="68">
        <f t="shared" si="240"/>
        <v>463.23702134688585</v>
      </c>
      <c r="W1147" s="68">
        <f t="shared" si="241"/>
        <v>308.82468089792388</v>
      </c>
    </row>
    <row r="1148" spans="1:23" x14ac:dyDescent="0.25">
      <c r="A1148" s="1" t="s">
        <v>902</v>
      </c>
      <c r="B1148" s="61" t="s">
        <v>394</v>
      </c>
      <c r="C1148" s="1" t="s">
        <v>589</v>
      </c>
      <c r="D1148" s="1" t="s">
        <v>865</v>
      </c>
      <c r="E1148" s="1" t="s">
        <v>346</v>
      </c>
      <c r="F1148" s="62" t="str">
        <f t="shared" si="230"/>
        <v>60605</v>
      </c>
      <c r="G1148" s="255">
        <v>10620061</v>
      </c>
      <c r="H1148" s="1" t="s">
        <v>385</v>
      </c>
      <c r="I1148" s="61">
        <v>65</v>
      </c>
      <c r="J1148" s="61">
        <v>6.1</v>
      </c>
      <c r="K1148" s="61">
        <v>8.8000000000000007</v>
      </c>
      <c r="L1148" s="69">
        <f t="shared" si="231"/>
        <v>3.9649999999999999</v>
      </c>
      <c r="M1148" s="69">
        <f t="shared" si="232"/>
        <v>5.72</v>
      </c>
      <c r="N1148" s="56">
        <f>INDEX(Rate_Chart!$A$1:$AK$127,MATCH(Data!J1148,Rate_Chart!$A$1:$A$127,0),MATCH(Data!K1148,Rate_Chart!$A$1:$AK$1,0))</f>
        <v>50.425650000000005</v>
      </c>
      <c r="O1148" s="57">
        <f t="shared" si="233"/>
        <v>3277.6672500000004</v>
      </c>
      <c r="P1148" s="58">
        <f t="shared" si="234"/>
        <v>421.38426183844012</v>
      </c>
      <c r="Q1148" s="58">
        <f t="shared" si="235"/>
        <v>280.92284122562677</v>
      </c>
      <c r="R1148" s="66">
        <f t="shared" si="236"/>
        <v>57.35917687500001</v>
      </c>
      <c r="S1148" s="64">
        <f t="shared" si="237"/>
        <v>243.75</v>
      </c>
      <c r="T1148" s="66">
        <f t="shared" si="238"/>
        <v>3578.7764268750007</v>
      </c>
      <c r="U1148" s="68">
        <f t="shared" si="239"/>
        <v>55.058098875000013</v>
      </c>
      <c r="V1148" s="68">
        <f t="shared" si="240"/>
        <v>460.09553377437334</v>
      </c>
      <c r="W1148" s="68">
        <f t="shared" si="241"/>
        <v>306.73035584958222</v>
      </c>
    </row>
    <row r="1149" spans="1:23" x14ac:dyDescent="0.25">
      <c r="A1149" s="1" t="s">
        <v>902</v>
      </c>
      <c r="B1149" s="61" t="s">
        <v>395</v>
      </c>
      <c r="C1149" s="1" t="s">
        <v>589</v>
      </c>
      <c r="D1149" s="1" t="s">
        <v>865</v>
      </c>
      <c r="E1149" s="1" t="s">
        <v>346</v>
      </c>
      <c r="F1149" s="62" t="str">
        <f t="shared" si="230"/>
        <v>60605</v>
      </c>
      <c r="G1149" s="255">
        <v>10620061</v>
      </c>
      <c r="H1149" s="1" t="s">
        <v>386</v>
      </c>
      <c r="I1149" s="61">
        <v>69</v>
      </c>
      <c r="J1149" s="61">
        <v>3.7</v>
      </c>
      <c r="K1149" s="61">
        <v>8.1</v>
      </c>
      <c r="L1149" s="69">
        <f t="shared" si="231"/>
        <v>2.5529999999999999</v>
      </c>
      <c r="M1149" s="69">
        <f t="shared" si="232"/>
        <v>5.5889999999999995</v>
      </c>
      <c r="N1149" s="56">
        <f>INDEX(Rate_Chart!$A$1:$AK$127,MATCH(Data!J1149,Rate_Chart!$A$1:$A$127,0),MATCH(Data!K1149,Rate_Chart!$A$1:$AK$1,0))</f>
        <v>37.948125900000008</v>
      </c>
      <c r="O1149" s="57">
        <f t="shared" si="233"/>
        <v>2618.4206871000006</v>
      </c>
      <c r="P1149" s="58">
        <f t="shared" si="234"/>
        <v>417.01237252747262</v>
      </c>
      <c r="Q1149" s="58">
        <f t="shared" si="235"/>
        <v>278.00824835164843</v>
      </c>
      <c r="R1149" s="66">
        <f t="shared" si="236"/>
        <v>45.822362024250012</v>
      </c>
      <c r="S1149" s="64">
        <f t="shared" si="237"/>
        <v>258.75</v>
      </c>
      <c r="T1149" s="66">
        <f t="shared" si="238"/>
        <v>2922.9930491242508</v>
      </c>
      <c r="U1149" s="68">
        <f t="shared" si="239"/>
        <v>42.362218103250008</v>
      </c>
      <c r="V1149" s="68">
        <f t="shared" si="240"/>
        <v>465.51888025549459</v>
      </c>
      <c r="W1149" s="68">
        <f t="shared" si="241"/>
        <v>310.34592017032975</v>
      </c>
    </row>
    <row r="1150" spans="1:23" x14ac:dyDescent="0.25">
      <c r="A1150" s="1" t="s">
        <v>903</v>
      </c>
      <c r="B1150" s="61" t="s">
        <v>394</v>
      </c>
      <c r="C1150" s="1" t="s">
        <v>589</v>
      </c>
      <c r="D1150" s="1" t="s">
        <v>865</v>
      </c>
      <c r="E1150" s="1" t="s">
        <v>346</v>
      </c>
      <c r="F1150" s="62" t="str">
        <f t="shared" si="230"/>
        <v>60605</v>
      </c>
      <c r="G1150" s="255">
        <v>10620061</v>
      </c>
      <c r="H1150" s="1" t="s">
        <v>385</v>
      </c>
      <c r="I1150" s="61">
        <v>73</v>
      </c>
      <c r="J1150" s="61">
        <v>6.5</v>
      </c>
      <c r="K1150" s="61">
        <v>8.8000000000000007</v>
      </c>
      <c r="L1150" s="69">
        <f t="shared" si="231"/>
        <v>4.7450000000000001</v>
      </c>
      <c r="M1150" s="69">
        <f t="shared" si="232"/>
        <v>6.4240000000000013</v>
      </c>
      <c r="N1150" s="56">
        <f>INDEX(Rate_Chart!$A$1:$AK$127,MATCH(Data!J1150,Rate_Chart!$A$1:$A$127,0),MATCH(Data!K1150,Rate_Chart!$A$1:$AK$1,0))</f>
        <v>53.732250000000001</v>
      </c>
      <c r="O1150" s="57">
        <f t="shared" si="233"/>
        <v>3922.4542500000002</v>
      </c>
      <c r="P1150" s="58">
        <f t="shared" si="234"/>
        <v>434.49258760107813</v>
      </c>
      <c r="Q1150" s="58">
        <f t="shared" si="235"/>
        <v>289.66172506738542</v>
      </c>
      <c r="R1150" s="66">
        <f t="shared" si="236"/>
        <v>68.642949375000015</v>
      </c>
      <c r="S1150" s="64">
        <f t="shared" si="237"/>
        <v>273.75</v>
      </c>
      <c r="T1150" s="66">
        <f t="shared" si="238"/>
        <v>4264.8471993749999</v>
      </c>
      <c r="U1150" s="68">
        <f t="shared" si="239"/>
        <v>58.422564375</v>
      </c>
      <c r="V1150" s="68">
        <f t="shared" si="240"/>
        <v>472.41965801886789</v>
      </c>
      <c r="W1150" s="68">
        <f t="shared" si="241"/>
        <v>314.94643867924526</v>
      </c>
    </row>
    <row r="1151" spans="1:23" x14ac:dyDescent="0.25">
      <c r="A1151" s="1" t="s">
        <v>903</v>
      </c>
      <c r="B1151" s="61" t="s">
        <v>395</v>
      </c>
      <c r="C1151" s="1" t="s">
        <v>589</v>
      </c>
      <c r="D1151" s="1" t="s">
        <v>865</v>
      </c>
      <c r="E1151" s="1" t="s">
        <v>346</v>
      </c>
      <c r="F1151" s="62" t="str">
        <f t="shared" si="230"/>
        <v>60605</v>
      </c>
      <c r="G1151" s="255">
        <v>10620061</v>
      </c>
      <c r="H1151" s="1" t="s">
        <v>386</v>
      </c>
      <c r="I1151" s="61">
        <v>73</v>
      </c>
      <c r="J1151" s="61">
        <v>4</v>
      </c>
      <c r="K1151" s="61">
        <v>8.1</v>
      </c>
      <c r="L1151" s="69">
        <f t="shared" si="231"/>
        <v>2.92</v>
      </c>
      <c r="M1151" s="69">
        <f t="shared" si="232"/>
        <v>5.9129999999999994</v>
      </c>
      <c r="N1151" s="56">
        <f>INDEX(Rate_Chart!$A$1:$AK$127,MATCH(Data!J1151,Rate_Chart!$A$1:$A$127,0),MATCH(Data!K1151,Rate_Chart!$A$1:$AK$1,0))</f>
        <v>39.199125899999999</v>
      </c>
      <c r="O1151" s="57">
        <f t="shared" si="233"/>
        <v>2861.5361906999997</v>
      </c>
      <c r="P1151" s="58">
        <f t="shared" si="234"/>
        <v>417.01197765957443</v>
      </c>
      <c r="Q1151" s="58">
        <f t="shared" si="235"/>
        <v>278.00798510638293</v>
      </c>
      <c r="R1151" s="66">
        <f t="shared" si="236"/>
        <v>50.076883337250003</v>
      </c>
      <c r="S1151" s="64">
        <f t="shared" si="237"/>
        <v>273.75</v>
      </c>
      <c r="T1151" s="66">
        <f t="shared" si="238"/>
        <v>3185.3630740372496</v>
      </c>
      <c r="U1151" s="68">
        <f t="shared" si="239"/>
        <v>43.635110603249991</v>
      </c>
      <c r="V1151" s="68">
        <f t="shared" si="240"/>
        <v>464.20330428989354</v>
      </c>
      <c r="W1151" s="68">
        <f t="shared" si="241"/>
        <v>309.46886952659571</v>
      </c>
    </row>
    <row r="1152" spans="1:23" x14ac:dyDescent="0.25">
      <c r="A1152" s="1" t="s">
        <v>904</v>
      </c>
      <c r="B1152" s="61" t="s">
        <v>394</v>
      </c>
      <c r="C1152" s="1" t="s">
        <v>589</v>
      </c>
      <c r="D1152" s="1" t="s">
        <v>865</v>
      </c>
      <c r="E1152" s="1" t="s">
        <v>346</v>
      </c>
      <c r="F1152" s="62" t="str">
        <f t="shared" si="230"/>
        <v>60605</v>
      </c>
      <c r="G1152" s="255">
        <v>10620061</v>
      </c>
      <c r="H1152" s="1" t="s">
        <v>385</v>
      </c>
      <c r="I1152" s="61">
        <v>68</v>
      </c>
      <c r="J1152" s="61">
        <v>6.2</v>
      </c>
      <c r="K1152" s="61">
        <v>8.8000000000000007</v>
      </c>
      <c r="L1152" s="69">
        <f t="shared" si="231"/>
        <v>4.2160000000000002</v>
      </c>
      <c r="M1152" s="69">
        <f t="shared" si="232"/>
        <v>5.9840000000000009</v>
      </c>
      <c r="N1152" s="56">
        <f>INDEX(Rate_Chart!$A$1:$AK$127,MATCH(Data!J1152,Rate_Chart!$A$1:$A$127,0),MATCH(Data!K1152,Rate_Chart!$A$1:$AK$1,0))</f>
        <v>51.252300000000005</v>
      </c>
      <c r="O1152" s="57">
        <f t="shared" si="233"/>
        <v>3485.1564000000003</v>
      </c>
      <c r="P1152" s="58">
        <f t="shared" si="234"/>
        <v>424.74281767955802</v>
      </c>
      <c r="Q1152" s="58">
        <f t="shared" si="235"/>
        <v>283.1618784530387</v>
      </c>
      <c r="R1152" s="66">
        <f t="shared" si="236"/>
        <v>60.990237000000008</v>
      </c>
      <c r="S1152" s="64">
        <f t="shared" si="237"/>
        <v>255</v>
      </c>
      <c r="T1152" s="66">
        <f t="shared" si="238"/>
        <v>3801.1466370000003</v>
      </c>
      <c r="U1152" s="68">
        <f t="shared" si="239"/>
        <v>55.899215250000005</v>
      </c>
      <c r="V1152" s="68">
        <f t="shared" si="240"/>
        <v>463.25316505524864</v>
      </c>
      <c r="W1152" s="68">
        <f t="shared" si="241"/>
        <v>308.83544337016576</v>
      </c>
    </row>
    <row r="1153" spans="1:23" x14ac:dyDescent="0.25">
      <c r="A1153" s="1" t="s">
        <v>904</v>
      </c>
      <c r="B1153" s="61" t="s">
        <v>395</v>
      </c>
      <c r="C1153" s="1" t="s">
        <v>589</v>
      </c>
      <c r="D1153" s="1" t="s">
        <v>865</v>
      </c>
      <c r="E1153" s="1" t="s">
        <v>346</v>
      </c>
      <c r="F1153" s="62" t="str">
        <f t="shared" si="230"/>
        <v>60605</v>
      </c>
      <c r="G1153" s="255">
        <v>10620061</v>
      </c>
      <c r="H1153" s="1" t="s">
        <v>386</v>
      </c>
      <c r="I1153" s="61">
        <v>81</v>
      </c>
      <c r="J1153" s="61">
        <v>4.0999999999999996</v>
      </c>
      <c r="K1153" s="61">
        <v>8.1999999999999993</v>
      </c>
      <c r="L1153" s="69">
        <f t="shared" si="231"/>
        <v>3.3209999999999997</v>
      </c>
      <c r="M1153" s="69">
        <f t="shared" si="232"/>
        <v>6.6419999999999995</v>
      </c>
      <c r="N1153" s="56">
        <f>INDEX(Rate_Chart!$A$1:$AK$127,MATCH(Data!J1153,Rate_Chart!$A$1:$A$127,0),MATCH(Data!K1153,Rate_Chart!$A$1:$AK$1,0))</f>
        <v>39.894139799999998</v>
      </c>
      <c r="O1153" s="57">
        <f t="shared" si="233"/>
        <v>3231.4253237999997</v>
      </c>
      <c r="P1153" s="58">
        <f t="shared" si="234"/>
        <v>417.01191428571434</v>
      </c>
      <c r="Q1153" s="58">
        <f t="shared" si="235"/>
        <v>278.00794285714289</v>
      </c>
      <c r="R1153" s="66">
        <f t="shared" si="236"/>
        <v>56.5499431665</v>
      </c>
      <c r="S1153" s="64">
        <f t="shared" si="237"/>
        <v>303.75</v>
      </c>
      <c r="T1153" s="66">
        <f t="shared" si="238"/>
        <v>3591.7252669664995</v>
      </c>
      <c r="U1153" s="68">
        <f t="shared" si="239"/>
        <v>44.342287246499993</v>
      </c>
      <c r="V1153" s="68">
        <f t="shared" si="240"/>
        <v>463.50822905749129</v>
      </c>
      <c r="W1153" s="68">
        <f t="shared" si="241"/>
        <v>309.00548603832755</v>
      </c>
    </row>
    <row r="1154" spans="1:23" x14ac:dyDescent="0.25">
      <c r="A1154" s="1" t="s">
        <v>905</v>
      </c>
      <c r="B1154" s="61" t="s">
        <v>394</v>
      </c>
      <c r="C1154" s="1" t="s">
        <v>589</v>
      </c>
      <c r="D1154" s="1" t="s">
        <v>865</v>
      </c>
      <c r="E1154" s="1" t="s">
        <v>346</v>
      </c>
      <c r="F1154" s="62" t="str">
        <f t="shared" si="230"/>
        <v>60605</v>
      </c>
      <c r="G1154" s="255">
        <v>10620061</v>
      </c>
      <c r="H1154" s="1" t="s">
        <v>385</v>
      </c>
      <c r="I1154" s="61">
        <v>62</v>
      </c>
      <c r="J1154" s="61">
        <v>6</v>
      </c>
      <c r="K1154" s="61">
        <v>8.8000000000000007</v>
      </c>
      <c r="L1154" s="69">
        <f t="shared" si="231"/>
        <v>3.72</v>
      </c>
      <c r="M1154" s="69">
        <f t="shared" si="232"/>
        <v>5.4560000000000004</v>
      </c>
      <c r="N1154" s="56">
        <f>INDEX(Rate_Chart!$A$1:$AK$127,MATCH(Data!J1154,Rate_Chart!$A$1:$A$127,0),MATCH(Data!K1154,Rate_Chart!$A$1:$AK$1,0))</f>
        <v>49.599000000000004</v>
      </c>
      <c r="O1154" s="57">
        <f t="shared" si="233"/>
        <v>3075.1380000000004</v>
      </c>
      <c r="P1154" s="58">
        <f t="shared" si="234"/>
        <v>417.96910112359552</v>
      </c>
      <c r="Q1154" s="58">
        <f t="shared" si="235"/>
        <v>278.64606741573033</v>
      </c>
      <c r="R1154" s="66">
        <f t="shared" si="236"/>
        <v>53.814915000000013</v>
      </c>
      <c r="S1154" s="64">
        <f t="shared" si="237"/>
        <v>232.5</v>
      </c>
      <c r="T1154" s="66">
        <f t="shared" si="238"/>
        <v>3361.4529150000003</v>
      </c>
      <c r="U1154" s="68">
        <f t="shared" si="239"/>
        <v>54.216982500000007</v>
      </c>
      <c r="V1154" s="68">
        <f t="shared" si="240"/>
        <v>456.8846839887641</v>
      </c>
      <c r="W1154" s="68">
        <f t="shared" si="241"/>
        <v>304.58978932584273</v>
      </c>
    </row>
    <row r="1155" spans="1:23" x14ac:dyDescent="0.25">
      <c r="A1155" s="1" t="s">
        <v>905</v>
      </c>
      <c r="B1155" s="61" t="s">
        <v>394</v>
      </c>
      <c r="C1155" s="1" t="s">
        <v>589</v>
      </c>
      <c r="D1155" s="1" t="s">
        <v>865</v>
      </c>
      <c r="E1155" s="1" t="s">
        <v>346</v>
      </c>
      <c r="F1155" s="62" t="str">
        <f t="shared" si="230"/>
        <v>60605</v>
      </c>
      <c r="G1155" s="255">
        <v>10620061</v>
      </c>
      <c r="H1155" s="1" t="s">
        <v>386</v>
      </c>
      <c r="I1155" s="61">
        <v>60</v>
      </c>
      <c r="J1155" s="61">
        <v>3.5</v>
      </c>
      <c r="K1155" s="61">
        <v>8.1</v>
      </c>
      <c r="L1155" s="69">
        <f t="shared" si="231"/>
        <v>2.1</v>
      </c>
      <c r="M1155" s="69">
        <f t="shared" si="232"/>
        <v>4.8600000000000003</v>
      </c>
      <c r="N1155" s="56">
        <f>INDEX(Rate_Chart!$A$1:$AK$127,MATCH(Data!J1155,Rate_Chart!$A$1:$A$127,0),MATCH(Data!K1155,Rate_Chart!$A$1:$AK$1,0))</f>
        <v>37.114125900000005</v>
      </c>
      <c r="O1155" s="57">
        <f t="shared" si="233"/>
        <v>2226.8475540000004</v>
      </c>
      <c r="P1155" s="58">
        <f t="shared" si="234"/>
        <v>417.01265056179784</v>
      </c>
      <c r="Q1155" s="58">
        <f t="shared" si="235"/>
        <v>278.00843370786521</v>
      </c>
      <c r="R1155" s="66">
        <f t="shared" si="236"/>
        <v>38.969832195000009</v>
      </c>
      <c r="S1155" s="64">
        <f t="shared" si="237"/>
        <v>225</v>
      </c>
      <c r="T1155" s="66">
        <f t="shared" si="238"/>
        <v>2490.8173861950004</v>
      </c>
      <c r="U1155" s="68">
        <f t="shared" si="239"/>
        <v>41.513623103250005</v>
      </c>
      <c r="V1155" s="68">
        <f t="shared" si="240"/>
        <v>466.44520340730344</v>
      </c>
      <c r="W1155" s="68">
        <f t="shared" si="241"/>
        <v>310.96346893820231</v>
      </c>
    </row>
    <row r="1156" spans="1:23" x14ac:dyDescent="0.25">
      <c r="A1156" s="1" t="s">
        <v>905</v>
      </c>
      <c r="B1156" s="61" t="s">
        <v>395</v>
      </c>
      <c r="C1156" s="1" t="s">
        <v>589</v>
      </c>
      <c r="D1156" s="1" t="s">
        <v>865</v>
      </c>
      <c r="E1156" s="1" t="s">
        <v>346</v>
      </c>
      <c r="F1156" s="62" t="str">
        <f t="shared" si="230"/>
        <v>60605</v>
      </c>
      <c r="G1156" s="255">
        <v>10620061</v>
      </c>
      <c r="H1156" s="1" t="s">
        <v>386</v>
      </c>
      <c r="I1156" s="61">
        <v>88</v>
      </c>
      <c r="J1156" s="61">
        <v>3.6</v>
      </c>
      <c r="K1156" s="61">
        <v>8.1</v>
      </c>
      <c r="L1156" s="69">
        <f t="shared" si="231"/>
        <v>3.1680000000000001</v>
      </c>
      <c r="M1156" s="69">
        <f t="shared" si="232"/>
        <v>7.1279999999999992</v>
      </c>
      <c r="N1156" s="56">
        <f>INDEX(Rate_Chart!$A$1:$AK$127,MATCH(Data!J1156,Rate_Chart!$A$1:$A$127,0),MATCH(Data!K1156,Rate_Chart!$A$1:$AK$1,0))</f>
        <v>37.531125900000006</v>
      </c>
      <c r="O1156" s="57">
        <f t="shared" si="233"/>
        <v>3302.7390792000006</v>
      </c>
      <c r="P1156" s="58">
        <f t="shared" si="234"/>
        <v>417.01251000000008</v>
      </c>
      <c r="Q1156" s="58">
        <f t="shared" si="235"/>
        <v>278.00834000000003</v>
      </c>
      <c r="R1156" s="66">
        <f t="shared" si="236"/>
        <v>57.797933886000017</v>
      </c>
      <c r="S1156" s="64">
        <f t="shared" si="237"/>
        <v>330</v>
      </c>
      <c r="T1156" s="66">
        <f t="shared" si="238"/>
        <v>3690.5370130860006</v>
      </c>
      <c r="U1156" s="68">
        <f t="shared" si="239"/>
        <v>41.937920603250006</v>
      </c>
      <c r="V1156" s="68">
        <f t="shared" si="240"/>
        <v>465.97689559166673</v>
      </c>
      <c r="W1156" s="68">
        <f t="shared" si="241"/>
        <v>310.6512637277778</v>
      </c>
    </row>
    <row r="1157" spans="1:23" x14ac:dyDescent="0.25">
      <c r="A1157" s="1" t="s">
        <v>906</v>
      </c>
      <c r="B1157" s="61" t="s">
        <v>394</v>
      </c>
      <c r="C1157" s="1" t="s">
        <v>589</v>
      </c>
      <c r="D1157" s="1" t="s">
        <v>865</v>
      </c>
      <c r="E1157" s="1" t="s">
        <v>346</v>
      </c>
      <c r="F1157" s="62" t="str">
        <f t="shared" ref="F1157:F1220" si="242">MID(E1157,2,5)</f>
        <v>60605</v>
      </c>
      <c r="G1157" s="255">
        <v>10620061</v>
      </c>
      <c r="H1157" s="1" t="s">
        <v>385</v>
      </c>
      <c r="I1157" s="61">
        <v>68</v>
      </c>
      <c r="J1157" s="61">
        <v>6.1</v>
      </c>
      <c r="K1157" s="61">
        <v>8.8000000000000007</v>
      </c>
      <c r="L1157" s="69">
        <f t="shared" si="231"/>
        <v>4.1479999999999997</v>
      </c>
      <c r="M1157" s="69">
        <f t="shared" si="232"/>
        <v>5.9840000000000009</v>
      </c>
      <c r="N1157" s="56">
        <f>INDEX(Rate_Chart!$A$1:$AK$127,MATCH(Data!J1157,Rate_Chart!$A$1:$A$127,0),MATCH(Data!K1157,Rate_Chart!$A$1:$AK$1,0))</f>
        <v>50.425650000000005</v>
      </c>
      <c r="O1157" s="57">
        <f t="shared" si="233"/>
        <v>3428.9442000000004</v>
      </c>
      <c r="P1157" s="58">
        <f t="shared" si="234"/>
        <v>421.38426183844012</v>
      </c>
      <c r="Q1157" s="58">
        <f t="shared" si="235"/>
        <v>280.92284122562677</v>
      </c>
      <c r="R1157" s="66">
        <f t="shared" si="236"/>
        <v>60.006523500000014</v>
      </c>
      <c r="S1157" s="64">
        <f t="shared" si="237"/>
        <v>255</v>
      </c>
      <c r="T1157" s="66">
        <f t="shared" si="238"/>
        <v>3743.9507235000005</v>
      </c>
      <c r="U1157" s="68">
        <f t="shared" si="239"/>
        <v>55.058098875000006</v>
      </c>
      <c r="V1157" s="68">
        <f t="shared" si="240"/>
        <v>460.09553377437328</v>
      </c>
      <c r="W1157" s="68">
        <f t="shared" si="241"/>
        <v>306.73035584958217</v>
      </c>
    </row>
    <row r="1158" spans="1:23" x14ac:dyDescent="0.25">
      <c r="A1158" s="1" t="s">
        <v>906</v>
      </c>
      <c r="B1158" s="61" t="s">
        <v>395</v>
      </c>
      <c r="C1158" s="1" t="s">
        <v>589</v>
      </c>
      <c r="D1158" s="1" t="s">
        <v>865</v>
      </c>
      <c r="E1158" s="1" t="s">
        <v>346</v>
      </c>
      <c r="F1158" s="62" t="str">
        <f t="shared" si="242"/>
        <v>60605</v>
      </c>
      <c r="G1158" s="255">
        <v>10620061</v>
      </c>
      <c r="H1158" s="1" t="s">
        <v>386</v>
      </c>
      <c r="I1158" s="61">
        <v>53</v>
      </c>
      <c r="J1158" s="61">
        <v>3.2</v>
      </c>
      <c r="K1158" s="61">
        <v>8.1</v>
      </c>
      <c r="L1158" s="69">
        <f t="shared" si="231"/>
        <v>1.6960000000000002</v>
      </c>
      <c r="M1158" s="69">
        <f t="shared" si="232"/>
        <v>4.2929999999999993</v>
      </c>
      <c r="N1158" s="56">
        <f>INDEX(Rate_Chart!$A$1:$AK$127,MATCH(Data!J1158,Rate_Chart!$A$1:$A$127,0),MATCH(Data!K1158,Rate_Chart!$A$1:$AK$1,0))</f>
        <v>35.8631259</v>
      </c>
      <c r="O1158" s="57">
        <f t="shared" si="233"/>
        <v>1900.7456726999999</v>
      </c>
      <c r="P1158" s="58">
        <f t="shared" si="234"/>
        <v>417.01309186046512</v>
      </c>
      <c r="Q1158" s="58">
        <f t="shared" si="235"/>
        <v>278.00872790697673</v>
      </c>
      <c r="R1158" s="66">
        <f t="shared" si="236"/>
        <v>33.263049272250001</v>
      </c>
      <c r="S1158" s="64">
        <f t="shared" si="237"/>
        <v>198.75</v>
      </c>
      <c r="T1158" s="66">
        <f t="shared" si="238"/>
        <v>2132.75872197225</v>
      </c>
      <c r="U1158" s="68">
        <f t="shared" si="239"/>
        <v>40.24073060325</v>
      </c>
      <c r="V1158" s="68">
        <f t="shared" si="240"/>
        <v>467.91547213081401</v>
      </c>
      <c r="W1158" s="68">
        <f t="shared" si="241"/>
        <v>311.94364808720934</v>
      </c>
    </row>
    <row r="1159" spans="1:23" x14ac:dyDescent="0.25">
      <c r="A1159" s="1" t="s">
        <v>907</v>
      </c>
      <c r="B1159" s="61" t="s">
        <v>394</v>
      </c>
      <c r="C1159" s="1" t="s">
        <v>589</v>
      </c>
      <c r="D1159" s="1" t="s">
        <v>865</v>
      </c>
      <c r="E1159" s="1" t="s">
        <v>346</v>
      </c>
      <c r="F1159" s="62" t="str">
        <f t="shared" si="242"/>
        <v>60605</v>
      </c>
      <c r="G1159" s="255">
        <v>10620061</v>
      </c>
      <c r="H1159" s="1" t="s">
        <v>385</v>
      </c>
      <c r="I1159" s="61">
        <v>57</v>
      </c>
      <c r="J1159" s="61">
        <v>6.4</v>
      </c>
      <c r="K1159" s="61">
        <v>8.8000000000000007</v>
      </c>
      <c r="L1159" s="69">
        <f t="shared" si="231"/>
        <v>3.6480000000000001</v>
      </c>
      <c r="M1159" s="69">
        <f t="shared" si="232"/>
        <v>5.016</v>
      </c>
      <c r="N1159" s="56">
        <f>INDEX(Rate_Chart!$A$1:$AK$127,MATCH(Data!J1159,Rate_Chart!$A$1:$A$127,0),MATCH(Data!K1159,Rate_Chart!$A$1:$AK$1,0))</f>
        <v>52.9056</v>
      </c>
      <c r="O1159" s="57">
        <f t="shared" si="233"/>
        <v>3015.6192000000001</v>
      </c>
      <c r="P1159" s="58">
        <f t="shared" si="234"/>
        <v>431.29565217391303</v>
      </c>
      <c r="Q1159" s="58">
        <f t="shared" si="235"/>
        <v>287.53043478260867</v>
      </c>
      <c r="R1159" s="66">
        <f t="shared" si="236"/>
        <v>52.773336000000008</v>
      </c>
      <c r="S1159" s="64">
        <f t="shared" si="237"/>
        <v>213.75</v>
      </c>
      <c r="T1159" s="66">
        <f t="shared" si="238"/>
        <v>3282.1425360000003</v>
      </c>
      <c r="U1159" s="68">
        <f t="shared" si="239"/>
        <v>57.581448000000002</v>
      </c>
      <c r="V1159" s="68">
        <f t="shared" si="240"/>
        <v>469.41397826086956</v>
      </c>
      <c r="W1159" s="68">
        <f t="shared" si="241"/>
        <v>312.94265217391302</v>
      </c>
    </row>
    <row r="1160" spans="1:23" x14ac:dyDescent="0.25">
      <c r="A1160" s="1" t="s">
        <v>907</v>
      </c>
      <c r="B1160" s="61" t="s">
        <v>395</v>
      </c>
      <c r="C1160" s="1" t="s">
        <v>589</v>
      </c>
      <c r="D1160" s="1" t="s">
        <v>865</v>
      </c>
      <c r="E1160" s="1" t="s">
        <v>346</v>
      </c>
      <c r="F1160" s="62" t="str">
        <f t="shared" si="242"/>
        <v>60605</v>
      </c>
      <c r="G1160" s="255">
        <v>10620061</v>
      </c>
      <c r="H1160" s="1" t="s">
        <v>385</v>
      </c>
      <c r="I1160" s="61">
        <v>27</v>
      </c>
      <c r="J1160" s="61">
        <v>5.8</v>
      </c>
      <c r="K1160" s="61">
        <v>8.6</v>
      </c>
      <c r="L1160" s="69">
        <f t="shared" si="231"/>
        <v>1.5659999999999998</v>
      </c>
      <c r="M1160" s="69">
        <f t="shared" si="232"/>
        <v>2.3220000000000001</v>
      </c>
      <c r="N1160" s="56">
        <f>INDEX(Rate_Chart!$A$1:$AK$127,MATCH(Data!J1160,Rate_Chart!$A$1:$A$127,0),MATCH(Data!K1160,Rate_Chart!$A$1:$AK$1,0))</f>
        <v>47.461399999999998</v>
      </c>
      <c r="O1160" s="57">
        <f t="shared" si="233"/>
        <v>1281.4577999999999</v>
      </c>
      <c r="P1160" s="58">
        <f t="shared" si="234"/>
        <v>411.51502890173413</v>
      </c>
      <c r="Q1160" s="58">
        <f t="shared" si="235"/>
        <v>274.34335260115608</v>
      </c>
      <c r="R1160" s="66">
        <f t="shared" si="236"/>
        <v>22.425511499999999</v>
      </c>
      <c r="S1160" s="64">
        <f t="shared" si="237"/>
        <v>101.25</v>
      </c>
      <c r="T1160" s="66">
        <f t="shared" si="238"/>
        <v>1405.1333115</v>
      </c>
      <c r="U1160" s="68">
        <f t="shared" si="239"/>
        <v>52.041974500000002</v>
      </c>
      <c r="V1160" s="68">
        <f t="shared" si="240"/>
        <v>451.23099277456657</v>
      </c>
      <c r="W1160" s="68">
        <f t="shared" si="241"/>
        <v>300.82066184971103</v>
      </c>
    </row>
    <row r="1161" spans="1:23" x14ac:dyDescent="0.25">
      <c r="A1161" s="1" t="s">
        <v>907</v>
      </c>
      <c r="B1161" s="61" t="s">
        <v>395</v>
      </c>
      <c r="C1161" s="1" t="s">
        <v>589</v>
      </c>
      <c r="D1161" s="1" t="s">
        <v>865</v>
      </c>
      <c r="E1161" s="1" t="s">
        <v>346</v>
      </c>
      <c r="F1161" s="62" t="str">
        <f t="shared" si="242"/>
        <v>60605</v>
      </c>
      <c r="G1161" s="255">
        <v>10620061</v>
      </c>
      <c r="H1161" s="1" t="s">
        <v>386</v>
      </c>
      <c r="I1161" s="61">
        <v>69</v>
      </c>
      <c r="J1161" s="61">
        <v>3.2</v>
      </c>
      <c r="K1161" s="61">
        <v>8.1</v>
      </c>
      <c r="L1161" s="69">
        <f t="shared" si="231"/>
        <v>2.2080000000000002</v>
      </c>
      <c r="M1161" s="69">
        <f t="shared" si="232"/>
        <v>5.5889999999999995</v>
      </c>
      <c r="N1161" s="56">
        <f>INDEX(Rate_Chart!$A$1:$AK$127,MATCH(Data!J1161,Rate_Chart!$A$1:$A$127,0),MATCH(Data!K1161,Rate_Chart!$A$1:$AK$1,0))</f>
        <v>35.8631259</v>
      </c>
      <c r="O1161" s="57">
        <f t="shared" si="233"/>
        <v>2474.5556870999999</v>
      </c>
      <c r="P1161" s="58">
        <f t="shared" si="234"/>
        <v>417.01309186046512</v>
      </c>
      <c r="Q1161" s="58">
        <f t="shared" si="235"/>
        <v>278.00872790697673</v>
      </c>
      <c r="R1161" s="66">
        <f t="shared" si="236"/>
        <v>43.304724524250005</v>
      </c>
      <c r="S1161" s="64">
        <f t="shared" si="237"/>
        <v>258.75</v>
      </c>
      <c r="T1161" s="66">
        <f t="shared" si="238"/>
        <v>2776.61041162425</v>
      </c>
      <c r="U1161" s="68">
        <f t="shared" si="239"/>
        <v>40.24073060325</v>
      </c>
      <c r="V1161" s="68">
        <f t="shared" si="240"/>
        <v>467.91547213081401</v>
      </c>
      <c r="W1161" s="68">
        <f t="shared" si="241"/>
        <v>311.94364808720934</v>
      </c>
    </row>
    <row r="1162" spans="1:23" x14ac:dyDescent="0.25">
      <c r="A1162" s="1" t="s">
        <v>908</v>
      </c>
      <c r="B1162" s="61" t="s">
        <v>394</v>
      </c>
      <c r="C1162" s="1" t="s">
        <v>589</v>
      </c>
      <c r="D1162" s="1" t="s">
        <v>865</v>
      </c>
      <c r="E1162" s="1" t="s">
        <v>346</v>
      </c>
      <c r="F1162" s="62" t="str">
        <f t="shared" si="242"/>
        <v>60605</v>
      </c>
      <c r="G1162" s="255">
        <v>10620061</v>
      </c>
      <c r="H1162" s="1" t="s">
        <v>385</v>
      </c>
      <c r="I1162" s="61">
        <v>72</v>
      </c>
      <c r="J1162" s="61">
        <v>6</v>
      </c>
      <c r="K1162" s="61">
        <v>8.6</v>
      </c>
      <c r="L1162" s="69">
        <f t="shared" si="231"/>
        <v>4.32</v>
      </c>
      <c r="M1162" s="69">
        <f t="shared" si="232"/>
        <v>6.1919999999999993</v>
      </c>
      <c r="N1162" s="56">
        <f>INDEX(Rate_Chart!$A$1:$AK$127,MATCH(Data!J1162,Rate_Chart!$A$1:$A$127,0),MATCH(Data!K1162,Rate_Chart!$A$1:$AK$1,0))</f>
        <v>49.097999999999999</v>
      </c>
      <c r="O1162" s="57">
        <f t="shared" si="233"/>
        <v>3535.056</v>
      </c>
      <c r="P1162" s="58">
        <f t="shared" si="234"/>
        <v>418.44886363636368</v>
      </c>
      <c r="Q1162" s="58">
        <f t="shared" si="235"/>
        <v>278.96590909090912</v>
      </c>
      <c r="R1162" s="66">
        <f t="shared" si="236"/>
        <v>61.86348000000001</v>
      </c>
      <c r="S1162" s="64">
        <f t="shared" si="237"/>
        <v>270</v>
      </c>
      <c r="T1162" s="66">
        <f t="shared" si="238"/>
        <v>3866.91948</v>
      </c>
      <c r="U1162" s="68">
        <f t="shared" si="239"/>
        <v>53.707214999999998</v>
      </c>
      <c r="V1162" s="68">
        <f t="shared" si="240"/>
        <v>457.7319460227273</v>
      </c>
      <c r="W1162" s="68">
        <f t="shared" si="241"/>
        <v>305.15463068181822</v>
      </c>
    </row>
    <row r="1163" spans="1:23" x14ac:dyDescent="0.25">
      <c r="A1163" s="1" t="s">
        <v>908</v>
      </c>
      <c r="B1163" s="61" t="s">
        <v>395</v>
      </c>
      <c r="C1163" s="1" t="s">
        <v>589</v>
      </c>
      <c r="D1163" s="1" t="s">
        <v>865</v>
      </c>
      <c r="E1163" s="1" t="s">
        <v>346</v>
      </c>
      <c r="F1163" s="62" t="str">
        <f t="shared" si="242"/>
        <v>60605</v>
      </c>
      <c r="G1163" s="255">
        <v>10620061</v>
      </c>
      <c r="H1163" s="1" t="s">
        <v>385</v>
      </c>
      <c r="I1163" s="61">
        <v>32</v>
      </c>
      <c r="J1163" s="61">
        <v>6</v>
      </c>
      <c r="K1163" s="61">
        <v>8.8000000000000007</v>
      </c>
      <c r="L1163" s="69">
        <f t="shared" si="231"/>
        <v>1.92</v>
      </c>
      <c r="M1163" s="69">
        <f t="shared" si="232"/>
        <v>2.8160000000000003</v>
      </c>
      <c r="N1163" s="56">
        <f>INDEX(Rate_Chart!$A$1:$AK$127,MATCH(Data!J1163,Rate_Chart!$A$1:$A$127,0),MATCH(Data!K1163,Rate_Chart!$A$1:$AK$1,0))</f>
        <v>49.599000000000004</v>
      </c>
      <c r="O1163" s="57">
        <f t="shared" si="233"/>
        <v>1587.1680000000001</v>
      </c>
      <c r="P1163" s="58">
        <f t="shared" si="234"/>
        <v>417.96910112359552</v>
      </c>
      <c r="Q1163" s="58">
        <f t="shared" si="235"/>
        <v>278.64606741573033</v>
      </c>
      <c r="R1163" s="66">
        <f t="shared" si="236"/>
        <v>27.775440000000003</v>
      </c>
      <c r="S1163" s="64">
        <f t="shared" si="237"/>
        <v>120</v>
      </c>
      <c r="T1163" s="66">
        <f t="shared" si="238"/>
        <v>1734.94344</v>
      </c>
      <c r="U1163" s="68">
        <f t="shared" si="239"/>
        <v>54.2169825</v>
      </c>
      <c r="V1163" s="68">
        <f t="shared" si="240"/>
        <v>456.88468398876404</v>
      </c>
      <c r="W1163" s="68">
        <f t="shared" si="241"/>
        <v>304.58978932584267</v>
      </c>
    </row>
    <row r="1164" spans="1:23" x14ac:dyDescent="0.25">
      <c r="A1164" s="1" t="s">
        <v>908</v>
      </c>
      <c r="B1164" s="61" t="s">
        <v>395</v>
      </c>
      <c r="C1164" s="1" t="s">
        <v>589</v>
      </c>
      <c r="D1164" s="1" t="s">
        <v>865</v>
      </c>
      <c r="E1164" s="1" t="s">
        <v>346</v>
      </c>
      <c r="F1164" s="62" t="str">
        <f t="shared" si="242"/>
        <v>60605</v>
      </c>
      <c r="G1164" s="255">
        <v>10620061</v>
      </c>
      <c r="H1164" s="1" t="s">
        <v>386</v>
      </c>
      <c r="I1164" s="61">
        <v>62</v>
      </c>
      <c r="J1164" s="61">
        <v>3.3</v>
      </c>
      <c r="K1164" s="61">
        <v>8.1</v>
      </c>
      <c r="L1164" s="69">
        <f t="shared" si="231"/>
        <v>2.0459999999999998</v>
      </c>
      <c r="M1164" s="69">
        <f t="shared" si="232"/>
        <v>5.0220000000000002</v>
      </c>
      <c r="N1164" s="56">
        <f>INDEX(Rate_Chart!$A$1:$AK$127,MATCH(Data!J1164,Rate_Chart!$A$1:$A$127,0),MATCH(Data!K1164,Rate_Chart!$A$1:$AK$1,0))</f>
        <v>36.280125900000002</v>
      </c>
      <c r="O1164" s="57">
        <f t="shared" si="233"/>
        <v>2249.3678058</v>
      </c>
      <c r="P1164" s="58">
        <f t="shared" si="234"/>
        <v>417.0129413793104</v>
      </c>
      <c r="Q1164" s="58">
        <f t="shared" si="235"/>
        <v>278.00862758620696</v>
      </c>
      <c r="R1164" s="66">
        <f t="shared" si="236"/>
        <v>39.363936601500008</v>
      </c>
      <c r="S1164" s="64">
        <f t="shared" si="237"/>
        <v>232.5</v>
      </c>
      <c r="T1164" s="66">
        <f t="shared" si="238"/>
        <v>2521.2317424015</v>
      </c>
      <c r="U1164" s="68">
        <f t="shared" si="239"/>
        <v>40.665028103250002</v>
      </c>
      <c r="V1164" s="68">
        <f t="shared" si="240"/>
        <v>467.4141161293104</v>
      </c>
      <c r="W1164" s="68">
        <f t="shared" si="241"/>
        <v>311.6094107528736</v>
      </c>
    </row>
    <row r="1165" spans="1:23" x14ac:dyDescent="0.25">
      <c r="A1165" s="1" t="s">
        <v>909</v>
      </c>
      <c r="B1165" s="61" t="s">
        <v>394</v>
      </c>
      <c r="C1165" s="1" t="s">
        <v>589</v>
      </c>
      <c r="D1165" s="1" t="s">
        <v>865</v>
      </c>
      <c r="E1165" s="1" t="s">
        <v>346</v>
      </c>
      <c r="F1165" s="62" t="str">
        <f t="shared" si="242"/>
        <v>60605</v>
      </c>
      <c r="G1165" s="255">
        <v>10620061</v>
      </c>
      <c r="H1165" s="1" t="s">
        <v>385</v>
      </c>
      <c r="I1165" s="61">
        <v>65</v>
      </c>
      <c r="J1165" s="61">
        <v>6</v>
      </c>
      <c r="K1165" s="61">
        <v>8.6</v>
      </c>
      <c r="L1165" s="69">
        <f t="shared" si="231"/>
        <v>3.9</v>
      </c>
      <c r="M1165" s="69">
        <f t="shared" si="232"/>
        <v>5.59</v>
      </c>
      <c r="N1165" s="56">
        <f>INDEX(Rate_Chart!$A$1:$AK$127,MATCH(Data!J1165,Rate_Chart!$A$1:$A$127,0),MATCH(Data!K1165,Rate_Chart!$A$1:$AK$1,0))</f>
        <v>49.097999999999999</v>
      </c>
      <c r="O1165" s="57">
        <f t="shared" si="233"/>
        <v>3191.37</v>
      </c>
      <c r="P1165" s="58">
        <f t="shared" si="234"/>
        <v>418.44886363636368</v>
      </c>
      <c r="Q1165" s="58">
        <f t="shared" si="235"/>
        <v>278.96590909090912</v>
      </c>
      <c r="R1165" s="66">
        <f t="shared" si="236"/>
        <v>55.848975000000003</v>
      </c>
      <c r="S1165" s="64">
        <f t="shared" si="237"/>
        <v>243.75</v>
      </c>
      <c r="T1165" s="66">
        <f t="shared" si="238"/>
        <v>3490.9689749999998</v>
      </c>
      <c r="U1165" s="68">
        <f t="shared" si="239"/>
        <v>53.707214999999998</v>
      </c>
      <c r="V1165" s="68">
        <f t="shared" si="240"/>
        <v>457.7319460227273</v>
      </c>
      <c r="W1165" s="68">
        <f t="shared" si="241"/>
        <v>305.15463068181822</v>
      </c>
    </row>
    <row r="1166" spans="1:23" x14ac:dyDescent="0.25">
      <c r="A1166" s="1" t="s">
        <v>909</v>
      </c>
      <c r="B1166" s="61" t="s">
        <v>395</v>
      </c>
      <c r="C1166" s="1" t="s">
        <v>589</v>
      </c>
      <c r="D1166" s="1" t="s">
        <v>865</v>
      </c>
      <c r="E1166" s="1" t="s">
        <v>346</v>
      </c>
      <c r="F1166" s="62" t="str">
        <f t="shared" si="242"/>
        <v>60605</v>
      </c>
      <c r="G1166" s="255">
        <v>10620061</v>
      </c>
      <c r="H1166" s="1" t="s">
        <v>386</v>
      </c>
      <c r="I1166" s="61">
        <v>53</v>
      </c>
      <c r="J1166" s="61">
        <v>3.7</v>
      </c>
      <c r="K1166" s="61">
        <v>8.1999999999999993</v>
      </c>
      <c r="L1166" s="69">
        <f t="shared" si="231"/>
        <v>1.9610000000000003</v>
      </c>
      <c r="M1166" s="69">
        <f t="shared" si="232"/>
        <v>4.3460000000000001</v>
      </c>
      <c r="N1166" s="56">
        <f>INDEX(Rate_Chart!$A$1:$AK$127,MATCH(Data!J1166,Rate_Chart!$A$1:$A$127,0),MATCH(Data!K1166,Rate_Chart!$A$1:$AK$1,0))</f>
        <v>38.226139799999999</v>
      </c>
      <c r="O1166" s="57">
        <f t="shared" si="233"/>
        <v>2025.9854094</v>
      </c>
      <c r="P1166" s="58">
        <f t="shared" si="234"/>
        <v>417.01243418181815</v>
      </c>
      <c r="Q1166" s="58">
        <f t="shared" si="235"/>
        <v>278.00828945454543</v>
      </c>
      <c r="R1166" s="66">
        <f t="shared" si="236"/>
        <v>35.454744664500005</v>
      </c>
      <c r="S1166" s="64">
        <f t="shared" si="237"/>
        <v>198.75</v>
      </c>
      <c r="T1166" s="66">
        <f t="shared" si="238"/>
        <v>2260.1901540644999</v>
      </c>
      <c r="U1166" s="68">
        <f t="shared" si="239"/>
        <v>42.645097246500001</v>
      </c>
      <c r="V1166" s="68">
        <f t="shared" si="240"/>
        <v>465.21924268909089</v>
      </c>
      <c r="W1166" s="68">
        <f t="shared" si="241"/>
        <v>310.14616179272724</v>
      </c>
    </row>
    <row r="1167" spans="1:23" x14ac:dyDescent="0.25">
      <c r="A1167" s="1" t="s">
        <v>910</v>
      </c>
      <c r="B1167" s="61" t="s">
        <v>394</v>
      </c>
      <c r="C1167" s="1" t="s">
        <v>589</v>
      </c>
      <c r="D1167" s="1" t="s">
        <v>865</v>
      </c>
      <c r="E1167" s="1" t="s">
        <v>346</v>
      </c>
      <c r="F1167" s="62" t="str">
        <f t="shared" si="242"/>
        <v>60605</v>
      </c>
      <c r="G1167" s="255">
        <v>10620061</v>
      </c>
      <c r="H1167" s="1" t="s">
        <v>385</v>
      </c>
      <c r="I1167" s="61">
        <v>68</v>
      </c>
      <c r="J1167" s="61">
        <v>5.6</v>
      </c>
      <c r="K1167" s="61">
        <v>8.6</v>
      </c>
      <c r="L1167" s="69">
        <f t="shared" ref="L1167:L1230" si="243">J1167*I1167/100</f>
        <v>3.8079999999999994</v>
      </c>
      <c r="M1167" s="69">
        <f t="shared" ref="M1167:M1230" si="244">K1167*I1167/100</f>
        <v>5.8479999999999999</v>
      </c>
      <c r="N1167" s="56">
        <f>INDEX(Rate_Chart!$A$1:$AK$127,MATCH(Data!J1167,Rate_Chart!$A$1:$A$127,0),MATCH(Data!K1167,Rate_Chart!$A$1:$AK$1,0))</f>
        <v>45.824799999999996</v>
      </c>
      <c r="O1167" s="57">
        <f t="shared" ref="O1167:O1230" si="245">N1167*I1167</f>
        <v>3116.0863999999997</v>
      </c>
      <c r="P1167" s="58">
        <f t="shared" ref="P1167:P1230" si="246">N1167/(J1167%+K1167%*2/3)</f>
        <v>404.33647058823533</v>
      </c>
      <c r="Q1167" s="58">
        <f t="shared" ref="Q1167:Q1230" si="247">P1167*2/3</f>
        <v>269.55764705882353</v>
      </c>
      <c r="R1167" s="66">
        <f t="shared" ref="R1167:R1230" si="248">O1167*1.75%</f>
        <v>54.531511999999999</v>
      </c>
      <c r="S1167" s="64">
        <f t="shared" ref="S1167:S1230" si="249">I1167*3.75</f>
        <v>255</v>
      </c>
      <c r="T1167" s="66">
        <f t="shared" ref="T1167:T1230" si="250">R1167+S1167+O1167</f>
        <v>3425.6179119999997</v>
      </c>
      <c r="U1167" s="68">
        <f t="shared" ref="U1167:U1230" si="251">T1167/I1167</f>
        <v>50.376733999999999</v>
      </c>
      <c r="V1167" s="68">
        <f t="shared" ref="V1167:V1230" si="252">U1167/(J1167%+K1167%*2/3)</f>
        <v>444.50059411764715</v>
      </c>
      <c r="W1167" s="68">
        <f t="shared" ref="W1167:W1230" si="253">V1167*2/3</f>
        <v>296.33372941176475</v>
      </c>
    </row>
    <row r="1168" spans="1:23" x14ac:dyDescent="0.25">
      <c r="A1168" s="1" t="s">
        <v>910</v>
      </c>
      <c r="B1168" s="61" t="s">
        <v>395</v>
      </c>
      <c r="C1168" s="1" t="s">
        <v>589</v>
      </c>
      <c r="D1168" s="1" t="s">
        <v>865</v>
      </c>
      <c r="E1168" s="1" t="s">
        <v>346</v>
      </c>
      <c r="F1168" s="62" t="str">
        <f t="shared" si="242"/>
        <v>60605</v>
      </c>
      <c r="G1168" s="255">
        <v>10620061</v>
      </c>
      <c r="H1168" s="1" t="s">
        <v>386</v>
      </c>
      <c r="I1168" s="61">
        <v>68</v>
      </c>
      <c r="J1168" s="61">
        <v>3.4</v>
      </c>
      <c r="K1168" s="61">
        <v>8.1999999999999993</v>
      </c>
      <c r="L1168" s="69">
        <f t="shared" si="243"/>
        <v>2.3119999999999998</v>
      </c>
      <c r="M1168" s="69">
        <f t="shared" si="244"/>
        <v>5.5759999999999987</v>
      </c>
      <c r="N1168" s="56">
        <f>INDEX(Rate_Chart!$A$1:$AK$127,MATCH(Data!J1168,Rate_Chart!$A$1:$A$127,0),MATCH(Data!K1168,Rate_Chart!$A$1:$AK$1,0))</f>
        <v>36.975139800000001</v>
      </c>
      <c r="O1168" s="57">
        <f t="shared" si="245"/>
        <v>2514.3095063999999</v>
      </c>
      <c r="P1168" s="58">
        <f t="shared" si="246"/>
        <v>417.01285488721805</v>
      </c>
      <c r="Q1168" s="58">
        <f t="shared" si="247"/>
        <v>278.00856992481204</v>
      </c>
      <c r="R1168" s="66">
        <f t="shared" si="248"/>
        <v>44.000416362000003</v>
      </c>
      <c r="S1168" s="64">
        <f t="shared" si="249"/>
        <v>255</v>
      </c>
      <c r="T1168" s="66">
        <f t="shared" si="250"/>
        <v>2813.309922762</v>
      </c>
      <c r="U1168" s="68">
        <f t="shared" si="251"/>
        <v>41.372204746500003</v>
      </c>
      <c r="V1168" s="68">
        <f t="shared" si="252"/>
        <v>466.60381293045111</v>
      </c>
      <c r="W1168" s="68">
        <f t="shared" si="253"/>
        <v>311.06920862030074</v>
      </c>
    </row>
    <row r="1169" spans="1:23" x14ac:dyDescent="0.25">
      <c r="A1169" s="1" t="s">
        <v>911</v>
      </c>
      <c r="B1169" s="61" t="s">
        <v>394</v>
      </c>
      <c r="C1169" s="1" t="s">
        <v>589</v>
      </c>
      <c r="D1169" s="1" t="s">
        <v>865</v>
      </c>
      <c r="E1169" s="1" t="s">
        <v>346</v>
      </c>
      <c r="F1169" s="62" t="str">
        <f t="shared" si="242"/>
        <v>60605</v>
      </c>
      <c r="G1169" s="255">
        <v>10620061</v>
      </c>
      <c r="H1169" s="1" t="s">
        <v>385</v>
      </c>
      <c r="I1169" s="61">
        <v>62</v>
      </c>
      <c r="J1169" s="61">
        <v>5.6</v>
      </c>
      <c r="K1169" s="61">
        <v>8.4</v>
      </c>
      <c r="L1169" s="69">
        <f t="shared" si="243"/>
        <v>3.472</v>
      </c>
      <c r="M1169" s="69">
        <f t="shared" si="244"/>
        <v>5.2080000000000011</v>
      </c>
      <c r="N1169" s="56">
        <f>INDEX(Rate_Chart!$A$1:$AK$127,MATCH(Data!J1169,Rate_Chart!$A$1:$A$127,0),MATCH(Data!K1169,Rate_Chart!$A$1:$AK$1,0))</f>
        <v>45.357199999999999</v>
      </c>
      <c r="O1169" s="57">
        <f t="shared" si="245"/>
        <v>2812.1464000000001</v>
      </c>
      <c r="P1169" s="58">
        <f t="shared" si="246"/>
        <v>404.97500000000002</v>
      </c>
      <c r="Q1169" s="58">
        <f t="shared" si="247"/>
        <v>269.98333333333335</v>
      </c>
      <c r="R1169" s="66">
        <f t="shared" si="248"/>
        <v>49.212562000000005</v>
      </c>
      <c r="S1169" s="64">
        <f t="shared" si="249"/>
        <v>232.5</v>
      </c>
      <c r="T1169" s="66">
        <f t="shared" si="250"/>
        <v>3093.8589620000002</v>
      </c>
      <c r="U1169" s="68">
        <f t="shared" si="251"/>
        <v>49.900951000000006</v>
      </c>
      <c r="V1169" s="68">
        <f t="shared" si="252"/>
        <v>445.54420535714297</v>
      </c>
      <c r="W1169" s="68">
        <f t="shared" si="253"/>
        <v>297.02947023809531</v>
      </c>
    </row>
    <row r="1170" spans="1:23" x14ac:dyDescent="0.25">
      <c r="A1170" s="1" t="s">
        <v>911</v>
      </c>
      <c r="B1170" s="61" t="s">
        <v>395</v>
      </c>
      <c r="C1170" s="1" t="s">
        <v>589</v>
      </c>
      <c r="D1170" s="1" t="s">
        <v>865</v>
      </c>
      <c r="E1170" s="1" t="s">
        <v>346</v>
      </c>
      <c r="F1170" s="62" t="str">
        <f t="shared" si="242"/>
        <v>60605</v>
      </c>
      <c r="G1170" s="255">
        <v>10620061</v>
      </c>
      <c r="H1170" s="1" t="s">
        <v>385</v>
      </c>
      <c r="I1170" s="61">
        <v>23</v>
      </c>
      <c r="J1170" s="61">
        <v>5.7</v>
      </c>
      <c r="K1170" s="61">
        <v>8.5</v>
      </c>
      <c r="L1170" s="69">
        <f t="shared" si="243"/>
        <v>1.3109999999999999</v>
      </c>
      <c r="M1170" s="69">
        <f t="shared" si="244"/>
        <v>1.9550000000000001</v>
      </c>
      <c r="N1170" s="56">
        <f>INDEX(Rate_Chart!$A$1:$AK$127,MATCH(Data!J1170,Rate_Chart!$A$1:$A$127,0),MATCH(Data!K1170,Rate_Chart!$A$1:$AK$1,0))</f>
        <v>46.167149999999999</v>
      </c>
      <c r="O1170" s="57">
        <f t="shared" si="245"/>
        <v>1061.8444500000001</v>
      </c>
      <c r="P1170" s="58">
        <f t="shared" si="246"/>
        <v>406.16260997067451</v>
      </c>
      <c r="Q1170" s="58">
        <f t="shared" si="247"/>
        <v>270.77507331378303</v>
      </c>
      <c r="R1170" s="66">
        <f t="shared" si="248"/>
        <v>18.582277875000003</v>
      </c>
      <c r="S1170" s="64">
        <f t="shared" si="249"/>
        <v>86.25</v>
      </c>
      <c r="T1170" s="66">
        <f t="shared" si="250"/>
        <v>1166.6767278750001</v>
      </c>
      <c r="U1170" s="68">
        <f t="shared" si="251"/>
        <v>50.725075125000004</v>
      </c>
      <c r="V1170" s="68">
        <f t="shared" si="252"/>
        <v>446.26165799120236</v>
      </c>
      <c r="W1170" s="68">
        <f t="shared" si="253"/>
        <v>297.50777199413488</v>
      </c>
    </row>
    <row r="1171" spans="1:23" x14ac:dyDescent="0.25">
      <c r="A1171" s="1" t="s">
        <v>911</v>
      </c>
      <c r="B1171" s="61" t="s">
        <v>395</v>
      </c>
      <c r="C1171" s="1" t="s">
        <v>589</v>
      </c>
      <c r="D1171" s="1" t="s">
        <v>865</v>
      </c>
      <c r="E1171" s="1" t="s">
        <v>346</v>
      </c>
      <c r="F1171" s="62" t="str">
        <f t="shared" si="242"/>
        <v>60605</v>
      </c>
      <c r="G1171" s="255">
        <v>10620061</v>
      </c>
      <c r="H1171" s="1" t="s">
        <v>386</v>
      </c>
      <c r="I1171" s="61">
        <v>51</v>
      </c>
      <c r="J1171" s="61">
        <v>3</v>
      </c>
      <c r="K1171" s="61">
        <v>8</v>
      </c>
      <c r="L1171" s="69">
        <f t="shared" si="243"/>
        <v>1.53</v>
      </c>
      <c r="M1171" s="69">
        <f t="shared" si="244"/>
        <v>4.08</v>
      </c>
      <c r="N1171" s="56">
        <f>INDEX(Rate_Chart!$A$1:$AK$127,MATCH(Data!J1171,Rate_Chart!$A$1:$A$127,0),MATCH(Data!K1171,Rate_Chart!$A$1:$AK$1,0))</f>
        <v>34.751112000000006</v>
      </c>
      <c r="O1171" s="57">
        <f t="shared" si="245"/>
        <v>1772.3067120000003</v>
      </c>
      <c r="P1171" s="58">
        <f t="shared" si="246"/>
        <v>417.01334400000002</v>
      </c>
      <c r="Q1171" s="58">
        <f t="shared" si="247"/>
        <v>278.00889599999999</v>
      </c>
      <c r="R1171" s="66">
        <f t="shared" si="248"/>
        <v>31.015367460000007</v>
      </c>
      <c r="S1171" s="64">
        <f t="shared" si="249"/>
        <v>191.25</v>
      </c>
      <c r="T1171" s="66">
        <f t="shared" si="250"/>
        <v>1994.5720794600002</v>
      </c>
      <c r="U1171" s="68">
        <f t="shared" si="251"/>
        <v>39.109256460000005</v>
      </c>
      <c r="V1171" s="68">
        <f t="shared" si="252"/>
        <v>469.31107752000003</v>
      </c>
      <c r="W1171" s="68">
        <f t="shared" si="253"/>
        <v>312.87405168000004</v>
      </c>
    </row>
    <row r="1172" spans="1:23" x14ac:dyDescent="0.25">
      <c r="A1172" s="1" t="s">
        <v>912</v>
      </c>
      <c r="B1172" s="61" t="s">
        <v>394</v>
      </c>
      <c r="C1172" s="1" t="s">
        <v>589</v>
      </c>
      <c r="D1172" s="1" t="s">
        <v>865</v>
      </c>
      <c r="E1172" s="1" t="s">
        <v>346</v>
      </c>
      <c r="F1172" s="62" t="str">
        <f t="shared" si="242"/>
        <v>60605</v>
      </c>
      <c r="G1172" s="255">
        <v>10620061</v>
      </c>
      <c r="H1172" s="1" t="s">
        <v>385</v>
      </c>
      <c r="I1172" s="61">
        <v>72</v>
      </c>
      <c r="J1172" s="61">
        <v>5.6</v>
      </c>
      <c r="K1172" s="61">
        <v>8.8000000000000007</v>
      </c>
      <c r="L1172" s="69">
        <f t="shared" si="243"/>
        <v>4.032</v>
      </c>
      <c r="M1172" s="69">
        <f t="shared" si="244"/>
        <v>6.3360000000000003</v>
      </c>
      <c r="N1172" s="56">
        <f>INDEX(Rate_Chart!$A$1:$AK$127,MATCH(Data!J1172,Rate_Chart!$A$1:$A$127,0),MATCH(Data!K1172,Rate_Chart!$A$1:$AK$1,0))</f>
        <v>46.292400000000001</v>
      </c>
      <c r="O1172" s="57">
        <f t="shared" si="245"/>
        <v>3333.0527999999999</v>
      </c>
      <c r="P1172" s="58">
        <f t="shared" si="246"/>
        <v>403.71279069767445</v>
      </c>
      <c r="Q1172" s="58">
        <f t="shared" si="247"/>
        <v>269.14186046511628</v>
      </c>
      <c r="R1172" s="66">
        <f t="shared" si="248"/>
        <v>58.328424000000005</v>
      </c>
      <c r="S1172" s="64">
        <f t="shared" si="249"/>
        <v>270</v>
      </c>
      <c r="T1172" s="66">
        <f t="shared" si="250"/>
        <v>3661.3812239999997</v>
      </c>
      <c r="U1172" s="68">
        <f t="shared" si="251"/>
        <v>50.852516999999999</v>
      </c>
      <c r="V1172" s="68">
        <f t="shared" si="252"/>
        <v>443.48125290697675</v>
      </c>
      <c r="W1172" s="68">
        <f t="shared" si="253"/>
        <v>295.65416860465115</v>
      </c>
    </row>
    <row r="1173" spans="1:23" x14ac:dyDescent="0.25">
      <c r="A1173" s="1" t="s">
        <v>912</v>
      </c>
      <c r="B1173" s="61" t="s">
        <v>394</v>
      </c>
      <c r="C1173" s="1" t="s">
        <v>589</v>
      </c>
      <c r="D1173" s="1" t="s">
        <v>865</v>
      </c>
      <c r="E1173" s="1" t="s">
        <v>346</v>
      </c>
      <c r="F1173" s="62" t="str">
        <f t="shared" si="242"/>
        <v>60605</v>
      </c>
      <c r="G1173" s="255">
        <v>10620061</v>
      </c>
      <c r="H1173" s="1" t="s">
        <v>386</v>
      </c>
      <c r="I1173" s="61">
        <v>66</v>
      </c>
      <c r="J1173" s="61">
        <v>3.4</v>
      </c>
      <c r="K1173" s="61">
        <v>8</v>
      </c>
      <c r="L1173" s="69">
        <f t="shared" si="243"/>
        <v>2.2440000000000002</v>
      </c>
      <c r="M1173" s="69">
        <f t="shared" si="244"/>
        <v>5.28</v>
      </c>
      <c r="N1173" s="56">
        <f>INDEX(Rate_Chart!$A$1:$AK$127,MATCH(Data!J1173,Rate_Chart!$A$1:$A$127,0),MATCH(Data!K1173,Rate_Chart!$A$1:$AK$1,0))</f>
        <v>36.419112000000005</v>
      </c>
      <c r="O1173" s="57">
        <f t="shared" si="245"/>
        <v>2403.6613920000004</v>
      </c>
      <c r="P1173" s="58">
        <f t="shared" si="246"/>
        <v>417.01273282442747</v>
      </c>
      <c r="Q1173" s="58">
        <f t="shared" si="247"/>
        <v>278.00848854961833</v>
      </c>
      <c r="R1173" s="66">
        <f t="shared" si="248"/>
        <v>42.064074360000014</v>
      </c>
      <c r="S1173" s="64">
        <f t="shared" si="249"/>
        <v>247.5</v>
      </c>
      <c r="T1173" s="66">
        <f t="shared" si="250"/>
        <v>2693.2254663600006</v>
      </c>
      <c r="U1173" s="68">
        <f t="shared" si="251"/>
        <v>40.806446460000011</v>
      </c>
      <c r="V1173" s="68">
        <f t="shared" si="252"/>
        <v>467.24938694656493</v>
      </c>
      <c r="W1173" s="68">
        <f t="shared" si="253"/>
        <v>311.49959129770997</v>
      </c>
    </row>
    <row r="1174" spans="1:23" x14ac:dyDescent="0.25">
      <c r="A1174" s="1" t="s">
        <v>912</v>
      </c>
      <c r="B1174" s="61" t="s">
        <v>395</v>
      </c>
      <c r="C1174" s="1" t="s">
        <v>589</v>
      </c>
      <c r="D1174" s="1" t="s">
        <v>865</v>
      </c>
      <c r="E1174" s="1" t="s">
        <v>346</v>
      </c>
      <c r="F1174" s="62" t="str">
        <f t="shared" si="242"/>
        <v>60605</v>
      </c>
      <c r="G1174" s="255">
        <v>10620061</v>
      </c>
      <c r="H1174" s="1" t="s">
        <v>385</v>
      </c>
      <c r="I1174" s="61">
        <v>30</v>
      </c>
      <c r="J1174" s="61">
        <v>5.6</v>
      </c>
      <c r="K1174" s="61">
        <v>8.8000000000000007</v>
      </c>
      <c r="L1174" s="69">
        <f t="shared" si="243"/>
        <v>1.68</v>
      </c>
      <c r="M1174" s="69">
        <f t="shared" si="244"/>
        <v>2.64</v>
      </c>
      <c r="N1174" s="56">
        <f>INDEX(Rate_Chart!$A$1:$AK$127,MATCH(Data!J1174,Rate_Chart!$A$1:$A$127,0),MATCH(Data!K1174,Rate_Chart!$A$1:$AK$1,0))</f>
        <v>46.292400000000001</v>
      </c>
      <c r="O1174" s="57">
        <f t="shared" si="245"/>
        <v>1388.7719999999999</v>
      </c>
      <c r="P1174" s="58">
        <f t="shared" si="246"/>
        <v>403.71279069767445</v>
      </c>
      <c r="Q1174" s="58">
        <f t="shared" si="247"/>
        <v>269.14186046511628</v>
      </c>
      <c r="R1174" s="66">
        <f t="shared" si="248"/>
        <v>24.303510000000003</v>
      </c>
      <c r="S1174" s="64">
        <f t="shared" si="249"/>
        <v>112.5</v>
      </c>
      <c r="T1174" s="66">
        <f t="shared" si="250"/>
        <v>1525.5755099999999</v>
      </c>
      <c r="U1174" s="68">
        <f t="shared" si="251"/>
        <v>50.852516999999999</v>
      </c>
      <c r="V1174" s="68">
        <f t="shared" si="252"/>
        <v>443.48125290697675</v>
      </c>
      <c r="W1174" s="68">
        <f t="shared" si="253"/>
        <v>295.65416860465115</v>
      </c>
    </row>
    <row r="1175" spans="1:23" x14ac:dyDescent="0.25">
      <c r="A1175" s="1" t="s">
        <v>912</v>
      </c>
      <c r="B1175" s="61" t="s">
        <v>395</v>
      </c>
      <c r="C1175" s="1" t="s">
        <v>589</v>
      </c>
      <c r="D1175" s="1" t="s">
        <v>865</v>
      </c>
      <c r="E1175" s="1" t="s">
        <v>346</v>
      </c>
      <c r="F1175" s="62" t="str">
        <f t="shared" si="242"/>
        <v>60605</v>
      </c>
      <c r="G1175" s="255">
        <v>10620061</v>
      </c>
      <c r="H1175" s="1" t="s">
        <v>386</v>
      </c>
      <c r="I1175" s="61">
        <v>76</v>
      </c>
      <c r="J1175" s="61">
        <v>3</v>
      </c>
      <c r="K1175" s="61">
        <v>8</v>
      </c>
      <c r="L1175" s="69">
        <f t="shared" si="243"/>
        <v>2.2799999999999998</v>
      </c>
      <c r="M1175" s="69">
        <f t="shared" si="244"/>
        <v>6.08</v>
      </c>
      <c r="N1175" s="56">
        <f>INDEX(Rate_Chart!$A$1:$AK$127,MATCH(Data!J1175,Rate_Chart!$A$1:$A$127,0),MATCH(Data!K1175,Rate_Chart!$A$1:$AK$1,0))</f>
        <v>34.751112000000006</v>
      </c>
      <c r="O1175" s="57">
        <f t="shared" si="245"/>
        <v>2641.0845120000004</v>
      </c>
      <c r="P1175" s="58">
        <f t="shared" si="246"/>
        <v>417.01334400000002</v>
      </c>
      <c r="Q1175" s="58">
        <f t="shared" si="247"/>
        <v>278.00889599999999</v>
      </c>
      <c r="R1175" s="66">
        <f t="shared" si="248"/>
        <v>46.218978960000008</v>
      </c>
      <c r="S1175" s="64">
        <f t="shared" si="249"/>
        <v>285</v>
      </c>
      <c r="T1175" s="66">
        <f t="shared" si="250"/>
        <v>2972.3034909600005</v>
      </c>
      <c r="U1175" s="68">
        <f t="shared" si="251"/>
        <v>39.109256460000005</v>
      </c>
      <c r="V1175" s="68">
        <f t="shared" si="252"/>
        <v>469.31107752000003</v>
      </c>
      <c r="W1175" s="68">
        <f t="shared" si="253"/>
        <v>312.87405168000004</v>
      </c>
    </row>
    <row r="1176" spans="1:23" x14ac:dyDescent="0.25">
      <c r="A1176" s="1" t="s">
        <v>913</v>
      </c>
      <c r="B1176" s="61" t="s">
        <v>394</v>
      </c>
      <c r="C1176" s="1" t="s">
        <v>589</v>
      </c>
      <c r="D1176" s="1" t="s">
        <v>865</v>
      </c>
      <c r="E1176" s="1" t="s">
        <v>346</v>
      </c>
      <c r="F1176" s="62" t="str">
        <f t="shared" si="242"/>
        <v>60605</v>
      </c>
      <c r="G1176" s="255">
        <v>10620061</v>
      </c>
      <c r="H1176" s="1" t="s">
        <v>385</v>
      </c>
      <c r="I1176" s="61">
        <v>70</v>
      </c>
      <c r="J1176" s="61">
        <v>6.1</v>
      </c>
      <c r="K1176" s="61">
        <v>8.8000000000000007</v>
      </c>
      <c r="L1176" s="69">
        <f t="shared" si="243"/>
        <v>4.2699999999999996</v>
      </c>
      <c r="M1176" s="69">
        <f t="shared" si="244"/>
        <v>6.16</v>
      </c>
      <c r="N1176" s="56">
        <f>INDEX(Rate_Chart!$A$1:$AK$127,MATCH(Data!J1176,Rate_Chart!$A$1:$A$127,0),MATCH(Data!K1176,Rate_Chart!$A$1:$AK$1,0))</f>
        <v>50.425650000000005</v>
      </c>
      <c r="O1176" s="57">
        <f t="shared" si="245"/>
        <v>3529.7955000000002</v>
      </c>
      <c r="P1176" s="58">
        <f t="shared" si="246"/>
        <v>421.38426183844012</v>
      </c>
      <c r="Q1176" s="58">
        <f t="shared" si="247"/>
        <v>280.92284122562677</v>
      </c>
      <c r="R1176" s="66">
        <f t="shared" si="248"/>
        <v>61.77142125000001</v>
      </c>
      <c r="S1176" s="64">
        <f t="shared" si="249"/>
        <v>262.5</v>
      </c>
      <c r="T1176" s="66">
        <f t="shared" si="250"/>
        <v>3854.0669212500002</v>
      </c>
      <c r="U1176" s="68">
        <f t="shared" si="251"/>
        <v>55.058098875000006</v>
      </c>
      <c r="V1176" s="68">
        <f t="shared" si="252"/>
        <v>460.09553377437328</v>
      </c>
      <c r="W1176" s="68">
        <f t="shared" si="253"/>
        <v>306.73035584958217</v>
      </c>
    </row>
    <row r="1177" spans="1:23" x14ac:dyDescent="0.25">
      <c r="A1177" s="1" t="s">
        <v>913</v>
      </c>
      <c r="B1177" s="61" t="s">
        <v>395</v>
      </c>
      <c r="C1177" s="1" t="s">
        <v>589</v>
      </c>
      <c r="D1177" s="1" t="s">
        <v>865</v>
      </c>
      <c r="E1177" s="1" t="s">
        <v>346</v>
      </c>
      <c r="F1177" s="62" t="str">
        <f t="shared" si="242"/>
        <v>60605</v>
      </c>
      <c r="G1177" s="255">
        <v>10620061</v>
      </c>
      <c r="H1177" s="1" t="s">
        <v>385</v>
      </c>
      <c r="I1177" s="61">
        <v>34</v>
      </c>
      <c r="J1177" s="61">
        <v>5.6</v>
      </c>
      <c r="K1177" s="61">
        <v>8.8000000000000007</v>
      </c>
      <c r="L1177" s="69">
        <f t="shared" si="243"/>
        <v>1.9039999999999997</v>
      </c>
      <c r="M1177" s="69">
        <f t="shared" si="244"/>
        <v>2.9920000000000004</v>
      </c>
      <c r="N1177" s="56">
        <f>INDEX(Rate_Chart!$A$1:$AK$127,MATCH(Data!J1177,Rate_Chart!$A$1:$A$127,0),MATCH(Data!K1177,Rate_Chart!$A$1:$AK$1,0))</f>
        <v>46.292400000000001</v>
      </c>
      <c r="O1177" s="57">
        <f t="shared" si="245"/>
        <v>1573.9416000000001</v>
      </c>
      <c r="P1177" s="58">
        <f t="shared" si="246"/>
        <v>403.71279069767445</v>
      </c>
      <c r="Q1177" s="58">
        <f t="shared" si="247"/>
        <v>269.14186046511628</v>
      </c>
      <c r="R1177" s="66">
        <f t="shared" si="248"/>
        <v>27.543978000000003</v>
      </c>
      <c r="S1177" s="64">
        <f t="shared" si="249"/>
        <v>127.5</v>
      </c>
      <c r="T1177" s="66">
        <f t="shared" si="250"/>
        <v>1728.985578</v>
      </c>
      <c r="U1177" s="68">
        <f t="shared" si="251"/>
        <v>50.852516999999999</v>
      </c>
      <c r="V1177" s="68">
        <f t="shared" si="252"/>
        <v>443.48125290697675</v>
      </c>
      <c r="W1177" s="68">
        <f t="shared" si="253"/>
        <v>295.65416860465115</v>
      </c>
    </row>
    <row r="1178" spans="1:23" x14ac:dyDescent="0.25">
      <c r="A1178" s="1" t="s">
        <v>913</v>
      </c>
      <c r="B1178" s="61" t="s">
        <v>395</v>
      </c>
      <c r="C1178" s="1" t="s">
        <v>589</v>
      </c>
      <c r="D1178" s="1" t="s">
        <v>865</v>
      </c>
      <c r="E1178" s="1" t="s">
        <v>346</v>
      </c>
      <c r="F1178" s="62" t="str">
        <f t="shared" si="242"/>
        <v>60605</v>
      </c>
      <c r="G1178" s="255">
        <v>10620061</v>
      </c>
      <c r="H1178" s="1" t="s">
        <v>386</v>
      </c>
      <c r="I1178" s="61">
        <v>60</v>
      </c>
      <c r="J1178" s="61">
        <v>3.3</v>
      </c>
      <c r="K1178" s="61">
        <v>8.3000000000000007</v>
      </c>
      <c r="L1178" s="69">
        <f t="shared" si="243"/>
        <v>1.98</v>
      </c>
      <c r="M1178" s="69">
        <f t="shared" si="244"/>
        <v>4.9800000000000004</v>
      </c>
      <c r="N1178" s="56">
        <f>INDEX(Rate_Chart!$A$1:$AK$127,MATCH(Data!J1178,Rate_Chart!$A$1:$A$127,0),MATCH(Data!K1178,Rate_Chart!$A$1:$AK$1,0))</f>
        <v>36.836153700000004</v>
      </c>
      <c r="O1178" s="57">
        <f t="shared" si="245"/>
        <v>2210.1692220000004</v>
      </c>
      <c r="P1178" s="58">
        <f t="shared" si="246"/>
        <v>417.01306075471695</v>
      </c>
      <c r="Q1178" s="58">
        <f t="shared" si="247"/>
        <v>278.00870716981132</v>
      </c>
      <c r="R1178" s="66">
        <f t="shared" si="248"/>
        <v>38.67796138500001</v>
      </c>
      <c r="S1178" s="64">
        <f t="shared" si="249"/>
        <v>225</v>
      </c>
      <c r="T1178" s="66">
        <f t="shared" si="250"/>
        <v>2473.8471833850003</v>
      </c>
      <c r="U1178" s="68">
        <f t="shared" si="251"/>
        <v>41.230786389750008</v>
      </c>
      <c r="V1178" s="68">
        <f t="shared" si="252"/>
        <v>466.76361950660379</v>
      </c>
      <c r="W1178" s="68">
        <f t="shared" si="253"/>
        <v>311.17574633773586</v>
      </c>
    </row>
    <row r="1179" spans="1:23" x14ac:dyDescent="0.25">
      <c r="A1179" s="1" t="s">
        <v>914</v>
      </c>
      <c r="B1179" s="61" t="s">
        <v>394</v>
      </c>
      <c r="C1179" s="1" t="s">
        <v>589</v>
      </c>
      <c r="D1179" s="1" t="s">
        <v>865</v>
      </c>
      <c r="E1179" s="1" t="s">
        <v>346</v>
      </c>
      <c r="F1179" s="62" t="str">
        <f t="shared" si="242"/>
        <v>60605</v>
      </c>
      <c r="G1179" s="255">
        <v>10620061</v>
      </c>
      <c r="H1179" s="1" t="s">
        <v>385</v>
      </c>
      <c r="I1179" s="61">
        <v>78</v>
      </c>
      <c r="J1179" s="61">
        <v>6.3</v>
      </c>
      <c r="K1179" s="61">
        <v>8.8000000000000007</v>
      </c>
      <c r="L1179" s="69">
        <f t="shared" si="243"/>
        <v>4.9139999999999997</v>
      </c>
      <c r="M1179" s="69">
        <f t="shared" si="244"/>
        <v>6.8640000000000008</v>
      </c>
      <c r="N1179" s="56">
        <f>INDEX(Rate_Chart!$A$1:$AK$127,MATCH(Data!J1179,Rate_Chart!$A$1:$A$127,0),MATCH(Data!K1179,Rate_Chart!$A$1:$AK$1,0))</f>
        <v>52.078949999999999</v>
      </c>
      <c r="O1179" s="57">
        <f t="shared" si="245"/>
        <v>4062.1581000000001</v>
      </c>
      <c r="P1179" s="58">
        <f t="shared" si="246"/>
        <v>428.04616438356163</v>
      </c>
      <c r="Q1179" s="58">
        <f t="shared" si="247"/>
        <v>285.36410958904111</v>
      </c>
      <c r="R1179" s="66">
        <f t="shared" si="248"/>
        <v>71.087766750000014</v>
      </c>
      <c r="S1179" s="64">
        <f t="shared" si="249"/>
        <v>292.5</v>
      </c>
      <c r="T1179" s="66">
        <f t="shared" si="250"/>
        <v>4425.7458667500005</v>
      </c>
      <c r="U1179" s="68">
        <f t="shared" si="251"/>
        <v>56.740331625000003</v>
      </c>
      <c r="V1179" s="68">
        <f t="shared" si="252"/>
        <v>466.35889006849317</v>
      </c>
      <c r="W1179" s="68">
        <f t="shared" si="253"/>
        <v>310.90592671232878</v>
      </c>
    </row>
    <row r="1180" spans="1:23" x14ac:dyDescent="0.25">
      <c r="A1180" s="1" t="s">
        <v>914</v>
      </c>
      <c r="B1180" s="61" t="s">
        <v>395</v>
      </c>
      <c r="C1180" s="1" t="s">
        <v>589</v>
      </c>
      <c r="D1180" s="1" t="s">
        <v>865</v>
      </c>
      <c r="E1180" s="1" t="s">
        <v>346</v>
      </c>
      <c r="F1180" s="62" t="str">
        <f t="shared" si="242"/>
        <v>60605</v>
      </c>
      <c r="G1180" s="255">
        <v>10620061</v>
      </c>
      <c r="H1180" s="1" t="s">
        <v>385</v>
      </c>
      <c r="I1180" s="61">
        <v>32</v>
      </c>
      <c r="J1180" s="61">
        <v>5.8</v>
      </c>
      <c r="K1180" s="61">
        <v>8.8000000000000007</v>
      </c>
      <c r="L1180" s="69">
        <f t="shared" si="243"/>
        <v>1.8559999999999999</v>
      </c>
      <c r="M1180" s="69">
        <f t="shared" si="244"/>
        <v>2.8160000000000003</v>
      </c>
      <c r="N1180" s="56">
        <f>INDEX(Rate_Chart!$A$1:$AK$127,MATCH(Data!J1180,Rate_Chart!$A$1:$A$127,0),MATCH(Data!K1180,Rate_Chart!$A$1:$AK$1,0))</f>
        <v>47.945700000000002</v>
      </c>
      <c r="O1180" s="57">
        <f t="shared" si="245"/>
        <v>1534.2624000000001</v>
      </c>
      <c r="P1180" s="58">
        <f t="shared" si="246"/>
        <v>410.96314285714288</v>
      </c>
      <c r="Q1180" s="58">
        <f t="shared" si="247"/>
        <v>273.97542857142861</v>
      </c>
      <c r="R1180" s="66">
        <f t="shared" si="248"/>
        <v>26.849592000000005</v>
      </c>
      <c r="S1180" s="64">
        <f t="shared" si="249"/>
        <v>120</v>
      </c>
      <c r="T1180" s="66">
        <f t="shared" si="250"/>
        <v>1681.1119920000001</v>
      </c>
      <c r="U1180" s="68">
        <f t="shared" si="251"/>
        <v>52.534749750000003</v>
      </c>
      <c r="V1180" s="68">
        <f t="shared" si="252"/>
        <v>450.29785500000003</v>
      </c>
      <c r="W1180" s="68">
        <f t="shared" si="253"/>
        <v>300.19857000000002</v>
      </c>
    </row>
    <row r="1181" spans="1:23" x14ac:dyDescent="0.25">
      <c r="A1181" s="1" t="s">
        <v>914</v>
      </c>
      <c r="B1181" s="61" t="s">
        <v>395</v>
      </c>
      <c r="C1181" s="1" t="s">
        <v>589</v>
      </c>
      <c r="D1181" s="1" t="s">
        <v>865</v>
      </c>
      <c r="E1181" s="1" t="s">
        <v>346</v>
      </c>
      <c r="F1181" s="62" t="str">
        <f t="shared" si="242"/>
        <v>60605</v>
      </c>
      <c r="G1181" s="255">
        <v>10620061</v>
      </c>
      <c r="H1181" s="1" t="s">
        <v>386</v>
      </c>
      <c r="I1181" s="61">
        <v>81</v>
      </c>
      <c r="J1181" s="61">
        <v>3.3</v>
      </c>
      <c r="K1181" s="61">
        <v>8.1999999999999993</v>
      </c>
      <c r="L1181" s="69">
        <f t="shared" si="243"/>
        <v>2.673</v>
      </c>
      <c r="M1181" s="69">
        <f t="shared" si="244"/>
        <v>6.6419999999999995</v>
      </c>
      <c r="N1181" s="56">
        <f>INDEX(Rate_Chart!$A$1:$AK$127,MATCH(Data!J1181,Rate_Chart!$A$1:$A$127,0),MATCH(Data!K1181,Rate_Chart!$A$1:$AK$1,0))</f>
        <v>36.558139799999999</v>
      </c>
      <c r="O1181" s="57">
        <f t="shared" si="245"/>
        <v>2961.2093237999998</v>
      </c>
      <c r="P1181" s="58">
        <f t="shared" si="246"/>
        <v>417.0130015209125</v>
      </c>
      <c r="Q1181" s="58">
        <f t="shared" si="247"/>
        <v>278.00866768060831</v>
      </c>
      <c r="R1181" s="66">
        <f t="shared" si="248"/>
        <v>51.8211631665</v>
      </c>
      <c r="S1181" s="64">
        <f t="shared" si="249"/>
        <v>303.75</v>
      </c>
      <c r="T1181" s="66">
        <f t="shared" si="250"/>
        <v>3316.7804869664997</v>
      </c>
      <c r="U1181" s="68">
        <f t="shared" si="251"/>
        <v>40.947907246499994</v>
      </c>
      <c r="V1181" s="68">
        <f t="shared" si="252"/>
        <v>467.086394446768</v>
      </c>
      <c r="W1181" s="68">
        <f t="shared" si="253"/>
        <v>311.39092963117866</v>
      </c>
    </row>
    <row r="1182" spans="1:23" x14ac:dyDescent="0.25">
      <c r="A1182" s="1" t="s">
        <v>915</v>
      </c>
      <c r="B1182" s="61" t="s">
        <v>394</v>
      </c>
      <c r="C1182" s="1" t="s">
        <v>589</v>
      </c>
      <c r="D1182" s="1" t="s">
        <v>865</v>
      </c>
      <c r="E1182" s="1" t="s">
        <v>346</v>
      </c>
      <c r="F1182" s="62" t="str">
        <f t="shared" si="242"/>
        <v>60605</v>
      </c>
      <c r="G1182" s="255">
        <v>10620061</v>
      </c>
      <c r="H1182" s="1" t="s">
        <v>385</v>
      </c>
      <c r="I1182" s="61">
        <v>61</v>
      </c>
      <c r="J1182" s="61">
        <v>6</v>
      </c>
      <c r="K1182" s="61">
        <v>8.8000000000000007</v>
      </c>
      <c r="L1182" s="69">
        <f t="shared" si="243"/>
        <v>3.66</v>
      </c>
      <c r="M1182" s="69">
        <f t="shared" si="244"/>
        <v>5.3680000000000003</v>
      </c>
      <c r="N1182" s="56">
        <f>INDEX(Rate_Chart!$A$1:$AK$127,MATCH(Data!J1182,Rate_Chart!$A$1:$A$127,0),MATCH(Data!K1182,Rate_Chart!$A$1:$AK$1,0))</f>
        <v>49.599000000000004</v>
      </c>
      <c r="O1182" s="57">
        <f t="shared" si="245"/>
        <v>3025.5390000000002</v>
      </c>
      <c r="P1182" s="58">
        <f t="shared" si="246"/>
        <v>417.96910112359552</v>
      </c>
      <c r="Q1182" s="58">
        <f t="shared" si="247"/>
        <v>278.64606741573033</v>
      </c>
      <c r="R1182" s="66">
        <f t="shared" si="248"/>
        <v>52.94693250000001</v>
      </c>
      <c r="S1182" s="64">
        <f t="shared" si="249"/>
        <v>228.75</v>
      </c>
      <c r="T1182" s="66">
        <f t="shared" si="250"/>
        <v>3307.2359325000002</v>
      </c>
      <c r="U1182" s="68">
        <f t="shared" si="251"/>
        <v>54.2169825</v>
      </c>
      <c r="V1182" s="68">
        <f t="shared" si="252"/>
        <v>456.88468398876404</v>
      </c>
      <c r="W1182" s="68">
        <f t="shared" si="253"/>
        <v>304.58978932584267</v>
      </c>
    </row>
    <row r="1183" spans="1:23" x14ac:dyDescent="0.25">
      <c r="A1183" s="1" t="s">
        <v>915</v>
      </c>
      <c r="B1183" s="61" t="s">
        <v>395</v>
      </c>
      <c r="C1183" s="1" t="s">
        <v>589</v>
      </c>
      <c r="D1183" s="1" t="s">
        <v>865</v>
      </c>
      <c r="E1183" s="1" t="s">
        <v>346</v>
      </c>
      <c r="F1183" s="62" t="str">
        <f t="shared" si="242"/>
        <v>60605</v>
      </c>
      <c r="G1183" s="255">
        <v>10620061</v>
      </c>
      <c r="H1183" s="1" t="s">
        <v>385</v>
      </c>
      <c r="I1183" s="61">
        <v>32</v>
      </c>
      <c r="J1183" s="61">
        <v>5.6</v>
      </c>
      <c r="K1183" s="61">
        <v>8.8000000000000007</v>
      </c>
      <c r="L1183" s="69">
        <f t="shared" si="243"/>
        <v>1.7919999999999998</v>
      </c>
      <c r="M1183" s="69">
        <f t="shared" si="244"/>
        <v>2.8160000000000003</v>
      </c>
      <c r="N1183" s="56">
        <f>INDEX(Rate_Chart!$A$1:$AK$127,MATCH(Data!J1183,Rate_Chart!$A$1:$A$127,0),MATCH(Data!K1183,Rate_Chart!$A$1:$AK$1,0))</f>
        <v>46.292400000000001</v>
      </c>
      <c r="O1183" s="57">
        <f t="shared" si="245"/>
        <v>1481.3568</v>
      </c>
      <c r="P1183" s="58">
        <f t="shared" si="246"/>
        <v>403.71279069767445</v>
      </c>
      <c r="Q1183" s="58">
        <f t="shared" si="247"/>
        <v>269.14186046511628</v>
      </c>
      <c r="R1183" s="66">
        <f t="shared" si="248"/>
        <v>25.923744000000003</v>
      </c>
      <c r="S1183" s="64">
        <f t="shared" si="249"/>
        <v>120</v>
      </c>
      <c r="T1183" s="66">
        <f t="shared" si="250"/>
        <v>1627.280544</v>
      </c>
      <c r="U1183" s="68">
        <f t="shared" si="251"/>
        <v>50.852516999999999</v>
      </c>
      <c r="V1183" s="68">
        <f t="shared" si="252"/>
        <v>443.48125290697675</v>
      </c>
      <c r="W1183" s="68">
        <f t="shared" si="253"/>
        <v>295.65416860465115</v>
      </c>
    </row>
    <row r="1184" spans="1:23" x14ac:dyDescent="0.25">
      <c r="A1184" s="1" t="s">
        <v>915</v>
      </c>
      <c r="B1184" s="61" t="s">
        <v>395</v>
      </c>
      <c r="C1184" s="1" t="s">
        <v>589</v>
      </c>
      <c r="D1184" s="1" t="s">
        <v>865</v>
      </c>
      <c r="E1184" s="1" t="s">
        <v>346</v>
      </c>
      <c r="F1184" s="62" t="str">
        <f t="shared" si="242"/>
        <v>60605</v>
      </c>
      <c r="G1184" s="255">
        <v>10620061</v>
      </c>
      <c r="H1184" s="1" t="s">
        <v>386</v>
      </c>
      <c r="I1184" s="61">
        <v>69</v>
      </c>
      <c r="J1184" s="61">
        <v>3.1</v>
      </c>
      <c r="K1184" s="61">
        <v>8.1999999999999993</v>
      </c>
      <c r="L1184" s="69">
        <f t="shared" si="243"/>
        <v>2.1390000000000002</v>
      </c>
      <c r="M1184" s="69">
        <f t="shared" si="244"/>
        <v>5.6579999999999995</v>
      </c>
      <c r="N1184" s="56">
        <f>INDEX(Rate_Chart!$A$1:$AK$127,MATCH(Data!J1184,Rate_Chart!$A$1:$A$127,0),MATCH(Data!K1184,Rate_Chart!$A$1:$AK$1,0))</f>
        <v>35.724139800000003</v>
      </c>
      <c r="O1184" s="57">
        <f t="shared" si="245"/>
        <v>2464.9656462000003</v>
      </c>
      <c r="P1184" s="58">
        <f t="shared" si="246"/>
        <v>417.0133050583658</v>
      </c>
      <c r="Q1184" s="58">
        <f t="shared" si="247"/>
        <v>278.00887003891052</v>
      </c>
      <c r="R1184" s="66">
        <f t="shared" si="248"/>
        <v>43.136898808500007</v>
      </c>
      <c r="S1184" s="64">
        <f t="shared" si="249"/>
        <v>258.75</v>
      </c>
      <c r="T1184" s="66">
        <f t="shared" si="250"/>
        <v>2766.8525450085003</v>
      </c>
      <c r="U1184" s="68">
        <f t="shared" si="251"/>
        <v>40.099312246500006</v>
      </c>
      <c r="V1184" s="68">
        <f t="shared" si="252"/>
        <v>468.08535696303505</v>
      </c>
      <c r="W1184" s="68">
        <f t="shared" si="253"/>
        <v>312.05690464202337</v>
      </c>
    </row>
    <row r="1185" spans="1:23" x14ac:dyDescent="0.25">
      <c r="A1185" s="1" t="s">
        <v>916</v>
      </c>
      <c r="B1185" s="61" t="s">
        <v>394</v>
      </c>
      <c r="C1185" s="1" t="s">
        <v>589</v>
      </c>
      <c r="D1185" s="1" t="s">
        <v>865</v>
      </c>
      <c r="E1185" s="1" t="s">
        <v>346</v>
      </c>
      <c r="F1185" s="62" t="str">
        <f t="shared" si="242"/>
        <v>60605</v>
      </c>
      <c r="G1185" s="255">
        <v>10620061</v>
      </c>
      <c r="H1185" s="1" t="s">
        <v>385</v>
      </c>
      <c r="I1185" s="61">
        <v>44</v>
      </c>
      <c r="J1185" s="61">
        <v>6.5</v>
      </c>
      <c r="K1185" s="61">
        <v>8.8000000000000007</v>
      </c>
      <c r="L1185" s="69">
        <f t="shared" si="243"/>
        <v>2.86</v>
      </c>
      <c r="M1185" s="69">
        <f t="shared" si="244"/>
        <v>3.8720000000000003</v>
      </c>
      <c r="N1185" s="56">
        <f>INDEX(Rate_Chart!$A$1:$AK$127,MATCH(Data!J1185,Rate_Chart!$A$1:$A$127,0),MATCH(Data!K1185,Rate_Chart!$A$1:$AK$1,0))</f>
        <v>53.732250000000001</v>
      </c>
      <c r="O1185" s="57">
        <f t="shared" si="245"/>
        <v>2364.2190000000001</v>
      </c>
      <c r="P1185" s="58">
        <f t="shared" si="246"/>
        <v>434.49258760107813</v>
      </c>
      <c r="Q1185" s="58">
        <f t="shared" si="247"/>
        <v>289.66172506738542</v>
      </c>
      <c r="R1185" s="66">
        <f t="shared" si="248"/>
        <v>41.373832500000006</v>
      </c>
      <c r="S1185" s="64">
        <f t="shared" si="249"/>
        <v>165</v>
      </c>
      <c r="T1185" s="66">
        <f t="shared" si="250"/>
        <v>2570.5928325</v>
      </c>
      <c r="U1185" s="68">
        <f t="shared" si="251"/>
        <v>58.422564375</v>
      </c>
      <c r="V1185" s="68">
        <f t="shared" si="252"/>
        <v>472.41965801886789</v>
      </c>
      <c r="W1185" s="68">
        <f t="shared" si="253"/>
        <v>314.94643867924526</v>
      </c>
    </row>
    <row r="1186" spans="1:23" x14ac:dyDescent="0.25">
      <c r="A1186" s="1" t="s">
        <v>916</v>
      </c>
      <c r="B1186" s="61" t="s">
        <v>395</v>
      </c>
      <c r="C1186" s="1" t="s">
        <v>589</v>
      </c>
      <c r="D1186" s="1" t="s">
        <v>865</v>
      </c>
      <c r="E1186" s="1" t="s">
        <v>346</v>
      </c>
      <c r="F1186" s="62" t="str">
        <f t="shared" si="242"/>
        <v>60605</v>
      </c>
      <c r="G1186" s="255">
        <v>10620061</v>
      </c>
      <c r="H1186" s="1" t="s">
        <v>385</v>
      </c>
      <c r="I1186" s="61">
        <v>72</v>
      </c>
      <c r="J1186" s="61">
        <v>5.8</v>
      </c>
      <c r="K1186" s="61">
        <v>8.8000000000000007</v>
      </c>
      <c r="L1186" s="69">
        <f t="shared" si="243"/>
        <v>4.1759999999999993</v>
      </c>
      <c r="M1186" s="69">
        <f t="shared" si="244"/>
        <v>6.3360000000000003</v>
      </c>
      <c r="N1186" s="56">
        <f>INDEX(Rate_Chart!$A$1:$AK$127,MATCH(Data!J1186,Rate_Chart!$A$1:$A$127,0),MATCH(Data!K1186,Rate_Chart!$A$1:$AK$1,0))</f>
        <v>47.945700000000002</v>
      </c>
      <c r="O1186" s="57">
        <f t="shared" si="245"/>
        <v>3452.0904</v>
      </c>
      <c r="P1186" s="58">
        <f t="shared" si="246"/>
        <v>410.96314285714288</v>
      </c>
      <c r="Q1186" s="58">
        <f t="shared" si="247"/>
        <v>273.97542857142861</v>
      </c>
      <c r="R1186" s="66">
        <f t="shared" si="248"/>
        <v>60.41158200000001</v>
      </c>
      <c r="S1186" s="64">
        <f t="shared" si="249"/>
        <v>270</v>
      </c>
      <c r="T1186" s="66">
        <f t="shared" si="250"/>
        <v>3782.5019820000002</v>
      </c>
      <c r="U1186" s="68">
        <f t="shared" si="251"/>
        <v>52.534749750000003</v>
      </c>
      <c r="V1186" s="68">
        <f t="shared" si="252"/>
        <v>450.29785500000003</v>
      </c>
      <c r="W1186" s="68">
        <f t="shared" si="253"/>
        <v>300.19857000000002</v>
      </c>
    </row>
    <row r="1187" spans="1:23" x14ac:dyDescent="0.25">
      <c r="A1187" s="1" t="s">
        <v>916</v>
      </c>
      <c r="B1187" s="61" t="s">
        <v>395</v>
      </c>
      <c r="C1187" s="1" t="s">
        <v>589</v>
      </c>
      <c r="D1187" s="1" t="s">
        <v>865</v>
      </c>
      <c r="E1187" s="1" t="s">
        <v>346</v>
      </c>
      <c r="F1187" s="62" t="str">
        <f t="shared" si="242"/>
        <v>60605</v>
      </c>
      <c r="G1187" s="255">
        <v>10620061</v>
      </c>
      <c r="H1187" s="1" t="s">
        <v>386</v>
      </c>
      <c r="I1187" s="61">
        <v>55</v>
      </c>
      <c r="J1187" s="61">
        <v>3</v>
      </c>
      <c r="K1187" s="61">
        <v>8</v>
      </c>
      <c r="L1187" s="69">
        <f t="shared" si="243"/>
        <v>1.65</v>
      </c>
      <c r="M1187" s="69">
        <f t="shared" si="244"/>
        <v>4.4000000000000004</v>
      </c>
      <c r="N1187" s="56">
        <f>INDEX(Rate_Chart!$A$1:$AK$127,MATCH(Data!J1187,Rate_Chart!$A$1:$A$127,0),MATCH(Data!K1187,Rate_Chart!$A$1:$AK$1,0))</f>
        <v>34.751112000000006</v>
      </c>
      <c r="O1187" s="57">
        <f t="shared" si="245"/>
        <v>1911.3111600000004</v>
      </c>
      <c r="P1187" s="58">
        <f t="shared" si="246"/>
        <v>417.01334400000002</v>
      </c>
      <c r="Q1187" s="58">
        <f t="shared" si="247"/>
        <v>278.00889599999999</v>
      </c>
      <c r="R1187" s="66">
        <f t="shared" si="248"/>
        <v>33.447945300000008</v>
      </c>
      <c r="S1187" s="64">
        <f t="shared" si="249"/>
        <v>206.25</v>
      </c>
      <c r="T1187" s="66">
        <f t="shared" si="250"/>
        <v>2151.0091053000006</v>
      </c>
      <c r="U1187" s="68">
        <f t="shared" si="251"/>
        <v>39.109256460000012</v>
      </c>
      <c r="V1187" s="68">
        <f t="shared" si="252"/>
        <v>469.31107752000008</v>
      </c>
      <c r="W1187" s="68">
        <f t="shared" si="253"/>
        <v>312.87405168000004</v>
      </c>
    </row>
    <row r="1188" spans="1:23" x14ac:dyDescent="0.25">
      <c r="A1188" s="1" t="s">
        <v>917</v>
      </c>
      <c r="B1188" s="61" t="s">
        <v>394</v>
      </c>
      <c r="C1188" s="1" t="s">
        <v>589</v>
      </c>
      <c r="D1188" s="1" t="s">
        <v>865</v>
      </c>
      <c r="E1188" s="1" t="s">
        <v>346</v>
      </c>
      <c r="F1188" s="62" t="str">
        <f t="shared" si="242"/>
        <v>60605</v>
      </c>
      <c r="G1188" s="255">
        <v>10620061</v>
      </c>
      <c r="H1188" s="1" t="s">
        <v>385</v>
      </c>
      <c r="I1188" s="61">
        <v>60</v>
      </c>
      <c r="J1188" s="61">
        <v>5.8</v>
      </c>
      <c r="K1188" s="61">
        <v>8.8000000000000007</v>
      </c>
      <c r="L1188" s="69">
        <f t="shared" si="243"/>
        <v>3.48</v>
      </c>
      <c r="M1188" s="69">
        <f t="shared" si="244"/>
        <v>5.28</v>
      </c>
      <c r="N1188" s="56">
        <f>INDEX(Rate_Chart!$A$1:$AK$127,MATCH(Data!J1188,Rate_Chart!$A$1:$A$127,0),MATCH(Data!K1188,Rate_Chart!$A$1:$AK$1,0))</f>
        <v>47.945700000000002</v>
      </c>
      <c r="O1188" s="57">
        <f t="shared" si="245"/>
        <v>2876.7420000000002</v>
      </c>
      <c r="P1188" s="58">
        <f t="shared" si="246"/>
        <v>410.96314285714288</v>
      </c>
      <c r="Q1188" s="58">
        <f t="shared" si="247"/>
        <v>273.97542857142861</v>
      </c>
      <c r="R1188" s="66">
        <f t="shared" si="248"/>
        <v>50.342985000000006</v>
      </c>
      <c r="S1188" s="64">
        <f t="shared" si="249"/>
        <v>225</v>
      </c>
      <c r="T1188" s="66">
        <f t="shared" si="250"/>
        <v>3152.0849850000004</v>
      </c>
      <c r="U1188" s="68">
        <f t="shared" si="251"/>
        <v>52.53474975000001</v>
      </c>
      <c r="V1188" s="68">
        <f t="shared" si="252"/>
        <v>450.29785500000008</v>
      </c>
      <c r="W1188" s="68">
        <f t="shared" si="253"/>
        <v>300.19857000000007</v>
      </c>
    </row>
    <row r="1189" spans="1:23" x14ac:dyDescent="0.25">
      <c r="A1189" s="1" t="s">
        <v>917</v>
      </c>
      <c r="B1189" s="61" t="s">
        <v>395</v>
      </c>
      <c r="C1189" s="1" t="s">
        <v>589</v>
      </c>
      <c r="D1189" s="1" t="s">
        <v>865</v>
      </c>
      <c r="E1189" s="1" t="s">
        <v>346</v>
      </c>
      <c r="F1189" s="62" t="str">
        <f t="shared" si="242"/>
        <v>60605</v>
      </c>
      <c r="G1189" s="255">
        <v>10620061</v>
      </c>
      <c r="H1189" s="1" t="s">
        <v>385</v>
      </c>
      <c r="I1189" s="61">
        <v>26</v>
      </c>
      <c r="J1189" s="61">
        <v>5.6</v>
      </c>
      <c r="K1189" s="61">
        <v>8.8000000000000007</v>
      </c>
      <c r="L1189" s="69">
        <f t="shared" si="243"/>
        <v>1.456</v>
      </c>
      <c r="M1189" s="69">
        <f t="shared" si="244"/>
        <v>2.2880000000000003</v>
      </c>
      <c r="N1189" s="56">
        <f>INDEX(Rate_Chart!$A$1:$AK$127,MATCH(Data!J1189,Rate_Chart!$A$1:$A$127,0),MATCH(Data!K1189,Rate_Chart!$A$1:$AK$1,0))</f>
        <v>46.292400000000001</v>
      </c>
      <c r="O1189" s="57">
        <f t="shared" si="245"/>
        <v>1203.6024</v>
      </c>
      <c r="P1189" s="58">
        <f t="shared" si="246"/>
        <v>403.71279069767445</v>
      </c>
      <c r="Q1189" s="58">
        <f t="shared" si="247"/>
        <v>269.14186046511628</v>
      </c>
      <c r="R1189" s="66">
        <f t="shared" si="248"/>
        <v>21.063042000000003</v>
      </c>
      <c r="S1189" s="64">
        <f t="shared" si="249"/>
        <v>97.5</v>
      </c>
      <c r="T1189" s="66">
        <f t="shared" si="250"/>
        <v>1322.165442</v>
      </c>
      <c r="U1189" s="68">
        <f t="shared" si="251"/>
        <v>50.852516999999999</v>
      </c>
      <c r="V1189" s="68">
        <f t="shared" si="252"/>
        <v>443.48125290697675</v>
      </c>
      <c r="W1189" s="68">
        <f t="shared" si="253"/>
        <v>295.65416860465115</v>
      </c>
    </row>
    <row r="1190" spans="1:23" x14ac:dyDescent="0.25">
      <c r="A1190" s="1" t="s">
        <v>917</v>
      </c>
      <c r="B1190" s="61" t="s">
        <v>395</v>
      </c>
      <c r="C1190" s="1" t="s">
        <v>589</v>
      </c>
      <c r="D1190" s="1" t="s">
        <v>865</v>
      </c>
      <c r="E1190" s="1" t="s">
        <v>346</v>
      </c>
      <c r="F1190" s="62" t="str">
        <f t="shared" si="242"/>
        <v>60605</v>
      </c>
      <c r="G1190" s="255">
        <v>10620061</v>
      </c>
      <c r="H1190" s="1" t="s">
        <v>386</v>
      </c>
      <c r="I1190" s="61">
        <v>60</v>
      </c>
      <c r="J1190" s="61">
        <v>3</v>
      </c>
      <c r="K1190" s="61">
        <v>8</v>
      </c>
      <c r="L1190" s="69">
        <f t="shared" si="243"/>
        <v>1.8</v>
      </c>
      <c r="M1190" s="69">
        <f t="shared" si="244"/>
        <v>4.8</v>
      </c>
      <c r="N1190" s="56">
        <f>INDEX(Rate_Chart!$A$1:$AK$127,MATCH(Data!J1190,Rate_Chart!$A$1:$A$127,0),MATCH(Data!K1190,Rate_Chart!$A$1:$AK$1,0))</f>
        <v>34.751112000000006</v>
      </c>
      <c r="O1190" s="57">
        <f t="shared" si="245"/>
        <v>2085.0667200000003</v>
      </c>
      <c r="P1190" s="58">
        <f t="shared" si="246"/>
        <v>417.01334400000002</v>
      </c>
      <c r="Q1190" s="58">
        <f t="shared" si="247"/>
        <v>278.00889599999999</v>
      </c>
      <c r="R1190" s="66">
        <f t="shared" si="248"/>
        <v>36.488667600000007</v>
      </c>
      <c r="S1190" s="64">
        <f t="shared" si="249"/>
        <v>225</v>
      </c>
      <c r="T1190" s="66">
        <f t="shared" si="250"/>
        <v>2346.5553876000004</v>
      </c>
      <c r="U1190" s="68">
        <f t="shared" si="251"/>
        <v>39.109256460000005</v>
      </c>
      <c r="V1190" s="68">
        <f t="shared" si="252"/>
        <v>469.31107752000003</v>
      </c>
      <c r="W1190" s="68">
        <f t="shared" si="253"/>
        <v>312.87405168000004</v>
      </c>
    </row>
    <row r="1191" spans="1:23" x14ac:dyDescent="0.25">
      <c r="A1191" s="1" t="s">
        <v>918</v>
      </c>
      <c r="B1191" s="61" t="s">
        <v>394</v>
      </c>
      <c r="C1191" s="1" t="s">
        <v>589</v>
      </c>
      <c r="D1191" s="1" t="s">
        <v>865</v>
      </c>
      <c r="E1191" s="1" t="s">
        <v>346</v>
      </c>
      <c r="F1191" s="62" t="str">
        <f t="shared" si="242"/>
        <v>60605</v>
      </c>
      <c r="G1191" s="255">
        <v>10620061</v>
      </c>
      <c r="H1191" s="1" t="s">
        <v>385</v>
      </c>
      <c r="I1191" s="61">
        <v>66</v>
      </c>
      <c r="J1191" s="61">
        <v>6.2</v>
      </c>
      <c r="K1191" s="61">
        <v>8.8000000000000007</v>
      </c>
      <c r="L1191" s="69">
        <f t="shared" si="243"/>
        <v>4.0919999999999996</v>
      </c>
      <c r="M1191" s="69">
        <f t="shared" si="244"/>
        <v>5.8080000000000007</v>
      </c>
      <c r="N1191" s="56">
        <f>INDEX(Rate_Chart!$A$1:$AK$127,MATCH(Data!J1191,Rate_Chart!$A$1:$A$127,0),MATCH(Data!K1191,Rate_Chart!$A$1:$AK$1,0))</f>
        <v>51.252300000000005</v>
      </c>
      <c r="O1191" s="57">
        <f t="shared" si="245"/>
        <v>3382.6518000000005</v>
      </c>
      <c r="P1191" s="58">
        <f t="shared" si="246"/>
        <v>424.74281767955802</v>
      </c>
      <c r="Q1191" s="58">
        <f t="shared" si="247"/>
        <v>283.1618784530387</v>
      </c>
      <c r="R1191" s="66">
        <f t="shared" si="248"/>
        <v>59.196406500000016</v>
      </c>
      <c r="S1191" s="64">
        <f t="shared" si="249"/>
        <v>247.5</v>
      </c>
      <c r="T1191" s="66">
        <f t="shared" si="250"/>
        <v>3689.3482065000007</v>
      </c>
      <c r="U1191" s="68">
        <f t="shared" si="251"/>
        <v>55.899215250000012</v>
      </c>
      <c r="V1191" s="68">
        <f t="shared" si="252"/>
        <v>463.2531650552487</v>
      </c>
      <c r="W1191" s="68">
        <f t="shared" si="253"/>
        <v>308.83544337016582</v>
      </c>
    </row>
    <row r="1192" spans="1:23" x14ac:dyDescent="0.25">
      <c r="A1192" s="1" t="s">
        <v>918</v>
      </c>
      <c r="B1192" s="61" t="s">
        <v>395</v>
      </c>
      <c r="C1192" s="1" t="s">
        <v>589</v>
      </c>
      <c r="D1192" s="1" t="s">
        <v>865</v>
      </c>
      <c r="E1192" s="1" t="s">
        <v>346</v>
      </c>
      <c r="F1192" s="62" t="str">
        <f t="shared" si="242"/>
        <v>60605</v>
      </c>
      <c r="G1192" s="255">
        <v>10620061</v>
      </c>
      <c r="H1192" s="1" t="s">
        <v>386</v>
      </c>
      <c r="I1192" s="61">
        <v>54</v>
      </c>
      <c r="J1192" s="61">
        <v>4.5</v>
      </c>
      <c r="K1192" s="61">
        <v>8.1999999999999993</v>
      </c>
      <c r="L1192" s="69">
        <f t="shared" si="243"/>
        <v>2.4300000000000002</v>
      </c>
      <c r="M1192" s="69">
        <f t="shared" si="244"/>
        <v>4.4279999999999999</v>
      </c>
      <c r="N1192" s="56">
        <f>INDEX(Rate_Chart!$A$1:$AK$127,MATCH(Data!J1192,Rate_Chart!$A$1:$A$127,0),MATCH(Data!K1192,Rate_Chart!$A$1:$AK$1,0))</f>
        <v>41.562139799999997</v>
      </c>
      <c r="O1192" s="57">
        <f t="shared" si="245"/>
        <v>2244.3555492</v>
      </c>
      <c r="P1192" s="58">
        <f t="shared" si="246"/>
        <v>417.01143612040136</v>
      </c>
      <c r="Q1192" s="58">
        <f t="shared" si="247"/>
        <v>278.00762408026759</v>
      </c>
      <c r="R1192" s="66">
        <f t="shared" si="248"/>
        <v>39.276222111000003</v>
      </c>
      <c r="S1192" s="64">
        <f t="shared" si="249"/>
        <v>202.5</v>
      </c>
      <c r="T1192" s="66">
        <f t="shared" si="250"/>
        <v>2486.1317713110002</v>
      </c>
      <c r="U1192" s="68">
        <f t="shared" si="251"/>
        <v>46.039477246500006</v>
      </c>
      <c r="V1192" s="68">
        <f t="shared" si="252"/>
        <v>461.93455431270917</v>
      </c>
      <c r="W1192" s="68">
        <f t="shared" si="253"/>
        <v>307.95636954180611</v>
      </c>
    </row>
    <row r="1193" spans="1:23" x14ac:dyDescent="0.25">
      <c r="A1193" s="1" t="s">
        <v>882</v>
      </c>
      <c r="B1193" s="61" t="s">
        <v>394</v>
      </c>
      <c r="C1193" s="1" t="s">
        <v>589</v>
      </c>
      <c r="D1193" s="1" t="s">
        <v>865</v>
      </c>
      <c r="E1193" s="1" t="s">
        <v>346</v>
      </c>
      <c r="F1193" s="62" t="str">
        <f t="shared" si="242"/>
        <v>60605</v>
      </c>
      <c r="G1193" s="255">
        <v>10620061</v>
      </c>
      <c r="H1193" s="1" t="s">
        <v>385</v>
      </c>
      <c r="I1193" s="61">
        <v>57</v>
      </c>
      <c r="J1193" s="61">
        <v>6</v>
      </c>
      <c r="K1193" s="61">
        <v>8.8000000000000007</v>
      </c>
      <c r="L1193" s="69">
        <f t="shared" si="243"/>
        <v>3.42</v>
      </c>
      <c r="M1193" s="69">
        <f t="shared" si="244"/>
        <v>5.016</v>
      </c>
      <c r="N1193" s="56">
        <f>INDEX(Rate_Chart!$A$1:$AK$127,MATCH(Data!J1193,Rate_Chart!$A$1:$A$127,0),MATCH(Data!K1193,Rate_Chart!$A$1:$AK$1,0))</f>
        <v>49.599000000000004</v>
      </c>
      <c r="O1193" s="57">
        <f t="shared" si="245"/>
        <v>2827.143</v>
      </c>
      <c r="P1193" s="58">
        <f t="shared" si="246"/>
        <v>417.96910112359552</v>
      </c>
      <c r="Q1193" s="58">
        <f t="shared" si="247"/>
        <v>278.64606741573033</v>
      </c>
      <c r="R1193" s="66">
        <f t="shared" si="248"/>
        <v>49.475002500000002</v>
      </c>
      <c r="S1193" s="64">
        <f t="shared" si="249"/>
        <v>213.75</v>
      </c>
      <c r="T1193" s="66">
        <f t="shared" si="250"/>
        <v>3090.3680024999999</v>
      </c>
      <c r="U1193" s="68">
        <f t="shared" si="251"/>
        <v>54.2169825</v>
      </c>
      <c r="V1193" s="68">
        <f t="shared" si="252"/>
        <v>456.88468398876404</v>
      </c>
      <c r="W1193" s="68">
        <f t="shared" si="253"/>
        <v>304.58978932584267</v>
      </c>
    </row>
    <row r="1194" spans="1:23" x14ac:dyDescent="0.25">
      <c r="A1194" s="1" t="s">
        <v>882</v>
      </c>
      <c r="B1194" s="61" t="s">
        <v>394</v>
      </c>
      <c r="C1194" s="1" t="s">
        <v>589</v>
      </c>
      <c r="D1194" s="1" t="s">
        <v>865</v>
      </c>
      <c r="E1194" s="1" t="s">
        <v>346</v>
      </c>
      <c r="F1194" s="62" t="str">
        <f t="shared" si="242"/>
        <v>60605</v>
      </c>
      <c r="G1194" s="255">
        <v>10620061</v>
      </c>
      <c r="H1194" s="1" t="s">
        <v>386</v>
      </c>
      <c r="I1194" s="61">
        <v>60</v>
      </c>
      <c r="J1194" s="61">
        <v>3.4</v>
      </c>
      <c r="K1194" s="61">
        <v>8</v>
      </c>
      <c r="L1194" s="69">
        <f t="shared" si="243"/>
        <v>2.04</v>
      </c>
      <c r="M1194" s="69">
        <f t="shared" si="244"/>
        <v>4.8</v>
      </c>
      <c r="N1194" s="56">
        <f>INDEX(Rate_Chart!$A$1:$AK$127,MATCH(Data!J1194,Rate_Chart!$A$1:$A$127,0),MATCH(Data!K1194,Rate_Chart!$A$1:$AK$1,0))</f>
        <v>36.419112000000005</v>
      </c>
      <c r="O1194" s="57">
        <f t="shared" si="245"/>
        <v>2185.1467200000002</v>
      </c>
      <c r="P1194" s="58">
        <f t="shared" si="246"/>
        <v>417.01273282442747</v>
      </c>
      <c r="Q1194" s="58">
        <f t="shared" si="247"/>
        <v>278.00848854961833</v>
      </c>
      <c r="R1194" s="66">
        <f t="shared" si="248"/>
        <v>38.24006760000001</v>
      </c>
      <c r="S1194" s="64">
        <f t="shared" si="249"/>
        <v>225</v>
      </c>
      <c r="T1194" s="66">
        <f t="shared" si="250"/>
        <v>2448.3867876000004</v>
      </c>
      <c r="U1194" s="68">
        <f t="shared" si="251"/>
        <v>40.806446460000004</v>
      </c>
      <c r="V1194" s="68">
        <f t="shared" si="252"/>
        <v>467.24938694656487</v>
      </c>
      <c r="W1194" s="68">
        <f t="shared" si="253"/>
        <v>311.49959129770991</v>
      </c>
    </row>
    <row r="1195" spans="1:23" x14ac:dyDescent="0.25">
      <c r="A1195" s="1" t="s">
        <v>882</v>
      </c>
      <c r="B1195" s="61" t="s">
        <v>395</v>
      </c>
      <c r="C1195" s="1" t="s">
        <v>589</v>
      </c>
      <c r="D1195" s="1" t="s">
        <v>865</v>
      </c>
      <c r="E1195" s="1" t="s">
        <v>346</v>
      </c>
      <c r="F1195" s="62" t="str">
        <f t="shared" si="242"/>
        <v>60605</v>
      </c>
      <c r="G1195" s="255">
        <v>10620061</v>
      </c>
      <c r="H1195" s="1" t="s">
        <v>385</v>
      </c>
      <c r="I1195" s="61">
        <v>37</v>
      </c>
      <c r="J1195" s="61">
        <v>5.8</v>
      </c>
      <c r="K1195" s="61">
        <v>8.6</v>
      </c>
      <c r="L1195" s="69">
        <f t="shared" si="243"/>
        <v>2.1459999999999999</v>
      </c>
      <c r="M1195" s="69">
        <f t="shared" si="244"/>
        <v>3.1819999999999999</v>
      </c>
      <c r="N1195" s="56">
        <f>INDEX(Rate_Chart!$A$1:$AK$127,MATCH(Data!J1195,Rate_Chart!$A$1:$A$127,0),MATCH(Data!K1195,Rate_Chart!$A$1:$AK$1,0))</f>
        <v>47.461399999999998</v>
      </c>
      <c r="O1195" s="57">
        <f t="shared" si="245"/>
        <v>1756.0717999999999</v>
      </c>
      <c r="P1195" s="58">
        <f t="shared" si="246"/>
        <v>411.51502890173413</v>
      </c>
      <c r="Q1195" s="58">
        <f t="shared" si="247"/>
        <v>274.34335260115608</v>
      </c>
      <c r="R1195" s="66">
        <f t="shared" si="248"/>
        <v>30.731256500000001</v>
      </c>
      <c r="S1195" s="64">
        <f t="shared" si="249"/>
        <v>138.75</v>
      </c>
      <c r="T1195" s="66">
        <f t="shared" si="250"/>
        <v>1925.5530564999999</v>
      </c>
      <c r="U1195" s="68">
        <f t="shared" si="251"/>
        <v>52.041974499999995</v>
      </c>
      <c r="V1195" s="68">
        <f t="shared" si="252"/>
        <v>451.23099277456652</v>
      </c>
      <c r="W1195" s="68">
        <f t="shared" si="253"/>
        <v>300.82066184971103</v>
      </c>
    </row>
    <row r="1196" spans="1:23" x14ac:dyDescent="0.25">
      <c r="A1196" s="1" t="s">
        <v>882</v>
      </c>
      <c r="B1196" s="61" t="s">
        <v>395</v>
      </c>
      <c r="C1196" s="1" t="s">
        <v>589</v>
      </c>
      <c r="D1196" s="1" t="s">
        <v>865</v>
      </c>
      <c r="E1196" s="1" t="s">
        <v>346</v>
      </c>
      <c r="F1196" s="62" t="str">
        <f t="shared" si="242"/>
        <v>60605</v>
      </c>
      <c r="G1196" s="255">
        <v>10620061</v>
      </c>
      <c r="H1196" s="1" t="s">
        <v>386</v>
      </c>
      <c r="I1196" s="61">
        <v>62</v>
      </c>
      <c r="J1196" s="61">
        <v>3</v>
      </c>
      <c r="K1196" s="61">
        <v>8.1</v>
      </c>
      <c r="L1196" s="69">
        <f t="shared" si="243"/>
        <v>1.86</v>
      </c>
      <c r="M1196" s="69">
        <f t="shared" si="244"/>
        <v>5.0220000000000002</v>
      </c>
      <c r="N1196" s="56">
        <f>INDEX(Rate_Chart!$A$1:$AK$127,MATCH(Data!J1196,Rate_Chart!$A$1:$A$127,0),MATCH(Data!K1196,Rate_Chart!$A$1:$AK$1,0))</f>
        <v>35.029125900000004</v>
      </c>
      <c r="O1196" s="57">
        <f t="shared" si="245"/>
        <v>2171.8058058000001</v>
      </c>
      <c r="P1196" s="58">
        <f t="shared" si="246"/>
        <v>417.01340357142868</v>
      </c>
      <c r="Q1196" s="58">
        <f t="shared" si="247"/>
        <v>278.00893571428577</v>
      </c>
      <c r="R1196" s="66">
        <f t="shared" si="248"/>
        <v>38.006601601500009</v>
      </c>
      <c r="S1196" s="64">
        <f t="shared" si="249"/>
        <v>232.5</v>
      </c>
      <c r="T1196" s="66">
        <f t="shared" si="250"/>
        <v>2442.3124074015</v>
      </c>
      <c r="U1196" s="68">
        <f t="shared" si="251"/>
        <v>39.392135603249997</v>
      </c>
      <c r="V1196" s="68">
        <f t="shared" si="252"/>
        <v>468.95399527678575</v>
      </c>
      <c r="W1196" s="68">
        <f t="shared" si="253"/>
        <v>312.6359968511905</v>
      </c>
    </row>
    <row r="1197" spans="1:23" x14ac:dyDescent="0.25">
      <c r="A1197" s="1" t="s">
        <v>883</v>
      </c>
      <c r="B1197" s="61" t="s">
        <v>394</v>
      </c>
      <c r="C1197" s="1" t="s">
        <v>589</v>
      </c>
      <c r="D1197" s="1" t="s">
        <v>865</v>
      </c>
      <c r="E1197" s="1" t="s">
        <v>346</v>
      </c>
      <c r="F1197" s="62" t="str">
        <f t="shared" si="242"/>
        <v>60605</v>
      </c>
      <c r="G1197" s="255">
        <v>10620061</v>
      </c>
      <c r="H1197" s="1" t="s">
        <v>385</v>
      </c>
      <c r="I1197" s="61">
        <v>78</v>
      </c>
      <c r="J1197" s="61">
        <v>5.6</v>
      </c>
      <c r="K1197" s="61">
        <v>8.4</v>
      </c>
      <c r="L1197" s="69">
        <f t="shared" si="243"/>
        <v>4.3679999999999994</v>
      </c>
      <c r="M1197" s="69">
        <f t="shared" si="244"/>
        <v>6.5520000000000005</v>
      </c>
      <c r="N1197" s="56">
        <f>INDEX(Rate_Chart!$A$1:$AK$127,MATCH(Data!J1197,Rate_Chart!$A$1:$A$127,0),MATCH(Data!K1197,Rate_Chart!$A$1:$AK$1,0))</f>
        <v>45.357199999999999</v>
      </c>
      <c r="O1197" s="57">
        <f t="shared" si="245"/>
        <v>3537.8615999999997</v>
      </c>
      <c r="P1197" s="58">
        <f t="shared" si="246"/>
        <v>404.97500000000002</v>
      </c>
      <c r="Q1197" s="58">
        <f t="shared" si="247"/>
        <v>269.98333333333335</v>
      </c>
      <c r="R1197" s="66">
        <f t="shared" si="248"/>
        <v>61.912578000000003</v>
      </c>
      <c r="S1197" s="64">
        <f t="shared" si="249"/>
        <v>292.5</v>
      </c>
      <c r="T1197" s="66">
        <f t="shared" si="250"/>
        <v>3892.2741779999997</v>
      </c>
      <c r="U1197" s="68">
        <f t="shared" si="251"/>
        <v>49.900950999999999</v>
      </c>
      <c r="V1197" s="68">
        <f t="shared" si="252"/>
        <v>445.54420535714291</v>
      </c>
      <c r="W1197" s="68">
        <f t="shared" si="253"/>
        <v>297.02947023809526</v>
      </c>
    </row>
    <row r="1198" spans="1:23" x14ac:dyDescent="0.25">
      <c r="A1198" s="1" t="s">
        <v>883</v>
      </c>
      <c r="B1198" s="61" t="s">
        <v>395</v>
      </c>
      <c r="C1198" s="1" t="s">
        <v>589</v>
      </c>
      <c r="D1198" s="1" t="s">
        <v>865</v>
      </c>
      <c r="E1198" s="1" t="s">
        <v>346</v>
      </c>
      <c r="F1198" s="62" t="str">
        <f t="shared" si="242"/>
        <v>60605</v>
      </c>
      <c r="G1198" s="255">
        <v>10620061</v>
      </c>
      <c r="H1198" s="1" t="s">
        <v>385</v>
      </c>
      <c r="I1198" s="61">
        <v>33</v>
      </c>
      <c r="J1198" s="61">
        <v>5.8</v>
      </c>
      <c r="K1198" s="61">
        <v>8.6</v>
      </c>
      <c r="L1198" s="69">
        <f t="shared" si="243"/>
        <v>1.9140000000000001</v>
      </c>
      <c r="M1198" s="69">
        <f t="shared" si="244"/>
        <v>2.8380000000000001</v>
      </c>
      <c r="N1198" s="56">
        <f>INDEX(Rate_Chart!$A$1:$AK$127,MATCH(Data!J1198,Rate_Chart!$A$1:$A$127,0),MATCH(Data!K1198,Rate_Chart!$A$1:$AK$1,0))</f>
        <v>47.461399999999998</v>
      </c>
      <c r="O1198" s="57">
        <f t="shared" si="245"/>
        <v>1566.2261999999998</v>
      </c>
      <c r="P1198" s="58">
        <f t="shared" si="246"/>
        <v>411.51502890173413</v>
      </c>
      <c r="Q1198" s="58">
        <f t="shared" si="247"/>
        <v>274.34335260115608</v>
      </c>
      <c r="R1198" s="66">
        <f t="shared" si="248"/>
        <v>27.408958500000001</v>
      </c>
      <c r="S1198" s="64">
        <f t="shared" si="249"/>
        <v>123.75</v>
      </c>
      <c r="T1198" s="66">
        <f t="shared" si="250"/>
        <v>1717.3851584999998</v>
      </c>
      <c r="U1198" s="68">
        <f t="shared" si="251"/>
        <v>52.041974499999995</v>
      </c>
      <c r="V1198" s="68">
        <f t="shared" si="252"/>
        <v>451.23099277456652</v>
      </c>
      <c r="W1198" s="68">
        <f t="shared" si="253"/>
        <v>300.82066184971103</v>
      </c>
    </row>
    <row r="1199" spans="1:23" x14ac:dyDescent="0.25">
      <c r="A1199" s="1" t="s">
        <v>883</v>
      </c>
      <c r="B1199" s="61" t="s">
        <v>395</v>
      </c>
      <c r="C1199" s="1" t="s">
        <v>589</v>
      </c>
      <c r="D1199" s="1" t="s">
        <v>865</v>
      </c>
      <c r="E1199" s="1" t="s">
        <v>346</v>
      </c>
      <c r="F1199" s="62" t="str">
        <f t="shared" si="242"/>
        <v>60605</v>
      </c>
      <c r="G1199" s="255">
        <v>10620061</v>
      </c>
      <c r="H1199" s="1" t="s">
        <v>386</v>
      </c>
      <c r="I1199" s="61">
        <v>52</v>
      </c>
      <c r="J1199" s="61">
        <v>3.2</v>
      </c>
      <c r="K1199" s="61">
        <v>8.1</v>
      </c>
      <c r="L1199" s="69">
        <f t="shared" si="243"/>
        <v>1.6640000000000001</v>
      </c>
      <c r="M1199" s="69">
        <f t="shared" si="244"/>
        <v>4.2119999999999997</v>
      </c>
      <c r="N1199" s="56">
        <f>INDEX(Rate_Chart!$A$1:$AK$127,MATCH(Data!J1199,Rate_Chart!$A$1:$A$127,0),MATCH(Data!K1199,Rate_Chart!$A$1:$AK$1,0))</f>
        <v>35.8631259</v>
      </c>
      <c r="O1199" s="57">
        <f t="shared" si="245"/>
        <v>1864.8825468</v>
      </c>
      <c r="P1199" s="58">
        <f t="shared" si="246"/>
        <v>417.01309186046512</v>
      </c>
      <c r="Q1199" s="58">
        <f t="shared" si="247"/>
        <v>278.00872790697673</v>
      </c>
      <c r="R1199" s="66">
        <f t="shared" si="248"/>
        <v>32.635444569000001</v>
      </c>
      <c r="S1199" s="64">
        <f t="shared" si="249"/>
        <v>195</v>
      </c>
      <c r="T1199" s="66">
        <f t="shared" si="250"/>
        <v>2092.5179913689999</v>
      </c>
      <c r="U1199" s="68">
        <f t="shared" si="251"/>
        <v>40.24073060325</v>
      </c>
      <c r="V1199" s="68">
        <f t="shared" si="252"/>
        <v>467.91547213081401</v>
      </c>
      <c r="W1199" s="68">
        <f t="shared" si="253"/>
        <v>311.94364808720934</v>
      </c>
    </row>
    <row r="1200" spans="1:23" x14ac:dyDescent="0.25">
      <c r="A1200" s="1" t="s">
        <v>884</v>
      </c>
      <c r="B1200" s="61" t="s">
        <v>394</v>
      </c>
      <c r="C1200" s="1" t="s">
        <v>589</v>
      </c>
      <c r="D1200" s="1" t="s">
        <v>865</v>
      </c>
      <c r="E1200" s="1" t="s">
        <v>346</v>
      </c>
      <c r="F1200" s="62" t="str">
        <f t="shared" si="242"/>
        <v>60605</v>
      </c>
      <c r="G1200" s="255">
        <v>10620061</v>
      </c>
      <c r="H1200" s="1" t="s">
        <v>385</v>
      </c>
      <c r="I1200" s="61">
        <v>41</v>
      </c>
      <c r="J1200" s="61">
        <v>6.2</v>
      </c>
      <c r="K1200" s="61">
        <v>8.8000000000000007</v>
      </c>
      <c r="L1200" s="69">
        <f t="shared" si="243"/>
        <v>2.5420000000000003</v>
      </c>
      <c r="M1200" s="69">
        <f t="shared" si="244"/>
        <v>3.6080000000000001</v>
      </c>
      <c r="N1200" s="56">
        <f>INDEX(Rate_Chart!$A$1:$AK$127,MATCH(Data!J1200,Rate_Chart!$A$1:$A$127,0),MATCH(Data!K1200,Rate_Chart!$A$1:$AK$1,0))</f>
        <v>51.252300000000005</v>
      </c>
      <c r="O1200" s="57">
        <f t="shared" si="245"/>
        <v>2101.3443000000002</v>
      </c>
      <c r="P1200" s="58">
        <f t="shared" si="246"/>
        <v>424.74281767955802</v>
      </c>
      <c r="Q1200" s="58">
        <f t="shared" si="247"/>
        <v>283.1618784530387</v>
      </c>
      <c r="R1200" s="66">
        <f t="shared" si="248"/>
        <v>36.773525250000006</v>
      </c>
      <c r="S1200" s="64">
        <f t="shared" si="249"/>
        <v>153.75</v>
      </c>
      <c r="T1200" s="66">
        <f t="shared" si="250"/>
        <v>2291.8678252500004</v>
      </c>
      <c r="U1200" s="68">
        <f t="shared" si="251"/>
        <v>55.899215250000012</v>
      </c>
      <c r="V1200" s="68">
        <f t="shared" si="252"/>
        <v>463.2531650552487</v>
      </c>
      <c r="W1200" s="68">
        <f t="shared" si="253"/>
        <v>308.83544337016582</v>
      </c>
    </row>
    <row r="1201" spans="1:23" x14ac:dyDescent="0.25">
      <c r="A1201" s="1" t="s">
        <v>884</v>
      </c>
      <c r="B1201" s="61" t="s">
        <v>395</v>
      </c>
      <c r="C1201" s="1" t="s">
        <v>589</v>
      </c>
      <c r="D1201" s="1" t="s">
        <v>865</v>
      </c>
      <c r="E1201" s="1" t="s">
        <v>346</v>
      </c>
      <c r="F1201" s="62" t="str">
        <f t="shared" si="242"/>
        <v>60605</v>
      </c>
      <c r="G1201" s="255">
        <v>10620061</v>
      </c>
      <c r="H1201" s="1" t="s">
        <v>385</v>
      </c>
      <c r="I1201" s="61">
        <v>33</v>
      </c>
      <c r="J1201" s="61">
        <v>5.6</v>
      </c>
      <c r="K1201" s="61">
        <v>8.4</v>
      </c>
      <c r="L1201" s="69">
        <f t="shared" si="243"/>
        <v>1.8479999999999999</v>
      </c>
      <c r="M1201" s="69">
        <f t="shared" si="244"/>
        <v>2.7719999999999998</v>
      </c>
      <c r="N1201" s="56">
        <f>INDEX(Rate_Chart!$A$1:$AK$127,MATCH(Data!J1201,Rate_Chart!$A$1:$A$127,0),MATCH(Data!K1201,Rate_Chart!$A$1:$AK$1,0))</f>
        <v>45.357199999999999</v>
      </c>
      <c r="O1201" s="57">
        <f t="shared" si="245"/>
        <v>1496.7875999999999</v>
      </c>
      <c r="P1201" s="58">
        <f t="shared" si="246"/>
        <v>404.97500000000002</v>
      </c>
      <c r="Q1201" s="58">
        <f t="shared" si="247"/>
        <v>269.98333333333335</v>
      </c>
      <c r="R1201" s="66">
        <f t="shared" si="248"/>
        <v>26.193783</v>
      </c>
      <c r="S1201" s="64">
        <f t="shared" si="249"/>
        <v>123.75</v>
      </c>
      <c r="T1201" s="66">
        <f t="shared" si="250"/>
        <v>1646.7313829999998</v>
      </c>
      <c r="U1201" s="68">
        <f t="shared" si="251"/>
        <v>49.900950999999992</v>
      </c>
      <c r="V1201" s="68">
        <f t="shared" si="252"/>
        <v>445.54420535714286</v>
      </c>
      <c r="W1201" s="68">
        <f t="shared" si="253"/>
        <v>297.02947023809526</v>
      </c>
    </row>
    <row r="1202" spans="1:23" x14ac:dyDescent="0.25">
      <c r="A1202" s="1" t="s">
        <v>884</v>
      </c>
      <c r="B1202" s="61" t="s">
        <v>395</v>
      </c>
      <c r="C1202" s="1" t="s">
        <v>589</v>
      </c>
      <c r="D1202" s="1" t="s">
        <v>865</v>
      </c>
      <c r="E1202" s="1" t="s">
        <v>346</v>
      </c>
      <c r="F1202" s="62" t="str">
        <f t="shared" si="242"/>
        <v>60605</v>
      </c>
      <c r="G1202" s="255">
        <v>10620061</v>
      </c>
      <c r="H1202" s="1" t="s">
        <v>386</v>
      </c>
      <c r="I1202" s="61">
        <v>59</v>
      </c>
      <c r="J1202" s="61">
        <v>3.1</v>
      </c>
      <c r="K1202" s="61">
        <v>8.1</v>
      </c>
      <c r="L1202" s="69">
        <f t="shared" si="243"/>
        <v>1.829</v>
      </c>
      <c r="M1202" s="69">
        <f t="shared" si="244"/>
        <v>4.7789999999999999</v>
      </c>
      <c r="N1202" s="56">
        <f>INDEX(Rate_Chart!$A$1:$AK$127,MATCH(Data!J1202,Rate_Chart!$A$1:$A$127,0),MATCH(Data!K1202,Rate_Chart!$A$1:$AK$1,0))</f>
        <v>35.446125899999998</v>
      </c>
      <c r="O1202" s="57">
        <f t="shared" si="245"/>
        <v>2091.3214281</v>
      </c>
      <c r="P1202" s="58">
        <f t="shared" si="246"/>
        <v>417.01324588235298</v>
      </c>
      <c r="Q1202" s="58">
        <f t="shared" si="247"/>
        <v>278.0088305882353</v>
      </c>
      <c r="R1202" s="66">
        <f t="shared" si="248"/>
        <v>36.598124991750005</v>
      </c>
      <c r="S1202" s="64">
        <f t="shared" si="249"/>
        <v>221.25</v>
      </c>
      <c r="T1202" s="66">
        <f t="shared" si="250"/>
        <v>2349.16955309175</v>
      </c>
      <c r="U1202" s="68">
        <f t="shared" si="251"/>
        <v>39.816433103249999</v>
      </c>
      <c r="V1202" s="68">
        <f t="shared" si="252"/>
        <v>468.42862474411766</v>
      </c>
      <c r="W1202" s="68">
        <f t="shared" si="253"/>
        <v>312.28574982941177</v>
      </c>
    </row>
    <row r="1203" spans="1:23" x14ac:dyDescent="0.25">
      <c r="A1203" s="1" t="s">
        <v>885</v>
      </c>
      <c r="B1203" s="61" t="s">
        <v>394</v>
      </c>
      <c r="C1203" s="1" t="s">
        <v>589</v>
      </c>
      <c r="D1203" s="1" t="s">
        <v>865</v>
      </c>
      <c r="E1203" s="1" t="s">
        <v>346</v>
      </c>
      <c r="F1203" s="62" t="str">
        <f t="shared" si="242"/>
        <v>60605</v>
      </c>
      <c r="G1203" s="255">
        <v>10620061</v>
      </c>
      <c r="H1203" s="1" t="s">
        <v>385</v>
      </c>
      <c r="I1203" s="61">
        <v>68</v>
      </c>
      <c r="J1203" s="61">
        <v>5.6</v>
      </c>
      <c r="K1203" s="61">
        <v>8.4</v>
      </c>
      <c r="L1203" s="69">
        <f t="shared" si="243"/>
        <v>3.8079999999999994</v>
      </c>
      <c r="M1203" s="69">
        <f t="shared" si="244"/>
        <v>5.7120000000000006</v>
      </c>
      <c r="N1203" s="56">
        <f>INDEX(Rate_Chart!$A$1:$AK$127,MATCH(Data!J1203,Rate_Chart!$A$1:$A$127,0),MATCH(Data!K1203,Rate_Chart!$A$1:$AK$1,0))</f>
        <v>45.357199999999999</v>
      </c>
      <c r="O1203" s="57">
        <f t="shared" si="245"/>
        <v>3084.2896000000001</v>
      </c>
      <c r="P1203" s="58">
        <f t="shared" si="246"/>
        <v>404.97500000000002</v>
      </c>
      <c r="Q1203" s="58">
        <f t="shared" si="247"/>
        <v>269.98333333333335</v>
      </c>
      <c r="R1203" s="66">
        <f t="shared" si="248"/>
        <v>53.975068000000007</v>
      </c>
      <c r="S1203" s="64">
        <f t="shared" si="249"/>
        <v>255</v>
      </c>
      <c r="T1203" s="66">
        <f t="shared" si="250"/>
        <v>3393.2646680000003</v>
      </c>
      <c r="U1203" s="68">
        <f t="shared" si="251"/>
        <v>49.900951000000006</v>
      </c>
      <c r="V1203" s="68">
        <f t="shared" si="252"/>
        <v>445.54420535714297</v>
      </c>
      <c r="W1203" s="68">
        <f t="shared" si="253"/>
        <v>297.02947023809531</v>
      </c>
    </row>
    <row r="1204" spans="1:23" x14ac:dyDescent="0.25">
      <c r="A1204" s="1" t="s">
        <v>885</v>
      </c>
      <c r="B1204" s="61" t="s">
        <v>395</v>
      </c>
      <c r="C1204" s="1" t="s">
        <v>589</v>
      </c>
      <c r="D1204" s="1" t="s">
        <v>865</v>
      </c>
      <c r="E1204" s="1" t="s">
        <v>346</v>
      </c>
      <c r="F1204" s="62" t="str">
        <f t="shared" si="242"/>
        <v>60605</v>
      </c>
      <c r="G1204" s="255">
        <v>10620061</v>
      </c>
      <c r="H1204" s="1" t="s">
        <v>386</v>
      </c>
      <c r="I1204" s="61">
        <v>71</v>
      </c>
      <c r="J1204" s="61">
        <v>3.9</v>
      </c>
      <c r="K1204" s="61">
        <v>8.3000000000000007</v>
      </c>
      <c r="L1204" s="69">
        <f t="shared" si="243"/>
        <v>2.7689999999999997</v>
      </c>
      <c r="M1204" s="69">
        <f t="shared" si="244"/>
        <v>5.8930000000000007</v>
      </c>
      <c r="N1204" s="56">
        <f>INDEX(Rate_Chart!$A$1:$AK$127,MATCH(Data!J1204,Rate_Chart!$A$1:$A$127,0),MATCH(Data!K1204,Rate_Chart!$A$1:$AK$1,0))</f>
        <v>39.338153700000007</v>
      </c>
      <c r="O1204" s="57">
        <f t="shared" si="245"/>
        <v>2793.0089127000006</v>
      </c>
      <c r="P1204" s="58">
        <f t="shared" si="246"/>
        <v>417.01223003533573</v>
      </c>
      <c r="Q1204" s="58">
        <f t="shared" si="247"/>
        <v>278.00815335689049</v>
      </c>
      <c r="R1204" s="66">
        <f t="shared" si="248"/>
        <v>48.877655972250011</v>
      </c>
      <c r="S1204" s="64">
        <f t="shared" si="249"/>
        <v>266.25</v>
      </c>
      <c r="T1204" s="66">
        <f t="shared" si="250"/>
        <v>3108.1365686722506</v>
      </c>
      <c r="U1204" s="68">
        <f t="shared" si="251"/>
        <v>43.776571389750011</v>
      </c>
      <c r="V1204" s="68">
        <f t="shared" si="252"/>
        <v>464.0625942376326</v>
      </c>
      <c r="W1204" s="68">
        <f t="shared" si="253"/>
        <v>309.37506282508838</v>
      </c>
    </row>
    <row r="1205" spans="1:23" x14ac:dyDescent="0.25">
      <c r="A1205" s="1" t="s">
        <v>886</v>
      </c>
      <c r="B1205" s="61" t="s">
        <v>394</v>
      </c>
      <c r="C1205" s="1" t="s">
        <v>589</v>
      </c>
      <c r="D1205" s="1" t="s">
        <v>865</v>
      </c>
      <c r="E1205" s="1" t="s">
        <v>346</v>
      </c>
      <c r="F1205" s="62" t="str">
        <f t="shared" si="242"/>
        <v>60605</v>
      </c>
      <c r="G1205" s="255">
        <v>10620061</v>
      </c>
      <c r="H1205" s="1" t="s">
        <v>385</v>
      </c>
      <c r="I1205" s="61">
        <v>82</v>
      </c>
      <c r="J1205" s="61">
        <v>5.6</v>
      </c>
      <c r="K1205" s="61">
        <v>8.4</v>
      </c>
      <c r="L1205" s="69">
        <f t="shared" si="243"/>
        <v>4.5919999999999996</v>
      </c>
      <c r="M1205" s="69">
        <f t="shared" si="244"/>
        <v>6.8880000000000008</v>
      </c>
      <c r="N1205" s="56">
        <f>INDEX(Rate_Chart!$A$1:$AK$127,MATCH(Data!J1205,Rate_Chart!$A$1:$A$127,0),MATCH(Data!K1205,Rate_Chart!$A$1:$AK$1,0))</f>
        <v>45.357199999999999</v>
      </c>
      <c r="O1205" s="57">
        <f t="shared" si="245"/>
        <v>3719.2903999999999</v>
      </c>
      <c r="P1205" s="58">
        <f t="shared" si="246"/>
        <v>404.97500000000002</v>
      </c>
      <c r="Q1205" s="58">
        <f t="shared" si="247"/>
        <v>269.98333333333335</v>
      </c>
      <c r="R1205" s="66">
        <f t="shared" si="248"/>
        <v>65.087581999999998</v>
      </c>
      <c r="S1205" s="64">
        <f t="shared" si="249"/>
        <v>307.5</v>
      </c>
      <c r="T1205" s="66">
        <f t="shared" si="250"/>
        <v>4091.877982</v>
      </c>
      <c r="U1205" s="68">
        <f t="shared" si="251"/>
        <v>49.900950999999999</v>
      </c>
      <c r="V1205" s="68">
        <f t="shared" si="252"/>
        <v>445.54420535714291</v>
      </c>
      <c r="W1205" s="68">
        <f t="shared" si="253"/>
        <v>297.02947023809526</v>
      </c>
    </row>
    <row r="1206" spans="1:23" x14ac:dyDescent="0.25">
      <c r="A1206" s="1" t="s">
        <v>886</v>
      </c>
      <c r="B1206" s="61" t="s">
        <v>395</v>
      </c>
      <c r="C1206" s="1" t="s">
        <v>589</v>
      </c>
      <c r="D1206" s="1" t="s">
        <v>865</v>
      </c>
      <c r="E1206" s="1" t="s">
        <v>346</v>
      </c>
      <c r="F1206" s="62" t="str">
        <f t="shared" si="242"/>
        <v>60605</v>
      </c>
      <c r="G1206" s="255">
        <v>10620061</v>
      </c>
      <c r="H1206" s="1" t="s">
        <v>385</v>
      </c>
      <c r="I1206" s="61">
        <v>5</v>
      </c>
      <c r="J1206" s="61">
        <v>8</v>
      </c>
      <c r="K1206" s="61">
        <v>8.8000000000000007</v>
      </c>
      <c r="L1206" s="69">
        <f t="shared" si="243"/>
        <v>0.4</v>
      </c>
      <c r="M1206" s="69">
        <f t="shared" si="244"/>
        <v>0.44</v>
      </c>
      <c r="N1206" s="56">
        <f>INDEX(Rate_Chart!$A$1:$AK$127,MATCH(Data!J1206,Rate_Chart!$A$1:$A$127,0),MATCH(Data!K1206,Rate_Chart!$A$1:$AK$1,0))</f>
        <v>66.131999999999991</v>
      </c>
      <c r="O1206" s="57">
        <f t="shared" si="245"/>
        <v>330.65999999999997</v>
      </c>
      <c r="P1206" s="58">
        <f t="shared" si="246"/>
        <v>476.91346153846149</v>
      </c>
      <c r="Q1206" s="58">
        <f t="shared" si="247"/>
        <v>317.94230769230768</v>
      </c>
      <c r="R1206" s="66">
        <f t="shared" si="248"/>
        <v>5.7865500000000001</v>
      </c>
      <c r="S1206" s="64">
        <f t="shared" si="249"/>
        <v>18.75</v>
      </c>
      <c r="T1206" s="66">
        <f t="shared" si="250"/>
        <v>355.19654999999995</v>
      </c>
      <c r="U1206" s="68">
        <f t="shared" si="251"/>
        <v>71.039309999999986</v>
      </c>
      <c r="V1206" s="68">
        <f t="shared" si="252"/>
        <v>512.30271634615372</v>
      </c>
      <c r="W1206" s="68">
        <f t="shared" si="253"/>
        <v>341.53514423076916</v>
      </c>
    </row>
    <row r="1207" spans="1:23" x14ac:dyDescent="0.25">
      <c r="A1207" s="1" t="s">
        <v>886</v>
      </c>
      <c r="B1207" s="61" t="s">
        <v>395</v>
      </c>
      <c r="C1207" s="1" t="s">
        <v>589</v>
      </c>
      <c r="D1207" s="1" t="s">
        <v>865</v>
      </c>
      <c r="E1207" s="1" t="s">
        <v>346</v>
      </c>
      <c r="F1207" s="62" t="str">
        <f t="shared" si="242"/>
        <v>60605</v>
      </c>
      <c r="G1207" s="255">
        <v>10620061</v>
      </c>
      <c r="H1207" s="1" t="s">
        <v>386</v>
      </c>
      <c r="I1207" s="61">
        <v>52</v>
      </c>
      <c r="J1207" s="61">
        <v>3.1</v>
      </c>
      <c r="K1207" s="61">
        <v>8.1</v>
      </c>
      <c r="L1207" s="69">
        <f t="shared" si="243"/>
        <v>1.6120000000000001</v>
      </c>
      <c r="M1207" s="69">
        <f t="shared" si="244"/>
        <v>4.2119999999999997</v>
      </c>
      <c r="N1207" s="56">
        <f>INDEX(Rate_Chart!$A$1:$AK$127,MATCH(Data!J1207,Rate_Chart!$A$1:$A$127,0),MATCH(Data!K1207,Rate_Chart!$A$1:$AK$1,0))</f>
        <v>35.446125899999998</v>
      </c>
      <c r="O1207" s="57">
        <f t="shared" si="245"/>
        <v>1843.1985467999998</v>
      </c>
      <c r="P1207" s="58">
        <f t="shared" si="246"/>
        <v>417.01324588235298</v>
      </c>
      <c r="Q1207" s="58">
        <f t="shared" si="247"/>
        <v>278.0088305882353</v>
      </c>
      <c r="R1207" s="66">
        <f t="shared" si="248"/>
        <v>32.255974569000003</v>
      </c>
      <c r="S1207" s="64">
        <f t="shared" si="249"/>
        <v>195</v>
      </c>
      <c r="T1207" s="66">
        <f t="shared" si="250"/>
        <v>2070.4545213689998</v>
      </c>
      <c r="U1207" s="68">
        <f t="shared" si="251"/>
        <v>39.816433103249999</v>
      </c>
      <c r="V1207" s="68">
        <f t="shared" si="252"/>
        <v>468.42862474411766</v>
      </c>
      <c r="W1207" s="68">
        <f t="shared" si="253"/>
        <v>312.28574982941177</v>
      </c>
    </row>
    <row r="1208" spans="1:23" x14ac:dyDescent="0.25">
      <c r="A1208" s="1" t="s">
        <v>887</v>
      </c>
      <c r="B1208" s="61" t="s">
        <v>394</v>
      </c>
      <c r="C1208" s="1" t="s">
        <v>589</v>
      </c>
      <c r="D1208" s="1" t="s">
        <v>865</v>
      </c>
      <c r="E1208" s="1" t="s">
        <v>346</v>
      </c>
      <c r="F1208" s="62" t="str">
        <f t="shared" si="242"/>
        <v>60605</v>
      </c>
      <c r="G1208" s="255">
        <v>10620061</v>
      </c>
      <c r="H1208" s="1" t="s">
        <v>386</v>
      </c>
      <c r="I1208" s="61">
        <v>61</v>
      </c>
      <c r="J1208" s="61">
        <v>5.0999999999999996</v>
      </c>
      <c r="K1208" s="61">
        <v>8.5</v>
      </c>
      <c r="L1208" s="69">
        <f t="shared" si="243"/>
        <v>3.1109999999999998</v>
      </c>
      <c r="M1208" s="69">
        <f t="shared" si="244"/>
        <v>5.1849999999999996</v>
      </c>
      <c r="N1208" s="56">
        <f>INDEX(Rate_Chart!$A$1:$AK$127,MATCH(Data!J1208,Rate_Chart!$A$1:$A$127,0),MATCH(Data!K1208,Rate_Chart!$A$1:$AK$1,0))</f>
        <v>44.898181500000007</v>
      </c>
      <c r="O1208" s="57">
        <f t="shared" si="245"/>
        <v>2738.7890715000003</v>
      </c>
      <c r="P1208" s="58">
        <f t="shared" si="246"/>
        <v>417.01097368421063</v>
      </c>
      <c r="Q1208" s="58">
        <f t="shared" si="247"/>
        <v>278.00731578947375</v>
      </c>
      <c r="R1208" s="66">
        <f t="shared" si="248"/>
        <v>47.92880875125001</v>
      </c>
      <c r="S1208" s="64">
        <f t="shared" si="249"/>
        <v>228.75</v>
      </c>
      <c r="T1208" s="66">
        <f t="shared" si="250"/>
        <v>3015.4678802512503</v>
      </c>
      <c r="U1208" s="68">
        <f t="shared" si="251"/>
        <v>49.433899676250007</v>
      </c>
      <c r="V1208" s="68">
        <f t="shared" si="252"/>
        <v>459.13838708591339</v>
      </c>
      <c r="W1208" s="68">
        <f t="shared" si="253"/>
        <v>306.09225805727561</v>
      </c>
    </row>
    <row r="1209" spans="1:23" x14ac:dyDescent="0.25">
      <c r="A1209" s="1" t="s">
        <v>887</v>
      </c>
      <c r="B1209" s="61" t="s">
        <v>395</v>
      </c>
      <c r="C1209" s="1" t="s">
        <v>589</v>
      </c>
      <c r="D1209" s="1" t="s">
        <v>865</v>
      </c>
      <c r="E1209" s="1" t="s">
        <v>346</v>
      </c>
      <c r="F1209" s="62" t="str">
        <f t="shared" si="242"/>
        <v>60605</v>
      </c>
      <c r="G1209" s="255">
        <v>10620061</v>
      </c>
      <c r="H1209" s="1" t="s">
        <v>385</v>
      </c>
      <c r="I1209" s="61">
        <v>41</v>
      </c>
      <c r="J1209" s="61">
        <v>5.6</v>
      </c>
      <c r="K1209" s="61">
        <v>8.4</v>
      </c>
      <c r="L1209" s="69">
        <f t="shared" si="243"/>
        <v>2.2959999999999998</v>
      </c>
      <c r="M1209" s="69">
        <f t="shared" si="244"/>
        <v>3.4440000000000004</v>
      </c>
      <c r="N1209" s="56">
        <f>INDEX(Rate_Chart!$A$1:$AK$127,MATCH(Data!J1209,Rate_Chart!$A$1:$A$127,0),MATCH(Data!K1209,Rate_Chart!$A$1:$AK$1,0))</f>
        <v>45.357199999999999</v>
      </c>
      <c r="O1209" s="57">
        <f t="shared" si="245"/>
        <v>1859.6451999999999</v>
      </c>
      <c r="P1209" s="58">
        <f t="shared" si="246"/>
        <v>404.97500000000002</v>
      </c>
      <c r="Q1209" s="58">
        <f t="shared" si="247"/>
        <v>269.98333333333335</v>
      </c>
      <c r="R1209" s="66">
        <f t="shared" si="248"/>
        <v>32.543790999999999</v>
      </c>
      <c r="S1209" s="64">
        <f t="shared" si="249"/>
        <v>153.75</v>
      </c>
      <c r="T1209" s="66">
        <f t="shared" si="250"/>
        <v>2045.938991</v>
      </c>
      <c r="U1209" s="68">
        <f t="shared" si="251"/>
        <v>49.900950999999999</v>
      </c>
      <c r="V1209" s="68">
        <f t="shared" si="252"/>
        <v>445.54420535714291</v>
      </c>
      <c r="W1209" s="68">
        <f t="shared" si="253"/>
        <v>297.02947023809526</v>
      </c>
    </row>
    <row r="1210" spans="1:23" x14ac:dyDescent="0.25">
      <c r="A1210" s="1" t="s">
        <v>887</v>
      </c>
      <c r="B1210" s="61" t="s">
        <v>395</v>
      </c>
      <c r="C1210" s="1" t="s">
        <v>589</v>
      </c>
      <c r="D1210" s="1" t="s">
        <v>865</v>
      </c>
      <c r="E1210" s="1" t="s">
        <v>346</v>
      </c>
      <c r="F1210" s="62" t="str">
        <f t="shared" si="242"/>
        <v>60605</v>
      </c>
      <c r="G1210" s="255">
        <v>10620061</v>
      </c>
      <c r="H1210" s="1" t="s">
        <v>386</v>
      </c>
      <c r="I1210" s="61">
        <v>61</v>
      </c>
      <c r="J1210" s="61">
        <v>3.1</v>
      </c>
      <c r="K1210" s="61">
        <v>8.1</v>
      </c>
      <c r="L1210" s="69">
        <f t="shared" si="243"/>
        <v>1.891</v>
      </c>
      <c r="M1210" s="69">
        <f t="shared" si="244"/>
        <v>4.9409999999999998</v>
      </c>
      <c r="N1210" s="56">
        <f>INDEX(Rate_Chart!$A$1:$AK$127,MATCH(Data!J1210,Rate_Chart!$A$1:$A$127,0),MATCH(Data!K1210,Rate_Chart!$A$1:$AK$1,0))</f>
        <v>35.446125899999998</v>
      </c>
      <c r="O1210" s="57">
        <f t="shared" si="245"/>
        <v>2162.2136799</v>
      </c>
      <c r="P1210" s="58">
        <f t="shared" si="246"/>
        <v>417.01324588235298</v>
      </c>
      <c r="Q1210" s="58">
        <f t="shared" si="247"/>
        <v>278.0088305882353</v>
      </c>
      <c r="R1210" s="66">
        <f t="shared" si="248"/>
        <v>37.838739398250006</v>
      </c>
      <c r="S1210" s="64">
        <f t="shared" si="249"/>
        <v>228.75</v>
      </c>
      <c r="T1210" s="66">
        <f t="shared" si="250"/>
        <v>2428.8024192982502</v>
      </c>
      <c r="U1210" s="68">
        <f t="shared" si="251"/>
        <v>39.816433103250006</v>
      </c>
      <c r="V1210" s="68">
        <f t="shared" si="252"/>
        <v>468.42862474411777</v>
      </c>
      <c r="W1210" s="68">
        <f t="shared" si="253"/>
        <v>312.28574982941183</v>
      </c>
    </row>
    <row r="1211" spans="1:23" x14ac:dyDescent="0.25">
      <c r="A1211" s="1" t="s">
        <v>888</v>
      </c>
      <c r="B1211" s="61" t="s">
        <v>394</v>
      </c>
      <c r="C1211" s="1" t="s">
        <v>589</v>
      </c>
      <c r="D1211" s="1" t="s">
        <v>865</v>
      </c>
      <c r="E1211" s="1" t="s">
        <v>346</v>
      </c>
      <c r="F1211" s="62" t="str">
        <f t="shared" si="242"/>
        <v>60605</v>
      </c>
      <c r="G1211" s="255">
        <v>10620061</v>
      </c>
      <c r="H1211" s="1" t="s">
        <v>385</v>
      </c>
      <c r="I1211" s="61">
        <v>55</v>
      </c>
      <c r="J1211" s="61">
        <v>5.9</v>
      </c>
      <c r="K1211" s="61">
        <v>8.6</v>
      </c>
      <c r="L1211" s="69">
        <f t="shared" si="243"/>
        <v>3.2450000000000001</v>
      </c>
      <c r="M1211" s="69">
        <f t="shared" si="244"/>
        <v>4.7300000000000004</v>
      </c>
      <c r="N1211" s="56">
        <f>INDEX(Rate_Chart!$A$1:$AK$127,MATCH(Data!J1211,Rate_Chart!$A$1:$A$127,0),MATCH(Data!K1211,Rate_Chart!$A$1:$AK$1,0))</f>
        <v>48.279699999999998</v>
      </c>
      <c r="O1211" s="57">
        <f t="shared" si="245"/>
        <v>2655.3834999999999</v>
      </c>
      <c r="P1211" s="58">
        <f t="shared" si="246"/>
        <v>415.01174785100284</v>
      </c>
      <c r="Q1211" s="58">
        <f t="shared" si="247"/>
        <v>276.67449856733521</v>
      </c>
      <c r="R1211" s="66">
        <f t="shared" si="248"/>
        <v>46.469211250000001</v>
      </c>
      <c r="S1211" s="64">
        <f t="shared" si="249"/>
        <v>206.25</v>
      </c>
      <c r="T1211" s="66">
        <f t="shared" si="250"/>
        <v>2908.1027112500001</v>
      </c>
      <c r="U1211" s="68">
        <f t="shared" si="251"/>
        <v>52.87459475</v>
      </c>
      <c r="V1211" s="68">
        <f t="shared" si="252"/>
        <v>454.50941045845275</v>
      </c>
      <c r="W1211" s="68">
        <f t="shared" si="253"/>
        <v>303.00627363896848</v>
      </c>
    </row>
    <row r="1212" spans="1:23" x14ac:dyDescent="0.25">
      <c r="A1212" s="1" t="s">
        <v>888</v>
      </c>
      <c r="B1212" s="61" t="s">
        <v>394</v>
      </c>
      <c r="C1212" s="1" t="s">
        <v>589</v>
      </c>
      <c r="D1212" s="1" t="s">
        <v>865</v>
      </c>
      <c r="E1212" s="1" t="s">
        <v>346</v>
      </c>
      <c r="F1212" s="62" t="str">
        <f t="shared" si="242"/>
        <v>60605</v>
      </c>
      <c r="G1212" s="255">
        <v>10620061</v>
      </c>
      <c r="H1212" s="1" t="s">
        <v>386</v>
      </c>
      <c r="I1212" s="61">
        <v>20</v>
      </c>
      <c r="J1212" s="61">
        <v>4</v>
      </c>
      <c r="K1212" s="61">
        <v>8.1999999999999993</v>
      </c>
      <c r="L1212" s="69">
        <f t="shared" si="243"/>
        <v>0.8</v>
      </c>
      <c r="M1212" s="69">
        <f t="shared" si="244"/>
        <v>1.64</v>
      </c>
      <c r="N1212" s="56">
        <f>INDEX(Rate_Chart!$A$1:$AK$127,MATCH(Data!J1212,Rate_Chart!$A$1:$A$127,0),MATCH(Data!K1212,Rate_Chart!$A$1:$AK$1,0))</f>
        <v>39.477139800000003</v>
      </c>
      <c r="O1212" s="57">
        <f t="shared" si="245"/>
        <v>789.54279600000007</v>
      </c>
      <c r="P1212" s="58">
        <f t="shared" si="246"/>
        <v>417.0120401408451</v>
      </c>
      <c r="Q1212" s="58">
        <f t="shared" si="247"/>
        <v>278.00802676056338</v>
      </c>
      <c r="R1212" s="66">
        <f t="shared" si="248"/>
        <v>13.816998930000002</v>
      </c>
      <c r="S1212" s="64">
        <f t="shared" si="249"/>
        <v>75</v>
      </c>
      <c r="T1212" s="66">
        <f t="shared" si="250"/>
        <v>878.35979493000002</v>
      </c>
      <c r="U1212" s="68">
        <f t="shared" si="251"/>
        <v>43.917989746499998</v>
      </c>
      <c r="V1212" s="68">
        <f t="shared" si="252"/>
        <v>463.92242689964786</v>
      </c>
      <c r="W1212" s="68">
        <f t="shared" si="253"/>
        <v>309.28161793309857</v>
      </c>
    </row>
    <row r="1213" spans="1:23" x14ac:dyDescent="0.25">
      <c r="A1213" s="1" t="s">
        <v>888</v>
      </c>
      <c r="B1213" s="61" t="s">
        <v>395</v>
      </c>
      <c r="C1213" s="1" t="s">
        <v>589</v>
      </c>
      <c r="D1213" s="1" t="s">
        <v>865</v>
      </c>
      <c r="E1213" s="1" t="s">
        <v>346</v>
      </c>
      <c r="F1213" s="62" t="str">
        <f t="shared" si="242"/>
        <v>60605</v>
      </c>
      <c r="G1213" s="255">
        <v>10620061</v>
      </c>
      <c r="H1213" s="1" t="s">
        <v>386</v>
      </c>
      <c r="I1213" s="61">
        <v>100</v>
      </c>
      <c r="J1213" s="61">
        <v>3.6</v>
      </c>
      <c r="K1213" s="61">
        <v>8.1999999999999993</v>
      </c>
      <c r="L1213" s="69">
        <f t="shared" si="243"/>
        <v>3.6</v>
      </c>
      <c r="M1213" s="69">
        <f t="shared" si="244"/>
        <v>8.1999999999999993</v>
      </c>
      <c r="N1213" s="56">
        <f>INDEX(Rate_Chart!$A$1:$AK$127,MATCH(Data!J1213,Rate_Chart!$A$1:$A$127,0),MATCH(Data!K1213,Rate_Chart!$A$1:$AK$1,0))</f>
        <v>37.809139800000004</v>
      </c>
      <c r="O1213" s="57">
        <f t="shared" si="245"/>
        <v>3780.9139800000003</v>
      </c>
      <c r="P1213" s="58">
        <f t="shared" si="246"/>
        <v>417.01257132352941</v>
      </c>
      <c r="Q1213" s="58">
        <f t="shared" si="247"/>
        <v>278.00838088235292</v>
      </c>
      <c r="R1213" s="66">
        <f t="shared" si="248"/>
        <v>66.165994650000016</v>
      </c>
      <c r="S1213" s="64">
        <f t="shared" si="249"/>
        <v>375</v>
      </c>
      <c r="T1213" s="66">
        <f t="shared" si="250"/>
        <v>4222.0799746500006</v>
      </c>
      <c r="U1213" s="68">
        <f t="shared" si="251"/>
        <v>42.220799746500006</v>
      </c>
      <c r="V1213" s="68">
        <f t="shared" si="252"/>
        <v>465.67058543933825</v>
      </c>
      <c r="W1213" s="68">
        <f t="shared" si="253"/>
        <v>310.44705695955884</v>
      </c>
    </row>
    <row r="1214" spans="1:23" x14ac:dyDescent="0.25">
      <c r="A1214" s="1" t="s">
        <v>919</v>
      </c>
      <c r="B1214" s="61" t="s">
        <v>394</v>
      </c>
      <c r="C1214" s="1" t="s">
        <v>589</v>
      </c>
      <c r="D1214" s="1" t="s">
        <v>865</v>
      </c>
      <c r="E1214" s="1" t="s">
        <v>346</v>
      </c>
      <c r="F1214" s="62" t="str">
        <f t="shared" si="242"/>
        <v>60605</v>
      </c>
      <c r="G1214" s="255">
        <v>10620061</v>
      </c>
      <c r="H1214" s="1" t="s">
        <v>385</v>
      </c>
      <c r="I1214" s="61">
        <v>72</v>
      </c>
      <c r="J1214" s="61">
        <v>5.6</v>
      </c>
      <c r="K1214" s="61">
        <v>8.4</v>
      </c>
      <c r="L1214" s="69">
        <f t="shared" si="243"/>
        <v>4.032</v>
      </c>
      <c r="M1214" s="69">
        <f t="shared" si="244"/>
        <v>6.0480000000000009</v>
      </c>
      <c r="N1214" s="56">
        <f>INDEX(Rate_Chart!$A$1:$AK$127,MATCH(Data!J1214,Rate_Chart!$A$1:$A$127,0),MATCH(Data!K1214,Rate_Chart!$A$1:$AK$1,0))</f>
        <v>45.357199999999999</v>
      </c>
      <c r="O1214" s="57">
        <f t="shared" si="245"/>
        <v>3265.7183999999997</v>
      </c>
      <c r="P1214" s="58">
        <f t="shared" si="246"/>
        <v>404.97500000000002</v>
      </c>
      <c r="Q1214" s="58">
        <f t="shared" si="247"/>
        <v>269.98333333333335</v>
      </c>
      <c r="R1214" s="66">
        <f t="shared" si="248"/>
        <v>57.150072000000002</v>
      </c>
      <c r="S1214" s="64">
        <f t="shared" si="249"/>
        <v>270</v>
      </c>
      <c r="T1214" s="66">
        <f t="shared" si="250"/>
        <v>3592.8684719999997</v>
      </c>
      <c r="U1214" s="68">
        <f t="shared" si="251"/>
        <v>49.900950999999992</v>
      </c>
      <c r="V1214" s="68">
        <f t="shared" si="252"/>
        <v>445.54420535714286</v>
      </c>
      <c r="W1214" s="68">
        <f t="shared" si="253"/>
        <v>297.02947023809526</v>
      </c>
    </row>
    <row r="1215" spans="1:23" x14ac:dyDescent="0.25">
      <c r="A1215" s="1" t="s">
        <v>919</v>
      </c>
      <c r="B1215" s="61" t="s">
        <v>394</v>
      </c>
      <c r="C1215" s="1" t="s">
        <v>589</v>
      </c>
      <c r="D1215" s="1" t="s">
        <v>865</v>
      </c>
      <c r="E1215" s="1" t="s">
        <v>346</v>
      </c>
      <c r="F1215" s="62" t="str">
        <f t="shared" si="242"/>
        <v>60605</v>
      </c>
      <c r="G1215" s="255">
        <v>10620061</v>
      </c>
      <c r="H1215" s="1" t="s">
        <v>386</v>
      </c>
      <c r="I1215" s="61">
        <v>13</v>
      </c>
      <c r="J1215" s="61">
        <v>3.8</v>
      </c>
      <c r="K1215" s="61">
        <v>8.1999999999999993</v>
      </c>
      <c r="L1215" s="69">
        <f t="shared" si="243"/>
        <v>0.49399999999999999</v>
      </c>
      <c r="M1215" s="69">
        <f t="shared" si="244"/>
        <v>1.0659999999999998</v>
      </c>
      <c r="N1215" s="56">
        <f>INDEX(Rate_Chart!$A$1:$AK$127,MATCH(Data!J1215,Rate_Chart!$A$1:$A$127,0),MATCH(Data!K1215,Rate_Chart!$A$1:$AK$1,0))</f>
        <v>38.6431398</v>
      </c>
      <c r="O1215" s="57">
        <f t="shared" si="245"/>
        <v>502.36081739999997</v>
      </c>
      <c r="P1215" s="58">
        <f t="shared" si="246"/>
        <v>417.01230000000004</v>
      </c>
      <c r="Q1215" s="58">
        <f t="shared" si="247"/>
        <v>278.00820000000004</v>
      </c>
      <c r="R1215" s="66">
        <f t="shared" si="248"/>
        <v>8.7913143045000002</v>
      </c>
      <c r="S1215" s="64">
        <f t="shared" si="249"/>
        <v>48.75</v>
      </c>
      <c r="T1215" s="66">
        <f t="shared" si="250"/>
        <v>559.90213170449999</v>
      </c>
      <c r="U1215" s="68">
        <f t="shared" si="251"/>
        <v>43.069394746500002</v>
      </c>
      <c r="V1215" s="68">
        <f t="shared" si="252"/>
        <v>464.77764114928061</v>
      </c>
      <c r="W1215" s="68">
        <f t="shared" si="253"/>
        <v>309.85176076618706</v>
      </c>
    </row>
    <row r="1216" spans="1:23" x14ac:dyDescent="0.25">
      <c r="A1216" s="1" t="s">
        <v>919</v>
      </c>
      <c r="B1216" s="61" t="s">
        <v>395</v>
      </c>
      <c r="C1216" s="1" t="s">
        <v>589</v>
      </c>
      <c r="D1216" s="1" t="s">
        <v>865</v>
      </c>
      <c r="E1216" s="1" t="s">
        <v>346</v>
      </c>
      <c r="F1216" s="62" t="str">
        <f t="shared" si="242"/>
        <v>60605</v>
      </c>
      <c r="G1216" s="255">
        <v>10620061</v>
      </c>
      <c r="H1216" s="1" t="s">
        <v>385</v>
      </c>
      <c r="I1216" s="61">
        <v>41</v>
      </c>
      <c r="J1216" s="61">
        <v>5.6</v>
      </c>
      <c r="K1216" s="61">
        <v>8.4</v>
      </c>
      <c r="L1216" s="69">
        <f t="shared" si="243"/>
        <v>2.2959999999999998</v>
      </c>
      <c r="M1216" s="69">
        <f t="shared" si="244"/>
        <v>3.4440000000000004</v>
      </c>
      <c r="N1216" s="56">
        <f>INDEX(Rate_Chart!$A$1:$AK$127,MATCH(Data!J1216,Rate_Chart!$A$1:$A$127,0),MATCH(Data!K1216,Rate_Chart!$A$1:$AK$1,0))</f>
        <v>45.357199999999999</v>
      </c>
      <c r="O1216" s="57">
        <f t="shared" si="245"/>
        <v>1859.6451999999999</v>
      </c>
      <c r="P1216" s="58">
        <f t="shared" si="246"/>
        <v>404.97500000000002</v>
      </c>
      <c r="Q1216" s="58">
        <f t="shared" si="247"/>
        <v>269.98333333333335</v>
      </c>
      <c r="R1216" s="66">
        <f t="shared" si="248"/>
        <v>32.543790999999999</v>
      </c>
      <c r="S1216" s="64">
        <f t="shared" si="249"/>
        <v>153.75</v>
      </c>
      <c r="T1216" s="66">
        <f t="shared" si="250"/>
        <v>2045.938991</v>
      </c>
      <c r="U1216" s="68">
        <f t="shared" si="251"/>
        <v>49.900950999999999</v>
      </c>
      <c r="V1216" s="68">
        <f t="shared" si="252"/>
        <v>445.54420535714291</v>
      </c>
      <c r="W1216" s="68">
        <f t="shared" si="253"/>
        <v>297.02947023809526</v>
      </c>
    </row>
    <row r="1217" spans="1:23" x14ac:dyDescent="0.25">
      <c r="A1217" s="1" t="s">
        <v>919</v>
      </c>
      <c r="B1217" s="61" t="s">
        <v>395</v>
      </c>
      <c r="C1217" s="1" t="s">
        <v>589</v>
      </c>
      <c r="D1217" s="1" t="s">
        <v>865</v>
      </c>
      <c r="E1217" s="1" t="s">
        <v>346</v>
      </c>
      <c r="F1217" s="62" t="str">
        <f t="shared" si="242"/>
        <v>60605</v>
      </c>
      <c r="G1217" s="255">
        <v>10620061</v>
      </c>
      <c r="H1217" s="1" t="s">
        <v>386</v>
      </c>
      <c r="I1217" s="61">
        <v>61</v>
      </c>
      <c r="J1217" s="61">
        <v>3.1</v>
      </c>
      <c r="K1217" s="61">
        <v>8.1</v>
      </c>
      <c r="L1217" s="69">
        <f t="shared" si="243"/>
        <v>1.891</v>
      </c>
      <c r="M1217" s="69">
        <f t="shared" si="244"/>
        <v>4.9409999999999998</v>
      </c>
      <c r="N1217" s="56">
        <f>INDEX(Rate_Chart!$A$1:$AK$127,MATCH(Data!J1217,Rate_Chart!$A$1:$A$127,0),MATCH(Data!K1217,Rate_Chart!$A$1:$AK$1,0))</f>
        <v>35.446125899999998</v>
      </c>
      <c r="O1217" s="57">
        <f t="shared" si="245"/>
        <v>2162.2136799</v>
      </c>
      <c r="P1217" s="58">
        <f t="shared" si="246"/>
        <v>417.01324588235298</v>
      </c>
      <c r="Q1217" s="58">
        <f t="shared" si="247"/>
        <v>278.0088305882353</v>
      </c>
      <c r="R1217" s="66">
        <f t="shared" si="248"/>
        <v>37.838739398250006</v>
      </c>
      <c r="S1217" s="64">
        <f t="shared" si="249"/>
        <v>228.75</v>
      </c>
      <c r="T1217" s="66">
        <f t="shared" si="250"/>
        <v>2428.8024192982502</v>
      </c>
      <c r="U1217" s="68">
        <f t="shared" si="251"/>
        <v>39.816433103250006</v>
      </c>
      <c r="V1217" s="68">
        <f t="shared" si="252"/>
        <v>468.42862474411777</v>
      </c>
      <c r="W1217" s="68">
        <f t="shared" si="253"/>
        <v>312.28574982941183</v>
      </c>
    </row>
    <row r="1218" spans="1:23" x14ac:dyDescent="0.25">
      <c r="A1218" s="1" t="s">
        <v>920</v>
      </c>
      <c r="B1218" s="61" t="s">
        <v>394</v>
      </c>
      <c r="C1218" s="1" t="s">
        <v>589</v>
      </c>
      <c r="D1218" s="1" t="s">
        <v>865</v>
      </c>
      <c r="E1218" s="1" t="s">
        <v>346</v>
      </c>
      <c r="F1218" s="62" t="str">
        <f t="shared" si="242"/>
        <v>60605</v>
      </c>
      <c r="G1218" s="255">
        <v>10620061</v>
      </c>
      <c r="H1218" s="1" t="s">
        <v>385</v>
      </c>
      <c r="I1218" s="61">
        <v>55</v>
      </c>
      <c r="J1218" s="61">
        <v>5.6</v>
      </c>
      <c r="K1218" s="61">
        <v>8.4</v>
      </c>
      <c r="L1218" s="69">
        <f t="shared" si="243"/>
        <v>3.08</v>
      </c>
      <c r="M1218" s="69">
        <f t="shared" si="244"/>
        <v>4.62</v>
      </c>
      <c r="N1218" s="56">
        <f>INDEX(Rate_Chart!$A$1:$AK$127,MATCH(Data!J1218,Rate_Chart!$A$1:$A$127,0),MATCH(Data!K1218,Rate_Chart!$A$1:$AK$1,0))</f>
        <v>45.357199999999999</v>
      </c>
      <c r="O1218" s="57">
        <f t="shared" si="245"/>
        <v>2494.6459999999997</v>
      </c>
      <c r="P1218" s="58">
        <f t="shared" si="246"/>
        <v>404.97500000000002</v>
      </c>
      <c r="Q1218" s="58">
        <f t="shared" si="247"/>
        <v>269.98333333333335</v>
      </c>
      <c r="R1218" s="66">
        <f t="shared" si="248"/>
        <v>43.656304999999996</v>
      </c>
      <c r="S1218" s="64">
        <f t="shared" si="249"/>
        <v>206.25</v>
      </c>
      <c r="T1218" s="66">
        <f t="shared" si="250"/>
        <v>2744.5523049999997</v>
      </c>
      <c r="U1218" s="68">
        <f t="shared" si="251"/>
        <v>49.900950999999992</v>
      </c>
      <c r="V1218" s="68">
        <f t="shared" si="252"/>
        <v>445.54420535714286</v>
      </c>
      <c r="W1218" s="68">
        <f t="shared" si="253"/>
        <v>297.02947023809526</v>
      </c>
    </row>
    <row r="1219" spans="1:23" x14ac:dyDescent="0.25">
      <c r="A1219" s="1" t="s">
        <v>920</v>
      </c>
      <c r="B1219" s="61" t="s">
        <v>394</v>
      </c>
      <c r="C1219" s="1" t="s">
        <v>589</v>
      </c>
      <c r="D1219" s="1" t="s">
        <v>865</v>
      </c>
      <c r="E1219" s="1" t="s">
        <v>346</v>
      </c>
      <c r="F1219" s="62" t="str">
        <f t="shared" si="242"/>
        <v>60605</v>
      </c>
      <c r="G1219" s="255">
        <v>10620061</v>
      </c>
      <c r="H1219" s="1" t="s">
        <v>386</v>
      </c>
      <c r="I1219" s="61">
        <v>75</v>
      </c>
      <c r="J1219" s="61">
        <v>3.2</v>
      </c>
      <c r="K1219" s="61">
        <v>8.1</v>
      </c>
      <c r="L1219" s="69">
        <f t="shared" si="243"/>
        <v>2.4</v>
      </c>
      <c r="M1219" s="69">
        <f t="shared" si="244"/>
        <v>6.0750000000000002</v>
      </c>
      <c r="N1219" s="56">
        <f>INDEX(Rate_Chart!$A$1:$AK$127,MATCH(Data!J1219,Rate_Chart!$A$1:$A$127,0),MATCH(Data!K1219,Rate_Chart!$A$1:$AK$1,0))</f>
        <v>35.8631259</v>
      </c>
      <c r="O1219" s="57">
        <f t="shared" si="245"/>
        <v>2689.7344425000001</v>
      </c>
      <c r="P1219" s="58">
        <f t="shared" si="246"/>
        <v>417.01309186046512</v>
      </c>
      <c r="Q1219" s="58">
        <f t="shared" si="247"/>
        <v>278.00872790697673</v>
      </c>
      <c r="R1219" s="66">
        <f t="shared" si="248"/>
        <v>47.070352743750007</v>
      </c>
      <c r="S1219" s="64">
        <f t="shared" si="249"/>
        <v>281.25</v>
      </c>
      <c r="T1219" s="66">
        <f t="shared" si="250"/>
        <v>3018.05479524375</v>
      </c>
      <c r="U1219" s="68">
        <f t="shared" si="251"/>
        <v>40.24073060325</v>
      </c>
      <c r="V1219" s="68">
        <f t="shared" si="252"/>
        <v>467.91547213081401</v>
      </c>
      <c r="W1219" s="68">
        <f t="shared" si="253"/>
        <v>311.94364808720934</v>
      </c>
    </row>
    <row r="1220" spans="1:23" x14ac:dyDescent="0.25">
      <c r="A1220" s="1" t="s">
        <v>920</v>
      </c>
      <c r="B1220" s="61" t="s">
        <v>395</v>
      </c>
      <c r="C1220" s="1" t="s">
        <v>589</v>
      </c>
      <c r="D1220" s="1" t="s">
        <v>865</v>
      </c>
      <c r="E1220" s="1" t="s">
        <v>346</v>
      </c>
      <c r="F1220" s="62" t="str">
        <f t="shared" si="242"/>
        <v>60605</v>
      </c>
      <c r="G1220" s="255">
        <v>10620061</v>
      </c>
      <c r="H1220" s="1" t="s">
        <v>385</v>
      </c>
      <c r="I1220" s="61">
        <v>40</v>
      </c>
      <c r="J1220" s="61">
        <v>5.6</v>
      </c>
      <c r="K1220" s="61">
        <v>8.4</v>
      </c>
      <c r="L1220" s="69">
        <f t="shared" si="243"/>
        <v>2.2400000000000002</v>
      </c>
      <c r="M1220" s="69">
        <f t="shared" si="244"/>
        <v>3.36</v>
      </c>
      <c r="N1220" s="56">
        <f>INDEX(Rate_Chart!$A$1:$AK$127,MATCH(Data!J1220,Rate_Chart!$A$1:$A$127,0),MATCH(Data!K1220,Rate_Chart!$A$1:$AK$1,0))</f>
        <v>45.357199999999999</v>
      </c>
      <c r="O1220" s="57">
        <f t="shared" si="245"/>
        <v>1814.288</v>
      </c>
      <c r="P1220" s="58">
        <f t="shared" si="246"/>
        <v>404.97500000000002</v>
      </c>
      <c r="Q1220" s="58">
        <f t="shared" si="247"/>
        <v>269.98333333333335</v>
      </c>
      <c r="R1220" s="66">
        <f t="shared" si="248"/>
        <v>31.750040000000002</v>
      </c>
      <c r="S1220" s="64">
        <f t="shared" si="249"/>
        <v>150</v>
      </c>
      <c r="T1220" s="66">
        <f t="shared" si="250"/>
        <v>1996.0380399999999</v>
      </c>
      <c r="U1220" s="68">
        <f t="shared" si="251"/>
        <v>49.900950999999999</v>
      </c>
      <c r="V1220" s="68">
        <f t="shared" si="252"/>
        <v>445.54420535714291</v>
      </c>
      <c r="W1220" s="68">
        <f t="shared" si="253"/>
        <v>297.02947023809526</v>
      </c>
    </row>
    <row r="1221" spans="1:23" x14ac:dyDescent="0.25">
      <c r="A1221" s="1" t="s">
        <v>920</v>
      </c>
      <c r="B1221" s="61" t="s">
        <v>395</v>
      </c>
      <c r="C1221" s="1" t="s">
        <v>589</v>
      </c>
      <c r="D1221" s="1" t="s">
        <v>865</v>
      </c>
      <c r="E1221" s="1" t="s">
        <v>346</v>
      </c>
      <c r="F1221" s="62" t="str">
        <f t="shared" ref="F1221:F1284" si="254">MID(E1221,2,5)</f>
        <v>60605</v>
      </c>
      <c r="G1221" s="255">
        <v>10620061</v>
      </c>
      <c r="H1221" s="1" t="s">
        <v>386</v>
      </c>
      <c r="I1221" s="61">
        <v>72</v>
      </c>
      <c r="J1221" s="61">
        <v>3</v>
      </c>
      <c r="K1221" s="61">
        <v>8</v>
      </c>
      <c r="L1221" s="69">
        <f t="shared" si="243"/>
        <v>2.16</v>
      </c>
      <c r="M1221" s="69">
        <f t="shared" si="244"/>
        <v>5.76</v>
      </c>
      <c r="N1221" s="56">
        <f>INDEX(Rate_Chart!$A$1:$AK$127,MATCH(Data!J1221,Rate_Chart!$A$1:$A$127,0),MATCH(Data!K1221,Rate_Chart!$A$1:$AK$1,0))</f>
        <v>34.751112000000006</v>
      </c>
      <c r="O1221" s="57">
        <f t="shared" si="245"/>
        <v>2502.0800640000007</v>
      </c>
      <c r="P1221" s="58">
        <f t="shared" si="246"/>
        <v>417.01334400000002</v>
      </c>
      <c r="Q1221" s="58">
        <f t="shared" si="247"/>
        <v>278.00889599999999</v>
      </c>
      <c r="R1221" s="66">
        <f t="shared" si="248"/>
        <v>43.786401120000015</v>
      </c>
      <c r="S1221" s="64">
        <f t="shared" si="249"/>
        <v>270</v>
      </c>
      <c r="T1221" s="66">
        <f t="shared" si="250"/>
        <v>2815.8664651200006</v>
      </c>
      <c r="U1221" s="68">
        <f t="shared" si="251"/>
        <v>39.109256460000012</v>
      </c>
      <c r="V1221" s="68">
        <f t="shared" si="252"/>
        <v>469.31107752000008</v>
      </c>
      <c r="W1221" s="68">
        <f t="shared" si="253"/>
        <v>312.87405168000004</v>
      </c>
    </row>
    <row r="1222" spans="1:23" x14ac:dyDescent="0.25">
      <c r="A1222" s="1" t="s">
        <v>922</v>
      </c>
      <c r="B1222" s="61" t="s">
        <v>394</v>
      </c>
      <c r="C1222" s="1" t="s">
        <v>589</v>
      </c>
      <c r="D1222" s="1" t="s">
        <v>865</v>
      </c>
      <c r="E1222" s="1" t="s">
        <v>346</v>
      </c>
      <c r="F1222" s="62" t="str">
        <f t="shared" si="254"/>
        <v>60605</v>
      </c>
      <c r="G1222" s="255">
        <v>10620061</v>
      </c>
      <c r="H1222" s="1" t="s">
        <v>385</v>
      </c>
      <c r="I1222" s="61">
        <v>76</v>
      </c>
      <c r="J1222" s="61">
        <v>5.8</v>
      </c>
      <c r="K1222" s="61">
        <v>8.8000000000000007</v>
      </c>
      <c r="L1222" s="69">
        <f t="shared" si="243"/>
        <v>4.4080000000000004</v>
      </c>
      <c r="M1222" s="69">
        <f t="shared" si="244"/>
        <v>6.6880000000000006</v>
      </c>
      <c r="N1222" s="56">
        <f>INDEX(Rate_Chart!$A$1:$AK$127,MATCH(Data!J1222,Rate_Chart!$A$1:$A$127,0),MATCH(Data!K1222,Rate_Chart!$A$1:$AK$1,0))</f>
        <v>47.945700000000002</v>
      </c>
      <c r="O1222" s="57">
        <f t="shared" si="245"/>
        <v>3643.8732</v>
      </c>
      <c r="P1222" s="58">
        <f t="shared" si="246"/>
        <v>410.96314285714288</v>
      </c>
      <c r="Q1222" s="58">
        <f t="shared" si="247"/>
        <v>273.97542857142861</v>
      </c>
      <c r="R1222" s="66">
        <f t="shared" si="248"/>
        <v>63.767781000000006</v>
      </c>
      <c r="S1222" s="64">
        <f t="shared" si="249"/>
        <v>285</v>
      </c>
      <c r="T1222" s="66">
        <f t="shared" si="250"/>
        <v>3992.640981</v>
      </c>
      <c r="U1222" s="68">
        <f t="shared" si="251"/>
        <v>52.534749750000003</v>
      </c>
      <c r="V1222" s="68">
        <f t="shared" si="252"/>
        <v>450.29785500000003</v>
      </c>
      <c r="W1222" s="68">
        <f t="shared" si="253"/>
        <v>300.19857000000002</v>
      </c>
    </row>
    <row r="1223" spans="1:23" x14ac:dyDescent="0.25">
      <c r="A1223" s="1" t="s">
        <v>922</v>
      </c>
      <c r="B1223" s="61" t="s">
        <v>394</v>
      </c>
      <c r="C1223" s="1" t="s">
        <v>589</v>
      </c>
      <c r="D1223" s="1" t="s">
        <v>865</v>
      </c>
      <c r="E1223" s="1" t="s">
        <v>346</v>
      </c>
      <c r="F1223" s="62" t="str">
        <f t="shared" si="254"/>
        <v>60605</v>
      </c>
      <c r="G1223" s="255">
        <v>10620061</v>
      </c>
      <c r="H1223" s="1" t="s">
        <v>386</v>
      </c>
      <c r="I1223" s="61">
        <v>41</v>
      </c>
      <c r="J1223" s="61">
        <v>3.6</v>
      </c>
      <c r="K1223" s="61">
        <v>8.1</v>
      </c>
      <c r="L1223" s="69">
        <f t="shared" si="243"/>
        <v>1.476</v>
      </c>
      <c r="M1223" s="69">
        <f t="shared" si="244"/>
        <v>3.3209999999999997</v>
      </c>
      <c r="N1223" s="56">
        <f>INDEX(Rate_Chart!$A$1:$AK$127,MATCH(Data!J1223,Rate_Chart!$A$1:$A$127,0),MATCH(Data!K1223,Rate_Chart!$A$1:$AK$1,0))</f>
        <v>37.531125900000006</v>
      </c>
      <c r="O1223" s="57">
        <f t="shared" si="245"/>
        <v>1538.7761619000003</v>
      </c>
      <c r="P1223" s="58">
        <f t="shared" si="246"/>
        <v>417.01251000000008</v>
      </c>
      <c r="Q1223" s="58">
        <f t="shared" si="247"/>
        <v>278.00834000000003</v>
      </c>
      <c r="R1223" s="66">
        <f t="shared" si="248"/>
        <v>26.928582833250008</v>
      </c>
      <c r="S1223" s="64">
        <f t="shared" si="249"/>
        <v>153.75</v>
      </c>
      <c r="T1223" s="66">
        <f t="shared" si="250"/>
        <v>1719.4547447332502</v>
      </c>
      <c r="U1223" s="68">
        <f t="shared" si="251"/>
        <v>41.937920603250006</v>
      </c>
      <c r="V1223" s="68">
        <f t="shared" si="252"/>
        <v>465.97689559166673</v>
      </c>
      <c r="W1223" s="68">
        <f t="shared" si="253"/>
        <v>310.6512637277778</v>
      </c>
    </row>
    <row r="1224" spans="1:23" x14ac:dyDescent="0.25">
      <c r="A1224" s="1" t="s">
        <v>922</v>
      </c>
      <c r="B1224" s="61" t="s">
        <v>395</v>
      </c>
      <c r="C1224" s="1" t="s">
        <v>589</v>
      </c>
      <c r="D1224" s="1" t="s">
        <v>865</v>
      </c>
      <c r="E1224" s="1" t="s">
        <v>346</v>
      </c>
      <c r="F1224" s="62" t="str">
        <f t="shared" si="254"/>
        <v>60605</v>
      </c>
      <c r="G1224" s="255">
        <v>10620061</v>
      </c>
      <c r="H1224" s="1" t="s">
        <v>385</v>
      </c>
      <c r="I1224" s="61">
        <v>35</v>
      </c>
      <c r="J1224" s="61">
        <v>5.6</v>
      </c>
      <c r="K1224" s="61">
        <v>8.4</v>
      </c>
      <c r="L1224" s="69">
        <f t="shared" si="243"/>
        <v>1.96</v>
      </c>
      <c r="M1224" s="69">
        <f t="shared" si="244"/>
        <v>2.94</v>
      </c>
      <c r="N1224" s="56">
        <f>INDEX(Rate_Chart!$A$1:$AK$127,MATCH(Data!J1224,Rate_Chart!$A$1:$A$127,0),MATCH(Data!K1224,Rate_Chart!$A$1:$AK$1,0))</f>
        <v>45.357199999999999</v>
      </c>
      <c r="O1224" s="57">
        <f t="shared" si="245"/>
        <v>1587.502</v>
      </c>
      <c r="P1224" s="58">
        <f t="shared" si="246"/>
        <v>404.97500000000002</v>
      </c>
      <c r="Q1224" s="58">
        <f t="shared" si="247"/>
        <v>269.98333333333335</v>
      </c>
      <c r="R1224" s="66">
        <f t="shared" si="248"/>
        <v>27.781285</v>
      </c>
      <c r="S1224" s="64">
        <f t="shared" si="249"/>
        <v>131.25</v>
      </c>
      <c r="T1224" s="66">
        <f t="shared" si="250"/>
        <v>1746.533285</v>
      </c>
      <c r="U1224" s="68">
        <f t="shared" si="251"/>
        <v>49.900950999999999</v>
      </c>
      <c r="V1224" s="68">
        <f t="shared" si="252"/>
        <v>445.54420535714291</v>
      </c>
      <c r="W1224" s="68">
        <f t="shared" si="253"/>
        <v>297.02947023809526</v>
      </c>
    </row>
    <row r="1225" spans="1:23" x14ac:dyDescent="0.25">
      <c r="A1225" s="1" t="s">
        <v>922</v>
      </c>
      <c r="B1225" s="61" t="s">
        <v>395</v>
      </c>
      <c r="C1225" s="1" t="s">
        <v>589</v>
      </c>
      <c r="D1225" s="1" t="s">
        <v>865</v>
      </c>
      <c r="E1225" s="1" t="s">
        <v>346</v>
      </c>
      <c r="F1225" s="62" t="str">
        <f t="shared" si="254"/>
        <v>60605</v>
      </c>
      <c r="G1225" s="255">
        <v>10620061</v>
      </c>
      <c r="H1225" s="1" t="s">
        <v>386</v>
      </c>
      <c r="I1225" s="61">
        <v>70</v>
      </c>
      <c r="J1225" s="61">
        <v>3.1</v>
      </c>
      <c r="K1225" s="61">
        <v>8</v>
      </c>
      <c r="L1225" s="69">
        <f t="shared" si="243"/>
        <v>2.17</v>
      </c>
      <c r="M1225" s="69">
        <f t="shared" si="244"/>
        <v>5.6</v>
      </c>
      <c r="N1225" s="56">
        <f>INDEX(Rate_Chart!$A$1:$AK$127,MATCH(Data!J1225,Rate_Chart!$A$1:$A$127,0),MATCH(Data!K1225,Rate_Chart!$A$1:$AK$1,0))</f>
        <v>35.168112000000008</v>
      </c>
      <c r="O1225" s="57">
        <f t="shared" si="245"/>
        <v>2461.7678400000004</v>
      </c>
      <c r="P1225" s="58">
        <f t="shared" si="246"/>
        <v>417.01318577075102</v>
      </c>
      <c r="Q1225" s="58">
        <f t="shared" si="247"/>
        <v>278.00879051383401</v>
      </c>
      <c r="R1225" s="66">
        <f t="shared" si="248"/>
        <v>43.080937200000008</v>
      </c>
      <c r="S1225" s="64">
        <f t="shared" si="249"/>
        <v>262.5</v>
      </c>
      <c r="T1225" s="66">
        <f t="shared" si="250"/>
        <v>2767.3487772000003</v>
      </c>
      <c r="U1225" s="68">
        <f t="shared" si="251"/>
        <v>39.533553960000006</v>
      </c>
      <c r="V1225" s="68">
        <f t="shared" si="252"/>
        <v>468.77731968379447</v>
      </c>
      <c r="W1225" s="68">
        <f t="shared" si="253"/>
        <v>312.51821312252963</v>
      </c>
    </row>
    <row r="1226" spans="1:23" x14ac:dyDescent="0.25">
      <c r="A1226" s="1" t="s">
        <v>923</v>
      </c>
      <c r="B1226" s="61" t="s">
        <v>394</v>
      </c>
      <c r="C1226" s="1" t="s">
        <v>589</v>
      </c>
      <c r="D1226" s="1" t="s">
        <v>865</v>
      </c>
      <c r="E1226" s="1" t="s">
        <v>346</v>
      </c>
      <c r="F1226" s="62" t="str">
        <f t="shared" si="254"/>
        <v>60605</v>
      </c>
      <c r="G1226" s="255">
        <v>10620061</v>
      </c>
      <c r="H1226" s="1" t="s">
        <v>385</v>
      </c>
      <c r="I1226" s="61">
        <v>78</v>
      </c>
      <c r="J1226" s="61">
        <v>5.7</v>
      </c>
      <c r="K1226" s="61">
        <v>8.8000000000000007</v>
      </c>
      <c r="L1226" s="69">
        <f t="shared" si="243"/>
        <v>4.4460000000000006</v>
      </c>
      <c r="M1226" s="69">
        <f t="shared" si="244"/>
        <v>6.8640000000000008</v>
      </c>
      <c r="N1226" s="56">
        <f>INDEX(Rate_Chart!$A$1:$AK$127,MATCH(Data!J1226,Rate_Chart!$A$1:$A$127,0),MATCH(Data!K1226,Rate_Chart!$A$1:$AK$1,0))</f>
        <v>47.119050000000001</v>
      </c>
      <c r="O1226" s="57">
        <f t="shared" si="245"/>
        <v>3675.2859000000003</v>
      </c>
      <c r="P1226" s="58">
        <f t="shared" si="246"/>
        <v>407.3693083573487</v>
      </c>
      <c r="Q1226" s="58">
        <f t="shared" si="247"/>
        <v>271.57953890489915</v>
      </c>
      <c r="R1226" s="66">
        <f t="shared" si="248"/>
        <v>64.317503250000016</v>
      </c>
      <c r="S1226" s="64">
        <f t="shared" si="249"/>
        <v>292.5</v>
      </c>
      <c r="T1226" s="66">
        <f t="shared" si="250"/>
        <v>4032.1034032500002</v>
      </c>
      <c r="U1226" s="68">
        <f t="shared" si="251"/>
        <v>51.693633375000005</v>
      </c>
      <c r="V1226" s="68">
        <f t="shared" si="252"/>
        <v>446.91902053314124</v>
      </c>
      <c r="W1226" s="68">
        <f t="shared" si="253"/>
        <v>297.94601368876084</v>
      </c>
    </row>
    <row r="1227" spans="1:23" x14ac:dyDescent="0.25">
      <c r="A1227" s="1" t="s">
        <v>923</v>
      </c>
      <c r="B1227" s="61" t="s">
        <v>394</v>
      </c>
      <c r="C1227" s="1" t="s">
        <v>589</v>
      </c>
      <c r="D1227" s="1" t="s">
        <v>865</v>
      </c>
      <c r="E1227" s="1" t="s">
        <v>346</v>
      </c>
      <c r="F1227" s="62" t="str">
        <f t="shared" si="254"/>
        <v>60605</v>
      </c>
      <c r="G1227" s="255">
        <v>10620061</v>
      </c>
      <c r="H1227" s="1" t="s">
        <v>386</v>
      </c>
      <c r="I1227" s="61">
        <v>41</v>
      </c>
      <c r="J1227" s="61">
        <v>3.8</v>
      </c>
      <c r="K1227" s="61">
        <v>8.1999999999999993</v>
      </c>
      <c r="L1227" s="69">
        <f t="shared" si="243"/>
        <v>1.5579999999999998</v>
      </c>
      <c r="M1227" s="69">
        <f t="shared" si="244"/>
        <v>3.3620000000000001</v>
      </c>
      <c r="N1227" s="56">
        <f>INDEX(Rate_Chart!$A$1:$AK$127,MATCH(Data!J1227,Rate_Chart!$A$1:$A$127,0),MATCH(Data!K1227,Rate_Chart!$A$1:$AK$1,0))</f>
        <v>38.6431398</v>
      </c>
      <c r="O1227" s="57">
        <f t="shared" si="245"/>
        <v>1584.3687318</v>
      </c>
      <c r="P1227" s="58">
        <f t="shared" si="246"/>
        <v>417.01230000000004</v>
      </c>
      <c r="Q1227" s="58">
        <f t="shared" si="247"/>
        <v>278.00820000000004</v>
      </c>
      <c r="R1227" s="66">
        <f t="shared" si="248"/>
        <v>27.726452806500003</v>
      </c>
      <c r="S1227" s="64">
        <f t="shared" si="249"/>
        <v>153.75</v>
      </c>
      <c r="T1227" s="66">
        <f t="shared" si="250"/>
        <v>1765.8451846065</v>
      </c>
      <c r="U1227" s="68">
        <f t="shared" si="251"/>
        <v>43.069394746500002</v>
      </c>
      <c r="V1227" s="68">
        <f t="shared" si="252"/>
        <v>464.77764114928061</v>
      </c>
      <c r="W1227" s="68">
        <f t="shared" si="253"/>
        <v>309.85176076618706</v>
      </c>
    </row>
    <row r="1228" spans="1:23" x14ac:dyDescent="0.25">
      <c r="A1228" s="1" t="s">
        <v>923</v>
      </c>
      <c r="B1228" s="61" t="s">
        <v>395</v>
      </c>
      <c r="C1228" s="1" t="s">
        <v>589</v>
      </c>
      <c r="D1228" s="1" t="s">
        <v>865</v>
      </c>
      <c r="E1228" s="1" t="s">
        <v>346</v>
      </c>
      <c r="F1228" s="62" t="str">
        <f t="shared" si="254"/>
        <v>60605</v>
      </c>
      <c r="G1228" s="255">
        <v>10620061</v>
      </c>
      <c r="H1228" s="1" t="s">
        <v>386</v>
      </c>
      <c r="I1228" s="61">
        <v>104</v>
      </c>
      <c r="J1228" s="61">
        <v>4.2</v>
      </c>
      <c r="K1228" s="61">
        <v>8.1999999999999993</v>
      </c>
      <c r="L1228" s="69">
        <f t="shared" si="243"/>
        <v>4.3680000000000003</v>
      </c>
      <c r="M1228" s="69">
        <f t="shared" si="244"/>
        <v>8.5279999999999987</v>
      </c>
      <c r="N1228" s="56">
        <f>INDEX(Rate_Chart!$A$1:$AK$127,MATCH(Data!J1228,Rate_Chart!$A$1:$A$127,0),MATCH(Data!K1228,Rate_Chart!$A$1:$AK$1,0))</f>
        <v>40.311139799999999</v>
      </c>
      <c r="O1228" s="57">
        <f t="shared" si="245"/>
        <v>4192.3585391999995</v>
      </c>
      <c r="P1228" s="58">
        <f t="shared" si="246"/>
        <v>417.01179103448277</v>
      </c>
      <c r="Q1228" s="58">
        <f t="shared" si="247"/>
        <v>278.00786068965516</v>
      </c>
      <c r="R1228" s="66">
        <f t="shared" si="248"/>
        <v>73.366274435999998</v>
      </c>
      <c r="S1228" s="64">
        <f t="shared" si="249"/>
        <v>390</v>
      </c>
      <c r="T1228" s="66">
        <f t="shared" si="250"/>
        <v>4655.7248136359995</v>
      </c>
      <c r="U1228" s="68">
        <f t="shared" si="251"/>
        <v>44.766584746499994</v>
      </c>
      <c r="V1228" s="68">
        <f t="shared" si="252"/>
        <v>463.102600825862</v>
      </c>
      <c r="W1228" s="68">
        <f t="shared" si="253"/>
        <v>308.73506721724135</v>
      </c>
    </row>
    <row r="1229" spans="1:23" x14ac:dyDescent="0.25">
      <c r="A1229" s="1" t="s">
        <v>924</v>
      </c>
      <c r="B1229" s="61" t="s">
        <v>394</v>
      </c>
      <c r="C1229" s="1" t="s">
        <v>589</v>
      </c>
      <c r="D1229" s="1" t="s">
        <v>865</v>
      </c>
      <c r="E1229" s="1" t="s">
        <v>346</v>
      </c>
      <c r="F1229" s="62" t="str">
        <f t="shared" si="254"/>
        <v>60605</v>
      </c>
      <c r="G1229" s="255">
        <v>10620061</v>
      </c>
      <c r="H1229" s="1" t="s">
        <v>386</v>
      </c>
      <c r="I1229" s="61">
        <v>81</v>
      </c>
      <c r="J1229" s="61">
        <v>5</v>
      </c>
      <c r="K1229" s="61">
        <v>8.5</v>
      </c>
      <c r="L1229" s="69">
        <f t="shared" si="243"/>
        <v>4.05</v>
      </c>
      <c r="M1229" s="69">
        <f t="shared" si="244"/>
        <v>6.8849999999999998</v>
      </c>
      <c r="N1229" s="56">
        <f>INDEX(Rate_Chart!$A$1:$AK$127,MATCH(Data!J1229,Rate_Chart!$A$1:$A$127,0),MATCH(Data!K1229,Rate_Chart!$A$1:$AK$1,0))</f>
        <v>44.481181500000005</v>
      </c>
      <c r="O1229" s="57">
        <f t="shared" si="245"/>
        <v>3602.9757015000005</v>
      </c>
      <c r="P1229" s="58">
        <f t="shared" si="246"/>
        <v>417.01107656250002</v>
      </c>
      <c r="Q1229" s="58">
        <f t="shared" si="247"/>
        <v>278.00738437500002</v>
      </c>
      <c r="R1229" s="66">
        <f t="shared" si="248"/>
        <v>63.052074776250016</v>
      </c>
      <c r="S1229" s="64">
        <f t="shared" si="249"/>
        <v>303.75</v>
      </c>
      <c r="T1229" s="66">
        <f t="shared" si="250"/>
        <v>3969.7777762762507</v>
      </c>
      <c r="U1229" s="68">
        <f t="shared" si="251"/>
        <v>49.009602176250006</v>
      </c>
      <c r="V1229" s="68">
        <f t="shared" si="252"/>
        <v>459.46502040234378</v>
      </c>
      <c r="W1229" s="68">
        <f t="shared" si="253"/>
        <v>306.3100136015625</v>
      </c>
    </row>
    <row r="1230" spans="1:23" x14ac:dyDescent="0.25">
      <c r="A1230" s="1" t="s">
        <v>924</v>
      </c>
      <c r="B1230" s="61" t="s">
        <v>395</v>
      </c>
      <c r="C1230" s="1" t="s">
        <v>589</v>
      </c>
      <c r="D1230" s="1" t="s">
        <v>865</v>
      </c>
      <c r="E1230" s="1" t="s">
        <v>346</v>
      </c>
      <c r="F1230" s="62" t="str">
        <f t="shared" si="254"/>
        <v>60605</v>
      </c>
      <c r="G1230" s="255">
        <v>10620061</v>
      </c>
      <c r="H1230" s="1" t="s">
        <v>385</v>
      </c>
      <c r="I1230" s="61">
        <v>39</v>
      </c>
      <c r="J1230" s="61">
        <v>5.6</v>
      </c>
      <c r="K1230" s="61">
        <v>8.4</v>
      </c>
      <c r="L1230" s="69">
        <f t="shared" si="243"/>
        <v>2.1839999999999997</v>
      </c>
      <c r="M1230" s="69">
        <f t="shared" si="244"/>
        <v>3.2760000000000002</v>
      </c>
      <c r="N1230" s="56">
        <f>INDEX(Rate_Chart!$A$1:$AK$127,MATCH(Data!J1230,Rate_Chart!$A$1:$A$127,0),MATCH(Data!K1230,Rate_Chart!$A$1:$AK$1,0))</f>
        <v>45.357199999999999</v>
      </c>
      <c r="O1230" s="57">
        <f t="shared" si="245"/>
        <v>1768.9307999999999</v>
      </c>
      <c r="P1230" s="58">
        <f t="shared" si="246"/>
        <v>404.97500000000002</v>
      </c>
      <c r="Q1230" s="58">
        <f t="shared" si="247"/>
        <v>269.98333333333335</v>
      </c>
      <c r="R1230" s="66">
        <f t="shared" si="248"/>
        <v>30.956289000000002</v>
      </c>
      <c r="S1230" s="64">
        <f t="shared" si="249"/>
        <v>146.25</v>
      </c>
      <c r="T1230" s="66">
        <f t="shared" si="250"/>
        <v>1946.1370889999998</v>
      </c>
      <c r="U1230" s="68">
        <f t="shared" si="251"/>
        <v>49.900950999999999</v>
      </c>
      <c r="V1230" s="68">
        <f t="shared" si="252"/>
        <v>445.54420535714291</v>
      </c>
      <c r="W1230" s="68">
        <f t="shared" si="253"/>
        <v>297.02947023809526</v>
      </c>
    </row>
    <row r="1231" spans="1:23" x14ac:dyDescent="0.25">
      <c r="A1231" s="1" t="s">
        <v>924</v>
      </c>
      <c r="B1231" s="61" t="s">
        <v>395</v>
      </c>
      <c r="C1231" s="1" t="s">
        <v>589</v>
      </c>
      <c r="D1231" s="1" t="s">
        <v>865</v>
      </c>
      <c r="E1231" s="1" t="s">
        <v>346</v>
      </c>
      <c r="F1231" s="62" t="str">
        <f t="shared" si="254"/>
        <v>60605</v>
      </c>
      <c r="G1231" s="255">
        <v>10620061</v>
      </c>
      <c r="H1231" s="1" t="s">
        <v>386</v>
      </c>
      <c r="I1231" s="61">
        <v>68</v>
      </c>
      <c r="J1231" s="61">
        <v>3.1</v>
      </c>
      <c r="K1231" s="61">
        <v>8.1</v>
      </c>
      <c r="L1231" s="69">
        <f t="shared" ref="L1231:L1294" si="255">J1231*I1231/100</f>
        <v>2.1080000000000001</v>
      </c>
      <c r="M1231" s="69">
        <f t="shared" ref="M1231:M1294" si="256">K1231*I1231/100</f>
        <v>5.5079999999999991</v>
      </c>
      <c r="N1231" s="56">
        <f>INDEX(Rate_Chart!$A$1:$AK$127,MATCH(Data!J1231,Rate_Chart!$A$1:$A$127,0),MATCH(Data!K1231,Rate_Chart!$A$1:$AK$1,0))</f>
        <v>35.446125899999998</v>
      </c>
      <c r="O1231" s="57">
        <f t="shared" ref="O1231:O1294" si="257">N1231*I1231</f>
        <v>2410.3365611999998</v>
      </c>
      <c r="P1231" s="58">
        <f t="shared" ref="P1231:P1294" si="258">N1231/(J1231%+K1231%*2/3)</f>
        <v>417.01324588235298</v>
      </c>
      <c r="Q1231" s="58">
        <f t="shared" ref="Q1231:Q1294" si="259">P1231*2/3</f>
        <v>278.0088305882353</v>
      </c>
      <c r="R1231" s="66">
        <f t="shared" ref="R1231:R1294" si="260">O1231*1.75%</f>
        <v>42.180889821000001</v>
      </c>
      <c r="S1231" s="64">
        <f t="shared" ref="S1231:S1294" si="261">I1231*3.75</f>
        <v>255</v>
      </c>
      <c r="T1231" s="66">
        <f t="shared" ref="T1231:T1294" si="262">R1231+S1231+O1231</f>
        <v>2707.5174510209999</v>
      </c>
      <c r="U1231" s="68">
        <f t="shared" ref="U1231:U1294" si="263">T1231/I1231</f>
        <v>39.816433103249999</v>
      </c>
      <c r="V1231" s="68">
        <f t="shared" ref="V1231:V1294" si="264">U1231/(J1231%+K1231%*2/3)</f>
        <v>468.42862474411766</v>
      </c>
      <c r="W1231" s="68">
        <f t="shared" ref="W1231:W1294" si="265">V1231*2/3</f>
        <v>312.28574982941177</v>
      </c>
    </row>
    <row r="1232" spans="1:23" x14ac:dyDescent="0.25">
      <c r="A1232" s="1" t="s">
        <v>921</v>
      </c>
      <c r="B1232" s="61" t="s">
        <v>394</v>
      </c>
      <c r="C1232" s="1" t="s">
        <v>589</v>
      </c>
      <c r="D1232" s="1" t="s">
        <v>592</v>
      </c>
      <c r="E1232" s="1" t="s">
        <v>347</v>
      </c>
      <c r="F1232" s="62" t="str">
        <f t="shared" si="254"/>
        <v>60606</v>
      </c>
      <c r="G1232" s="255">
        <v>10620023</v>
      </c>
      <c r="H1232" s="1" t="s">
        <v>385</v>
      </c>
      <c r="I1232" s="61">
        <v>19</v>
      </c>
      <c r="J1232" s="61">
        <v>5.6</v>
      </c>
      <c r="K1232" s="61">
        <v>8.4</v>
      </c>
      <c r="L1232" s="69">
        <f t="shared" si="255"/>
        <v>1.0639999999999998</v>
      </c>
      <c r="M1232" s="69">
        <f t="shared" si="256"/>
        <v>1.5959999999999999</v>
      </c>
      <c r="N1232" s="56">
        <f>INDEX(Rate_Chart!$A$1:$AK$127,MATCH(Data!J1232,Rate_Chart!$A$1:$A$127,0),MATCH(Data!K1232,Rate_Chart!$A$1:$AK$1,0))</f>
        <v>45.357199999999999</v>
      </c>
      <c r="O1232" s="57">
        <f t="shared" si="257"/>
        <v>861.78679999999997</v>
      </c>
      <c r="P1232" s="58">
        <f t="shared" si="258"/>
        <v>404.97500000000002</v>
      </c>
      <c r="Q1232" s="58">
        <f t="shared" si="259"/>
        <v>269.98333333333335</v>
      </c>
      <c r="R1232" s="66">
        <f t="shared" si="260"/>
        <v>15.081269000000001</v>
      </c>
      <c r="S1232" s="64">
        <f t="shared" si="261"/>
        <v>71.25</v>
      </c>
      <c r="T1232" s="66">
        <f t="shared" si="262"/>
        <v>948.11806899999999</v>
      </c>
      <c r="U1232" s="68">
        <f t="shared" si="263"/>
        <v>49.900950999999999</v>
      </c>
      <c r="V1232" s="68">
        <f t="shared" si="264"/>
        <v>445.54420535714291</v>
      </c>
      <c r="W1232" s="68">
        <f t="shared" si="265"/>
        <v>297.02947023809526</v>
      </c>
    </row>
    <row r="1233" spans="1:23" x14ac:dyDescent="0.25">
      <c r="A1233" s="1" t="s">
        <v>921</v>
      </c>
      <c r="B1233" s="61" t="s">
        <v>395</v>
      </c>
      <c r="C1233" s="1" t="s">
        <v>589</v>
      </c>
      <c r="D1233" s="1" t="s">
        <v>592</v>
      </c>
      <c r="E1233" s="1" t="s">
        <v>347</v>
      </c>
      <c r="F1233" s="62" t="str">
        <f t="shared" si="254"/>
        <v>60606</v>
      </c>
      <c r="G1233" s="255">
        <v>10620023</v>
      </c>
      <c r="H1233" s="1" t="s">
        <v>386</v>
      </c>
      <c r="I1233" s="61">
        <v>12</v>
      </c>
      <c r="J1233" s="61">
        <v>5</v>
      </c>
      <c r="K1233" s="61">
        <v>8</v>
      </c>
      <c r="L1233" s="69">
        <f t="shared" si="255"/>
        <v>0.6</v>
      </c>
      <c r="M1233" s="69">
        <f t="shared" si="256"/>
        <v>0.96</v>
      </c>
      <c r="N1233" s="56">
        <f>INDEX(Rate_Chart!$A$1:$AK$127,MATCH(Data!J1233,Rate_Chart!$A$1:$A$127,0),MATCH(Data!K1233,Rate_Chart!$A$1:$AK$1,0))</f>
        <v>43.09111200000001</v>
      </c>
      <c r="O1233" s="57">
        <f t="shared" si="257"/>
        <v>517.09334400000012</v>
      </c>
      <c r="P1233" s="58">
        <f t="shared" si="258"/>
        <v>417.01076129032271</v>
      </c>
      <c r="Q1233" s="58">
        <f t="shared" si="259"/>
        <v>278.00717419354845</v>
      </c>
      <c r="R1233" s="66">
        <f t="shared" si="260"/>
        <v>9.0491335200000034</v>
      </c>
      <c r="S1233" s="64">
        <f t="shared" si="261"/>
        <v>45</v>
      </c>
      <c r="T1233" s="66">
        <f t="shared" si="262"/>
        <v>571.14247752000017</v>
      </c>
      <c r="U1233" s="68">
        <f t="shared" si="263"/>
        <v>47.595206460000014</v>
      </c>
      <c r="V1233" s="68">
        <f t="shared" si="264"/>
        <v>460.59877219354854</v>
      </c>
      <c r="W1233" s="68">
        <f t="shared" si="265"/>
        <v>307.06584812903236</v>
      </c>
    </row>
    <row r="1234" spans="1:23" x14ac:dyDescent="0.25">
      <c r="A1234" s="1" t="s">
        <v>902</v>
      </c>
      <c r="B1234" s="61" t="s">
        <v>394</v>
      </c>
      <c r="C1234" s="1" t="s">
        <v>589</v>
      </c>
      <c r="D1234" s="1" t="s">
        <v>592</v>
      </c>
      <c r="E1234" s="1" t="s">
        <v>347</v>
      </c>
      <c r="F1234" s="62" t="str">
        <f t="shared" si="254"/>
        <v>60606</v>
      </c>
      <c r="G1234" s="255">
        <v>10620023</v>
      </c>
      <c r="H1234" s="1" t="s">
        <v>385</v>
      </c>
      <c r="I1234" s="61">
        <v>22</v>
      </c>
      <c r="J1234" s="61">
        <v>5.9</v>
      </c>
      <c r="K1234" s="61">
        <v>8.4</v>
      </c>
      <c r="L1234" s="69">
        <f t="shared" si="255"/>
        <v>1.298</v>
      </c>
      <c r="M1234" s="69">
        <f t="shared" si="256"/>
        <v>1.8480000000000001</v>
      </c>
      <c r="N1234" s="56">
        <f>INDEX(Rate_Chart!$A$1:$AK$127,MATCH(Data!J1234,Rate_Chart!$A$1:$A$127,0),MATCH(Data!K1234,Rate_Chart!$A$1:$AK$1,0))</f>
        <v>47.787050000000001</v>
      </c>
      <c r="O1234" s="57">
        <f t="shared" si="257"/>
        <v>1051.3151</v>
      </c>
      <c r="P1234" s="58">
        <f t="shared" si="258"/>
        <v>415.53956521739127</v>
      </c>
      <c r="Q1234" s="58">
        <f t="shared" si="259"/>
        <v>277.02637681159416</v>
      </c>
      <c r="R1234" s="66">
        <f t="shared" si="260"/>
        <v>18.398014250000003</v>
      </c>
      <c r="S1234" s="64">
        <f t="shared" si="261"/>
        <v>82.5</v>
      </c>
      <c r="T1234" s="66">
        <f t="shared" si="262"/>
        <v>1152.21311425</v>
      </c>
      <c r="U1234" s="68">
        <f t="shared" si="263"/>
        <v>52.373323374999998</v>
      </c>
      <c r="V1234" s="68">
        <f t="shared" si="264"/>
        <v>455.42020326086953</v>
      </c>
      <c r="W1234" s="68">
        <f t="shared" si="265"/>
        <v>303.61346884057969</v>
      </c>
    </row>
    <row r="1235" spans="1:23" x14ac:dyDescent="0.25">
      <c r="A1235" s="1" t="s">
        <v>902</v>
      </c>
      <c r="B1235" s="61" t="s">
        <v>394</v>
      </c>
      <c r="C1235" s="1" t="s">
        <v>589</v>
      </c>
      <c r="D1235" s="1" t="s">
        <v>592</v>
      </c>
      <c r="E1235" s="1" t="s">
        <v>347</v>
      </c>
      <c r="F1235" s="62" t="str">
        <f t="shared" si="254"/>
        <v>60606</v>
      </c>
      <c r="G1235" s="255">
        <v>10620023</v>
      </c>
      <c r="H1235" s="1" t="s">
        <v>386</v>
      </c>
      <c r="I1235" s="61">
        <v>7</v>
      </c>
      <c r="J1235" s="61">
        <v>3</v>
      </c>
      <c r="K1235" s="61">
        <v>8</v>
      </c>
      <c r="L1235" s="69">
        <f t="shared" si="255"/>
        <v>0.21</v>
      </c>
      <c r="M1235" s="69">
        <f t="shared" si="256"/>
        <v>0.56000000000000005</v>
      </c>
      <c r="N1235" s="56">
        <f>INDEX(Rate_Chart!$A$1:$AK$127,MATCH(Data!J1235,Rate_Chart!$A$1:$A$127,0),MATCH(Data!K1235,Rate_Chart!$A$1:$AK$1,0))</f>
        <v>34.751112000000006</v>
      </c>
      <c r="O1235" s="57">
        <f t="shared" si="257"/>
        <v>243.25778400000004</v>
      </c>
      <c r="P1235" s="58">
        <f t="shared" si="258"/>
        <v>417.01334400000002</v>
      </c>
      <c r="Q1235" s="58">
        <f t="shared" si="259"/>
        <v>278.00889599999999</v>
      </c>
      <c r="R1235" s="66">
        <f t="shared" si="260"/>
        <v>4.2570112200000008</v>
      </c>
      <c r="S1235" s="64">
        <f t="shared" si="261"/>
        <v>26.25</v>
      </c>
      <c r="T1235" s="66">
        <f t="shared" si="262"/>
        <v>273.76479522000005</v>
      </c>
      <c r="U1235" s="68">
        <f t="shared" si="263"/>
        <v>39.109256460000005</v>
      </c>
      <c r="V1235" s="68">
        <f t="shared" si="264"/>
        <v>469.31107752000003</v>
      </c>
      <c r="W1235" s="68">
        <f t="shared" si="265"/>
        <v>312.87405168000004</v>
      </c>
    </row>
    <row r="1236" spans="1:23" x14ac:dyDescent="0.25">
      <c r="A1236" s="1" t="s">
        <v>902</v>
      </c>
      <c r="B1236" s="61" t="s">
        <v>395</v>
      </c>
      <c r="C1236" s="1" t="s">
        <v>589</v>
      </c>
      <c r="D1236" s="1" t="s">
        <v>592</v>
      </c>
      <c r="E1236" s="1" t="s">
        <v>347</v>
      </c>
      <c r="F1236" s="62" t="str">
        <f t="shared" si="254"/>
        <v>60606</v>
      </c>
      <c r="G1236" s="255">
        <v>10620023</v>
      </c>
      <c r="H1236" s="1" t="s">
        <v>386</v>
      </c>
      <c r="I1236" s="61">
        <v>22</v>
      </c>
      <c r="J1236" s="61">
        <v>4.5</v>
      </c>
      <c r="K1236" s="61">
        <v>8</v>
      </c>
      <c r="L1236" s="69">
        <f t="shared" si="255"/>
        <v>0.99</v>
      </c>
      <c r="M1236" s="69">
        <f t="shared" si="256"/>
        <v>1.76</v>
      </c>
      <c r="N1236" s="56">
        <f>INDEX(Rate_Chart!$A$1:$AK$127,MATCH(Data!J1236,Rate_Chart!$A$1:$A$127,0),MATCH(Data!K1236,Rate_Chart!$A$1:$AK$1,0))</f>
        <v>41.006112000000002</v>
      </c>
      <c r="O1236" s="57">
        <f t="shared" si="257"/>
        <v>902.13446399999998</v>
      </c>
      <c r="P1236" s="58">
        <f t="shared" si="258"/>
        <v>417.01130847457631</v>
      </c>
      <c r="Q1236" s="58">
        <f t="shared" si="259"/>
        <v>278.00753898305089</v>
      </c>
      <c r="R1236" s="66">
        <f t="shared" si="260"/>
        <v>15.787353120000001</v>
      </c>
      <c r="S1236" s="64">
        <f t="shared" si="261"/>
        <v>82.5</v>
      </c>
      <c r="T1236" s="66">
        <f t="shared" si="262"/>
        <v>1000.42181712</v>
      </c>
      <c r="U1236" s="68">
        <f t="shared" si="263"/>
        <v>45.473718959999999</v>
      </c>
      <c r="V1236" s="68">
        <f t="shared" si="264"/>
        <v>462.44459959322035</v>
      </c>
      <c r="W1236" s="68">
        <f t="shared" si="265"/>
        <v>308.29639972881358</v>
      </c>
    </row>
    <row r="1237" spans="1:23" x14ac:dyDescent="0.25">
      <c r="A1237" s="1" t="s">
        <v>903</v>
      </c>
      <c r="B1237" s="61" t="s">
        <v>394</v>
      </c>
      <c r="C1237" s="1" t="s">
        <v>589</v>
      </c>
      <c r="D1237" s="1" t="s">
        <v>592</v>
      </c>
      <c r="E1237" s="1" t="s">
        <v>347</v>
      </c>
      <c r="F1237" s="62" t="str">
        <f t="shared" si="254"/>
        <v>60606</v>
      </c>
      <c r="G1237" s="255">
        <v>10620023</v>
      </c>
      <c r="H1237" s="1" t="s">
        <v>385</v>
      </c>
      <c r="I1237" s="61">
        <v>24</v>
      </c>
      <c r="J1237" s="61">
        <v>5.8</v>
      </c>
      <c r="K1237" s="61">
        <v>8.4</v>
      </c>
      <c r="L1237" s="69">
        <f t="shared" si="255"/>
        <v>1.3919999999999999</v>
      </c>
      <c r="M1237" s="69">
        <f t="shared" si="256"/>
        <v>2.016</v>
      </c>
      <c r="N1237" s="56">
        <f>INDEX(Rate_Chart!$A$1:$AK$127,MATCH(Data!J1237,Rate_Chart!$A$1:$A$127,0),MATCH(Data!K1237,Rate_Chart!$A$1:$AK$1,0))</f>
        <v>46.9771</v>
      </c>
      <c r="O1237" s="57">
        <f t="shared" si="257"/>
        <v>1127.4503999999999</v>
      </c>
      <c r="P1237" s="58">
        <f t="shared" si="258"/>
        <v>412.07982456140354</v>
      </c>
      <c r="Q1237" s="58">
        <f t="shared" si="259"/>
        <v>274.71988304093571</v>
      </c>
      <c r="R1237" s="66">
        <f t="shared" si="260"/>
        <v>19.730382000000002</v>
      </c>
      <c r="S1237" s="64">
        <f t="shared" si="261"/>
        <v>90</v>
      </c>
      <c r="T1237" s="66">
        <f t="shared" si="262"/>
        <v>1237.1807819999999</v>
      </c>
      <c r="U1237" s="68">
        <f t="shared" si="263"/>
        <v>51.549199249999994</v>
      </c>
      <c r="V1237" s="68">
        <f t="shared" si="264"/>
        <v>452.1859583333333</v>
      </c>
      <c r="W1237" s="68">
        <f t="shared" si="265"/>
        <v>301.45730555555554</v>
      </c>
    </row>
    <row r="1238" spans="1:23" x14ac:dyDescent="0.25">
      <c r="A1238" s="1" t="s">
        <v>903</v>
      </c>
      <c r="B1238" s="61" t="s">
        <v>395</v>
      </c>
      <c r="C1238" s="1" t="s">
        <v>589</v>
      </c>
      <c r="D1238" s="1" t="s">
        <v>592</v>
      </c>
      <c r="E1238" s="1" t="s">
        <v>347</v>
      </c>
      <c r="F1238" s="62" t="str">
        <f t="shared" si="254"/>
        <v>60606</v>
      </c>
      <c r="G1238" s="255">
        <v>10620023</v>
      </c>
      <c r="H1238" s="1" t="s">
        <v>385</v>
      </c>
      <c r="I1238" s="61">
        <v>17</v>
      </c>
      <c r="J1238" s="61">
        <v>5.6</v>
      </c>
      <c r="K1238" s="61">
        <v>8.4</v>
      </c>
      <c r="L1238" s="69">
        <f t="shared" si="255"/>
        <v>0.95199999999999985</v>
      </c>
      <c r="M1238" s="69">
        <f t="shared" si="256"/>
        <v>1.4280000000000002</v>
      </c>
      <c r="N1238" s="56">
        <f>INDEX(Rate_Chart!$A$1:$AK$127,MATCH(Data!J1238,Rate_Chart!$A$1:$A$127,0),MATCH(Data!K1238,Rate_Chart!$A$1:$AK$1,0))</f>
        <v>45.357199999999999</v>
      </c>
      <c r="O1238" s="57">
        <f t="shared" si="257"/>
        <v>771.07240000000002</v>
      </c>
      <c r="P1238" s="58">
        <f t="shared" si="258"/>
        <v>404.97500000000002</v>
      </c>
      <c r="Q1238" s="58">
        <f t="shared" si="259"/>
        <v>269.98333333333335</v>
      </c>
      <c r="R1238" s="66">
        <f t="shared" si="260"/>
        <v>13.493767000000002</v>
      </c>
      <c r="S1238" s="64">
        <f t="shared" si="261"/>
        <v>63.75</v>
      </c>
      <c r="T1238" s="66">
        <f t="shared" si="262"/>
        <v>848.31616700000006</v>
      </c>
      <c r="U1238" s="68">
        <f t="shared" si="263"/>
        <v>49.900951000000006</v>
      </c>
      <c r="V1238" s="68">
        <f t="shared" si="264"/>
        <v>445.54420535714297</v>
      </c>
      <c r="W1238" s="68">
        <f t="shared" si="265"/>
        <v>297.02947023809531</v>
      </c>
    </row>
    <row r="1239" spans="1:23" x14ac:dyDescent="0.25">
      <c r="A1239" s="1" t="s">
        <v>904</v>
      </c>
      <c r="B1239" s="61" t="s">
        <v>394</v>
      </c>
      <c r="C1239" s="1" t="s">
        <v>589</v>
      </c>
      <c r="D1239" s="1" t="s">
        <v>592</v>
      </c>
      <c r="E1239" s="1" t="s">
        <v>347</v>
      </c>
      <c r="F1239" s="62" t="str">
        <f t="shared" si="254"/>
        <v>60606</v>
      </c>
      <c r="G1239" s="255">
        <v>10620023</v>
      </c>
      <c r="H1239" s="1" t="s">
        <v>385</v>
      </c>
      <c r="I1239" s="61">
        <v>26</v>
      </c>
      <c r="J1239" s="61">
        <v>5.8</v>
      </c>
      <c r="K1239" s="61">
        <v>8.4</v>
      </c>
      <c r="L1239" s="69">
        <f t="shared" si="255"/>
        <v>1.5079999999999998</v>
      </c>
      <c r="M1239" s="69">
        <f t="shared" si="256"/>
        <v>2.1840000000000002</v>
      </c>
      <c r="N1239" s="56">
        <f>INDEX(Rate_Chart!$A$1:$AK$127,MATCH(Data!J1239,Rate_Chart!$A$1:$A$127,0),MATCH(Data!K1239,Rate_Chart!$A$1:$AK$1,0))</f>
        <v>46.9771</v>
      </c>
      <c r="O1239" s="57">
        <f t="shared" si="257"/>
        <v>1221.4046000000001</v>
      </c>
      <c r="P1239" s="58">
        <f t="shared" si="258"/>
        <v>412.07982456140354</v>
      </c>
      <c r="Q1239" s="58">
        <f t="shared" si="259"/>
        <v>274.71988304093571</v>
      </c>
      <c r="R1239" s="66">
        <f t="shared" si="260"/>
        <v>21.374580500000004</v>
      </c>
      <c r="S1239" s="64">
        <f t="shared" si="261"/>
        <v>97.5</v>
      </c>
      <c r="T1239" s="66">
        <f t="shared" si="262"/>
        <v>1340.2791805000002</v>
      </c>
      <c r="U1239" s="68">
        <f t="shared" si="263"/>
        <v>51.549199250000008</v>
      </c>
      <c r="V1239" s="68">
        <f t="shared" si="264"/>
        <v>452.18595833333342</v>
      </c>
      <c r="W1239" s="68">
        <f t="shared" si="265"/>
        <v>301.45730555555559</v>
      </c>
    </row>
    <row r="1240" spans="1:23" x14ac:dyDescent="0.25">
      <c r="A1240" s="1" t="s">
        <v>904</v>
      </c>
      <c r="B1240" s="61" t="s">
        <v>395</v>
      </c>
      <c r="C1240" s="1" t="s">
        <v>589</v>
      </c>
      <c r="D1240" s="1" t="s">
        <v>592</v>
      </c>
      <c r="E1240" s="1" t="s">
        <v>347</v>
      </c>
      <c r="F1240" s="62" t="str">
        <f t="shared" si="254"/>
        <v>60606</v>
      </c>
      <c r="G1240" s="255">
        <v>10620023</v>
      </c>
      <c r="H1240" s="1" t="s">
        <v>386</v>
      </c>
      <c r="I1240" s="61">
        <v>8</v>
      </c>
      <c r="J1240" s="61">
        <v>5</v>
      </c>
      <c r="K1240" s="61">
        <v>8.1999999999999993</v>
      </c>
      <c r="L1240" s="69">
        <f t="shared" si="255"/>
        <v>0.4</v>
      </c>
      <c r="M1240" s="69">
        <f t="shared" si="256"/>
        <v>0.65599999999999992</v>
      </c>
      <c r="N1240" s="56">
        <f>INDEX(Rate_Chart!$A$1:$AK$127,MATCH(Data!J1240,Rate_Chart!$A$1:$A$127,0),MATCH(Data!K1240,Rate_Chart!$A$1:$AK$1,0))</f>
        <v>43.647139800000005</v>
      </c>
      <c r="O1240" s="57">
        <f t="shared" si="257"/>
        <v>349.17711840000004</v>
      </c>
      <c r="P1240" s="58">
        <f t="shared" si="258"/>
        <v>417.01088980891728</v>
      </c>
      <c r="Q1240" s="58">
        <f t="shared" si="259"/>
        <v>278.00725987261154</v>
      </c>
      <c r="R1240" s="66">
        <f t="shared" si="260"/>
        <v>6.1105995720000017</v>
      </c>
      <c r="S1240" s="64">
        <f t="shared" si="261"/>
        <v>30</v>
      </c>
      <c r="T1240" s="66">
        <f t="shared" si="262"/>
        <v>385.28771797200005</v>
      </c>
      <c r="U1240" s="68">
        <f t="shared" si="263"/>
        <v>48.160964746500007</v>
      </c>
      <c r="V1240" s="68">
        <f t="shared" si="264"/>
        <v>460.13660585828035</v>
      </c>
      <c r="W1240" s="68">
        <f t="shared" si="265"/>
        <v>306.75773723885357</v>
      </c>
    </row>
    <row r="1241" spans="1:23" x14ac:dyDescent="0.25">
      <c r="A1241" s="1" t="s">
        <v>905</v>
      </c>
      <c r="B1241" s="61" t="s">
        <v>394</v>
      </c>
      <c r="C1241" s="1" t="s">
        <v>589</v>
      </c>
      <c r="D1241" s="1" t="s">
        <v>592</v>
      </c>
      <c r="E1241" s="1" t="s">
        <v>347</v>
      </c>
      <c r="F1241" s="62" t="str">
        <f t="shared" si="254"/>
        <v>60606</v>
      </c>
      <c r="G1241" s="255">
        <v>10620023</v>
      </c>
      <c r="H1241" s="1" t="s">
        <v>386</v>
      </c>
      <c r="I1241" s="61">
        <v>28</v>
      </c>
      <c r="J1241" s="61">
        <v>5</v>
      </c>
      <c r="K1241" s="61">
        <v>8</v>
      </c>
      <c r="L1241" s="69">
        <f t="shared" si="255"/>
        <v>1.4</v>
      </c>
      <c r="M1241" s="69">
        <f t="shared" si="256"/>
        <v>2.2400000000000002</v>
      </c>
      <c r="N1241" s="56">
        <f>INDEX(Rate_Chart!$A$1:$AK$127,MATCH(Data!J1241,Rate_Chart!$A$1:$A$127,0),MATCH(Data!K1241,Rate_Chart!$A$1:$AK$1,0))</f>
        <v>43.09111200000001</v>
      </c>
      <c r="O1241" s="57">
        <f t="shared" si="257"/>
        <v>1206.5511360000003</v>
      </c>
      <c r="P1241" s="58">
        <f t="shared" si="258"/>
        <v>417.01076129032271</v>
      </c>
      <c r="Q1241" s="58">
        <f t="shared" si="259"/>
        <v>278.00717419354845</v>
      </c>
      <c r="R1241" s="66">
        <f t="shared" si="260"/>
        <v>21.114644880000007</v>
      </c>
      <c r="S1241" s="64">
        <f t="shared" si="261"/>
        <v>105</v>
      </c>
      <c r="T1241" s="66">
        <f t="shared" si="262"/>
        <v>1332.6657808800003</v>
      </c>
      <c r="U1241" s="68">
        <f t="shared" si="263"/>
        <v>47.595206460000007</v>
      </c>
      <c r="V1241" s="68">
        <f t="shared" si="264"/>
        <v>460.59877219354848</v>
      </c>
      <c r="W1241" s="68">
        <f t="shared" si="265"/>
        <v>307.0658481290323</v>
      </c>
    </row>
    <row r="1242" spans="1:23" x14ac:dyDescent="0.25">
      <c r="A1242" s="1" t="s">
        <v>905</v>
      </c>
      <c r="B1242" s="61" t="s">
        <v>395</v>
      </c>
      <c r="C1242" s="1" t="s">
        <v>589</v>
      </c>
      <c r="D1242" s="1" t="s">
        <v>592</v>
      </c>
      <c r="E1242" s="1" t="s">
        <v>347</v>
      </c>
      <c r="F1242" s="62" t="str">
        <f t="shared" si="254"/>
        <v>60606</v>
      </c>
      <c r="G1242" s="255">
        <v>10620023</v>
      </c>
      <c r="H1242" s="1" t="s">
        <v>386</v>
      </c>
      <c r="I1242" s="61">
        <v>15</v>
      </c>
      <c r="J1242" s="61">
        <v>5.0999999999999996</v>
      </c>
      <c r="K1242" s="61">
        <v>8.1999999999999993</v>
      </c>
      <c r="L1242" s="69">
        <f t="shared" si="255"/>
        <v>0.76500000000000001</v>
      </c>
      <c r="M1242" s="69">
        <f t="shared" si="256"/>
        <v>1.2299999999999998</v>
      </c>
      <c r="N1242" s="56">
        <f>INDEX(Rate_Chart!$A$1:$AK$127,MATCH(Data!J1242,Rate_Chart!$A$1:$A$127,0),MATCH(Data!K1242,Rate_Chart!$A$1:$AK$1,0))</f>
        <v>44.0641398</v>
      </c>
      <c r="O1242" s="57">
        <f t="shared" si="257"/>
        <v>660.96209699999997</v>
      </c>
      <c r="P1242" s="58">
        <f t="shared" si="258"/>
        <v>417.01078675078867</v>
      </c>
      <c r="Q1242" s="58">
        <f t="shared" si="259"/>
        <v>278.00719116719245</v>
      </c>
      <c r="R1242" s="66">
        <f t="shared" si="260"/>
        <v>11.566836697500001</v>
      </c>
      <c r="S1242" s="64">
        <f t="shared" si="261"/>
        <v>56.25</v>
      </c>
      <c r="T1242" s="66">
        <f t="shared" si="262"/>
        <v>728.77893369749995</v>
      </c>
      <c r="U1242" s="68">
        <f t="shared" si="263"/>
        <v>48.585262246499994</v>
      </c>
      <c r="V1242" s="68">
        <f t="shared" si="264"/>
        <v>459.7974345094637</v>
      </c>
      <c r="W1242" s="68">
        <f t="shared" si="265"/>
        <v>306.53162300630913</v>
      </c>
    </row>
    <row r="1243" spans="1:23" x14ac:dyDescent="0.25">
      <c r="A1243" s="1" t="s">
        <v>906</v>
      </c>
      <c r="B1243" s="61" t="s">
        <v>394</v>
      </c>
      <c r="C1243" s="1" t="s">
        <v>589</v>
      </c>
      <c r="D1243" s="1" t="s">
        <v>592</v>
      </c>
      <c r="E1243" s="1" t="s">
        <v>347</v>
      </c>
      <c r="F1243" s="62" t="str">
        <f t="shared" si="254"/>
        <v>60606</v>
      </c>
      <c r="G1243" s="255">
        <v>10620023</v>
      </c>
      <c r="H1243" s="1" t="s">
        <v>385</v>
      </c>
      <c r="I1243" s="61">
        <v>25</v>
      </c>
      <c r="J1243" s="61">
        <v>5.8</v>
      </c>
      <c r="K1243" s="61">
        <v>8.4</v>
      </c>
      <c r="L1243" s="69">
        <f t="shared" si="255"/>
        <v>1.45</v>
      </c>
      <c r="M1243" s="69">
        <f t="shared" si="256"/>
        <v>2.1</v>
      </c>
      <c r="N1243" s="56">
        <f>INDEX(Rate_Chart!$A$1:$AK$127,MATCH(Data!J1243,Rate_Chart!$A$1:$A$127,0),MATCH(Data!K1243,Rate_Chart!$A$1:$AK$1,0))</f>
        <v>46.9771</v>
      </c>
      <c r="O1243" s="57">
        <f t="shared" si="257"/>
        <v>1174.4275</v>
      </c>
      <c r="P1243" s="58">
        <f t="shared" si="258"/>
        <v>412.07982456140354</v>
      </c>
      <c r="Q1243" s="58">
        <f t="shared" si="259"/>
        <v>274.71988304093571</v>
      </c>
      <c r="R1243" s="66">
        <f t="shared" si="260"/>
        <v>20.552481250000003</v>
      </c>
      <c r="S1243" s="64">
        <f t="shared" si="261"/>
        <v>93.75</v>
      </c>
      <c r="T1243" s="66">
        <f t="shared" si="262"/>
        <v>1288.72998125</v>
      </c>
      <c r="U1243" s="68">
        <f t="shared" si="263"/>
        <v>51.549199250000001</v>
      </c>
      <c r="V1243" s="68">
        <f t="shared" si="264"/>
        <v>452.18595833333336</v>
      </c>
      <c r="W1243" s="68">
        <f t="shared" si="265"/>
        <v>301.45730555555559</v>
      </c>
    </row>
    <row r="1244" spans="1:23" x14ac:dyDescent="0.25">
      <c r="A1244" s="1" t="s">
        <v>906</v>
      </c>
      <c r="B1244" s="61" t="s">
        <v>395</v>
      </c>
      <c r="C1244" s="1" t="s">
        <v>589</v>
      </c>
      <c r="D1244" s="1" t="s">
        <v>592</v>
      </c>
      <c r="E1244" s="1" t="s">
        <v>347</v>
      </c>
      <c r="F1244" s="62" t="str">
        <f t="shared" si="254"/>
        <v>60606</v>
      </c>
      <c r="G1244" s="255">
        <v>10620023</v>
      </c>
      <c r="H1244" s="1" t="s">
        <v>386</v>
      </c>
      <c r="I1244" s="61">
        <v>14</v>
      </c>
      <c r="J1244" s="61">
        <v>5</v>
      </c>
      <c r="K1244" s="61">
        <v>8.1</v>
      </c>
      <c r="L1244" s="69">
        <f t="shared" si="255"/>
        <v>0.7</v>
      </c>
      <c r="M1244" s="69">
        <f t="shared" si="256"/>
        <v>1.1339999999999999</v>
      </c>
      <c r="N1244" s="56">
        <f>INDEX(Rate_Chart!$A$1:$AK$127,MATCH(Data!J1244,Rate_Chart!$A$1:$A$127,0),MATCH(Data!K1244,Rate_Chart!$A$1:$AK$1,0))</f>
        <v>43.3691259</v>
      </c>
      <c r="O1244" s="57">
        <f t="shared" si="257"/>
        <v>607.16776260000006</v>
      </c>
      <c r="P1244" s="58">
        <f t="shared" si="258"/>
        <v>417.01082596153844</v>
      </c>
      <c r="Q1244" s="58">
        <f t="shared" si="259"/>
        <v>278.00721730769231</v>
      </c>
      <c r="R1244" s="66">
        <f t="shared" si="260"/>
        <v>10.625435845500002</v>
      </c>
      <c r="S1244" s="64">
        <f t="shared" si="261"/>
        <v>52.5</v>
      </c>
      <c r="T1244" s="66">
        <f t="shared" si="262"/>
        <v>670.29319844550002</v>
      </c>
      <c r="U1244" s="68">
        <f t="shared" si="263"/>
        <v>47.87808560325</v>
      </c>
      <c r="V1244" s="68">
        <f t="shared" si="264"/>
        <v>460.36620772355764</v>
      </c>
      <c r="W1244" s="68">
        <f t="shared" si="265"/>
        <v>306.91080514903842</v>
      </c>
    </row>
    <row r="1245" spans="1:23" x14ac:dyDescent="0.25">
      <c r="A1245" s="1" t="s">
        <v>907</v>
      </c>
      <c r="B1245" s="61" t="s">
        <v>394</v>
      </c>
      <c r="C1245" s="1" t="s">
        <v>589</v>
      </c>
      <c r="D1245" s="1" t="s">
        <v>592</v>
      </c>
      <c r="E1245" s="1" t="s">
        <v>347</v>
      </c>
      <c r="F1245" s="62" t="str">
        <f t="shared" si="254"/>
        <v>60606</v>
      </c>
      <c r="G1245" s="255">
        <v>10620023</v>
      </c>
      <c r="H1245" s="1" t="s">
        <v>385</v>
      </c>
      <c r="I1245" s="61">
        <v>32</v>
      </c>
      <c r="J1245" s="61">
        <v>5.8</v>
      </c>
      <c r="K1245" s="61">
        <v>8.4</v>
      </c>
      <c r="L1245" s="69">
        <f t="shared" si="255"/>
        <v>1.8559999999999999</v>
      </c>
      <c r="M1245" s="69">
        <f t="shared" si="256"/>
        <v>2.6880000000000002</v>
      </c>
      <c r="N1245" s="56">
        <f>INDEX(Rate_Chart!$A$1:$AK$127,MATCH(Data!J1245,Rate_Chart!$A$1:$A$127,0),MATCH(Data!K1245,Rate_Chart!$A$1:$AK$1,0))</f>
        <v>46.9771</v>
      </c>
      <c r="O1245" s="57">
        <f t="shared" si="257"/>
        <v>1503.2672</v>
      </c>
      <c r="P1245" s="58">
        <f t="shared" si="258"/>
        <v>412.07982456140354</v>
      </c>
      <c r="Q1245" s="58">
        <f t="shared" si="259"/>
        <v>274.71988304093571</v>
      </c>
      <c r="R1245" s="66">
        <f t="shared" si="260"/>
        <v>26.307176000000002</v>
      </c>
      <c r="S1245" s="64">
        <f t="shared" si="261"/>
        <v>120</v>
      </c>
      <c r="T1245" s="66">
        <f t="shared" si="262"/>
        <v>1649.574376</v>
      </c>
      <c r="U1245" s="68">
        <f t="shared" si="263"/>
        <v>51.549199250000001</v>
      </c>
      <c r="V1245" s="68">
        <f t="shared" si="264"/>
        <v>452.18595833333336</v>
      </c>
      <c r="W1245" s="68">
        <f t="shared" si="265"/>
        <v>301.45730555555559</v>
      </c>
    </row>
    <row r="1246" spans="1:23" x14ac:dyDescent="0.25">
      <c r="A1246" s="1" t="s">
        <v>907</v>
      </c>
      <c r="B1246" s="61" t="s">
        <v>395</v>
      </c>
      <c r="C1246" s="1" t="s">
        <v>589</v>
      </c>
      <c r="D1246" s="1" t="s">
        <v>592</v>
      </c>
      <c r="E1246" s="1" t="s">
        <v>347</v>
      </c>
      <c r="F1246" s="62" t="str">
        <f t="shared" si="254"/>
        <v>60606</v>
      </c>
      <c r="G1246" s="255">
        <v>10620023</v>
      </c>
      <c r="H1246" s="1" t="s">
        <v>385</v>
      </c>
      <c r="I1246" s="61">
        <v>12</v>
      </c>
      <c r="J1246" s="61">
        <v>5.6</v>
      </c>
      <c r="K1246" s="61">
        <v>8.4</v>
      </c>
      <c r="L1246" s="69">
        <f t="shared" si="255"/>
        <v>0.67199999999999993</v>
      </c>
      <c r="M1246" s="69">
        <f t="shared" si="256"/>
        <v>1.008</v>
      </c>
      <c r="N1246" s="56">
        <f>INDEX(Rate_Chart!$A$1:$AK$127,MATCH(Data!J1246,Rate_Chart!$A$1:$A$127,0),MATCH(Data!K1246,Rate_Chart!$A$1:$AK$1,0))</f>
        <v>45.357199999999999</v>
      </c>
      <c r="O1246" s="57">
        <f t="shared" si="257"/>
        <v>544.28639999999996</v>
      </c>
      <c r="P1246" s="58">
        <f t="shared" si="258"/>
        <v>404.97500000000002</v>
      </c>
      <c r="Q1246" s="58">
        <f t="shared" si="259"/>
        <v>269.98333333333335</v>
      </c>
      <c r="R1246" s="66">
        <f t="shared" si="260"/>
        <v>9.5250120000000003</v>
      </c>
      <c r="S1246" s="64">
        <f t="shared" si="261"/>
        <v>45</v>
      </c>
      <c r="T1246" s="66">
        <f t="shared" si="262"/>
        <v>598.81141200000002</v>
      </c>
      <c r="U1246" s="68">
        <f t="shared" si="263"/>
        <v>49.900950999999999</v>
      </c>
      <c r="V1246" s="68">
        <f t="shared" si="264"/>
        <v>445.54420535714291</v>
      </c>
      <c r="W1246" s="68">
        <f t="shared" si="265"/>
        <v>297.02947023809526</v>
      </c>
    </row>
    <row r="1247" spans="1:23" x14ac:dyDescent="0.25">
      <c r="A1247" s="1" t="s">
        <v>908</v>
      </c>
      <c r="B1247" s="61" t="s">
        <v>394</v>
      </c>
      <c r="C1247" s="1" t="s">
        <v>589</v>
      </c>
      <c r="D1247" s="1" t="s">
        <v>592</v>
      </c>
      <c r="E1247" s="1" t="s">
        <v>347</v>
      </c>
      <c r="F1247" s="62" t="str">
        <f t="shared" si="254"/>
        <v>60606</v>
      </c>
      <c r="G1247" s="255">
        <v>10620023</v>
      </c>
      <c r="H1247" s="1" t="s">
        <v>385</v>
      </c>
      <c r="I1247" s="61">
        <v>28</v>
      </c>
      <c r="J1247" s="61">
        <v>6</v>
      </c>
      <c r="K1247" s="61">
        <v>8.8000000000000007</v>
      </c>
      <c r="L1247" s="69">
        <f t="shared" si="255"/>
        <v>1.68</v>
      </c>
      <c r="M1247" s="69">
        <f t="shared" si="256"/>
        <v>2.4640000000000004</v>
      </c>
      <c r="N1247" s="56">
        <f>INDEX(Rate_Chart!$A$1:$AK$127,MATCH(Data!J1247,Rate_Chart!$A$1:$A$127,0),MATCH(Data!K1247,Rate_Chart!$A$1:$AK$1,0))</f>
        <v>49.599000000000004</v>
      </c>
      <c r="O1247" s="57">
        <f t="shared" si="257"/>
        <v>1388.7720000000002</v>
      </c>
      <c r="P1247" s="58">
        <f t="shared" si="258"/>
        <v>417.96910112359552</v>
      </c>
      <c r="Q1247" s="58">
        <f t="shared" si="259"/>
        <v>278.64606741573033</v>
      </c>
      <c r="R1247" s="66">
        <f t="shared" si="260"/>
        <v>24.303510000000006</v>
      </c>
      <c r="S1247" s="64">
        <f t="shared" si="261"/>
        <v>105</v>
      </c>
      <c r="T1247" s="66">
        <f t="shared" si="262"/>
        <v>1518.0755100000001</v>
      </c>
      <c r="U1247" s="68">
        <f t="shared" si="263"/>
        <v>54.216982500000007</v>
      </c>
      <c r="V1247" s="68">
        <f t="shared" si="264"/>
        <v>456.8846839887641</v>
      </c>
      <c r="W1247" s="68">
        <f t="shared" si="265"/>
        <v>304.58978932584273</v>
      </c>
    </row>
    <row r="1248" spans="1:23" x14ac:dyDescent="0.25">
      <c r="A1248" s="1" t="s">
        <v>908</v>
      </c>
      <c r="B1248" s="61" t="s">
        <v>395</v>
      </c>
      <c r="C1248" s="1" t="s">
        <v>589</v>
      </c>
      <c r="D1248" s="1" t="s">
        <v>592</v>
      </c>
      <c r="E1248" s="1" t="s">
        <v>347</v>
      </c>
      <c r="F1248" s="62" t="str">
        <f t="shared" si="254"/>
        <v>60606</v>
      </c>
      <c r="G1248" s="255">
        <v>10620023</v>
      </c>
      <c r="H1248" s="1" t="s">
        <v>386</v>
      </c>
      <c r="I1248" s="61">
        <v>11</v>
      </c>
      <c r="J1248" s="61">
        <v>4.5999999999999996</v>
      </c>
      <c r="K1248" s="61">
        <v>8.1</v>
      </c>
      <c r="L1248" s="69">
        <f t="shared" si="255"/>
        <v>0.50599999999999989</v>
      </c>
      <c r="M1248" s="69">
        <f t="shared" si="256"/>
        <v>0.8909999999999999</v>
      </c>
      <c r="N1248" s="56">
        <f>INDEX(Rate_Chart!$A$1:$AK$127,MATCH(Data!J1248,Rate_Chart!$A$1:$A$127,0),MATCH(Data!K1248,Rate_Chart!$A$1:$AK$1,0))</f>
        <v>41.701125900000001</v>
      </c>
      <c r="O1248" s="57">
        <f t="shared" si="257"/>
        <v>458.71238490000002</v>
      </c>
      <c r="P1248" s="58">
        <f t="shared" si="258"/>
        <v>417.011259</v>
      </c>
      <c r="Q1248" s="58">
        <f t="shared" si="259"/>
        <v>278.00750599999998</v>
      </c>
      <c r="R1248" s="66">
        <f t="shared" si="260"/>
        <v>8.0274667357500018</v>
      </c>
      <c r="S1248" s="64">
        <f t="shared" si="261"/>
        <v>41.25</v>
      </c>
      <c r="T1248" s="66">
        <f t="shared" si="262"/>
        <v>507.98985163575003</v>
      </c>
      <c r="U1248" s="68">
        <f t="shared" si="263"/>
        <v>46.180895603250001</v>
      </c>
      <c r="V1248" s="68">
        <f t="shared" si="264"/>
        <v>461.80895603249996</v>
      </c>
      <c r="W1248" s="68">
        <f t="shared" si="265"/>
        <v>307.87263735499999</v>
      </c>
    </row>
    <row r="1249" spans="1:23" x14ac:dyDescent="0.25">
      <c r="A1249" s="1" t="s">
        <v>909</v>
      </c>
      <c r="B1249" s="61" t="s">
        <v>394</v>
      </c>
      <c r="C1249" s="1" t="s">
        <v>589</v>
      </c>
      <c r="D1249" s="1" t="s">
        <v>592</v>
      </c>
      <c r="E1249" s="1" t="s">
        <v>347</v>
      </c>
      <c r="F1249" s="62" t="str">
        <f t="shared" si="254"/>
        <v>60606</v>
      </c>
      <c r="G1249" s="255">
        <v>10620023</v>
      </c>
      <c r="H1249" s="1" t="s">
        <v>385</v>
      </c>
      <c r="I1249" s="61">
        <v>24</v>
      </c>
      <c r="J1249" s="61">
        <v>6.1</v>
      </c>
      <c r="K1249" s="61">
        <v>8.4</v>
      </c>
      <c r="L1249" s="69">
        <f t="shared" si="255"/>
        <v>1.4639999999999997</v>
      </c>
      <c r="M1249" s="69">
        <f t="shared" si="256"/>
        <v>2.016</v>
      </c>
      <c r="N1249" s="56">
        <f>INDEX(Rate_Chart!$A$1:$AK$127,MATCH(Data!J1249,Rate_Chart!$A$1:$A$127,0),MATCH(Data!K1249,Rate_Chart!$A$1:$AK$1,0))</f>
        <v>49.406950000000002</v>
      </c>
      <c r="O1249" s="57">
        <f t="shared" si="257"/>
        <v>1185.7668000000001</v>
      </c>
      <c r="P1249" s="58">
        <f t="shared" si="258"/>
        <v>422.28162393162398</v>
      </c>
      <c r="Q1249" s="58">
        <f t="shared" si="259"/>
        <v>281.52108262108266</v>
      </c>
      <c r="R1249" s="66">
        <f t="shared" si="260"/>
        <v>20.750919000000003</v>
      </c>
      <c r="S1249" s="64">
        <f t="shared" si="261"/>
        <v>90</v>
      </c>
      <c r="T1249" s="66">
        <f t="shared" si="262"/>
        <v>1296.5177190000002</v>
      </c>
      <c r="U1249" s="68">
        <f t="shared" si="263"/>
        <v>54.021571625000007</v>
      </c>
      <c r="V1249" s="68">
        <f t="shared" si="264"/>
        <v>461.72283440170946</v>
      </c>
      <c r="W1249" s="68">
        <f t="shared" si="265"/>
        <v>307.81522293447296</v>
      </c>
    </row>
    <row r="1250" spans="1:23" x14ac:dyDescent="0.25">
      <c r="A1250" s="1" t="s">
        <v>909</v>
      </c>
      <c r="B1250" s="61" t="s">
        <v>395</v>
      </c>
      <c r="C1250" s="1" t="s">
        <v>589</v>
      </c>
      <c r="D1250" s="1" t="s">
        <v>592</v>
      </c>
      <c r="E1250" s="1" t="s">
        <v>347</v>
      </c>
      <c r="F1250" s="62" t="str">
        <f t="shared" si="254"/>
        <v>60606</v>
      </c>
      <c r="G1250" s="255">
        <v>10620023</v>
      </c>
      <c r="H1250" s="1" t="s">
        <v>386</v>
      </c>
      <c r="I1250" s="61">
        <v>8</v>
      </c>
      <c r="J1250" s="61">
        <v>4.2</v>
      </c>
      <c r="K1250" s="61">
        <v>8</v>
      </c>
      <c r="L1250" s="69">
        <f t="shared" si="255"/>
        <v>0.33600000000000002</v>
      </c>
      <c r="M1250" s="69">
        <f t="shared" si="256"/>
        <v>0.64</v>
      </c>
      <c r="N1250" s="56">
        <f>INDEX(Rate_Chart!$A$1:$AK$127,MATCH(Data!J1250,Rate_Chart!$A$1:$A$127,0),MATCH(Data!K1250,Rate_Chart!$A$1:$AK$1,0))</f>
        <v>39.755112000000004</v>
      </c>
      <c r="O1250" s="57">
        <f t="shared" si="257"/>
        <v>318.04089600000003</v>
      </c>
      <c r="P1250" s="58">
        <f t="shared" si="258"/>
        <v>417.01166433566436</v>
      </c>
      <c r="Q1250" s="58">
        <f t="shared" si="259"/>
        <v>278.00777622377626</v>
      </c>
      <c r="R1250" s="66">
        <f t="shared" si="260"/>
        <v>5.5657156800000012</v>
      </c>
      <c r="S1250" s="64">
        <f t="shared" si="261"/>
        <v>30</v>
      </c>
      <c r="T1250" s="66">
        <f t="shared" si="262"/>
        <v>353.60661168000001</v>
      </c>
      <c r="U1250" s="68">
        <f t="shared" si="263"/>
        <v>44.200826460000002</v>
      </c>
      <c r="V1250" s="68">
        <f t="shared" si="264"/>
        <v>463.64503279720276</v>
      </c>
      <c r="W1250" s="68">
        <f t="shared" si="265"/>
        <v>309.09668853146849</v>
      </c>
    </row>
    <row r="1251" spans="1:23" x14ac:dyDescent="0.25">
      <c r="A1251" s="1" t="s">
        <v>910</v>
      </c>
      <c r="B1251" s="61" t="s">
        <v>394</v>
      </c>
      <c r="C1251" s="1" t="s">
        <v>589</v>
      </c>
      <c r="D1251" s="1" t="s">
        <v>592</v>
      </c>
      <c r="E1251" s="1" t="s">
        <v>347</v>
      </c>
      <c r="F1251" s="62" t="str">
        <f t="shared" si="254"/>
        <v>60606</v>
      </c>
      <c r="G1251" s="255">
        <v>10620023</v>
      </c>
      <c r="H1251" s="1" t="s">
        <v>385</v>
      </c>
      <c r="I1251" s="61">
        <v>20</v>
      </c>
      <c r="J1251" s="61">
        <v>5.8</v>
      </c>
      <c r="K1251" s="61">
        <v>8.4</v>
      </c>
      <c r="L1251" s="69">
        <f t="shared" si="255"/>
        <v>1.1599999999999999</v>
      </c>
      <c r="M1251" s="69">
        <f t="shared" si="256"/>
        <v>1.68</v>
      </c>
      <c r="N1251" s="56">
        <f>INDEX(Rate_Chart!$A$1:$AK$127,MATCH(Data!J1251,Rate_Chart!$A$1:$A$127,0),MATCH(Data!K1251,Rate_Chart!$A$1:$AK$1,0))</f>
        <v>46.9771</v>
      </c>
      <c r="O1251" s="57">
        <f t="shared" si="257"/>
        <v>939.54200000000003</v>
      </c>
      <c r="P1251" s="58">
        <f t="shared" si="258"/>
        <v>412.07982456140354</v>
      </c>
      <c r="Q1251" s="58">
        <f t="shared" si="259"/>
        <v>274.71988304093571</v>
      </c>
      <c r="R1251" s="66">
        <f t="shared" si="260"/>
        <v>16.441985000000003</v>
      </c>
      <c r="S1251" s="64">
        <f t="shared" si="261"/>
        <v>75</v>
      </c>
      <c r="T1251" s="66">
        <f t="shared" si="262"/>
        <v>1030.9839850000001</v>
      </c>
      <c r="U1251" s="68">
        <f t="shared" si="263"/>
        <v>51.549199250000001</v>
      </c>
      <c r="V1251" s="68">
        <f t="shared" si="264"/>
        <v>452.18595833333336</v>
      </c>
      <c r="W1251" s="68">
        <f t="shared" si="265"/>
        <v>301.45730555555559</v>
      </c>
    </row>
    <row r="1252" spans="1:23" x14ac:dyDescent="0.25">
      <c r="A1252" s="1" t="s">
        <v>910</v>
      </c>
      <c r="B1252" s="61" t="s">
        <v>395</v>
      </c>
      <c r="C1252" s="1" t="s">
        <v>589</v>
      </c>
      <c r="D1252" s="1" t="s">
        <v>592</v>
      </c>
      <c r="E1252" s="1" t="s">
        <v>347</v>
      </c>
      <c r="F1252" s="62" t="str">
        <f t="shared" si="254"/>
        <v>60606</v>
      </c>
      <c r="G1252" s="255">
        <v>10620023</v>
      </c>
      <c r="H1252" s="1" t="s">
        <v>386</v>
      </c>
      <c r="I1252" s="61">
        <v>11</v>
      </c>
      <c r="J1252" s="61">
        <v>4.7</v>
      </c>
      <c r="K1252" s="61">
        <v>8.1999999999999993</v>
      </c>
      <c r="L1252" s="69">
        <f t="shared" si="255"/>
        <v>0.51700000000000002</v>
      </c>
      <c r="M1252" s="69">
        <f t="shared" si="256"/>
        <v>0.90199999999999991</v>
      </c>
      <c r="N1252" s="56">
        <f>INDEX(Rate_Chart!$A$1:$AK$127,MATCH(Data!J1252,Rate_Chart!$A$1:$A$127,0),MATCH(Data!K1252,Rate_Chart!$A$1:$AK$1,0))</f>
        <v>42.3961398</v>
      </c>
      <c r="O1252" s="57">
        <f t="shared" si="257"/>
        <v>466.35753779999999</v>
      </c>
      <c r="P1252" s="58">
        <f t="shared" si="258"/>
        <v>417.01121114754102</v>
      </c>
      <c r="Q1252" s="58">
        <f t="shared" si="259"/>
        <v>278.00747409836066</v>
      </c>
      <c r="R1252" s="66">
        <f t="shared" si="260"/>
        <v>8.1612569115000007</v>
      </c>
      <c r="S1252" s="64">
        <f t="shared" si="261"/>
        <v>41.25</v>
      </c>
      <c r="T1252" s="66">
        <f t="shared" si="262"/>
        <v>515.76879471150005</v>
      </c>
      <c r="U1252" s="68">
        <f t="shared" si="263"/>
        <v>46.888072246500002</v>
      </c>
      <c r="V1252" s="68">
        <f t="shared" si="264"/>
        <v>461.19415324426234</v>
      </c>
      <c r="W1252" s="68">
        <f t="shared" si="265"/>
        <v>307.46276882950821</v>
      </c>
    </row>
    <row r="1253" spans="1:23" x14ac:dyDescent="0.25">
      <c r="A1253" s="1" t="s">
        <v>911</v>
      </c>
      <c r="B1253" s="61" t="s">
        <v>394</v>
      </c>
      <c r="C1253" s="1" t="s">
        <v>589</v>
      </c>
      <c r="D1253" s="1" t="s">
        <v>592</v>
      </c>
      <c r="E1253" s="1" t="s">
        <v>347</v>
      </c>
      <c r="F1253" s="62" t="str">
        <f t="shared" si="254"/>
        <v>60606</v>
      </c>
      <c r="G1253" s="255">
        <v>10620023</v>
      </c>
      <c r="H1253" s="1" t="s">
        <v>385</v>
      </c>
      <c r="I1253" s="61">
        <v>19</v>
      </c>
      <c r="J1253" s="61">
        <v>6.3</v>
      </c>
      <c r="K1253" s="61">
        <v>8.4</v>
      </c>
      <c r="L1253" s="69">
        <f t="shared" si="255"/>
        <v>1.1970000000000001</v>
      </c>
      <c r="M1253" s="69">
        <f t="shared" si="256"/>
        <v>1.5959999999999999</v>
      </c>
      <c r="N1253" s="56">
        <f>INDEX(Rate_Chart!$A$1:$AK$127,MATCH(Data!J1253,Rate_Chart!$A$1:$A$127,0),MATCH(Data!K1253,Rate_Chart!$A$1:$AK$1,0))</f>
        <v>51.026849999999996</v>
      </c>
      <c r="O1253" s="57">
        <f t="shared" si="257"/>
        <v>969.51014999999995</v>
      </c>
      <c r="P1253" s="58">
        <f t="shared" si="258"/>
        <v>428.79705882352943</v>
      </c>
      <c r="Q1253" s="58">
        <f t="shared" si="259"/>
        <v>285.86470588235295</v>
      </c>
      <c r="R1253" s="66">
        <f t="shared" si="260"/>
        <v>16.966427625000001</v>
      </c>
      <c r="S1253" s="64">
        <f t="shared" si="261"/>
        <v>71.25</v>
      </c>
      <c r="T1253" s="66">
        <f t="shared" si="262"/>
        <v>1057.7265776249999</v>
      </c>
      <c r="U1253" s="68">
        <f t="shared" si="263"/>
        <v>55.669819874999995</v>
      </c>
      <c r="V1253" s="68">
        <f t="shared" si="264"/>
        <v>467.81361239495794</v>
      </c>
      <c r="W1253" s="68">
        <f t="shared" si="265"/>
        <v>311.87574159663865</v>
      </c>
    </row>
    <row r="1254" spans="1:23" x14ac:dyDescent="0.25">
      <c r="A1254" s="1" t="s">
        <v>911</v>
      </c>
      <c r="B1254" s="61" t="s">
        <v>395</v>
      </c>
      <c r="C1254" s="1" t="s">
        <v>589</v>
      </c>
      <c r="D1254" s="1" t="s">
        <v>592</v>
      </c>
      <c r="E1254" s="1" t="s">
        <v>347</v>
      </c>
      <c r="F1254" s="62" t="str">
        <f t="shared" si="254"/>
        <v>60606</v>
      </c>
      <c r="G1254" s="255">
        <v>10620023</v>
      </c>
      <c r="H1254" s="1" t="s">
        <v>386</v>
      </c>
      <c r="I1254" s="61">
        <v>17</v>
      </c>
      <c r="J1254" s="61">
        <v>4.5999999999999996</v>
      </c>
      <c r="K1254" s="61">
        <v>8</v>
      </c>
      <c r="L1254" s="69">
        <f t="shared" si="255"/>
        <v>0.78199999999999992</v>
      </c>
      <c r="M1254" s="69">
        <f t="shared" si="256"/>
        <v>1.36</v>
      </c>
      <c r="N1254" s="56">
        <f>INDEX(Rate_Chart!$A$1:$AK$127,MATCH(Data!J1254,Rate_Chart!$A$1:$A$127,0),MATCH(Data!K1254,Rate_Chart!$A$1:$AK$1,0))</f>
        <v>41.423112000000003</v>
      </c>
      <c r="O1254" s="57">
        <f t="shared" si="257"/>
        <v>704.192904</v>
      </c>
      <c r="P1254" s="58">
        <f t="shared" si="258"/>
        <v>417.01119463087252</v>
      </c>
      <c r="Q1254" s="58">
        <f t="shared" si="259"/>
        <v>278.00746308724837</v>
      </c>
      <c r="R1254" s="66">
        <f t="shared" si="260"/>
        <v>12.323375820000001</v>
      </c>
      <c r="S1254" s="64">
        <f t="shared" si="261"/>
        <v>63.75</v>
      </c>
      <c r="T1254" s="66">
        <f t="shared" si="262"/>
        <v>780.26627982000002</v>
      </c>
      <c r="U1254" s="68">
        <f t="shared" si="263"/>
        <v>45.898016460000001</v>
      </c>
      <c r="V1254" s="68">
        <f t="shared" si="264"/>
        <v>462.06056838926179</v>
      </c>
      <c r="W1254" s="68">
        <f t="shared" si="265"/>
        <v>308.04037892617453</v>
      </c>
    </row>
    <row r="1255" spans="1:23" x14ac:dyDescent="0.25">
      <c r="A1255" s="1" t="s">
        <v>912</v>
      </c>
      <c r="B1255" s="61" t="s">
        <v>394</v>
      </c>
      <c r="C1255" s="1" t="s">
        <v>589</v>
      </c>
      <c r="D1255" s="1" t="s">
        <v>592</v>
      </c>
      <c r="E1255" s="1" t="s">
        <v>347</v>
      </c>
      <c r="F1255" s="62" t="str">
        <f t="shared" si="254"/>
        <v>60606</v>
      </c>
      <c r="G1255" s="255">
        <v>10620023</v>
      </c>
      <c r="H1255" s="1" t="s">
        <v>385</v>
      </c>
      <c r="I1255" s="61">
        <v>22</v>
      </c>
      <c r="J1255" s="61">
        <v>6</v>
      </c>
      <c r="K1255" s="61">
        <v>8.5</v>
      </c>
      <c r="L1255" s="69">
        <f t="shared" si="255"/>
        <v>1.32</v>
      </c>
      <c r="M1255" s="69">
        <f t="shared" si="256"/>
        <v>1.87</v>
      </c>
      <c r="N1255" s="56">
        <f>INDEX(Rate_Chart!$A$1:$AK$127,MATCH(Data!J1255,Rate_Chart!$A$1:$A$127,0),MATCH(Data!K1255,Rate_Chart!$A$1:$AK$1,0))</f>
        <v>48.597000000000001</v>
      </c>
      <c r="O1255" s="57">
        <f t="shared" si="257"/>
        <v>1069.134</v>
      </c>
      <c r="P1255" s="58">
        <f t="shared" si="258"/>
        <v>416.54571428571427</v>
      </c>
      <c r="Q1255" s="58">
        <f t="shared" si="259"/>
        <v>277.69714285714286</v>
      </c>
      <c r="R1255" s="66">
        <f t="shared" si="260"/>
        <v>18.709845000000001</v>
      </c>
      <c r="S1255" s="64">
        <f t="shared" si="261"/>
        <v>82.5</v>
      </c>
      <c r="T1255" s="66">
        <f t="shared" si="262"/>
        <v>1170.3438450000001</v>
      </c>
      <c r="U1255" s="68">
        <f t="shared" si="263"/>
        <v>53.197447500000003</v>
      </c>
      <c r="V1255" s="68">
        <f t="shared" si="264"/>
        <v>455.97812142857146</v>
      </c>
      <c r="W1255" s="68">
        <f t="shared" si="265"/>
        <v>303.98541428571428</v>
      </c>
    </row>
    <row r="1256" spans="1:23" x14ac:dyDescent="0.25">
      <c r="A1256" s="1" t="s">
        <v>912</v>
      </c>
      <c r="B1256" s="61" t="s">
        <v>395</v>
      </c>
      <c r="C1256" s="1" t="s">
        <v>589</v>
      </c>
      <c r="D1256" s="1" t="s">
        <v>592</v>
      </c>
      <c r="E1256" s="1" t="s">
        <v>347</v>
      </c>
      <c r="F1256" s="62" t="str">
        <f t="shared" si="254"/>
        <v>60606</v>
      </c>
      <c r="G1256" s="255">
        <v>10620023</v>
      </c>
      <c r="H1256" s="1" t="s">
        <v>386</v>
      </c>
      <c r="I1256" s="61">
        <v>13</v>
      </c>
      <c r="J1256" s="61">
        <v>4.8</v>
      </c>
      <c r="K1256" s="61">
        <v>8</v>
      </c>
      <c r="L1256" s="69">
        <f t="shared" si="255"/>
        <v>0.624</v>
      </c>
      <c r="M1256" s="69">
        <f t="shared" si="256"/>
        <v>1.04</v>
      </c>
      <c r="N1256" s="56">
        <f>INDEX(Rate_Chart!$A$1:$AK$127,MATCH(Data!J1256,Rate_Chart!$A$1:$A$127,0),MATCH(Data!K1256,Rate_Chart!$A$1:$AK$1,0))</f>
        <v>42.257112000000006</v>
      </c>
      <c r="O1256" s="57">
        <f t="shared" si="257"/>
        <v>549.34245600000008</v>
      </c>
      <c r="P1256" s="58">
        <f t="shared" si="258"/>
        <v>417.01097368421063</v>
      </c>
      <c r="Q1256" s="58">
        <f t="shared" si="259"/>
        <v>278.00731578947375</v>
      </c>
      <c r="R1256" s="66">
        <f t="shared" si="260"/>
        <v>9.613492980000002</v>
      </c>
      <c r="S1256" s="64">
        <f t="shared" si="261"/>
        <v>48.75</v>
      </c>
      <c r="T1256" s="66">
        <f t="shared" si="262"/>
        <v>607.70594898000013</v>
      </c>
      <c r="U1256" s="68">
        <f t="shared" si="263"/>
        <v>46.746611460000011</v>
      </c>
      <c r="V1256" s="68">
        <f t="shared" si="264"/>
        <v>461.31524467105277</v>
      </c>
      <c r="W1256" s="68">
        <f t="shared" si="265"/>
        <v>307.54349644736851</v>
      </c>
    </row>
    <row r="1257" spans="1:23" x14ac:dyDescent="0.25">
      <c r="A1257" s="1" t="s">
        <v>913</v>
      </c>
      <c r="B1257" s="61" t="s">
        <v>395</v>
      </c>
      <c r="C1257" s="1" t="s">
        <v>589</v>
      </c>
      <c r="D1257" s="1" t="s">
        <v>592</v>
      </c>
      <c r="E1257" s="1" t="s">
        <v>347</v>
      </c>
      <c r="F1257" s="62" t="str">
        <f t="shared" si="254"/>
        <v>60606</v>
      </c>
      <c r="G1257" s="255">
        <v>10620023</v>
      </c>
      <c r="H1257" s="1" t="s">
        <v>385</v>
      </c>
      <c r="I1257" s="61">
        <v>17</v>
      </c>
      <c r="J1257" s="61">
        <v>5.5</v>
      </c>
      <c r="K1257" s="61">
        <v>8.4</v>
      </c>
      <c r="L1257" s="69">
        <f t="shared" si="255"/>
        <v>0.93500000000000005</v>
      </c>
      <c r="M1257" s="69">
        <f t="shared" si="256"/>
        <v>1.4280000000000002</v>
      </c>
      <c r="N1257" s="56">
        <f>INDEX(Rate_Chart!$A$1:$AK$127,MATCH(Data!J1257,Rate_Chart!$A$1:$A$127,0),MATCH(Data!K1257,Rate_Chart!$A$1:$AK$1,0))</f>
        <v>46.288167600000008</v>
      </c>
      <c r="O1257" s="57">
        <f t="shared" si="257"/>
        <v>786.89884920000009</v>
      </c>
      <c r="P1257" s="58">
        <f t="shared" si="258"/>
        <v>417.01051891891899</v>
      </c>
      <c r="Q1257" s="58">
        <f t="shared" si="259"/>
        <v>278.00701261261264</v>
      </c>
      <c r="R1257" s="66">
        <f t="shared" si="260"/>
        <v>13.770729861000003</v>
      </c>
      <c r="S1257" s="64">
        <f t="shared" si="261"/>
        <v>63.75</v>
      </c>
      <c r="T1257" s="66">
        <f t="shared" si="262"/>
        <v>864.41957906100015</v>
      </c>
      <c r="U1257" s="68">
        <f t="shared" si="263"/>
        <v>50.848210533000007</v>
      </c>
      <c r="V1257" s="68">
        <f t="shared" si="264"/>
        <v>458.09198678378385</v>
      </c>
      <c r="W1257" s="68">
        <f t="shared" si="265"/>
        <v>305.39465785585588</v>
      </c>
    </row>
    <row r="1258" spans="1:23" x14ac:dyDescent="0.25">
      <c r="A1258" s="1" t="s">
        <v>914</v>
      </c>
      <c r="B1258" s="61" t="s">
        <v>394</v>
      </c>
      <c r="C1258" s="1" t="s">
        <v>589</v>
      </c>
      <c r="D1258" s="1" t="s">
        <v>592</v>
      </c>
      <c r="E1258" s="1" t="s">
        <v>347</v>
      </c>
      <c r="F1258" s="62" t="str">
        <f t="shared" si="254"/>
        <v>60606</v>
      </c>
      <c r="G1258" s="255">
        <v>10620023</v>
      </c>
      <c r="H1258" s="1" t="s">
        <v>385</v>
      </c>
      <c r="I1258" s="61">
        <v>15</v>
      </c>
      <c r="J1258" s="61">
        <v>5.9</v>
      </c>
      <c r="K1258" s="61">
        <v>8.5</v>
      </c>
      <c r="L1258" s="69">
        <f t="shared" si="255"/>
        <v>0.88500000000000001</v>
      </c>
      <c r="M1258" s="69">
        <f t="shared" si="256"/>
        <v>1.2749999999999999</v>
      </c>
      <c r="N1258" s="56">
        <f>INDEX(Rate_Chart!$A$1:$AK$127,MATCH(Data!J1258,Rate_Chart!$A$1:$A$127,0),MATCH(Data!K1258,Rate_Chart!$A$1:$AK$1,0))</f>
        <v>47.787050000000001</v>
      </c>
      <c r="O1258" s="57">
        <f t="shared" si="257"/>
        <v>716.80574999999999</v>
      </c>
      <c r="P1258" s="58">
        <f t="shared" si="258"/>
        <v>413.14452449567722</v>
      </c>
      <c r="Q1258" s="58">
        <f t="shared" si="259"/>
        <v>275.42968299711816</v>
      </c>
      <c r="R1258" s="66">
        <f t="shared" si="260"/>
        <v>12.544100625</v>
      </c>
      <c r="S1258" s="64">
        <f t="shared" si="261"/>
        <v>56.25</v>
      </c>
      <c r="T1258" s="66">
        <f t="shared" si="262"/>
        <v>785.59985062500004</v>
      </c>
      <c r="U1258" s="68">
        <f t="shared" si="263"/>
        <v>52.373323375000005</v>
      </c>
      <c r="V1258" s="68">
        <f t="shared" si="264"/>
        <v>452.79530295389054</v>
      </c>
      <c r="W1258" s="68">
        <f t="shared" si="265"/>
        <v>301.86353530259368</v>
      </c>
    </row>
    <row r="1259" spans="1:23" x14ac:dyDescent="0.25">
      <c r="A1259" s="1" t="s">
        <v>914</v>
      </c>
      <c r="B1259" s="61" t="s">
        <v>395</v>
      </c>
      <c r="C1259" s="1" t="s">
        <v>589</v>
      </c>
      <c r="D1259" s="1" t="s">
        <v>592</v>
      </c>
      <c r="E1259" s="1" t="s">
        <v>347</v>
      </c>
      <c r="F1259" s="62" t="str">
        <f t="shared" si="254"/>
        <v>60606</v>
      </c>
      <c r="G1259" s="255">
        <v>10620023</v>
      </c>
      <c r="H1259" s="1" t="s">
        <v>386</v>
      </c>
      <c r="I1259" s="61">
        <v>19</v>
      </c>
      <c r="J1259" s="61">
        <v>4.8</v>
      </c>
      <c r="K1259" s="61">
        <v>8</v>
      </c>
      <c r="L1259" s="69">
        <f t="shared" si="255"/>
        <v>0.91200000000000003</v>
      </c>
      <c r="M1259" s="69">
        <f t="shared" si="256"/>
        <v>1.52</v>
      </c>
      <c r="N1259" s="56">
        <f>INDEX(Rate_Chart!$A$1:$AK$127,MATCH(Data!J1259,Rate_Chart!$A$1:$A$127,0),MATCH(Data!K1259,Rate_Chart!$A$1:$AK$1,0))</f>
        <v>42.257112000000006</v>
      </c>
      <c r="O1259" s="57">
        <f t="shared" si="257"/>
        <v>802.88512800000012</v>
      </c>
      <c r="P1259" s="58">
        <f t="shared" si="258"/>
        <v>417.01097368421063</v>
      </c>
      <c r="Q1259" s="58">
        <f t="shared" si="259"/>
        <v>278.00731578947375</v>
      </c>
      <c r="R1259" s="66">
        <f t="shared" si="260"/>
        <v>14.050489740000003</v>
      </c>
      <c r="S1259" s="64">
        <f t="shared" si="261"/>
        <v>71.25</v>
      </c>
      <c r="T1259" s="66">
        <f t="shared" si="262"/>
        <v>888.18561774000011</v>
      </c>
      <c r="U1259" s="68">
        <f t="shared" si="263"/>
        <v>46.746611460000004</v>
      </c>
      <c r="V1259" s="68">
        <f t="shared" si="264"/>
        <v>461.31524467105271</v>
      </c>
      <c r="W1259" s="68">
        <f t="shared" si="265"/>
        <v>307.54349644736845</v>
      </c>
    </row>
    <row r="1260" spans="1:23" x14ac:dyDescent="0.25">
      <c r="A1260" s="1" t="s">
        <v>915</v>
      </c>
      <c r="B1260" s="61" t="s">
        <v>394</v>
      </c>
      <c r="C1260" s="1" t="s">
        <v>589</v>
      </c>
      <c r="D1260" s="1" t="s">
        <v>592</v>
      </c>
      <c r="E1260" s="1" t="s">
        <v>347</v>
      </c>
      <c r="F1260" s="62" t="str">
        <f t="shared" si="254"/>
        <v>60606</v>
      </c>
      <c r="G1260" s="255">
        <v>10620023</v>
      </c>
      <c r="H1260" s="1" t="s">
        <v>385</v>
      </c>
      <c r="I1260" s="61">
        <v>24</v>
      </c>
      <c r="J1260" s="61">
        <v>6.1</v>
      </c>
      <c r="K1260" s="61">
        <v>8.5</v>
      </c>
      <c r="L1260" s="69">
        <f t="shared" si="255"/>
        <v>1.4639999999999997</v>
      </c>
      <c r="M1260" s="69">
        <f t="shared" si="256"/>
        <v>2.04</v>
      </c>
      <c r="N1260" s="56">
        <f>INDEX(Rate_Chart!$A$1:$AK$127,MATCH(Data!J1260,Rate_Chart!$A$1:$A$127,0),MATCH(Data!K1260,Rate_Chart!$A$1:$AK$1,0))</f>
        <v>49.406950000000002</v>
      </c>
      <c r="O1260" s="57">
        <f t="shared" si="257"/>
        <v>1185.7668000000001</v>
      </c>
      <c r="P1260" s="58">
        <f t="shared" si="258"/>
        <v>419.88909348441928</v>
      </c>
      <c r="Q1260" s="58">
        <f t="shared" si="259"/>
        <v>279.92606232294617</v>
      </c>
      <c r="R1260" s="66">
        <f t="shared" si="260"/>
        <v>20.750919000000003</v>
      </c>
      <c r="S1260" s="64">
        <f t="shared" si="261"/>
        <v>90</v>
      </c>
      <c r="T1260" s="66">
        <f t="shared" si="262"/>
        <v>1296.5177190000002</v>
      </c>
      <c r="U1260" s="68">
        <f t="shared" si="263"/>
        <v>54.021571625000007</v>
      </c>
      <c r="V1260" s="68">
        <f t="shared" si="264"/>
        <v>459.10684100566579</v>
      </c>
      <c r="W1260" s="68">
        <f t="shared" si="265"/>
        <v>306.07122733711054</v>
      </c>
    </row>
    <row r="1261" spans="1:23" x14ac:dyDescent="0.25">
      <c r="A1261" s="1" t="s">
        <v>916</v>
      </c>
      <c r="B1261" s="61" t="s">
        <v>394</v>
      </c>
      <c r="C1261" s="1" t="s">
        <v>589</v>
      </c>
      <c r="D1261" s="1" t="s">
        <v>592</v>
      </c>
      <c r="E1261" s="1" t="s">
        <v>347</v>
      </c>
      <c r="F1261" s="62" t="str">
        <f t="shared" si="254"/>
        <v>60606</v>
      </c>
      <c r="G1261" s="255">
        <v>10620023</v>
      </c>
      <c r="H1261" s="1" t="s">
        <v>385</v>
      </c>
      <c r="I1261" s="61">
        <v>27</v>
      </c>
      <c r="J1261" s="61">
        <v>5.8</v>
      </c>
      <c r="K1261" s="61">
        <v>8.5</v>
      </c>
      <c r="L1261" s="69">
        <f t="shared" si="255"/>
        <v>1.5659999999999998</v>
      </c>
      <c r="M1261" s="69">
        <f t="shared" si="256"/>
        <v>2.2949999999999999</v>
      </c>
      <c r="N1261" s="56">
        <f>INDEX(Rate_Chart!$A$1:$AK$127,MATCH(Data!J1261,Rate_Chart!$A$1:$A$127,0),MATCH(Data!K1261,Rate_Chart!$A$1:$AK$1,0))</f>
        <v>46.9771</v>
      </c>
      <c r="O1261" s="57">
        <f t="shared" si="257"/>
        <v>1268.3816999999999</v>
      </c>
      <c r="P1261" s="58">
        <f t="shared" si="258"/>
        <v>409.68401162790695</v>
      </c>
      <c r="Q1261" s="58">
        <f t="shared" si="259"/>
        <v>273.12267441860462</v>
      </c>
      <c r="R1261" s="66">
        <f t="shared" si="260"/>
        <v>22.196679750000001</v>
      </c>
      <c r="S1261" s="64">
        <f t="shared" si="261"/>
        <v>101.25</v>
      </c>
      <c r="T1261" s="66">
        <f t="shared" si="262"/>
        <v>1391.8283797499998</v>
      </c>
      <c r="U1261" s="68">
        <f t="shared" si="263"/>
        <v>51.549199249999994</v>
      </c>
      <c r="V1261" s="68">
        <f t="shared" si="264"/>
        <v>449.55697020348833</v>
      </c>
      <c r="W1261" s="68">
        <f t="shared" si="265"/>
        <v>299.70464680232556</v>
      </c>
    </row>
    <row r="1262" spans="1:23" x14ac:dyDescent="0.25">
      <c r="A1262" s="1" t="s">
        <v>916</v>
      </c>
      <c r="B1262" s="61" t="s">
        <v>395</v>
      </c>
      <c r="C1262" s="1" t="s">
        <v>589</v>
      </c>
      <c r="D1262" s="1" t="s">
        <v>592</v>
      </c>
      <c r="E1262" s="1" t="s">
        <v>347</v>
      </c>
      <c r="F1262" s="62" t="str">
        <f t="shared" si="254"/>
        <v>60606</v>
      </c>
      <c r="G1262" s="255">
        <v>10620023</v>
      </c>
      <c r="H1262" s="1" t="s">
        <v>385</v>
      </c>
      <c r="I1262" s="61">
        <v>14</v>
      </c>
      <c r="J1262" s="61">
        <v>5.6</v>
      </c>
      <c r="K1262" s="61">
        <v>8.4</v>
      </c>
      <c r="L1262" s="69">
        <f t="shared" si="255"/>
        <v>0.78399999999999992</v>
      </c>
      <c r="M1262" s="69">
        <f t="shared" si="256"/>
        <v>1.1760000000000002</v>
      </c>
      <c r="N1262" s="56">
        <f>INDEX(Rate_Chart!$A$1:$AK$127,MATCH(Data!J1262,Rate_Chart!$A$1:$A$127,0),MATCH(Data!K1262,Rate_Chart!$A$1:$AK$1,0))</f>
        <v>45.357199999999999</v>
      </c>
      <c r="O1262" s="57">
        <f t="shared" si="257"/>
        <v>635.00080000000003</v>
      </c>
      <c r="P1262" s="58">
        <f t="shared" si="258"/>
        <v>404.97500000000002</v>
      </c>
      <c r="Q1262" s="58">
        <f t="shared" si="259"/>
        <v>269.98333333333335</v>
      </c>
      <c r="R1262" s="66">
        <f t="shared" si="260"/>
        <v>11.112514000000001</v>
      </c>
      <c r="S1262" s="64">
        <f t="shared" si="261"/>
        <v>52.5</v>
      </c>
      <c r="T1262" s="66">
        <f t="shared" si="262"/>
        <v>698.61331400000006</v>
      </c>
      <c r="U1262" s="68">
        <f t="shared" si="263"/>
        <v>49.900951000000006</v>
      </c>
      <c r="V1262" s="68">
        <f t="shared" si="264"/>
        <v>445.54420535714297</v>
      </c>
      <c r="W1262" s="68">
        <f t="shared" si="265"/>
        <v>297.02947023809531</v>
      </c>
    </row>
    <row r="1263" spans="1:23" x14ac:dyDescent="0.25">
      <c r="A1263" s="1" t="s">
        <v>917</v>
      </c>
      <c r="B1263" s="61" t="s">
        <v>394</v>
      </c>
      <c r="C1263" s="1" t="s">
        <v>589</v>
      </c>
      <c r="D1263" s="1" t="s">
        <v>592</v>
      </c>
      <c r="E1263" s="1" t="s">
        <v>347</v>
      </c>
      <c r="F1263" s="62" t="str">
        <f t="shared" si="254"/>
        <v>60606</v>
      </c>
      <c r="G1263" s="255">
        <v>10620023</v>
      </c>
      <c r="H1263" s="1" t="s">
        <v>385</v>
      </c>
      <c r="I1263" s="61">
        <v>31</v>
      </c>
      <c r="J1263" s="61">
        <v>5.6</v>
      </c>
      <c r="K1263" s="61">
        <v>8.4</v>
      </c>
      <c r="L1263" s="69">
        <f t="shared" si="255"/>
        <v>1.736</v>
      </c>
      <c r="M1263" s="69">
        <f t="shared" si="256"/>
        <v>2.6040000000000005</v>
      </c>
      <c r="N1263" s="56">
        <f>INDEX(Rate_Chart!$A$1:$AK$127,MATCH(Data!J1263,Rate_Chart!$A$1:$A$127,0),MATCH(Data!K1263,Rate_Chart!$A$1:$AK$1,0))</f>
        <v>45.357199999999999</v>
      </c>
      <c r="O1263" s="57">
        <f t="shared" si="257"/>
        <v>1406.0732</v>
      </c>
      <c r="P1263" s="58">
        <f t="shared" si="258"/>
        <v>404.97500000000002</v>
      </c>
      <c r="Q1263" s="58">
        <f t="shared" si="259"/>
        <v>269.98333333333335</v>
      </c>
      <c r="R1263" s="66">
        <f t="shared" si="260"/>
        <v>24.606281000000003</v>
      </c>
      <c r="S1263" s="64">
        <f t="shared" si="261"/>
        <v>116.25</v>
      </c>
      <c r="T1263" s="66">
        <f t="shared" si="262"/>
        <v>1546.9294810000001</v>
      </c>
      <c r="U1263" s="68">
        <f t="shared" si="263"/>
        <v>49.900951000000006</v>
      </c>
      <c r="V1263" s="68">
        <f t="shared" si="264"/>
        <v>445.54420535714297</v>
      </c>
      <c r="W1263" s="68">
        <f t="shared" si="265"/>
        <v>297.02947023809531</v>
      </c>
    </row>
    <row r="1264" spans="1:23" x14ac:dyDescent="0.25">
      <c r="A1264" s="1" t="s">
        <v>917</v>
      </c>
      <c r="B1264" s="61" t="s">
        <v>395</v>
      </c>
      <c r="C1264" s="1" t="s">
        <v>589</v>
      </c>
      <c r="D1264" s="1" t="s">
        <v>592</v>
      </c>
      <c r="E1264" s="1" t="s">
        <v>347</v>
      </c>
      <c r="F1264" s="62" t="str">
        <f t="shared" si="254"/>
        <v>60606</v>
      </c>
      <c r="G1264" s="255">
        <v>10620023</v>
      </c>
      <c r="H1264" s="1" t="s">
        <v>386</v>
      </c>
      <c r="I1264" s="61">
        <v>12</v>
      </c>
      <c r="J1264" s="61">
        <v>4.5999999999999996</v>
      </c>
      <c r="K1264" s="61">
        <v>8</v>
      </c>
      <c r="L1264" s="69">
        <f t="shared" si="255"/>
        <v>0.55199999999999994</v>
      </c>
      <c r="M1264" s="69">
        <f t="shared" si="256"/>
        <v>0.96</v>
      </c>
      <c r="N1264" s="56">
        <f>INDEX(Rate_Chart!$A$1:$AK$127,MATCH(Data!J1264,Rate_Chart!$A$1:$A$127,0),MATCH(Data!K1264,Rate_Chart!$A$1:$AK$1,0))</f>
        <v>41.423112000000003</v>
      </c>
      <c r="O1264" s="57">
        <f t="shared" si="257"/>
        <v>497.07734400000004</v>
      </c>
      <c r="P1264" s="58">
        <f t="shared" si="258"/>
        <v>417.01119463087252</v>
      </c>
      <c r="Q1264" s="58">
        <f t="shared" si="259"/>
        <v>278.00746308724837</v>
      </c>
      <c r="R1264" s="66">
        <f t="shared" si="260"/>
        <v>8.6988535200000019</v>
      </c>
      <c r="S1264" s="64">
        <f t="shared" si="261"/>
        <v>45</v>
      </c>
      <c r="T1264" s="66">
        <f t="shared" si="262"/>
        <v>550.7761975200001</v>
      </c>
      <c r="U1264" s="68">
        <f t="shared" si="263"/>
        <v>45.898016460000008</v>
      </c>
      <c r="V1264" s="68">
        <f t="shared" si="264"/>
        <v>462.06056838926185</v>
      </c>
      <c r="W1264" s="68">
        <f t="shared" si="265"/>
        <v>308.04037892617458</v>
      </c>
    </row>
    <row r="1265" spans="1:23" x14ac:dyDescent="0.25">
      <c r="A1265" s="1" t="s">
        <v>918</v>
      </c>
      <c r="B1265" s="61" t="s">
        <v>394</v>
      </c>
      <c r="C1265" s="1" t="s">
        <v>589</v>
      </c>
      <c r="D1265" s="1" t="s">
        <v>592</v>
      </c>
      <c r="E1265" s="1" t="s">
        <v>347</v>
      </c>
      <c r="F1265" s="62" t="str">
        <f t="shared" si="254"/>
        <v>60606</v>
      </c>
      <c r="G1265" s="255">
        <v>10620023</v>
      </c>
      <c r="H1265" s="1" t="s">
        <v>385</v>
      </c>
      <c r="I1265" s="61">
        <v>21</v>
      </c>
      <c r="J1265" s="61">
        <v>5.7</v>
      </c>
      <c r="K1265" s="61">
        <v>8.5</v>
      </c>
      <c r="L1265" s="69">
        <f t="shared" si="255"/>
        <v>1.1970000000000001</v>
      </c>
      <c r="M1265" s="69">
        <f t="shared" si="256"/>
        <v>1.7849999999999999</v>
      </c>
      <c r="N1265" s="56">
        <f>INDEX(Rate_Chart!$A$1:$AK$127,MATCH(Data!J1265,Rate_Chart!$A$1:$A$127,0),MATCH(Data!K1265,Rate_Chart!$A$1:$AK$1,0))</f>
        <v>46.167149999999999</v>
      </c>
      <c r="O1265" s="57">
        <f t="shared" si="257"/>
        <v>969.51014999999995</v>
      </c>
      <c r="P1265" s="58">
        <f t="shared" si="258"/>
        <v>406.16260997067451</v>
      </c>
      <c r="Q1265" s="58">
        <f t="shared" si="259"/>
        <v>270.77507331378303</v>
      </c>
      <c r="R1265" s="66">
        <f t="shared" si="260"/>
        <v>16.966427625000001</v>
      </c>
      <c r="S1265" s="64">
        <f t="shared" si="261"/>
        <v>78.75</v>
      </c>
      <c r="T1265" s="66">
        <f t="shared" si="262"/>
        <v>1065.2265776249999</v>
      </c>
      <c r="U1265" s="68">
        <f t="shared" si="263"/>
        <v>50.725075124999996</v>
      </c>
      <c r="V1265" s="68">
        <f t="shared" si="264"/>
        <v>446.2616579912023</v>
      </c>
      <c r="W1265" s="68">
        <f t="shared" si="265"/>
        <v>297.50777199413488</v>
      </c>
    </row>
    <row r="1266" spans="1:23" x14ac:dyDescent="0.25">
      <c r="A1266" s="1" t="s">
        <v>918</v>
      </c>
      <c r="B1266" s="61" t="s">
        <v>395</v>
      </c>
      <c r="C1266" s="1" t="s">
        <v>589</v>
      </c>
      <c r="D1266" s="1" t="s">
        <v>592</v>
      </c>
      <c r="E1266" s="1" t="s">
        <v>347</v>
      </c>
      <c r="F1266" s="62" t="str">
        <f t="shared" si="254"/>
        <v>60606</v>
      </c>
      <c r="G1266" s="255">
        <v>10620023</v>
      </c>
      <c r="H1266" s="1" t="s">
        <v>386</v>
      </c>
      <c r="I1266" s="61">
        <v>9</v>
      </c>
      <c r="J1266" s="61">
        <v>3.1</v>
      </c>
      <c r="K1266" s="61">
        <v>8</v>
      </c>
      <c r="L1266" s="69">
        <f t="shared" si="255"/>
        <v>0.27900000000000003</v>
      </c>
      <c r="M1266" s="69">
        <f t="shared" si="256"/>
        <v>0.72</v>
      </c>
      <c r="N1266" s="56">
        <f>INDEX(Rate_Chart!$A$1:$AK$127,MATCH(Data!J1266,Rate_Chart!$A$1:$A$127,0),MATCH(Data!K1266,Rate_Chart!$A$1:$AK$1,0))</f>
        <v>35.168112000000008</v>
      </c>
      <c r="O1266" s="57">
        <f t="shared" si="257"/>
        <v>316.51300800000007</v>
      </c>
      <c r="P1266" s="58">
        <f t="shared" si="258"/>
        <v>417.01318577075102</v>
      </c>
      <c r="Q1266" s="58">
        <f t="shared" si="259"/>
        <v>278.00879051383401</v>
      </c>
      <c r="R1266" s="66">
        <f t="shared" si="260"/>
        <v>5.5389776400000015</v>
      </c>
      <c r="S1266" s="64">
        <f t="shared" si="261"/>
        <v>33.75</v>
      </c>
      <c r="T1266" s="66">
        <f t="shared" si="262"/>
        <v>355.80198564000005</v>
      </c>
      <c r="U1266" s="68">
        <f t="shared" si="263"/>
        <v>39.533553960000006</v>
      </c>
      <c r="V1266" s="68">
        <f t="shared" si="264"/>
        <v>468.77731968379447</v>
      </c>
      <c r="W1266" s="68">
        <f t="shared" si="265"/>
        <v>312.51821312252963</v>
      </c>
    </row>
    <row r="1267" spans="1:23" x14ac:dyDescent="0.25">
      <c r="A1267" s="1" t="s">
        <v>882</v>
      </c>
      <c r="B1267" s="61" t="s">
        <v>394</v>
      </c>
      <c r="C1267" s="1" t="s">
        <v>589</v>
      </c>
      <c r="D1267" s="1" t="s">
        <v>592</v>
      </c>
      <c r="E1267" s="1" t="s">
        <v>347</v>
      </c>
      <c r="F1267" s="62" t="str">
        <f t="shared" si="254"/>
        <v>60606</v>
      </c>
      <c r="G1267" s="255">
        <v>10620023</v>
      </c>
      <c r="H1267" s="1" t="s">
        <v>385</v>
      </c>
      <c r="I1267" s="61">
        <v>24</v>
      </c>
      <c r="J1267" s="61">
        <v>6</v>
      </c>
      <c r="K1267" s="61">
        <v>8.4</v>
      </c>
      <c r="L1267" s="69">
        <f t="shared" si="255"/>
        <v>1.44</v>
      </c>
      <c r="M1267" s="69">
        <f t="shared" si="256"/>
        <v>2.016</v>
      </c>
      <c r="N1267" s="56">
        <f>INDEX(Rate_Chart!$A$1:$AK$127,MATCH(Data!J1267,Rate_Chart!$A$1:$A$127,0),MATCH(Data!K1267,Rate_Chart!$A$1:$AK$1,0))</f>
        <v>48.597000000000001</v>
      </c>
      <c r="O1267" s="57">
        <f t="shared" si="257"/>
        <v>1166.328</v>
      </c>
      <c r="P1267" s="58">
        <f t="shared" si="258"/>
        <v>418.93965517241384</v>
      </c>
      <c r="Q1267" s="58">
        <f t="shared" si="259"/>
        <v>279.29310344827587</v>
      </c>
      <c r="R1267" s="66">
        <f t="shared" si="260"/>
        <v>20.410740000000001</v>
      </c>
      <c r="S1267" s="64">
        <f t="shared" si="261"/>
        <v>90</v>
      </c>
      <c r="T1267" s="66">
        <f t="shared" si="262"/>
        <v>1276.73874</v>
      </c>
      <c r="U1267" s="68">
        <f t="shared" si="263"/>
        <v>53.197447500000003</v>
      </c>
      <c r="V1267" s="68">
        <f t="shared" si="264"/>
        <v>458.59868534482763</v>
      </c>
      <c r="W1267" s="68">
        <f t="shared" si="265"/>
        <v>305.73245689655175</v>
      </c>
    </row>
    <row r="1268" spans="1:23" x14ac:dyDescent="0.25">
      <c r="A1268" s="1" t="s">
        <v>882</v>
      </c>
      <c r="B1268" s="61" t="s">
        <v>395</v>
      </c>
      <c r="C1268" s="1" t="s">
        <v>589</v>
      </c>
      <c r="D1268" s="1" t="s">
        <v>592</v>
      </c>
      <c r="E1268" s="1" t="s">
        <v>347</v>
      </c>
      <c r="F1268" s="62" t="str">
        <f t="shared" si="254"/>
        <v>60606</v>
      </c>
      <c r="G1268" s="255">
        <v>10620023</v>
      </c>
      <c r="H1268" s="1" t="s">
        <v>386</v>
      </c>
      <c r="I1268" s="61">
        <v>5</v>
      </c>
      <c r="J1268" s="61">
        <v>4.8</v>
      </c>
      <c r="K1268" s="61">
        <v>8.4</v>
      </c>
      <c r="L1268" s="69">
        <f t="shared" si="255"/>
        <v>0.24</v>
      </c>
      <c r="M1268" s="69">
        <f t="shared" si="256"/>
        <v>0.42</v>
      </c>
      <c r="N1268" s="56">
        <f>INDEX(Rate_Chart!$A$1:$AK$127,MATCH(Data!J1268,Rate_Chart!$A$1:$A$127,0),MATCH(Data!K1268,Rate_Chart!$A$1:$AK$1,0))</f>
        <v>43.369167600000011</v>
      </c>
      <c r="O1268" s="57">
        <f t="shared" si="257"/>
        <v>216.84583800000007</v>
      </c>
      <c r="P1268" s="58">
        <f t="shared" si="258"/>
        <v>417.011226923077</v>
      </c>
      <c r="Q1268" s="58">
        <f t="shared" si="259"/>
        <v>278.00748461538467</v>
      </c>
      <c r="R1268" s="66">
        <f t="shared" si="260"/>
        <v>3.7948021650000014</v>
      </c>
      <c r="S1268" s="64">
        <f t="shared" si="261"/>
        <v>18.75</v>
      </c>
      <c r="T1268" s="66">
        <f t="shared" si="262"/>
        <v>239.39064016500006</v>
      </c>
      <c r="U1268" s="68">
        <f t="shared" si="263"/>
        <v>47.87812803300001</v>
      </c>
      <c r="V1268" s="68">
        <f t="shared" si="264"/>
        <v>460.36661570192314</v>
      </c>
      <c r="W1268" s="68">
        <f t="shared" si="265"/>
        <v>306.91107713461543</v>
      </c>
    </row>
    <row r="1269" spans="1:23" x14ac:dyDescent="0.25">
      <c r="A1269" s="1" t="s">
        <v>883</v>
      </c>
      <c r="B1269" s="61" t="s">
        <v>394</v>
      </c>
      <c r="C1269" s="1" t="s">
        <v>589</v>
      </c>
      <c r="D1269" s="1" t="s">
        <v>592</v>
      </c>
      <c r="E1269" s="1" t="s">
        <v>347</v>
      </c>
      <c r="F1269" s="62" t="str">
        <f t="shared" si="254"/>
        <v>60606</v>
      </c>
      <c r="G1269" s="255">
        <v>10620023</v>
      </c>
      <c r="H1269" s="1" t="s">
        <v>385</v>
      </c>
      <c r="I1269" s="61">
        <v>31</v>
      </c>
      <c r="J1269" s="61">
        <v>5.9</v>
      </c>
      <c r="K1269" s="61">
        <v>8.4</v>
      </c>
      <c r="L1269" s="69">
        <f t="shared" si="255"/>
        <v>1.829</v>
      </c>
      <c r="M1269" s="69">
        <f t="shared" si="256"/>
        <v>2.6040000000000005</v>
      </c>
      <c r="N1269" s="56">
        <f>INDEX(Rate_Chart!$A$1:$AK$127,MATCH(Data!J1269,Rate_Chart!$A$1:$A$127,0),MATCH(Data!K1269,Rate_Chart!$A$1:$AK$1,0))</f>
        <v>47.787050000000001</v>
      </c>
      <c r="O1269" s="57">
        <f t="shared" si="257"/>
        <v>1481.3985500000001</v>
      </c>
      <c r="P1269" s="58">
        <f t="shared" si="258"/>
        <v>415.53956521739127</v>
      </c>
      <c r="Q1269" s="58">
        <f t="shared" si="259"/>
        <v>277.02637681159416</v>
      </c>
      <c r="R1269" s="66">
        <f t="shared" si="260"/>
        <v>25.924474625000006</v>
      </c>
      <c r="S1269" s="64">
        <f t="shared" si="261"/>
        <v>116.25</v>
      </c>
      <c r="T1269" s="66">
        <f t="shared" si="262"/>
        <v>1623.573024625</v>
      </c>
      <c r="U1269" s="68">
        <f t="shared" si="263"/>
        <v>52.373323374999998</v>
      </c>
      <c r="V1269" s="68">
        <f t="shared" si="264"/>
        <v>455.42020326086953</v>
      </c>
      <c r="W1269" s="68">
        <f t="shared" si="265"/>
        <v>303.61346884057969</v>
      </c>
    </row>
    <row r="1270" spans="1:23" x14ac:dyDescent="0.25">
      <c r="A1270" s="1" t="s">
        <v>884</v>
      </c>
      <c r="B1270" s="61" t="s">
        <v>394</v>
      </c>
      <c r="C1270" s="1" t="s">
        <v>589</v>
      </c>
      <c r="D1270" s="1" t="s">
        <v>592</v>
      </c>
      <c r="E1270" s="1" t="s">
        <v>347</v>
      </c>
      <c r="F1270" s="62" t="str">
        <f t="shared" si="254"/>
        <v>60606</v>
      </c>
      <c r="G1270" s="255">
        <v>10620023</v>
      </c>
      <c r="H1270" s="1" t="s">
        <v>385</v>
      </c>
      <c r="I1270" s="61">
        <v>21</v>
      </c>
      <c r="J1270" s="61">
        <v>5.6</v>
      </c>
      <c r="K1270" s="61">
        <v>8.4</v>
      </c>
      <c r="L1270" s="69">
        <f t="shared" si="255"/>
        <v>1.1759999999999999</v>
      </c>
      <c r="M1270" s="69">
        <f t="shared" si="256"/>
        <v>1.764</v>
      </c>
      <c r="N1270" s="56">
        <f>INDEX(Rate_Chart!$A$1:$AK$127,MATCH(Data!J1270,Rate_Chart!$A$1:$A$127,0),MATCH(Data!K1270,Rate_Chart!$A$1:$AK$1,0))</f>
        <v>45.357199999999999</v>
      </c>
      <c r="O1270" s="57">
        <f t="shared" si="257"/>
        <v>952.50119999999993</v>
      </c>
      <c r="P1270" s="58">
        <f t="shared" si="258"/>
        <v>404.97500000000002</v>
      </c>
      <c r="Q1270" s="58">
        <f t="shared" si="259"/>
        <v>269.98333333333335</v>
      </c>
      <c r="R1270" s="66">
        <f t="shared" si="260"/>
        <v>16.668771</v>
      </c>
      <c r="S1270" s="64">
        <f t="shared" si="261"/>
        <v>78.75</v>
      </c>
      <c r="T1270" s="66">
        <f t="shared" si="262"/>
        <v>1047.9199709999998</v>
      </c>
      <c r="U1270" s="68">
        <f t="shared" si="263"/>
        <v>49.900950999999992</v>
      </c>
      <c r="V1270" s="68">
        <f t="shared" si="264"/>
        <v>445.54420535714286</v>
      </c>
      <c r="W1270" s="68">
        <f t="shared" si="265"/>
        <v>297.02947023809526</v>
      </c>
    </row>
    <row r="1271" spans="1:23" x14ac:dyDescent="0.25">
      <c r="A1271" s="1" t="s">
        <v>884</v>
      </c>
      <c r="B1271" s="61" t="s">
        <v>395</v>
      </c>
      <c r="C1271" s="1" t="s">
        <v>589</v>
      </c>
      <c r="D1271" s="1" t="s">
        <v>592</v>
      </c>
      <c r="E1271" s="1" t="s">
        <v>347</v>
      </c>
      <c r="F1271" s="62" t="str">
        <f t="shared" si="254"/>
        <v>60606</v>
      </c>
      <c r="G1271" s="255">
        <v>10620023</v>
      </c>
      <c r="H1271" s="1" t="s">
        <v>386</v>
      </c>
      <c r="I1271" s="61">
        <v>10</v>
      </c>
      <c r="J1271" s="61">
        <v>4.4000000000000004</v>
      </c>
      <c r="K1271" s="61">
        <v>8.1</v>
      </c>
      <c r="L1271" s="69">
        <f t="shared" si="255"/>
        <v>0.44</v>
      </c>
      <c r="M1271" s="69">
        <f t="shared" si="256"/>
        <v>0.81</v>
      </c>
      <c r="N1271" s="56">
        <f>INDEX(Rate_Chart!$A$1:$AK$127,MATCH(Data!J1271,Rate_Chart!$A$1:$A$127,0),MATCH(Data!K1271,Rate_Chart!$A$1:$AK$1,0))</f>
        <v>40.867125900000005</v>
      </c>
      <c r="O1271" s="57">
        <f t="shared" si="257"/>
        <v>408.67125900000008</v>
      </c>
      <c r="P1271" s="58">
        <f t="shared" si="258"/>
        <v>417.01148877551026</v>
      </c>
      <c r="Q1271" s="58">
        <f t="shared" si="259"/>
        <v>278.00765918367352</v>
      </c>
      <c r="R1271" s="66">
        <f t="shared" si="260"/>
        <v>7.1517470325000021</v>
      </c>
      <c r="S1271" s="64">
        <f t="shared" si="261"/>
        <v>37.5</v>
      </c>
      <c r="T1271" s="66">
        <f t="shared" si="262"/>
        <v>453.32300603250007</v>
      </c>
      <c r="U1271" s="68">
        <f t="shared" si="263"/>
        <v>45.332300603250005</v>
      </c>
      <c r="V1271" s="68">
        <f t="shared" si="264"/>
        <v>462.57449595153065</v>
      </c>
      <c r="W1271" s="68">
        <f t="shared" si="265"/>
        <v>308.38299730102045</v>
      </c>
    </row>
    <row r="1272" spans="1:23" x14ac:dyDescent="0.25">
      <c r="A1272" s="1" t="s">
        <v>885</v>
      </c>
      <c r="B1272" s="61" t="s">
        <v>394</v>
      </c>
      <c r="C1272" s="1" t="s">
        <v>589</v>
      </c>
      <c r="D1272" s="1" t="s">
        <v>592</v>
      </c>
      <c r="E1272" s="1" t="s">
        <v>347</v>
      </c>
      <c r="F1272" s="62" t="str">
        <f t="shared" si="254"/>
        <v>60606</v>
      </c>
      <c r="G1272" s="255">
        <v>10620023</v>
      </c>
      <c r="H1272" s="1" t="s">
        <v>385</v>
      </c>
      <c r="I1272" s="61">
        <v>20</v>
      </c>
      <c r="J1272" s="61">
        <v>5.9</v>
      </c>
      <c r="K1272" s="61">
        <v>8.4</v>
      </c>
      <c r="L1272" s="69">
        <f t="shared" si="255"/>
        <v>1.18</v>
      </c>
      <c r="M1272" s="69">
        <f t="shared" si="256"/>
        <v>1.68</v>
      </c>
      <c r="N1272" s="56">
        <f>INDEX(Rate_Chart!$A$1:$AK$127,MATCH(Data!J1272,Rate_Chart!$A$1:$A$127,0),MATCH(Data!K1272,Rate_Chart!$A$1:$AK$1,0))</f>
        <v>47.787050000000001</v>
      </c>
      <c r="O1272" s="57">
        <f t="shared" si="257"/>
        <v>955.74099999999999</v>
      </c>
      <c r="P1272" s="58">
        <f t="shared" si="258"/>
        <v>415.53956521739127</v>
      </c>
      <c r="Q1272" s="58">
        <f t="shared" si="259"/>
        <v>277.02637681159416</v>
      </c>
      <c r="R1272" s="66">
        <f t="shared" si="260"/>
        <v>16.725467500000001</v>
      </c>
      <c r="S1272" s="64">
        <f t="shared" si="261"/>
        <v>75</v>
      </c>
      <c r="T1272" s="66">
        <f t="shared" si="262"/>
        <v>1047.4664674999999</v>
      </c>
      <c r="U1272" s="68">
        <f t="shared" si="263"/>
        <v>52.373323374999998</v>
      </c>
      <c r="V1272" s="68">
        <f t="shared" si="264"/>
        <v>455.42020326086953</v>
      </c>
      <c r="W1272" s="68">
        <f t="shared" si="265"/>
        <v>303.61346884057969</v>
      </c>
    </row>
    <row r="1273" spans="1:23" x14ac:dyDescent="0.25">
      <c r="A1273" s="1" t="s">
        <v>885</v>
      </c>
      <c r="B1273" s="61" t="s">
        <v>395</v>
      </c>
      <c r="C1273" s="1" t="s">
        <v>589</v>
      </c>
      <c r="D1273" s="1" t="s">
        <v>592</v>
      </c>
      <c r="E1273" s="1" t="s">
        <v>347</v>
      </c>
      <c r="F1273" s="62" t="str">
        <f t="shared" si="254"/>
        <v>60606</v>
      </c>
      <c r="G1273" s="255">
        <v>10620023</v>
      </c>
      <c r="H1273" s="1" t="s">
        <v>386</v>
      </c>
      <c r="I1273" s="61">
        <v>10</v>
      </c>
      <c r="J1273" s="61">
        <v>3.3</v>
      </c>
      <c r="K1273" s="61">
        <v>8</v>
      </c>
      <c r="L1273" s="69">
        <f t="shared" si="255"/>
        <v>0.33</v>
      </c>
      <c r="M1273" s="69">
        <f t="shared" si="256"/>
        <v>0.8</v>
      </c>
      <c r="N1273" s="56">
        <f>INDEX(Rate_Chart!$A$1:$AK$127,MATCH(Data!J1273,Rate_Chart!$A$1:$A$127,0),MATCH(Data!K1273,Rate_Chart!$A$1:$AK$1,0))</f>
        <v>36.002112000000004</v>
      </c>
      <c r="O1273" s="57">
        <f t="shared" si="257"/>
        <v>360.02112000000005</v>
      </c>
      <c r="P1273" s="58">
        <f t="shared" si="258"/>
        <v>417.01288030888031</v>
      </c>
      <c r="Q1273" s="58">
        <f t="shared" si="259"/>
        <v>278.00858687258687</v>
      </c>
      <c r="R1273" s="66">
        <f t="shared" si="260"/>
        <v>6.3003696000000016</v>
      </c>
      <c r="S1273" s="64">
        <f t="shared" si="261"/>
        <v>37.5</v>
      </c>
      <c r="T1273" s="66">
        <f t="shared" si="262"/>
        <v>403.82148960000006</v>
      </c>
      <c r="U1273" s="68">
        <f t="shared" si="263"/>
        <v>40.382148960000009</v>
      </c>
      <c r="V1273" s="68">
        <f t="shared" si="264"/>
        <v>467.74689915057917</v>
      </c>
      <c r="W1273" s="68">
        <f t="shared" si="265"/>
        <v>311.83126610038613</v>
      </c>
    </row>
    <row r="1274" spans="1:23" x14ac:dyDescent="0.25">
      <c r="A1274" s="1" t="s">
        <v>886</v>
      </c>
      <c r="B1274" s="61" t="s">
        <v>394</v>
      </c>
      <c r="C1274" s="1" t="s">
        <v>589</v>
      </c>
      <c r="D1274" s="1" t="s">
        <v>592</v>
      </c>
      <c r="E1274" s="1" t="s">
        <v>347</v>
      </c>
      <c r="F1274" s="62" t="str">
        <f t="shared" si="254"/>
        <v>60606</v>
      </c>
      <c r="G1274" s="255">
        <v>10620023</v>
      </c>
      <c r="H1274" s="1" t="s">
        <v>385</v>
      </c>
      <c r="I1274" s="61">
        <v>27</v>
      </c>
      <c r="J1274" s="61">
        <v>5.8</v>
      </c>
      <c r="K1274" s="61">
        <v>8.4</v>
      </c>
      <c r="L1274" s="69">
        <f t="shared" si="255"/>
        <v>1.5659999999999998</v>
      </c>
      <c r="M1274" s="69">
        <f t="shared" si="256"/>
        <v>2.2680000000000002</v>
      </c>
      <c r="N1274" s="56">
        <f>INDEX(Rate_Chart!$A$1:$AK$127,MATCH(Data!J1274,Rate_Chart!$A$1:$A$127,0),MATCH(Data!K1274,Rate_Chart!$A$1:$AK$1,0))</f>
        <v>46.9771</v>
      </c>
      <c r="O1274" s="57">
        <f t="shared" si="257"/>
        <v>1268.3816999999999</v>
      </c>
      <c r="P1274" s="58">
        <f t="shared" si="258"/>
        <v>412.07982456140354</v>
      </c>
      <c r="Q1274" s="58">
        <f t="shared" si="259"/>
        <v>274.71988304093571</v>
      </c>
      <c r="R1274" s="66">
        <f t="shared" si="260"/>
        <v>22.196679750000001</v>
      </c>
      <c r="S1274" s="64">
        <f t="shared" si="261"/>
        <v>101.25</v>
      </c>
      <c r="T1274" s="66">
        <f t="shared" si="262"/>
        <v>1391.8283797499998</v>
      </c>
      <c r="U1274" s="68">
        <f t="shared" si="263"/>
        <v>51.549199249999994</v>
      </c>
      <c r="V1274" s="68">
        <f t="shared" si="264"/>
        <v>452.1859583333333</v>
      </c>
      <c r="W1274" s="68">
        <f t="shared" si="265"/>
        <v>301.45730555555554</v>
      </c>
    </row>
    <row r="1275" spans="1:23" x14ac:dyDescent="0.25">
      <c r="A1275" s="1" t="s">
        <v>886</v>
      </c>
      <c r="B1275" s="61" t="s">
        <v>395</v>
      </c>
      <c r="C1275" s="1" t="s">
        <v>589</v>
      </c>
      <c r="D1275" s="1" t="s">
        <v>592</v>
      </c>
      <c r="E1275" s="1" t="s">
        <v>347</v>
      </c>
      <c r="F1275" s="62" t="str">
        <f t="shared" si="254"/>
        <v>60606</v>
      </c>
      <c r="G1275" s="255">
        <v>10620023</v>
      </c>
      <c r="H1275" s="1" t="s">
        <v>386</v>
      </c>
      <c r="I1275" s="61">
        <v>8</v>
      </c>
      <c r="J1275" s="61">
        <v>3.5</v>
      </c>
      <c r="K1275" s="61">
        <v>8.1</v>
      </c>
      <c r="L1275" s="69">
        <f t="shared" si="255"/>
        <v>0.28000000000000003</v>
      </c>
      <c r="M1275" s="69">
        <f t="shared" si="256"/>
        <v>0.64800000000000002</v>
      </c>
      <c r="N1275" s="56">
        <f>INDEX(Rate_Chart!$A$1:$AK$127,MATCH(Data!J1275,Rate_Chart!$A$1:$A$127,0),MATCH(Data!K1275,Rate_Chart!$A$1:$AK$1,0))</f>
        <v>37.114125900000005</v>
      </c>
      <c r="O1275" s="57">
        <f t="shared" si="257"/>
        <v>296.91300720000004</v>
      </c>
      <c r="P1275" s="58">
        <f t="shared" si="258"/>
        <v>417.01265056179784</v>
      </c>
      <c r="Q1275" s="58">
        <f t="shared" si="259"/>
        <v>278.00843370786521</v>
      </c>
      <c r="R1275" s="66">
        <f t="shared" si="260"/>
        <v>5.1959776260000012</v>
      </c>
      <c r="S1275" s="64">
        <f t="shared" si="261"/>
        <v>30</v>
      </c>
      <c r="T1275" s="66">
        <f t="shared" si="262"/>
        <v>332.10898482600004</v>
      </c>
      <c r="U1275" s="68">
        <f t="shared" si="263"/>
        <v>41.513623103250005</v>
      </c>
      <c r="V1275" s="68">
        <f t="shared" si="264"/>
        <v>466.44520340730344</v>
      </c>
      <c r="W1275" s="68">
        <f t="shared" si="265"/>
        <v>310.96346893820231</v>
      </c>
    </row>
    <row r="1276" spans="1:23" x14ac:dyDescent="0.25">
      <c r="A1276" s="1" t="s">
        <v>887</v>
      </c>
      <c r="B1276" s="61" t="s">
        <v>394</v>
      </c>
      <c r="C1276" s="1" t="s">
        <v>589</v>
      </c>
      <c r="D1276" s="1" t="s">
        <v>592</v>
      </c>
      <c r="E1276" s="1" t="s">
        <v>347</v>
      </c>
      <c r="F1276" s="62" t="str">
        <f t="shared" si="254"/>
        <v>60606</v>
      </c>
      <c r="G1276" s="255">
        <v>10620023</v>
      </c>
      <c r="H1276" s="1" t="s">
        <v>385</v>
      </c>
      <c r="I1276" s="61">
        <v>18</v>
      </c>
      <c r="J1276" s="61">
        <v>5.8</v>
      </c>
      <c r="K1276" s="61">
        <v>8.4</v>
      </c>
      <c r="L1276" s="69">
        <f t="shared" si="255"/>
        <v>1.0439999999999998</v>
      </c>
      <c r="M1276" s="69">
        <f t="shared" si="256"/>
        <v>1.5120000000000002</v>
      </c>
      <c r="N1276" s="56">
        <f>INDEX(Rate_Chart!$A$1:$AK$127,MATCH(Data!J1276,Rate_Chart!$A$1:$A$127,0),MATCH(Data!K1276,Rate_Chart!$A$1:$AK$1,0))</f>
        <v>46.9771</v>
      </c>
      <c r="O1276" s="57">
        <f t="shared" si="257"/>
        <v>845.58780000000002</v>
      </c>
      <c r="P1276" s="58">
        <f t="shared" si="258"/>
        <v>412.07982456140354</v>
      </c>
      <c r="Q1276" s="58">
        <f t="shared" si="259"/>
        <v>274.71988304093571</v>
      </c>
      <c r="R1276" s="66">
        <f t="shared" si="260"/>
        <v>14.797786500000001</v>
      </c>
      <c r="S1276" s="64">
        <f t="shared" si="261"/>
        <v>67.5</v>
      </c>
      <c r="T1276" s="66">
        <f t="shared" si="262"/>
        <v>927.88558650000004</v>
      </c>
      <c r="U1276" s="68">
        <f t="shared" si="263"/>
        <v>51.549199250000001</v>
      </c>
      <c r="V1276" s="68">
        <f t="shared" si="264"/>
        <v>452.18595833333336</v>
      </c>
      <c r="W1276" s="68">
        <f t="shared" si="265"/>
        <v>301.45730555555559</v>
      </c>
    </row>
    <row r="1277" spans="1:23" x14ac:dyDescent="0.25">
      <c r="A1277" s="1" t="s">
        <v>887</v>
      </c>
      <c r="B1277" s="61" t="s">
        <v>395</v>
      </c>
      <c r="C1277" s="1" t="s">
        <v>589</v>
      </c>
      <c r="D1277" s="1" t="s">
        <v>592</v>
      </c>
      <c r="E1277" s="1" t="s">
        <v>347</v>
      </c>
      <c r="F1277" s="62" t="str">
        <f t="shared" si="254"/>
        <v>60606</v>
      </c>
      <c r="G1277" s="255">
        <v>10620023</v>
      </c>
      <c r="H1277" s="1" t="s">
        <v>386</v>
      </c>
      <c r="I1277" s="61">
        <v>9</v>
      </c>
      <c r="J1277" s="61">
        <v>3.8</v>
      </c>
      <c r="K1277" s="61">
        <v>8.1</v>
      </c>
      <c r="L1277" s="69">
        <f t="shared" si="255"/>
        <v>0.34199999999999997</v>
      </c>
      <c r="M1277" s="69">
        <f t="shared" si="256"/>
        <v>0.72899999999999987</v>
      </c>
      <c r="N1277" s="56">
        <f>INDEX(Rate_Chart!$A$1:$AK$127,MATCH(Data!J1277,Rate_Chart!$A$1:$A$127,0),MATCH(Data!K1277,Rate_Chart!$A$1:$AK$1,0))</f>
        <v>38.365125900000002</v>
      </c>
      <c r="O1277" s="57">
        <f t="shared" si="257"/>
        <v>345.28613310000003</v>
      </c>
      <c r="P1277" s="58">
        <f t="shared" si="258"/>
        <v>417.01223804347831</v>
      </c>
      <c r="Q1277" s="58">
        <f t="shared" si="259"/>
        <v>278.00815869565218</v>
      </c>
      <c r="R1277" s="66">
        <f t="shared" si="260"/>
        <v>6.0425073292500011</v>
      </c>
      <c r="S1277" s="64">
        <f t="shared" si="261"/>
        <v>33.75</v>
      </c>
      <c r="T1277" s="66">
        <f t="shared" si="262"/>
        <v>385.07864042925002</v>
      </c>
      <c r="U1277" s="68">
        <f t="shared" si="263"/>
        <v>42.786515603250002</v>
      </c>
      <c r="V1277" s="68">
        <f t="shared" si="264"/>
        <v>465.07082177445653</v>
      </c>
      <c r="W1277" s="68">
        <f t="shared" si="265"/>
        <v>310.04721451630434</v>
      </c>
    </row>
    <row r="1278" spans="1:23" x14ac:dyDescent="0.25">
      <c r="A1278" s="1" t="s">
        <v>888</v>
      </c>
      <c r="B1278" s="61" t="s">
        <v>394</v>
      </c>
      <c r="C1278" s="1" t="s">
        <v>589</v>
      </c>
      <c r="D1278" s="1" t="s">
        <v>592</v>
      </c>
      <c r="E1278" s="1" t="s">
        <v>347</v>
      </c>
      <c r="F1278" s="62" t="str">
        <f t="shared" si="254"/>
        <v>60606</v>
      </c>
      <c r="G1278" s="255">
        <v>10620023</v>
      </c>
      <c r="H1278" s="1" t="s">
        <v>386</v>
      </c>
      <c r="I1278" s="61">
        <v>14</v>
      </c>
      <c r="J1278" s="61">
        <v>5.0999999999999996</v>
      </c>
      <c r="K1278" s="61">
        <v>8.4</v>
      </c>
      <c r="L1278" s="69">
        <f t="shared" si="255"/>
        <v>0.71399999999999997</v>
      </c>
      <c r="M1278" s="69">
        <f t="shared" si="256"/>
        <v>1.1760000000000002</v>
      </c>
      <c r="N1278" s="56">
        <f>INDEX(Rate_Chart!$A$1:$AK$127,MATCH(Data!J1278,Rate_Chart!$A$1:$A$127,0),MATCH(Data!K1278,Rate_Chart!$A$1:$AK$1,0))</f>
        <v>44.620167600000002</v>
      </c>
      <c r="O1278" s="57">
        <f t="shared" si="257"/>
        <v>624.68234640000003</v>
      </c>
      <c r="P1278" s="58">
        <f t="shared" si="258"/>
        <v>417.01091214953271</v>
      </c>
      <c r="Q1278" s="58">
        <f t="shared" si="259"/>
        <v>278.00727476635512</v>
      </c>
      <c r="R1278" s="66">
        <f t="shared" si="260"/>
        <v>10.931941062000002</v>
      </c>
      <c r="S1278" s="64">
        <f t="shared" si="261"/>
        <v>52.5</v>
      </c>
      <c r="T1278" s="66">
        <f t="shared" si="262"/>
        <v>688.11428746199999</v>
      </c>
      <c r="U1278" s="68">
        <f t="shared" si="263"/>
        <v>49.151020533000001</v>
      </c>
      <c r="V1278" s="68">
        <f t="shared" si="264"/>
        <v>459.35533208411215</v>
      </c>
      <c r="W1278" s="68">
        <f t="shared" si="265"/>
        <v>306.23688805607475</v>
      </c>
    </row>
    <row r="1279" spans="1:23" x14ac:dyDescent="0.25">
      <c r="A1279" s="1" t="s">
        <v>919</v>
      </c>
      <c r="B1279" s="61" t="s">
        <v>394</v>
      </c>
      <c r="C1279" s="1" t="s">
        <v>589</v>
      </c>
      <c r="D1279" s="1" t="s">
        <v>592</v>
      </c>
      <c r="E1279" s="1" t="s">
        <v>347</v>
      </c>
      <c r="F1279" s="62" t="str">
        <f t="shared" si="254"/>
        <v>60606</v>
      </c>
      <c r="G1279" s="255">
        <v>10620023</v>
      </c>
      <c r="H1279" s="1" t="s">
        <v>385</v>
      </c>
      <c r="I1279" s="61">
        <v>15</v>
      </c>
      <c r="J1279" s="61">
        <v>6</v>
      </c>
      <c r="K1279" s="61">
        <v>8.4</v>
      </c>
      <c r="L1279" s="69">
        <f t="shared" si="255"/>
        <v>0.9</v>
      </c>
      <c r="M1279" s="69">
        <f t="shared" si="256"/>
        <v>1.26</v>
      </c>
      <c r="N1279" s="56">
        <f>INDEX(Rate_Chart!$A$1:$AK$127,MATCH(Data!J1279,Rate_Chart!$A$1:$A$127,0),MATCH(Data!K1279,Rate_Chart!$A$1:$AK$1,0))</f>
        <v>48.597000000000001</v>
      </c>
      <c r="O1279" s="57">
        <f t="shared" si="257"/>
        <v>728.95500000000004</v>
      </c>
      <c r="P1279" s="58">
        <f t="shared" si="258"/>
        <v>418.93965517241384</v>
      </c>
      <c r="Q1279" s="58">
        <f t="shared" si="259"/>
        <v>279.29310344827587</v>
      </c>
      <c r="R1279" s="66">
        <f t="shared" si="260"/>
        <v>12.756712500000003</v>
      </c>
      <c r="S1279" s="64">
        <f t="shared" si="261"/>
        <v>56.25</v>
      </c>
      <c r="T1279" s="66">
        <f t="shared" si="262"/>
        <v>797.96171250000009</v>
      </c>
      <c r="U1279" s="68">
        <f t="shared" si="263"/>
        <v>53.197447500000003</v>
      </c>
      <c r="V1279" s="68">
        <f t="shared" si="264"/>
        <v>458.59868534482763</v>
      </c>
      <c r="W1279" s="68">
        <f t="shared" si="265"/>
        <v>305.73245689655175</v>
      </c>
    </row>
    <row r="1280" spans="1:23" x14ac:dyDescent="0.25">
      <c r="A1280" s="1" t="s">
        <v>919</v>
      </c>
      <c r="B1280" s="61" t="s">
        <v>395</v>
      </c>
      <c r="C1280" s="1" t="s">
        <v>589</v>
      </c>
      <c r="D1280" s="1" t="s">
        <v>592</v>
      </c>
      <c r="E1280" s="1" t="s">
        <v>347</v>
      </c>
      <c r="F1280" s="62" t="str">
        <f t="shared" si="254"/>
        <v>60606</v>
      </c>
      <c r="G1280" s="255">
        <v>10620023</v>
      </c>
      <c r="H1280" s="1" t="s">
        <v>386</v>
      </c>
      <c r="I1280" s="61">
        <v>12</v>
      </c>
      <c r="J1280" s="61">
        <v>4.0999999999999996</v>
      </c>
      <c r="K1280" s="61">
        <v>8.1</v>
      </c>
      <c r="L1280" s="69">
        <f t="shared" si="255"/>
        <v>0.49199999999999994</v>
      </c>
      <c r="M1280" s="69">
        <f t="shared" si="256"/>
        <v>0.97199999999999986</v>
      </c>
      <c r="N1280" s="56">
        <f>INDEX(Rate_Chart!$A$1:$AK$127,MATCH(Data!J1280,Rate_Chart!$A$1:$A$127,0),MATCH(Data!K1280,Rate_Chart!$A$1:$AK$1,0))</f>
        <v>39.6161259</v>
      </c>
      <c r="O1280" s="57">
        <f t="shared" si="257"/>
        <v>475.3935108</v>
      </c>
      <c r="P1280" s="58">
        <f t="shared" si="258"/>
        <v>417.01185157894736</v>
      </c>
      <c r="Q1280" s="58">
        <f t="shared" si="259"/>
        <v>278.00790105263155</v>
      </c>
      <c r="R1280" s="66">
        <f t="shared" si="260"/>
        <v>8.3193864390000005</v>
      </c>
      <c r="S1280" s="64">
        <f t="shared" si="261"/>
        <v>45</v>
      </c>
      <c r="T1280" s="66">
        <f t="shared" si="262"/>
        <v>528.71289723899997</v>
      </c>
      <c r="U1280" s="68">
        <f t="shared" si="263"/>
        <v>44.05940810325</v>
      </c>
      <c r="V1280" s="68">
        <f t="shared" si="264"/>
        <v>463.78324319210526</v>
      </c>
      <c r="W1280" s="68">
        <f t="shared" si="265"/>
        <v>309.18882879473682</v>
      </c>
    </row>
    <row r="1281" spans="1:23" x14ac:dyDescent="0.25">
      <c r="A1281" s="1" t="s">
        <v>920</v>
      </c>
      <c r="B1281" s="61" t="s">
        <v>394</v>
      </c>
      <c r="C1281" s="1" t="s">
        <v>589</v>
      </c>
      <c r="D1281" s="1" t="s">
        <v>592</v>
      </c>
      <c r="E1281" s="1" t="s">
        <v>347</v>
      </c>
      <c r="F1281" s="62" t="str">
        <f t="shared" si="254"/>
        <v>60606</v>
      </c>
      <c r="G1281" s="255">
        <v>10620023</v>
      </c>
      <c r="H1281" s="1" t="s">
        <v>386</v>
      </c>
      <c r="I1281" s="61">
        <v>17</v>
      </c>
      <c r="J1281" s="61">
        <v>4.8</v>
      </c>
      <c r="K1281" s="61">
        <v>8</v>
      </c>
      <c r="L1281" s="69">
        <f t="shared" si="255"/>
        <v>0.81599999999999995</v>
      </c>
      <c r="M1281" s="69">
        <f t="shared" si="256"/>
        <v>1.36</v>
      </c>
      <c r="N1281" s="56">
        <f>INDEX(Rate_Chart!$A$1:$AK$127,MATCH(Data!J1281,Rate_Chart!$A$1:$A$127,0),MATCH(Data!K1281,Rate_Chart!$A$1:$AK$1,0))</f>
        <v>42.257112000000006</v>
      </c>
      <c r="O1281" s="57">
        <f t="shared" si="257"/>
        <v>718.37090400000011</v>
      </c>
      <c r="P1281" s="58">
        <f t="shared" si="258"/>
        <v>417.01097368421063</v>
      </c>
      <c r="Q1281" s="58">
        <f t="shared" si="259"/>
        <v>278.00731578947375</v>
      </c>
      <c r="R1281" s="66">
        <f t="shared" si="260"/>
        <v>12.571490820000003</v>
      </c>
      <c r="S1281" s="64">
        <f t="shared" si="261"/>
        <v>63.75</v>
      </c>
      <c r="T1281" s="66">
        <f t="shared" si="262"/>
        <v>794.69239482000012</v>
      </c>
      <c r="U1281" s="68">
        <f t="shared" si="263"/>
        <v>46.746611460000004</v>
      </c>
      <c r="V1281" s="68">
        <f t="shared" si="264"/>
        <v>461.31524467105271</v>
      </c>
      <c r="W1281" s="68">
        <f t="shared" si="265"/>
        <v>307.54349644736845</v>
      </c>
    </row>
    <row r="1282" spans="1:23" x14ac:dyDescent="0.25">
      <c r="A1282" s="1" t="s">
        <v>920</v>
      </c>
      <c r="B1282" s="61" t="s">
        <v>395</v>
      </c>
      <c r="C1282" s="1" t="s">
        <v>589</v>
      </c>
      <c r="D1282" s="1" t="s">
        <v>592</v>
      </c>
      <c r="E1282" s="1" t="s">
        <v>347</v>
      </c>
      <c r="F1282" s="62" t="str">
        <f t="shared" si="254"/>
        <v>60606</v>
      </c>
      <c r="G1282" s="255">
        <v>10620023</v>
      </c>
      <c r="H1282" s="1" t="s">
        <v>386</v>
      </c>
      <c r="I1282" s="61">
        <v>11</v>
      </c>
      <c r="J1282" s="61">
        <v>4.2</v>
      </c>
      <c r="K1282" s="61">
        <v>8.1</v>
      </c>
      <c r="L1282" s="69">
        <f t="shared" si="255"/>
        <v>0.46200000000000002</v>
      </c>
      <c r="M1282" s="69">
        <f t="shared" si="256"/>
        <v>0.8909999999999999</v>
      </c>
      <c r="N1282" s="56">
        <f>INDEX(Rate_Chart!$A$1:$AK$127,MATCH(Data!J1282,Rate_Chart!$A$1:$A$127,0),MATCH(Data!K1282,Rate_Chart!$A$1:$AK$1,0))</f>
        <v>40.033125900000002</v>
      </c>
      <c r="O1282" s="57">
        <f t="shared" si="257"/>
        <v>440.3643849</v>
      </c>
      <c r="P1282" s="58">
        <f t="shared" si="258"/>
        <v>417.01172812499999</v>
      </c>
      <c r="Q1282" s="58">
        <f t="shared" si="259"/>
        <v>278.00781875000001</v>
      </c>
      <c r="R1282" s="66">
        <f t="shared" si="260"/>
        <v>7.706376735750001</v>
      </c>
      <c r="S1282" s="64">
        <f t="shared" si="261"/>
        <v>41.25</v>
      </c>
      <c r="T1282" s="66">
        <f t="shared" si="262"/>
        <v>489.32076163574999</v>
      </c>
      <c r="U1282" s="68">
        <f t="shared" si="263"/>
        <v>44.483705603250002</v>
      </c>
      <c r="V1282" s="68">
        <f t="shared" si="264"/>
        <v>463.37193336718752</v>
      </c>
      <c r="W1282" s="68">
        <f t="shared" si="265"/>
        <v>308.9146222447917</v>
      </c>
    </row>
    <row r="1283" spans="1:23" x14ac:dyDescent="0.25">
      <c r="A1283" s="1" t="s">
        <v>922</v>
      </c>
      <c r="B1283" s="61" t="s">
        <v>394</v>
      </c>
      <c r="C1283" s="1" t="s">
        <v>589</v>
      </c>
      <c r="D1283" s="1" t="s">
        <v>592</v>
      </c>
      <c r="E1283" s="1" t="s">
        <v>347</v>
      </c>
      <c r="F1283" s="62" t="str">
        <f t="shared" si="254"/>
        <v>60606</v>
      </c>
      <c r="G1283" s="255">
        <v>10620023</v>
      </c>
      <c r="H1283" s="1" t="s">
        <v>386</v>
      </c>
      <c r="I1283" s="61">
        <v>20</v>
      </c>
      <c r="J1283" s="61">
        <v>4.5999999999999996</v>
      </c>
      <c r="K1283" s="61">
        <v>8</v>
      </c>
      <c r="L1283" s="69">
        <f t="shared" si="255"/>
        <v>0.92</v>
      </c>
      <c r="M1283" s="69">
        <f t="shared" si="256"/>
        <v>1.6</v>
      </c>
      <c r="N1283" s="56">
        <f>INDEX(Rate_Chart!$A$1:$AK$127,MATCH(Data!J1283,Rate_Chart!$A$1:$A$127,0),MATCH(Data!K1283,Rate_Chart!$A$1:$AK$1,0))</f>
        <v>41.423112000000003</v>
      </c>
      <c r="O1283" s="57">
        <f t="shared" si="257"/>
        <v>828.46224000000007</v>
      </c>
      <c r="P1283" s="58">
        <f t="shared" si="258"/>
        <v>417.01119463087252</v>
      </c>
      <c r="Q1283" s="58">
        <f t="shared" si="259"/>
        <v>278.00746308724837</v>
      </c>
      <c r="R1283" s="66">
        <f t="shared" si="260"/>
        <v>14.498089200000003</v>
      </c>
      <c r="S1283" s="64">
        <f t="shared" si="261"/>
        <v>75</v>
      </c>
      <c r="T1283" s="66">
        <f t="shared" si="262"/>
        <v>917.96032920000005</v>
      </c>
      <c r="U1283" s="68">
        <f t="shared" si="263"/>
        <v>45.898016460000001</v>
      </c>
      <c r="V1283" s="68">
        <f t="shared" si="264"/>
        <v>462.06056838926179</v>
      </c>
      <c r="W1283" s="68">
        <f t="shared" si="265"/>
        <v>308.04037892617453</v>
      </c>
    </row>
    <row r="1284" spans="1:23" x14ac:dyDescent="0.25">
      <c r="A1284" s="1" t="s">
        <v>922</v>
      </c>
      <c r="B1284" s="61" t="s">
        <v>395</v>
      </c>
      <c r="C1284" s="1" t="s">
        <v>589</v>
      </c>
      <c r="D1284" s="1" t="s">
        <v>592</v>
      </c>
      <c r="E1284" s="1" t="s">
        <v>347</v>
      </c>
      <c r="F1284" s="62" t="str">
        <f t="shared" si="254"/>
        <v>60606</v>
      </c>
      <c r="G1284" s="255">
        <v>10620023</v>
      </c>
      <c r="H1284" s="1" t="s">
        <v>386</v>
      </c>
      <c r="I1284" s="61">
        <v>12</v>
      </c>
      <c r="J1284" s="61">
        <v>3.7</v>
      </c>
      <c r="K1284" s="61">
        <v>8</v>
      </c>
      <c r="L1284" s="69">
        <f t="shared" si="255"/>
        <v>0.44400000000000006</v>
      </c>
      <c r="M1284" s="69">
        <f t="shared" si="256"/>
        <v>0.96</v>
      </c>
      <c r="N1284" s="56">
        <f>INDEX(Rate_Chart!$A$1:$AK$127,MATCH(Data!J1284,Rate_Chart!$A$1:$A$127,0),MATCH(Data!K1284,Rate_Chart!$A$1:$AK$1,0))</f>
        <v>37.670112000000003</v>
      </c>
      <c r="O1284" s="57">
        <f t="shared" si="257"/>
        <v>452.04134400000004</v>
      </c>
      <c r="P1284" s="58">
        <f t="shared" si="258"/>
        <v>417.0123099630996</v>
      </c>
      <c r="Q1284" s="58">
        <f t="shared" si="259"/>
        <v>278.0082066420664</v>
      </c>
      <c r="R1284" s="66">
        <f t="shared" si="260"/>
        <v>7.9107235200000012</v>
      </c>
      <c r="S1284" s="64">
        <f t="shared" si="261"/>
        <v>45</v>
      </c>
      <c r="T1284" s="66">
        <f t="shared" si="262"/>
        <v>504.95206752000001</v>
      </c>
      <c r="U1284" s="68">
        <f t="shared" si="263"/>
        <v>42.079338960000001</v>
      </c>
      <c r="V1284" s="68">
        <f t="shared" si="264"/>
        <v>465.82294051660512</v>
      </c>
      <c r="W1284" s="68">
        <f t="shared" si="265"/>
        <v>310.5486270110701</v>
      </c>
    </row>
    <row r="1285" spans="1:23" x14ac:dyDescent="0.25">
      <c r="A1285" s="1" t="s">
        <v>923</v>
      </c>
      <c r="B1285" s="61" t="s">
        <v>394</v>
      </c>
      <c r="C1285" s="1" t="s">
        <v>589</v>
      </c>
      <c r="D1285" s="1" t="s">
        <v>592</v>
      </c>
      <c r="E1285" s="1" t="s">
        <v>347</v>
      </c>
      <c r="F1285" s="62" t="str">
        <f t="shared" ref="F1285:F1348" si="266">MID(E1285,2,5)</f>
        <v>60606</v>
      </c>
      <c r="G1285" s="255">
        <v>10620023</v>
      </c>
      <c r="H1285" s="1" t="s">
        <v>385</v>
      </c>
      <c r="I1285" s="61">
        <v>12</v>
      </c>
      <c r="J1285" s="61">
        <v>5.6</v>
      </c>
      <c r="K1285" s="61">
        <v>8.4</v>
      </c>
      <c r="L1285" s="69">
        <f t="shared" si="255"/>
        <v>0.67199999999999993</v>
      </c>
      <c r="M1285" s="69">
        <f t="shared" si="256"/>
        <v>1.008</v>
      </c>
      <c r="N1285" s="56">
        <f>INDEX(Rate_Chart!$A$1:$AK$127,MATCH(Data!J1285,Rate_Chart!$A$1:$A$127,0),MATCH(Data!K1285,Rate_Chart!$A$1:$AK$1,0))</f>
        <v>45.357199999999999</v>
      </c>
      <c r="O1285" s="57">
        <f t="shared" si="257"/>
        <v>544.28639999999996</v>
      </c>
      <c r="P1285" s="58">
        <f t="shared" si="258"/>
        <v>404.97500000000002</v>
      </c>
      <c r="Q1285" s="58">
        <f t="shared" si="259"/>
        <v>269.98333333333335</v>
      </c>
      <c r="R1285" s="66">
        <f t="shared" si="260"/>
        <v>9.5250120000000003</v>
      </c>
      <c r="S1285" s="64">
        <f t="shared" si="261"/>
        <v>45</v>
      </c>
      <c r="T1285" s="66">
        <f t="shared" si="262"/>
        <v>598.81141200000002</v>
      </c>
      <c r="U1285" s="68">
        <f t="shared" si="263"/>
        <v>49.900950999999999</v>
      </c>
      <c r="V1285" s="68">
        <f t="shared" si="264"/>
        <v>445.54420535714291</v>
      </c>
      <c r="W1285" s="68">
        <f t="shared" si="265"/>
        <v>297.02947023809526</v>
      </c>
    </row>
    <row r="1286" spans="1:23" x14ac:dyDescent="0.25">
      <c r="A1286" s="1" t="s">
        <v>923</v>
      </c>
      <c r="B1286" s="61" t="s">
        <v>395</v>
      </c>
      <c r="C1286" s="1" t="s">
        <v>589</v>
      </c>
      <c r="D1286" s="1" t="s">
        <v>592</v>
      </c>
      <c r="E1286" s="1" t="s">
        <v>347</v>
      </c>
      <c r="F1286" s="62" t="str">
        <f t="shared" si="266"/>
        <v>60606</v>
      </c>
      <c r="G1286" s="255">
        <v>10620023</v>
      </c>
      <c r="H1286" s="1" t="s">
        <v>386</v>
      </c>
      <c r="I1286" s="61">
        <v>16</v>
      </c>
      <c r="J1286" s="61">
        <v>4.9000000000000004</v>
      </c>
      <c r="K1286" s="61">
        <v>8.1</v>
      </c>
      <c r="L1286" s="69">
        <f t="shared" si="255"/>
        <v>0.78400000000000003</v>
      </c>
      <c r="M1286" s="69">
        <f t="shared" si="256"/>
        <v>1.296</v>
      </c>
      <c r="N1286" s="56">
        <f>INDEX(Rate_Chart!$A$1:$AK$127,MATCH(Data!J1286,Rate_Chart!$A$1:$A$127,0),MATCH(Data!K1286,Rate_Chart!$A$1:$AK$1,0))</f>
        <v>42.952125899999999</v>
      </c>
      <c r="O1286" s="57">
        <f t="shared" si="257"/>
        <v>687.23401439999998</v>
      </c>
      <c r="P1286" s="58">
        <f t="shared" si="258"/>
        <v>417.01093106796111</v>
      </c>
      <c r="Q1286" s="58">
        <f t="shared" si="259"/>
        <v>278.00728737864074</v>
      </c>
      <c r="R1286" s="66">
        <f t="shared" si="260"/>
        <v>12.026595252</v>
      </c>
      <c r="S1286" s="64">
        <f t="shared" si="261"/>
        <v>60</v>
      </c>
      <c r="T1286" s="66">
        <f t="shared" si="262"/>
        <v>759.26060965199997</v>
      </c>
      <c r="U1286" s="68">
        <f t="shared" si="263"/>
        <v>47.453788103249998</v>
      </c>
      <c r="V1286" s="68">
        <f t="shared" si="264"/>
        <v>460.7163893519417</v>
      </c>
      <c r="W1286" s="68">
        <f t="shared" si="265"/>
        <v>307.14425956796111</v>
      </c>
    </row>
    <row r="1287" spans="1:23" x14ac:dyDescent="0.25">
      <c r="A1287" s="1" t="s">
        <v>924</v>
      </c>
      <c r="B1287" s="61" t="s">
        <v>394</v>
      </c>
      <c r="C1287" s="1" t="s">
        <v>589</v>
      </c>
      <c r="D1287" s="1" t="s">
        <v>592</v>
      </c>
      <c r="E1287" s="1" t="s">
        <v>347</v>
      </c>
      <c r="F1287" s="62" t="str">
        <f t="shared" si="266"/>
        <v>60606</v>
      </c>
      <c r="G1287" s="255">
        <v>10620023</v>
      </c>
      <c r="H1287" s="1" t="s">
        <v>385</v>
      </c>
      <c r="I1287" s="61">
        <v>16</v>
      </c>
      <c r="J1287" s="61">
        <v>5.6</v>
      </c>
      <c r="K1287" s="61">
        <v>8.4</v>
      </c>
      <c r="L1287" s="69">
        <f t="shared" si="255"/>
        <v>0.89599999999999991</v>
      </c>
      <c r="M1287" s="69">
        <f t="shared" si="256"/>
        <v>1.3440000000000001</v>
      </c>
      <c r="N1287" s="56">
        <f>INDEX(Rate_Chart!$A$1:$AK$127,MATCH(Data!J1287,Rate_Chart!$A$1:$A$127,0),MATCH(Data!K1287,Rate_Chart!$A$1:$AK$1,0))</f>
        <v>45.357199999999999</v>
      </c>
      <c r="O1287" s="57">
        <f t="shared" si="257"/>
        <v>725.71519999999998</v>
      </c>
      <c r="P1287" s="58">
        <f t="shared" si="258"/>
        <v>404.97500000000002</v>
      </c>
      <c r="Q1287" s="58">
        <f t="shared" si="259"/>
        <v>269.98333333333335</v>
      </c>
      <c r="R1287" s="66">
        <f t="shared" si="260"/>
        <v>12.700016000000002</v>
      </c>
      <c r="S1287" s="64">
        <f t="shared" si="261"/>
        <v>60</v>
      </c>
      <c r="T1287" s="66">
        <f t="shared" si="262"/>
        <v>798.41521599999999</v>
      </c>
      <c r="U1287" s="68">
        <f t="shared" si="263"/>
        <v>49.900950999999999</v>
      </c>
      <c r="V1287" s="68">
        <f t="shared" si="264"/>
        <v>445.54420535714291</v>
      </c>
      <c r="W1287" s="68">
        <f t="shared" si="265"/>
        <v>297.02947023809526</v>
      </c>
    </row>
    <row r="1288" spans="1:23" x14ac:dyDescent="0.25">
      <c r="A1288" s="1" t="s">
        <v>924</v>
      </c>
      <c r="B1288" s="61" t="s">
        <v>395</v>
      </c>
      <c r="C1288" s="1" t="s">
        <v>589</v>
      </c>
      <c r="D1288" s="1" t="s">
        <v>592</v>
      </c>
      <c r="E1288" s="1" t="s">
        <v>347</v>
      </c>
      <c r="F1288" s="62" t="str">
        <f t="shared" si="266"/>
        <v>60606</v>
      </c>
      <c r="G1288" s="255">
        <v>10620023</v>
      </c>
      <c r="H1288" s="1" t="s">
        <v>385</v>
      </c>
      <c r="I1288" s="61">
        <v>5</v>
      </c>
      <c r="J1288" s="61">
        <v>6</v>
      </c>
      <c r="K1288" s="61">
        <v>8.5</v>
      </c>
      <c r="L1288" s="69">
        <f t="shared" si="255"/>
        <v>0.3</v>
      </c>
      <c r="M1288" s="69">
        <f t="shared" si="256"/>
        <v>0.42499999999999999</v>
      </c>
      <c r="N1288" s="56">
        <f>INDEX(Rate_Chart!$A$1:$AK$127,MATCH(Data!J1288,Rate_Chart!$A$1:$A$127,0),MATCH(Data!K1288,Rate_Chart!$A$1:$AK$1,0))</f>
        <v>48.597000000000001</v>
      </c>
      <c r="O1288" s="57">
        <f t="shared" si="257"/>
        <v>242.98500000000001</v>
      </c>
      <c r="P1288" s="58">
        <f t="shared" si="258"/>
        <v>416.54571428571427</v>
      </c>
      <c r="Q1288" s="58">
        <f t="shared" si="259"/>
        <v>277.69714285714286</v>
      </c>
      <c r="R1288" s="66">
        <f t="shared" si="260"/>
        <v>4.2522375000000006</v>
      </c>
      <c r="S1288" s="64">
        <f t="shared" si="261"/>
        <v>18.75</v>
      </c>
      <c r="T1288" s="66">
        <f t="shared" si="262"/>
        <v>265.98723749999999</v>
      </c>
      <c r="U1288" s="68">
        <f t="shared" si="263"/>
        <v>53.197447499999996</v>
      </c>
      <c r="V1288" s="68">
        <f t="shared" si="264"/>
        <v>455.9781214285714</v>
      </c>
      <c r="W1288" s="68">
        <f t="shared" si="265"/>
        <v>303.98541428571428</v>
      </c>
    </row>
    <row r="1289" spans="1:23" x14ac:dyDescent="0.25">
      <c r="A1289" s="1" t="s">
        <v>921</v>
      </c>
      <c r="B1289" s="61" t="s">
        <v>394</v>
      </c>
      <c r="C1289" s="1" t="s">
        <v>589</v>
      </c>
      <c r="D1289" s="1" t="s">
        <v>592</v>
      </c>
      <c r="E1289" s="1" t="s">
        <v>348</v>
      </c>
      <c r="F1289" s="62" t="str">
        <f t="shared" si="266"/>
        <v>60610</v>
      </c>
      <c r="G1289" s="255">
        <v>10620024</v>
      </c>
      <c r="H1289" s="1" t="s">
        <v>386</v>
      </c>
      <c r="I1289" s="61">
        <v>8</v>
      </c>
      <c r="J1289" s="61">
        <v>3</v>
      </c>
      <c r="K1289" s="61">
        <v>8</v>
      </c>
      <c r="L1289" s="69">
        <f t="shared" si="255"/>
        <v>0.24</v>
      </c>
      <c r="M1289" s="69">
        <f t="shared" si="256"/>
        <v>0.64</v>
      </c>
      <c r="N1289" s="56">
        <f>INDEX(Rate_Chart!$A$1:$AK$127,MATCH(Data!J1289,Rate_Chart!$A$1:$A$127,0),MATCH(Data!K1289,Rate_Chart!$A$1:$AK$1,0))</f>
        <v>34.751112000000006</v>
      </c>
      <c r="O1289" s="57">
        <f t="shared" si="257"/>
        <v>278.00889600000005</v>
      </c>
      <c r="P1289" s="58">
        <f t="shared" si="258"/>
        <v>417.01334400000002</v>
      </c>
      <c r="Q1289" s="58">
        <f t="shared" si="259"/>
        <v>278.00889599999999</v>
      </c>
      <c r="R1289" s="66">
        <f t="shared" si="260"/>
        <v>4.8651556800000018</v>
      </c>
      <c r="S1289" s="64">
        <f t="shared" si="261"/>
        <v>30</v>
      </c>
      <c r="T1289" s="66">
        <f t="shared" si="262"/>
        <v>312.87405168000004</v>
      </c>
      <c r="U1289" s="68">
        <f t="shared" si="263"/>
        <v>39.109256460000005</v>
      </c>
      <c r="V1289" s="68">
        <f t="shared" si="264"/>
        <v>469.31107752000003</v>
      </c>
      <c r="W1289" s="68">
        <f t="shared" si="265"/>
        <v>312.87405168000004</v>
      </c>
    </row>
    <row r="1290" spans="1:23" x14ac:dyDescent="0.25">
      <c r="A1290" s="1" t="s">
        <v>902</v>
      </c>
      <c r="B1290" s="61" t="s">
        <v>394</v>
      </c>
      <c r="C1290" s="1" t="s">
        <v>589</v>
      </c>
      <c r="D1290" s="1" t="s">
        <v>592</v>
      </c>
      <c r="E1290" s="1" t="s">
        <v>348</v>
      </c>
      <c r="F1290" s="62" t="str">
        <f t="shared" si="266"/>
        <v>60610</v>
      </c>
      <c r="G1290" s="255">
        <v>10620024</v>
      </c>
      <c r="H1290" s="1" t="s">
        <v>386</v>
      </c>
      <c r="I1290" s="61">
        <v>7</v>
      </c>
      <c r="J1290" s="61">
        <v>3</v>
      </c>
      <c r="K1290" s="61">
        <v>8</v>
      </c>
      <c r="L1290" s="69">
        <f t="shared" si="255"/>
        <v>0.21</v>
      </c>
      <c r="M1290" s="69">
        <f t="shared" si="256"/>
        <v>0.56000000000000005</v>
      </c>
      <c r="N1290" s="56">
        <f>INDEX(Rate_Chart!$A$1:$AK$127,MATCH(Data!J1290,Rate_Chart!$A$1:$A$127,0),MATCH(Data!K1290,Rate_Chart!$A$1:$AK$1,0))</f>
        <v>34.751112000000006</v>
      </c>
      <c r="O1290" s="57">
        <f t="shared" si="257"/>
        <v>243.25778400000004</v>
      </c>
      <c r="P1290" s="58">
        <f t="shared" si="258"/>
        <v>417.01334400000002</v>
      </c>
      <c r="Q1290" s="58">
        <f t="shared" si="259"/>
        <v>278.00889599999999</v>
      </c>
      <c r="R1290" s="66">
        <f t="shared" si="260"/>
        <v>4.2570112200000008</v>
      </c>
      <c r="S1290" s="64">
        <f t="shared" si="261"/>
        <v>26.25</v>
      </c>
      <c r="T1290" s="66">
        <f t="shared" si="262"/>
        <v>273.76479522000005</v>
      </c>
      <c r="U1290" s="68">
        <f t="shared" si="263"/>
        <v>39.109256460000005</v>
      </c>
      <c r="V1290" s="68">
        <f t="shared" si="264"/>
        <v>469.31107752000003</v>
      </c>
      <c r="W1290" s="68">
        <f t="shared" si="265"/>
        <v>312.87405168000004</v>
      </c>
    </row>
    <row r="1291" spans="1:23" x14ac:dyDescent="0.25">
      <c r="A1291" s="1" t="s">
        <v>902</v>
      </c>
      <c r="B1291" s="61" t="s">
        <v>395</v>
      </c>
      <c r="C1291" s="1" t="s">
        <v>589</v>
      </c>
      <c r="D1291" s="1" t="s">
        <v>592</v>
      </c>
      <c r="E1291" s="1" t="s">
        <v>348</v>
      </c>
      <c r="F1291" s="62" t="str">
        <f t="shared" si="266"/>
        <v>60610</v>
      </c>
      <c r="G1291" s="255">
        <v>10620024</v>
      </c>
      <c r="H1291" s="1" t="s">
        <v>386</v>
      </c>
      <c r="I1291" s="61">
        <v>8</v>
      </c>
      <c r="J1291" s="61">
        <v>4.7</v>
      </c>
      <c r="K1291" s="61">
        <v>8.1</v>
      </c>
      <c r="L1291" s="69">
        <f t="shared" si="255"/>
        <v>0.376</v>
      </c>
      <c r="M1291" s="69">
        <f t="shared" si="256"/>
        <v>0.64800000000000002</v>
      </c>
      <c r="N1291" s="56">
        <f>INDEX(Rate_Chart!$A$1:$AK$127,MATCH(Data!J1291,Rate_Chart!$A$1:$A$127,0),MATCH(Data!K1291,Rate_Chart!$A$1:$AK$1,0))</f>
        <v>42.118125900000003</v>
      </c>
      <c r="O1291" s="57">
        <f t="shared" si="257"/>
        <v>336.94500720000002</v>
      </c>
      <c r="P1291" s="58">
        <f t="shared" si="258"/>
        <v>417.01114752475246</v>
      </c>
      <c r="Q1291" s="58">
        <f t="shared" si="259"/>
        <v>278.00743168316831</v>
      </c>
      <c r="R1291" s="66">
        <f t="shared" si="260"/>
        <v>5.8965376260000006</v>
      </c>
      <c r="S1291" s="64">
        <f t="shared" si="261"/>
        <v>30</v>
      </c>
      <c r="T1291" s="66">
        <f t="shared" si="262"/>
        <v>372.84154482600002</v>
      </c>
      <c r="U1291" s="68">
        <f t="shared" si="263"/>
        <v>46.605193103250002</v>
      </c>
      <c r="V1291" s="68">
        <f t="shared" si="264"/>
        <v>461.43755547772275</v>
      </c>
      <c r="W1291" s="68">
        <f t="shared" si="265"/>
        <v>307.62503698514848</v>
      </c>
    </row>
    <row r="1292" spans="1:23" x14ac:dyDescent="0.25">
      <c r="A1292" s="1" t="s">
        <v>903</v>
      </c>
      <c r="B1292" s="61" t="s">
        <v>394</v>
      </c>
      <c r="C1292" s="1" t="s">
        <v>589</v>
      </c>
      <c r="D1292" s="1" t="s">
        <v>592</v>
      </c>
      <c r="E1292" s="1" t="s">
        <v>348</v>
      </c>
      <c r="F1292" s="62" t="str">
        <f t="shared" si="266"/>
        <v>60610</v>
      </c>
      <c r="G1292" s="255">
        <v>10620024</v>
      </c>
      <c r="H1292" s="1" t="s">
        <v>386</v>
      </c>
      <c r="I1292" s="61">
        <v>7</v>
      </c>
      <c r="J1292" s="61">
        <v>3.7</v>
      </c>
      <c r="K1292" s="61">
        <v>8</v>
      </c>
      <c r="L1292" s="69">
        <f t="shared" si="255"/>
        <v>0.25900000000000001</v>
      </c>
      <c r="M1292" s="69">
        <f t="shared" si="256"/>
        <v>0.56000000000000005</v>
      </c>
      <c r="N1292" s="56">
        <f>INDEX(Rate_Chart!$A$1:$AK$127,MATCH(Data!J1292,Rate_Chart!$A$1:$A$127,0),MATCH(Data!K1292,Rate_Chart!$A$1:$AK$1,0))</f>
        <v>37.670112000000003</v>
      </c>
      <c r="O1292" s="57">
        <f t="shared" si="257"/>
        <v>263.69078400000001</v>
      </c>
      <c r="P1292" s="58">
        <f t="shared" si="258"/>
        <v>417.0123099630996</v>
      </c>
      <c r="Q1292" s="58">
        <f t="shared" si="259"/>
        <v>278.0082066420664</v>
      </c>
      <c r="R1292" s="66">
        <f t="shared" si="260"/>
        <v>4.6145887200000004</v>
      </c>
      <c r="S1292" s="64">
        <f t="shared" si="261"/>
        <v>26.25</v>
      </c>
      <c r="T1292" s="66">
        <f t="shared" si="262"/>
        <v>294.55537272000004</v>
      </c>
      <c r="U1292" s="68">
        <f t="shared" si="263"/>
        <v>42.079338960000008</v>
      </c>
      <c r="V1292" s="68">
        <f t="shared" si="264"/>
        <v>465.82294051660517</v>
      </c>
      <c r="W1292" s="68">
        <f t="shared" si="265"/>
        <v>310.5486270110701</v>
      </c>
    </row>
    <row r="1293" spans="1:23" x14ac:dyDescent="0.25">
      <c r="A1293" s="1" t="s">
        <v>903</v>
      </c>
      <c r="B1293" s="61" t="s">
        <v>395</v>
      </c>
      <c r="C1293" s="1" t="s">
        <v>589</v>
      </c>
      <c r="D1293" s="1" t="s">
        <v>592</v>
      </c>
      <c r="E1293" s="1" t="s">
        <v>348</v>
      </c>
      <c r="F1293" s="62" t="str">
        <f t="shared" si="266"/>
        <v>60610</v>
      </c>
      <c r="G1293" s="255">
        <v>10620024</v>
      </c>
      <c r="H1293" s="1" t="s">
        <v>386</v>
      </c>
      <c r="I1293" s="61">
        <v>4</v>
      </c>
      <c r="J1293" s="61">
        <v>4</v>
      </c>
      <c r="K1293" s="61">
        <v>8</v>
      </c>
      <c r="L1293" s="69">
        <f t="shared" si="255"/>
        <v>0.16</v>
      </c>
      <c r="M1293" s="69">
        <f t="shared" si="256"/>
        <v>0.32</v>
      </c>
      <c r="N1293" s="56">
        <f>INDEX(Rate_Chart!$A$1:$AK$127,MATCH(Data!J1293,Rate_Chart!$A$1:$A$127,0),MATCH(Data!K1293,Rate_Chart!$A$1:$AK$1,0))</f>
        <v>38.921112000000008</v>
      </c>
      <c r="O1293" s="57">
        <f t="shared" si="257"/>
        <v>155.68444800000003</v>
      </c>
      <c r="P1293" s="58">
        <f t="shared" si="258"/>
        <v>417.01191428571434</v>
      </c>
      <c r="Q1293" s="58">
        <f t="shared" si="259"/>
        <v>278.00794285714289</v>
      </c>
      <c r="R1293" s="66">
        <f t="shared" si="260"/>
        <v>2.7244778400000009</v>
      </c>
      <c r="S1293" s="64">
        <f t="shared" si="261"/>
        <v>15</v>
      </c>
      <c r="T1293" s="66">
        <f t="shared" si="262"/>
        <v>173.40892584000002</v>
      </c>
      <c r="U1293" s="68">
        <f t="shared" si="263"/>
        <v>43.352231460000006</v>
      </c>
      <c r="V1293" s="68">
        <f t="shared" si="264"/>
        <v>464.48819421428578</v>
      </c>
      <c r="W1293" s="68">
        <f t="shared" si="265"/>
        <v>309.65879614285717</v>
      </c>
    </row>
    <row r="1294" spans="1:23" x14ac:dyDescent="0.25">
      <c r="A1294" s="1" t="s">
        <v>904</v>
      </c>
      <c r="B1294" s="61" t="s">
        <v>394</v>
      </c>
      <c r="C1294" s="1" t="s">
        <v>589</v>
      </c>
      <c r="D1294" s="1" t="s">
        <v>592</v>
      </c>
      <c r="E1294" s="1" t="s">
        <v>348</v>
      </c>
      <c r="F1294" s="62" t="str">
        <f t="shared" si="266"/>
        <v>60610</v>
      </c>
      <c r="G1294" s="255">
        <v>10620024</v>
      </c>
      <c r="H1294" s="1" t="s">
        <v>386</v>
      </c>
      <c r="I1294" s="61">
        <v>8</v>
      </c>
      <c r="J1294" s="61">
        <v>3</v>
      </c>
      <c r="K1294" s="61">
        <v>8</v>
      </c>
      <c r="L1294" s="69">
        <f t="shared" si="255"/>
        <v>0.24</v>
      </c>
      <c r="M1294" s="69">
        <f t="shared" si="256"/>
        <v>0.64</v>
      </c>
      <c r="N1294" s="56">
        <f>INDEX(Rate_Chart!$A$1:$AK$127,MATCH(Data!J1294,Rate_Chart!$A$1:$A$127,0),MATCH(Data!K1294,Rate_Chart!$A$1:$AK$1,0))</f>
        <v>34.751112000000006</v>
      </c>
      <c r="O1294" s="57">
        <f t="shared" si="257"/>
        <v>278.00889600000005</v>
      </c>
      <c r="P1294" s="58">
        <f t="shared" si="258"/>
        <v>417.01334400000002</v>
      </c>
      <c r="Q1294" s="58">
        <f t="shared" si="259"/>
        <v>278.00889599999999</v>
      </c>
      <c r="R1294" s="66">
        <f t="shared" si="260"/>
        <v>4.8651556800000018</v>
      </c>
      <c r="S1294" s="64">
        <f t="shared" si="261"/>
        <v>30</v>
      </c>
      <c r="T1294" s="66">
        <f t="shared" si="262"/>
        <v>312.87405168000004</v>
      </c>
      <c r="U1294" s="68">
        <f t="shared" si="263"/>
        <v>39.109256460000005</v>
      </c>
      <c r="V1294" s="68">
        <f t="shared" si="264"/>
        <v>469.31107752000003</v>
      </c>
      <c r="W1294" s="68">
        <f t="shared" si="265"/>
        <v>312.87405168000004</v>
      </c>
    </row>
    <row r="1295" spans="1:23" x14ac:dyDescent="0.25">
      <c r="A1295" s="1" t="s">
        <v>904</v>
      </c>
      <c r="B1295" s="61" t="s">
        <v>395</v>
      </c>
      <c r="C1295" s="1" t="s">
        <v>589</v>
      </c>
      <c r="D1295" s="1" t="s">
        <v>592</v>
      </c>
      <c r="E1295" s="1" t="s">
        <v>348</v>
      </c>
      <c r="F1295" s="62" t="str">
        <f t="shared" si="266"/>
        <v>60610</v>
      </c>
      <c r="G1295" s="255">
        <v>10620024</v>
      </c>
      <c r="H1295" s="1" t="s">
        <v>385</v>
      </c>
      <c r="I1295" s="61">
        <v>4</v>
      </c>
      <c r="J1295" s="61">
        <v>7</v>
      </c>
      <c r="K1295" s="61">
        <v>8.8000000000000007</v>
      </c>
      <c r="L1295" s="69">
        <f t="shared" ref="L1295:L1358" si="267">J1295*I1295/100</f>
        <v>0.28000000000000003</v>
      </c>
      <c r="M1295" s="69">
        <f t="shared" ref="M1295:M1358" si="268">K1295*I1295/100</f>
        <v>0.35200000000000004</v>
      </c>
      <c r="N1295" s="56">
        <f>INDEX(Rate_Chart!$A$1:$AK$127,MATCH(Data!J1295,Rate_Chart!$A$1:$A$127,0),MATCH(Data!K1295,Rate_Chart!$A$1:$AK$1,0))</f>
        <v>57.865500000000004</v>
      </c>
      <c r="O1295" s="57">
        <f t="shared" ref="O1295:O1358" si="269">N1295*I1295</f>
        <v>231.46200000000002</v>
      </c>
      <c r="P1295" s="58">
        <f t="shared" ref="P1295:P1358" si="270">N1295/(J1295%+K1295%*2/3)</f>
        <v>449.73186528497411</v>
      </c>
      <c r="Q1295" s="58">
        <f t="shared" ref="Q1295:Q1358" si="271">P1295*2/3</f>
        <v>299.82124352331607</v>
      </c>
      <c r="R1295" s="66">
        <f t="shared" ref="R1295:R1358" si="272">O1295*1.75%</f>
        <v>4.0505850000000008</v>
      </c>
      <c r="S1295" s="64">
        <f t="shared" ref="S1295:S1358" si="273">I1295*3.75</f>
        <v>15</v>
      </c>
      <c r="T1295" s="66">
        <f t="shared" ref="T1295:T1358" si="274">R1295+S1295+O1295</f>
        <v>250.51258500000003</v>
      </c>
      <c r="U1295" s="68">
        <f t="shared" ref="U1295:U1358" si="275">T1295/I1295</f>
        <v>62.628146250000007</v>
      </c>
      <c r="V1295" s="68">
        <f t="shared" ref="V1295:V1358" si="276">U1295/(J1295%+K1295%*2/3)</f>
        <v>486.74725064766841</v>
      </c>
      <c r="W1295" s="68">
        <f t="shared" ref="W1295:W1358" si="277">V1295*2/3</f>
        <v>324.49816709844561</v>
      </c>
    </row>
    <row r="1296" spans="1:23" x14ac:dyDescent="0.25">
      <c r="A1296" s="1" t="s">
        <v>905</v>
      </c>
      <c r="B1296" s="61" t="s">
        <v>394</v>
      </c>
      <c r="C1296" s="1" t="s">
        <v>589</v>
      </c>
      <c r="D1296" s="1" t="s">
        <v>592</v>
      </c>
      <c r="E1296" s="1" t="s">
        <v>348</v>
      </c>
      <c r="F1296" s="62" t="str">
        <f t="shared" si="266"/>
        <v>60610</v>
      </c>
      <c r="G1296" s="255">
        <v>10620024</v>
      </c>
      <c r="H1296" s="1" t="s">
        <v>386</v>
      </c>
      <c r="I1296" s="61">
        <v>14</v>
      </c>
      <c r="J1296" s="61">
        <v>3</v>
      </c>
      <c r="K1296" s="61">
        <v>8</v>
      </c>
      <c r="L1296" s="69">
        <f t="shared" si="267"/>
        <v>0.42</v>
      </c>
      <c r="M1296" s="69">
        <f t="shared" si="268"/>
        <v>1.1200000000000001</v>
      </c>
      <c r="N1296" s="56">
        <f>INDEX(Rate_Chart!$A$1:$AK$127,MATCH(Data!J1296,Rate_Chart!$A$1:$A$127,0),MATCH(Data!K1296,Rate_Chart!$A$1:$AK$1,0))</f>
        <v>34.751112000000006</v>
      </c>
      <c r="O1296" s="57">
        <f t="shared" si="269"/>
        <v>486.51556800000009</v>
      </c>
      <c r="P1296" s="58">
        <f t="shared" si="270"/>
        <v>417.01334400000002</v>
      </c>
      <c r="Q1296" s="58">
        <f t="shared" si="271"/>
        <v>278.00889599999999</v>
      </c>
      <c r="R1296" s="66">
        <f t="shared" si="272"/>
        <v>8.5140224400000015</v>
      </c>
      <c r="S1296" s="64">
        <f t="shared" si="273"/>
        <v>52.5</v>
      </c>
      <c r="T1296" s="66">
        <f t="shared" si="274"/>
        <v>547.52959044000011</v>
      </c>
      <c r="U1296" s="68">
        <f t="shared" si="275"/>
        <v>39.109256460000005</v>
      </c>
      <c r="V1296" s="68">
        <f t="shared" si="276"/>
        <v>469.31107752000003</v>
      </c>
      <c r="W1296" s="68">
        <f t="shared" si="277"/>
        <v>312.87405168000004</v>
      </c>
    </row>
    <row r="1297" spans="1:23" x14ac:dyDescent="0.25">
      <c r="A1297" s="1" t="s">
        <v>905</v>
      </c>
      <c r="B1297" s="61" t="s">
        <v>395</v>
      </c>
      <c r="C1297" s="1" t="s">
        <v>589</v>
      </c>
      <c r="D1297" s="1" t="s">
        <v>592</v>
      </c>
      <c r="E1297" s="1" t="s">
        <v>348</v>
      </c>
      <c r="F1297" s="62" t="str">
        <f t="shared" si="266"/>
        <v>60610</v>
      </c>
      <c r="G1297" s="255">
        <v>10620024</v>
      </c>
      <c r="H1297" s="1" t="s">
        <v>386</v>
      </c>
      <c r="I1297" s="61">
        <v>4</v>
      </c>
      <c r="J1297" s="61">
        <v>4</v>
      </c>
      <c r="K1297" s="61">
        <v>8</v>
      </c>
      <c r="L1297" s="69">
        <f t="shared" si="267"/>
        <v>0.16</v>
      </c>
      <c r="M1297" s="69">
        <f t="shared" si="268"/>
        <v>0.32</v>
      </c>
      <c r="N1297" s="56">
        <f>INDEX(Rate_Chart!$A$1:$AK$127,MATCH(Data!J1297,Rate_Chart!$A$1:$A$127,0),MATCH(Data!K1297,Rate_Chart!$A$1:$AK$1,0))</f>
        <v>38.921112000000008</v>
      </c>
      <c r="O1297" s="57">
        <f t="shared" si="269"/>
        <v>155.68444800000003</v>
      </c>
      <c r="P1297" s="58">
        <f t="shared" si="270"/>
        <v>417.01191428571434</v>
      </c>
      <c r="Q1297" s="58">
        <f t="shared" si="271"/>
        <v>278.00794285714289</v>
      </c>
      <c r="R1297" s="66">
        <f t="shared" si="272"/>
        <v>2.7244778400000009</v>
      </c>
      <c r="S1297" s="64">
        <f t="shared" si="273"/>
        <v>15</v>
      </c>
      <c r="T1297" s="66">
        <f t="shared" si="274"/>
        <v>173.40892584000002</v>
      </c>
      <c r="U1297" s="68">
        <f t="shared" si="275"/>
        <v>43.352231460000006</v>
      </c>
      <c r="V1297" s="68">
        <f t="shared" si="276"/>
        <v>464.48819421428578</v>
      </c>
      <c r="W1297" s="68">
        <f t="shared" si="277"/>
        <v>309.65879614285717</v>
      </c>
    </row>
    <row r="1298" spans="1:23" x14ac:dyDescent="0.25">
      <c r="A1298" s="1" t="s">
        <v>906</v>
      </c>
      <c r="B1298" s="61" t="s">
        <v>394</v>
      </c>
      <c r="C1298" s="1" t="s">
        <v>589</v>
      </c>
      <c r="D1298" s="1" t="s">
        <v>592</v>
      </c>
      <c r="E1298" s="1" t="s">
        <v>348</v>
      </c>
      <c r="F1298" s="62" t="str">
        <f t="shared" si="266"/>
        <v>60610</v>
      </c>
      <c r="G1298" s="255">
        <v>10620024</v>
      </c>
      <c r="H1298" s="1" t="s">
        <v>386</v>
      </c>
      <c r="I1298" s="61">
        <v>10</v>
      </c>
      <c r="J1298" s="61">
        <v>3</v>
      </c>
      <c r="K1298" s="61">
        <v>8</v>
      </c>
      <c r="L1298" s="69">
        <f t="shared" si="267"/>
        <v>0.3</v>
      </c>
      <c r="M1298" s="69">
        <f t="shared" si="268"/>
        <v>0.8</v>
      </c>
      <c r="N1298" s="56">
        <f>INDEX(Rate_Chart!$A$1:$AK$127,MATCH(Data!J1298,Rate_Chart!$A$1:$A$127,0),MATCH(Data!K1298,Rate_Chart!$A$1:$AK$1,0))</f>
        <v>34.751112000000006</v>
      </c>
      <c r="O1298" s="57">
        <f t="shared" si="269"/>
        <v>347.51112000000006</v>
      </c>
      <c r="P1298" s="58">
        <f t="shared" si="270"/>
        <v>417.01334400000002</v>
      </c>
      <c r="Q1298" s="58">
        <f t="shared" si="271"/>
        <v>278.00889599999999</v>
      </c>
      <c r="R1298" s="66">
        <f t="shared" si="272"/>
        <v>6.081444600000002</v>
      </c>
      <c r="S1298" s="64">
        <f t="shared" si="273"/>
        <v>37.5</v>
      </c>
      <c r="T1298" s="66">
        <f t="shared" si="274"/>
        <v>391.09256460000006</v>
      </c>
      <c r="U1298" s="68">
        <f t="shared" si="275"/>
        <v>39.109256460000005</v>
      </c>
      <c r="V1298" s="68">
        <f t="shared" si="276"/>
        <v>469.31107752000003</v>
      </c>
      <c r="W1298" s="68">
        <f t="shared" si="277"/>
        <v>312.87405168000004</v>
      </c>
    </row>
    <row r="1299" spans="1:23" x14ac:dyDescent="0.25">
      <c r="A1299" s="1" t="s">
        <v>906</v>
      </c>
      <c r="B1299" s="61" t="s">
        <v>395</v>
      </c>
      <c r="C1299" s="1" t="s">
        <v>589</v>
      </c>
      <c r="D1299" s="1" t="s">
        <v>592</v>
      </c>
      <c r="E1299" s="1" t="s">
        <v>348</v>
      </c>
      <c r="F1299" s="62" t="str">
        <f t="shared" si="266"/>
        <v>60610</v>
      </c>
      <c r="G1299" s="255">
        <v>10620024</v>
      </c>
      <c r="H1299" s="1" t="s">
        <v>385</v>
      </c>
      <c r="I1299" s="61">
        <v>21</v>
      </c>
      <c r="J1299" s="61">
        <v>5.6</v>
      </c>
      <c r="K1299" s="61">
        <v>8.4</v>
      </c>
      <c r="L1299" s="69">
        <f t="shared" si="267"/>
        <v>1.1759999999999999</v>
      </c>
      <c r="M1299" s="69">
        <f t="shared" si="268"/>
        <v>1.764</v>
      </c>
      <c r="N1299" s="56">
        <f>INDEX(Rate_Chart!$A$1:$AK$127,MATCH(Data!J1299,Rate_Chart!$A$1:$A$127,0),MATCH(Data!K1299,Rate_Chart!$A$1:$AK$1,0))</f>
        <v>45.357199999999999</v>
      </c>
      <c r="O1299" s="57">
        <f t="shared" si="269"/>
        <v>952.50119999999993</v>
      </c>
      <c r="P1299" s="58">
        <f t="shared" si="270"/>
        <v>404.97500000000002</v>
      </c>
      <c r="Q1299" s="58">
        <f t="shared" si="271"/>
        <v>269.98333333333335</v>
      </c>
      <c r="R1299" s="66">
        <f t="shared" si="272"/>
        <v>16.668771</v>
      </c>
      <c r="S1299" s="64">
        <f t="shared" si="273"/>
        <v>78.75</v>
      </c>
      <c r="T1299" s="66">
        <f t="shared" si="274"/>
        <v>1047.9199709999998</v>
      </c>
      <c r="U1299" s="68">
        <f t="shared" si="275"/>
        <v>49.900950999999992</v>
      </c>
      <c r="V1299" s="68">
        <f t="shared" si="276"/>
        <v>445.54420535714286</v>
      </c>
      <c r="W1299" s="68">
        <f t="shared" si="277"/>
        <v>297.02947023809526</v>
      </c>
    </row>
    <row r="1300" spans="1:23" x14ac:dyDescent="0.25">
      <c r="A1300" s="1" t="s">
        <v>907</v>
      </c>
      <c r="B1300" s="61" t="s">
        <v>394</v>
      </c>
      <c r="C1300" s="1" t="s">
        <v>589</v>
      </c>
      <c r="D1300" s="1" t="s">
        <v>592</v>
      </c>
      <c r="E1300" s="1" t="s">
        <v>348</v>
      </c>
      <c r="F1300" s="62" t="str">
        <f t="shared" si="266"/>
        <v>60610</v>
      </c>
      <c r="G1300" s="255">
        <v>10620024</v>
      </c>
      <c r="H1300" s="1" t="s">
        <v>386</v>
      </c>
      <c r="I1300" s="61">
        <v>8</v>
      </c>
      <c r="J1300" s="61">
        <v>3</v>
      </c>
      <c r="K1300" s="61">
        <v>8</v>
      </c>
      <c r="L1300" s="69">
        <f t="shared" si="267"/>
        <v>0.24</v>
      </c>
      <c r="M1300" s="69">
        <f t="shared" si="268"/>
        <v>0.64</v>
      </c>
      <c r="N1300" s="56">
        <f>INDEX(Rate_Chart!$A$1:$AK$127,MATCH(Data!J1300,Rate_Chart!$A$1:$A$127,0),MATCH(Data!K1300,Rate_Chart!$A$1:$AK$1,0))</f>
        <v>34.751112000000006</v>
      </c>
      <c r="O1300" s="57">
        <f t="shared" si="269"/>
        <v>278.00889600000005</v>
      </c>
      <c r="P1300" s="58">
        <f t="shared" si="270"/>
        <v>417.01334400000002</v>
      </c>
      <c r="Q1300" s="58">
        <f t="shared" si="271"/>
        <v>278.00889599999999</v>
      </c>
      <c r="R1300" s="66">
        <f t="shared" si="272"/>
        <v>4.8651556800000018</v>
      </c>
      <c r="S1300" s="64">
        <f t="shared" si="273"/>
        <v>30</v>
      </c>
      <c r="T1300" s="66">
        <f t="shared" si="274"/>
        <v>312.87405168000004</v>
      </c>
      <c r="U1300" s="68">
        <f t="shared" si="275"/>
        <v>39.109256460000005</v>
      </c>
      <c r="V1300" s="68">
        <f t="shared" si="276"/>
        <v>469.31107752000003</v>
      </c>
      <c r="W1300" s="68">
        <f t="shared" si="277"/>
        <v>312.87405168000004</v>
      </c>
    </row>
    <row r="1301" spans="1:23" x14ac:dyDescent="0.25">
      <c r="A1301" s="1" t="s">
        <v>907</v>
      </c>
      <c r="B1301" s="61" t="s">
        <v>395</v>
      </c>
      <c r="C1301" s="1" t="s">
        <v>589</v>
      </c>
      <c r="D1301" s="1" t="s">
        <v>592</v>
      </c>
      <c r="E1301" s="1" t="s">
        <v>348</v>
      </c>
      <c r="F1301" s="62" t="str">
        <f t="shared" si="266"/>
        <v>60610</v>
      </c>
      <c r="G1301" s="255">
        <v>10620024</v>
      </c>
      <c r="H1301" s="1" t="s">
        <v>386</v>
      </c>
      <c r="I1301" s="61">
        <v>5</v>
      </c>
      <c r="J1301" s="61">
        <v>3</v>
      </c>
      <c r="K1301" s="61">
        <v>8</v>
      </c>
      <c r="L1301" s="69">
        <f t="shared" si="267"/>
        <v>0.15</v>
      </c>
      <c r="M1301" s="69">
        <f t="shared" si="268"/>
        <v>0.4</v>
      </c>
      <c r="N1301" s="56">
        <f>INDEX(Rate_Chart!$A$1:$AK$127,MATCH(Data!J1301,Rate_Chart!$A$1:$A$127,0),MATCH(Data!K1301,Rate_Chart!$A$1:$AK$1,0))</f>
        <v>34.751112000000006</v>
      </c>
      <c r="O1301" s="57">
        <f t="shared" si="269"/>
        <v>173.75556000000003</v>
      </c>
      <c r="P1301" s="58">
        <f t="shared" si="270"/>
        <v>417.01334400000002</v>
      </c>
      <c r="Q1301" s="58">
        <f t="shared" si="271"/>
        <v>278.00889599999999</v>
      </c>
      <c r="R1301" s="66">
        <f t="shared" si="272"/>
        <v>3.040722300000001</v>
      </c>
      <c r="S1301" s="64">
        <f t="shared" si="273"/>
        <v>18.75</v>
      </c>
      <c r="T1301" s="66">
        <f t="shared" si="274"/>
        <v>195.54628230000003</v>
      </c>
      <c r="U1301" s="68">
        <f t="shared" si="275"/>
        <v>39.109256460000005</v>
      </c>
      <c r="V1301" s="68">
        <f t="shared" si="276"/>
        <v>469.31107752000003</v>
      </c>
      <c r="W1301" s="68">
        <f t="shared" si="277"/>
        <v>312.87405168000004</v>
      </c>
    </row>
    <row r="1302" spans="1:23" x14ac:dyDescent="0.25">
      <c r="A1302" s="1" t="s">
        <v>908</v>
      </c>
      <c r="B1302" s="1" t="s">
        <v>394</v>
      </c>
      <c r="C1302" s="1" t="s">
        <v>589</v>
      </c>
      <c r="D1302" s="1" t="s">
        <v>592</v>
      </c>
      <c r="E1302" s="1" t="s">
        <v>348</v>
      </c>
      <c r="F1302" s="62" t="str">
        <f t="shared" si="266"/>
        <v>60610</v>
      </c>
      <c r="G1302" s="255">
        <v>10620024</v>
      </c>
      <c r="H1302" s="1" t="s">
        <v>386</v>
      </c>
      <c r="I1302" s="61">
        <v>12</v>
      </c>
      <c r="J1302" s="61">
        <v>3</v>
      </c>
      <c r="K1302" s="61">
        <v>8</v>
      </c>
      <c r="L1302" s="69">
        <f t="shared" si="267"/>
        <v>0.36</v>
      </c>
      <c r="M1302" s="69">
        <f t="shared" si="268"/>
        <v>0.96</v>
      </c>
      <c r="N1302" s="56">
        <f>INDEX(Rate_Chart!$A$1:$AK$127,MATCH(Data!J1302,Rate_Chart!$A$1:$A$127,0),MATCH(Data!K1302,Rate_Chart!$A$1:$AK$1,0))</f>
        <v>34.751112000000006</v>
      </c>
      <c r="O1302" s="57">
        <f t="shared" si="269"/>
        <v>417.01334400000007</v>
      </c>
      <c r="P1302" s="58">
        <f t="shared" si="270"/>
        <v>417.01334400000002</v>
      </c>
      <c r="Q1302" s="58">
        <f t="shared" si="271"/>
        <v>278.00889599999999</v>
      </c>
      <c r="R1302" s="66">
        <f t="shared" si="272"/>
        <v>7.2977335200000022</v>
      </c>
      <c r="S1302" s="64">
        <f t="shared" si="273"/>
        <v>45</v>
      </c>
      <c r="T1302" s="66">
        <f t="shared" si="274"/>
        <v>469.31107752000008</v>
      </c>
      <c r="U1302" s="68">
        <f t="shared" si="275"/>
        <v>39.109256460000005</v>
      </c>
      <c r="V1302" s="68">
        <f t="shared" si="276"/>
        <v>469.31107752000003</v>
      </c>
      <c r="W1302" s="68">
        <f t="shared" si="277"/>
        <v>312.87405168000004</v>
      </c>
    </row>
    <row r="1303" spans="1:23" x14ac:dyDescent="0.25">
      <c r="A1303" s="1" t="s">
        <v>908</v>
      </c>
      <c r="B1303" s="1" t="s">
        <v>395</v>
      </c>
      <c r="C1303" s="1" t="s">
        <v>589</v>
      </c>
      <c r="D1303" s="1" t="s">
        <v>592</v>
      </c>
      <c r="E1303" s="1" t="s">
        <v>348</v>
      </c>
      <c r="F1303" s="62" t="str">
        <f t="shared" si="266"/>
        <v>60610</v>
      </c>
      <c r="G1303" s="255">
        <v>10620024</v>
      </c>
      <c r="H1303" s="1" t="s">
        <v>386</v>
      </c>
      <c r="I1303" s="61">
        <v>5</v>
      </c>
      <c r="J1303" s="61">
        <v>5</v>
      </c>
      <c r="K1303" s="61">
        <v>8.1</v>
      </c>
      <c r="L1303" s="69">
        <f t="shared" si="267"/>
        <v>0.25</v>
      </c>
      <c r="M1303" s="69">
        <f t="shared" si="268"/>
        <v>0.40500000000000003</v>
      </c>
      <c r="N1303" s="56">
        <f>INDEX(Rate_Chart!$A$1:$AK$127,MATCH(Data!J1303,Rate_Chart!$A$1:$A$127,0),MATCH(Data!K1303,Rate_Chart!$A$1:$AK$1,0))</f>
        <v>43.3691259</v>
      </c>
      <c r="O1303" s="57">
        <f t="shared" si="269"/>
        <v>216.8456295</v>
      </c>
      <c r="P1303" s="58">
        <f t="shared" si="270"/>
        <v>417.01082596153844</v>
      </c>
      <c r="Q1303" s="58">
        <f t="shared" si="271"/>
        <v>278.00721730769231</v>
      </c>
      <c r="R1303" s="66">
        <f t="shared" si="272"/>
        <v>3.7947985162500002</v>
      </c>
      <c r="S1303" s="64">
        <f t="shared" si="273"/>
        <v>18.75</v>
      </c>
      <c r="T1303" s="66">
        <f t="shared" si="274"/>
        <v>239.39042801625001</v>
      </c>
      <c r="U1303" s="68">
        <f t="shared" si="275"/>
        <v>47.87808560325</v>
      </c>
      <c r="V1303" s="68">
        <f t="shared" si="276"/>
        <v>460.36620772355764</v>
      </c>
      <c r="W1303" s="68">
        <f t="shared" si="277"/>
        <v>306.91080514903842</v>
      </c>
    </row>
    <row r="1304" spans="1:23" x14ac:dyDescent="0.25">
      <c r="A1304" s="1" t="s">
        <v>909</v>
      </c>
      <c r="B1304" s="1" t="s">
        <v>394</v>
      </c>
      <c r="C1304" s="1" t="s">
        <v>589</v>
      </c>
      <c r="D1304" s="1" t="s">
        <v>592</v>
      </c>
      <c r="E1304" s="1" t="s">
        <v>348</v>
      </c>
      <c r="F1304" s="62" t="str">
        <f t="shared" si="266"/>
        <v>60610</v>
      </c>
      <c r="G1304" s="255">
        <v>10620024</v>
      </c>
      <c r="H1304" s="1" t="s">
        <v>386</v>
      </c>
      <c r="I1304" s="61">
        <v>8</v>
      </c>
      <c r="J1304" s="61">
        <v>3</v>
      </c>
      <c r="K1304" s="61">
        <v>8</v>
      </c>
      <c r="L1304" s="69">
        <f t="shared" si="267"/>
        <v>0.24</v>
      </c>
      <c r="M1304" s="69">
        <f t="shared" si="268"/>
        <v>0.64</v>
      </c>
      <c r="N1304" s="56">
        <f>INDEX(Rate_Chart!$A$1:$AK$127,MATCH(Data!J1304,Rate_Chart!$A$1:$A$127,0),MATCH(Data!K1304,Rate_Chart!$A$1:$AK$1,0))</f>
        <v>34.751112000000006</v>
      </c>
      <c r="O1304" s="57">
        <f t="shared" si="269"/>
        <v>278.00889600000005</v>
      </c>
      <c r="P1304" s="58">
        <f t="shared" si="270"/>
        <v>417.01334400000002</v>
      </c>
      <c r="Q1304" s="58">
        <f t="shared" si="271"/>
        <v>278.00889599999999</v>
      </c>
      <c r="R1304" s="66">
        <f t="shared" si="272"/>
        <v>4.8651556800000018</v>
      </c>
      <c r="S1304" s="64">
        <f t="shared" si="273"/>
        <v>30</v>
      </c>
      <c r="T1304" s="66">
        <f t="shared" si="274"/>
        <v>312.87405168000004</v>
      </c>
      <c r="U1304" s="68">
        <f t="shared" si="275"/>
        <v>39.109256460000005</v>
      </c>
      <c r="V1304" s="68">
        <f t="shared" si="276"/>
        <v>469.31107752000003</v>
      </c>
      <c r="W1304" s="68">
        <f t="shared" si="277"/>
        <v>312.87405168000004</v>
      </c>
    </row>
    <row r="1305" spans="1:23" x14ac:dyDescent="0.25">
      <c r="A1305" s="1" t="s">
        <v>910</v>
      </c>
      <c r="B1305" s="1" t="s">
        <v>394</v>
      </c>
      <c r="C1305" s="1" t="s">
        <v>589</v>
      </c>
      <c r="D1305" s="1" t="s">
        <v>592</v>
      </c>
      <c r="E1305" s="1" t="s">
        <v>348</v>
      </c>
      <c r="F1305" s="62" t="str">
        <f t="shared" si="266"/>
        <v>60610</v>
      </c>
      <c r="G1305" s="255">
        <v>10620024</v>
      </c>
      <c r="H1305" s="1" t="s">
        <v>386</v>
      </c>
      <c r="I1305" s="61">
        <v>8</v>
      </c>
      <c r="J1305" s="61">
        <v>3</v>
      </c>
      <c r="K1305" s="61">
        <v>8</v>
      </c>
      <c r="L1305" s="69">
        <f t="shared" si="267"/>
        <v>0.24</v>
      </c>
      <c r="M1305" s="69">
        <f t="shared" si="268"/>
        <v>0.64</v>
      </c>
      <c r="N1305" s="56">
        <f>INDEX(Rate_Chart!$A$1:$AK$127,MATCH(Data!J1305,Rate_Chart!$A$1:$A$127,0),MATCH(Data!K1305,Rate_Chart!$A$1:$AK$1,0))</f>
        <v>34.751112000000006</v>
      </c>
      <c r="O1305" s="57">
        <f t="shared" si="269"/>
        <v>278.00889600000005</v>
      </c>
      <c r="P1305" s="58">
        <f t="shared" si="270"/>
        <v>417.01334400000002</v>
      </c>
      <c r="Q1305" s="58">
        <f t="shared" si="271"/>
        <v>278.00889599999999</v>
      </c>
      <c r="R1305" s="66">
        <f t="shared" si="272"/>
        <v>4.8651556800000018</v>
      </c>
      <c r="S1305" s="64">
        <f t="shared" si="273"/>
        <v>30</v>
      </c>
      <c r="T1305" s="66">
        <f t="shared" si="274"/>
        <v>312.87405168000004</v>
      </c>
      <c r="U1305" s="68">
        <f t="shared" si="275"/>
        <v>39.109256460000005</v>
      </c>
      <c r="V1305" s="68">
        <f t="shared" si="276"/>
        <v>469.31107752000003</v>
      </c>
      <c r="W1305" s="68">
        <f t="shared" si="277"/>
        <v>312.87405168000004</v>
      </c>
    </row>
    <row r="1306" spans="1:23" x14ac:dyDescent="0.25">
      <c r="A1306" s="1" t="s">
        <v>910</v>
      </c>
      <c r="B1306" s="1" t="s">
        <v>395</v>
      </c>
      <c r="C1306" s="1" t="s">
        <v>589</v>
      </c>
      <c r="D1306" s="1" t="s">
        <v>592</v>
      </c>
      <c r="E1306" s="1" t="s">
        <v>348</v>
      </c>
      <c r="F1306" s="62" t="str">
        <f t="shared" si="266"/>
        <v>60610</v>
      </c>
      <c r="G1306" s="255">
        <v>10620024</v>
      </c>
      <c r="H1306" s="1" t="s">
        <v>386</v>
      </c>
      <c r="I1306" s="61">
        <v>9</v>
      </c>
      <c r="J1306" s="61">
        <v>4.4000000000000004</v>
      </c>
      <c r="K1306" s="61">
        <v>8.1</v>
      </c>
      <c r="L1306" s="69">
        <f t="shared" si="267"/>
        <v>0.39600000000000002</v>
      </c>
      <c r="M1306" s="69">
        <f t="shared" si="268"/>
        <v>0.72899999999999987</v>
      </c>
      <c r="N1306" s="56">
        <f>INDEX(Rate_Chart!$A$1:$AK$127,MATCH(Data!J1306,Rate_Chart!$A$1:$A$127,0),MATCH(Data!K1306,Rate_Chart!$A$1:$AK$1,0))</f>
        <v>40.867125900000005</v>
      </c>
      <c r="O1306" s="57">
        <f t="shared" si="269"/>
        <v>367.80413310000006</v>
      </c>
      <c r="P1306" s="58">
        <f t="shared" si="270"/>
        <v>417.01148877551026</v>
      </c>
      <c r="Q1306" s="58">
        <f t="shared" si="271"/>
        <v>278.00765918367352</v>
      </c>
      <c r="R1306" s="66">
        <f t="shared" si="272"/>
        <v>6.4365723292500014</v>
      </c>
      <c r="S1306" s="64">
        <f t="shared" si="273"/>
        <v>33.75</v>
      </c>
      <c r="T1306" s="66">
        <f t="shared" si="274"/>
        <v>407.99070542925006</v>
      </c>
      <c r="U1306" s="68">
        <f t="shared" si="275"/>
        <v>45.332300603250005</v>
      </c>
      <c r="V1306" s="68">
        <f t="shared" si="276"/>
        <v>462.57449595153065</v>
      </c>
      <c r="W1306" s="68">
        <f t="shared" si="277"/>
        <v>308.38299730102045</v>
      </c>
    </row>
    <row r="1307" spans="1:23" x14ac:dyDescent="0.25">
      <c r="A1307" s="1" t="s">
        <v>911</v>
      </c>
      <c r="B1307" s="1" t="s">
        <v>394</v>
      </c>
      <c r="C1307" s="1" t="s">
        <v>589</v>
      </c>
      <c r="D1307" s="1" t="s">
        <v>592</v>
      </c>
      <c r="E1307" s="1" t="s">
        <v>348</v>
      </c>
      <c r="F1307" s="62" t="str">
        <f t="shared" si="266"/>
        <v>60610</v>
      </c>
      <c r="G1307" s="255">
        <v>10620024</v>
      </c>
      <c r="H1307" s="1" t="s">
        <v>386</v>
      </c>
      <c r="I1307" s="61">
        <v>9</v>
      </c>
      <c r="J1307" s="61">
        <v>3.1</v>
      </c>
      <c r="K1307" s="61">
        <v>8</v>
      </c>
      <c r="L1307" s="69">
        <f t="shared" si="267"/>
        <v>0.27900000000000003</v>
      </c>
      <c r="M1307" s="69">
        <f t="shared" si="268"/>
        <v>0.72</v>
      </c>
      <c r="N1307" s="56">
        <f>INDEX(Rate_Chart!$A$1:$AK$127,MATCH(Data!J1307,Rate_Chart!$A$1:$A$127,0),MATCH(Data!K1307,Rate_Chart!$A$1:$AK$1,0))</f>
        <v>35.168112000000008</v>
      </c>
      <c r="O1307" s="57">
        <f t="shared" si="269"/>
        <v>316.51300800000007</v>
      </c>
      <c r="P1307" s="58">
        <f t="shared" si="270"/>
        <v>417.01318577075102</v>
      </c>
      <c r="Q1307" s="58">
        <f t="shared" si="271"/>
        <v>278.00879051383401</v>
      </c>
      <c r="R1307" s="66">
        <f t="shared" si="272"/>
        <v>5.5389776400000015</v>
      </c>
      <c r="S1307" s="64">
        <f t="shared" si="273"/>
        <v>33.75</v>
      </c>
      <c r="T1307" s="66">
        <f t="shared" si="274"/>
        <v>355.80198564000005</v>
      </c>
      <c r="U1307" s="68">
        <f t="shared" si="275"/>
        <v>39.533553960000006</v>
      </c>
      <c r="V1307" s="68">
        <f t="shared" si="276"/>
        <v>468.77731968379447</v>
      </c>
      <c r="W1307" s="68">
        <f t="shared" si="277"/>
        <v>312.51821312252963</v>
      </c>
    </row>
    <row r="1308" spans="1:23" x14ac:dyDescent="0.25">
      <c r="A1308" s="1" t="s">
        <v>911</v>
      </c>
      <c r="B1308" s="1" t="s">
        <v>395</v>
      </c>
      <c r="C1308" s="1" t="s">
        <v>589</v>
      </c>
      <c r="D1308" s="1" t="s">
        <v>592</v>
      </c>
      <c r="E1308" s="1" t="s">
        <v>348</v>
      </c>
      <c r="F1308" s="62" t="str">
        <f t="shared" si="266"/>
        <v>60610</v>
      </c>
      <c r="G1308" s="255">
        <v>10620024</v>
      </c>
      <c r="H1308" s="1" t="s">
        <v>386</v>
      </c>
      <c r="I1308" s="61">
        <v>8</v>
      </c>
      <c r="J1308" s="61">
        <v>3</v>
      </c>
      <c r="K1308" s="61">
        <v>8</v>
      </c>
      <c r="L1308" s="69">
        <f t="shared" si="267"/>
        <v>0.24</v>
      </c>
      <c r="M1308" s="69">
        <f t="shared" si="268"/>
        <v>0.64</v>
      </c>
      <c r="N1308" s="56">
        <f>INDEX(Rate_Chart!$A$1:$AK$127,MATCH(Data!J1308,Rate_Chart!$A$1:$A$127,0),MATCH(Data!K1308,Rate_Chart!$A$1:$AK$1,0))</f>
        <v>34.751112000000006</v>
      </c>
      <c r="O1308" s="57">
        <f t="shared" si="269"/>
        <v>278.00889600000005</v>
      </c>
      <c r="P1308" s="58">
        <f t="shared" si="270"/>
        <v>417.01334400000002</v>
      </c>
      <c r="Q1308" s="58">
        <f t="shared" si="271"/>
        <v>278.00889599999999</v>
      </c>
      <c r="R1308" s="66">
        <f t="shared" si="272"/>
        <v>4.8651556800000018</v>
      </c>
      <c r="S1308" s="64">
        <f t="shared" si="273"/>
        <v>30</v>
      </c>
      <c r="T1308" s="66">
        <f t="shared" si="274"/>
        <v>312.87405168000004</v>
      </c>
      <c r="U1308" s="68">
        <f t="shared" si="275"/>
        <v>39.109256460000005</v>
      </c>
      <c r="V1308" s="68">
        <f t="shared" si="276"/>
        <v>469.31107752000003</v>
      </c>
      <c r="W1308" s="68">
        <f t="shared" si="277"/>
        <v>312.87405168000004</v>
      </c>
    </row>
    <row r="1309" spans="1:23" x14ac:dyDescent="0.25">
      <c r="A1309" s="1" t="s">
        <v>912</v>
      </c>
      <c r="B1309" s="1" t="s">
        <v>394</v>
      </c>
      <c r="C1309" s="1" t="s">
        <v>589</v>
      </c>
      <c r="D1309" s="1" t="s">
        <v>592</v>
      </c>
      <c r="E1309" s="1" t="s">
        <v>348</v>
      </c>
      <c r="F1309" s="62" t="str">
        <f t="shared" si="266"/>
        <v>60610</v>
      </c>
      <c r="G1309" s="255">
        <v>10620024</v>
      </c>
      <c r="H1309" s="1" t="s">
        <v>386</v>
      </c>
      <c r="I1309" s="61">
        <v>14</v>
      </c>
      <c r="J1309" s="61">
        <v>3.4</v>
      </c>
      <c r="K1309" s="61">
        <v>8</v>
      </c>
      <c r="L1309" s="69">
        <f t="shared" si="267"/>
        <v>0.47600000000000003</v>
      </c>
      <c r="M1309" s="69">
        <f t="shared" si="268"/>
        <v>1.1200000000000001</v>
      </c>
      <c r="N1309" s="56">
        <f>INDEX(Rate_Chart!$A$1:$AK$127,MATCH(Data!J1309,Rate_Chart!$A$1:$A$127,0),MATCH(Data!K1309,Rate_Chart!$A$1:$AK$1,0))</f>
        <v>36.419112000000005</v>
      </c>
      <c r="O1309" s="57">
        <f t="shared" si="269"/>
        <v>509.86756800000006</v>
      </c>
      <c r="P1309" s="58">
        <f t="shared" si="270"/>
        <v>417.01273282442747</v>
      </c>
      <c r="Q1309" s="58">
        <f t="shared" si="271"/>
        <v>278.00848854961833</v>
      </c>
      <c r="R1309" s="66">
        <f t="shared" si="272"/>
        <v>8.9226824400000027</v>
      </c>
      <c r="S1309" s="64">
        <f t="shared" si="273"/>
        <v>52.5</v>
      </c>
      <c r="T1309" s="66">
        <f t="shared" si="274"/>
        <v>571.29025044000002</v>
      </c>
      <c r="U1309" s="68">
        <f t="shared" si="275"/>
        <v>40.806446460000004</v>
      </c>
      <c r="V1309" s="68">
        <f t="shared" si="276"/>
        <v>467.24938694656487</v>
      </c>
      <c r="W1309" s="68">
        <f t="shared" si="277"/>
        <v>311.49959129770991</v>
      </c>
    </row>
    <row r="1310" spans="1:23" x14ac:dyDescent="0.25">
      <c r="A1310" s="1" t="s">
        <v>912</v>
      </c>
      <c r="B1310" s="1" t="s">
        <v>395</v>
      </c>
      <c r="C1310" s="1" t="s">
        <v>589</v>
      </c>
      <c r="D1310" s="1" t="s">
        <v>592</v>
      </c>
      <c r="E1310" s="1" t="s">
        <v>348</v>
      </c>
      <c r="F1310" s="62" t="str">
        <f t="shared" si="266"/>
        <v>60610</v>
      </c>
      <c r="G1310" s="255">
        <v>10620024</v>
      </c>
      <c r="H1310" s="1" t="s">
        <v>386</v>
      </c>
      <c r="I1310" s="61">
        <v>8</v>
      </c>
      <c r="J1310" s="61">
        <v>4.9000000000000004</v>
      </c>
      <c r="K1310" s="61">
        <v>8.1</v>
      </c>
      <c r="L1310" s="69">
        <f t="shared" si="267"/>
        <v>0.39200000000000002</v>
      </c>
      <c r="M1310" s="69">
        <f t="shared" si="268"/>
        <v>0.64800000000000002</v>
      </c>
      <c r="N1310" s="56">
        <f>INDEX(Rate_Chart!$A$1:$AK$127,MATCH(Data!J1310,Rate_Chart!$A$1:$A$127,0),MATCH(Data!K1310,Rate_Chart!$A$1:$AK$1,0))</f>
        <v>42.952125899999999</v>
      </c>
      <c r="O1310" s="57">
        <f t="shared" si="269"/>
        <v>343.61700719999999</v>
      </c>
      <c r="P1310" s="58">
        <f t="shared" si="270"/>
        <v>417.01093106796111</v>
      </c>
      <c r="Q1310" s="58">
        <f t="shared" si="271"/>
        <v>278.00728737864074</v>
      </c>
      <c r="R1310" s="66">
        <f t="shared" si="272"/>
        <v>6.013297626</v>
      </c>
      <c r="S1310" s="64">
        <f t="shared" si="273"/>
        <v>30</v>
      </c>
      <c r="T1310" s="66">
        <f t="shared" si="274"/>
        <v>379.63030482599999</v>
      </c>
      <c r="U1310" s="68">
        <f t="shared" si="275"/>
        <v>47.453788103249998</v>
      </c>
      <c r="V1310" s="68">
        <f t="shared" si="276"/>
        <v>460.7163893519417</v>
      </c>
      <c r="W1310" s="68">
        <f t="shared" si="277"/>
        <v>307.14425956796111</v>
      </c>
    </row>
    <row r="1311" spans="1:23" x14ac:dyDescent="0.25">
      <c r="A1311" s="1" t="s">
        <v>913</v>
      </c>
      <c r="B1311" s="1" t="s">
        <v>394</v>
      </c>
      <c r="C1311" s="1" t="s">
        <v>589</v>
      </c>
      <c r="D1311" s="1" t="s">
        <v>592</v>
      </c>
      <c r="E1311" s="1" t="s">
        <v>348</v>
      </c>
      <c r="F1311" s="62" t="str">
        <f t="shared" si="266"/>
        <v>60610</v>
      </c>
      <c r="G1311" s="255">
        <v>10620024</v>
      </c>
      <c r="H1311" s="1" t="s">
        <v>386</v>
      </c>
      <c r="I1311" s="61">
        <v>11</v>
      </c>
      <c r="J1311" s="61">
        <v>3</v>
      </c>
      <c r="K1311" s="61">
        <v>8</v>
      </c>
      <c r="L1311" s="69">
        <f t="shared" si="267"/>
        <v>0.33</v>
      </c>
      <c r="M1311" s="69">
        <f t="shared" si="268"/>
        <v>0.88</v>
      </c>
      <c r="N1311" s="56">
        <f>INDEX(Rate_Chart!$A$1:$AK$127,MATCH(Data!J1311,Rate_Chart!$A$1:$A$127,0),MATCH(Data!K1311,Rate_Chart!$A$1:$AK$1,0))</f>
        <v>34.751112000000006</v>
      </c>
      <c r="O1311" s="57">
        <f t="shared" si="269"/>
        <v>382.26223200000004</v>
      </c>
      <c r="P1311" s="58">
        <f t="shared" si="270"/>
        <v>417.01334400000002</v>
      </c>
      <c r="Q1311" s="58">
        <f t="shared" si="271"/>
        <v>278.00889599999999</v>
      </c>
      <c r="R1311" s="66">
        <f t="shared" si="272"/>
        <v>6.6895890600000012</v>
      </c>
      <c r="S1311" s="64">
        <f t="shared" si="273"/>
        <v>41.25</v>
      </c>
      <c r="T1311" s="66">
        <f t="shared" si="274"/>
        <v>430.20182106000004</v>
      </c>
      <c r="U1311" s="68">
        <f t="shared" si="275"/>
        <v>39.109256460000005</v>
      </c>
      <c r="V1311" s="68">
        <f t="shared" si="276"/>
        <v>469.31107752000003</v>
      </c>
      <c r="W1311" s="68">
        <f t="shared" si="277"/>
        <v>312.87405168000004</v>
      </c>
    </row>
    <row r="1312" spans="1:23" x14ac:dyDescent="0.25">
      <c r="A1312" s="1" t="s">
        <v>913</v>
      </c>
      <c r="B1312" s="1" t="s">
        <v>395</v>
      </c>
      <c r="C1312" s="1" t="s">
        <v>589</v>
      </c>
      <c r="D1312" s="1" t="s">
        <v>592</v>
      </c>
      <c r="E1312" s="1" t="s">
        <v>348</v>
      </c>
      <c r="F1312" s="62" t="str">
        <f t="shared" si="266"/>
        <v>60610</v>
      </c>
      <c r="G1312" s="255">
        <v>10620024</v>
      </c>
      <c r="H1312" s="1" t="s">
        <v>386</v>
      </c>
      <c r="I1312" s="61">
        <v>5</v>
      </c>
      <c r="J1312" s="61">
        <v>3</v>
      </c>
      <c r="K1312" s="61">
        <v>8</v>
      </c>
      <c r="L1312" s="69">
        <f t="shared" si="267"/>
        <v>0.15</v>
      </c>
      <c r="M1312" s="69">
        <f t="shared" si="268"/>
        <v>0.4</v>
      </c>
      <c r="N1312" s="56">
        <f>INDEX(Rate_Chart!$A$1:$AK$127,MATCH(Data!J1312,Rate_Chart!$A$1:$A$127,0),MATCH(Data!K1312,Rate_Chart!$A$1:$AK$1,0))</f>
        <v>34.751112000000006</v>
      </c>
      <c r="O1312" s="57">
        <f t="shared" si="269"/>
        <v>173.75556000000003</v>
      </c>
      <c r="P1312" s="58">
        <f t="shared" si="270"/>
        <v>417.01334400000002</v>
      </c>
      <c r="Q1312" s="58">
        <f t="shared" si="271"/>
        <v>278.00889599999999</v>
      </c>
      <c r="R1312" s="66">
        <f t="shared" si="272"/>
        <v>3.040722300000001</v>
      </c>
      <c r="S1312" s="64">
        <f t="shared" si="273"/>
        <v>18.75</v>
      </c>
      <c r="T1312" s="66">
        <f t="shared" si="274"/>
        <v>195.54628230000003</v>
      </c>
      <c r="U1312" s="68">
        <f t="shared" si="275"/>
        <v>39.109256460000005</v>
      </c>
      <c r="V1312" s="68">
        <f t="shared" si="276"/>
        <v>469.31107752000003</v>
      </c>
      <c r="W1312" s="68">
        <f t="shared" si="277"/>
        <v>312.87405168000004</v>
      </c>
    </row>
    <row r="1313" spans="1:23" x14ac:dyDescent="0.25">
      <c r="A1313" s="1" t="s">
        <v>914</v>
      </c>
      <c r="B1313" s="1" t="s">
        <v>394</v>
      </c>
      <c r="C1313" s="1" t="s">
        <v>589</v>
      </c>
      <c r="D1313" s="1" t="s">
        <v>592</v>
      </c>
      <c r="E1313" s="1" t="s">
        <v>348</v>
      </c>
      <c r="F1313" s="62" t="str">
        <f t="shared" si="266"/>
        <v>60610</v>
      </c>
      <c r="G1313" s="255">
        <v>10620024</v>
      </c>
      <c r="H1313" s="1" t="s">
        <v>386</v>
      </c>
      <c r="I1313" s="61">
        <v>11</v>
      </c>
      <c r="J1313" s="61">
        <v>3</v>
      </c>
      <c r="K1313" s="61">
        <v>8</v>
      </c>
      <c r="L1313" s="69">
        <f t="shared" si="267"/>
        <v>0.33</v>
      </c>
      <c r="M1313" s="69">
        <f t="shared" si="268"/>
        <v>0.88</v>
      </c>
      <c r="N1313" s="56">
        <f>INDEX(Rate_Chart!$A$1:$AK$127,MATCH(Data!J1313,Rate_Chart!$A$1:$A$127,0),MATCH(Data!K1313,Rate_Chart!$A$1:$AK$1,0))</f>
        <v>34.751112000000006</v>
      </c>
      <c r="O1313" s="57">
        <f t="shared" si="269"/>
        <v>382.26223200000004</v>
      </c>
      <c r="P1313" s="58">
        <f t="shared" si="270"/>
        <v>417.01334400000002</v>
      </c>
      <c r="Q1313" s="58">
        <f t="shared" si="271"/>
        <v>278.00889599999999</v>
      </c>
      <c r="R1313" s="66">
        <f t="shared" si="272"/>
        <v>6.6895890600000012</v>
      </c>
      <c r="S1313" s="64">
        <f t="shared" si="273"/>
        <v>41.25</v>
      </c>
      <c r="T1313" s="66">
        <f t="shared" si="274"/>
        <v>430.20182106000004</v>
      </c>
      <c r="U1313" s="68">
        <f t="shared" si="275"/>
        <v>39.109256460000005</v>
      </c>
      <c r="V1313" s="68">
        <f t="shared" si="276"/>
        <v>469.31107752000003</v>
      </c>
      <c r="W1313" s="68">
        <f t="shared" si="277"/>
        <v>312.87405168000004</v>
      </c>
    </row>
    <row r="1314" spans="1:23" x14ac:dyDescent="0.25">
      <c r="A1314" s="1" t="s">
        <v>914</v>
      </c>
      <c r="B1314" s="1" t="s">
        <v>395</v>
      </c>
      <c r="C1314" s="1" t="s">
        <v>589</v>
      </c>
      <c r="D1314" s="1" t="s">
        <v>592</v>
      </c>
      <c r="E1314" s="1" t="s">
        <v>348</v>
      </c>
      <c r="F1314" s="62" t="str">
        <f t="shared" si="266"/>
        <v>60610</v>
      </c>
      <c r="G1314" s="255">
        <v>10620024</v>
      </c>
      <c r="H1314" s="1" t="s">
        <v>386</v>
      </c>
      <c r="I1314" s="61">
        <v>6</v>
      </c>
      <c r="J1314" s="61">
        <v>4.7</v>
      </c>
      <c r="K1314" s="61">
        <v>8.1</v>
      </c>
      <c r="L1314" s="69">
        <f t="shared" si="267"/>
        <v>0.28200000000000003</v>
      </c>
      <c r="M1314" s="69">
        <f t="shared" si="268"/>
        <v>0.48599999999999993</v>
      </c>
      <c r="N1314" s="56">
        <f>INDEX(Rate_Chart!$A$1:$AK$127,MATCH(Data!J1314,Rate_Chart!$A$1:$A$127,0),MATCH(Data!K1314,Rate_Chart!$A$1:$AK$1,0))</f>
        <v>42.118125900000003</v>
      </c>
      <c r="O1314" s="57">
        <f t="shared" si="269"/>
        <v>252.70875540000003</v>
      </c>
      <c r="P1314" s="58">
        <f t="shared" si="270"/>
        <v>417.01114752475246</v>
      </c>
      <c r="Q1314" s="58">
        <f t="shared" si="271"/>
        <v>278.00743168316831</v>
      </c>
      <c r="R1314" s="66">
        <f t="shared" si="272"/>
        <v>4.4224032195000014</v>
      </c>
      <c r="S1314" s="64">
        <f t="shared" si="273"/>
        <v>22.5</v>
      </c>
      <c r="T1314" s="66">
        <f t="shared" si="274"/>
        <v>279.63115861950001</v>
      </c>
      <c r="U1314" s="68">
        <f t="shared" si="275"/>
        <v>46.605193103250002</v>
      </c>
      <c r="V1314" s="68">
        <f t="shared" si="276"/>
        <v>461.43755547772275</v>
      </c>
      <c r="W1314" s="68">
        <f t="shared" si="277"/>
        <v>307.62503698514848</v>
      </c>
    </row>
    <row r="1315" spans="1:23" x14ac:dyDescent="0.25">
      <c r="A1315" s="1" t="s">
        <v>915</v>
      </c>
      <c r="B1315" s="1" t="s">
        <v>394</v>
      </c>
      <c r="C1315" s="1" t="s">
        <v>589</v>
      </c>
      <c r="D1315" s="1" t="s">
        <v>592</v>
      </c>
      <c r="E1315" s="1" t="s">
        <v>348</v>
      </c>
      <c r="F1315" s="62" t="str">
        <f t="shared" si="266"/>
        <v>60610</v>
      </c>
      <c r="G1315" s="255">
        <v>10620024</v>
      </c>
      <c r="H1315" s="1" t="s">
        <v>386</v>
      </c>
      <c r="I1315" s="61">
        <v>10</v>
      </c>
      <c r="J1315" s="61">
        <v>3</v>
      </c>
      <c r="K1315" s="61">
        <v>8</v>
      </c>
      <c r="L1315" s="69">
        <f t="shared" si="267"/>
        <v>0.3</v>
      </c>
      <c r="M1315" s="69">
        <f t="shared" si="268"/>
        <v>0.8</v>
      </c>
      <c r="N1315" s="56">
        <f>INDEX(Rate_Chart!$A$1:$AK$127,MATCH(Data!J1315,Rate_Chart!$A$1:$A$127,0),MATCH(Data!K1315,Rate_Chart!$A$1:$AK$1,0))</f>
        <v>34.751112000000006</v>
      </c>
      <c r="O1315" s="57">
        <f t="shared" si="269"/>
        <v>347.51112000000006</v>
      </c>
      <c r="P1315" s="58">
        <f t="shared" si="270"/>
        <v>417.01334400000002</v>
      </c>
      <c r="Q1315" s="58">
        <f t="shared" si="271"/>
        <v>278.00889599999999</v>
      </c>
      <c r="R1315" s="66">
        <f t="shared" si="272"/>
        <v>6.081444600000002</v>
      </c>
      <c r="S1315" s="64">
        <f t="shared" si="273"/>
        <v>37.5</v>
      </c>
      <c r="T1315" s="66">
        <f t="shared" si="274"/>
        <v>391.09256460000006</v>
      </c>
      <c r="U1315" s="68">
        <f t="shared" si="275"/>
        <v>39.109256460000005</v>
      </c>
      <c r="V1315" s="68">
        <f t="shared" si="276"/>
        <v>469.31107752000003</v>
      </c>
      <c r="W1315" s="68">
        <f t="shared" si="277"/>
        <v>312.87405168000004</v>
      </c>
    </row>
    <row r="1316" spans="1:23" x14ac:dyDescent="0.25">
      <c r="A1316" s="1" t="s">
        <v>915</v>
      </c>
      <c r="B1316" s="1" t="s">
        <v>395</v>
      </c>
      <c r="C1316" s="1" t="s">
        <v>589</v>
      </c>
      <c r="D1316" s="1" t="s">
        <v>592</v>
      </c>
      <c r="E1316" s="1" t="s">
        <v>348</v>
      </c>
      <c r="F1316" s="62" t="str">
        <f t="shared" si="266"/>
        <v>60610</v>
      </c>
      <c r="G1316" s="255">
        <v>10620024</v>
      </c>
      <c r="H1316" s="1" t="s">
        <v>385</v>
      </c>
      <c r="I1316" s="61">
        <v>5</v>
      </c>
      <c r="J1316" s="61">
        <v>6.8</v>
      </c>
      <c r="K1316" s="61">
        <v>8.8000000000000007</v>
      </c>
      <c r="L1316" s="69">
        <f t="shared" si="267"/>
        <v>0.34</v>
      </c>
      <c r="M1316" s="69">
        <f t="shared" si="268"/>
        <v>0.44</v>
      </c>
      <c r="N1316" s="56">
        <f>INDEX(Rate_Chart!$A$1:$AK$127,MATCH(Data!J1316,Rate_Chart!$A$1:$A$127,0),MATCH(Data!K1316,Rate_Chart!$A$1:$AK$1,0))</f>
        <v>56.212200000000003</v>
      </c>
      <c r="O1316" s="57">
        <f t="shared" si="269"/>
        <v>281.06100000000004</v>
      </c>
      <c r="P1316" s="58">
        <f t="shared" si="270"/>
        <v>443.78052631578947</v>
      </c>
      <c r="Q1316" s="58">
        <f t="shared" si="271"/>
        <v>295.8536842105263</v>
      </c>
      <c r="R1316" s="66">
        <f t="shared" si="272"/>
        <v>4.9185675000000009</v>
      </c>
      <c r="S1316" s="64">
        <f t="shared" si="273"/>
        <v>18.75</v>
      </c>
      <c r="T1316" s="66">
        <f t="shared" si="274"/>
        <v>304.72956750000003</v>
      </c>
      <c r="U1316" s="68">
        <f t="shared" si="275"/>
        <v>60.945913500000003</v>
      </c>
      <c r="V1316" s="68">
        <f t="shared" si="276"/>
        <v>481.15194868421054</v>
      </c>
      <c r="W1316" s="68">
        <f t="shared" si="277"/>
        <v>320.76796578947369</v>
      </c>
    </row>
    <row r="1317" spans="1:23" x14ac:dyDescent="0.25">
      <c r="A1317" s="1" t="s">
        <v>916</v>
      </c>
      <c r="B1317" s="1" t="s">
        <v>394</v>
      </c>
      <c r="C1317" s="1" t="s">
        <v>589</v>
      </c>
      <c r="D1317" s="1" t="s">
        <v>592</v>
      </c>
      <c r="E1317" s="1" t="s">
        <v>348</v>
      </c>
      <c r="F1317" s="62" t="str">
        <f t="shared" si="266"/>
        <v>60610</v>
      </c>
      <c r="G1317" s="255">
        <v>10620024</v>
      </c>
      <c r="H1317" s="1" t="s">
        <v>386</v>
      </c>
      <c r="I1317" s="61">
        <v>8</v>
      </c>
      <c r="J1317" s="61">
        <v>3</v>
      </c>
      <c r="K1317" s="61">
        <v>8</v>
      </c>
      <c r="L1317" s="69">
        <f t="shared" si="267"/>
        <v>0.24</v>
      </c>
      <c r="M1317" s="69">
        <f t="shared" si="268"/>
        <v>0.64</v>
      </c>
      <c r="N1317" s="56">
        <f>INDEX(Rate_Chart!$A$1:$AK$127,MATCH(Data!J1317,Rate_Chart!$A$1:$A$127,0),MATCH(Data!K1317,Rate_Chart!$A$1:$AK$1,0))</f>
        <v>34.751112000000006</v>
      </c>
      <c r="O1317" s="57">
        <f t="shared" si="269"/>
        <v>278.00889600000005</v>
      </c>
      <c r="P1317" s="58">
        <f t="shared" si="270"/>
        <v>417.01334400000002</v>
      </c>
      <c r="Q1317" s="58">
        <f t="shared" si="271"/>
        <v>278.00889599999999</v>
      </c>
      <c r="R1317" s="66">
        <f t="shared" si="272"/>
        <v>4.8651556800000018</v>
      </c>
      <c r="S1317" s="64">
        <f t="shared" si="273"/>
        <v>30</v>
      </c>
      <c r="T1317" s="66">
        <f t="shared" si="274"/>
        <v>312.87405168000004</v>
      </c>
      <c r="U1317" s="68">
        <f t="shared" si="275"/>
        <v>39.109256460000005</v>
      </c>
      <c r="V1317" s="68">
        <f t="shared" si="276"/>
        <v>469.31107752000003</v>
      </c>
      <c r="W1317" s="68">
        <f t="shared" si="277"/>
        <v>312.87405168000004</v>
      </c>
    </row>
    <row r="1318" spans="1:23" x14ac:dyDescent="0.25">
      <c r="A1318" s="1" t="s">
        <v>916</v>
      </c>
      <c r="B1318" s="1" t="s">
        <v>395</v>
      </c>
      <c r="C1318" s="1" t="s">
        <v>589</v>
      </c>
      <c r="D1318" s="1" t="s">
        <v>592</v>
      </c>
      <c r="E1318" s="1" t="s">
        <v>348</v>
      </c>
      <c r="F1318" s="62" t="str">
        <f t="shared" si="266"/>
        <v>60610</v>
      </c>
      <c r="G1318" s="255">
        <v>10620024</v>
      </c>
      <c r="H1318" s="1" t="s">
        <v>386</v>
      </c>
      <c r="I1318" s="61">
        <v>8</v>
      </c>
      <c r="J1318" s="61">
        <v>4.5</v>
      </c>
      <c r="K1318" s="61">
        <v>8</v>
      </c>
      <c r="L1318" s="69">
        <f t="shared" si="267"/>
        <v>0.36</v>
      </c>
      <c r="M1318" s="69">
        <f t="shared" si="268"/>
        <v>0.64</v>
      </c>
      <c r="N1318" s="56">
        <f>INDEX(Rate_Chart!$A$1:$AK$127,MATCH(Data!J1318,Rate_Chart!$A$1:$A$127,0),MATCH(Data!K1318,Rate_Chart!$A$1:$AK$1,0))</f>
        <v>41.006112000000002</v>
      </c>
      <c r="O1318" s="57">
        <f t="shared" si="269"/>
        <v>328.04889600000001</v>
      </c>
      <c r="P1318" s="58">
        <f t="shared" si="270"/>
        <v>417.01130847457631</v>
      </c>
      <c r="Q1318" s="58">
        <f t="shared" si="271"/>
        <v>278.00753898305089</v>
      </c>
      <c r="R1318" s="66">
        <f t="shared" si="272"/>
        <v>5.740855680000001</v>
      </c>
      <c r="S1318" s="64">
        <f t="shared" si="273"/>
        <v>30</v>
      </c>
      <c r="T1318" s="66">
        <f t="shared" si="274"/>
        <v>363.78975167999999</v>
      </c>
      <c r="U1318" s="68">
        <f t="shared" si="275"/>
        <v>45.473718959999999</v>
      </c>
      <c r="V1318" s="68">
        <f t="shared" si="276"/>
        <v>462.44459959322035</v>
      </c>
      <c r="W1318" s="68">
        <f t="shared" si="277"/>
        <v>308.29639972881358</v>
      </c>
    </row>
    <row r="1319" spans="1:23" x14ac:dyDescent="0.25">
      <c r="A1319" s="1" t="s">
        <v>917</v>
      </c>
      <c r="B1319" s="1" t="s">
        <v>394</v>
      </c>
      <c r="C1319" s="1" t="s">
        <v>589</v>
      </c>
      <c r="D1319" s="1" t="s">
        <v>592</v>
      </c>
      <c r="E1319" s="1" t="s">
        <v>348</v>
      </c>
      <c r="F1319" s="62" t="str">
        <f t="shared" si="266"/>
        <v>60610</v>
      </c>
      <c r="G1319" s="255">
        <v>10620024</v>
      </c>
      <c r="H1319" s="1" t="s">
        <v>386</v>
      </c>
      <c r="I1319" s="61">
        <v>11</v>
      </c>
      <c r="J1319" s="61">
        <v>3</v>
      </c>
      <c r="K1319" s="61">
        <v>8</v>
      </c>
      <c r="L1319" s="69">
        <f t="shared" si="267"/>
        <v>0.33</v>
      </c>
      <c r="M1319" s="69">
        <f t="shared" si="268"/>
        <v>0.88</v>
      </c>
      <c r="N1319" s="56">
        <f>INDEX(Rate_Chart!$A$1:$AK$127,MATCH(Data!J1319,Rate_Chart!$A$1:$A$127,0),MATCH(Data!K1319,Rate_Chart!$A$1:$AK$1,0))</f>
        <v>34.751112000000006</v>
      </c>
      <c r="O1319" s="57">
        <f t="shared" si="269"/>
        <v>382.26223200000004</v>
      </c>
      <c r="P1319" s="58">
        <f t="shared" si="270"/>
        <v>417.01334400000002</v>
      </c>
      <c r="Q1319" s="58">
        <f t="shared" si="271"/>
        <v>278.00889599999999</v>
      </c>
      <c r="R1319" s="66">
        <f t="shared" si="272"/>
        <v>6.6895890600000012</v>
      </c>
      <c r="S1319" s="64">
        <f t="shared" si="273"/>
        <v>41.25</v>
      </c>
      <c r="T1319" s="66">
        <f t="shared" si="274"/>
        <v>430.20182106000004</v>
      </c>
      <c r="U1319" s="68">
        <f t="shared" si="275"/>
        <v>39.109256460000005</v>
      </c>
      <c r="V1319" s="68">
        <f t="shared" si="276"/>
        <v>469.31107752000003</v>
      </c>
      <c r="W1319" s="68">
        <f t="shared" si="277"/>
        <v>312.87405168000004</v>
      </c>
    </row>
    <row r="1320" spans="1:23" x14ac:dyDescent="0.25">
      <c r="A1320" s="1" t="s">
        <v>917</v>
      </c>
      <c r="B1320" s="1" t="s">
        <v>395</v>
      </c>
      <c r="C1320" s="1" t="s">
        <v>589</v>
      </c>
      <c r="D1320" s="1" t="s">
        <v>592</v>
      </c>
      <c r="E1320" s="1" t="s">
        <v>348</v>
      </c>
      <c r="F1320" s="62" t="str">
        <f t="shared" si="266"/>
        <v>60610</v>
      </c>
      <c r="G1320" s="255">
        <v>10620024</v>
      </c>
      <c r="H1320" s="1" t="s">
        <v>386</v>
      </c>
      <c r="I1320" s="61">
        <v>10</v>
      </c>
      <c r="J1320" s="61">
        <v>4.2</v>
      </c>
      <c r="K1320" s="61">
        <v>8</v>
      </c>
      <c r="L1320" s="69">
        <f t="shared" si="267"/>
        <v>0.42</v>
      </c>
      <c r="M1320" s="69">
        <f t="shared" si="268"/>
        <v>0.8</v>
      </c>
      <c r="N1320" s="56">
        <f>INDEX(Rate_Chart!$A$1:$AK$127,MATCH(Data!J1320,Rate_Chart!$A$1:$A$127,0),MATCH(Data!K1320,Rate_Chart!$A$1:$AK$1,0))</f>
        <v>39.755112000000004</v>
      </c>
      <c r="O1320" s="57">
        <f t="shared" si="269"/>
        <v>397.55112000000003</v>
      </c>
      <c r="P1320" s="58">
        <f t="shared" si="270"/>
        <v>417.01166433566436</v>
      </c>
      <c r="Q1320" s="58">
        <f t="shared" si="271"/>
        <v>278.00777622377626</v>
      </c>
      <c r="R1320" s="66">
        <f t="shared" si="272"/>
        <v>6.9571446000000012</v>
      </c>
      <c r="S1320" s="64">
        <f t="shared" si="273"/>
        <v>37.5</v>
      </c>
      <c r="T1320" s="66">
        <f t="shared" si="274"/>
        <v>442.00826460000002</v>
      </c>
      <c r="U1320" s="68">
        <f t="shared" si="275"/>
        <v>44.200826460000002</v>
      </c>
      <c r="V1320" s="68">
        <f t="shared" si="276"/>
        <v>463.64503279720276</v>
      </c>
      <c r="W1320" s="68">
        <f t="shared" si="277"/>
        <v>309.09668853146849</v>
      </c>
    </row>
    <row r="1321" spans="1:23" x14ac:dyDescent="0.25">
      <c r="A1321" s="1" t="s">
        <v>918</v>
      </c>
      <c r="B1321" s="1" t="s">
        <v>394</v>
      </c>
      <c r="C1321" s="1" t="s">
        <v>589</v>
      </c>
      <c r="D1321" s="1" t="s">
        <v>592</v>
      </c>
      <c r="E1321" s="1" t="s">
        <v>348</v>
      </c>
      <c r="F1321" s="62" t="str">
        <f t="shared" si="266"/>
        <v>60610</v>
      </c>
      <c r="G1321" s="255">
        <v>10620024</v>
      </c>
      <c r="H1321" s="1" t="s">
        <v>386</v>
      </c>
      <c r="I1321" s="61">
        <v>16</v>
      </c>
      <c r="J1321" s="61">
        <v>3.7</v>
      </c>
      <c r="K1321" s="61">
        <v>8</v>
      </c>
      <c r="L1321" s="69">
        <f t="shared" si="267"/>
        <v>0.59200000000000008</v>
      </c>
      <c r="M1321" s="69">
        <f t="shared" si="268"/>
        <v>1.28</v>
      </c>
      <c r="N1321" s="56">
        <f>INDEX(Rate_Chart!$A$1:$AK$127,MATCH(Data!J1321,Rate_Chart!$A$1:$A$127,0),MATCH(Data!K1321,Rate_Chart!$A$1:$AK$1,0))</f>
        <v>37.670112000000003</v>
      </c>
      <c r="O1321" s="57">
        <f t="shared" si="269"/>
        <v>602.72179200000005</v>
      </c>
      <c r="P1321" s="58">
        <f t="shared" si="270"/>
        <v>417.0123099630996</v>
      </c>
      <c r="Q1321" s="58">
        <f t="shared" si="271"/>
        <v>278.0082066420664</v>
      </c>
      <c r="R1321" s="66">
        <f t="shared" si="272"/>
        <v>10.547631360000002</v>
      </c>
      <c r="S1321" s="64">
        <f t="shared" si="273"/>
        <v>60</v>
      </c>
      <c r="T1321" s="66">
        <f t="shared" si="274"/>
        <v>673.26942336000002</v>
      </c>
      <c r="U1321" s="68">
        <f t="shared" si="275"/>
        <v>42.079338960000001</v>
      </c>
      <c r="V1321" s="68">
        <f t="shared" si="276"/>
        <v>465.82294051660512</v>
      </c>
      <c r="W1321" s="68">
        <f t="shared" si="277"/>
        <v>310.5486270110701</v>
      </c>
    </row>
    <row r="1322" spans="1:23" x14ac:dyDescent="0.25">
      <c r="A1322" s="1" t="s">
        <v>918</v>
      </c>
      <c r="B1322" s="1" t="s">
        <v>395</v>
      </c>
      <c r="C1322" s="1" t="s">
        <v>589</v>
      </c>
      <c r="D1322" s="1" t="s">
        <v>592</v>
      </c>
      <c r="E1322" s="1" t="s">
        <v>348</v>
      </c>
      <c r="F1322" s="62" t="str">
        <f t="shared" si="266"/>
        <v>60610</v>
      </c>
      <c r="G1322" s="255">
        <v>10620024</v>
      </c>
      <c r="H1322" s="1" t="s">
        <v>386</v>
      </c>
      <c r="I1322" s="61">
        <v>11</v>
      </c>
      <c r="J1322" s="61">
        <v>4.4000000000000004</v>
      </c>
      <c r="K1322" s="61">
        <v>8.1</v>
      </c>
      <c r="L1322" s="69">
        <f t="shared" si="267"/>
        <v>0.48400000000000004</v>
      </c>
      <c r="M1322" s="69">
        <f t="shared" si="268"/>
        <v>0.8909999999999999</v>
      </c>
      <c r="N1322" s="56">
        <f>INDEX(Rate_Chart!$A$1:$AK$127,MATCH(Data!J1322,Rate_Chart!$A$1:$A$127,0),MATCH(Data!K1322,Rate_Chart!$A$1:$AK$1,0))</f>
        <v>40.867125900000005</v>
      </c>
      <c r="O1322" s="57">
        <f t="shared" si="269"/>
        <v>449.53838490000004</v>
      </c>
      <c r="P1322" s="58">
        <f t="shared" si="270"/>
        <v>417.01148877551026</v>
      </c>
      <c r="Q1322" s="58">
        <f t="shared" si="271"/>
        <v>278.00765918367352</v>
      </c>
      <c r="R1322" s="66">
        <f t="shared" si="272"/>
        <v>7.8669217357500019</v>
      </c>
      <c r="S1322" s="64">
        <f t="shared" si="273"/>
        <v>41.25</v>
      </c>
      <c r="T1322" s="66">
        <f t="shared" si="274"/>
        <v>498.65530663575004</v>
      </c>
      <c r="U1322" s="68">
        <f t="shared" si="275"/>
        <v>45.332300603250005</v>
      </c>
      <c r="V1322" s="68">
        <f t="shared" si="276"/>
        <v>462.57449595153065</v>
      </c>
      <c r="W1322" s="68">
        <f t="shared" si="277"/>
        <v>308.38299730102045</v>
      </c>
    </row>
    <row r="1323" spans="1:23" x14ac:dyDescent="0.25">
      <c r="A1323" s="1" t="s">
        <v>882</v>
      </c>
      <c r="B1323" s="1" t="s">
        <v>394</v>
      </c>
      <c r="C1323" s="1" t="s">
        <v>589</v>
      </c>
      <c r="D1323" s="1" t="s">
        <v>592</v>
      </c>
      <c r="E1323" s="1" t="s">
        <v>348</v>
      </c>
      <c r="F1323" s="62" t="str">
        <f t="shared" si="266"/>
        <v>60610</v>
      </c>
      <c r="G1323" s="255">
        <v>10620024</v>
      </c>
      <c r="H1323" s="1" t="s">
        <v>386</v>
      </c>
      <c r="I1323" s="61">
        <v>9</v>
      </c>
      <c r="J1323" s="61">
        <v>3.5</v>
      </c>
      <c r="K1323" s="61">
        <v>8</v>
      </c>
      <c r="L1323" s="69">
        <f t="shared" si="267"/>
        <v>0.315</v>
      </c>
      <c r="M1323" s="69">
        <f t="shared" si="268"/>
        <v>0.72</v>
      </c>
      <c r="N1323" s="56">
        <f>INDEX(Rate_Chart!$A$1:$AK$127,MATCH(Data!J1323,Rate_Chart!$A$1:$A$127,0),MATCH(Data!K1323,Rate_Chart!$A$1:$AK$1,0))</f>
        <v>36.836112000000007</v>
      </c>
      <c r="O1323" s="57">
        <f t="shared" si="269"/>
        <v>331.52500800000007</v>
      </c>
      <c r="P1323" s="58">
        <f t="shared" si="270"/>
        <v>417.01258867924531</v>
      </c>
      <c r="Q1323" s="58">
        <f t="shared" si="271"/>
        <v>278.00839245283021</v>
      </c>
      <c r="R1323" s="66">
        <f t="shared" si="272"/>
        <v>5.8016876400000017</v>
      </c>
      <c r="S1323" s="64">
        <f t="shared" si="273"/>
        <v>33.75</v>
      </c>
      <c r="T1323" s="66">
        <f t="shared" si="274"/>
        <v>371.07669564000008</v>
      </c>
      <c r="U1323" s="68">
        <f t="shared" si="275"/>
        <v>41.230743960000012</v>
      </c>
      <c r="V1323" s="68">
        <f t="shared" si="276"/>
        <v>466.76313916981138</v>
      </c>
      <c r="W1323" s="68">
        <f t="shared" si="277"/>
        <v>311.17542611320761</v>
      </c>
    </row>
    <row r="1324" spans="1:23" x14ac:dyDescent="0.25">
      <c r="A1324" s="1" t="s">
        <v>882</v>
      </c>
      <c r="B1324" s="1" t="s">
        <v>395</v>
      </c>
      <c r="C1324" s="1" t="s">
        <v>589</v>
      </c>
      <c r="D1324" s="1" t="s">
        <v>592</v>
      </c>
      <c r="E1324" s="1" t="s">
        <v>348</v>
      </c>
      <c r="F1324" s="62" t="str">
        <f t="shared" si="266"/>
        <v>60610</v>
      </c>
      <c r="G1324" s="255">
        <v>10620024</v>
      </c>
      <c r="H1324" s="1" t="s">
        <v>386</v>
      </c>
      <c r="I1324" s="61">
        <v>7</v>
      </c>
      <c r="J1324" s="61">
        <v>3</v>
      </c>
      <c r="K1324" s="61">
        <v>8</v>
      </c>
      <c r="L1324" s="69">
        <f t="shared" si="267"/>
        <v>0.21</v>
      </c>
      <c r="M1324" s="69">
        <f t="shared" si="268"/>
        <v>0.56000000000000005</v>
      </c>
      <c r="N1324" s="56">
        <f>INDEX(Rate_Chart!$A$1:$AK$127,MATCH(Data!J1324,Rate_Chart!$A$1:$A$127,0),MATCH(Data!K1324,Rate_Chart!$A$1:$AK$1,0))</f>
        <v>34.751112000000006</v>
      </c>
      <c r="O1324" s="57">
        <f t="shared" si="269"/>
        <v>243.25778400000004</v>
      </c>
      <c r="P1324" s="58">
        <f t="shared" si="270"/>
        <v>417.01334400000002</v>
      </c>
      <c r="Q1324" s="58">
        <f t="shared" si="271"/>
        <v>278.00889599999999</v>
      </c>
      <c r="R1324" s="66">
        <f t="shared" si="272"/>
        <v>4.2570112200000008</v>
      </c>
      <c r="S1324" s="64">
        <f t="shared" si="273"/>
        <v>26.25</v>
      </c>
      <c r="T1324" s="66">
        <f t="shared" si="274"/>
        <v>273.76479522000005</v>
      </c>
      <c r="U1324" s="68">
        <f t="shared" si="275"/>
        <v>39.109256460000005</v>
      </c>
      <c r="V1324" s="68">
        <f t="shared" si="276"/>
        <v>469.31107752000003</v>
      </c>
      <c r="W1324" s="68">
        <f t="shared" si="277"/>
        <v>312.87405168000004</v>
      </c>
    </row>
    <row r="1325" spans="1:23" x14ac:dyDescent="0.25">
      <c r="A1325" s="1" t="s">
        <v>883</v>
      </c>
      <c r="B1325" s="1" t="s">
        <v>394</v>
      </c>
      <c r="C1325" s="1" t="s">
        <v>589</v>
      </c>
      <c r="D1325" s="1" t="s">
        <v>592</v>
      </c>
      <c r="E1325" s="1" t="s">
        <v>348</v>
      </c>
      <c r="F1325" s="62" t="str">
        <f t="shared" si="266"/>
        <v>60610</v>
      </c>
      <c r="G1325" s="255">
        <v>10620024</v>
      </c>
      <c r="H1325" s="1" t="s">
        <v>386</v>
      </c>
      <c r="I1325" s="61">
        <v>8</v>
      </c>
      <c r="J1325" s="61">
        <v>3.2</v>
      </c>
      <c r="K1325" s="61">
        <v>8</v>
      </c>
      <c r="L1325" s="69">
        <f t="shared" si="267"/>
        <v>0.25600000000000001</v>
      </c>
      <c r="M1325" s="69">
        <f t="shared" si="268"/>
        <v>0.64</v>
      </c>
      <c r="N1325" s="56">
        <f>INDEX(Rate_Chart!$A$1:$AK$127,MATCH(Data!J1325,Rate_Chart!$A$1:$A$127,0),MATCH(Data!K1325,Rate_Chart!$A$1:$AK$1,0))</f>
        <v>35.585112000000002</v>
      </c>
      <c r="O1325" s="57">
        <f t="shared" si="269"/>
        <v>284.68089600000002</v>
      </c>
      <c r="P1325" s="58">
        <f t="shared" si="270"/>
        <v>417.01303124999998</v>
      </c>
      <c r="Q1325" s="58">
        <f t="shared" si="271"/>
        <v>278.00868750000001</v>
      </c>
      <c r="R1325" s="66">
        <f t="shared" si="272"/>
        <v>4.9819156800000011</v>
      </c>
      <c r="S1325" s="64">
        <f t="shared" si="273"/>
        <v>30</v>
      </c>
      <c r="T1325" s="66">
        <f t="shared" si="274"/>
        <v>319.66281168</v>
      </c>
      <c r="U1325" s="68">
        <f t="shared" si="275"/>
        <v>39.957851460000001</v>
      </c>
      <c r="V1325" s="68">
        <f t="shared" si="276"/>
        <v>468.25607179687495</v>
      </c>
      <c r="W1325" s="68">
        <f t="shared" si="277"/>
        <v>312.17071453124998</v>
      </c>
    </row>
    <row r="1326" spans="1:23" x14ac:dyDescent="0.25">
      <c r="A1326" s="1" t="s">
        <v>883</v>
      </c>
      <c r="B1326" s="1" t="s">
        <v>395</v>
      </c>
      <c r="C1326" s="1" t="s">
        <v>589</v>
      </c>
      <c r="D1326" s="1" t="s">
        <v>592</v>
      </c>
      <c r="E1326" s="1" t="s">
        <v>348</v>
      </c>
      <c r="F1326" s="62" t="str">
        <f t="shared" si="266"/>
        <v>60610</v>
      </c>
      <c r="G1326" s="255">
        <v>10620024</v>
      </c>
      <c r="H1326" s="1" t="s">
        <v>386</v>
      </c>
      <c r="I1326" s="61">
        <v>8</v>
      </c>
      <c r="J1326" s="61">
        <v>4</v>
      </c>
      <c r="K1326" s="61">
        <v>8</v>
      </c>
      <c r="L1326" s="69">
        <f t="shared" si="267"/>
        <v>0.32</v>
      </c>
      <c r="M1326" s="69">
        <f t="shared" si="268"/>
        <v>0.64</v>
      </c>
      <c r="N1326" s="56">
        <f>INDEX(Rate_Chart!$A$1:$AK$127,MATCH(Data!J1326,Rate_Chart!$A$1:$A$127,0),MATCH(Data!K1326,Rate_Chart!$A$1:$AK$1,0))</f>
        <v>38.921112000000008</v>
      </c>
      <c r="O1326" s="57">
        <f t="shared" si="269"/>
        <v>311.36889600000006</v>
      </c>
      <c r="P1326" s="58">
        <f t="shared" si="270"/>
        <v>417.01191428571434</v>
      </c>
      <c r="Q1326" s="58">
        <f t="shared" si="271"/>
        <v>278.00794285714289</v>
      </c>
      <c r="R1326" s="66">
        <f t="shared" si="272"/>
        <v>5.4489556800000019</v>
      </c>
      <c r="S1326" s="64">
        <f t="shared" si="273"/>
        <v>30</v>
      </c>
      <c r="T1326" s="66">
        <f t="shared" si="274"/>
        <v>346.81785168000005</v>
      </c>
      <c r="U1326" s="68">
        <f t="shared" si="275"/>
        <v>43.352231460000006</v>
      </c>
      <c r="V1326" s="68">
        <f t="shared" si="276"/>
        <v>464.48819421428578</v>
      </c>
      <c r="W1326" s="68">
        <f t="shared" si="277"/>
        <v>309.65879614285717</v>
      </c>
    </row>
    <row r="1327" spans="1:23" x14ac:dyDescent="0.25">
      <c r="A1327" s="1" t="s">
        <v>884</v>
      </c>
      <c r="B1327" s="1" t="s">
        <v>394</v>
      </c>
      <c r="C1327" s="1" t="s">
        <v>589</v>
      </c>
      <c r="D1327" s="1" t="s">
        <v>592</v>
      </c>
      <c r="E1327" s="1" t="s">
        <v>348</v>
      </c>
      <c r="F1327" s="62" t="str">
        <f t="shared" si="266"/>
        <v>60610</v>
      </c>
      <c r="G1327" s="255">
        <v>10620024</v>
      </c>
      <c r="H1327" s="1" t="s">
        <v>386</v>
      </c>
      <c r="I1327" s="61">
        <v>5</v>
      </c>
      <c r="J1327" s="61">
        <v>3</v>
      </c>
      <c r="K1327" s="61">
        <v>8</v>
      </c>
      <c r="L1327" s="69">
        <f t="shared" si="267"/>
        <v>0.15</v>
      </c>
      <c r="M1327" s="69">
        <f t="shared" si="268"/>
        <v>0.4</v>
      </c>
      <c r="N1327" s="56">
        <f>INDEX(Rate_Chart!$A$1:$AK$127,MATCH(Data!J1327,Rate_Chart!$A$1:$A$127,0),MATCH(Data!K1327,Rate_Chart!$A$1:$AK$1,0))</f>
        <v>34.751112000000006</v>
      </c>
      <c r="O1327" s="57">
        <f t="shared" si="269"/>
        <v>173.75556000000003</v>
      </c>
      <c r="P1327" s="58">
        <f t="shared" si="270"/>
        <v>417.01334400000002</v>
      </c>
      <c r="Q1327" s="58">
        <f t="shared" si="271"/>
        <v>278.00889599999999</v>
      </c>
      <c r="R1327" s="66">
        <f t="shared" si="272"/>
        <v>3.040722300000001</v>
      </c>
      <c r="S1327" s="64">
        <f t="shared" si="273"/>
        <v>18.75</v>
      </c>
      <c r="T1327" s="66">
        <f t="shared" si="274"/>
        <v>195.54628230000003</v>
      </c>
      <c r="U1327" s="68">
        <f t="shared" si="275"/>
        <v>39.109256460000005</v>
      </c>
      <c r="V1327" s="68">
        <f t="shared" si="276"/>
        <v>469.31107752000003</v>
      </c>
      <c r="W1327" s="68">
        <f t="shared" si="277"/>
        <v>312.87405168000004</v>
      </c>
    </row>
    <row r="1328" spans="1:23" x14ac:dyDescent="0.25">
      <c r="A1328" s="1" t="s">
        <v>884</v>
      </c>
      <c r="B1328" s="1" t="s">
        <v>395</v>
      </c>
      <c r="C1328" s="1" t="s">
        <v>589</v>
      </c>
      <c r="D1328" s="1" t="s">
        <v>592</v>
      </c>
      <c r="E1328" s="1" t="s">
        <v>348</v>
      </c>
      <c r="F1328" s="62" t="str">
        <f t="shared" si="266"/>
        <v>60610</v>
      </c>
      <c r="G1328" s="255">
        <v>10620024</v>
      </c>
      <c r="H1328" s="1" t="s">
        <v>386</v>
      </c>
      <c r="I1328" s="61">
        <v>3</v>
      </c>
      <c r="J1328" s="61">
        <v>4</v>
      </c>
      <c r="K1328" s="61">
        <v>8</v>
      </c>
      <c r="L1328" s="69">
        <f t="shared" si="267"/>
        <v>0.12</v>
      </c>
      <c r="M1328" s="69">
        <f t="shared" si="268"/>
        <v>0.24</v>
      </c>
      <c r="N1328" s="56">
        <f>INDEX(Rate_Chart!$A$1:$AK$127,MATCH(Data!J1328,Rate_Chart!$A$1:$A$127,0),MATCH(Data!K1328,Rate_Chart!$A$1:$AK$1,0))</f>
        <v>38.921112000000008</v>
      </c>
      <c r="O1328" s="57">
        <f t="shared" si="269"/>
        <v>116.76333600000002</v>
      </c>
      <c r="P1328" s="58">
        <f t="shared" si="270"/>
        <v>417.01191428571434</v>
      </c>
      <c r="Q1328" s="58">
        <f t="shared" si="271"/>
        <v>278.00794285714289</v>
      </c>
      <c r="R1328" s="66">
        <f t="shared" si="272"/>
        <v>2.0433583800000008</v>
      </c>
      <c r="S1328" s="64">
        <f t="shared" si="273"/>
        <v>11.25</v>
      </c>
      <c r="T1328" s="66">
        <f t="shared" si="274"/>
        <v>130.05669438000001</v>
      </c>
      <c r="U1328" s="68">
        <f t="shared" si="275"/>
        <v>43.352231460000006</v>
      </c>
      <c r="V1328" s="68">
        <f t="shared" si="276"/>
        <v>464.48819421428578</v>
      </c>
      <c r="W1328" s="68">
        <f t="shared" si="277"/>
        <v>309.65879614285717</v>
      </c>
    </row>
    <row r="1329" spans="1:23" x14ac:dyDescent="0.25">
      <c r="A1329" s="1" t="s">
        <v>885</v>
      </c>
      <c r="B1329" s="1" t="s">
        <v>394</v>
      </c>
      <c r="C1329" s="1" t="s">
        <v>589</v>
      </c>
      <c r="D1329" s="1" t="s">
        <v>592</v>
      </c>
      <c r="E1329" s="1" t="s">
        <v>348</v>
      </c>
      <c r="F1329" s="62" t="str">
        <f t="shared" si="266"/>
        <v>60610</v>
      </c>
      <c r="G1329" s="255">
        <v>10620024</v>
      </c>
      <c r="H1329" s="1" t="s">
        <v>386</v>
      </c>
      <c r="I1329" s="61">
        <v>11</v>
      </c>
      <c r="J1329" s="61">
        <v>3.1</v>
      </c>
      <c r="K1329" s="61">
        <v>8</v>
      </c>
      <c r="L1329" s="69">
        <f t="shared" si="267"/>
        <v>0.34100000000000003</v>
      </c>
      <c r="M1329" s="69">
        <f t="shared" si="268"/>
        <v>0.88</v>
      </c>
      <c r="N1329" s="56">
        <f>INDEX(Rate_Chart!$A$1:$AK$127,MATCH(Data!J1329,Rate_Chart!$A$1:$A$127,0),MATCH(Data!K1329,Rate_Chart!$A$1:$AK$1,0))</f>
        <v>35.168112000000008</v>
      </c>
      <c r="O1329" s="57">
        <f t="shared" si="269"/>
        <v>386.84923200000009</v>
      </c>
      <c r="P1329" s="58">
        <f t="shared" si="270"/>
        <v>417.01318577075102</v>
      </c>
      <c r="Q1329" s="58">
        <f t="shared" si="271"/>
        <v>278.00879051383401</v>
      </c>
      <c r="R1329" s="66">
        <f t="shared" si="272"/>
        <v>6.7698615600000025</v>
      </c>
      <c r="S1329" s="64">
        <f t="shared" si="273"/>
        <v>41.25</v>
      </c>
      <c r="T1329" s="66">
        <f t="shared" si="274"/>
        <v>434.86909356000007</v>
      </c>
      <c r="U1329" s="68">
        <f t="shared" si="275"/>
        <v>39.533553960000006</v>
      </c>
      <c r="V1329" s="68">
        <f t="shared" si="276"/>
        <v>468.77731968379447</v>
      </c>
      <c r="W1329" s="68">
        <f t="shared" si="277"/>
        <v>312.51821312252963</v>
      </c>
    </row>
    <row r="1330" spans="1:23" x14ac:dyDescent="0.25">
      <c r="A1330" s="1" t="s">
        <v>886</v>
      </c>
      <c r="B1330" s="1" t="s">
        <v>394</v>
      </c>
      <c r="C1330" s="1" t="s">
        <v>589</v>
      </c>
      <c r="D1330" s="1" t="s">
        <v>592</v>
      </c>
      <c r="E1330" s="1" t="s">
        <v>348</v>
      </c>
      <c r="F1330" s="62" t="str">
        <f t="shared" si="266"/>
        <v>60610</v>
      </c>
      <c r="G1330" s="255">
        <v>10620024</v>
      </c>
      <c r="H1330" s="1" t="s">
        <v>386</v>
      </c>
      <c r="I1330" s="61">
        <v>10</v>
      </c>
      <c r="J1330" s="61">
        <v>3</v>
      </c>
      <c r="K1330" s="61">
        <v>8</v>
      </c>
      <c r="L1330" s="69">
        <f t="shared" si="267"/>
        <v>0.3</v>
      </c>
      <c r="M1330" s="69">
        <f t="shared" si="268"/>
        <v>0.8</v>
      </c>
      <c r="N1330" s="56">
        <f>INDEX(Rate_Chart!$A$1:$AK$127,MATCH(Data!J1330,Rate_Chart!$A$1:$A$127,0),MATCH(Data!K1330,Rate_Chart!$A$1:$AK$1,0))</f>
        <v>34.751112000000006</v>
      </c>
      <c r="O1330" s="57">
        <f t="shared" si="269"/>
        <v>347.51112000000006</v>
      </c>
      <c r="P1330" s="58">
        <f t="shared" si="270"/>
        <v>417.01334400000002</v>
      </c>
      <c r="Q1330" s="58">
        <f t="shared" si="271"/>
        <v>278.00889599999999</v>
      </c>
      <c r="R1330" s="66">
        <f t="shared" si="272"/>
        <v>6.081444600000002</v>
      </c>
      <c r="S1330" s="64">
        <f t="shared" si="273"/>
        <v>37.5</v>
      </c>
      <c r="T1330" s="66">
        <f t="shared" si="274"/>
        <v>391.09256460000006</v>
      </c>
      <c r="U1330" s="68">
        <f t="shared" si="275"/>
        <v>39.109256460000005</v>
      </c>
      <c r="V1330" s="68">
        <f t="shared" si="276"/>
        <v>469.31107752000003</v>
      </c>
      <c r="W1330" s="68">
        <f t="shared" si="277"/>
        <v>312.87405168000004</v>
      </c>
    </row>
    <row r="1331" spans="1:23" x14ac:dyDescent="0.25">
      <c r="A1331" s="1" t="s">
        <v>886</v>
      </c>
      <c r="B1331" s="1" t="s">
        <v>395</v>
      </c>
      <c r="C1331" s="1" t="s">
        <v>589</v>
      </c>
      <c r="D1331" s="1" t="s">
        <v>592</v>
      </c>
      <c r="E1331" s="1" t="s">
        <v>348</v>
      </c>
      <c r="F1331" s="62" t="str">
        <f t="shared" si="266"/>
        <v>60610</v>
      </c>
      <c r="G1331" s="255">
        <v>10620024</v>
      </c>
      <c r="H1331" s="1" t="s">
        <v>386</v>
      </c>
      <c r="I1331" s="61">
        <v>8</v>
      </c>
      <c r="J1331" s="61">
        <v>3</v>
      </c>
      <c r="K1331" s="61">
        <v>8</v>
      </c>
      <c r="L1331" s="69">
        <f t="shared" si="267"/>
        <v>0.24</v>
      </c>
      <c r="M1331" s="69">
        <f t="shared" si="268"/>
        <v>0.64</v>
      </c>
      <c r="N1331" s="56">
        <f>INDEX(Rate_Chart!$A$1:$AK$127,MATCH(Data!J1331,Rate_Chart!$A$1:$A$127,0),MATCH(Data!K1331,Rate_Chart!$A$1:$AK$1,0))</f>
        <v>34.751112000000006</v>
      </c>
      <c r="O1331" s="57">
        <f t="shared" si="269"/>
        <v>278.00889600000005</v>
      </c>
      <c r="P1331" s="58">
        <f t="shared" si="270"/>
        <v>417.01334400000002</v>
      </c>
      <c r="Q1331" s="58">
        <f t="shared" si="271"/>
        <v>278.00889599999999</v>
      </c>
      <c r="R1331" s="66">
        <f t="shared" si="272"/>
        <v>4.8651556800000018</v>
      </c>
      <c r="S1331" s="64">
        <f t="shared" si="273"/>
        <v>30</v>
      </c>
      <c r="T1331" s="66">
        <f t="shared" si="274"/>
        <v>312.87405168000004</v>
      </c>
      <c r="U1331" s="68">
        <f t="shared" si="275"/>
        <v>39.109256460000005</v>
      </c>
      <c r="V1331" s="68">
        <f t="shared" si="276"/>
        <v>469.31107752000003</v>
      </c>
      <c r="W1331" s="68">
        <f t="shared" si="277"/>
        <v>312.87405168000004</v>
      </c>
    </row>
    <row r="1332" spans="1:23" x14ac:dyDescent="0.25">
      <c r="A1332" s="1" t="s">
        <v>887</v>
      </c>
      <c r="B1332" s="1" t="s">
        <v>394</v>
      </c>
      <c r="C1332" s="1" t="s">
        <v>589</v>
      </c>
      <c r="D1332" s="1" t="s">
        <v>592</v>
      </c>
      <c r="E1332" s="1" t="s">
        <v>348</v>
      </c>
      <c r="F1332" s="62" t="str">
        <f t="shared" si="266"/>
        <v>60610</v>
      </c>
      <c r="G1332" s="255">
        <v>10620024</v>
      </c>
      <c r="H1332" s="1" t="s">
        <v>386</v>
      </c>
      <c r="I1332" s="61">
        <v>12</v>
      </c>
      <c r="J1332" s="61">
        <v>3</v>
      </c>
      <c r="K1332" s="61">
        <v>8</v>
      </c>
      <c r="L1332" s="69">
        <f t="shared" si="267"/>
        <v>0.36</v>
      </c>
      <c r="M1332" s="69">
        <f t="shared" si="268"/>
        <v>0.96</v>
      </c>
      <c r="N1332" s="56">
        <f>INDEX(Rate_Chart!$A$1:$AK$127,MATCH(Data!J1332,Rate_Chart!$A$1:$A$127,0),MATCH(Data!K1332,Rate_Chart!$A$1:$AK$1,0))</f>
        <v>34.751112000000006</v>
      </c>
      <c r="O1332" s="57">
        <f t="shared" si="269"/>
        <v>417.01334400000007</v>
      </c>
      <c r="P1332" s="58">
        <f t="shared" si="270"/>
        <v>417.01334400000002</v>
      </c>
      <c r="Q1332" s="58">
        <f t="shared" si="271"/>
        <v>278.00889599999999</v>
      </c>
      <c r="R1332" s="66">
        <f t="shared" si="272"/>
        <v>7.2977335200000022</v>
      </c>
      <c r="S1332" s="64">
        <f t="shared" si="273"/>
        <v>45</v>
      </c>
      <c r="T1332" s="66">
        <f t="shared" si="274"/>
        <v>469.31107752000008</v>
      </c>
      <c r="U1332" s="68">
        <f t="shared" si="275"/>
        <v>39.109256460000005</v>
      </c>
      <c r="V1332" s="68">
        <f t="shared" si="276"/>
        <v>469.31107752000003</v>
      </c>
      <c r="W1332" s="68">
        <f t="shared" si="277"/>
        <v>312.87405168000004</v>
      </c>
    </row>
    <row r="1333" spans="1:23" x14ac:dyDescent="0.25">
      <c r="A1333" s="1" t="s">
        <v>887</v>
      </c>
      <c r="B1333" s="1" t="s">
        <v>395</v>
      </c>
      <c r="C1333" s="1" t="s">
        <v>589</v>
      </c>
      <c r="D1333" s="1" t="s">
        <v>592</v>
      </c>
      <c r="E1333" s="1" t="s">
        <v>348</v>
      </c>
      <c r="F1333" s="62" t="str">
        <f t="shared" si="266"/>
        <v>60610</v>
      </c>
      <c r="G1333" s="255">
        <v>10620024</v>
      </c>
      <c r="H1333" s="1" t="s">
        <v>386</v>
      </c>
      <c r="I1333" s="61">
        <v>9</v>
      </c>
      <c r="J1333" s="61">
        <v>3.8</v>
      </c>
      <c r="K1333" s="61">
        <v>8</v>
      </c>
      <c r="L1333" s="69">
        <f t="shared" si="267"/>
        <v>0.34199999999999997</v>
      </c>
      <c r="M1333" s="69">
        <f t="shared" si="268"/>
        <v>0.72</v>
      </c>
      <c r="N1333" s="56">
        <f>INDEX(Rate_Chart!$A$1:$AK$127,MATCH(Data!J1333,Rate_Chart!$A$1:$A$127,0),MATCH(Data!K1333,Rate_Chart!$A$1:$AK$1,0))</f>
        <v>38.087112000000005</v>
      </c>
      <c r="O1333" s="57">
        <f t="shared" si="269"/>
        <v>342.78400800000003</v>
      </c>
      <c r="P1333" s="58">
        <f t="shared" si="270"/>
        <v>417.01217518248177</v>
      </c>
      <c r="Q1333" s="58">
        <f t="shared" si="271"/>
        <v>278.00811678832116</v>
      </c>
      <c r="R1333" s="66">
        <f t="shared" si="272"/>
        <v>5.9987201400000014</v>
      </c>
      <c r="S1333" s="64">
        <f t="shared" si="273"/>
        <v>33.75</v>
      </c>
      <c r="T1333" s="66">
        <f t="shared" si="274"/>
        <v>382.53272814000002</v>
      </c>
      <c r="U1333" s="68">
        <f t="shared" si="275"/>
        <v>42.503636460000003</v>
      </c>
      <c r="V1333" s="68">
        <f t="shared" si="276"/>
        <v>465.36828240875911</v>
      </c>
      <c r="W1333" s="68">
        <f t="shared" si="277"/>
        <v>310.24552160583943</v>
      </c>
    </row>
    <row r="1334" spans="1:23" x14ac:dyDescent="0.25">
      <c r="A1334" s="1" t="s">
        <v>888</v>
      </c>
      <c r="B1334" s="1" t="s">
        <v>394</v>
      </c>
      <c r="C1334" s="1" t="s">
        <v>589</v>
      </c>
      <c r="D1334" s="1" t="s">
        <v>592</v>
      </c>
      <c r="E1334" s="1" t="s">
        <v>348</v>
      </c>
      <c r="F1334" s="62" t="str">
        <f t="shared" si="266"/>
        <v>60610</v>
      </c>
      <c r="G1334" s="255">
        <v>10620024</v>
      </c>
      <c r="H1334" s="1" t="s">
        <v>386</v>
      </c>
      <c r="I1334" s="61">
        <v>10</v>
      </c>
      <c r="J1334" s="61">
        <v>3.3</v>
      </c>
      <c r="K1334" s="61">
        <v>8</v>
      </c>
      <c r="L1334" s="69">
        <f t="shared" si="267"/>
        <v>0.33</v>
      </c>
      <c r="M1334" s="69">
        <f t="shared" si="268"/>
        <v>0.8</v>
      </c>
      <c r="N1334" s="56">
        <f>INDEX(Rate_Chart!$A$1:$AK$127,MATCH(Data!J1334,Rate_Chart!$A$1:$A$127,0),MATCH(Data!K1334,Rate_Chart!$A$1:$AK$1,0))</f>
        <v>36.002112000000004</v>
      </c>
      <c r="O1334" s="57">
        <f t="shared" si="269"/>
        <v>360.02112000000005</v>
      </c>
      <c r="P1334" s="58">
        <f t="shared" si="270"/>
        <v>417.01288030888031</v>
      </c>
      <c r="Q1334" s="58">
        <f t="shared" si="271"/>
        <v>278.00858687258687</v>
      </c>
      <c r="R1334" s="66">
        <f t="shared" si="272"/>
        <v>6.3003696000000016</v>
      </c>
      <c r="S1334" s="64">
        <f t="shared" si="273"/>
        <v>37.5</v>
      </c>
      <c r="T1334" s="66">
        <f t="shared" si="274"/>
        <v>403.82148960000006</v>
      </c>
      <c r="U1334" s="68">
        <f t="shared" si="275"/>
        <v>40.382148960000009</v>
      </c>
      <c r="V1334" s="68">
        <f t="shared" si="276"/>
        <v>467.74689915057917</v>
      </c>
      <c r="W1334" s="68">
        <f t="shared" si="277"/>
        <v>311.83126610038613</v>
      </c>
    </row>
    <row r="1335" spans="1:23" x14ac:dyDescent="0.25">
      <c r="A1335" s="1" t="s">
        <v>919</v>
      </c>
      <c r="B1335" s="1" t="s">
        <v>394</v>
      </c>
      <c r="C1335" s="1" t="s">
        <v>589</v>
      </c>
      <c r="D1335" s="1" t="s">
        <v>592</v>
      </c>
      <c r="E1335" s="1" t="s">
        <v>348</v>
      </c>
      <c r="F1335" s="62" t="str">
        <f t="shared" si="266"/>
        <v>60610</v>
      </c>
      <c r="G1335" s="255">
        <v>10620024</v>
      </c>
      <c r="H1335" s="1" t="s">
        <v>386</v>
      </c>
      <c r="I1335" s="61">
        <v>11</v>
      </c>
      <c r="J1335" s="61">
        <v>3</v>
      </c>
      <c r="K1335" s="61">
        <v>8</v>
      </c>
      <c r="L1335" s="69">
        <f t="shared" si="267"/>
        <v>0.33</v>
      </c>
      <c r="M1335" s="69">
        <f t="shared" si="268"/>
        <v>0.88</v>
      </c>
      <c r="N1335" s="56">
        <f>INDEX(Rate_Chart!$A$1:$AK$127,MATCH(Data!J1335,Rate_Chart!$A$1:$A$127,0),MATCH(Data!K1335,Rate_Chart!$A$1:$AK$1,0))</f>
        <v>34.751112000000006</v>
      </c>
      <c r="O1335" s="57">
        <f t="shared" si="269"/>
        <v>382.26223200000004</v>
      </c>
      <c r="P1335" s="58">
        <f t="shared" si="270"/>
        <v>417.01334400000002</v>
      </c>
      <c r="Q1335" s="58">
        <f t="shared" si="271"/>
        <v>278.00889599999999</v>
      </c>
      <c r="R1335" s="66">
        <f t="shared" si="272"/>
        <v>6.6895890600000012</v>
      </c>
      <c r="S1335" s="64">
        <f t="shared" si="273"/>
        <v>41.25</v>
      </c>
      <c r="T1335" s="66">
        <f t="shared" si="274"/>
        <v>430.20182106000004</v>
      </c>
      <c r="U1335" s="68">
        <f t="shared" si="275"/>
        <v>39.109256460000005</v>
      </c>
      <c r="V1335" s="68">
        <f t="shared" si="276"/>
        <v>469.31107752000003</v>
      </c>
      <c r="W1335" s="68">
        <f t="shared" si="277"/>
        <v>312.87405168000004</v>
      </c>
    </row>
    <row r="1336" spans="1:23" x14ac:dyDescent="0.25">
      <c r="A1336" s="1" t="s">
        <v>919</v>
      </c>
      <c r="B1336" s="1" t="s">
        <v>395</v>
      </c>
      <c r="C1336" s="1" t="s">
        <v>589</v>
      </c>
      <c r="D1336" s="1" t="s">
        <v>592</v>
      </c>
      <c r="E1336" s="1" t="s">
        <v>348</v>
      </c>
      <c r="F1336" s="62" t="str">
        <f t="shared" si="266"/>
        <v>60610</v>
      </c>
      <c r="G1336" s="255">
        <v>10620024</v>
      </c>
      <c r="H1336" s="1" t="s">
        <v>386</v>
      </c>
      <c r="I1336" s="61">
        <v>18</v>
      </c>
      <c r="J1336" s="61">
        <v>3.7</v>
      </c>
      <c r="K1336" s="61">
        <v>8.1</v>
      </c>
      <c r="L1336" s="69">
        <f t="shared" si="267"/>
        <v>0.66600000000000004</v>
      </c>
      <c r="M1336" s="69">
        <f t="shared" si="268"/>
        <v>1.4579999999999997</v>
      </c>
      <c r="N1336" s="56">
        <f>INDEX(Rate_Chart!$A$1:$AK$127,MATCH(Data!J1336,Rate_Chart!$A$1:$A$127,0),MATCH(Data!K1336,Rate_Chart!$A$1:$AK$1,0))</f>
        <v>37.948125900000008</v>
      </c>
      <c r="O1336" s="57">
        <f t="shared" si="269"/>
        <v>683.0662662000002</v>
      </c>
      <c r="P1336" s="58">
        <f t="shared" si="270"/>
        <v>417.01237252747262</v>
      </c>
      <c r="Q1336" s="58">
        <f t="shared" si="271"/>
        <v>278.00824835164843</v>
      </c>
      <c r="R1336" s="66">
        <f t="shared" si="272"/>
        <v>11.953659658500005</v>
      </c>
      <c r="S1336" s="64">
        <f t="shared" si="273"/>
        <v>67.5</v>
      </c>
      <c r="T1336" s="66">
        <f t="shared" si="274"/>
        <v>762.51992585850019</v>
      </c>
      <c r="U1336" s="68">
        <f t="shared" si="275"/>
        <v>42.362218103250008</v>
      </c>
      <c r="V1336" s="68">
        <f t="shared" si="276"/>
        <v>465.51888025549459</v>
      </c>
      <c r="W1336" s="68">
        <f t="shared" si="277"/>
        <v>310.34592017032975</v>
      </c>
    </row>
    <row r="1337" spans="1:23" x14ac:dyDescent="0.25">
      <c r="A1337" s="1" t="s">
        <v>920</v>
      </c>
      <c r="B1337" s="1" t="s">
        <v>394</v>
      </c>
      <c r="C1337" s="1" t="s">
        <v>589</v>
      </c>
      <c r="D1337" s="1" t="s">
        <v>592</v>
      </c>
      <c r="E1337" s="1" t="s">
        <v>348</v>
      </c>
      <c r="F1337" s="62" t="str">
        <f t="shared" si="266"/>
        <v>60610</v>
      </c>
      <c r="G1337" s="255">
        <v>10620024</v>
      </c>
      <c r="H1337" s="1" t="s">
        <v>386</v>
      </c>
      <c r="I1337" s="61">
        <v>9</v>
      </c>
      <c r="J1337" s="61">
        <v>3</v>
      </c>
      <c r="K1337" s="61">
        <v>8</v>
      </c>
      <c r="L1337" s="69">
        <f t="shared" si="267"/>
        <v>0.27</v>
      </c>
      <c r="M1337" s="69">
        <f t="shared" si="268"/>
        <v>0.72</v>
      </c>
      <c r="N1337" s="56">
        <f>INDEX(Rate_Chart!$A$1:$AK$127,MATCH(Data!J1337,Rate_Chart!$A$1:$A$127,0),MATCH(Data!K1337,Rate_Chart!$A$1:$AK$1,0))</f>
        <v>34.751112000000006</v>
      </c>
      <c r="O1337" s="57">
        <f t="shared" si="269"/>
        <v>312.76000800000008</v>
      </c>
      <c r="P1337" s="58">
        <f t="shared" si="270"/>
        <v>417.01334400000002</v>
      </c>
      <c r="Q1337" s="58">
        <f t="shared" si="271"/>
        <v>278.00889599999999</v>
      </c>
      <c r="R1337" s="66">
        <f t="shared" si="272"/>
        <v>5.4733001400000019</v>
      </c>
      <c r="S1337" s="64">
        <f t="shared" si="273"/>
        <v>33.75</v>
      </c>
      <c r="T1337" s="66">
        <f t="shared" si="274"/>
        <v>351.98330814000008</v>
      </c>
      <c r="U1337" s="68">
        <f t="shared" si="275"/>
        <v>39.109256460000012</v>
      </c>
      <c r="V1337" s="68">
        <f t="shared" si="276"/>
        <v>469.31107752000008</v>
      </c>
      <c r="W1337" s="68">
        <f t="shared" si="277"/>
        <v>312.87405168000004</v>
      </c>
    </row>
    <row r="1338" spans="1:23" x14ac:dyDescent="0.25">
      <c r="A1338" s="1" t="s">
        <v>920</v>
      </c>
      <c r="B1338" s="1" t="s">
        <v>395</v>
      </c>
      <c r="C1338" s="1" t="s">
        <v>589</v>
      </c>
      <c r="D1338" s="1" t="s">
        <v>592</v>
      </c>
      <c r="E1338" s="1" t="s">
        <v>348</v>
      </c>
      <c r="F1338" s="62" t="str">
        <f t="shared" si="266"/>
        <v>60610</v>
      </c>
      <c r="G1338" s="255">
        <v>10620024</v>
      </c>
      <c r="H1338" s="1" t="s">
        <v>386</v>
      </c>
      <c r="I1338" s="61">
        <v>12</v>
      </c>
      <c r="J1338" s="61">
        <v>4.9000000000000004</v>
      </c>
      <c r="K1338" s="61">
        <v>8.3000000000000007</v>
      </c>
      <c r="L1338" s="69">
        <f t="shared" si="267"/>
        <v>0.58800000000000008</v>
      </c>
      <c r="M1338" s="69">
        <f t="shared" si="268"/>
        <v>0.99600000000000011</v>
      </c>
      <c r="N1338" s="56">
        <f>INDEX(Rate_Chart!$A$1:$AK$127,MATCH(Data!J1338,Rate_Chart!$A$1:$A$127,0),MATCH(Data!K1338,Rate_Chart!$A$1:$AK$1,0))</f>
        <v>43.508153700000008</v>
      </c>
      <c r="O1338" s="57">
        <f t="shared" si="269"/>
        <v>522.0978444000001</v>
      </c>
      <c r="P1338" s="58">
        <f t="shared" si="270"/>
        <v>417.01105782747612</v>
      </c>
      <c r="Q1338" s="58">
        <f t="shared" si="271"/>
        <v>278.00737188498408</v>
      </c>
      <c r="R1338" s="66">
        <f t="shared" si="272"/>
        <v>9.1367122770000027</v>
      </c>
      <c r="S1338" s="64">
        <f t="shared" si="273"/>
        <v>45</v>
      </c>
      <c r="T1338" s="66">
        <f t="shared" si="274"/>
        <v>576.23455667700011</v>
      </c>
      <c r="U1338" s="68">
        <f t="shared" si="275"/>
        <v>48.019546389750012</v>
      </c>
      <c r="V1338" s="68">
        <f t="shared" si="276"/>
        <v>460.25124335223654</v>
      </c>
      <c r="W1338" s="68">
        <f t="shared" si="277"/>
        <v>306.83416223482436</v>
      </c>
    </row>
    <row r="1339" spans="1:23" x14ac:dyDescent="0.25">
      <c r="A1339" s="1" t="s">
        <v>922</v>
      </c>
      <c r="B1339" s="1" t="s">
        <v>394</v>
      </c>
      <c r="C1339" s="1" t="s">
        <v>589</v>
      </c>
      <c r="D1339" s="1" t="s">
        <v>592</v>
      </c>
      <c r="E1339" s="1" t="s">
        <v>348</v>
      </c>
      <c r="F1339" s="62" t="str">
        <f t="shared" si="266"/>
        <v>60610</v>
      </c>
      <c r="G1339" s="255">
        <v>10620024</v>
      </c>
      <c r="H1339" s="1" t="s">
        <v>386</v>
      </c>
      <c r="I1339" s="61">
        <v>9</v>
      </c>
      <c r="J1339" s="61">
        <v>3</v>
      </c>
      <c r="K1339" s="61">
        <v>8</v>
      </c>
      <c r="L1339" s="69">
        <f t="shared" si="267"/>
        <v>0.27</v>
      </c>
      <c r="M1339" s="69">
        <f t="shared" si="268"/>
        <v>0.72</v>
      </c>
      <c r="N1339" s="56">
        <f>INDEX(Rate_Chart!$A$1:$AK$127,MATCH(Data!J1339,Rate_Chart!$A$1:$A$127,0),MATCH(Data!K1339,Rate_Chart!$A$1:$AK$1,0))</f>
        <v>34.751112000000006</v>
      </c>
      <c r="O1339" s="57">
        <f t="shared" si="269"/>
        <v>312.76000800000008</v>
      </c>
      <c r="P1339" s="58">
        <f t="shared" si="270"/>
        <v>417.01334400000002</v>
      </c>
      <c r="Q1339" s="58">
        <f t="shared" si="271"/>
        <v>278.00889599999999</v>
      </c>
      <c r="R1339" s="66">
        <f t="shared" si="272"/>
        <v>5.4733001400000019</v>
      </c>
      <c r="S1339" s="64">
        <f t="shared" si="273"/>
        <v>33.75</v>
      </c>
      <c r="T1339" s="66">
        <f t="shared" si="274"/>
        <v>351.98330814000008</v>
      </c>
      <c r="U1339" s="68">
        <f t="shared" si="275"/>
        <v>39.109256460000012</v>
      </c>
      <c r="V1339" s="68">
        <f t="shared" si="276"/>
        <v>469.31107752000008</v>
      </c>
      <c r="W1339" s="68">
        <f t="shared" si="277"/>
        <v>312.87405168000004</v>
      </c>
    </row>
    <row r="1340" spans="1:23" x14ac:dyDescent="0.25">
      <c r="A1340" s="1" t="s">
        <v>922</v>
      </c>
      <c r="B1340" s="1" t="s">
        <v>395</v>
      </c>
      <c r="C1340" s="1" t="s">
        <v>589</v>
      </c>
      <c r="D1340" s="1" t="s">
        <v>592</v>
      </c>
      <c r="E1340" s="1" t="s">
        <v>348</v>
      </c>
      <c r="F1340" s="62" t="str">
        <f t="shared" si="266"/>
        <v>60610</v>
      </c>
      <c r="G1340" s="255">
        <v>10620024</v>
      </c>
      <c r="H1340" s="1" t="s">
        <v>386</v>
      </c>
      <c r="I1340" s="61">
        <v>17</v>
      </c>
      <c r="J1340" s="61">
        <v>3.3</v>
      </c>
      <c r="K1340" s="61">
        <v>8.1</v>
      </c>
      <c r="L1340" s="69">
        <f t="shared" si="267"/>
        <v>0.56099999999999994</v>
      </c>
      <c r="M1340" s="69">
        <f t="shared" si="268"/>
        <v>1.3769999999999998</v>
      </c>
      <c r="N1340" s="56">
        <f>INDEX(Rate_Chart!$A$1:$AK$127,MATCH(Data!J1340,Rate_Chart!$A$1:$A$127,0),MATCH(Data!K1340,Rate_Chart!$A$1:$AK$1,0))</f>
        <v>36.280125900000002</v>
      </c>
      <c r="O1340" s="57">
        <f t="shared" si="269"/>
        <v>616.76214030000006</v>
      </c>
      <c r="P1340" s="58">
        <f t="shared" si="270"/>
        <v>417.0129413793104</v>
      </c>
      <c r="Q1340" s="58">
        <f t="shared" si="271"/>
        <v>278.00862758620696</v>
      </c>
      <c r="R1340" s="66">
        <f t="shared" si="272"/>
        <v>10.793337455250002</v>
      </c>
      <c r="S1340" s="64">
        <f t="shared" si="273"/>
        <v>63.75</v>
      </c>
      <c r="T1340" s="66">
        <f t="shared" si="274"/>
        <v>691.30547775525008</v>
      </c>
      <c r="U1340" s="68">
        <f t="shared" si="275"/>
        <v>40.665028103250002</v>
      </c>
      <c r="V1340" s="68">
        <f t="shared" si="276"/>
        <v>467.4141161293104</v>
      </c>
      <c r="W1340" s="68">
        <f t="shared" si="277"/>
        <v>311.6094107528736</v>
      </c>
    </row>
    <row r="1341" spans="1:23" x14ac:dyDescent="0.25">
      <c r="A1341" s="1" t="s">
        <v>923</v>
      </c>
      <c r="B1341" s="1" t="s">
        <v>394</v>
      </c>
      <c r="C1341" s="1" t="s">
        <v>589</v>
      </c>
      <c r="D1341" s="1" t="s">
        <v>592</v>
      </c>
      <c r="E1341" s="1" t="s">
        <v>348</v>
      </c>
      <c r="F1341" s="62" t="str">
        <f t="shared" si="266"/>
        <v>60610</v>
      </c>
      <c r="G1341" s="255">
        <v>10620024</v>
      </c>
      <c r="H1341" s="1" t="s">
        <v>386</v>
      </c>
      <c r="I1341" s="61">
        <v>9</v>
      </c>
      <c r="J1341" s="61">
        <v>5</v>
      </c>
      <c r="K1341" s="61">
        <v>8</v>
      </c>
      <c r="L1341" s="69">
        <f t="shared" si="267"/>
        <v>0.45</v>
      </c>
      <c r="M1341" s="69">
        <f t="shared" si="268"/>
        <v>0.72</v>
      </c>
      <c r="N1341" s="56">
        <f>INDEX(Rate_Chart!$A$1:$AK$127,MATCH(Data!J1341,Rate_Chart!$A$1:$A$127,0),MATCH(Data!K1341,Rate_Chart!$A$1:$AK$1,0))</f>
        <v>43.09111200000001</v>
      </c>
      <c r="O1341" s="57">
        <f t="shared" si="269"/>
        <v>387.82000800000009</v>
      </c>
      <c r="P1341" s="58">
        <f t="shared" si="270"/>
        <v>417.01076129032271</v>
      </c>
      <c r="Q1341" s="58">
        <f t="shared" si="271"/>
        <v>278.00717419354845</v>
      </c>
      <c r="R1341" s="66">
        <f t="shared" si="272"/>
        <v>6.7868501400000021</v>
      </c>
      <c r="S1341" s="64">
        <f t="shared" si="273"/>
        <v>33.75</v>
      </c>
      <c r="T1341" s="66">
        <f t="shared" si="274"/>
        <v>428.3568581400001</v>
      </c>
      <c r="U1341" s="68">
        <f t="shared" si="275"/>
        <v>47.595206460000014</v>
      </c>
      <c r="V1341" s="68">
        <f t="shared" si="276"/>
        <v>460.59877219354854</v>
      </c>
      <c r="W1341" s="68">
        <f t="shared" si="277"/>
        <v>307.06584812903236</v>
      </c>
    </row>
    <row r="1342" spans="1:23" x14ac:dyDescent="0.25">
      <c r="A1342" s="1" t="s">
        <v>923</v>
      </c>
      <c r="B1342" s="1" t="s">
        <v>395</v>
      </c>
      <c r="C1342" s="1" t="s">
        <v>589</v>
      </c>
      <c r="D1342" s="1" t="s">
        <v>592</v>
      </c>
      <c r="E1342" s="1" t="s">
        <v>348</v>
      </c>
      <c r="F1342" s="62" t="str">
        <f t="shared" si="266"/>
        <v>60610</v>
      </c>
      <c r="G1342" s="255">
        <v>10620024</v>
      </c>
      <c r="H1342" s="1" t="s">
        <v>386</v>
      </c>
      <c r="I1342" s="61">
        <v>9</v>
      </c>
      <c r="J1342" s="61">
        <v>3.3</v>
      </c>
      <c r="K1342" s="61">
        <v>8.1</v>
      </c>
      <c r="L1342" s="69">
        <f t="shared" si="267"/>
        <v>0.29699999999999999</v>
      </c>
      <c r="M1342" s="69">
        <f t="shared" si="268"/>
        <v>0.72899999999999987</v>
      </c>
      <c r="N1342" s="56">
        <f>INDEX(Rate_Chart!$A$1:$AK$127,MATCH(Data!J1342,Rate_Chart!$A$1:$A$127,0),MATCH(Data!K1342,Rate_Chart!$A$1:$AK$1,0))</f>
        <v>36.280125900000002</v>
      </c>
      <c r="O1342" s="57">
        <f t="shared" si="269"/>
        <v>326.52113310000004</v>
      </c>
      <c r="P1342" s="58">
        <f t="shared" si="270"/>
        <v>417.0129413793104</v>
      </c>
      <c r="Q1342" s="58">
        <f t="shared" si="271"/>
        <v>278.00862758620696</v>
      </c>
      <c r="R1342" s="66">
        <f t="shared" si="272"/>
        <v>5.7141198292500013</v>
      </c>
      <c r="S1342" s="64">
        <f t="shared" si="273"/>
        <v>33.75</v>
      </c>
      <c r="T1342" s="66">
        <f t="shared" si="274"/>
        <v>365.98525292925007</v>
      </c>
      <c r="U1342" s="68">
        <f t="shared" si="275"/>
        <v>40.665028103250009</v>
      </c>
      <c r="V1342" s="68">
        <f t="shared" si="276"/>
        <v>467.41411612931046</v>
      </c>
      <c r="W1342" s="68">
        <f t="shared" si="277"/>
        <v>311.60941075287366</v>
      </c>
    </row>
    <row r="1343" spans="1:23" x14ac:dyDescent="0.25">
      <c r="A1343" s="1" t="s">
        <v>924</v>
      </c>
      <c r="B1343" s="1" t="s">
        <v>394</v>
      </c>
      <c r="C1343" s="1" t="s">
        <v>589</v>
      </c>
      <c r="D1343" s="1" t="s">
        <v>592</v>
      </c>
      <c r="E1343" s="1" t="s">
        <v>348</v>
      </c>
      <c r="F1343" s="62" t="str">
        <f t="shared" si="266"/>
        <v>60610</v>
      </c>
      <c r="G1343" s="255">
        <v>10620024</v>
      </c>
      <c r="H1343" s="1" t="s">
        <v>386</v>
      </c>
      <c r="I1343" s="61">
        <v>8</v>
      </c>
      <c r="J1343" s="61">
        <v>3.9</v>
      </c>
      <c r="K1343" s="61">
        <v>8.1999999999999993</v>
      </c>
      <c r="L1343" s="69">
        <f t="shared" si="267"/>
        <v>0.312</v>
      </c>
      <c r="M1343" s="69">
        <f t="shared" si="268"/>
        <v>0.65599999999999992</v>
      </c>
      <c r="N1343" s="56">
        <f>INDEX(Rate_Chart!$A$1:$AK$127,MATCH(Data!J1343,Rate_Chart!$A$1:$A$127,0),MATCH(Data!K1343,Rate_Chart!$A$1:$AK$1,0))</f>
        <v>39.060139800000002</v>
      </c>
      <c r="O1343" s="57">
        <f t="shared" si="269"/>
        <v>312.48111840000001</v>
      </c>
      <c r="P1343" s="58">
        <f t="shared" si="270"/>
        <v>417.01216868327407</v>
      </c>
      <c r="Q1343" s="58">
        <f t="shared" si="271"/>
        <v>278.00811245551603</v>
      </c>
      <c r="R1343" s="66">
        <f t="shared" si="272"/>
        <v>5.4684195720000011</v>
      </c>
      <c r="S1343" s="64">
        <f t="shared" si="273"/>
        <v>30</v>
      </c>
      <c r="T1343" s="66">
        <f t="shared" si="274"/>
        <v>347.94953797200003</v>
      </c>
      <c r="U1343" s="68">
        <f t="shared" si="275"/>
        <v>43.493692246500004</v>
      </c>
      <c r="V1343" s="68">
        <f t="shared" si="276"/>
        <v>464.34546882384348</v>
      </c>
      <c r="W1343" s="68">
        <f t="shared" si="277"/>
        <v>309.5636458825623</v>
      </c>
    </row>
    <row r="1344" spans="1:23" x14ac:dyDescent="0.25">
      <c r="A1344" s="1" t="s">
        <v>924</v>
      </c>
      <c r="B1344" s="1" t="s">
        <v>395</v>
      </c>
      <c r="C1344" s="1" t="s">
        <v>589</v>
      </c>
      <c r="D1344" s="1" t="s">
        <v>592</v>
      </c>
      <c r="E1344" s="1" t="s">
        <v>348</v>
      </c>
      <c r="F1344" s="62" t="str">
        <f t="shared" si="266"/>
        <v>60610</v>
      </c>
      <c r="G1344" s="255">
        <v>10620024</v>
      </c>
      <c r="H1344" s="1" t="s">
        <v>386</v>
      </c>
      <c r="I1344" s="61">
        <v>15</v>
      </c>
      <c r="J1344" s="61">
        <v>4.2</v>
      </c>
      <c r="K1344" s="61">
        <v>8.1</v>
      </c>
      <c r="L1344" s="69">
        <f t="shared" si="267"/>
        <v>0.63</v>
      </c>
      <c r="M1344" s="69">
        <f t="shared" si="268"/>
        <v>1.2150000000000001</v>
      </c>
      <c r="N1344" s="56">
        <f>INDEX(Rate_Chart!$A$1:$AK$127,MATCH(Data!J1344,Rate_Chart!$A$1:$A$127,0),MATCH(Data!K1344,Rate_Chart!$A$1:$AK$1,0))</f>
        <v>40.033125900000002</v>
      </c>
      <c r="O1344" s="57">
        <f t="shared" si="269"/>
        <v>600.49688850000007</v>
      </c>
      <c r="P1344" s="58">
        <f t="shared" si="270"/>
        <v>417.01172812499999</v>
      </c>
      <c r="Q1344" s="58">
        <f t="shared" si="271"/>
        <v>278.00781875000001</v>
      </c>
      <c r="R1344" s="66">
        <f t="shared" si="272"/>
        <v>10.508695548750001</v>
      </c>
      <c r="S1344" s="64">
        <f t="shared" si="273"/>
        <v>56.25</v>
      </c>
      <c r="T1344" s="66">
        <f t="shared" si="274"/>
        <v>667.25558404875005</v>
      </c>
      <c r="U1344" s="68">
        <f t="shared" si="275"/>
        <v>44.483705603250002</v>
      </c>
      <c r="V1344" s="68">
        <f t="shared" si="276"/>
        <v>463.37193336718752</v>
      </c>
      <c r="W1344" s="68">
        <f t="shared" si="277"/>
        <v>308.9146222447917</v>
      </c>
    </row>
    <row r="1345" spans="1:23" x14ac:dyDescent="0.25">
      <c r="A1345" s="1" t="s">
        <v>908</v>
      </c>
      <c r="B1345" s="1" t="s">
        <v>395</v>
      </c>
      <c r="C1345" s="1" t="s">
        <v>589</v>
      </c>
      <c r="D1345" s="1" t="s">
        <v>592</v>
      </c>
      <c r="E1345" s="1" t="s">
        <v>891</v>
      </c>
      <c r="F1345" s="62" t="str">
        <f t="shared" si="266"/>
        <v>60611</v>
      </c>
      <c r="G1345" s="255">
        <v>10620028</v>
      </c>
      <c r="H1345" s="1" t="s">
        <v>386</v>
      </c>
      <c r="I1345" s="61">
        <v>25</v>
      </c>
      <c r="J1345" s="61">
        <v>4.7</v>
      </c>
      <c r="K1345" s="61">
        <v>8.1999999999999993</v>
      </c>
      <c r="L1345" s="69">
        <f t="shared" si="267"/>
        <v>1.175</v>
      </c>
      <c r="M1345" s="69">
        <f t="shared" si="268"/>
        <v>2.0499999999999998</v>
      </c>
      <c r="N1345" s="56">
        <f>INDEX(Rate_Chart!$A$1:$AK$127,MATCH(Data!J1345,Rate_Chart!$A$1:$A$127,0),MATCH(Data!K1345,Rate_Chart!$A$1:$AK$1,0))</f>
        <v>42.3961398</v>
      </c>
      <c r="O1345" s="57">
        <f t="shared" si="269"/>
        <v>1059.903495</v>
      </c>
      <c r="P1345" s="58">
        <f t="shared" si="270"/>
        <v>417.01121114754102</v>
      </c>
      <c r="Q1345" s="58">
        <f t="shared" si="271"/>
        <v>278.00747409836066</v>
      </c>
      <c r="R1345" s="66">
        <f t="shared" si="272"/>
        <v>18.548311162500003</v>
      </c>
      <c r="S1345" s="64">
        <f t="shared" si="273"/>
        <v>93.75</v>
      </c>
      <c r="T1345" s="66">
        <f t="shared" si="274"/>
        <v>1172.2018061624999</v>
      </c>
      <c r="U1345" s="68">
        <f t="shared" si="275"/>
        <v>46.888072246499995</v>
      </c>
      <c r="V1345" s="68">
        <f t="shared" si="276"/>
        <v>461.19415324426228</v>
      </c>
      <c r="W1345" s="68">
        <f t="shared" si="277"/>
        <v>307.46276882950821</v>
      </c>
    </row>
    <row r="1346" spans="1:23" x14ac:dyDescent="0.25">
      <c r="A1346" s="1" t="s">
        <v>885</v>
      </c>
      <c r="B1346" s="1" t="s">
        <v>395</v>
      </c>
      <c r="C1346" s="1" t="s">
        <v>589</v>
      </c>
      <c r="D1346" s="1" t="s">
        <v>592</v>
      </c>
      <c r="E1346" s="1" t="s">
        <v>891</v>
      </c>
      <c r="F1346" s="62" t="str">
        <f t="shared" si="266"/>
        <v>60611</v>
      </c>
      <c r="G1346" s="255">
        <v>10620028</v>
      </c>
      <c r="H1346" s="1" t="s">
        <v>385</v>
      </c>
      <c r="I1346" s="61">
        <v>28</v>
      </c>
      <c r="J1346" s="61">
        <v>5.6</v>
      </c>
      <c r="K1346" s="61">
        <v>8.4</v>
      </c>
      <c r="L1346" s="69">
        <f t="shared" si="267"/>
        <v>1.5679999999999998</v>
      </c>
      <c r="M1346" s="69">
        <f t="shared" si="268"/>
        <v>2.3520000000000003</v>
      </c>
      <c r="N1346" s="56">
        <f>INDEX(Rate_Chart!$A$1:$AK$127,MATCH(Data!J1346,Rate_Chart!$A$1:$A$127,0),MATCH(Data!K1346,Rate_Chart!$A$1:$AK$1,0))</f>
        <v>45.357199999999999</v>
      </c>
      <c r="O1346" s="57">
        <f t="shared" si="269"/>
        <v>1270.0016000000001</v>
      </c>
      <c r="P1346" s="58">
        <f t="shared" si="270"/>
        <v>404.97500000000002</v>
      </c>
      <c r="Q1346" s="58">
        <f t="shared" si="271"/>
        <v>269.98333333333335</v>
      </c>
      <c r="R1346" s="66">
        <f t="shared" si="272"/>
        <v>22.225028000000002</v>
      </c>
      <c r="S1346" s="64">
        <f t="shared" si="273"/>
        <v>105</v>
      </c>
      <c r="T1346" s="66">
        <f t="shared" si="274"/>
        <v>1397.2266280000001</v>
      </c>
      <c r="U1346" s="68">
        <f t="shared" si="275"/>
        <v>49.900951000000006</v>
      </c>
      <c r="V1346" s="68">
        <f t="shared" si="276"/>
        <v>445.54420535714297</v>
      </c>
      <c r="W1346" s="68">
        <f t="shared" si="277"/>
        <v>297.02947023809531</v>
      </c>
    </row>
    <row r="1347" spans="1:23" x14ac:dyDescent="0.25">
      <c r="A1347" s="1" t="s">
        <v>886</v>
      </c>
      <c r="B1347" s="1" t="s">
        <v>395</v>
      </c>
      <c r="C1347" s="1" t="s">
        <v>589</v>
      </c>
      <c r="D1347" s="1" t="s">
        <v>592</v>
      </c>
      <c r="E1347" s="1" t="s">
        <v>891</v>
      </c>
      <c r="F1347" s="62" t="str">
        <f t="shared" si="266"/>
        <v>60611</v>
      </c>
      <c r="G1347" s="255">
        <v>10620028</v>
      </c>
      <c r="H1347" s="1" t="s">
        <v>386</v>
      </c>
      <c r="I1347" s="61">
        <v>24</v>
      </c>
      <c r="J1347" s="61">
        <v>4.7</v>
      </c>
      <c r="K1347" s="61">
        <v>8.3000000000000007</v>
      </c>
      <c r="L1347" s="69">
        <f t="shared" si="267"/>
        <v>1.1280000000000001</v>
      </c>
      <c r="M1347" s="69">
        <f t="shared" si="268"/>
        <v>1.9920000000000002</v>
      </c>
      <c r="N1347" s="56">
        <f>INDEX(Rate_Chart!$A$1:$AK$127,MATCH(Data!J1347,Rate_Chart!$A$1:$A$127,0),MATCH(Data!K1347,Rate_Chart!$A$1:$AK$1,0))</f>
        <v>42.674153700000005</v>
      </c>
      <c r="O1347" s="57">
        <f t="shared" si="269"/>
        <v>1024.1796888000001</v>
      </c>
      <c r="P1347" s="58">
        <f t="shared" si="270"/>
        <v>417.01127394136813</v>
      </c>
      <c r="Q1347" s="58">
        <f t="shared" si="271"/>
        <v>278.00751596091209</v>
      </c>
      <c r="R1347" s="66">
        <f t="shared" si="272"/>
        <v>17.923144554000004</v>
      </c>
      <c r="S1347" s="64">
        <f t="shared" si="273"/>
        <v>90</v>
      </c>
      <c r="T1347" s="66">
        <f t="shared" si="274"/>
        <v>1132.102833354</v>
      </c>
      <c r="U1347" s="68">
        <f t="shared" si="275"/>
        <v>47.170951389750002</v>
      </c>
      <c r="V1347" s="68">
        <f t="shared" si="276"/>
        <v>460.95392237540722</v>
      </c>
      <c r="W1347" s="68">
        <f t="shared" si="277"/>
        <v>307.30261491693813</v>
      </c>
    </row>
    <row r="1348" spans="1:23" x14ac:dyDescent="0.25">
      <c r="A1348" s="1" t="s">
        <v>921</v>
      </c>
      <c r="B1348" s="1" t="s">
        <v>394</v>
      </c>
      <c r="C1348" s="1" t="s">
        <v>589</v>
      </c>
      <c r="D1348" s="1" t="s">
        <v>592</v>
      </c>
      <c r="E1348" s="1" t="s">
        <v>349</v>
      </c>
      <c r="F1348" s="62" t="str">
        <f t="shared" si="266"/>
        <v>60612</v>
      </c>
      <c r="G1348" s="255">
        <v>10620025</v>
      </c>
      <c r="H1348" s="1" t="s">
        <v>386</v>
      </c>
      <c r="I1348" s="61">
        <v>35</v>
      </c>
      <c r="J1348" s="61">
        <v>4.5999999999999996</v>
      </c>
      <c r="K1348" s="61">
        <v>8.1999999999999993</v>
      </c>
      <c r="L1348" s="69">
        <f t="shared" si="267"/>
        <v>1.61</v>
      </c>
      <c r="M1348" s="69">
        <f t="shared" si="268"/>
        <v>2.87</v>
      </c>
      <c r="N1348" s="56">
        <f>INDEX(Rate_Chart!$A$1:$AK$127,MATCH(Data!J1348,Rate_Chart!$A$1:$A$127,0),MATCH(Data!K1348,Rate_Chart!$A$1:$AK$1,0))</f>
        <v>41.979139799999999</v>
      </c>
      <c r="O1348" s="57">
        <f t="shared" si="269"/>
        <v>1469.2698929999999</v>
      </c>
      <c r="P1348" s="58">
        <f t="shared" si="270"/>
        <v>417.01132251655633</v>
      </c>
      <c r="Q1348" s="58">
        <f t="shared" si="271"/>
        <v>278.00754834437089</v>
      </c>
      <c r="R1348" s="66">
        <f t="shared" si="272"/>
        <v>25.7122231275</v>
      </c>
      <c r="S1348" s="64">
        <f t="shared" si="273"/>
        <v>131.25</v>
      </c>
      <c r="T1348" s="66">
        <f t="shared" si="274"/>
        <v>1626.2321161274999</v>
      </c>
      <c r="U1348" s="68">
        <f t="shared" si="275"/>
        <v>46.4637747465</v>
      </c>
      <c r="V1348" s="68">
        <f t="shared" si="276"/>
        <v>461.56067628973517</v>
      </c>
      <c r="W1348" s="68">
        <f t="shared" si="277"/>
        <v>307.70711752649009</v>
      </c>
    </row>
    <row r="1349" spans="1:23" x14ac:dyDescent="0.25">
      <c r="A1349" s="1" t="s">
        <v>921</v>
      </c>
      <c r="B1349" s="1" t="s">
        <v>395</v>
      </c>
      <c r="C1349" s="1" t="s">
        <v>589</v>
      </c>
      <c r="D1349" s="1" t="s">
        <v>592</v>
      </c>
      <c r="E1349" s="1" t="s">
        <v>349</v>
      </c>
      <c r="F1349" s="62" t="str">
        <f t="shared" ref="F1349:F1412" si="278">MID(E1349,2,5)</f>
        <v>60612</v>
      </c>
      <c r="G1349" s="255">
        <v>10620025</v>
      </c>
      <c r="H1349" s="1" t="s">
        <v>386</v>
      </c>
      <c r="I1349" s="61">
        <v>31</v>
      </c>
      <c r="J1349" s="61">
        <v>4.8</v>
      </c>
      <c r="K1349" s="61">
        <v>8.1</v>
      </c>
      <c r="L1349" s="69">
        <f t="shared" si="267"/>
        <v>1.4879999999999998</v>
      </c>
      <c r="M1349" s="69">
        <f t="shared" si="268"/>
        <v>2.5110000000000001</v>
      </c>
      <c r="N1349" s="56">
        <f>INDEX(Rate_Chart!$A$1:$AK$127,MATCH(Data!J1349,Rate_Chart!$A$1:$A$127,0),MATCH(Data!K1349,Rate_Chart!$A$1:$AK$1,0))</f>
        <v>42.535125900000004</v>
      </c>
      <c r="O1349" s="57">
        <f t="shared" si="269"/>
        <v>1318.5889029000002</v>
      </c>
      <c r="P1349" s="58">
        <f t="shared" si="270"/>
        <v>417.01103823529411</v>
      </c>
      <c r="Q1349" s="58">
        <f t="shared" si="271"/>
        <v>278.00735882352939</v>
      </c>
      <c r="R1349" s="66">
        <f t="shared" si="272"/>
        <v>23.075305800750005</v>
      </c>
      <c r="S1349" s="64">
        <f t="shared" si="273"/>
        <v>116.25</v>
      </c>
      <c r="T1349" s="66">
        <f t="shared" si="274"/>
        <v>1457.9142087007504</v>
      </c>
      <c r="U1349" s="68">
        <f t="shared" si="275"/>
        <v>47.029490603250011</v>
      </c>
      <c r="V1349" s="68">
        <f t="shared" si="276"/>
        <v>461.07343728676477</v>
      </c>
      <c r="W1349" s="68">
        <f t="shared" si="277"/>
        <v>307.38229152450987</v>
      </c>
    </row>
    <row r="1350" spans="1:23" x14ac:dyDescent="0.25">
      <c r="A1350" s="1" t="s">
        <v>902</v>
      </c>
      <c r="B1350" s="1" t="s">
        <v>394</v>
      </c>
      <c r="C1350" s="1" t="s">
        <v>589</v>
      </c>
      <c r="D1350" s="1" t="s">
        <v>592</v>
      </c>
      <c r="E1350" s="1" t="s">
        <v>349</v>
      </c>
      <c r="F1350" s="62" t="str">
        <f t="shared" si="278"/>
        <v>60612</v>
      </c>
      <c r="G1350" s="255">
        <v>10620025</v>
      </c>
      <c r="H1350" s="1" t="s">
        <v>386</v>
      </c>
      <c r="I1350" s="61">
        <v>32</v>
      </c>
      <c r="J1350" s="61">
        <v>4.5999999999999996</v>
      </c>
      <c r="K1350" s="61">
        <v>8.4</v>
      </c>
      <c r="L1350" s="69">
        <f t="shared" si="267"/>
        <v>1.472</v>
      </c>
      <c r="M1350" s="69">
        <f t="shared" si="268"/>
        <v>2.6880000000000002</v>
      </c>
      <c r="N1350" s="56">
        <f>INDEX(Rate_Chart!$A$1:$AK$127,MATCH(Data!J1350,Rate_Chart!$A$1:$A$127,0),MATCH(Data!K1350,Rate_Chart!$A$1:$AK$1,0))</f>
        <v>42.535167600000008</v>
      </c>
      <c r="O1350" s="57">
        <f t="shared" si="269"/>
        <v>1361.1253632000003</v>
      </c>
      <c r="P1350" s="58">
        <f t="shared" si="270"/>
        <v>417.01144705882359</v>
      </c>
      <c r="Q1350" s="58">
        <f t="shared" si="271"/>
        <v>278.00763137254904</v>
      </c>
      <c r="R1350" s="66">
        <f t="shared" si="272"/>
        <v>23.819693856000008</v>
      </c>
      <c r="S1350" s="64">
        <f t="shared" si="273"/>
        <v>120</v>
      </c>
      <c r="T1350" s="66">
        <f t="shared" si="274"/>
        <v>1504.9450570560002</v>
      </c>
      <c r="U1350" s="68">
        <f t="shared" si="275"/>
        <v>47.029533033000007</v>
      </c>
      <c r="V1350" s="68">
        <f t="shared" si="276"/>
        <v>461.07385326470592</v>
      </c>
      <c r="W1350" s="68">
        <f t="shared" si="277"/>
        <v>307.38256884313728</v>
      </c>
    </row>
    <row r="1351" spans="1:23" x14ac:dyDescent="0.25">
      <c r="A1351" s="1" t="s">
        <v>902</v>
      </c>
      <c r="B1351" s="1" t="s">
        <v>395</v>
      </c>
      <c r="C1351" s="1" t="s">
        <v>589</v>
      </c>
      <c r="D1351" s="1" t="s">
        <v>592</v>
      </c>
      <c r="E1351" s="1" t="s">
        <v>349</v>
      </c>
      <c r="F1351" s="62" t="str">
        <f t="shared" si="278"/>
        <v>60612</v>
      </c>
      <c r="G1351" s="255">
        <v>10620025</v>
      </c>
      <c r="H1351" s="1" t="s">
        <v>385</v>
      </c>
      <c r="I1351" s="61">
        <v>21</v>
      </c>
      <c r="J1351" s="61">
        <v>5.6</v>
      </c>
      <c r="K1351" s="61">
        <v>8.4</v>
      </c>
      <c r="L1351" s="69">
        <f t="shared" si="267"/>
        <v>1.1759999999999999</v>
      </c>
      <c r="M1351" s="69">
        <f t="shared" si="268"/>
        <v>1.764</v>
      </c>
      <c r="N1351" s="56">
        <f>INDEX(Rate_Chart!$A$1:$AK$127,MATCH(Data!J1351,Rate_Chart!$A$1:$A$127,0),MATCH(Data!K1351,Rate_Chart!$A$1:$AK$1,0))</f>
        <v>45.357199999999999</v>
      </c>
      <c r="O1351" s="57">
        <f t="shared" si="269"/>
        <v>952.50119999999993</v>
      </c>
      <c r="P1351" s="58">
        <f t="shared" si="270"/>
        <v>404.97500000000002</v>
      </c>
      <c r="Q1351" s="58">
        <f t="shared" si="271"/>
        <v>269.98333333333335</v>
      </c>
      <c r="R1351" s="66">
        <f t="shared" si="272"/>
        <v>16.668771</v>
      </c>
      <c r="S1351" s="64">
        <f t="shared" si="273"/>
        <v>78.75</v>
      </c>
      <c r="T1351" s="66">
        <f t="shared" si="274"/>
        <v>1047.9199709999998</v>
      </c>
      <c r="U1351" s="68">
        <f t="shared" si="275"/>
        <v>49.900950999999992</v>
      </c>
      <c r="V1351" s="68">
        <f t="shared" si="276"/>
        <v>445.54420535714286</v>
      </c>
      <c r="W1351" s="68">
        <f t="shared" si="277"/>
        <v>297.02947023809526</v>
      </c>
    </row>
    <row r="1352" spans="1:23" x14ac:dyDescent="0.25">
      <c r="A1352" s="1" t="s">
        <v>903</v>
      </c>
      <c r="B1352" s="1" t="s">
        <v>394</v>
      </c>
      <c r="C1352" s="1" t="s">
        <v>589</v>
      </c>
      <c r="D1352" s="1" t="s">
        <v>592</v>
      </c>
      <c r="E1352" s="1" t="s">
        <v>349</v>
      </c>
      <c r="F1352" s="62" t="str">
        <f t="shared" si="278"/>
        <v>60612</v>
      </c>
      <c r="G1352" s="255">
        <v>10620025</v>
      </c>
      <c r="H1352" s="1" t="s">
        <v>386</v>
      </c>
      <c r="I1352" s="61">
        <v>32</v>
      </c>
      <c r="J1352" s="61">
        <v>4.5999999999999996</v>
      </c>
      <c r="K1352" s="61">
        <v>8.1999999999999993</v>
      </c>
      <c r="L1352" s="69">
        <f t="shared" si="267"/>
        <v>1.472</v>
      </c>
      <c r="M1352" s="69">
        <f t="shared" si="268"/>
        <v>2.6239999999999997</v>
      </c>
      <c r="N1352" s="56">
        <f>INDEX(Rate_Chart!$A$1:$AK$127,MATCH(Data!J1352,Rate_Chart!$A$1:$A$127,0),MATCH(Data!K1352,Rate_Chart!$A$1:$AK$1,0))</f>
        <v>41.979139799999999</v>
      </c>
      <c r="O1352" s="57">
        <f t="shared" si="269"/>
        <v>1343.3324736</v>
      </c>
      <c r="P1352" s="58">
        <f t="shared" si="270"/>
        <v>417.01132251655633</v>
      </c>
      <c r="Q1352" s="58">
        <f t="shared" si="271"/>
        <v>278.00754834437089</v>
      </c>
      <c r="R1352" s="66">
        <f t="shared" si="272"/>
        <v>23.508318288000002</v>
      </c>
      <c r="S1352" s="64">
        <f t="shared" si="273"/>
        <v>120</v>
      </c>
      <c r="T1352" s="66">
        <f t="shared" si="274"/>
        <v>1486.840791888</v>
      </c>
      <c r="U1352" s="68">
        <f t="shared" si="275"/>
        <v>46.4637747465</v>
      </c>
      <c r="V1352" s="68">
        <f t="shared" si="276"/>
        <v>461.56067628973517</v>
      </c>
      <c r="W1352" s="68">
        <f t="shared" si="277"/>
        <v>307.70711752649009</v>
      </c>
    </row>
    <row r="1353" spans="1:23" x14ac:dyDescent="0.25">
      <c r="A1353" s="1" t="s">
        <v>903</v>
      </c>
      <c r="B1353" s="1" t="s">
        <v>395</v>
      </c>
      <c r="C1353" s="1" t="s">
        <v>589</v>
      </c>
      <c r="D1353" s="1" t="s">
        <v>592</v>
      </c>
      <c r="E1353" s="1" t="s">
        <v>349</v>
      </c>
      <c r="F1353" s="62" t="str">
        <f t="shared" si="278"/>
        <v>60612</v>
      </c>
      <c r="G1353" s="255">
        <v>10620025</v>
      </c>
      <c r="H1353" s="1" t="s">
        <v>386</v>
      </c>
      <c r="I1353" s="61">
        <v>30</v>
      </c>
      <c r="J1353" s="61">
        <v>4.8</v>
      </c>
      <c r="K1353" s="61">
        <v>8</v>
      </c>
      <c r="L1353" s="69">
        <f t="shared" si="267"/>
        <v>1.44</v>
      </c>
      <c r="M1353" s="69">
        <f t="shared" si="268"/>
        <v>2.4</v>
      </c>
      <c r="N1353" s="56">
        <f>INDEX(Rate_Chart!$A$1:$AK$127,MATCH(Data!J1353,Rate_Chart!$A$1:$A$127,0),MATCH(Data!K1353,Rate_Chart!$A$1:$AK$1,0))</f>
        <v>42.257112000000006</v>
      </c>
      <c r="O1353" s="57">
        <f t="shared" si="269"/>
        <v>1267.7133600000002</v>
      </c>
      <c r="P1353" s="58">
        <f t="shared" si="270"/>
        <v>417.01097368421063</v>
      </c>
      <c r="Q1353" s="58">
        <f t="shared" si="271"/>
        <v>278.00731578947375</v>
      </c>
      <c r="R1353" s="66">
        <f t="shared" si="272"/>
        <v>22.184983800000005</v>
      </c>
      <c r="S1353" s="64">
        <f t="shared" si="273"/>
        <v>112.5</v>
      </c>
      <c r="T1353" s="66">
        <f t="shared" si="274"/>
        <v>1402.3983438000002</v>
      </c>
      <c r="U1353" s="68">
        <f t="shared" si="275"/>
        <v>46.746611460000011</v>
      </c>
      <c r="V1353" s="68">
        <f t="shared" si="276"/>
        <v>461.31524467105277</v>
      </c>
      <c r="W1353" s="68">
        <f t="shared" si="277"/>
        <v>307.54349644736851</v>
      </c>
    </row>
    <row r="1354" spans="1:23" x14ac:dyDescent="0.25">
      <c r="A1354" s="1" t="s">
        <v>904</v>
      </c>
      <c r="B1354" s="1" t="s">
        <v>394</v>
      </c>
      <c r="C1354" s="1" t="s">
        <v>589</v>
      </c>
      <c r="D1354" s="1" t="s">
        <v>592</v>
      </c>
      <c r="E1354" s="1" t="s">
        <v>349</v>
      </c>
      <c r="F1354" s="62" t="str">
        <f t="shared" si="278"/>
        <v>60612</v>
      </c>
      <c r="G1354" s="255">
        <v>10620025</v>
      </c>
      <c r="H1354" s="1" t="s">
        <v>386</v>
      </c>
      <c r="I1354" s="61">
        <v>32</v>
      </c>
      <c r="J1354" s="61">
        <v>4.4000000000000004</v>
      </c>
      <c r="K1354" s="61">
        <v>8.1</v>
      </c>
      <c r="L1354" s="69">
        <f t="shared" si="267"/>
        <v>1.4080000000000001</v>
      </c>
      <c r="M1354" s="69">
        <f t="shared" si="268"/>
        <v>2.5920000000000001</v>
      </c>
      <c r="N1354" s="56">
        <f>INDEX(Rate_Chart!$A$1:$AK$127,MATCH(Data!J1354,Rate_Chart!$A$1:$A$127,0),MATCH(Data!K1354,Rate_Chart!$A$1:$AK$1,0))</f>
        <v>40.867125900000005</v>
      </c>
      <c r="O1354" s="57">
        <f t="shared" si="269"/>
        <v>1307.7480288000002</v>
      </c>
      <c r="P1354" s="58">
        <f t="shared" si="270"/>
        <v>417.01148877551026</v>
      </c>
      <c r="Q1354" s="58">
        <f t="shared" si="271"/>
        <v>278.00765918367352</v>
      </c>
      <c r="R1354" s="66">
        <f t="shared" si="272"/>
        <v>22.885590504000003</v>
      </c>
      <c r="S1354" s="64">
        <f t="shared" si="273"/>
        <v>120</v>
      </c>
      <c r="T1354" s="66">
        <f t="shared" si="274"/>
        <v>1450.6336193040001</v>
      </c>
      <c r="U1354" s="68">
        <f t="shared" si="275"/>
        <v>45.332300603250005</v>
      </c>
      <c r="V1354" s="68">
        <f t="shared" si="276"/>
        <v>462.57449595153065</v>
      </c>
      <c r="W1354" s="68">
        <f t="shared" si="277"/>
        <v>308.38299730102045</v>
      </c>
    </row>
    <row r="1355" spans="1:23" x14ac:dyDescent="0.25">
      <c r="A1355" s="1" t="s">
        <v>904</v>
      </c>
      <c r="B1355" s="1" t="s">
        <v>395</v>
      </c>
      <c r="C1355" s="1" t="s">
        <v>589</v>
      </c>
      <c r="D1355" s="1" t="s">
        <v>592</v>
      </c>
      <c r="E1355" s="1" t="s">
        <v>349</v>
      </c>
      <c r="F1355" s="62" t="str">
        <f t="shared" si="278"/>
        <v>60612</v>
      </c>
      <c r="G1355" s="255">
        <v>10620025</v>
      </c>
      <c r="H1355" s="1" t="s">
        <v>386</v>
      </c>
      <c r="I1355" s="61">
        <v>30</v>
      </c>
      <c r="J1355" s="61">
        <v>4.3</v>
      </c>
      <c r="K1355" s="61">
        <v>8</v>
      </c>
      <c r="L1355" s="69">
        <f t="shared" si="267"/>
        <v>1.29</v>
      </c>
      <c r="M1355" s="69">
        <f t="shared" si="268"/>
        <v>2.4</v>
      </c>
      <c r="N1355" s="56">
        <f>INDEX(Rate_Chart!$A$1:$AK$127,MATCH(Data!J1355,Rate_Chart!$A$1:$A$127,0),MATCH(Data!K1355,Rate_Chart!$A$1:$AK$1,0))</f>
        <v>40.172111999999998</v>
      </c>
      <c r="O1355" s="57">
        <f t="shared" si="269"/>
        <v>1205.16336</v>
      </c>
      <c r="P1355" s="58">
        <f t="shared" si="270"/>
        <v>417.01154325259517</v>
      </c>
      <c r="Q1355" s="58">
        <f t="shared" si="271"/>
        <v>278.0076955017301</v>
      </c>
      <c r="R1355" s="66">
        <f t="shared" si="272"/>
        <v>21.090358800000001</v>
      </c>
      <c r="S1355" s="64">
        <f t="shared" si="273"/>
        <v>112.5</v>
      </c>
      <c r="T1355" s="66">
        <f t="shared" si="274"/>
        <v>1338.7537188000001</v>
      </c>
      <c r="U1355" s="68">
        <f t="shared" si="275"/>
        <v>44.625123960000003</v>
      </c>
      <c r="V1355" s="68">
        <f t="shared" si="276"/>
        <v>463.23658089965403</v>
      </c>
      <c r="W1355" s="68">
        <f t="shared" si="277"/>
        <v>308.82438726643602</v>
      </c>
    </row>
    <row r="1356" spans="1:23" x14ac:dyDescent="0.25">
      <c r="A1356" s="1" t="s">
        <v>905</v>
      </c>
      <c r="B1356" s="1" t="s">
        <v>394</v>
      </c>
      <c r="C1356" s="1" t="s">
        <v>589</v>
      </c>
      <c r="D1356" s="1" t="s">
        <v>592</v>
      </c>
      <c r="E1356" s="1" t="s">
        <v>349</v>
      </c>
      <c r="F1356" s="62" t="str">
        <f t="shared" si="278"/>
        <v>60612</v>
      </c>
      <c r="G1356" s="255">
        <v>10620025</v>
      </c>
      <c r="H1356" s="1" t="s">
        <v>386</v>
      </c>
      <c r="I1356" s="61">
        <v>35</v>
      </c>
      <c r="J1356" s="61">
        <v>4.4000000000000004</v>
      </c>
      <c r="K1356" s="61">
        <v>8.1</v>
      </c>
      <c r="L1356" s="69">
        <f t="shared" si="267"/>
        <v>1.54</v>
      </c>
      <c r="M1356" s="69">
        <f t="shared" si="268"/>
        <v>2.835</v>
      </c>
      <c r="N1356" s="56">
        <f>INDEX(Rate_Chart!$A$1:$AK$127,MATCH(Data!J1356,Rate_Chart!$A$1:$A$127,0),MATCH(Data!K1356,Rate_Chart!$A$1:$AK$1,0))</f>
        <v>40.867125900000005</v>
      </c>
      <c r="O1356" s="57">
        <f t="shared" si="269"/>
        <v>1430.3494065000002</v>
      </c>
      <c r="P1356" s="58">
        <f t="shared" si="270"/>
        <v>417.01148877551026</v>
      </c>
      <c r="Q1356" s="58">
        <f t="shared" si="271"/>
        <v>278.00765918367352</v>
      </c>
      <c r="R1356" s="66">
        <f t="shared" si="272"/>
        <v>25.031114613750006</v>
      </c>
      <c r="S1356" s="64">
        <f t="shared" si="273"/>
        <v>131.25</v>
      </c>
      <c r="T1356" s="66">
        <f t="shared" si="274"/>
        <v>1586.6305211137501</v>
      </c>
      <c r="U1356" s="68">
        <f t="shared" si="275"/>
        <v>45.332300603250005</v>
      </c>
      <c r="V1356" s="68">
        <f t="shared" si="276"/>
        <v>462.57449595153065</v>
      </c>
      <c r="W1356" s="68">
        <f t="shared" si="277"/>
        <v>308.38299730102045</v>
      </c>
    </row>
    <row r="1357" spans="1:23" x14ac:dyDescent="0.25">
      <c r="A1357" s="1" t="s">
        <v>905</v>
      </c>
      <c r="B1357" s="1" t="s">
        <v>395</v>
      </c>
      <c r="C1357" s="1" t="s">
        <v>589</v>
      </c>
      <c r="D1357" s="1" t="s">
        <v>592</v>
      </c>
      <c r="E1357" s="1" t="s">
        <v>349</v>
      </c>
      <c r="F1357" s="62" t="str">
        <f t="shared" si="278"/>
        <v>60612</v>
      </c>
      <c r="G1357" s="255">
        <v>10620025</v>
      </c>
      <c r="H1357" s="1" t="s">
        <v>386</v>
      </c>
      <c r="I1357" s="61">
        <v>23</v>
      </c>
      <c r="J1357" s="61">
        <v>4.8</v>
      </c>
      <c r="K1357" s="61">
        <v>8</v>
      </c>
      <c r="L1357" s="69">
        <f t="shared" si="267"/>
        <v>1.1039999999999999</v>
      </c>
      <c r="M1357" s="69">
        <f t="shared" si="268"/>
        <v>1.84</v>
      </c>
      <c r="N1357" s="56">
        <f>INDEX(Rate_Chart!$A$1:$AK$127,MATCH(Data!J1357,Rate_Chart!$A$1:$A$127,0),MATCH(Data!K1357,Rate_Chart!$A$1:$AK$1,0))</f>
        <v>42.257112000000006</v>
      </c>
      <c r="O1357" s="57">
        <f t="shared" si="269"/>
        <v>971.91357600000015</v>
      </c>
      <c r="P1357" s="58">
        <f t="shared" si="270"/>
        <v>417.01097368421063</v>
      </c>
      <c r="Q1357" s="58">
        <f t="shared" si="271"/>
        <v>278.00731578947375</v>
      </c>
      <c r="R1357" s="66">
        <f t="shared" si="272"/>
        <v>17.008487580000004</v>
      </c>
      <c r="S1357" s="64">
        <f t="shared" si="273"/>
        <v>86.25</v>
      </c>
      <c r="T1357" s="66">
        <f t="shared" si="274"/>
        <v>1075.1720635800002</v>
      </c>
      <c r="U1357" s="68">
        <f t="shared" si="275"/>
        <v>46.746611460000011</v>
      </c>
      <c r="V1357" s="68">
        <f t="shared" si="276"/>
        <v>461.31524467105277</v>
      </c>
      <c r="W1357" s="68">
        <f t="shared" si="277"/>
        <v>307.54349644736851</v>
      </c>
    </row>
    <row r="1358" spans="1:23" x14ac:dyDescent="0.25">
      <c r="A1358" s="1" t="s">
        <v>906</v>
      </c>
      <c r="B1358" s="1" t="s">
        <v>394</v>
      </c>
      <c r="C1358" s="1" t="s">
        <v>589</v>
      </c>
      <c r="D1358" s="1" t="s">
        <v>592</v>
      </c>
      <c r="E1358" s="1" t="s">
        <v>349</v>
      </c>
      <c r="F1358" s="62" t="str">
        <f t="shared" si="278"/>
        <v>60612</v>
      </c>
      <c r="G1358" s="255">
        <v>10620025</v>
      </c>
      <c r="H1358" s="1" t="s">
        <v>386</v>
      </c>
      <c r="I1358" s="61">
        <v>34</v>
      </c>
      <c r="J1358" s="61">
        <v>4.4000000000000004</v>
      </c>
      <c r="K1358" s="61">
        <v>8.1</v>
      </c>
      <c r="L1358" s="69">
        <f t="shared" si="267"/>
        <v>1.4960000000000002</v>
      </c>
      <c r="M1358" s="69">
        <f t="shared" si="268"/>
        <v>2.7539999999999996</v>
      </c>
      <c r="N1358" s="56">
        <f>INDEX(Rate_Chart!$A$1:$AK$127,MATCH(Data!J1358,Rate_Chart!$A$1:$A$127,0),MATCH(Data!K1358,Rate_Chart!$A$1:$AK$1,0))</f>
        <v>40.867125900000005</v>
      </c>
      <c r="O1358" s="57">
        <f t="shared" si="269"/>
        <v>1389.4822806000002</v>
      </c>
      <c r="P1358" s="58">
        <f t="shared" si="270"/>
        <v>417.01148877551026</v>
      </c>
      <c r="Q1358" s="58">
        <f t="shared" si="271"/>
        <v>278.00765918367352</v>
      </c>
      <c r="R1358" s="66">
        <f t="shared" si="272"/>
        <v>24.315939910500006</v>
      </c>
      <c r="S1358" s="64">
        <f t="shared" si="273"/>
        <v>127.5</v>
      </c>
      <c r="T1358" s="66">
        <f t="shared" si="274"/>
        <v>1541.2982205105002</v>
      </c>
      <c r="U1358" s="68">
        <f t="shared" si="275"/>
        <v>45.332300603250005</v>
      </c>
      <c r="V1358" s="68">
        <f t="shared" si="276"/>
        <v>462.57449595153065</v>
      </c>
      <c r="W1358" s="68">
        <f t="shared" si="277"/>
        <v>308.38299730102045</v>
      </c>
    </row>
    <row r="1359" spans="1:23" x14ac:dyDescent="0.25">
      <c r="A1359" s="1" t="s">
        <v>906</v>
      </c>
      <c r="B1359" s="1" t="s">
        <v>395</v>
      </c>
      <c r="C1359" s="1" t="s">
        <v>589</v>
      </c>
      <c r="D1359" s="1" t="s">
        <v>592</v>
      </c>
      <c r="E1359" s="1" t="s">
        <v>349</v>
      </c>
      <c r="F1359" s="62" t="str">
        <f t="shared" si="278"/>
        <v>60612</v>
      </c>
      <c r="G1359" s="255">
        <v>10620025</v>
      </c>
      <c r="H1359" s="1" t="s">
        <v>386</v>
      </c>
      <c r="I1359" s="61">
        <v>31</v>
      </c>
      <c r="J1359" s="61">
        <v>4</v>
      </c>
      <c r="K1359" s="61">
        <v>8</v>
      </c>
      <c r="L1359" s="69">
        <f t="shared" ref="L1359:L1422" si="279">J1359*I1359/100</f>
        <v>1.24</v>
      </c>
      <c r="M1359" s="69">
        <f t="shared" ref="M1359:M1422" si="280">K1359*I1359/100</f>
        <v>2.48</v>
      </c>
      <c r="N1359" s="56">
        <f>INDEX(Rate_Chart!$A$1:$AK$127,MATCH(Data!J1359,Rate_Chart!$A$1:$A$127,0),MATCH(Data!K1359,Rate_Chart!$A$1:$AK$1,0))</f>
        <v>38.921112000000008</v>
      </c>
      <c r="O1359" s="57">
        <f t="shared" ref="O1359:O1422" si="281">N1359*I1359</f>
        <v>1206.5544720000003</v>
      </c>
      <c r="P1359" s="58">
        <f t="shared" ref="P1359:P1422" si="282">N1359/(J1359%+K1359%*2/3)</f>
        <v>417.01191428571434</v>
      </c>
      <c r="Q1359" s="58">
        <f t="shared" ref="Q1359:Q1422" si="283">P1359*2/3</f>
        <v>278.00794285714289</v>
      </c>
      <c r="R1359" s="66">
        <f t="shared" ref="R1359:R1422" si="284">O1359*1.75%</f>
        <v>21.114703260000006</v>
      </c>
      <c r="S1359" s="64">
        <f t="shared" ref="S1359:S1422" si="285">I1359*3.75</f>
        <v>116.25</v>
      </c>
      <c r="T1359" s="66">
        <f t="shared" ref="T1359:T1422" si="286">R1359+S1359+O1359</f>
        <v>1343.9191752600002</v>
      </c>
      <c r="U1359" s="68">
        <f t="shared" ref="U1359:U1422" si="287">T1359/I1359</f>
        <v>43.352231460000006</v>
      </c>
      <c r="V1359" s="68">
        <f t="shared" ref="V1359:V1422" si="288">U1359/(J1359%+K1359%*2/3)</f>
        <v>464.48819421428578</v>
      </c>
      <c r="W1359" s="68">
        <f t="shared" ref="W1359:W1422" si="289">V1359*2/3</f>
        <v>309.65879614285717</v>
      </c>
    </row>
    <row r="1360" spans="1:23" x14ac:dyDescent="0.25">
      <c r="A1360" s="1" t="s">
        <v>907</v>
      </c>
      <c r="B1360" s="1" t="s">
        <v>394</v>
      </c>
      <c r="C1360" s="1" t="s">
        <v>589</v>
      </c>
      <c r="D1360" s="1" t="s">
        <v>592</v>
      </c>
      <c r="E1360" s="1" t="s">
        <v>349</v>
      </c>
      <c r="F1360" s="62" t="str">
        <f t="shared" si="278"/>
        <v>60612</v>
      </c>
      <c r="G1360" s="255">
        <v>10620025</v>
      </c>
      <c r="H1360" s="1" t="s">
        <v>386</v>
      </c>
      <c r="I1360" s="61">
        <v>33</v>
      </c>
      <c r="J1360" s="61">
        <v>4.5999999999999996</v>
      </c>
      <c r="K1360" s="61">
        <v>8.1999999999999993</v>
      </c>
      <c r="L1360" s="69">
        <f t="shared" si="279"/>
        <v>1.5179999999999998</v>
      </c>
      <c r="M1360" s="69">
        <f t="shared" si="280"/>
        <v>2.7059999999999995</v>
      </c>
      <c r="N1360" s="56">
        <f>INDEX(Rate_Chart!$A$1:$AK$127,MATCH(Data!J1360,Rate_Chart!$A$1:$A$127,0),MATCH(Data!K1360,Rate_Chart!$A$1:$AK$1,0))</f>
        <v>41.979139799999999</v>
      </c>
      <c r="O1360" s="57">
        <f t="shared" si="281"/>
        <v>1385.3116133999999</v>
      </c>
      <c r="P1360" s="58">
        <f t="shared" si="282"/>
        <v>417.01132251655633</v>
      </c>
      <c r="Q1360" s="58">
        <f t="shared" si="283"/>
        <v>278.00754834437089</v>
      </c>
      <c r="R1360" s="66">
        <f t="shared" si="284"/>
        <v>24.2429532345</v>
      </c>
      <c r="S1360" s="64">
        <f t="shared" si="285"/>
        <v>123.75</v>
      </c>
      <c r="T1360" s="66">
        <f t="shared" si="286"/>
        <v>1533.3045666344999</v>
      </c>
      <c r="U1360" s="68">
        <f t="shared" si="287"/>
        <v>46.4637747465</v>
      </c>
      <c r="V1360" s="68">
        <f t="shared" si="288"/>
        <v>461.56067628973517</v>
      </c>
      <c r="W1360" s="68">
        <f t="shared" si="289"/>
        <v>307.70711752649009</v>
      </c>
    </row>
    <row r="1361" spans="1:23" x14ac:dyDescent="0.25">
      <c r="A1361" s="1" t="s">
        <v>907</v>
      </c>
      <c r="B1361" s="1" t="s">
        <v>395</v>
      </c>
      <c r="C1361" s="1" t="s">
        <v>589</v>
      </c>
      <c r="D1361" s="1" t="s">
        <v>592</v>
      </c>
      <c r="E1361" s="1" t="s">
        <v>349</v>
      </c>
      <c r="F1361" s="62" t="str">
        <f t="shared" si="278"/>
        <v>60612</v>
      </c>
      <c r="G1361" s="255">
        <v>10620025</v>
      </c>
      <c r="H1361" s="1" t="s">
        <v>386</v>
      </c>
      <c r="I1361" s="61">
        <v>23</v>
      </c>
      <c r="J1361" s="61">
        <v>3.4</v>
      </c>
      <c r="K1361" s="61">
        <v>8</v>
      </c>
      <c r="L1361" s="69">
        <f t="shared" si="279"/>
        <v>0.78200000000000003</v>
      </c>
      <c r="M1361" s="69">
        <f t="shared" si="280"/>
        <v>1.84</v>
      </c>
      <c r="N1361" s="56">
        <f>INDEX(Rate_Chart!$A$1:$AK$127,MATCH(Data!J1361,Rate_Chart!$A$1:$A$127,0),MATCH(Data!K1361,Rate_Chart!$A$1:$AK$1,0))</f>
        <v>36.419112000000005</v>
      </c>
      <c r="O1361" s="57">
        <f t="shared" si="281"/>
        <v>837.63957600000015</v>
      </c>
      <c r="P1361" s="58">
        <f t="shared" si="282"/>
        <v>417.01273282442747</v>
      </c>
      <c r="Q1361" s="58">
        <f t="shared" si="283"/>
        <v>278.00848854961833</v>
      </c>
      <c r="R1361" s="66">
        <f t="shared" si="284"/>
        <v>14.658692580000004</v>
      </c>
      <c r="S1361" s="64">
        <f t="shared" si="285"/>
        <v>86.25</v>
      </c>
      <c r="T1361" s="66">
        <f t="shared" si="286"/>
        <v>938.54826858000013</v>
      </c>
      <c r="U1361" s="68">
        <f t="shared" si="287"/>
        <v>40.806446460000004</v>
      </c>
      <c r="V1361" s="68">
        <f t="shared" si="288"/>
        <v>467.24938694656487</v>
      </c>
      <c r="W1361" s="68">
        <f t="shared" si="289"/>
        <v>311.49959129770991</v>
      </c>
    </row>
    <row r="1362" spans="1:23" x14ac:dyDescent="0.25">
      <c r="A1362" s="1" t="s">
        <v>908</v>
      </c>
      <c r="B1362" s="1" t="s">
        <v>394</v>
      </c>
      <c r="C1362" s="1" t="s">
        <v>589</v>
      </c>
      <c r="D1362" s="1" t="s">
        <v>592</v>
      </c>
      <c r="E1362" s="1" t="s">
        <v>349</v>
      </c>
      <c r="F1362" s="62" t="str">
        <f t="shared" si="278"/>
        <v>60612</v>
      </c>
      <c r="G1362" s="255">
        <v>10620025</v>
      </c>
      <c r="H1362" s="1" t="s">
        <v>386</v>
      </c>
      <c r="I1362" s="61">
        <v>30</v>
      </c>
      <c r="J1362" s="61">
        <v>4.2</v>
      </c>
      <c r="K1362" s="61">
        <v>8.1</v>
      </c>
      <c r="L1362" s="69">
        <f t="shared" si="279"/>
        <v>1.26</v>
      </c>
      <c r="M1362" s="69">
        <f t="shared" si="280"/>
        <v>2.4300000000000002</v>
      </c>
      <c r="N1362" s="56">
        <f>INDEX(Rate_Chart!$A$1:$AK$127,MATCH(Data!J1362,Rate_Chart!$A$1:$A$127,0),MATCH(Data!K1362,Rate_Chart!$A$1:$AK$1,0))</f>
        <v>40.033125900000002</v>
      </c>
      <c r="O1362" s="57">
        <f t="shared" si="281"/>
        <v>1200.9937770000001</v>
      </c>
      <c r="P1362" s="58">
        <f t="shared" si="282"/>
        <v>417.01172812499999</v>
      </c>
      <c r="Q1362" s="58">
        <f t="shared" si="283"/>
        <v>278.00781875000001</v>
      </c>
      <c r="R1362" s="66">
        <f t="shared" si="284"/>
        <v>21.017391097500003</v>
      </c>
      <c r="S1362" s="64">
        <f t="shared" si="285"/>
        <v>112.5</v>
      </c>
      <c r="T1362" s="66">
        <f t="shared" si="286"/>
        <v>1334.5111680975001</v>
      </c>
      <c r="U1362" s="68">
        <f t="shared" si="287"/>
        <v>44.483705603250002</v>
      </c>
      <c r="V1362" s="68">
        <f t="shared" si="288"/>
        <v>463.37193336718752</v>
      </c>
      <c r="W1362" s="68">
        <f t="shared" si="289"/>
        <v>308.9146222447917</v>
      </c>
    </row>
    <row r="1363" spans="1:23" x14ac:dyDescent="0.25">
      <c r="A1363" s="1" t="s">
        <v>908</v>
      </c>
      <c r="B1363" s="1" t="s">
        <v>395</v>
      </c>
      <c r="C1363" s="1" t="s">
        <v>589</v>
      </c>
      <c r="D1363" s="1" t="s">
        <v>592</v>
      </c>
      <c r="E1363" s="1" t="s">
        <v>349</v>
      </c>
      <c r="F1363" s="62" t="str">
        <f t="shared" si="278"/>
        <v>60612</v>
      </c>
      <c r="G1363" s="255">
        <v>10620025</v>
      </c>
      <c r="H1363" s="1" t="s">
        <v>386</v>
      </c>
      <c r="I1363" s="61">
        <v>17</v>
      </c>
      <c r="J1363" s="61">
        <v>4.4000000000000004</v>
      </c>
      <c r="K1363" s="61">
        <v>8.1</v>
      </c>
      <c r="L1363" s="69">
        <f t="shared" si="279"/>
        <v>0.74800000000000011</v>
      </c>
      <c r="M1363" s="69">
        <f t="shared" si="280"/>
        <v>1.3769999999999998</v>
      </c>
      <c r="N1363" s="56">
        <f>INDEX(Rate_Chart!$A$1:$AK$127,MATCH(Data!J1363,Rate_Chart!$A$1:$A$127,0),MATCH(Data!K1363,Rate_Chart!$A$1:$AK$1,0))</f>
        <v>40.867125900000005</v>
      </c>
      <c r="O1363" s="57">
        <f t="shared" si="281"/>
        <v>694.7411403000001</v>
      </c>
      <c r="P1363" s="58">
        <f t="shared" si="282"/>
        <v>417.01148877551026</v>
      </c>
      <c r="Q1363" s="58">
        <f t="shared" si="283"/>
        <v>278.00765918367352</v>
      </c>
      <c r="R1363" s="66">
        <f t="shared" si="284"/>
        <v>12.157969955250003</v>
      </c>
      <c r="S1363" s="64">
        <f t="shared" si="285"/>
        <v>63.75</v>
      </c>
      <c r="T1363" s="66">
        <f t="shared" si="286"/>
        <v>770.64911025525009</v>
      </c>
      <c r="U1363" s="68">
        <f t="shared" si="287"/>
        <v>45.332300603250005</v>
      </c>
      <c r="V1363" s="68">
        <f t="shared" si="288"/>
        <v>462.57449595153065</v>
      </c>
      <c r="W1363" s="68">
        <f t="shared" si="289"/>
        <v>308.38299730102045</v>
      </c>
    </row>
    <row r="1364" spans="1:23" x14ac:dyDescent="0.25">
      <c r="A1364" s="1" t="s">
        <v>909</v>
      </c>
      <c r="B1364" s="1" t="s">
        <v>394</v>
      </c>
      <c r="C1364" s="1" t="s">
        <v>589</v>
      </c>
      <c r="D1364" s="1" t="s">
        <v>592</v>
      </c>
      <c r="E1364" s="1" t="s">
        <v>349</v>
      </c>
      <c r="F1364" s="62" t="str">
        <f t="shared" si="278"/>
        <v>60612</v>
      </c>
      <c r="G1364" s="255">
        <v>10620025</v>
      </c>
      <c r="H1364" s="1" t="s">
        <v>386</v>
      </c>
      <c r="I1364" s="61">
        <v>39</v>
      </c>
      <c r="J1364" s="61">
        <v>5.0999999999999996</v>
      </c>
      <c r="K1364" s="61">
        <v>8.5</v>
      </c>
      <c r="L1364" s="69">
        <f t="shared" si="279"/>
        <v>1.9889999999999999</v>
      </c>
      <c r="M1364" s="69">
        <f t="shared" si="280"/>
        <v>3.3149999999999999</v>
      </c>
      <c r="N1364" s="56">
        <f>INDEX(Rate_Chart!$A$1:$AK$127,MATCH(Data!J1364,Rate_Chart!$A$1:$A$127,0),MATCH(Data!K1364,Rate_Chart!$A$1:$AK$1,0))</f>
        <v>44.898181500000007</v>
      </c>
      <c r="O1364" s="57">
        <f t="shared" si="281"/>
        <v>1751.0290785000002</v>
      </c>
      <c r="P1364" s="58">
        <f t="shared" si="282"/>
        <v>417.01097368421063</v>
      </c>
      <c r="Q1364" s="58">
        <f t="shared" si="283"/>
        <v>278.00731578947375</v>
      </c>
      <c r="R1364" s="66">
        <f t="shared" si="284"/>
        <v>30.643008873750006</v>
      </c>
      <c r="S1364" s="64">
        <f t="shared" si="285"/>
        <v>146.25</v>
      </c>
      <c r="T1364" s="66">
        <f t="shared" si="286"/>
        <v>1927.9220873737502</v>
      </c>
      <c r="U1364" s="68">
        <f t="shared" si="287"/>
        <v>49.433899676250007</v>
      </c>
      <c r="V1364" s="68">
        <f t="shared" si="288"/>
        <v>459.13838708591339</v>
      </c>
      <c r="W1364" s="68">
        <f t="shared" si="289"/>
        <v>306.09225805727561</v>
      </c>
    </row>
    <row r="1365" spans="1:23" x14ac:dyDescent="0.25">
      <c r="A1365" s="1" t="s">
        <v>909</v>
      </c>
      <c r="B1365" s="1" t="s">
        <v>395</v>
      </c>
      <c r="C1365" s="1" t="s">
        <v>589</v>
      </c>
      <c r="D1365" s="1" t="s">
        <v>592</v>
      </c>
      <c r="E1365" s="1" t="s">
        <v>349</v>
      </c>
      <c r="F1365" s="62" t="str">
        <f t="shared" si="278"/>
        <v>60612</v>
      </c>
      <c r="G1365" s="255">
        <v>10620025</v>
      </c>
      <c r="H1365" s="1" t="s">
        <v>386</v>
      </c>
      <c r="I1365" s="61">
        <v>24</v>
      </c>
      <c r="J1365" s="61">
        <v>4</v>
      </c>
      <c r="K1365" s="61">
        <v>8</v>
      </c>
      <c r="L1365" s="69">
        <f t="shared" si="279"/>
        <v>0.96</v>
      </c>
      <c r="M1365" s="69">
        <f t="shared" si="280"/>
        <v>1.92</v>
      </c>
      <c r="N1365" s="56">
        <f>INDEX(Rate_Chart!$A$1:$AK$127,MATCH(Data!J1365,Rate_Chart!$A$1:$A$127,0),MATCH(Data!K1365,Rate_Chart!$A$1:$AK$1,0))</f>
        <v>38.921112000000008</v>
      </c>
      <c r="O1365" s="57">
        <f t="shared" si="281"/>
        <v>934.10668800000019</v>
      </c>
      <c r="P1365" s="58">
        <f t="shared" si="282"/>
        <v>417.01191428571434</v>
      </c>
      <c r="Q1365" s="58">
        <f t="shared" si="283"/>
        <v>278.00794285714289</v>
      </c>
      <c r="R1365" s="66">
        <f t="shared" si="284"/>
        <v>16.346867040000006</v>
      </c>
      <c r="S1365" s="64">
        <f t="shared" si="285"/>
        <v>90</v>
      </c>
      <c r="T1365" s="66">
        <f t="shared" si="286"/>
        <v>1040.4535550400001</v>
      </c>
      <c r="U1365" s="68">
        <f t="shared" si="287"/>
        <v>43.352231460000006</v>
      </c>
      <c r="V1365" s="68">
        <f t="shared" si="288"/>
        <v>464.48819421428578</v>
      </c>
      <c r="W1365" s="68">
        <f t="shared" si="289"/>
        <v>309.65879614285717</v>
      </c>
    </row>
    <row r="1366" spans="1:23" x14ac:dyDescent="0.25">
      <c r="A1366" s="1" t="s">
        <v>910</v>
      </c>
      <c r="B1366" s="1" t="s">
        <v>394</v>
      </c>
      <c r="C1366" s="1" t="s">
        <v>589</v>
      </c>
      <c r="D1366" s="1" t="s">
        <v>592</v>
      </c>
      <c r="E1366" s="1" t="s">
        <v>349</v>
      </c>
      <c r="F1366" s="62" t="str">
        <f t="shared" si="278"/>
        <v>60612</v>
      </c>
      <c r="G1366" s="255">
        <v>10620025</v>
      </c>
      <c r="H1366" s="1" t="s">
        <v>386</v>
      </c>
      <c r="I1366" s="61">
        <v>37</v>
      </c>
      <c r="J1366" s="61">
        <v>5</v>
      </c>
      <c r="K1366" s="61">
        <v>8.5</v>
      </c>
      <c r="L1366" s="69">
        <f t="shared" si="279"/>
        <v>1.85</v>
      </c>
      <c r="M1366" s="69">
        <f t="shared" si="280"/>
        <v>3.145</v>
      </c>
      <c r="N1366" s="56">
        <f>INDEX(Rate_Chart!$A$1:$AK$127,MATCH(Data!J1366,Rate_Chart!$A$1:$A$127,0),MATCH(Data!K1366,Rate_Chart!$A$1:$AK$1,0))</f>
        <v>44.481181500000005</v>
      </c>
      <c r="O1366" s="57">
        <f t="shared" si="281"/>
        <v>1645.8037155000002</v>
      </c>
      <c r="P1366" s="58">
        <f t="shared" si="282"/>
        <v>417.01107656250002</v>
      </c>
      <c r="Q1366" s="58">
        <f t="shared" si="283"/>
        <v>278.00738437500002</v>
      </c>
      <c r="R1366" s="66">
        <f t="shared" si="284"/>
        <v>28.801565021250006</v>
      </c>
      <c r="S1366" s="64">
        <f t="shared" si="285"/>
        <v>138.75</v>
      </c>
      <c r="T1366" s="66">
        <f t="shared" si="286"/>
        <v>1813.3552805212503</v>
      </c>
      <c r="U1366" s="68">
        <f t="shared" si="287"/>
        <v>49.009602176250006</v>
      </c>
      <c r="V1366" s="68">
        <f t="shared" si="288"/>
        <v>459.46502040234378</v>
      </c>
      <c r="W1366" s="68">
        <f t="shared" si="289"/>
        <v>306.3100136015625</v>
      </c>
    </row>
    <row r="1367" spans="1:23" x14ac:dyDescent="0.25">
      <c r="A1367" s="1" t="s">
        <v>910</v>
      </c>
      <c r="B1367" s="1" t="s">
        <v>395</v>
      </c>
      <c r="C1367" s="1" t="s">
        <v>589</v>
      </c>
      <c r="D1367" s="1" t="s">
        <v>592</v>
      </c>
      <c r="E1367" s="1" t="s">
        <v>349</v>
      </c>
      <c r="F1367" s="62" t="str">
        <f t="shared" si="278"/>
        <v>60612</v>
      </c>
      <c r="G1367" s="255">
        <v>10620025</v>
      </c>
      <c r="H1367" s="1" t="s">
        <v>386</v>
      </c>
      <c r="I1367" s="61">
        <v>27</v>
      </c>
      <c r="J1367" s="61">
        <v>4.2</v>
      </c>
      <c r="K1367" s="61">
        <v>8.1</v>
      </c>
      <c r="L1367" s="69">
        <f t="shared" si="279"/>
        <v>1.1340000000000001</v>
      </c>
      <c r="M1367" s="69">
        <f t="shared" si="280"/>
        <v>2.1869999999999998</v>
      </c>
      <c r="N1367" s="56">
        <f>INDEX(Rate_Chart!$A$1:$AK$127,MATCH(Data!J1367,Rate_Chart!$A$1:$A$127,0),MATCH(Data!K1367,Rate_Chart!$A$1:$AK$1,0))</f>
        <v>40.033125900000002</v>
      </c>
      <c r="O1367" s="57">
        <f t="shared" si="281"/>
        <v>1080.8943993</v>
      </c>
      <c r="P1367" s="58">
        <f t="shared" si="282"/>
        <v>417.01172812499999</v>
      </c>
      <c r="Q1367" s="58">
        <f t="shared" si="283"/>
        <v>278.00781875000001</v>
      </c>
      <c r="R1367" s="66">
        <f t="shared" si="284"/>
        <v>18.915651987750003</v>
      </c>
      <c r="S1367" s="64">
        <f t="shared" si="285"/>
        <v>101.25</v>
      </c>
      <c r="T1367" s="66">
        <f t="shared" si="286"/>
        <v>1201.06005128775</v>
      </c>
      <c r="U1367" s="68">
        <f t="shared" si="287"/>
        <v>44.483705603250002</v>
      </c>
      <c r="V1367" s="68">
        <f t="shared" si="288"/>
        <v>463.37193336718752</v>
      </c>
      <c r="W1367" s="68">
        <f t="shared" si="289"/>
        <v>308.9146222447917</v>
      </c>
    </row>
    <row r="1368" spans="1:23" x14ac:dyDescent="0.25">
      <c r="A1368" s="1" t="s">
        <v>911</v>
      </c>
      <c r="B1368" s="1" t="s">
        <v>394</v>
      </c>
      <c r="C1368" s="1" t="s">
        <v>589</v>
      </c>
      <c r="D1368" s="1" t="s">
        <v>592</v>
      </c>
      <c r="E1368" s="1" t="s">
        <v>349</v>
      </c>
      <c r="F1368" s="62" t="str">
        <f t="shared" si="278"/>
        <v>60612</v>
      </c>
      <c r="G1368" s="255">
        <v>10620025</v>
      </c>
      <c r="H1368" s="1" t="s">
        <v>386</v>
      </c>
      <c r="I1368" s="61">
        <v>33</v>
      </c>
      <c r="J1368" s="61">
        <v>5.3</v>
      </c>
      <c r="K1368" s="61">
        <v>8.5</v>
      </c>
      <c r="L1368" s="69">
        <f t="shared" si="279"/>
        <v>1.7490000000000001</v>
      </c>
      <c r="M1368" s="69">
        <f t="shared" si="280"/>
        <v>2.8050000000000002</v>
      </c>
      <c r="N1368" s="56">
        <f>INDEX(Rate_Chart!$A$1:$AK$127,MATCH(Data!J1368,Rate_Chart!$A$1:$A$127,0),MATCH(Data!K1368,Rate_Chart!$A$1:$AK$1,0))</f>
        <v>45.732181500000003</v>
      </c>
      <c r="O1368" s="57">
        <f t="shared" si="281"/>
        <v>1509.1619895000001</v>
      </c>
      <c r="P1368" s="58">
        <f t="shared" si="282"/>
        <v>417.01077355623107</v>
      </c>
      <c r="Q1368" s="58">
        <f t="shared" si="283"/>
        <v>278.00718237082071</v>
      </c>
      <c r="R1368" s="66">
        <f t="shared" si="284"/>
        <v>26.410334816250003</v>
      </c>
      <c r="S1368" s="64">
        <f t="shared" si="285"/>
        <v>123.75</v>
      </c>
      <c r="T1368" s="66">
        <f t="shared" si="286"/>
        <v>1659.3223243162502</v>
      </c>
      <c r="U1368" s="68">
        <f t="shared" si="287"/>
        <v>50.282494676250003</v>
      </c>
      <c r="V1368" s="68">
        <f t="shared" si="288"/>
        <v>458.50299096884504</v>
      </c>
      <c r="W1368" s="68">
        <f t="shared" si="289"/>
        <v>305.66866064589669</v>
      </c>
    </row>
    <row r="1369" spans="1:23" x14ac:dyDescent="0.25">
      <c r="A1369" s="1" t="s">
        <v>911</v>
      </c>
      <c r="B1369" s="1" t="s">
        <v>395</v>
      </c>
      <c r="C1369" s="1" t="s">
        <v>589</v>
      </c>
      <c r="D1369" s="1" t="s">
        <v>592</v>
      </c>
      <c r="E1369" s="1" t="s">
        <v>349</v>
      </c>
      <c r="F1369" s="62" t="str">
        <f t="shared" si="278"/>
        <v>60612</v>
      </c>
      <c r="G1369" s="255">
        <v>10620025</v>
      </c>
      <c r="H1369" s="1" t="s">
        <v>386</v>
      </c>
      <c r="I1369" s="61">
        <v>29</v>
      </c>
      <c r="J1369" s="61">
        <v>3.6</v>
      </c>
      <c r="K1369" s="61">
        <v>8</v>
      </c>
      <c r="L1369" s="69">
        <f t="shared" si="279"/>
        <v>1.044</v>
      </c>
      <c r="M1369" s="69">
        <f t="shared" si="280"/>
        <v>2.3199999999999998</v>
      </c>
      <c r="N1369" s="56">
        <f>INDEX(Rate_Chart!$A$1:$AK$127,MATCH(Data!J1369,Rate_Chart!$A$1:$A$127,0),MATCH(Data!K1369,Rate_Chart!$A$1:$AK$1,0))</f>
        <v>37.253112000000009</v>
      </c>
      <c r="O1369" s="57">
        <f t="shared" si="281"/>
        <v>1080.3402480000002</v>
      </c>
      <c r="P1369" s="58">
        <f t="shared" si="282"/>
        <v>417.01244776119404</v>
      </c>
      <c r="Q1369" s="58">
        <f t="shared" si="283"/>
        <v>278.00829850746271</v>
      </c>
      <c r="R1369" s="66">
        <f t="shared" si="284"/>
        <v>18.905954340000005</v>
      </c>
      <c r="S1369" s="64">
        <f t="shared" si="285"/>
        <v>108.75</v>
      </c>
      <c r="T1369" s="66">
        <f t="shared" si="286"/>
        <v>1207.9962023400003</v>
      </c>
      <c r="U1369" s="68">
        <f t="shared" si="287"/>
        <v>41.655041460000014</v>
      </c>
      <c r="V1369" s="68">
        <f t="shared" si="288"/>
        <v>466.2877775373135</v>
      </c>
      <c r="W1369" s="68">
        <f t="shared" si="289"/>
        <v>310.85851835820898</v>
      </c>
    </row>
    <row r="1370" spans="1:23" x14ac:dyDescent="0.25">
      <c r="A1370" s="1" t="s">
        <v>912</v>
      </c>
      <c r="B1370" s="1" t="s">
        <v>394</v>
      </c>
      <c r="C1370" s="1" t="s">
        <v>589</v>
      </c>
      <c r="D1370" s="1" t="s">
        <v>592</v>
      </c>
      <c r="E1370" s="1" t="s">
        <v>349</v>
      </c>
      <c r="F1370" s="62" t="str">
        <f t="shared" si="278"/>
        <v>60612</v>
      </c>
      <c r="G1370" s="255">
        <v>10620025</v>
      </c>
      <c r="H1370" s="1" t="s">
        <v>386</v>
      </c>
      <c r="I1370" s="61">
        <v>31</v>
      </c>
      <c r="J1370" s="61">
        <v>5</v>
      </c>
      <c r="K1370" s="61">
        <v>8.1999999999999993</v>
      </c>
      <c r="L1370" s="69">
        <f t="shared" si="279"/>
        <v>1.55</v>
      </c>
      <c r="M1370" s="69">
        <f t="shared" si="280"/>
        <v>2.5419999999999998</v>
      </c>
      <c r="N1370" s="56">
        <f>INDEX(Rate_Chart!$A$1:$AK$127,MATCH(Data!J1370,Rate_Chart!$A$1:$A$127,0),MATCH(Data!K1370,Rate_Chart!$A$1:$AK$1,0))</f>
        <v>43.647139800000005</v>
      </c>
      <c r="O1370" s="57">
        <f t="shared" si="281"/>
        <v>1353.0613338000001</v>
      </c>
      <c r="P1370" s="58">
        <f t="shared" si="282"/>
        <v>417.01088980891728</v>
      </c>
      <c r="Q1370" s="58">
        <f t="shared" si="283"/>
        <v>278.00725987261154</v>
      </c>
      <c r="R1370" s="66">
        <f t="shared" si="284"/>
        <v>23.678573341500002</v>
      </c>
      <c r="S1370" s="64">
        <f t="shared" si="285"/>
        <v>116.25</v>
      </c>
      <c r="T1370" s="66">
        <f t="shared" si="286"/>
        <v>1492.9899071415</v>
      </c>
      <c r="U1370" s="68">
        <f t="shared" si="287"/>
        <v>48.160964746499999</v>
      </c>
      <c r="V1370" s="68">
        <f t="shared" si="288"/>
        <v>460.13660585828029</v>
      </c>
      <c r="W1370" s="68">
        <f t="shared" si="289"/>
        <v>306.75773723885351</v>
      </c>
    </row>
    <row r="1371" spans="1:23" x14ac:dyDescent="0.25">
      <c r="A1371" s="1" t="s">
        <v>912</v>
      </c>
      <c r="B1371" s="1" t="s">
        <v>395</v>
      </c>
      <c r="C1371" s="1" t="s">
        <v>589</v>
      </c>
      <c r="D1371" s="1" t="s">
        <v>592</v>
      </c>
      <c r="E1371" s="1" t="s">
        <v>349</v>
      </c>
      <c r="F1371" s="62" t="str">
        <f t="shared" si="278"/>
        <v>60612</v>
      </c>
      <c r="G1371" s="255">
        <v>10620025</v>
      </c>
      <c r="H1371" s="1" t="s">
        <v>386</v>
      </c>
      <c r="I1371" s="61">
        <v>28</v>
      </c>
      <c r="J1371" s="61">
        <v>4.9000000000000004</v>
      </c>
      <c r="K1371" s="61">
        <v>8.1999999999999993</v>
      </c>
      <c r="L1371" s="69">
        <f t="shared" si="279"/>
        <v>1.3720000000000001</v>
      </c>
      <c r="M1371" s="69">
        <f t="shared" si="280"/>
        <v>2.2959999999999998</v>
      </c>
      <c r="N1371" s="56">
        <f>INDEX(Rate_Chart!$A$1:$AK$127,MATCH(Data!J1371,Rate_Chart!$A$1:$A$127,0),MATCH(Data!K1371,Rate_Chart!$A$1:$AK$1,0))</f>
        <v>43.230139800000003</v>
      </c>
      <c r="O1371" s="57">
        <f t="shared" si="281"/>
        <v>1210.4439144</v>
      </c>
      <c r="P1371" s="58">
        <f t="shared" si="282"/>
        <v>417.01099485530551</v>
      </c>
      <c r="Q1371" s="58">
        <f t="shared" si="283"/>
        <v>278.00732990353703</v>
      </c>
      <c r="R1371" s="66">
        <f t="shared" si="284"/>
        <v>21.182768502000002</v>
      </c>
      <c r="S1371" s="64">
        <f t="shared" si="285"/>
        <v>105</v>
      </c>
      <c r="T1371" s="66">
        <f t="shared" si="286"/>
        <v>1336.6266829020001</v>
      </c>
      <c r="U1371" s="68">
        <f t="shared" si="287"/>
        <v>47.736667246500005</v>
      </c>
      <c r="V1371" s="68">
        <f t="shared" si="288"/>
        <v>460.48232070578786</v>
      </c>
      <c r="W1371" s="68">
        <f t="shared" si="289"/>
        <v>306.98821380385857</v>
      </c>
    </row>
    <row r="1372" spans="1:23" x14ac:dyDescent="0.25">
      <c r="A1372" s="1" t="s">
        <v>913</v>
      </c>
      <c r="B1372" s="1" t="s">
        <v>394</v>
      </c>
      <c r="C1372" s="1" t="s">
        <v>589</v>
      </c>
      <c r="D1372" s="1" t="s">
        <v>592</v>
      </c>
      <c r="E1372" s="1" t="s">
        <v>349</v>
      </c>
      <c r="F1372" s="62" t="str">
        <f t="shared" si="278"/>
        <v>60612</v>
      </c>
      <c r="G1372" s="255">
        <v>10620025</v>
      </c>
      <c r="H1372" s="1" t="s">
        <v>385</v>
      </c>
      <c r="I1372" s="61">
        <v>33</v>
      </c>
      <c r="J1372" s="61">
        <v>5.6</v>
      </c>
      <c r="K1372" s="61">
        <v>8.6</v>
      </c>
      <c r="L1372" s="69">
        <f t="shared" si="279"/>
        <v>1.8479999999999999</v>
      </c>
      <c r="M1372" s="69">
        <f t="shared" si="280"/>
        <v>2.8380000000000001</v>
      </c>
      <c r="N1372" s="56">
        <f>INDEX(Rate_Chart!$A$1:$AK$127,MATCH(Data!J1372,Rate_Chart!$A$1:$A$127,0),MATCH(Data!K1372,Rate_Chart!$A$1:$AK$1,0))</f>
        <v>45.824799999999996</v>
      </c>
      <c r="O1372" s="57">
        <f t="shared" si="281"/>
        <v>1512.2184</v>
      </c>
      <c r="P1372" s="58">
        <f t="shared" si="282"/>
        <v>404.33647058823533</v>
      </c>
      <c r="Q1372" s="58">
        <f t="shared" si="283"/>
        <v>269.55764705882353</v>
      </c>
      <c r="R1372" s="66">
        <f t="shared" si="284"/>
        <v>26.463822</v>
      </c>
      <c r="S1372" s="64">
        <f t="shared" si="285"/>
        <v>123.75</v>
      </c>
      <c r="T1372" s="66">
        <f t="shared" si="286"/>
        <v>1662.4322219999999</v>
      </c>
      <c r="U1372" s="68">
        <f t="shared" si="287"/>
        <v>50.376733999999999</v>
      </c>
      <c r="V1372" s="68">
        <f t="shared" si="288"/>
        <v>444.50059411764715</v>
      </c>
      <c r="W1372" s="68">
        <f t="shared" si="289"/>
        <v>296.33372941176475</v>
      </c>
    </row>
    <row r="1373" spans="1:23" x14ac:dyDescent="0.25">
      <c r="A1373" s="1" t="s">
        <v>913</v>
      </c>
      <c r="B1373" s="1" t="s">
        <v>395</v>
      </c>
      <c r="C1373" s="1" t="s">
        <v>589</v>
      </c>
      <c r="D1373" s="1" t="s">
        <v>592</v>
      </c>
      <c r="E1373" s="1" t="s">
        <v>349</v>
      </c>
      <c r="F1373" s="62" t="str">
        <f t="shared" si="278"/>
        <v>60612</v>
      </c>
      <c r="G1373" s="255">
        <v>10620025</v>
      </c>
      <c r="H1373" s="1" t="s">
        <v>386</v>
      </c>
      <c r="I1373" s="61">
        <v>24</v>
      </c>
      <c r="J1373" s="61">
        <v>3.8</v>
      </c>
      <c r="K1373" s="61">
        <v>8</v>
      </c>
      <c r="L1373" s="69">
        <f t="shared" si="279"/>
        <v>0.91199999999999992</v>
      </c>
      <c r="M1373" s="69">
        <f t="shared" si="280"/>
        <v>1.92</v>
      </c>
      <c r="N1373" s="56">
        <f>INDEX(Rate_Chart!$A$1:$AK$127,MATCH(Data!J1373,Rate_Chart!$A$1:$A$127,0),MATCH(Data!K1373,Rate_Chart!$A$1:$AK$1,0))</f>
        <v>38.087112000000005</v>
      </c>
      <c r="O1373" s="57">
        <f t="shared" si="281"/>
        <v>914.09068800000011</v>
      </c>
      <c r="P1373" s="58">
        <f t="shared" si="282"/>
        <v>417.01217518248177</v>
      </c>
      <c r="Q1373" s="58">
        <f t="shared" si="283"/>
        <v>278.00811678832116</v>
      </c>
      <c r="R1373" s="66">
        <f t="shared" si="284"/>
        <v>15.996587040000003</v>
      </c>
      <c r="S1373" s="64">
        <f t="shared" si="285"/>
        <v>90</v>
      </c>
      <c r="T1373" s="66">
        <f t="shared" si="286"/>
        <v>1020.0872750400001</v>
      </c>
      <c r="U1373" s="68">
        <f t="shared" si="287"/>
        <v>42.503636460000003</v>
      </c>
      <c r="V1373" s="68">
        <f t="shared" si="288"/>
        <v>465.36828240875911</v>
      </c>
      <c r="W1373" s="68">
        <f t="shared" si="289"/>
        <v>310.24552160583943</v>
      </c>
    </row>
    <row r="1374" spans="1:23" x14ac:dyDescent="0.25">
      <c r="A1374" s="1" t="s">
        <v>914</v>
      </c>
      <c r="B1374" s="1" t="s">
        <v>394</v>
      </c>
      <c r="C1374" s="1" t="s">
        <v>589</v>
      </c>
      <c r="D1374" s="1" t="s">
        <v>592</v>
      </c>
      <c r="E1374" s="1" t="s">
        <v>349</v>
      </c>
      <c r="F1374" s="62" t="str">
        <f t="shared" si="278"/>
        <v>60612</v>
      </c>
      <c r="G1374" s="255">
        <v>10620025</v>
      </c>
      <c r="H1374" s="1" t="s">
        <v>386</v>
      </c>
      <c r="I1374" s="61">
        <v>36</v>
      </c>
      <c r="J1374" s="61">
        <v>5</v>
      </c>
      <c r="K1374" s="61">
        <v>8.5</v>
      </c>
      <c r="L1374" s="69">
        <f t="shared" si="279"/>
        <v>1.8</v>
      </c>
      <c r="M1374" s="69">
        <f t="shared" si="280"/>
        <v>3.06</v>
      </c>
      <c r="N1374" s="56">
        <f>INDEX(Rate_Chart!$A$1:$AK$127,MATCH(Data!J1374,Rate_Chart!$A$1:$A$127,0),MATCH(Data!K1374,Rate_Chart!$A$1:$AK$1,0))</f>
        <v>44.481181500000005</v>
      </c>
      <c r="O1374" s="57">
        <f t="shared" si="281"/>
        <v>1601.3225340000001</v>
      </c>
      <c r="P1374" s="58">
        <f t="shared" si="282"/>
        <v>417.01107656250002</v>
      </c>
      <c r="Q1374" s="58">
        <f t="shared" si="283"/>
        <v>278.00738437500002</v>
      </c>
      <c r="R1374" s="66">
        <f t="shared" si="284"/>
        <v>28.023144345000006</v>
      </c>
      <c r="S1374" s="64">
        <f t="shared" si="285"/>
        <v>135</v>
      </c>
      <c r="T1374" s="66">
        <f t="shared" si="286"/>
        <v>1764.3456783450001</v>
      </c>
      <c r="U1374" s="68">
        <f t="shared" si="287"/>
        <v>49.009602176250006</v>
      </c>
      <c r="V1374" s="68">
        <f t="shared" si="288"/>
        <v>459.46502040234378</v>
      </c>
      <c r="W1374" s="68">
        <f t="shared" si="289"/>
        <v>306.3100136015625</v>
      </c>
    </row>
    <row r="1375" spans="1:23" x14ac:dyDescent="0.25">
      <c r="A1375" s="1" t="s">
        <v>914</v>
      </c>
      <c r="B1375" s="1" t="s">
        <v>395</v>
      </c>
      <c r="C1375" s="1" t="s">
        <v>589</v>
      </c>
      <c r="D1375" s="1" t="s">
        <v>592</v>
      </c>
      <c r="E1375" s="1" t="s">
        <v>349</v>
      </c>
      <c r="F1375" s="62" t="str">
        <f t="shared" si="278"/>
        <v>60612</v>
      </c>
      <c r="G1375" s="255">
        <v>10620025</v>
      </c>
      <c r="H1375" s="1" t="s">
        <v>386</v>
      </c>
      <c r="I1375" s="61">
        <v>26</v>
      </c>
      <c r="J1375" s="61">
        <v>4.7</v>
      </c>
      <c r="K1375" s="61">
        <v>8.1</v>
      </c>
      <c r="L1375" s="69">
        <f t="shared" si="279"/>
        <v>1.222</v>
      </c>
      <c r="M1375" s="69">
        <f t="shared" si="280"/>
        <v>2.1059999999999999</v>
      </c>
      <c r="N1375" s="56">
        <f>INDEX(Rate_Chart!$A$1:$AK$127,MATCH(Data!J1375,Rate_Chart!$A$1:$A$127,0),MATCH(Data!K1375,Rate_Chart!$A$1:$AK$1,0))</f>
        <v>42.118125900000003</v>
      </c>
      <c r="O1375" s="57">
        <f t="shared" si="281"/>
        <v>1095.0712734000001</v>
      </c>
      <c r="P1375" s="58">
        <f t="shared" si="282"/>
        <v>417.01114752475246</v>
      </c>
      <c r="Q1375" s="58">
        <f t="shared" si="283"/>
        <v>278.00743168316831</v>
      </c>
      <c r="R1375" s="66">
        <f t="shared" si="284"/>
        <v>19.163747284500005</v>
      </c>
      <c r="S1375" s="64">
        <f t="shared" si="285"/>
        <v>97.5</v>
      </c>
      <c r="T1375" s="66">
        <f t="shared" si="286"/>
        <v>1211.7350206845001</v>
      </c>
      <c r="U1375" s="68">
        <f t="shared" si="287"/>
        <v>46.605193103250002</v>
      </c>
      <c r="V1375" s="68">
        <f t="shared" si="288"/>
        <v>461.43755547772275</v>
      </c>
      <c r="W1375" s="68">
        <f t="shared" si="289"/>
        <v>307.62503698514848</v>
      </c>
    </row>
    <row r="1376" spans="1:23" x14ac:dyDescent="0.25">
      <c r="A1376" s="1" t="s">
        <v>915</v>
      </c>
      <c r="B1376" s="1" t="s">
        <v>394</v>
      </c>
      <c r="C1376" s="1" t="s">
        <v>589</v>
      </c>
      <c r="D1376" s="1" t="s">
        <v>592</v>
      </c>
      <c r="E1376" s="1" t="s">
        <v>349</v>
      </c>
      <c r="F1376" s="62" t="str">
        <f t="shared" si="278"/>
        <v>60612</v>
      </c>
      <c r="G1376" s="255">
        <v>10620025</v>
      </c>
      <c r="H1376" s="1" t="s">
        <v>385</v>
      </c>
      <c r="I1376" s="61">
        <v>29</v>
      </c>
      <c r="J1376" s="61">
        <v>5.5</v>
      </c>
      <c r="K1376" s="61">
        <v>8.6</v>
      </c>
      <c r="L1376" s="69">
        <f t="shared" si="279"/>
        <v>1.595</v>
      </c>
      <c r="M1376" s="69">
        <f t="shared" si="280"/>
        <v>2.4939999999999998</v>
      </c>
      <c r="N1376" s="56">
        <f>INDEX(Rate_Chart!$A$1:$AK$127,MATCH(Data!J1376,Rate_Chart!$A$1:$A$127,0),MATCH(Data!K1376,Rate_Chart!$A$1:$AK$1,0))</f>
        <v>46.566181499999999</v>
      </c>
      <c r="O1376" s="57">
        <f t="shared" si="281"/>
        <v>1350.4192634999999</v>
      </c>
      <c r="P1376" s="58">
        <f t="shared" si="282"/>
        <v>414.53574035608312</v>
      </c>
      <c r="Q1376" s="58">
        <f t="shared" si="283"/>
        <v>276.35716023738877</v>
      </c>
      <c r="R1376" s="66">
        <f t="shared" si="284"/>
        <v>23.632337111250003</v>
      </c>
      <c r="S1376" s="64">
        <f t="shared" si="285"/>
        <v>108.75</v>
      </c>
      <c r="T1376" s="66">
        <f t="shared" si="286"/>
        <v>1482.80160061125</v>
      </c>
      <c r="U1376" s="68">
        <f t="shared" si="287"/>
        <v>51.131089676249999</v>
      </c>
      <c r="V1376" s="68">
        <f t="shared" si="288"/>
        <v>455.17290512982197</v>
      </c>
      <c r="W1376" s="68">
        <f t="shared" si="289"/>
        <v>303.44860341988129</v>
      </c>
    </row>
    <row r="1377" spans="1:23" x14ac:dyDescent="0.25">
      <c r="A1377" s="1" t="s">
        <v>915</v>
      </c>
      <c r="B1377" s="1" t="s">
        <v>395</v>
      </c>
      <c r="C1377" s="1" t="s">
        <v>589</v>
      </c>
      <c r="D1377" s="1" t="s">
        <v>592</v>
      </c>
      <c r="E1377" s="1" t="s">
        <v>349</v>
      </c>
      <c r="F1377" s="62" t="str">
        <f t="shared" si="278"/>
        <v>60612</v>
      </c>
      <c r="G1377" s="255">
        <v>10620025</v>
      </c>
      <c r="H1377" s="1" t="s">
        <v>386</v>
      </c>
      <c r="I1377" s="61">
        <v>26</v>
      </c>
      <c r="J1377" s="61">
        <v>4.0999999999999996</v>
      </c>
      <c r="K1377" s="61">
        <v>8</v>
      </c>
      <c r="L1377" s="69">
        <f t="shared" si="279"/>
        <v>1.0659999999999998</v>
      </c>
      <c r="M1377" s="69">
        <f t="shared" si="280"/>
        <v>2.08</v>
      </c>
      <c r="N1377" s="56">
        <f>INDEX(Rate_Chart!$A$1:$AK$127,MATCH(Data!J1377,Rate_Chart!$A$1:$A$127,0),MATCH(Data!K1377,Rate_Chart!$A$1:$AK$1,0))</f>
        <v>39.338112000000002</v>
      </c>
      <c r="O1377" s="57">
        <f t="shared" si="281"/>
        <v>1022.790912</v>
      </c>
      <c r="P1377" s="58">
        <f t="shared" si="282"/>
        <v>417.01178798586579</v>
      </c>
      <c r="Q1377" s="58">
        <f t="shared" si="283"/>
        <v>278.00785865724384</v>
      </c>
      <c r="R1377" s="66">
        <f t="shared" si="284"/>
        <v>17.898840960000001</v>
      </c>
      <c r="S1377" s="64">
        <f t="shared" si="285"/>
        <v>97.5</v>
      </c>
      <c r="T1377" s="66">
        <f t="shared" si="286"/>
        <v>1138.1897529600001</v>
      </c>
      <c r="U1377" s="68">
        <f t="shared" si="287"/>
        <v>43.77652896</v>
      </c>
      <c r="V1377" s="68">
        <f t="shared" si="288"/>
        <v>464.06214445229688</v>
      </c>
      <c r="W1377" s="68">
        <f t="shared" si="289"/>
        <v>309.3747629681979</v>
      </c>
    </row>
    <row r="1378" spans="1:23" x14ac:dyDescent="0.25">
      <c r="A1378" s="1" t="s">
        <v>916</v>
      </c>
      <c r="B1378" s="1" t="s">
        <v>394</v>
      </c>
      <c r="C1378" s="1" t="s">
        <v>589</v>
      </c>
      <c r="D1378" s="1" t="s">
        <v>592</v>
      </c>
      <c r="E1378" s="1" t="s">
        <v>349</v>
      </c>
      <c r="F1378" s="62" t="str">
        <f t="shared" si="278"/>
        <v>60612</v>
      </c>
      <c r="G1378" s="255">
        <v>10620025</v>
      </c>
      <c r="H1378" s="1" t="s">
        <v>385</v>
      </c>
      <c r="I1378" s="61">
        <v>35</v>
      </c>
      <c r="J1378" s="61">
        <v>5.6</v>
      </c>
      <c r="K1378" s="61">
        <v>8.6</v>
      </c>
      <c r="L1378" s="69">
        <f t="shared" si="279"/>
        <v>1.96</v>
      </c>
      <c r="M1378" s="69">
        <f t="shared" si="280"/>
        <v>3.01</v>
      </c>
      <c r="N1378" s="56">
        <f>INDEX(Rate_Chart!$A$1:$AK$127,MATCH(Data!J1378,Rate_Chart!$A$1:$A$127,0),MATCH(Data!K1378,Rate_Chart!$A$1:$AK$1,0))</f>
        <v>45.824799999999996</v>
      </c>
      <c r="O1378" s="57">
        <f t="shared" si="281"/>
        <v>1603.8679999999999</v>
      </c>
      <c r="P1378" s="58">
        <f t="shared" si="282"/>
        <v>404.33647058823533</v>
      </c>
      <c r="Q1378" s="58">
        <f t="shared" si="283"/>
        <v>269.55764705882353</v>
      </c>
      <c r="R1378" s="66">
        <f t="shared" si="284"/>
        <v>28.067690000000002</v>
      </c>
      <c r="S1378" s="64">
        <f t="shared" si="285"/>
        <v>131.25</v>
      </c>
      <c r="T1378" s="66">
        <f t="shared" si="286"/>
        <v>1763.18569</v>
      </c>
      <c r="U1378" s="68">
        <f t="shared" si="287"/>
        <v>50.376733999999999</v>
      </c>
      <c r="V1378" s="68">
        <f t="shared" si="288"/>
        <v>444.50059411764715</v>
      </c>
      <c r="W1378" s="68">
        <f t="shared" si="289"/>
        <v>296.33372941176475</v>
      </c>
    </row>
    <row r="1379" spans="1:23" x14ac:dyDescent="0.25">
      <c r="A1379" s="1" t="s">
        <v>916</v>
      </c>
      <c r="B1379" s="1" t="s">
        <v>395</v>
      </c>
      <c r="C1379" s="1" t="s">
        <v>589</v>
      </c>
      <c r="D1379" s="1" t="s">
        <v>592</v>
      </c>
      <c r="E1379" s="1" t="s">
        <v>349</v>
      </c>
      <c r="F1379" s="62" t="str">
        <f t="shared" si="278"/>
        <v>60612</v>
      </c>
      <c r="G1379" s="255">
        <v>10620025</v>
      </c>
      <c r="H1379" s="1" t="s">
        <v>386</v>
      </c>
      <c r="I1379" s="61">
        <v>27</v>
      </c>
      <c r="J1379" s="61">
        <v>4.8</v>
      </c>
      <c r="K1379" s="61">
        <v>8.5</v>
      </c>
      <c r="L1379" s="69">
        <f t="shared" si="279"/>
        <v>1.296</v>
      </c>
      <c r="M1379" s="69">
        <f t="shared" si="280"/>
        <v>2.2949999999999999</v>
      </c>
      <c r="N1379" s="56">
        <f>INDEX(Rate_Chart!$A$1:$AK$127,MATCH(Data!J1379,Rate_Chart!$A$1:$A$127,0),MATCH(Data!K1379,Rate_Chart!$A$1:$AK$1,0))</f>
        <v>43.647181500000002</v>
      </c>
      <c r="O1379" s="57">
        <f t="shared" si="281"/>
        <v>1178.4739005000001</v>
      </c>
      <c r="P1379" s="58">
        <f t="shared" si="282"/>
        <v>417.0112882165605</v>
      </c>
      <c r="Q1379" s="58">
        <f t="shared" si="283"/>
        <v>278.00752547770702</v>
      </c>
      <c r="R1379" s="66">
        <f t="shared" si="284"/>
        <v>20.623293258750003</v>
      </c>
      <c r="S1379" s="64">
        <f t="shared" si="285"/>
        <v>101.25</v>
      </c>
      <c r="T1379" s="66">
        <f t="shared" si="286"/>
        <v>1300.3471937587501</v>
      </c>
      <c r="U1379" s="68">
        <f t="shared" si="287"/>
        <v>48.161007176250003</v>
      </c>
      <c r="V1379" s="68">
        <f t="shared" si="288"/>
        <v>460.13701123805731</v>
      </c>
      <c r="W1379" s="68">
        <f t="shared" si="289"/>
        <v>306.75800749203819</v>
      </c>
    </row>
    <row r="1380" spans="1:23" x14ac:dyDescent="0.25">
      <c r="A1380" s="1" t="s">
        <v>917</v>
      </c>
      <c r="B1380" s="1" t="s">
        <v>394</v>
      </c>
      <c r="C1380" s="1" t="s">
        <v>589</v>
      </c>
      <c r="D1380" s="1" t="s">
        <v>592</v>
      </c>
      <c r="E1380" s="1" t="s">
        <v>349</v>
      </c>
      <c r="F1380" s="62" t="str">
        <f t="shared" si="278"/>
        <v>60612</v>
      </c>
      <c r="G1380" s="255">
        <v>10620025</v>
      </c>
      <c r="H1380" s="1" t="s">
        <v>385</v>
      </c>
      <c r="I1380" s="61">
        <v>36</v>
      </c>
      <c r="J1380" s="61">
        <v>5.6</v>
      </c>
      <c r="K1380" s="61">
        <v>8.5</v>
      </c>
      <c r="L1380" s="69">
        <f t="shared" si="279"/>
        <v>2.016</v>
      </c>
      <c r="M1380" s="69">
        <f t="shared" si="280"/>
        <v>3.06</v>
      </c>
      <c r="N1380" s="56">
        <f>INDEX(Rate_Chart!$A$1:$AK$127,MATCH(Data!J1380,Rate_Chart!$A$1:$A$127,0),MATCH(Data!K1380,Rate_Chart!$A$1:$AK$1,0))</f>
        <v>45.357199999999999</v>
      </c>
      <c r="O1380" s="57">
        <f t="shared" si="281"/>
        <v>1632.8591999999999</v>
      </c>
      <c r="P1380" s="58">
        <f t="shared" si="282"/>
        <v>402.57869822485208</v>
      </c>
      <c r="Q1380" s="58">
        <f t="shared" si="283"/>
        <v>268.38579881656807</v>
      </c>
      <c r="R1380" s="66">
        <f t="shared" si="284"/>
        <v>28.575036000000001</v>
      </c>
      <c r="S1380" s="64">
        <f t="shared" si="285"/>
        <v>135</v>
      </c>
      <c r="T1380" s="66">
        <f t="shared" si="286"/>
        <v>1796.4342359999998</v>
      </c>
      <c r="U1380" s="68">
        <f t="shared" si="287"/>
        <v>49.900950999999992</v>
      </c>
      <c r="V1380" s="68">
        <f t="shared" si="288"/>
        <v>442.90784911242599</v>
      </c>
      <c r="W1380" s="68">
        <f t="shared" si="289"/>
        <v>295.27189940828401</v>
      </c>
    </row>
    <row r="1381" spans="1:23" x14ac:dyDescent="0.25">
      <c r="A1381" s="1" t="s">
        <v>917</v>
      </c>
      <c r="B1381" s="1" t="s">
        <v>395</v>
      </c>
      <c r="C1381" s="1" t="s">
        <v>589</v>
      </c>
      <c r="D1381" s="1" t="s">
        <v>592</v>
      </c>
      <c r="E1381" s="1" t="s">
        <v>349</v>
      </c>
      <c r="F1381" s="62" t="str">
        <f t="shared" si="278"/>
        <v>60612</v>
      </c>
      <c r="G1381" s="255">
        <v>10620025</v>
      </c>
      <c r="H1381" s="1" t="s">
        <v>386</v>
      </c>
      <c r="I1381" s="61">
        <v>29</v>
      </c>
      <c r="J1381" s="61">
        <v>4.5</v>
      </c>
      <c r="K1381" s="61">
        <v>8.1999999999999993</v>
      </c>
      <c r="L1381" s="69">
        <f t="shared" si="279"/>
        <v>1.3049999999999999</v>
      </c>
      <c r="M1381" s="69">
        <f t="shared" si="280"/>
        <v>2.3779999999999997</v>
      </c>
      <c r="N1381" s="56">
        <f>INDEX(Rate_Chart!$A$1:$AK$127,MATCH(Data!J1381,Rate_Chart!$A$1:$A$127,0),MATCH(Data!K1381,Rate_Chart!$A$1:$AK$1,0))</f>
        <v>41.562139799999997</v>
      </c>
      <c r="O1381" s="57">
        <f t="shared" si="281"/>
        <v>1205.3020541999999</v>
      </c>
      <c r="P1381" s="58">
        <f t="shared" si="282"/>
        <v>417.01143612040136</v>
      </c>
      <c r="Q1381" s="58">
        <f t="shared" si="283"/>
        <v>278.00762408026759</v>
      </c>
      <c r="R1381" s="66">
        <f t="shared" si="284"/>
        <v>21.092785948500001</v>
      </c>
      <c r="S1381" s="64">
        <f t="shared" si="285"/>
        <v>108.75</v>
      </c>
      <c r="T1381" s="66">
        <f t="shared" si="286"/>
        <v>1335.1448401485</v>
      </c>
      <c r="U1381" s="68">
        <f t="shared" si="287"/>
        <v>46.039477246499999</v>
      </c>
      <c r="V1381" s="68">
        <f t="shared" si="288"/>
        <v>461.93455431270905</v>
      </c>
      <c r="W1381" s="68">
        <f t="shared" si="289"/>
        <v>307.95636954180605</v>
      </c>
    </row>
    <row r="1382" spans="1:23" x14ac:dyDescent="0.25">
      <c r="A1382" s="1" t="s">
        <v>918</v>
      </c>
      <c r="B1382" s="1" t="s">
        <v>394</v>
      </c>
      <c r="C1382" s="1" t="s">
        <v>589</v>
      </c>
      <c r="D1382" s="1" t="s">
        <v>592</v>
      </c>
      <c r="E1382" s="1" t="s">
        <v>349</v>
      </c>
      <c r="F1382" s="62" t="str">
        <f t="shared" si="278"/>
        <v>60612</v>
      </c>
      <c r="G1382" s="255">
        <v>10620025</v>
      </c>
      <c r="H1382" s="1" t="s">
        <v>385</v>
      </c>
      <c r="I1382" s="61">
        <v>36</v>
      </c>
      <c r="J1382" s="61">
        <v>5.6</v>
      </c>
      <c r="K1382" s="61">
        <v>8.5</v>
      </c>
      <c r="L1382" s="69">
        <f t="shared" si="279"/>
        <v>2.016</v>
      </c>
      <c r="M1382" s="69">
        <f t="shared" si="280"/>
        <v>3.06</v>
      </c>
      <c r="N1382" s="56">
        <f>INDEX(Rate_Chart!$A$1:$AK$127,MATCH(Data!J1382,Rate_Chart!$A$1:$A$127,0),MATCH(Data!K1382,Rate_Chart!$A$1:$AK$1,0))</f>
        <v>45.357199999999999</v>
      </c>
      <c r="O1382" s="57">
        <f t="shared" si="281"/>
        <v>1632.8591999999999</v>
      </c>
      <c r="P1382" s="58">
        <f t="shared" si="282"/>
        <v>402.57869822485208</v>
      </c>
      <c r="Q1382" s="58">
        <f t="shared" si="283"/>
        <v>268.38579881656807</v>
      </c>
      <c r="R1382" s="66">
        <f t="shared" si="284"/>
        <v>28.575036000000001</v>
      </c>
      <c r="S1382" s="64">
        <f t="shared" si="285"/>
        <v>135</v>
      </c>
      <c r="T1382" s="66">
        <f t="shared" si="286"/>
        <v>1796.4342359999998</v>
      </c>
      <c r="U1382" s="68">
        <f t="shared" si="287"/>
        <v>49.900950999999992</v>
      </c>
      <c r="V1382" s="68">
        <f t="shared" si="288"/>
        <v>442.90784911242599</v>
      </c>
      <c r="W1382" s="68">
        <f t="shared" si="289"/>
        <v>295.27189940828401</v>
      </c>
    </row>
    <row r="1383" spans="1:23" x14ac:dyDescent="0.25">
      <c r="A1383" s="1" t="s">
        <v>918</v>
      </c>
      <c r="B1383" s="1" t="s">
        <v>395</v>
      </c>
      <c r="C1383" s="1" t="s">
        <v>589</v>
      </c>
      <c r="D1383" s="1" t="s">
        <v>592</v>
      </c>
      <c r="E1383" s="1" t="s">
        <v>349</v>
      </c>
      <c r="F1383" s="62" t="str">
        <f t="shared" si="278"/>
        <v>60612</v>
      </c>
      <c r="G1383" s="255">
        <v>10620025</v>
      </c>
      <c r="H1383" s="1" t="s">
        <v>386</v>
      </c>
      <c r="I1383" s="61">
        <v>27</v>
      </c>
      <c r="J1383" s="61">
        <v>4.3</v>
      </c>
      <c r="K1383" s="61">
        <v>8.1</v>
      </c>
      <c r="L1383" s="69">
        <f t="shared" si="279"/>
        <v>1.161</v>
      </c>
      <c r="M1383" s="69">
        <f t="shared" si="280"/>
        <v>2.1869999999999998</v>
      </c>
      <c r="N1383" s="56">
        <f>INDEX(Rate_Chart!$A$1:$AK$127,MATCH(Data!J1383,Rate_Chart!$A$1:$A$127,0),MATCH(Data!K1383,Rate_Chart!$A$1:$AK$1,0))</f>
        <v>40.450125900000003</v>
      </c>
      <c r="O1383" s="57">
        <f t="shared" si="281"/>
        <v>1092.1533993</v>
      </c>
      <c r="P1383" s="58">
        <f t="shared" si="282"/>
        <v>417.01160721649489</v>
      </c>
      <c r="Q1383" s="58">
        <f t="shared" si="283"/>
        <v>278.00773814432995</v>
      </c>
      <c r="R1383" s="66">
        <f t="shared" si="284"/>
        <v>19.112684487750002</v>
      </c>
      <c r="S1383" s="64">
        <f t="shared" si="285"/>
        <v>101.25</v>
      </c>
      <c r="T1383" s="66">
        <f t="shared" si="286"/>
        <v>1212.5160837877499</v>
      </c>
      <c r="U1383" s="68">
        <f t="shared" si="287"/>
        <v>44.908003103249996</v>
      </c>
      <c r="V1383" s="68">
        <f t="shared" si="288"/>
        <v>462.96910415721646</v>
      </c>
      <c r="W1383" s="68">
        <f t="shared" si="289"/>
        <v>308.64606943814431</v>
      </c>
    </row>
    <row r="1384" spans="1:23" x14ac:dyDescent="0.25">
      <c r="A1384" s="1" t="s">
        <v>882</v>
      </c>
      <c r="B1384" s="1" t="s">
        <v>394</v>
      </c>
      <c r="C1384" s="1" t="s">
        <v>589</v>
      </c>
      <c r="D1384" s="1" t="s">
        <v>592</v>
      </c>
      <c r="E1384" s="1" t="s">
        <v>349</v>
      </c>
      <c r="F1384" s="62" t="str">
        <f t="shared" si="278"/>
        <v>60612</v>
      </c>
      <c r="G1384" s="255">
        <v>10620025</v>
      </c>
      <c r="H1384" s="1" t="s">
        <v>386</v>
      </c>
      <c r="I1384" s="61">
        <v>28</v>
      </c>
      <c r="J1384" s="61">
        <v>4.5</v>
      </c>
      <c r="K1384" s="61">
        <v>8</v>
      </c>
      <c r="L1384" s="69">
        <f t="shared" si="279"/>
        <v>1.26</v>
      </c>
      <c r="M1384" s="69">
        <f t="shared" si="280"/>
        <v>2.2400000000000002</v>
      </c>
      <c r="N1384" s="56">
        <f>INDEX(Rate_Chart!$A$1:$AK$127,MATCH(Data!J1384,Rate_Chart!$A$1:$A$127,0),MATCH(Data!K1384,Rate_Chart!$A$1:$AK$1,0))</f>
        <v>41.006112000000002</v>
      </c>
      <c r="O1384" s="57">
        <f t="shared" si="281"/>
        <v>1148.1711359999999</v>
      </c>
      <c r="P1384" s="58">
        <f t="shared" si="282"/>
        <v>417.01130847457631</v>
      </c>
      <c r="Q1384" s="58">
        <f t="shared" si="283"/>
        <v>278.00753898305089</v>
      </c>
      <c r="R1384" s="66">
        <f t="shared" si="284"/>
        <v>20.092994879999999</v>
      </c>
      <c r="S1384" s="64">
        <f t="shared" si="285"/>
        <v>105</v>
      </c>
      <c r="T1384" s="66">
        <f t="shared" si="286"/>
        <v>1273.2641308799998</v>
      </c>
      <c r="U1384" s="68">
        <f t="shared" si="287"/>
        <v>45.473718959999992</v>
      </c>
      <c r="V1384" s="68">
        <f t="shared" si="288"/>
        <v>462.44459959322029</v>
      </c>
      <c r="W1384" s="68">
        <f t="shared" si="289"/>
        <v>308.29639972881353</v>
      </c>
    </row>
    <row r="1385" spans="1:23" x14ac:dyDescent="0.25">
      <c r="A1385" s="1" t="s">
        <v>882</v>
      </c>
      <c r="B1385" s="1" t="s">
        <v>395</v>
      </c>
      <c r="C1385" s="1" t="s">
        <v>589</v>
      </c>
      <c r="D1385" s="1" t="s">
        <v>592</v>
      </c>
      <c r="E1385" s="1" t="s">
        <v>349</v>
      </c>
      <c r="F1385" s="62" t="str">
        <f t="shared" si="278"/>
        <v>60612</v>
      </c>
      <c r="G1385" s="255">
        <v>10620025</v>
      </c>
      <c r="H1385" s="1" t="s">
        <v>386</v>
      </c>
      <c r="I1385" s="61">
        <v>29</v>
      </c>
      <c r="J1385" s="61">
        <v>4.3</v>
      </c>
      <c r="K1385" s="61">
        <v>8.1</v>
      </c>
      <c r="L1385" s="69">
        <f t="shared" si="279"/>
        <v>1.2469999999999999</v>
      </c>
      <c r="M1385" s="69">
        <f t="shared" si="280"/>
        <v>2.3489999999999998</v>
      </c>
      <c r="N1385" s="56">
        <f>INDEX(Rate_Chart!$A$1:$AK$127,MATCH(Data!J1385,Rate_Chart!$A$1:$A$127,0),MATCH(Data!K1385,Rate_Chart!$A$1:$AK$1,0))</f>
        <v>40.450125900000003</v>
      </c>
      <c r="O1385" s="57">
        <f t="shared" si="281"/>
        <v>1173.0536511</v>
      </c>
      <c r="P1385" s="58">
        <f t="shared" si="282"/>
        <v>417.01160721649489</v>
      </c>
      <c r="Q1385" s="58">
        <f t="shared" si="283"/>
        <v>278.00773814432995</v>
      </c>
      <c r="R1385" s="66">
        <f t="shared" si="284"/>
        <v>20.528438894250002</v>
      </c>
      <c r="S1385" s="64">
        <f t="shared" si="285"/>
        <v>108.75</v>
      </c>
      <c r="T1385" s="66">
        <f t="shared" si="286"/>
        <v>1302.3320899942501</v>
      </c>
      <c r="U1385" s="68">
        <f t="shared" si="287"/>
        <v>44.908003103250003</v>
      </c>
      <c r="V1385" s="68">
        <f t="shared" si="288"/>
        <v>462.96910415721652</v>
      </c>
      <c r="W1385" s="68">
        <f t="shared" si="289"/>
        <v>308.64606943814437</v>
      </c>
    </row>
    <row r="1386" spans="1:23" x14ac:dyDescent="0.25">
      <c r="A1386" s="1" t="s">
        <v>883</v>
      </c>
      <c r="B1386" s="1" t="s">
        <v>394</v>
      </c>
      <c r="C1386" s="1" t="s">
        <v>589</v>
      </c>
      <c r="D1386" s="1" t="s">
        <v>592</v>
      </c>
      <c r="E1386" s="1" t="s">
        <v>349</v>
      </c>
      <c r="F1386" s="62" t="str">
        <f t="shared" si="278"/>
        <v>60612</v>
      </c>
      <c r="G1386" s="255">
        <v>10620025</v>
      </c>
      <c r="H1386" s="1" t="s">
        <v>386</v>
      </c>
      <c r="I1386" s="61">
        <v>35</v>
      </c>
      <c r="J1386" s="61">
        <v>5</v>
      </c>
      <c r="K1386" s="61">
        <v>8.5</v>
      </c>
      <c r="L1386" s="69">
        <f t="shared" si="279"/>
        <v>1.75</v>
      </c>
      <c r="M1386" s="69">
        <f t="shared" si="280"/>
        <v>2.9750000000000001</v>
      </c>
      <c r="N1386" s="56">
        <f>INDEX(Rate_Chart!$A$1:$AK$127,MATCH(Data!J1386,Rate_Chart!$A$1:$A$127,0),MATCH(Data!K1386,Rate_Chart!$A$1:$AK$1,0))</f>
        <v>44.481181500000005</v>
      </c>
      <c r="O1386" s="57">
        <f t="shared" si="281"/>
        <v>1556.8413525000001</v>
      </c>
      <c r="P1386" s="58">
        <f t="shared" si="282"/>
        <v>417.01107656250002</v>
      </c>
      <c r="Q1386" s="58">
        <f t="shared" si="283"/>
        <v>278.00738437500002</v>
      </c>
      <c r="R1386" s="66">
        <f t="shared" si="284"/>
        <v>27.244723668750005</v>
      </c>
      <c r="S1386" s="64">
        <f t="shared" si="285"/>
        <v>131.25</v>
      </c>
      <c r="T1386" s="66">
        <f t="shared" si="286"/>
        <v>1715.33607616875</v>
      </c>
      <c r="U1386" s="68">
        <f t="shared" si="287"/>
        <v>49.009602176249999</v>
      </c>
      <c r="V1386" s="68">
        <f t="shared" si="288"/>
        <v>459.46502040234373</v>
      </c>
      <c r="W1386" s="68">
        <f t="shared" si="289"/>
        <v>306.3100136015625</v>
      </c>
    </row>
    <row r="1387" spans="1:23" x14ac:dyDescent="0.25">
      <c r="A1387" s="1" t="s">
        <v>883</v>
      </c>
      <c r="B1387" s="1" t="s">
        <v>395</v>
      </c>
      <c r="C1387" s="1" t="s">
        <v>589</v>
      </c>
      <c r="D1387" s="1" t="s">
        <v>592</v>
      </c>
      <c r="E1387" s="1" t="s">
        <v>349</v>
      </c>
      <c r="F1387" s="62" t="str">
        <f t="shared" si="278"/>
        <v>60612</v>
      </c>
      <c r="G1387" s="255">
        <v>10620025</v>
      </c>
      <c r="H1387" s="1" t="s">
        <v>386</v>
      </c>
      <c r="I1387" s="61">
        <v>28</v>
      </c>
      <c r="J1387" s="61">
        <v>4.3</v>
      </c>
      <c r="K1387" s="61">
        <v>8.1</v>
      </c>
      <c r="L1387" s="69">
        <f t="shared" si="279"/>
        <v>1.204</v>
      </c>
      <c r="M1387" s="69">
        <f t="shared" si="280"/>
        <v>2.2679999999999998</v>
      </c>
      <c r="N1387" s="56">
        <f>INDEX(Rate_Chart!$A$1:$AK$127,MATCH(Data!J1387,Rate_Chart!$A$1:$A$127,0),MATCH(Data!K1387,Rate_Chart!$A$1:$AK$1,0))</f>
        <v>40.450125900000003</v>
      </c>
      <c r="O1387" s="57">
        <f t="shared" si="281"/>
        <v>1132.6035252000001</v>
      </c>
      <c r="P1387" s="58">
        <f t="shared" si="282"/>
        <v>417.01160721649489</v>
      </c>
      <c r="Q1387" s="58">
        <f t="shared" si="283"/>
        <v>278.00773814432995</v>
      </c>
      <c r="R1387" s="66">
        <f t="shared" si="284"/>
        <v>19.820561691000005</v>
      </c>
      <c r="S1387" s="64">
        <f t="shared" si="285"/>
        <v>105</v>
      </c>
      <c r="T1387" s="66">
        <f t="shared" si="286"/>
        <v>1257.4240868910001</v>
      </c>
      <c r="U1387" s="68">
        <f t="shared" si="287"/>
        <v>44.908003103250003</v>
      </c>
      <c r="V1387" s="68">
        <f t="shared" si="288"/>
        <v>462.96910415721652</v>
      </c>
      <c r="W1387" s="68">
        <f t="shared" si="289"/>
        <v>308.64606943814437</v>
      </c>
    </row>
    <row r="1388" spans="1:23" x14ac:dyDescent="0.25">
      <c r="A1388" s="1" t="s">
        <v>884</v>
      </c>
      <c r="B1388" s="1" t="s">
        <v>394</v>
      </c>
      <c r="C1388" s="1" t="s">
        <v>589</v>
      </c>
      <c r="D1388" s="1" t="s">
        <v>592</v>
      </c>
      <c r="E1388" s="1" t="s">
        <v>349</v>
      </c>
      <c r="F1388" s="62" t="str">
        <f t="shared" si="278"/>
        <v>60612</v>
      </c>
      <c r="G1388" s="255">
        <v>10620025</v>
      </c>
      <c r="H1388" s="1" t="s">
        <v>385</v>
      </c>
      <c r="I1388" s="61">
        <v>28</v>
      </c>
      <c r="J1388" s="61">
        <v>5.6</v>
      </c>
      <c r="K1388" s="61">
        <v>8.4</v>
      </c>
      <c r="L1388" s="69">
        <f t="shared" si="279"/>
        <v>1.5679999999999998</v>
      </c>
      <c r="M1388" s="69">
        <f t="shared" si="280"/>
        <v>2.3520000000000003</v>
      </c>
      <c r="N1388" s="56">
        <f>INDEX(Rate_Chart!$A$1:$AK$127,MATCH(Data!J1388,Rate_Chart!$A$1:$A$127,0),MATCH(Data!K1388,Rate_Chart!$A$1:$AK$1,0))</f>
        <v>45.357199999999999</v>
      </c>
      <c r="O1388" s="57">
        <f t="shared" si="281"/>
        <v>1270.0016000000001</v>
      </c>
      <c r="P1388" s="58">
        <f t="shared" si="282"/>
        <v>404.97500000000002</v>
      </c>
      <c r="Q1388" s="58">
        <f t="shared" si="283"/>
        <v>269.98333333333335</v>
      </c>
      <c r="R1388" s="66">
        <f t="shared" si="284"/>
        <v>22.225028000000002</v>
      </c>
      <c r="S1388" s="64">
        <f t="shared" si="285"/>
        <v>105</v>
      </c>
      <c r="T1388" s="66">
        <f t="shared" si="286"/>
        <v>1397.2266280000001</v>
      </c>
      <c r="U1388" s="68">
        <f t="shared" si="287"/>
        <v>49.900951000000006</v>
      </c>
      <c r="V1388" s="68">
        <f t="shared" si="288"/>
        <v>445.54420535714297</v>
      </c>
      <c r="W1388" s="68">
        <f t="shared" si="289"/>
        <v>297.02947023809531</v>
      </c>
    </row>
    <row r="1389" spans="1:23" x14ac:dyDescent="0.25">
      <c r="A1389" s="1" t="s">
        <v>884</v>
      </c>
      <c r="B1389" s="1" t="s">
        <v>395</v>
      </c>
      <c r="C1389" s="1" t="s">
        <v>589</v>
      </c>
      <c r="D1389" s="1" t="s">
        <v>592</v>
      </c>
      <c r="E1389" s="1" t="s">
        <v>349</v>
      </c>
      <c r="F1389" s="62" t="str">
        <f t="shared" si="278"/>
        <v>60612</v>
      </c>
      <c r="G1389" s="255">
        <v>10620025</v>
      </c>
      <c r="H1389" s="1" t="s">
        <v>386</v>
      </c>
      <c r="I1389" s="61">
        <v>24</v>
      </c>
      <c r="J1389" s="61">
        <v>4.5</v>
      </c>
      <c r="K1389" s="61">
        <v>8.1</v>
      </c>
      <c r="L1389" s="69">
        <f t="shared" si="279"/>
        <v>1.08</v>
      </c>
      <c r="M1389" s="69">
        <f t="shared" si="280"/>
        <v>1.9439999999999997</v>
      </c>
      <c r="N1389" s="56">
        <f>INDEX(Rate_Chart!$A$1:$AK$127,MATCH(Data!J1389,Rate_Chart!$A$1:$A$127,0),MATCH(Data!K1389,Rate_Chart!$A$1:$AK$1,0))</f>
        <v>41.284125900000006</v>
      </c>
      <c r="O1389" s="57">
        <f t="shared" si="281"/>
        <v>990.81902160000016</v>
      </c>
      <c r="P1389" s="58">
        <f t="shared" si="282"/>
        <v>417.01137272727277</v>
      </c>
      <c r="Q1389" s="58">
        <f t="shared" si="283"/>
        <v>278.00758181818185</v>
      </c>
      <c r="R1389" s="66">
        <f t="shared" si="284"/>
        <v>17.339332878000004</v>
      </c>
      <c r="S1389" s="64">
        <f t="shared" si="285"/>
        <v>90</v>
      </c>
      <c r="T1389" s="66">
        <f t="shared" si="286"/>
        <v>1098.1583544780001</v>
      </c>
      <c r="U1389" s="68">
        <f t="shared" si="287"/>
        <v>45.756598103250006</v>
      </c>
      <c r="V1389" s="68">
        <f t="shared" si="288"/>
        <v>462.18785962878792</v>
      </c>
      <c r="W1389" s="68">
        <f t="shared" si="289"/>
        <v>308.12523975252526</v>
      </c>
    </row>
    <row r="1390" spans="1:23" x14ac:dyDescent="0.25">
      <c r="A1390" s="1" t="s">
        <v>885</v>
      </c>
      <c r="B1390" s="1" t="s">
        <v>394</v>
      </c>
      <c r="C1390" s="1" t="s">
        <v>589</v>
      </c>
      <c r="D1390" s="1" t="s">
        <v>592</v>
      </c>
      <c r="E1390" s="1" t="s">
        <v>349</v>
      </c>
      <c r="F1390" s="62" t="str">
        <f t="shared" si="278"/>
        <v>60612</v>
      </c>
      <c r="G1390" s="255">
        <v>10620025</v>
      </c>
      <c r="H1390" s="1" t="s">
        <v>386</v>
      </c>
      <c r="I1390" s="61">
        <v>32</v>
      </c>
      <c r="J1390" s="61">
        <v>4.5</v>
      </c>
      <c r="K1390" s="61">
        <v>8.1</v>
      </c>
      <c r="L1390" s="69">
        <f t="shared" si="279"/>
        <v>1.44</v>
      </c>
      <c r="M1390" s="69">
        <f t="shared" si="280"/>
        <v>2.5920000000000001</v>
      </c>
      <c r="N1390" s="56">
        <f>INDEX(Rate_Chart!$A$1:$AK$127,MATCH(Data!J1390,Rate_Chart!$A$1:$A$127,0),MATCH(Data!K1390,Rate_Chart!$A$1:$AK$1,0))</f>
        <v>41.284125900000006</v>
      </c>
      <c r="O1390" s="57">
        <f t="shared" si="281"/>
        <v>1321.0920288000002</v>
      </c>
      <c r="P1390" s="58">
        <f t="shared" si="282"/>
        <v>417.01137272727277</v>
      </c>
      <c r="Q1390" s="58">
        <f t="shared" si="283"/>
        <v>278.00758181818185</v>
      </c>
      <c r="R1390" s="66">
        <f t="shared" si="284"/>
        <v>23.119110504000005</v>
      </c>
      <c r="S1390" s="64">
        <f t="shared" si="285"/>
        <v>120</v>
      </c>
      <c r="T1390" s="66">
        <f t="shared" si="286"/>
        <v>1464.2111393040002</v>
      </c>
      <c r="U1390" s="68">
        <f t="shared" si="287"/>
        <v>45.756598103250006</v>
      </c>
      <c r="V1390" s="68">
        <f t="shared" si="288"/>
        <v>462.18785962878792</v>
      </c>
      <c r="W1390" s="68">
        <f t="shared" si="289"/>
        <v>308.12523975252526</v>
      </c>
    </row>
    <row r="1391" spans="1:23" x14ac:dyDescent="0.25">
      <c r="A1391" s="1" t="s">
        <v>885</v>
      </c>
      <c r="B1391" s="1" t="s">
        <v>395</v>
      </c>
      <c r="C1391" s="1" t="s">
        <v>589</v>
      </c>
      <c r="D1391" s="1" t="s">
        <v>592</v>
      </c>
      <c r="E1391" s="1" t="s">
        <v>349</v>
      </c>
      <c r="F1391" s="62" t="str">
        <f t="shared" si="278"/>
        <v>60612</v>
      </c>
      <c r="G1391" s="255">
        <v>10620025</v>
      </c>
      <c r="H1391" s="1" t="s">
        <v>386</v>
      </c>
      <c r="I1391" s="61">
        <v>24</v>
      </c>
      <c r="J1391" s="61">
        <v>4.5</v>
      </c>
      <c r="K1391" s="61">
        <v>8.1</v>
      </c>
      <c r="L1391" s="69">
        <f t="shared" si="279"/>
        <v>1.08</v>
      </c>
      <c r="M1391" s="69">
        <f t="shared" si="280"/>
        <v>1.9439999999999997</v>
      </c>
      <c r="N1391" s="56">
        <f>INDEX(Rate_Chart!$A$1:$AK$127,MATCH(Data!J1391,Rate_Chart!$A$1:$A$127,0),MATCH(Data!K1391,Rate_Chart!$A$1:$AK$1,0))</f>
        <v>41.284125900000006</v>
      </c>
      <c r="O1391" s="57">
        <f t="shared" si="281"/>
        <v>990.81902160000016</v>
      </c>
      <c r="P1391" s="58">
        <f t="shared" si="282"/>
        <v>417.01137272727277</v>
      </c>
      <c r="Q1391" s="58">
        <f t="shared" si="283"/>
        <v>278.00758181818185</v>
      </c>
      <c r="R1391" s="66">
        <f t="shared" si="284"/>
        <v>17.339332878000004</v>
      </c>
      <c r="S1391" s="64">
        <f t="shared" si="285"/>
        <v>90</v>
      </c>
      <c r="T1391" s="66">
        <f t="shared" si="286"/>
        <v>1098.1583544780001</v>
      </c>
      <c r="U1391" s="68">
        <f t="shared" si="287"/>
        <v>45.756598103250006</v>
      </c>
      <c r="V1391" s="68">
        <f t="shared" si="288"/>
        <v>462.18785962878792</v>
      </c>
      <c r="W1391" s="68">
        <f t="shared" si="289"/>
        <v>308.12523975252526</v>
      </c>
    </row>
    <row r="1392" spans="1:23" x14ac:dyDescent="0.25">
      <c r="A1392" s="1" t="s">
        <v>886</v>
      </c>
      <c r="B1392" s="1" t="s">
        <v>394</v>
      </c>
      <c r="C1392" s="1" t="s">
        <v>589</v>
      </c>
      <c r="D1392" s="1" t="s">
        <v>592</v>
      </c>
      <c r="E1392" s="1" t="s">
        <v>349</v>
      </c>
      <c r="F1392" s="62" t="str">
        <f t="shared" si="278"/>
        <v>60612</v>
      </c>
      <c r="G1392" s="255">
        <v>10620025</v>
      </c>
      <c r="H1392" s="1" t="s">
        <v>385</v>
      </c>
      <c r="I1392" s="61">
        <v>32</v>
      </c>
      <c r="J1392" s="61">
        <v>5.6</v>
      </c>
      <c r="K1392" s="61">
        <v>8.4</v>
      </c>
      <c r="L1392" s="69">
        <f t="shared" si="279"/>
        <v>1.7919999999999998</v>
      </c>
      <c r="M1392" s="69">
        <f t="shared" si="280"/>
        <v>2.6880000000000002</v>
      </c>
      <c r="N1392" s="56">
        <f>INDEX(Rate_Chart!$A$1:$AK$127,MATCH(Data!J1392,Rate_Chart!$A$1:$A$127,0),MATCH(Data!K1392,Rate_Chart!$A$1:$AK$1,0))</f>
        <v>45.357199999999999</v>
      </c>
      <c r="O1392" s="57">
        <f t="shared" si="281"/>
        <v>1451.4304</v>
      </c>
      <c r="P1392" s="58">
        <f t="shared" si="282"/>
        <v>404.97500000000002</v>
      </c>
      <c r="Q1392" s="58">
        <f t="shared" si="283"/>
        <v>269.98333333333335</v>
      </c>
      <c r="R1392" s="66">
        <f t="shared" si="284"/>
        <v>25.400032000000003</v>
      </c>
      <c r="S1392" s="64">
        <f t="shared" si="285"/>
        <v>120</v>
      </c>
      <c r="T1392" s="66">
        <f t="shared" si="286"/>
        <v>1596.830432</v>
      </c>
      <c r="U1392" s="68">
        <f t="shared" si="287"/>
        <v>49.900950999999999</v>
      </c>
      <c r="V1392" s="68">
        <f t="shared" si="288"/>
        <v>445.54420535714291</v>
      </c>
      <c r="W1392" s="68">
        <f t="shared" si="289"/>
        <v>297.02947023809526</v>
      </c>
    </row>
    <row r="1393" spans="1:23" x14ac:dyDescent="0.25">
      <c r="A1393" s="1" t="s">
        <v>886</v>
      </c>
      <c r="B1393" s="1" t="s">
        <v>395</v>
      </c>
      <c r="C1393" s="1" t="s">
        <v>589</v>
      </c>
      <c r="D1393" s="1" t="s">
        <v>592</v>
      </c>
      <c r="E1393" s="1" t="s">
        <v>349</v>
      </c>
      <c r="F1393" s="62" t="str">
        <f t="shared" si="278"/>
        <v>60612</v>
      </c>
      <c r="G1393" s="255">
        <v>10620025</v>
      </c>
      <c r="H1393" s="1" t="s">
        <v>386</v>
      </c>
      <c r="I1393" s="61">
        <v>18</v>
      </c>
      <c r="J1393" s="61">
        <v>3.1</v>
      </c>
      <c r="K1393" s="61">
        <v>8.1</v>
      </c>
      <c r="L1393" s="69">
        <f t="shared" si="279"/>
        <v>0.55800000000000005</v>
      </c>
      <c r="M1393" s="69">
        <f t="shared" si="280"/>
        <v>1.4579999999999997</v>
      </c>
      <c r="N1393" s="56">
        <f>INDEX(Rate_Chart!$A$1:$AK$127,MATCH(Data!J1393,Rate_Chart!$A$1:$A$127,0),MATCH(Data!K1393,Rate_Chart!$A$1:$AK$1,0))</f>
        <v>35.446125899999998</v>
      </c>
      <c r="O1393" s="57">
        <f t="shared" si="281"/>
        <v>638.03026619999991</v>
      </c>
      <c r="P1393" s="58">
        <f t="shared" si="282"/>
        <v>417.01324588235298</v>
      </c>
      <c r="Q1393" s="58">
        <f t="shared" si="283"/>
        <v>278.0088305882353</v>
      </c>
      <c r="R1393" s="66">
        <f t="shared" si="284"/>
        <v>11.165529658499999</v>
      </c>
      <c r="S1393" s="64">
        <f t="shared" si="285"/>
        <v>67.5</v>
      </c>
      <c r="T1393" s="66">
        <f t="shared" si="286"/>
        <v>716.69579585849988</v>
      </c>
      <c r="U1393" s="68">
        <f t="shared" si="287"/>
        <v>39.816433103249992</v>
      </c>
      <c r="V1393" s="68">
        <f t="shared" si="288"/>
        <v>468.4286247441176</v>
      </c>
      <c r="W1393" s="68">
        <f t="shared" si="289"/>
        <v>312.28574982941171</v>
      </c>
    </row>
    <row r="1394" spans="1:23" x14ac:dyDescent="0.25">
      <c r="A1394" s="1" t="s">
        <v>887</v>
      </c>
      <c r="B1394" s="1" t="s">
        <v>394</v>
      </c>
      <c r="C1394" s="1" t="s">
        <v>589</v>
      </c>
      <c r="D1394" s="1" t="s">
        <v>592</v>
      </c>
      <c r="E1394" s="1" t="s">
        <v>349</v>
      </c>
      <c r="F1394" s="62" t="str">
        <f t="shared" si="278"/>
        <v>60612</v>
      </c>
      <c r="G1394" s="255">
        <v>10620025</v>
      </c>
      <c r="H1394" s="1" t="s">
        <v>385</v>
      </c>
      <c r="I1394" s="61">
        <v>28</v>
      </c>
      <c r="J1394" s="61">
        <v>5.7</v>
      </c>
      <c r="K1394" s="61">
        <v>8.4</v>
      </c>
      <c r="L1394" s="69">
        <f t="shared" si="279"/>
        <v>1.5959999999999999</v>
      </c>
      <c r="M1394" s="69">
        <f t="shared" si="280"/>
        <v>2.3520000000000003</v>
      </c>
      <c r="N1394" s="56">
        <f>INDEX(Rate_Chart!$A$1:$AK$127,MATCH(Data!J1394,Rate_Chart!$A$1:$A$127,0),MATCH(Data!K1394,Rate_Chart!$A$1:$AK$1,0))</f>
        <v>46.167149999999999</v>
      </c>
      <c r="O1394" s="57">
        <f t="shared" si="281"/>
        <v>1292.6802</v>
      </c>
      <c r="P1394" s="58">
        <f t="shared" si="282"/>
        <v>408.55884955752208</v>
      </c>
      <c r="Q1394" s="58">
        <f t="shared" si="283"/>
        <v>272.37256637168139</v>
      </c>
      <c r="R1394" s="66">
        <f t="shared" si="284"/>
        <v>22.621903500000002</v>
      </c>
      <c r="S1394" s="64">
        <f t="shared" si="285"/>
        <v>105</v>
      </c>
      <c r="T1394" s="66">
        <f t="shared" si="286"/>
        <v>1420.3021034999999</v>
      </c>
      <c r="U1394" s="68">
        <f t="shared" si="287"/>
        <v>50.725075124999996</v>
      </c>
      <c r="V1394" s="68">
        <f t="shared" si="288"/>
        <v>448.89447013274332</v>
      </c>
      <c r="W1394" s="68">
        <f t="shared" si="289"/>
        <v>299.26298008849557</v>
      </c>
    </row>
    <row r="1395" spans="1:23" x14ac:dyDescent="0.25">
      <c r="A1395" s="1" t="s">
        <v>887</v>
      </c>
      <c r="B1395" s="1" t="s">
        <v>395</v>
      </c>
      <c r="C1395" s="1" t="s">
        <v>589</v>
      </c>
      <c r="D1395" s="1" t="s">
        <v>592</v>
      </c>
      <c r="E1395" s="1" t="s">
        <v>349</v>
      </c>
      <c r="F1395" s="62" t="str">
        <f t="shared" si="278"/>
        <v>60612</v>
      </c>
      <c r="G1395" s="255">
        <v>10620025</v>
      </c>
      <c r="H1395" s="1" t="s">
        <v>386</v>
      </c>
      <c r="I1395" s="61">
        <v>19</v>
      </c>
      <c r="J1395" s="61">
        <v>5.0999999999999996</v>
      </c>
      <c r="K1395" s="61">
        <v>8.5</v>
      </c>
      <c r="L1395" s="69">
        <f t="shared" si="279"/>
        <v>0.96899999999999986</v>
      </c>
      <c r="M1395" s="69">
        <f t="shared" si="280"/>
        <v>1.615</v>
      </c>
      <c r="N1395" s="56">
        <f>INDEX(Rate_Chart!$A$1:$AK$127,MATCH(Data!J1395,Rate_Chart!$A$1:$A$127,0),MATCH(Data!K1395,Rate_Chart!$A$1:$AK$1,0))</f>
        <v>44.898181500000007</v>
      </c>
      <c r="O1395" s="57">
        <f t="shared" si="281"/>
        <v>853.06544850000012</v>
      </c>
      <c r="P1395" s="58">
        <f t="shared" si="282"/>
        <v>417.01097368421063</v>
      </c>
      <c r="Q1395" s="58">
        <f t="shared" si="283"/>
        <v>278.00731578947375</v>
      </c>
      <c r="R1395" s="66">
        <f t="shared" si="284"/>
        <v>14.928645348750003</v>
      </c>
      <c r="S1395" s="64">
        <f t="shared" si="285"/>
        <v>71.25</v>
      </c>
      <c r="T1395" s="66">
        <f t="shared" si="286"/>
        <v>939.24409384875014</v>
      </c>
      <c r="U1395" s="68">
        <f t="shared" si="287"/>
        <v>49.433899676250007</v>
      </c>
      <c r="V1395" s="68">
        <f t="shared" si="288"/>
        <v>459.13838708591339</v>
      </c>
      <c r="W1395" s="68">
        <f t="shared" si="289"/>
        <v>306.09225805727561</v>
      </c>
    </row>
    <row r="1396" spans="1:23" x14ac:dyDescent="0.25">
      <c r="A1396" s="1" t="s">
        <v>888</v>
      </c>
      <c r="B1396" s="1" t="s">
        <v>394</v>
      </c>
      <c r="C1396" s="1" t="s">
        <v>589</v>
      </c>
      <c r="D1396" s="1" t="s">
        <v>592</v>
      </c>
      <c r="E1396" s="1" t="s">
        <v>349</v>
      </c>
      <c r="F1396" s="62" t="str">
        <f t="shared" si="278"/>
        <v>60612</v>
      </c>
      <c r="G1396" s="255">
        <v>10620025</v>
      </c>
      <c r="H1396" s="1" t="s">
        <v>386</v>
      </c>
      <c r="I1396" s="61">
        <v>23</v>
      </c>
      <c r="J1396" s="61">
        <v>5</v>
      </c>
      <c r="K1396" s="61">
        <v>8.1</v>
      </c>
      <c r="L1396" s="69">
        <f t="shared" si="279"/>
        <v>1.1499999999999999</v>
      </c>
      <c r="M1396" s="69">
        <f t="shared" si="280"/>
        <v>1.8629999999999998</v>
      </c>
      <c r="N1396" s="56">
        <f>INDEX(Rate_Chart!$A$1:$AK$127,MATCH(Data!J1396,Rate_Chart!$A$1:$A$127,0),MATCH(Data!K1396,Rate_Chart!$A$1:$AK$1,0))</f>
        <v>43.3691259</v>
      </c>
      <c r="O1396" s="57">
        <f t="shared" si="281"/>
        <v>997.48989570000003</v>
      </c>
      <c r="P1396" s="58">
        <f t="shared" si="282"/>
        <v>417.01082596153844</v>
      </c>
      <c r="Q1396" s="58">
        <f t="shared" si="283"/>
        <v>278.00721730769231</v>
      </c>
      <c r="R1396" s="66">
        <f t="shared" si="284"/>
        <v>17.456073174750003</v>
      </c>
      <c r="S1396" s="64">
        <f t="shared" si="285"/>
        <v>86.25</v>
      </c>
      <c r="T1396" s="66">
        <f t="shared" si="286"/>
        <v>1101.19596887475</v>
      </c>
      <c r="U1396" s="68">
        <f t="shared" si="287"/>
        <v>47.87808560325</v>
      </c>
      <c r="V1396" s="68">
        <f t="shared" si="288"/>
        <v>460.36620772355764</v>
      </c>
      <c r="W1396" s="68">
        <f t="shared" si="289"/>
        <v>306.91080514903842</v>
      </c>
    </row>
    <row r="1397" spans="1:23" x14ac:dyDescent="0.25">
      <c r="A1397" s="1" t="s">
        <v>888</v>
      </c>
      <c r="B1397" s="1" t="s">
        <v>395</v>
      </c>
      <c r="C1397" s="1" t="s">
        <v>589</v>
      </c>
      <c r="D1397" s="1" t="s">
        <v>592</v>
      </c>
      <c r="E1397" s="1" t="s">
        <v>349</v>
      </c>
      <c r="F1397" s="62" t="str">
        <f t="shared" si="278"/>
        <v>60612</v>
      </c>
      <c r="G1397" s="255">
        <v>10620025</v>
      </c>
      <c r="H1397" s="1" t="s">
        <v>386</v>
      </c>
      <c r="I1397" s="61">
        <v>22</v>
      </c>
      <c r="J1397" s="61">
        <v>4.7</v>
      </c>
      <c r="K1397" s="61">
        <v>8.1</v>
      </c>
      <c r="L1397" s="69">
        <f t="shared" si="279"/>
        <v>1.034</v>
      </c>
      <c r="M1397" s="69">
        <f t="shared" si="280"/>
        <v>1.7819999999999998</v>
      </c>
      <c r="N1397" s="56">
        <f>INDEX(Rate_Chart!$A$1:$AK$127,MATCH(Data!J1397,Rate_Chart!$A$1:$A$127,0),MATCH(Data!K1397,Rate_Chart!$A$1:$AK$1,0))</f>
        <v>42.118125900000003</v>
      </c>
      <c r="O1397" s="57">
        <f t="shared" si="281"/>
        <v>926.59876980000001</v>
      </c>
      <c r="P1397" s="58">
        <f t="shared" si="282"/>
        <v>417.01114752475246</v>
      </c>
      <c r="Q1397" s="58">
        <f t="shared" si="283"/>
        <v>278.00743168316831</v>
      </c>
      <c r="R1397" s="66">
        <f t="shared" si="284"/>
        <v>16.215478471500003</v>
      </c>
      <c r="S1397" s="64">
        <f t="shared" si="285"/>
        <v>82.5</v>
      </c>
      <c r="T1397" s="66">
        <f t="shared" si="286"/>
        <v>1025.3142482715</v>
      </c>
      <c r="U1397" s="68">
        <f t="shared" si="287"/>
        <v>46.605193103250002</v>
      </c>
      <c r="V1397" s="68">
        <f t="shared" si="288"/>
        <v>461.43755547772275</v>
      </c>
      <c r="W1397" s="68">
        <f t="shared" si="289"/>
        <v>307.62503698514848</v>
      </c>
    </row>
    <row r="1398" spans="1:23" x14ac:dyDescent="0.25">
      <c r="A1398" s="1" t="s">
        <v>919</v>
      </c>
      <c r="B1398" s="1" t="s">
        <v>394</v>
      </c>
      <c r="C1398" s="1" t="s">
        <v>589</v>
      </c>
      <c r="D1398" s="1" t="s">
        <v>592</v>
      </c>
      <c r="E1398" s="1" t="s">
        <v>349</v>
      </c>
      <c r="F1398" s="62" t="str">
        <f t="shared" si="278"/>
        <v>60612</v>
      </c>
      <c r="G1398" s="255">
        <v>10620025</v>
      </c>
      <c r="H1398" s="1" t="s">
        <v>386</v>
      </c>
      <c r="I1398" s="61">
        <v>15</v>
      </c>
      <c r="J1398" s="61">
        <v>4.5</v>
      </c>
      <c r="K1398" s="61">
        <v>8.1</v>
      </c>
      <c r="L1398" s="69">
        <f t="shared" si="279"/>
        <v>0.67500000000000004</v>
      </c>
      <c r="M1398" s="69">
        <f t="shared" si="280"/>
        <v>1.2150000000000001</v>
      </c>
      <c r="N1398" s="56">
        <f>INDEX(Rate_Chart!$A$1:$AK$127,MATCH(Data!J1398,Rate_Chart!$A$1:$A$127,0),MATCH(Data!K1398,Rate_Chart!$A$1:$AK$1,0))</f>
        <v>41.284125900000006</v>
      </c>
      <c r="O1398" s="57">
        <f t="shared" si="281"/>
        <v>619.26188850000005</v>
      </c>
      <c r="P1398" s="58">
        <f t="shared" si="282"/>
        <v>417.01137272727277</v>
      </c>
      <c r="Q1398" s="58">
        <f t="shared" si="283"/>
        <v>278.00758181818185</v>
      </c>
      <c r="R1398" s="66">
        <f t="shared" si="284"/>
        <v>10.837083048750001</v>
      </c>
      <c r="S1398" s="64">
        <f t="shared" si="285"/>
        <v>56.25</v>
      </c>
      <c r="T1398" s="66">
        <f t="shared" si="286"/>
        <v>686.34897154875011</v>
      </c>
      <c r="U1398" s="68">
        <f t="shared" si="287"/>
        <v>45.756598103250006</v>
      </c>
      <c r="V1398" s="68">
        <f t="shared" si="288"/>
        <v>462.18785962878792</v>
      </c>
      <c r="W1398" s="68">
        <f t="shared" si="289"/>
        <v>308.12523975252526</v>
      </c>
    </row>
    <row r="1399" spans="1:23" x14ac:dyDescent="0.25">
      <c r="A1399" s="1" t="s">
        <v>919</v>
      </c>
      <c r="B1399" s="1" t="s">
        <v>395</v>
      </c>
      <c r="C1399" s="1" t="s">
        <v>589</v>
      </c>
      <c r="D1399" s="1" t="s">
        <v>592</v>
      </c>
      <c r="E1399" s="1" t="s">
        <v>349</v>
      </c>
      <c r="F1399" s="62" t="str">
        <f t="shared" si="278"/>
        <v>60612</v>
      </c>
      <c r="G1399" s="255">
        <v>10620025</v>
      </c>
      <c r="H1399" s="1" t="s">
        <v>386</v>
      </c>
      <c r="I1399" s="61">
        <v>22</v>
      </c>
      <c r="J1399" s="61">
        <v>5.0999999999999996</v>
      </c>
      <c r="K1399" s="61">
        <v>8.5</v>
      </c>
      <c r="L1399" s="69">
        <f t="shared" si="279"/>
        <v>1.1219999999999999</v>
      </c>
      <c r="M1399" s="69">
        <f t="shared" si="280"/>
        <v>1.87</v>
      </c>
      <c r="N1399" s="56">
        <f>INDEX(Rate_Chart!$A$1:$AK$127,MATCH(Data!J1399,Rate_Chart!$A$1:$A$127,0),MATCH(Data!K1399,Rate_Chart!$A$1:$AK$1,0))</f>
        <v>44.898181500000007</v>
      </c>
      <c r="O1399" s="57">
        <f t="shared" si="281"/>
        <v>987.75999300000012</v>
      </c>
      <c r="P1399" s="58">
        <f t="shared" si="282"/>
        <v>417.01097368421063</v>
      </c>
      <c r="Q1399" s="58">
        <f t="shared" si="283"/>
        <v>278.00731578947375</v>
      </c>
      <c r="R1399" s="66">
        <f t="shared" si="284"/>
        <v>17.285799877500004</v>
      </c>
      <c r="S1399" s="64">
        <f t="shared" si="285"/>
        <v>82.5</v>
      </c>
      <c r="T1399" s="66">
        <f t="shared" si="286"/>
        <v>1087.5457928775002</v>
      </c>
      <c r="U1399" s="68">
        <f t="shared" si="287"/>
        <v>49.433899676250007</v>
      </c>
      <c r="V1399" s="68">
        <f t="shared" si="288"/>
        <v>459.13838708591339</v>
      </c>
      <c r="W1399" s="68">
        <f t="shared" si="289"/>
        <v>306.09225805727561</v>
      </c>
    </row>
    <row r="1400" spans="1:23" x14ac:dyDescent="0.25">
      <c r="A1400" s="1" t="s">
        <v>920</v>
      </c>
      <c r="B1400" s="1" t="s">
        <v>394</v>
      </c>
      <c r="C1400" s="1" t="s">
        <v>589</v>
      </c>
      <c r="D1400" s="1" t="s">
        <v>592</v>
      </c>
      <c r="E1400" s="1" t="s">
        <v>349</v>
      </c>
      <c r="F1400" s="62" t="str">
        <f t="shared" si="278"/>
        <v>60612</v>
      </c>
      <c r="G1400" s="255">
        <v>10620025</v>
      </c>
      <c r="H1400" s="1" t="s">
        <v>386</v>
      </c>
      <c r="I1400" s="61">
        <v>28</v>
      </c>
      <c r="J1400" s="61">
        <v>5.3</v>
      </c>
      <c r="K1400" s="61">
        <v>8.1999999999999993</v>
      </c>
      <c r="L1400" s="69">
        <f t="shared" si="279"/>
        <v>1.484</v>
      </c>
      <c r="M1400" s="69">
        <f t="shared" si="280"/>
        <v>2.2959999999999998</v>
      </c>
      <c r="N1400" s="56">
        <f>INDEX(Rate_Chart!$A$1:$AK$127,MATCH(Data!J1400,Rate_Chart!$A$1:$A$127,0),MATCH(Data!K1400,Rate_Chart!$A$1:$AK$1,0))</f>
        <v>44.898139799999996</v>
      </c>
      <c r="O1400" s="57">
        <f t="shared" si="281"/>
        <v>1257.1479144</v>
      </c>
      <c r="P1400" s="58">
        <f t="shared" si="282"/>
        <v>417.01058637770899</v>
      </c>
      <c r="Q1400" s="58">
        <f t="shared" si="283"/>
        <v>278.00705758513931</v>
      </c>
      <c r="R1400" s="66">
        <f t="shared" si="284"/>
        <v>22.000088502000001</v>
      </c>
      <c r="S1400" s="64">
        <f t="shared" si="285"/>
        <v>105</v>
      </c>
      <c r="T1400" s="66">
        <f t="shared" si="286"/>
        <v>1384.1480029019999</v>
      </c>
      <c r="U1400" s="68">
        <f t="shared" si="287"/>
        <v>49.433857246499997</v>
      </c>
      <c r="V1400" s="68">
        <f t="shared" si="288"/>
        <v>459.13799300154801</v>
      </c>
      <c r="W1400" s="68">
        <f t="shared" si="289"/>
        <v>306.09199533436532</v>
      </c>
    </row>
    <row r="1401" spans="1:23" x14ac:dyDescent="0.25">
      <c r="A1401" s="1" t="s">
        <v>920</v>
      </c>
      <c r="B1401" s="1" t="s">
        <v>395</v>
      </c>
      <c r="C1401" s="1" t="s">
        <v>589</v>
      </c>
      <c r="D1401" s="1" t="s">
        <v>592</v>
      </c>
      <c r="E1401" s="1" t="s">
        <v>349</v>
      </c>
      <c r="F1401" s="62" t="str">
        <f t="shared" si="278"/>
        <v>60612</v>
      </c>
      <c r="G1401" s="255">
        <v>10620025</v>
      </c>
      <c r="H1401" s="1" t="s">
        <v>386</v>
      </c>
      <c r="I1401" s="61">
        <v>25</v>
      </c>
      <c r="J1401" s="61">
        <v>4.2</v>
      </c>
      <c r="K1401" s="61">
        <v>8.1</v>
      </c>
      <c r="L1401" s="69">
        <f t="shared" si="279"/>
        <v>1.05</v>
      </c>
      <c r="M1401" s="69">
        <f t="shared" si="280"/>
        <v>2.0249999999999999</v>
      </c>
      <c r="N1401" s="56">
        <f>INDEX(Rate_Chart!$A$1:$AK$127,MATCH(Data!J1401,Rate_Chart!$A$1:$A$127,0),MATCH(Data!K1401,Rate_Chart!$A$1:$AK$1,0))</f>
        <v>40.033125900000002</v>
      </c>
      <c r="O1401" s="57">
        <f t="shared" si="281"/>
        <v>1000.8281475</v>
      </c>
      <c r="P1401" s="58">
        <f t="shared" si="282"/>
        <v>417.01172812499999</v>
      </c>
      <c r="Q1401" s="58">
        <f t="shared" si="283"/>
        <v>278.00781875000001</v>
      </c>
      <c r="R1401" s="66">
        <f t="shared" si="284"/>
        <v>17.514492581250003</v>
      </c>
      <c r="S1401" s="64">
        <f t="shared" si="285"/>
        <v>93.75</v>
      </c>
      <c r="T1401" s="66">
        <f t="shared" si="286"/>
        <v>1112.09264008125</v>
      </c>
      <c r="U1401" s="68">
        <f t="shared" si="287"/>
        <v>44.483705603250002</v>
      </c>
      <c r="V1401" s="68">
        <f t="shared" si="288"/>
        <v>463.37193336718752</v>
      </c>
      <c r="W1401" s="68">
        <f t="shared" si="289"/>
        <v>308.9146222447917</v>
      </c>
    </row>
    <row r="1402" spans="1:23" x14ac:dyDescent="0.25">
      <c r="A1402" s="1" t="s">
        <v>922</v>
      </c>
      <c r="B1402" s="1" t="s">
        <v>394</v>
      </c>
      <c r="C1402" s="1" t="s">
        <v>589</v>
      </c>
      <c r="D1402" s="1" t="s">
        <v>592</v>
      </c>
      <c r="E1402" s="1" t="s">
        <v>349</v>
      </c>
      <c r="F1402" s="62" t="str">
        <f t="shared" si="278"/>
        <v>60612</v>
      </c>
      <c r="G1402" s="255">
        <v>10620025</v>
      </c>
      <c r="H1402" s="1" t="s">
        <v>386</v>
      </c>
      <c r="I1402" s="61">
        <v>24</v>
      </c>
      <c r="J1402" s="61">
        <v>4.9000000000000004</v>
      </c>
      <c r="K1402" s="61">
        <v>8.3000000000000007</v>
      </c>
      <c r="L1402" s="69">
        <f t="shared" si="279"/>
        <v>1.1760000000000002</v>
      </c>
      <c r="M1402" s="69">
        <f t="shared" si="280"/>
        <v>1.9920000000000002</v>
      </c>
      <c r="N1402" s="56">
        <f>INDEX(Rate_Chart!$A$1:$AK$127,MATCH(Data!J1402,Rate_Chart!$A$1:$A$127,0),MATCH(Data!K1402,Rate_Chart!$A$1:$AK$1,0))</f>
        <v>43.508153700000008</v>
      </c>
      <c r="O1402" s="57">
        <f t="shared" si="281"/>
        <v>1044.1956888000002</v>
      </c>
      <c r="P1402" s="58">
        <f t="shared" si="282"/>
        <v>417.01105782747612</v>
      </c>
      <c r="Q1402" s="58">
        <f t="shared" si="283"/>
        <v>278.00737188498408</v>
      </c>
      <c r="R1402" s="66">
        <f t="shared" si="284"/>
        <v>18.273424554000005</v>
      </c>
      <c r="S1402" s="64">
        <f t="shared" si="285"/>
        <v>90</v>
      </c>
      <c r="T1402" s="66">
        <f t="shared" si="286"/>
        <v>1152.4691133540002</v>
      </c>
      <c r="U1402" s="68">
        <f t="shared" si="287"/>
        <v>48.019546389750012</v>
      </c>
      <c r="V1402" s="68">
        <f t="shared" si="288"/>
        <v>460.25124335223654</v>
      </c>
      <c r="W1402" s="68">
        <f t="shared" si="289"/>
        <v>306.83416223482436</v>
      </c>
    </row>
    <row r="1403" spans="1:23" x14ac:dyDescent="0.25">
      <c r="A1403" s="1" t="s">
        <v>922</v>
      </c>
      <c r="B1403" s="1" t="s">
        <v>395</v>
      </c>
      <c r="C1403" s="1" t="s">
        <v>589</v>
      </c>
      <c r="D1403" s="1" t="s">
        <v>592</v>
      </c>
      <c r="E1403" s="1" t="s">
        <v>349</v>
      </c>
      <c r="F1403" s="62" t="str">
        <f t="shared" si="278"/>
        <v>60612</v>
      </c>
      <c r="G1403" s="255">
        <v>10620025</v>
      </c>
      <c r="H1403" s="1" t="s">
        <v>386</v>
      </c>
      <c r="I1403" s="61">
        <v>21</v>
      </c>
      <c r="J1403" s="61">
        <v>5.0999999999999996</v>
      </c>
      <c r="K1403" s="61">
        <v>8.5</v>
      </c>
      <c r="L1403" s="69">
        <f t="shared" si="279"/>
        <v>1.071</v>
      </c>
      <c r="M1403" s="69">
        <f t="shared" si="280"/>
        <v>1.7849999999999999</v>
      </c>
      <c r="N1403" s="56">
        <f>INDEX(Rate_Chart!$A$1:$AK$127,MATCH(Data!J1403,Rate_Chart!$A$1:$A$127,0),MATCH(Data!K1403,Rate_Chart!$A$1:$AK$1,0))</f>
        <v>44.898181500000007</v>
      </c>
      <c r="O1403" s="57">
        <f t="shared" si="281"/>
        <v>942.86181150000016</v>
      </c>
      <c r="P1403" s="58">
        <f t="shared" si="282"/>
        <v>417.01097368421063</v>
      </c>
      <c r="Q1403" s="58">
        <f t="shared" si="283"/>
        <v>278.00731578947375</v>
      </c>
      <c r="R1403" s="66">
        <f t="shared" si="284"/>
        <v>16.500081701250004</v>
      </c>
      <c r="S1403" s="64">
        <f t="shared" si="285"/>
        <v>78.75</v>
      </c>
      <c r="T1403" s="66">
        <f t="shared" si="286"/>
        <v>1038.11189320125</v>
      </c>
      <c r="U1403" s="68">
        <f t="shared" si="287"/>
        <v>49.43389967625</v>
      </c>
      <c r="V1403" s="68">
        <f t="shared" si="288"/>
        <v>459.13838708591334</v>
      </c>
      <c r="W1403" s="68">
        <f t="shared" si="289"/>
        <v>306.09225805727556</v>
      </c>
    </row>
    <row r="1404" spans="1:23" x14ac:dyDescent="0.25">
      <c r="A1404" s="1" t="s">
        <v>923</v>
      </c>
      <c r="B1404" s="1" t="s">
        <v>394</v>
      </c>
      <c r="C1404" s="1" t="s">
        <v>589</v>
      </c>
      <c r="D1404" s="1" t="s">
        <v>592</v>
      </c>
      <c r="E1404" s="1" t="s">
        <v>349</v>
      </c>
      <c r="F1404" s="62" t="str">
        <f t="shared" si="278"/>
        <v>60612</v>
      </c>
      <c r="G1404" s="255">
        <v>10620025</v>
      </c>
      <c r="H1404" s="1" t="s">
        <v>386</v>
      </c>
      <c r="I1404" s="61">
        <v>19</v>
      </c>
      <c r="J1404" s="61">
        <v>4.8</v>
      </c>
      <c r="K1404" s="61">
        <v>8.1999999999999993</v>
      </c>
      <c r="L1404" s="69">
        <f t="shared" si="279"/>
        <v>0.91200000000000003</v>
      </c>
      <c r="M1404" s="69">
        <f t="shared" si="280"/>
        <v>1.5579999999999998</v>
      </c>
      <c r="N1404" s="56">
        <f>INDEX(Rate_Chart!$A$1:$AK$127,MATCH(Data!J1404,Rate_Chart!$A$1:$A$127,0),MATCH(Data!K1404,Rate_Chart!$A$1:$AK$1,0))</f>
        <v>42.813139800000002</v>
      </c>
      <c r="O1404" s="57">
        <f t="shared" si="281"/>
        <v>813.44965620000005</v>
      </c>
      <c r="P1404" s="58">
        <f t="shared" si="282"/>
        <v>417.01110194805199</v>
      </c>
      <c r="Q1404" s="58">
        <f t="shared" si="283"/>
        <v>278.00740129870132</v>
      </c>
      <c r="R1404" s="66">
        <f t="shared" si="284"/>
        <v>14.235368983500003</v>
      </c>
      <c r="S1404" s="64">
        <f t="shared" si="285"/>
        <v>71.25</v>
      </c>
      <c r="T1404" s="66">
        <f t="shared" si="286"/>
        <v>898.9350251835001</v>
      </c>
      <c r="U1404" s="68">
        <f t="shared" si="287"/>
        <v>47.312369746500003</v>
      </c>
      <c r="V1404" s="68">
        <f t="shared" si="288"/>
        <v>460.83477025811698</v>
      </c>
      <c r="W1404" s="68">
        <f t="shared" si="289"/>
        <v>307.223180172078</v>
      </c>
    </row>
    <row r="1405" spans="1:23" x14ac:dyDescent="0.25">
      <c r="A1405" s="1" t="s">
        <v>923</v>
      </c>
      <c r="B1405" s="1" t="s">
        <v>395</v>
      </c>
      <c r="C1405" s="1" t="s">
        <v>589</v>
      </c>
      <c r="D1405" s="1" t="s">
        <v>592</v>
      </c>
      <c r="E1405" s="1" t="s">
        <v>349</v>
      </c>
      <c r="F1405" s="62" t="str">
        <f t="shared" si="278"/>
        <v>60612</v>
      </c>
      <c r="G1405" s="255">
        <v>10620025</v>
      </c>
      <c r="H1405" s="1" t="s">
        <v>386</v>
      </c>
      <c r="I1405" s="61">
        <v>23</v>
      </c>
      <c r="J1405" s="61">
        <v>4.9000000000000004</v>
      </c>
      <c r="K1405" s="61">
        <v>8.3000000000000007</v>
      </c>
      <c r="L1405" s="69">
        <f t="shared" si="279"/>
        <v>1.127</v>
      </c>
      <c r="M1405" s="69">
        <f t="shared" si="280"/>
        <v>1.909</v>
      </c>
      <c r="N1405" s="56">
        <f>INDEX(Rate_Chart!$A$1:$AK$127,MATCH(Data!J1405,Rate_Chart!$A$1:$A$127,0),MATCH(Data!K1405,Rate_Chart!$A$1:$AK$1,0))</f>
        <v>43.508153700000008</v>
      </c>
      <c r="O1405" s="57">
        <f t="shared" si="281"/>
        <v>1000.6875351000002</v>
      </c>
      <c r="P1405" s="58">
        <f t="shared" si="282"/>
        <v>417.01105782747612</v>
      </c>
      <c r="Q1405" s="58">
        <f t="shared" si="283"/>
        <v>278.00737188498408</v>
      </c>
      <c r="R1405" s="66">
        <f t="shared" si="284"/>
        <v>17.512031864250005</v>
      </c>
      <c r="S1405" s="64">
        <f t="shared" si="285"/>
        <v>86.25</v>
      </c>
      <c r="T1405" s="66">
        <f t="shared" si="286"/>
        <v>1104.4495669642502</v>
      </c>
      <c r="U1405" s="68">
        <f t="shared" si="287"/>
        <v>48.019546389750005</v>
      </c>
      <c r="V1405" s="68">
        <f t="shared" si="288"/>
        <v>460.25124335223649</v>
      </c>
      <c r="W1405" s="68">
        <f t="shared" si="289"/>
        <v>306.8341622348243</v>
      </c>
    </row>
    <row r="1406" spans="1:23" x14ac:dyDescent="0.25">
      <c r="A1406" s="1" t="s">
        <v>924</v>
      </c>
      <c r="B1406" s="1" t="s">
        <v>394</v>
      </c>
      <c r="C1406" s="1" t="s">
        <v>589</v>
      </c>
      <c r="D1406" s="1" t="s">
        <v>592</v>
      </c>
      <c r="E1406" s="1" t="s">
        <v>349</v>
      </c>
      <c r="F1406" s="62" t="str">
        <f t="shared" si="278"/>
        <v>60612</v>
      </c>
      <c r="G1406" s="255">
        <v>10620025</v>
      </c>
      <c r="H1406" s="1" t="s">
        <v>386</v>
      </c>
      <c r="I1406" s="61">
        <v>24</v>
      </c>
      <c r="J1406" s="61">
        <v>5</v>
      </c>
      <c r="K1406" s="61">
        <v>8.1999999999999993</v>
      </c>
      <c r="L1406" s="69">
        <f t="shared" si="279"/>
        <v>1.2</v>
      </c>
      <c r="M1406" s="69">
        <f t="shared" si="280"/>
        <v>1.9679999999999997</v>
      </c>
      <c r="N1406" s="56">
        <f>INDEX(Rate_Chart!$A$1:$AK$127,MATCH(Data!J1406,Rate_Chart!$A$1:$A$127,0),MATCH(Data!K1406,Rate_Chart!$A$1:$AK$1,0))</f>
        <v>43.647139800000005</v>
      </c>
      <c r="O1406" s="57">
        <f t="shared" si="281"/>
        <v>1047.5313552000002</v>
      </c>
      <c r="P1406" s="58">
        <f t="shared" si="282"/>
        <v>417.01088980891728</v>
      </c>
      <c r="Q1406" s="58">
        <f t="shared" si="283"/>
        <v>278.00725987261154</v>
      </c>
      <c r="R1406" s="66">
        <f t="shared" si="284"/>
        <v>18.331798716000005</v>
      </c>
      <c r="S1406" s="64">
        <f t="shared" si="285"/>
        <v>90</v>
      </c>
      <c r="T1406" s="66">
        <f t="shared" si="286"/>
        <v>1155.8631539160003</v>
      </c>
      <c r="U1406" s="68">
        <f t="shared" si="287"/>
        <v>48.160964746500014</v>
      </c>
      <c r="V1406" s="68">
        <f t="shared" si="288"/>
        <v>460.1366058582804</v>
      </c>
      <c r="W1406" s="68">
        <f t="shared" si="289"/>
        <v>306.75773723885362</v>
      </c>
    </row>
    <row r="1407" spans="1:23" x14ac:dyDescent="0.25">
      <c r="A1407" s="1" t="s">
        <v>924</v>
      </c>
      <c r="B1407" s="1" t="s">
        <v>395</v>
      </c>
      <c r="C1407" s="1" t="s">
        <v>589</v>
      </c>
      <c r="D1407" s="1" t="s">
        <v>592</v>
      </c>
      <c r="E1407" s="1" t="s">
        <v>349</v>
      </c>
      <c r="F1407" s="62" t="str">
        <f t="shared" si="278"/>
        <v>60612</v>
      </c>
      <c r="G1407" s="255">
        <v>10620025</v>
      </c>
      <c r="H1407" s="1" t="s">
        <v>386</v>
      </c>
      <c r="I1407" s="61">
        <v>23</v>
      </c>
      <c r="J1407" s="61">
        <v>4.8</v>
      </c>
      <c r="K1407" s="61">
        <v>8.1</v>
      </c>
      <c r="L1407" s="69">
        <f t="shared" si="279"/>
        <v>1.1039999999999999</v>
      </c>
      <c r="M1407" s="69">
        <f t="shared" si="280"/>
        <v>1.8629999999999998</v>
      </c>
      <c r="N1407" s="56">
        <f>INDEX(Rate_Chart!$A$1:$AK$127,MATCH(Data!J1407,Rate_Chart!$A$1:$A$127,0),MATCH(Data!K1407,Rate_Chart!$A$1:$AK$1,0))</f>
        <v>42.535125900000004</v>
      </c>
      <c r="O1407" s="57">
        <f t="shared" si="281"/>
        <v>978.30789570000013</v>
      </c>
      <c r="P1407" s="58">
        <f t="shared" si="282"/>
        <v>417.01103823529411</v>
      </c>
      <c r="Q1407" s="58">
        <f t="shared" si="283"/>
        <v>278.00735882352939</v>
      </c>
      <c r="R1407" s="66">
        <f t="shared" si="284"/>
        <v>17.120388174750005</v>
      </c>
      <c r="S1407" s="64">
        <f t="shared" si="285"/>
        <v>86.25</v>
      </c>
      <c r="T1407" s="66">
        <f t="shared" si="286"/>
        <v>1081.6782838747502</v>
      </c>
      <c r="U1407" s="68">
        <f t="shared" si="287"/>
        <v>47.029490603250004</v>
      </c>
      <c r="V1407" s="68">
        <f t="shared" si="288"/>
        <v>461.07343728676472</v>
      </c>
      <c r="W1407" s="68">
        <f t="shared" si="289"/>
        <v>307.38229152450981</v>
      </c>
    </row>
    <row r="1408" spans="1:23" x14ac:dyDescent="0.25">
      <c r="A1408" s="1" t="s">
        <v>921</v>
      </c>
      <c r="B1408" s="1" t="s">
        <v>394</v>
      </c>
      <c r="C1408" s="1" t="s">
        <v>589</v>
      </c>
      <c r="D1408" s="1" t="s">
        <v>590</v>
      </c>
      <c r="E1408" s="1" t="s">
        <v>350</v>
      </c>
      <c r="F1408" s="62" t="str">
        <f t="shared" si="278"/>
        <v>60614</v>
      </c>
      <c r="G1408" s="255">
        <v>10620052</v>
      </c>
      <c r="H1408" s="1" t="s">
        <v>385</v>
      </c>
      <c r="I1408" s="61">
        <v>13</v>
      </c>
      <c r="J1408" s="61">
        <v>6.5</v>
      </c>
      <c r="K1408" s="61">
        <v>8.8000000000000007</v>
      </c>
      <c r="L1408" s="69">
        <f t="shared" si="279"/>
        <v>0.84499999999999997</v>
      </c>
      <c r="M1408" s="69">
        <f t="shared" si="280"/>
        <v>1.1440000000000001</v>
      </c>
      <c r="N1408" s="56">
        <f>INDEX(Rate_Chart!$A$1:$AK$127,MATCH(Data!J1408,Rate_Chart!$A$1:$A$127,0),MATCH(Data!K1408,Rate_Chart!$A$1:$AK$1,0))</f>
        <v>53.732250000000001</v>
      </c>
      <c r="O1408" s="57">
        <f t="shared" si="281"/>
        <v>698.51925000000006</v>
      </c>
      <c r="P1408" s="58">
        <f t="shared" si="282"/>
        <v>434.49258760107813</v>
      </c>
      <c r="Q1408" s="58">
        <f t="shared" si="283"/>
        <v>289.66172506738542</v>
      </c>
      <c r="R1408" s="66">
        <f t="shared" si="284"/>
        <v>12.224086875000003</v>
      </c>
      <c r="S1408" s="64">
        <f t="shared" si="285"/>
        <v>48.75</v>
      </c>
      <c r="T1408" s="66">
        <f t="shared" si="286"/>
        <v>759.49333687500007</v>
      </c>
      <c r="U1408" s="68">
        <f t="shared" si="287"/>
        <v>58.422564375000007</v>
      </c>
      <c r="V1408" s="68">
        <f t="shared" si="288"/>
        <v>472.41965801886795</v>
      </c>
      <c r="W1408" s="68">
        <f t="shared" si="289"/>
        <v>314.94643867924532</v>
      </c>
    </row>
    <row r="1409" spans="1:23" x14ac:dyDescent="0.25">
      <c r="A1409" s="1" t="s">
        <v>921</v>
      </c>
      <c r="B1409" s="1" t="s">
        <v>395</v>
      </c>
      <c r="C1409" s="1" t="s">
        <v>589</v>
      </c>
      <c r="D1409" s="1" t="s">
        <v>590</v>
      </c>
      <c r="E1409" s="1" t="s">
        <v>350</v>
      </c>
      <c r="F1409" s="62" t="str">
        <f t="shared" si="278"/>
        <v>60614</v>
      </c>
      <c r="G1409" s="255">
        <v>10620052</v>
      </c>
      <c r="H1409" s="1" t="s">
        <v>385</v>
      </c>
      <c r="I1409" s="61">
        <v>32</v>
      </c>
      <c r="J1409" s="61">
        <v>6.5</v>
      </c>
      <c r="K1409" s="61">
        <v>8.8000000000000007</v>
      </c>
      <c r="L1409" s="69">
        <f t="shared" si="279"/>
        <v>2.08</v>
      </c>
      <c r="M1409" s="69">
        <f t="shared" si="280"/>
        <v>2.8160000000000003</v>
      </c>
      <c r="N1409" s="56">
        <f>INDEX(Rate_Chart!$A$1:$AK$127,MATCH(Data!J1409,Rate_Chart!$A$1:$A$127,0),MATCH(Data!K1409,Rate_Chart!$A$1:$AK$1,0))</f>
        <v>53.732250000000001</v>
      </c>
      <c r="O1409" s="57">
        <f t="shared" si="281"/>
        <v>1719.432</v>
      </c>
      <c r="P1409" s="58">
        <f t="shared" si="282"/>
        <v>434.49258760107813</v>
      </c>
      <c r="Q1409" s="58">
        <f t="shared" si="283"/>
        <v>289.66172506738542</v>
      </c>
      <c r="R1409" s="66">
        <f t="shared" si="284"/>
        <v>30.090060000000005</v>
      </c>
      <c r="S1409" s="64">
        <f t="shared" si="285"/>
        <v>120</v>
      </c>
      <c r="T1409" s="66">
        <f t="shared" si="286"/>
        <v>1869.52206</v>
      </c>
      <c r="U1409" s="68">
        <f t="shared" si="287"/>
        <v>58.422564375</v>
      </c>
      <c r="V1409" s="68">
        <f t="shared" si="288"/>
        <v>472.41965801886789</v>
      </c>
      <c r="W1409" s="68">
        <f t="shared" si="289"/>
        <v>314.94643867924526</v>
      </c>
    </row>
    <row r="1410" spans="1:23" x14ac:dyDescent="0.25">
      <c r="A1410" s="1" t="s">
        <v>921</v>
      </c>
      <c r="B1410" s="1" t="s">
        <v>395</v>
      </c>
      <c r="C1410" s="1" t="s">
        <v>589</v>
      </c>
      <c r="D1410" s="1" t="s">
        <v>590</v>
      </c>
      <c r="E1410" s="1" t="s">
        <v>350</v>
      </c>
      <c r="F1410" s="62" t="str">
        <f t="shared" si="278"/>
        <v>60614</v>
      </c>
      <c r="G1410" s="255">
        <v>10620052</v>
      </c>
      <c r="H1410" s="1" t="s">
        <v>386</v>
      </c>
      <c r="I1410" s="61">
        <v>76</v>
      </c>
      <c r="J1410" s="61">
        <v>3</v>
      </c>
      <c r="K1410" s="61">
        <v>8</v>
      </c>
      <c r="L1410" s="69">
        <f t="shared" si="279"/>
        <v>2.2799999999999998</v>
      </c>
      <c r="M1410" s="69">
        <f t="shared" si="280"/>
        <v>6.08</v>
      </c>
      <c r="N1410" s="56">
        <f>INDEX(Rate_Chart!$A$1:$AK$127,MATCH(Data!J1410,Rate_Chart!$A$1:$A$127,0),MATCH(Data!K1410,Rate_Chart!$A$1:$AK$1,0))</f>
        <v>34.751112000000006</v>
      </c>
      <c r="O1410" s="57">
        <f t="shared" si="281"/>
        <v>2641.0845120000004</v>
      </c>
      <c r="P1410" s="58">
        <f t="shared" si="282"/>
        <v>417.01334400000002</v>
      </c>
      <c r="Q1410" s="58">
        <f t="shared" si="283"/>
        <v>278.00889599999999</v>
      </c>
      <c r="R1410" s="66">
        <f t="shared" si="284"/>
        <v>46.218978960000008</v>
      </c>
      <c r="S1410" s="64">
        <f t="shared" si="285"/>
        <v>285</v>
      </c>
      <c r="T1410" s="66">
        <f t="shared" si="286"/>
        <v>2972.3034909600005</v>
      </c>
      <c r="U1410" s="68">
        <f t="shared" si="287"/>
        <v>39.109256460000005</v>
      </c>
      <c r="V1410" s="68">
        <f t="shared" si="288"/>
        <v>469.31107752000003</v>
      </c>
      <c r="W1410" s="68">
        <f t="shared" si="289"/>
        <v>312.87405168000004</v>
      </c>
    </row>
    <row r="1411" spans="1:23" x14ac:dyDescent="0.25">
      <c r="A1411" s="1" t="s">
        <v>902</v>
      </c>
      <c r="B1411" s="1" t="s">
        <v>395</v>
      </c>
      <c r="C1411" s="1" t="s">
        <v>589</v>
      </c>
      <c r="D1411" s="1" t="s">
        <v>590</v>
      </c>
      <c r="E1411" s="1" t="s">
        <v>350</v>
      </c>
      <c r="F1411" s="62" t="str">
        <f t="shared" si="278"/>
        <v>60614</v>
      </c>
      <c r="G1411" s="255">
        <v>10620052</v>
      </c>
      <c r="H1411" s="1" t="s">
        <v>385</v>
      </c>
      <c r="I1411" s="61">
        <v>25</v>
      </c>
      <c r="J1411" s="61">
        <v>6.1</v>
      </c>
      <c r="K1411" s="61">
        <v>8.4</v>
      </c>
      <c r="L1411" s="69">
        <f t="shared" si="279"/>
        <v>1.5249999999999999</v>
      </c>
      <c r="M1411" s="69">
        <f t="shared" si="280"/>
        <v>2.1</v>
      </c>
      <c r="N1411" s="56">
        <f>INDEX(Rate_Chart!$A$1:$AK$127,MATCH(Data!J1411,Rate_Chart!$A$1:$A$127,0),MATCH(Data!K1411,Rate_Chart!$A$1:$AK$1,0))</f>
        <v>49.406950000000002</v>
      </c>
      <c r="O1411" s="57">
        <f t="shared" si="281"/>
        <v>1235.1737500000002</v>
      </c>
      <c r="P1411" s="58">
        <f t="shared" si="282"/>
        <v>422.28162393162398</v>
      </c>
      <c r="Q1411" s="58">
        <f t="shared" si="283"/>
        <v>281.52108262108266</v>
      </c>
      <c r="R1411" s="66">
        <f t="shared" si="284"/>
        <v>21.615540625000005</v>
      </c>
      <c r="S1411" s="64">
        <f t="shared" si="285"/>
        <v>93.75</v>
      </c>
      <c r="T1411" s="66">
        <f t="shared" si="286"/>
        <v>1350.5392906250001</v>
      </c>
      <c r="U1411" s="68">
        <f t="shared" si="287"/>
        <v>54.021571625000007</v>
      </c>
      <c r="V1411" s="68">
        <f t="shared" si="288"/>
        <v>461.72283440170946</v>
      </c>
      <c r="W1411" s="68">
        <f t="shared" si="289"/>
        <v>307.81522293447296</v>
      </c>
    </row>
    <row r="1412" spans="1:23" x14ac:dyDescent="0.25">
      <c r="A1412" s="1" t="s">
        <v>902</v>
      </c>
      <c r="B1412" s="1" t="s">
        <v>395</v>
      </c>
      <c r="C1412" s="1" t="s">
        <v>589</v>
      </c>
      <c r="D1412" s="1" t="s">
        <v>590</v>
      </c>
      <c r="E1412" s="1" t="s">
        <v>350</v>
      </c>
      <c r="F1412" s="62" t="str">
        <f t="shared" si="278"/>
        <v>60614</v>
      </c>
      <c r="G1412" s="255">
        <v>10620052</v>
      </c>
      <c r="H1412" s="1" t="s">
        <v>386</v>
      </c>
      <c r="I1412" s="61">
        <v>72</v>
      </c>
      <c r="J1412" s="61">
        <v>3</v>
      </c>
      <c r="K1412" s="61">
        <v>8</v>
      </c>
      <c r="L1412" s="69">
        <f t="shared" si="279"/>
        <v>2.16</v>
      </c>
      <c r="M1412" s="69">
        <f t="shared" si="280"/>
        <v>5.76</v>
      </c>
      <c r="N1412" s="56">
        <f>INDEX(Rate_Chart!$A$1:$AK$127,MATCH(Data!J1412,Rate_Chart!$A$1:$A$127,0),MATCH(Data!K1412,Rate_Chart!$A$1:$AK$1,0))</f>
        <v>34.751112000000006</v>
      </c>
      <c r="O1412" s="57">
        <f t="shared" si="281"/>
        <v>2502.0800640000007</v>
      </c>
      <c r="P1412" s="58">
        <f t="shared" si="282"/>
        <v>417.01334400000002</v>
      </c>
      <c r="Q1412" s="58">
        <f t="shared" si="283"/>
        <v>278.00889599999999</v>
      </c>
      <c r="R1412" s="66">
        <f t="shared" si="284"/>
        <v>43.786401120000015</v>
      </c>
      <c r="S1412" s="64">
        <f t="shared" si="285"/>
        <v>270</v>
      </c>
      <c r="T1412" s="66">
        <f t="shared" si="286"/>
        <v>2815.8664651200006</v>
      </c>
      <c r="U1412" s="68">
        <f t="shared" si="287"/>
        <v>39.109256460000012</v>
      </c>
      <c r="V1412" s="68">
        <f t="shared" si="288"/>
        <v>469.31107752000008</v>
      </c>
      <c r="W1412" s="68">
        <f t="shared" si="289"/>
        <v>312.87405168000004</v>
      </c>
    </row>
    <row r="1413" spans="1:23" x14ac:dyDescent="0.25">
      <c r="A1413" s="1" t="s">
        <v>903</v>
      </c>
      <c r="B1413" s="1" t="s">
        <v>394</v>
      </c>
      <c r="C1413" s="1" t="s">
        <v>589</v>
      </c>
      <c r="D1413" s="1" t="s">
        <v>590</v>
      </c>
      <c r="E1413" s="1" t="s">
        <v>350</v>
      </c>
      <c r="F1413" s="62" t="str">
        <f t="shared" ref="F1413:F1476" si="290">MID(E1413,2,5)</f>
        <v>60614</v>
      </c>
      <c r="G1413" s="255">
        <v>10620052</v>
      </c>
      <c r="H1413" s="1" t="s">
        <v>385</v>
      </c>
      <c r="I1413" s="61">
        <v>7</v>
      </c>
      <c r="J1413" s="61">
        <v>6.7</v>
      </c>
      <c r="K1413" s="61">
        <v>8.6</v>
      </c>
      <c r="L1413" s="69">
        <f t="shared" si="279"/>
        <v>0.46899999999999997</v>
      </c>
      <c r="M1413" s="69">
        <f t="shared" si="280"/>
        <v>0.60199999999999998</v>
      </c>
      <c r="N1413" s="56">
        <f>INDEX(Rate_Chart!$A$1:$AK$127,MATCH(Data!J1413,Rate_Chart!$A$1:$A$127,0),MATCH(Data!K1413,Rate_Chart!$A$1:$AK$1,0))</f>
        <v>54.826099999999997</v>
      </c>
      <c r="O1413" s="57">
        <f t="shared" si="281"/>
        <v>383.78269999999998</v>
      </c>
      <c r="P1413" s="58">
        <f t="shared" si="282"/>
        <v>440.96058981233244</v>
      </c>
      <c r="Q1413" s="58">
        <f t="shared" si="283"/>
        <v>293.97372654155498</v>
      </c>
      <c r="R1413" s="66">
        <f t="shared" si="284"/>
        <v>6.7161972500000005</v>
      </c>
      <c r="S1413" s="64">
        <f t="shared" si="285"/>
        <v>26.25</v>
      </c>
      <c r="T1413" s="66">
        <f t="shared" si="286"/>
        <v>416.74889724999997</v>
      </c>
      <c r="U1413" s="68">
        <f t="shared" si="287"/>
        <v>59.535556749999998</v>
      </c>
      <c r="V1413" s="68">
        <f t="shared" si="288"/>
        <v>478.83825804289546</v>
      </c>
      <c r="W1413" s="68">
        <f t="shared" si="289"/>
        <v>319.22550536193029</v>
      </c>
    </row>
    <row r="1414" spans="1:23" x14ac:dyDescent="0.25">
      <c r="A1414" s="1" t="s">
        <v>903</v>
      </c>
      <c r="B1414" s="1" t="s">
        <v>394</v>
      </c>
      <c r="C1414" s="1" t="s">
        <v>589</v>
      </c>
      <c r="D1414" s="1" t="s">
        <v>590</v>
      </c>
      <c r="E1414" s="1" t="s">
        <v>350</v>
      </c>
      <c r="F1414" s="62" t="str">
        <f t="shared" si="290"/>
        <v>60614</v>
      </c>
      <c r="G1414" s="255">
        <v>10620052</v>
      </c>
      <c r="H1414" s="1" t="s">
        <v>386</v>
      </c>
      <c r="I1414" s="61">
        <v>6</v>
      </c>
      <c r="J1414" s="61">
        <v>3</v>
      </c>
      <c r="K1414" s="61">
        <v>8</v>
      </c>
      <c r="L1414" s="69">
        <f t="shared" si="279"/>
        <v>0.18</v>
      </c>
      <c r="M1414" s="69">
        <f t="shared" si="280"/>
        <v>0.48</v>
      </c>
      <c r="N1414" s="56">
        <f>INDEX(Rate_Chart!$A$1:$AK$127,MATCH(Data!J1414,Rate_Chart!$A$1:$A$127,0),MATCH(Data!K1414,Rate_Chart!$A$1:$AK$1,0))</f>
        <v>34.751112000000006</v>
      </c>
      <c r="O1414" s="57">
        <f t="shared" si="281"/>
        <v>208.50667200000004</v>
      </c>
      <c r="P1414" s="58">
        <f t="shared" si="282"/>
        <v>417.01334400000002</v>
      </c>
      <c r="Q1414" s="58">
        <f t="shared" si="283"/>
        <v>278.00889599999999</v>
      </c>
      <c r="R1414" s="66">
        <f t="shared" si="284"/>
        <v>3.6488667600000011</v>
      </c>
      <c r="S1414" s="64">
        <f t="shared" si="285"/>
        <v>22.5</v>
      </c>
      <c r="T1414" s="66">
        <f t="shared" si="286"/>
        <v>234.65553876000004</v>
      </c>
      <c r="U1414" s="68">
        <f t="shared" si="287"/>
        <v>39.109256460000005</v>
      </c>
      <c r="V1414" s="68">
        <f t="shared" si="288"/>
        <v>469.31107752000003</v>
      </c>
      <c r="W1414" s="68">
        <f t="shared" si="289"/>
        <v>312.87405168000004</v>
      </c>
    </row>
    <row r="1415" spans="1:23" x14ac:dyDescent="0.25">
      <c r="A1415" s="1" t="s">
        <v>903</v>
      </c>
      <c r="B1415" s="1" t="s">
        <v>395</v>
      </c>
      <c r="C1415" s="1" t="s">
        <v>589</v>
      </c>
      <c r="D1415" s="1" t="s">
        <v>590</v>
      </c>
      <c r="E1415" s="1" t="s">
        <v>350</v>
      </c>
      <c r="F1415" s="62" t="str">
        <f t="shared" si="290"/>
        <v>60614</v>
      </c>
      <c r="G1415" s="255">
        <v>10620052</v>
      </c>
      <c r="H1415" s="1" t="s">
        <v>385</v>
      </c>
      <c r="I1415" s="61">
        <v>35</v>
      </c>
      <c r="J1415" s="61">
        <v>6.2</v>
      </c>
      <c r="K1415" s="61">
        <v>8.4</v>
      </c>
      <c r="L1415" s="69">
        <f t="shared" si="279"/>
        <v>2.17</v>
      </c>
      <c r="M1415" s="69">
        <f t="shared" si="280"/>
        <v>2.94</v>
      </c>
      <c r="N1415" s="56">
        <f>INDEX(Rate_Chart!$A$1:$AK$127,MATCH(Data!J1415,Rate_Chart!$A$1:$A$127,0),MATCH(Data!K1415,Rate_Chart!$A$1:$AK$1,0))</f>
        <v>50.216900000000003</v>
      </c>
      <c r="O1415" s="57">
        <f t="shared" si="281"/>
        <v>1757.5915</v>
      </c>
      <c r="P1415" s="58">
        <f t="shared" si="282"/>
        <v>425.56694915254241</v>
      </c>
      <c r="Q1415" s="58">
        <f t="shared" si="283"/>
        <v>283.71129943502825</v>
      </c>
      <c r="R1415" s="66">
        <f t="shared" si="284"/>
        <v>30.757851250000002</v>
      </c>
      <c r="S1415" s="64">
        <f t="shared" si="285"/>
        <v>131.25</v>
      </c>
      <c r="T1415" s="66">
        <f t="shared" si="286"/>
        <v>1919.5993512499999</v>
      </c>
      <c r="U1415" s="68">
        <f t="shared" si="287"/>
        <v>54.845695749999997</v>
      </c>
      <c r="V1415" s="68">
        <f t="shared" si="288"/>
        <v>464.794031779661</v>
      </c>
      <c r="W1415" s="68">
        <f t="shared" si="289"/>
        <v>309.86268785310733</v>
      </c>
    </row>
    <row r="1416" spans="1:23" x14ac:dyDescent="0.25">
      <c r="A1416" s="1" t="s">
        <v>903</v>
      </c>
      <c r="B1416" s="1" t="s">
        <v>395</v>
      </c>
      <c r="C1416" s="1" t="s">
        <v>589</v>
      </c>
      <c r="D1416" s="1" t="s">
        <v>590</v>
      </c>
      <c r="E1416" s="1" t="s">
        <v>350</v>
      </c>
      <c r="F1416" s="62" t="str">
        <f t="shared" si="290"/>
        <v>60614</v>
      </c>
      <c r="G1416" s="255">
        <v>10620052</v>
      </c>
      <c r="H1416" s="1" t="s">
        <v>386</v>
      </c>
      <c r="I1416" s="61">
        <v>81</v>
      </c>
      <c r="J1416" s="61">
        <v>3</v>
      </c>
      <c r="K1416" s="61">
        <v>8</v>
      </c>
      <c r="L1416" s="69">
        <f t="shared" si="279"/>
        <v>2.4300000000000002</v>
      </c>
      <c r="M1416" s="69">
        <f t="shared" si="280"/>
        <v>6.48</v>
      </c>
      <c r="N1416" s="56">
        <f>INDEX(Rate_Chart!$A$1:$AK$127,MATCH(Data!J1416,Rate_Chart!$A$1:$A$127,0),MATCH(Data!K1416,Rate_Chart!$A$1:$AK$1,0))</f>
        <v>34.751112000000006</v>
      </c>
      <c r="O1416" s="57">
        <f t="shared" si="281"/>
        <v>2814.8400720000004</v>
      </c>
      <c r="P1416" s="58">
        <f t="shared" si="282"/>
        <v>417.01334400000002</v>
      </c>
      <c r="Q1416" s="58">
        <f t="shared" si="283"/>
        <v>278.00889599999999</v>
      </c>
      <c r="R1416" s="66">
        <f t="shared" si="284"/>
        <v>49.259701260000014</v>
      </c>
      <c r="S1416" s="64">
        <f t="shared" si="285"/>
        <v>303.75</v>
      </c>
      <c r="T1416" s="66">
        <f t="shared" si="286"/>
        <v>3167.8497732600003</v>
      </c>
      <c r="U1416" s="68">
        <f t="shared" si="287"/>
        <v>39.109256460000005</v>
      </c>
      <c r="V1416" s="68">
        <f t="shared" si="288"/>
        <v>469.31107752000003</v>
      </c>
      <c r="W1416" s="68">
        <f t="shared" si="289"/>
        <v>312.87405168000004</v>
      </c>
    </row>
    <row r="1417" spans="1:23" x14ac:dyDescent="0.25">
      <c r="A1417" s="1" t="s">
        <v>904</v>
      </c>
      <c r="B1417" s="1" t="s">
        <v>394</v>
      </c>
      <c r="C1417" s="1" t="s">
        <v>589</v>
      </c>
      <c r="D1417" s="1" t="s">
        <v>590</v>
      </c>
      <c r="E1417" s="1" t="s">
        <v>350</v>
      </c>
      <c r="F1417" s="62" t="str">
        <f t="shared" si="290"/>
        <v>60614</v>
      </c>
      <c r="G1417" s="255">
        <v>10620052</v>
      </c>
      <c r="H1417" s="1" t="s">
        <v>385</v>
      </c>
      <c r="I1417" s="61">
        <v>65</v>
      </c>
      <c r="J1417" s="61">
        <v>6.8</v>
      </c>
      <c r="K1417" s="61">
        <v>8.8000000000000007</v>
      </c>
      <c r="L1417" s="69">
        <f t="shared" si="279"/>
        <v>4.42</v>
      </c>
      <c r="M1417" s="69">
        <f t="shared" si="280"/>
        <v>5.72</v>
      </c>
      <c r="N1417" s="56">
        <f>INDEX(Rate_Chart!$A$1:$AK$127,MATCH(Data!J1417,Rate_Chart!$A$1:$A$127,0),MATCH(Data!K1417,Rate_Chart!$A$1:$AK$1,0))</f>
        <v>56.212200000000003</v>
      </c>
      <c r="O1417" s="57">
        <f t="shared" si="281"/>
        <v>3653.7930000000001</v>
      </c>
      <c r="P1417" s="58">
        <f t="shared" si="282"/>
        <v>443.78052631578947</v>
      </c>
      <c r="Q1417" s="58">
        <f t="shared" si="283"/>
        <v>295.8536842105263</v>
      </c>
      <c r="R1417" s="66">
        <f t="shared" si="284"/>
        <v>63.941377500000009</v>
      </c>
      <c r="S1417" s="64">
        <f t="shared" si="285"/>
        <v>243.75</v>
      </c>
      <c r="T1417" s="66">
        <f t="shared" si="286"/>
        <v>3961.4843774999999</v>
      </c>
      <c r="U1417" s="68">
        <f t="shared" si="287"/>
        <v>60.945913499999996</v>
      </c>
      <c r="V1417" s="68">
        <f t="shared" si="288"/>
        <v>481.15194868421048</v>
      </c>
      <c r="W1417" s="68">
        <f t="shared" si="289"/>
        <v>320.76796578947364</v>
      </c>
    </row>
    <row r="1418" spans="1:23" x14ac:dyDescent="0.25">
      <c r="A1418" s="1" t="s">
        <v>904</v>
      </c>
      <c r="B1418" s="1" t="s">
        <v>395</v>
      </c>
      <c r="C1418" s="1" t="s">
        <v>589</v>
      </c>
      <c r="D1418" s="1" t="s">
        <v>590</v>
      </c>
      <c r="E1418" s="1" t="s">
        <v>350</v>
      </c>
      <c r="F1418" s="62" t="str">
        <f t="shared" si="290"/>
        <v>60614</v>
      </c>
      <c r="G1418" s="255">
        <v>10620052</v>
      </c>
      <c r="H1418" s="1" t="s">
        <v>385</v>
      </c>
      <c r="I1418" s="61">
        <v>31</v>
      </c>
      <c r="J1418" s="61">
        <v>6.4</v>
      </c>
      <c r="K1418" s="61">
        <v>8.4</v>
      </c>
      <c r="L1418" s="69">
        <f t="shared" si="279"/>
        <v>1.984</v>
      </c>
      <c r="M1418" s="69">
        <f t="shared" si="280"/>
        <v>2.6040000000000005</v>
      </c>
      <c r="N1418" s="56">
        <f>INDEX(Rate_Chart!$A$1:$AK$127,MATCH(Data!J1418,Rate_Chart!$A$1:$A$127,0),MATCH(Data!K1418,Rate_Chart!$A$1:$AK$1,0))</f>
        <v>51.836799999999997</v>
      </c>
      <c r="O1418" s="57">
        <f t="shared" si="281"/>
        <v>1606.9407999999999</v>
      </c>
      <c r="P1418" s="58">
        <f t="shared" si="282"/>
        <v>431.9733333333333</v>
      </c>
      <c r="Q1418" s="58">
        <f t="shared" si="283"/>
        <v>287.98222222222222</v>
      </c>
      <c r="R1418" s="66">
        <f t="shared" si="284"/>
        <v>28.121464</v>
      </c>
      <c r="S1418" s="64">
        <f t="shared" si="285"/>
        <v>116.25</v>
      </c>
      <c r="T1418" s="66">
        <f t="shared" si="286"/>
        <v>1751.3122639999999</v>
      </c>
      <c r="U1418" s="68">
        <f t="shared" si="287"/>
        <v>56.493943999999999</v>
      </c>
      <c r="V1418" s="68">
        <f t="shared" si="288"/>
        <v>470.78286666666668</v>
      </c>
      <c r="W1418" s="68">
        <f t="shared" si="289"/>
        <v>313.85524444444445</v>
      </c>
    </row>
    <row r="1419" spans="1:23" x14ac:dyDescent="0.25">
      <c r="A1419" s="1" t="s">
        <v>904</v>
      </c>
      <c r="B1419" s="1" t="s">
        <v>395</v>
      </c>
      <c r="C1419" s="1" t="s">
        <v>589</v>
      </c>
      <c r="D1419" s="1" t="s">
        <v>590</v>
      </c>
      <c r="E1419" s="1" t="s">
        <v>350</v>
      </c>
      <c r="F1419" s="62" t="str">
        <f t="shared" si="290"/>
        <v>60614</v>
      </c>
      <c r="G1419" s="255">
        <v>10620052</v>
      </c>
      <c r="H1419" s="1" t="s">
        <v>386</v>
      </c>
      <c r="I1419" s="61">
        <v>78</v>
      </c>
      <c r="J1419" s="61">
        <v>3</v>
      </c>
      <c r="K1419" s="61">
        <v>8</v>
      </c>
      <c r="L1419" s="69">
        <f t="shared" si="279"/>
        <v>2.34</v>
      </c>
      <c r="M1419" s="69">
        <f t="shared" si="280"/>
        <v>6.24</v>
      </c>
      <c r="N1419" s="56">
        <f>INDEX(Rate_Chart!$A$1:$AK$127,MATCH(Data!J1419,Rate_Chart!$A$1:$A$127,0),MATCH(Data!K1419,Rate_Chart!$A$1:$AK$1,0))</f>
        <v>34.751112000000006</v>
      </c>
      <c r="O1419" s="57">
        <f t="shared" si="281"/>
        <v>2710.5867360000007</v>
      </c>
      <c r="P1419" s="58">
        <f t="shared" si="282"/>
        <v>417.01334400000002</v>
      </c>
      <c r="Q1419" s="58">
        <f t="shared" si="283"/>
        <v>278.00889599999999</v>
      </c>
      <c r="R1419" s="66">
        <f t="shared" si="284"/>
        <v>47.435267880000019</v>
      </c>
      <c r="S1419" s="64">
        <f t="shared" si="285"/>
        <v>292.5</v>
      </c>
      <c r="T1419" s="66">
        <f t="shared" si="286"/>
        <v>3050.5220038800007</v>
      </c>
      <c r="U1419" s="68">
        <f t="shared" si="287"/>
        <v>39.109256460000012</v>
      </c>
      <c r="V1419" s="68">
        <f t="shared" si="288"/>
        <v>469.31107752000008</v>
      </c>
      <c r="W1419" s="68">
        <f t="shared" si="289"/>
        <v>312.87405168000004</v>
      </c>
    </row>
    <row r="1420" spans="1:23" x14ac:dyDescent="0.25">
      <c r="A1420" s="1" t="s">
        <v>905</v>
      </c>
      <c r="B1420" s="1" t="s">
        <v>394</v>
      </c>
      <c r="C1420" s="1" t="s">
        <v>589</v>
      </c>
      <c r="D1420" s="1" t="s">
        <v>590</v>
      </c>
      <c r="E1420" s="1" t="s">
        <v>350</v>
      </c>
      <c r="F1420" s="62" t="str">
        <f t="shared" si="290"/>
        <v>60614</v>
      </c>
      <c r="G1420" s="255">
        <v>10620052</v>
      </c>
      <c r="H1420" s="1" t="s">
        <v>385</v>
      </c>
      <c r="I1420" s="61">
        <v>63</v>
      </c>
      <c r="J1420" s="61">
        <v>6.8</v>
      </c>
      <c r="K1420" s="61">
        <v>8.8000000000000007</v>
      </c>
      <c r="L1420" s="69">
        <f t="shared" si="279"/>
        <v>4.2839999999999998</v>
      </c>
      <c r="M1420" s="69">
        <f t="shared" si="280"/>
        <v>5.5440000000000005</v>
      </c>
      <c r="N1420" s="56">
        <f>INDEX(Rate_Chart!$A$1:$AK$127,MATCH(Data!J1420,Rate_Chart!$A$1:$A$127,0),MATCH(Data!K1420,Rate_Chart!$A$1:$AK$1,0))</f>
        <v>56.212200000000003</v>
      </c>
      <c r="O1420" s="57">
        <f t="shared" si="281"/>
        <v>3541.3686000000002</v>
      </c>
      <c r="P1420" s="58">
        <f t="shared" si="282"/>
        <v>443.78052631578947</v>
      </c>
      <c r="Q1420" s="58">
        <f t="shared" si="283"/>
        <v>295.8536842105263</v>
      </c>
      <c r="R1420" s="66">
        <f t="shared" si="284"/>
        <v>61.973950500000008</v>
      </c>
      <c r="S1420" s="64">
        <f t="shared" si="285"/>
        <v>236.25</v>
      </c>
      <c r="T1420" s="66">
        <f t="shared" si="286"/>
        <v>3839.5925505000005</v>
      </c>
      <c r="U1420" s="68">
        <f t="shared" si="287"/>
        <v>60.94591350000001</v>
      </c>
      <c r="V1420" s="68">
        <f t="shared" si="288"/>
        <v>481.15194868421059</v>
      </c>
      <c r="W1420" s="68">
        <f t="shared" si="289"/>
        <v>320.76796578947375</v>
      </c>
    </row>
    <row r="1421" spans="1:23" x14ac:dyDescent="0.25">
      <c r="A1421" s="1" t="s">
        <v>905</v>
      </c>
      <c r="B1421" s="1" t="s">
        <v>394</v>
      </c>
      <c r="C1421" s="1" t="s">
        <v>589</v>
      </c>
      <c r="D1421" s="1" t="s">
        <v>590</v>
      </c>
      <c r="E1421" s="1" t="s">
        <v>350</v>
      </c>
      <c r="F1421" s="62" t="str">
        <f t="shared" si="290"/>
        <v>60614</v>
      </c>
      <c r="G1421" s="255">
        <v>10620052</v>
      </c>
      <c r="H1421" s="1" t="s">
        <v>386</v>
      </c>
      <c r="I1421" s="61">
        <v>8</v>
      </c>
      <c r="J1421" s="61">
        <v>3.4</v>
      </c>
      <c r="K1421" s="61">
        <v>8.1999999999999993</v>
      </c>
      <c r="L1421" s="69">
        <f t="shared" si="279"/>
        <v>0.27200000000000002</v>
      </c>
      <c r="M1421" s="69">
        <f t="shared" si="280"/>
        <v>0.65599999999999992</v>
      </c>
      <c r="N1421" s="56">
        <f>INDEX(Rate_Chart!$A$1:$AK$127,MATCH(Data!J1421,Rate_Chart!$A$1:$A$127,0),MATCH(Data!K1421,Rate_Chart!$A$1:$AK$1,0))</f>
        <v>36.975139800000001</v>
      </c>
      <c r="O1421" s="57">
        <f t="shared" si="281"/>
        <v>295.80111840000001</v>
      </c>
      <c r="P1421" s="58">
        <f t="shared" si="282"/>
        <v>417.01285488721805</v>
      </c>
      <c r="Q1421" s="58">
        <f t="shared" si="283"/>
        <v>278.00856992481204</v>
      </c>
      <c r="R1421" s="66">
        <f t="shared" si="284"/>
        <v>5.176519572000001</v>
      </c>
      <c r="S1421" s="64">
        <f t="shared" si="285"/>
        <v>30</v>
      </c>
      <c r="T1421" s="66">
        <f t="shared" si="286"/>
        <v>330.97763797200003</v>
      </c>
      <c r="U1421" s="68">
        <f t="shared" si="287"/>
        <v>41.372204746500003</v>
      </c>
      <c r="V1421" s="68">
        <f t="shared" si="288"/>
        <v>466.60381293045111</v>
      </c>
      <c r="W1421" s="68">
        <f t="shared" si="289"/>
        <v>311.06920862030074</v>
      </c>
    </row>
    <row r="1422" spans="1:23" x14ac:dyDescent="0.25">
      <c r="A1422" s="1" t="s">
        <v>905</v>
      </c>
      <c r="B1422" s="1" t="s">
        <v>395</v>
      </c>
      <c r="C1422" s="1" t="s">
        <v>589</v>
      </c>
      <c r="D1422" s="1" t="s">
        <v>590</v>
      </c>
      <c r="E1422" s="1" t="s">
        <v>350</v>
      </c>
      <c r="F1422" s="62" t="str">
        <f t="shared" si="290"/>
        <v>60614</v>
      </c>
      <c r="G1422" s="255">
        <v>10620052</v>
      </c>
      <c r="H1422" s="1" t="s">
        <v>385</v>
      </c>
      <c r="I1422" s="61">
        <v>28</v>
      </c>
      <c r="J1422" s="61">
        <v>6</v>
      </c>
      <c r="K1422" s="61">
        <v>8.4</v>
      </c>
      <c r="L1422" s="69">
        <f t="shared" si="279"/>
        <v>1.68</v>
      </c>
      <c r="M1422" s="69">
        <f t="shared" si="280"/>
        <v>2.3520000000000003</v>
      </c>
      <c r="N1422" s="56">
        <f>INDEX(Rate_Chart!$A$1:$AK$127,MATCH(Data!J1422,Rate_Chart!$A$1:$A$127,0),MATCH(Data!K1422,Rate_Chart!$A$1:$AK$1,0))</f>
        <v>48.597000000000001</v>
      </c>
      <c r="O1422" s="57">
        <f t="shared" si="281"/>
        <v>1360.7160000000001</v>
      </c>
      <c r="P1422" s="58">
        <f t="shared" si="282"/>
        <v>418.93965517241384</v>
      </c>
      <c r="Q1422" s="58">
        <f t="shared" si="283"/>
        <v>279.29310344827587</v>
      </c>
      <c r="R1422" s="66">
        <f t="shared" si="284"/>
        <v>23.812530000000006</v>
      </c>
      <c r="S1422" s="64">
        <f t="shared" si="285"/>
        <v>105</v>
      </c>
      <c r="T1422" s="66">
        <f t="shared" si="286"/>
        <v>1489.52853</v>
      </c>
      <c r="U1422" s="68">
        <f t="shared" si="287"/>
        <v>53.197447500000003</v>
      </c>
      <c r="V1422" s="68">
        <f t="shared" si="288"/>
        <v>458.59868534482763</v>
      </c>
      <c r="W1422" s="68">
        <f t="shared" si="289"/>
        <v>305.73245689655175</v>
      </c>
    </row>
    <row r="1423" spans="1:23" x14ac:dyDescent="0.25">
      <c r="A1423" s="1" t="s">
        <v>905</v>
      </c>
      <c r="B1423" s="1" t="s">
        <v>395</v>
      </c>
      <c r="C1423" s="1" t="s">
        <v>589</v>
      </c>
      <c r="D1423" s="1" t="s">
        <v>590</v>
      </c>
      <c r="E1423" s="1" t="s">
        <v>350</v>
      </c>
      <c r="F1423" s="62" t="str">
        <f t="shared" si="290"/>
        <v>60614</v>
      </c>
      <c r="G1423" s="255">
        <v>10620052</v>
      </c>
      <c r="H1423" s="1" t="s">
        <v>386</v>
      </c>
      <c r="I1423" s="61">
        <v>73</v>
      </c>
      <c r="J1423" s="61">
        <v>3</v>
      </c>
      <c r="K1423" s="61">
        <v>8</v>
      </c>
      <c r="L1423" s="69">
        <f t="shared" ref="L1423:L1486" si="291">J1423*I1423/100</f>
        <v>2.19</v>
      </c>
      <c r="M1423" s="69">
        <f t="shared" ref="M1423:M1486" si="292">K1423*I1423/100</f>
        <v>5.84</v>
      </c>
      <c r="N1423" s="56">
        <f>INDEX(Rate_Chart!$A$1:$AK$127,MATCH(Data!J1423,Rate_Chart!$A$1:$A$127,0),MATCH(Data!K1423,Rate_Chart!$A$1:$AK$1,0))</f>
        <v>34.751112000000006</v>
      </c>
      <c r="O1423" s="57">
        <f t="shared" ref="O1423:O1486" si="293">N1423*I1423</f>
        <v>2536.8311760000006</v>
      </c>
      <c r="P1423" s="58">
        <f t="shared" ref="P1423:P1486" si="294">N1423/(J1423%+K1423%*2/3)</f>
        <v>417.01334400000002</v>
      </c>
      <c r="Q1423" s="58">
        <f t="shared" ref="Q1423:Q1486" si="295">P1423*2/3</f>
        <v>278.00889599999999</v>
      </c>
      <c r="R1423" s="66">
        <f t="shared" ref="R1423:R1486" si="296">O1423*1.75%</f>
        <v>44.394545580000013</v>
      </c>
      <c r="S1423" s="64">
        <f t="shared" ref="S1423:S1486" si="297">I1423*3.75</f>
        <v>273.75</v>
      </c>
      <c r="T1423" s="66">
        <f t="shared" ref="T1423:T1486" si="298">R1423+S1423+O1423</f>
        <v>2854.9757215800005</v>
      </c>
      <c r="U1423" s="68">
        <f t="shared" ref="U1423:U1486" si="299">T1423/I1423</f>
        <v>39.109256460000005</v>
      </c>
      <c r="V1423" s="68">
        <f t="shared" ref="V1423:V1486" si="300">U1423/(J1423%+K1423%*2/3)</f>
        <v>469.31107752000003</v>
      </c>
      <c r="W1423" s="68">
        <f t="shared" ref="W1423:W1486" si="301">V1423*2/3</f>
        <v>312.87405168000004</v>
      </c>
    </row>
    <row r="1424" spans="1:23" x14ac:dyDescent="0.25">
      <c r="A1424" s="1" t="s">
        <v>906</v>
      </c>
      <c r="B1424" s="1" t="s">
        <v>394</v>
      </c>
      <c r="C1424" s="1" t="s">
        <v>589</v>
      </c>
      <c r="D1424" s="1" t="s">
        <v>590</v>
      </c>
      <c r="E1424" s="1" t="s">
        <v>350</v>
      </c>
      <c r="F1424" s="62" t="str">
        <f t="shared" si="290"/>
        <v>60614</v>
      </c>
      <c r="G1424" s="255">
        <v>10620052</v>
      </c>
      <c r="H1424" s="1" t="s">
        <v>385</v>
      </c>
      <c r="I1424" s="61">
        <v>59</v>
      </c>
      <c r="J1424" s="61">
        <v>6.7</v>
      </c>
      <c r="K1424" s="61">
        <v>9</v>
      </c>
      <c r="L1424" s="69">
        <f t="shared" si="291"/>
        <v>3.9530000000000003</v>
      </c>
      <c r="M1424" s="69">
        <f t="shared" si="292"/>
        <v>5.31</v>
      </c>
      <c r="N1424" s="56">
        <f>INDEX(Rate_Chart!$A$1:$AK$127,MATCH(Data!J1424,Rate_Chart!$A$1:$A$127,0),MATCH(Data!K1424,Rate_Chart!$A$1:$AK$1,0))</f>
        <v>55.945</v>
      </c>
      <c r="O1424" s="57">
        <f t="shared" si="293"/>
        <v>3300.7550000000001</v>
      </c>
      <c r="P1424" s="58">
        <f t="shared" si="294"/>
        <v>440.51181102362204</v>
      </c>
      <c r="Q1424" s="58">
        <f t="shared" si="295"/>
        <v>293.67454068241472</v>
      </c>
      <c r="R1424" s="66">
        <f t="shared" si="296"/>
        <v>57.763212500000009</v>
      </c>
      <c r="S1424" s="64">
        <f t="shared" si="297"/>
        <v>221.25</v>
      </c>
      <c r="T1424" s="66">
        <f t="shared" si="298"/>
        <v>3579.7682125000001</v>
      </c>
      <c r="U1424" s="68">
        <f t="shared" si="299"/>
        <v>60.674037500000004</v>
      </c>
      <c r="V1424" s="68">
        <f t="shared" si="300"/>
        <v>477.74832677165358</v>
      </c>
      <c r="W1424" s="68">
        <f t="shared" si="301"/>
        <v>318.4988845144357</v>
      </c>
    </row>
    <row r="1425" spans="1:23" x14ac:dyDescent="0.25">
      <c r="A1425" s="1" t="s">
        <v>907</v>
      </c>
      <c r="B1425" s="1" t="s">
        <v>394</v>
      </c>
      <c r="C1425" s="1" t="s">
        <v>589</v>
      </c>
      <c r="D1425" s="1" t="s">
        <v>590</v>
      </c>
      <c r="E1425" s="1" t="s">
        <v>350</v>
      </c>
      <c r="F1425" s="62" t="str">
        <f t="shared" si="290"/>
        <v>60614</v>
      </c>
      <c r="G1425" s="255">
        <v>10620052</v>
      </c>
      <c r="H1425" s="1" t="s">
        <v>385</v>
      </c>
      <c r="I1425" s="61">
        <v>68</v>
      </c>
      <c r="J1425" s="61">
        <v>6.2</v>
      </c>
      <c r="K1425" s="61">
        <v>9</v>
      </c>
      <c r="L1425" s="69">
        <f t="shared" si="291"/>
        <v>4.2160000000000002</v>
      </c>
      <c r="M1425" s="69">
        <f t="shared" si="292"/>
        <v>6.12</v>
      </c>
      <c r="N1425" s="56">
        <f>INDEX(Rate_Chart!$A$1:$AK$127,MATCH(Data!J1425,Rate_Chart!$A$1:$A$127,0),MATCH(Data!K1425,Rate_Chart!$A$1:$AK$1,0))</f>
        <v>51.77</v>
      </c>
      <c r="O1425" s="57">
        <f t="shared" si="293"/>
        <v>3520.36</v>
      </c>
      <c r="P1425" s="58">
        <f t="shared" si="294"/>
        <v>424.34426229508199</v>
      </c>
      <c r="Q1425" s="58">
        <f t="shared" si="295"/>
        <v>282.89617486338801</v>
      </c>
      <c r="R1425" s="66">
        <f t="shared" si="296"/>
        <v>61.606300000000012</v>
      </c>
      <c r="S1425" s="64">
        <f t="shared" si="297"/>
        <v>255</v>
      </c>
      <c r="T1425" s="66">
        <f t="shared" si="298"/>
        <v>3836.9663</v>
      </c>
      <c r="U1425" s="68">
        <f t="shared" si="299"/>
        <v>56.425975000000001</v>
      </c>
      <c r="V1425" s="68">
        <f t="shared" si="300"/>
        <v>462.50799180327868</v>
      </c>
      <c r="W1425" s="68">
        <f t="shared" si="301"/>
        <v>308.33866120218579</v>
      </c>
    </row>
    <row r="1426" spans="1:23" x14ac:dyDescent="0.25">
      <c r="A1426" s="1" t="s">
        <v>907</v>
      </c>
      <c r="B1426" s="1" t="s">
        <v>394</v>
      </c>
      <c r="C1426" s="1" t="s">
        <v>589</v>
      </c>
      <c r="D1426" s="1" t="s">
        <v>590</v>
      </c>
      <c r="E1426" s="1" t="s">
        <v>350</v>
      </c>
      <c r="F1426" s="62" t="str">
        <f t="shared" si="290"/>
        <v>60614</v>
      </c>
      <c r="G1426" s="255">
        <v>10620052</v>
      </c>
      <c r="H1426" s="1" t="s">
        <v>386</v>
      </c>
      <c r="I1426" s="61">
        <v>15</v>
      </c>
      <c r="J1426" s="61">
        <v>3</v>
      </c>
      <c r="K1426" s="61">
        <v>8</v>
      </c>
      <c r="L1426" s="69">
        <f t="shared" si="291"/>
        <v>0.45</v>
      </c>
      <c r="M1426" s="69">
        <f t="shared" si="292"/>
        <v>1.2</v>
      </c>
      <c r="N1426" s="56">
        <f>INDEX(Rate_Chart!$A$1:$AK$127,MATCH(Data!J1426,Rate_Chart!$A$1:$A$127,0),MATCH(Data!K1426,Rate_Chart!$A$1:$AK$1,0))</f>
        <v>34.751112000000006</v>
      </c>
      <c r="O1426" s="57">
        <f t="shared" si="293"/>
        <v>521.26668000000006</v>
      </c>
      <c r="P1426" s="58">
        <f t="shared" si="294"/>
        <v>417.01334400000002</v>
      </c>
      <c r="Q1426" s="58">
        <f t="shared" si="295"/>
        <v>278.00889599999999</v>
      </c>
      <c r="R1426" s="66">
        <f t="shared" si="296"/>
        <v>9.1221669000000016</v>
      </c>
      <c r="S1426" s="64">
        <f t="shared" si="297"/>
        <v>56.25</v>
      </c>
      <c r="T1426" s="66">
        <f t="shared" si="298"/>
        <v>586.63884690000009</v>
      </c>
      <c r="U1426" s="68">
        <f t="shared" si="299"/>
        <v>39.109256460000005</v>
      </c>
      <c r="V1426" s="68">
        <f t="shared" si="300"/>
        <v>469.31107752000003</v>
      </c>
      <c r="W1426" s="68">
        <f t="shared" si="301"/>
        <v>312.87405168000004</v>
      </c>
    </row>
    <row r="1427" spans="1:23" x14ac:dyDescent="0.25">
      <c r="A1427" s="1" t="s">
        <v>907</v>
      </c>
      <c r="B1427" s="1" t="s">
        <v>395</v>
      </c>
      <c r="C1427" s="1" t="s">
        <v>589</v>
      </c>
      <c r="D1427" s="1" t="s">
        <v>590</v>
      </c>
      <c r="E1427" s="1" t="s">
        <v>350</v>
      </c>
      <c r="F1427" s="62" t="str">
        <f t="shared" si="290"/>
        <v>60614</v>
      </c>
      <c r="G1427" s="255">
        <v>10620052</v>
      </c>
      <c r="H1427" s="1" t="s">
        <v>385</v>
      </c>
      <c r="I1427" s="61">
        <v>33</v>
      </c>
      <c r="J1427" s="61">
        <v>6.5</v>
      </c>
      <c r="K1427" s="61">
        <v>8.4</v>
      </c>
      <c r="L1427" s="69">
        <f t="shared" si="291"/>
        <v>2.145</v>
      </c>
      <c r="M1427" s="69">
        <f t="shared" si="292"/>
        <v>2.7719999999999998</v>
      </c>
      <c r="N1427" s="56">
        <f>INDEX(Rate_Chart!$A$1:$AK$127,MATCH(Data!J1427,Rate_Chart!$A$1:$A$127,0),MATCH(Data!K1427,Rate_Chart!$A$1:$AK$1,0))</f>
        <v>52.646749999999997</v>
      </c>
      <c r="O1427" s="57">
        <f t="shared" si="293"/>
        <v>1737.3427499999998</v>
      </c>
      <c r="P1427" s="58">
        <f t="shared" si="294"/>
        <v>435.09710743801651</v>
      </c>
      <c r="Q1427" s="58">
        <f t="shared" si="295"/>
        <v>290.06473829201099</v>
      </c>
      <c r="R1427" s="66">
        <f t="shared" si="296"/>
        <v>30.403498124999999</v>
      </c>
      <c r="S1427" s="64">
        <f t="shared" si="297"/>
        <v>123.75</v>
      </c>
      <c r="T1427" s="66">
        <f t="shared" si="298"/>
        <v>1891.4962481249997</v>
      </c>
      <c r="U1427" s="68">
        <f t="shared" si="299"/>
        <v>57.318068124999989</v>
      </c>
      <c r="V1427" s="68">
        <f t="shared" si="300"/>
        <v>473.70304235537185</v>
      </c>
      <c r="W1427" s="68">
        <f t="shared" si="301"/>
        <v>315.80202823691457</v>
      </c>
    </row>
    <row r="1428" spans="1:23" x14ac:dyDescent="0.25">
      <c r="A1428" s="1" t="s">
        <v>907</v>
      </c>
      <c r="B1428" s="1" t="s">
        <v>395</v>
      </c>
      <c r="C1428" s="1" t="s">
        <v>589</v>
      </c>
      <c r="D1428" s="1" t="s">
        <v>590</v>
      </c>
      <c r="E1428" s="1" t="s">
        <v>350</v>
      </c>
      <c r="F1428" s="62" t="str">
        <f t="shared" si="290"/>
        <v>60614</v>
      </c>
      <c r="G1428" s="255">
        <v>10620052</v>
      </c>
      <c r="H1428" s="1" t="s">
        <v>386</v>
      </c>
      <c r="I1428" s="61">
        <v>80</v>
      </c>
      <c r="J1428" s="61">
        <v>3</v>
      </c>
      <c r="K1428" s="61">
        <v>8</v>
      </c>
      <c r="L1428" s="69">
        <f t="shared" si="291"/>
        <v>2.4</v>
      </c>
      <c r="M1428" s="69">
        <f t="shared" si="292"/>
        <v>6.4</v>
      </c>
      <c r="N1428" s="56">
        <f>INDEX(Rate_Chart!$A$1:$AK$127,MATCH(Data!J1428,Rate_Chart!$A$1:$A$127,0),MATCH(Data!K1428,Rate_Chart!$A$1:$AK$1,0))</f>
        <v>34.751112000000006</v>
      </c>
      <c r="O1428" s="57">
        <f t="shared" si="293"/>
        <v>2780.0889600000005</v>
      </c>
      <c r="P1428" s="58">
        <f t="shared" si="294"/>
        <v>417.01334400000002</v>
      </c>
      <c r="Q1428" s="58">
        <f t="shared" si="295"/>
        <v>278.00889599999999</v>
      </c>
      <c r="R1428" s="66">
        <f t="shared" si="296"/>
        <v>48.651556800000016</v>
      </c>
      <c r="S1428" s="64">
        <f t="shared" si="297"/>
        <v>300</v>
      </c>
      <c r="T1428" s="66">
        <f t="shared" si="298"/>
        <v>3128.7405168000005</v>
      </c>
      <c r="U1428" s="68">
        <f t="shared" si="299"/>
        <v>39.109256460000005</v>
      </c>
      <c r="V1428" s="68">
        <f t="shared" si="300"/>
        <v>469.31107752000003</v>
      </c>
      <c r="W1428" s="68">
        <f t="shared" si="301"/>
        <v>312.87405168000004</v>
      </c>
    </row>
    <row r="1429" spans="1:23" x14ac:dyDescent="0.25">
      <c r="A1429" s="1" t="s">
        <v>908</v>
      </c>
      <c r="B1429" s="1" t="s">
        <v>394</v>
      </c>
      <c r="C1429" s="1" t="s">
        <v>589</v>
      </c>
      <c r="D1429" s="1" t="s">
        <v>590</v>
      </c>
      <c r="E1429" s="1" t="s">
        <v>350</v>
      </c>
      <c r="F1429" s="62" t="str">
        <f t="shared" si="290"/>
        <v>60614</v>
      </c>
      <c r="G1429" s="255">
        <v>10620052</v>
      </c>
      <c r="H1429" s="1" t="s">
        <v>385</v>
      </c>
      <c r="I1429" s="61">
        <v>61</v>
      </c>
      <c r="J1429" s="61">
        <v>6.9</v>
      </c>
      <c r="K1429" s="61">
        <v>8.4</v>
      </c>
      <c r="L1429" s="69">
        <f t="shared" si="291"/>
        <v>4.2090000000000005</v>
      </c>
      <c r="M1429" s="69">
        <f t="shared" si="292"/>
        <v>5.1239999999999997</v>
      </c>
      <c r="N1429" s="56">
        <f>INDEX(Rate_Chart!$A$1:$AK$127,MATCH(Data!J1429,Rate_Chart!$A$1:$A$127,0),MATCH(Data!K1429,Rate_Chart!$A$1:$AK$1,0))</f>
        <v>55.88655</v>
      </c>
      <c r="O1429" s="57">
        <f t="shared" si="293"/>
        <v>3409.0795499999999</v>
      </c>
      <c r="P1429" s="58">
        <f t="shared" si="294"/>
        <v>447.0924</v>
      </c>
      <c r="Q1429" s="58">
        <f t="shared" si="295"/>
        <v>298.0616</v>
      </c>
      <c r="R1429" s="66">
        <f t="shared" si="296"/>
        <v>59.658892125000001</v>
      </c>
      <c r="S1429" s="64">
        <f t="shared" si="297"/>
        <v>228.75</v>
      </c>
      <c r="T1429" s="66">
        <f t="shared" si="298"/>
        <v>3697.4884421249999</v>
      </c>
      <c r="U1429" s="68">
        <f t="shared" si="299"/>
        <v>60.614564625</v>
      </c>
      <c r="V1429" s="68">
        <f t="shared" si="300"/>
        <v>484.916517</v>
      </c>
      <c r="W1429" s="68">
        <f t="shared" si="301"/>
        <v>323.27767799999998</v>
      </c>
    </row>
    <row r="1430" spans="1:23" x14ac:dyDescent="0.25">
      <c r="A1430" s="1" t="s">
        <v>908</v>
      </c>
      <c r="B1430" s="1" t="s">
        <v>394</v>
      </c>
      <c r="C1430" s="1" t="s">
        <v>589</v>
      </c>
      <c r="D1430" s="1" t="s">
        <v>590</v>
      </c>
      <c r="E1430" s="1" t="s">
        <v>350</v>
      </c>
      <c r="F1430" s="62" t="str">
        <f t="shared" si="290"/>
        <v>60614</v>
      </c>
      <c r="G1430" s="255">
        <v>10620052</v>
      </c>
      <c r="H1430" s="1" t="s">
        <v>386</v>
      </c>
      <c r="I1430" s="61">
        <v>64</v>
      </c>
      <c r="J1430" s="61">
        <v>3</v>
      </c>
      <c r="K1430" s="61">
        <v>8</v>
      </c>
      <c r="L1430" s="69">
        <f t="shared" si="291"/>
        <v>1.92</v>
      </c>
      <c r="M1430" s="69">
        <f t="shared" si="292"/>
        <v>5.12</v>
      </c>
      <c r="N1430" s="56">
        <f>INDEX(Rate_Chart!$A$1:$AK$127,MATCH(Data!J1430,Rate_Chart!$A$1:$A$127,0),MATCH(Data!K1430,Rate_Chart!$A$1:$AK$1,0))</f>
        <v>34.751112000000006</v>
      </c>
      <c r="O1430" s="57">
        <f t="shared" si="293"/>
        <v>2224.0711680000004</v>
      </c>
      <c r="P1430" s="58">
        <f t="shared" si="294"/>
        <v>417.01334400000002</v>
      </c>
      <c r="Q1430" s="58">
        <f t="shared" si="295"/>
        <v>278.00889599999999</v>
      </c>
      <c r="R1430" s="66">
        <f t="shared" si="296"/>
        <v>38.921245440000014</v>
      </c>
      <c r="S1430" s="64">
        <f t="shared" si="297"/>
        <v>240</v>
      </c>
      <c r="T1430" s="66">
        <f t="shared" si="298"/>
        <v>2502.9924134400003</v>
      </c>
      <c r="U1430" s="68">
        <f t="shared" si="299"/>
        <v>39.109256460000005</v>
      </c>
      <c r="V1430" s="68">
        <f t="shared" si="300"/>
        <v>469.31107752000003</v>
      </c>
      <c r="W1430" s="68">
        <f t="shared" si="301"/>
        <v>312.87405168000004</v>
      </c>
    </row>
    <row r="1431" spans="1:23" x14ac:dyDescent="0.25">
      <c r="A1431" s="1" t="s">
        <v>908</v>
      </c>
      <c r="B1431" s="1" t="s">
        <v>395</v>
      </c>
      <c r="C1431" s="1" t="s">
        <v>589</v>
      </c>
      <c r="D1431" s="1" t="s">
        <v>590</v>
      </c>
      <c r="E1431" s="1" t="s">
        <v>350</v>
      </c>
      <c r="F1431" s="62" t="str">
        <f t="shared" si="290"/>
        <v>60614</v>
      </c>
      <c r="G1431" s="255">
        <v>10620052</v>
      </c>
      <c r="H1431" s="1" t="s">
        <v>385</v>
      </c>
      <c r="I1431" s="61">
        <v>26</v>
      </c>
      <c r="J1431" s="61">
        <v>6.7</v>
      </c>
      <c r="K1431" s="61">
        <v>8.8000000000000007</v>
      </c>
      <c r="L1431" s="69">
        <f t="shared" si="291"/>
        <v>1.7420000000000002</v>
      </c>
      <c r="M1431" s="69">
        <f t="shared" si="292"/>
        <v>2.2880000000000003</v>
      </c>
      <c r="N1431" s="56">
        <f>INDEX(Rate_Chart!$A$1:$AK$127,MATCH(Data!J1431,Rate_Chart!$A$1:$A$127,0),MATCH(Data!K1431,Rate_Chart!$A$1:$AK$1,0))</f>
        <v>55.385550000000002</v>
      </c>
      <c r="O1431" s="57">
        <f t="shared" si="293"/>
        <v>1440.0243</v>
      </c>
      <c r="P1431" s="58">
        <f t="shared" si="294"/>
        <v>440.73381962864721</v>
      </c>
      <c r="Q1431" s="58">
        <f t="shared" si="295"/>
        <v>293.82254641909816</v>
      </c>
      <c r="R1431" s="66">
        <f t="shared" si="296"/>
        <v>25.200425250000002</v>
      </c>
      <c r="S1431" s="64">
        <f t="shared" si="297"/>
        <v>97.5</v>
      </c>
      <c r="T1431" s="66">
        <f t="shared" si="298"/>
        <v>1562.7247252500001</v>
      </c>
      <c r="U1431" s="68">
        <f t="shared" si="299"/>
        <v>60.104797125000005</v>
      </c>
      <c r="V1431" s="68">
        <f t="shared" si="300"/>
        <v>478.28751027851456</v>
      </c>
      <c r="W1431" s="68">
        <f t="shared" si="301"/>
        <v>318.85834018567635</v>
      </c>
    </row>
    <row r="1432" spans="1:23" x14ac:dyDescent="0.25">
      <c r="A1432" s="1" t="s">
        <v>908</v>
      </c>
      <c r="B1432" s="1" t="s">
        <v>395</v>
      </c>
      <c r="C1432" s="1" t="s">
        <v>589</v>
      </c>
      <c r="D1432" s="1" t="s">
        <v>590</v>
      </c>
      <c r="E1432" s="1" t="s">
        <v>350</v>
      </c>
      <c r="F1432" s="62" t="str">
        <f t="shared" si="290"/>
        <v>60614</v>
      </c>
      <c r="G1432" s="255">
        <v>10620052</v>
      </c>
      <c r="H1432" s="1" t="s">
        <v>386</v>
      </c>
      <c r="I1432" s="61">
        <v>79</v>
      </c>
      <c r="J1432" s="61">
        <v>3</v>
      </c>
      <c r="K1432" s="61">
        <v>8</v>
      </c>
      <c r="L1432" s="69">
        <f t="shared" si="291"/>
        <v>2.37</v>
      </c>
      <c r="M1432" s="69">
        <f t="shared" si="292"/>
        <v>6.32</v>
      </c>
      <c r="N1432" s="56">
        <f>INDEX(Rate_Chart!$A$1:$AK$127,MATCH(Data!J1432,Rate_Chart!$A$1:$A$127,0),MATCH(Data!K1432,Rate_Chart!$A$1:$AK$1,0))</f>
        <v>34.751112000000006</v>
      </c>
      <c r="O1432" s="57">
        <f t="shared" si="293"/>
        <v>2745.3378480000006</v>
      </c>
      <c r="P1432" s="58">
        <f t="shared" si="294"/>
        <v>417.01334400000002</v>
      </c>
      <c r="Q1432" s="58">
        <f t="shared" si="295"/>
        <v>278.00889599999999</v>
      </c>
      <c r="R1432" s="66">
        <f t="shared" si="296"/>
        <v>48.043412340000017</v>
      </c>
      <c r="S1432" s="64">
        <f t="shared" si="297"/>
        <v>296.25</v>
      </c>
      <c r="T1432" s="66">
        <f t="shared" si="298"/>
        <v>3089.6312603400006</v>
      </c>
      <c r="U1432" s="68">
        <f t="shared" si="299"/>
        <v>39.109256460000005</v>
      </c>
      <c r="V1432" s="68">
        <f t="shared" si="300"/>
        <v>469.31107752000003</v>
      </c>
      <c r="W1432" s="68">
        <f t="shared" si="301"/>
        <v>312.87405168000004</v>
      </c>
    </row>
    <row r="1433" spans="1:23" x14ac:dyDescent="0.25">
      <c r="A1433" s="1" t="s">
        <v>909</v>
      </c>
      <c r="B1433" s="1" t="s">
        <v>394</v>
      </c>
      <c r="C1433" s="1" t="s">
        <v>589</v>
      </c>
      <c r="D1433" s="1" t="s">
        <v>590</v>
      </c>
      <c r="E1433" s="1" t="s">
        <v>350</v>
      </c>
      <c r="F1433" s="62" t="str">
        <f t="shared" si="290"/>
        <v>60614</v>
      </c>
      <c r="G1433" s="255">
        <v>10620052</v>
      </c>
      <c r="H1433" s="1" t="s">
        <v>385</v>
      </c>
      <c r="I1433" s="61">
        <v>40</v>
      </c>
      <c r="J1433" s="61">
        <v>6.9</v>
      </c>
      <c r="K1433" s="61">
        <v>9</v>
      </c>
      <c r="L1433" s="69">
        <f t="shared" si="291"/>
        <v>2.76</v>
      </c>
      <c r="M1433" s="69">
        <f t="shared" si="292"/>
        <v>3.6</v>
      </c>
      <c r="N1433" s="56">
        <f>INDEX(Rate_Chart!$A$1:$AK$127,MATCH(Data!J1433,Rate_Chart!$A$1:$A$127,0),MATCH(Data!K1433,Rate_Chart!$A$1:$AK$1,0))</f>
        <v>57.615000000000002</v>
      </c>
      <c r="O1433" s="57">
        <f t="shared" si="293"/>
        <v>2304.6</v>
      </c>
      <c r="P1433" s="58">
        <f t="shared" si="294"/>
        <v>446.62790697674421</v>
      </c>
      <c r="Q1433" s="58">
        <f t="shared" si="295"/>
        <v>297.75193798449612</v>
      </c>
      <c r="R1433" s="66">
        <f t="shared" si="296"/>
        <v>40.330500000000001</v>
      </c>
      <c r="S1433" s="64">
        <f t="shared" si="297"/>
        <v>150</v>
      </c>
      <c r="T1433" s="66">
        <f t="shared" si="298"/>
        <v>2494.9304999999999</v>
      </c>
      <c r="U1433" s="68">
        <f t="shared" si="299"/>
        <v>62.373262499999996</v>
      </c>
      <c r="V1433" s="68">
        <f t="shared" si="300"/>
        <v>483.51366279069765</v>
      </c>
      <c r="W1433" s="68">
        <f t="shared" si="301"/>
        <v>322.3424418604651</v>
      </c>
    </row>
    <row r="1434" spans="1:23" x14ac:dyDescent="0.25">
      <c r="A1434" s="1" t="s">
        <v>909</v>
      </c>
      <c r="B1434" s="1" t="s">
        <v>394</v>
      </c>
      <c r="C1434" s="1" t="s">
        <v>589</v>
      </c>
      <c r="D1434" s="1" t="s">
        <v>590</v>
      </c>
      <c r="E1434" s="1" t="s">
        <v>350</v>
      </c>
      <c r="F1434" s="62" t="str">
        <f t="shared" si="290"/>
        <v>60614</v>
      </c>
      <c r="G1434" s="255">
        <v>10620052</v>
      </c>
      <c r="H1434" s="1" t="s">
        <v>386</v>
      </c>
      <c r="I1434" s="61">
        <v>7</v>
      </c>
      <c r="J1434" s="61">
        <v>3.3</v>
      </c>
      <c r="K1434" s="61">
        <v>8.1</v>
      </c>
      <c r="L1434" s="69">
        <f t="shared" si="291"/>
        <v>0.23099999999999998</v>
      </c>
      <c r="M1434" s="69">
        <f t="shared" si="292"/>
        <v>0.56699999999999995</v>
      </c>
      <c r="N1434" s="56">
        <f>INDEX(Rate_Chart!$A$1:$AK$127,MATCH(Data!J1434,Rate_Chart!$A$1:$A$127,0),MATCH(Data!K1434,Rate_Chart!$A$1:$AK$1,0))</f>
        <v>36.280125900000002</v>
      </c>
      <c r="O1434" s="57">
        <f t="shared" si="293"/>
        <v>253.96088130000001</v>
      </c>
      <c r="P1434" s="58">
        <f t="shared" si="294"/>
        <v>417.0129413793104</v>
      </c>
      <c r="Q1434" s="58">
        <f t="shared" si="295"/>
        <v>278.00862758620696</v>
      </c>
      <c r="R1434" s="66">
        <f t="shared" si="296"/>
        <v>4.4443154227500008</v>
      </c>
      <c r="S1434" s="64">
        <f t="shared" si="297"/>
        <v>26.25</v>
      </c>
      <c r="T1434" s="66">
        <f t="shared" si="298"/>
        <v>284.65519672275002</v>
      </c>
      <c r="U1434" s="68">
        <f t="shared" si="299"/>
        <v>40.665028103250002</v>
      </c>
      <c r="V1434" s="68">
        <f t="shared" si="300"/>
        <v>467.4141161293104</v>
      </c>
      <c r="W1434" s="68">
        <f t="shared" si="301"/>
        <v>311.6094107528736</v>
      </c>
    </row>
    <row r="1435" spans="1:23" x14ac:dyDescent="0.25">
      <c r="A1435" s="1" t="s">
        <v>909</v>
      </c>
      <c r="B1435" s="1" t="s">
        <v>395</v>
      </c>
      <c r="C1435" s="1" t="s">
        <v>589</v>
      </c>
      <c r="D1435" s="1" t="s">
        <v>590</v>
      </c>
      <c r="E1435" s="1" t="s">
        <v>350</v>
      </c>
      <c r="F1435" s="62" t="str">
        <f t="shared" si="290"/>
        <v>60614</v>
      </c>
      <c r="G1435" s="255">
        <v>10620052</v>
      </c>
      <c r="H1435" s="1" t="s">
        <v>385</v>
      </c>
      <c r="I1435" s="61">
        <v>22</v>
      </c>
      <c r="J1435" s="61">
        <v>6.8</v>
      </c>
      <c r="K1435" s="61">
        <v>9</v>
      </c>
      <c r="L1435" s="69">
        <f t="shared" si="291"/>
        <v>1.496</v>
      </c>
      <c r="M1435" s="69">
        <f t="shared" si="292"/>
        <v>1.98</v>
      </c>
      <c r="N1435" s="56">
        <f>INDEX(Rate_Chart!$A$1:$AK$127,MATCH(Data!J1435,Rate_Chart!$A$1:$A$127,0),MATCH(Data!K1435,Rate_Chart!$A$1:$AK$1,0))</f>
        <v>56.78</v>
      </c>
      <c r="O1435" s="57">
        <f t="shared" si="293"/>
        <v>1249.1600000000001</v>
      </c>
      <c r="P1435" s="58">
        <f t="shared" si="294"/>
        <v>443.59375</v>
      </c>
      <c r="Q1435" s="58">
        <f t="shared" si="295"/>
        <v>295.72916666666669</v>
      </c>
      <c r="R1435" s="66">
        <f t="shared" si="296"/>
        <v>21.860300000000002</v>
      </c>
      <c r="S1435" s="64">
        <f t="shared" si="297"/>
        <v>82.5</v>
      </c>
      <c r="T1435" s="66">
        <f t="shared" si="298"/>
        <v>1353.5203000000001</v>
      </c>
      <c r="U1435" s="68">
        <f t="shared" si="299"/>
        <v>61.523650000000004</v>
      </c>
      <c r="V1435" s="68">
        <f t="shared" si="300"/>
        <v>480.65351562500001</v>
      </c>
      <c r="W1435" s="68">
        <f t="shared" si="301"/>
        <v>320.43567708333336</v>
      </c>
    </row>
    <row r="1436" spans="1:23" x14ac:dyDescent="0.25">
      <c r="A1436" s="1" t="s">
        <v>909</v>
      </c>
      <c r="B1436" s="1" t="s">
        <v>395</v>
      </c>
      <c r="C1436" s="1" t="s">
        <v>589</v>
      </c>
      <c r="D1436" s="1" t="s">
        <v>590</v>
      </c>
      <c r="E1436" s="1" t="s">
        <v>350</v>
      </c>
      <c r="F1436" s="62" t="str">
        <f t="shared" si="290"/>
        <v>60614</v>
      </c>
      <c r="G1436" s="255">
        <v>10620052</v>
      </c>
      <c r="H1436" s="1" t="s">
        <v>386</v>
      </c>
      <c r="I1436" s="61">
        <v>72</v>
      </c>
      <c r="J1436" s="61">
        <v>3.3</v>
      </c>
      <c r="K1436" s="61">
        <v>8</v>
      </c>
      <c r="L1436" s="69">
        <f t="shared" si="291"/>
        <v>2.3759999999999999</v>
      </c>
      <c r="M1436" s="69">
        <f t="shared" si="292"/>
        <v>5.76</v>
      </c>
      <c r="N1436" s="56">
        <f>INDEX(Rate_Chart!$A$1:$AK$127,MATCH(Data!J1436,Rate_Chart!$A$1:$A$127,0),MATCH(Data!K1436,Rate_Chart!$A$1:$AK$1,0))</f>
        <v>36.002112000000004</v>
      </c>
      <c r="O1436" s="57">
        <f t="shared" si="293"/>
        <v>2592.1520640000003</v>
      </c>
      <c r="P1436" s="58">
        <f t="shared" si="294"/>
        <v>417.01288030888031</v>
      </c>
      <c r="Q1436" s="58">
        <f t="shared" si="295"/>
        <v>278.00858687258687</v>
      </c>
      <c r="R1436" s="66">
        <f t="shared" si="296"/>
        <v>45.362661120000013</v>
      </c>
      <c r="S1436" s="64">
        <f t="shared" si="297"/>
        <v>270</v>
      </c>
      <c r="T1436" s="66">
        <f t="shared" si="298"/>
        <v>2907.5147251200005</v>
      </c>
      <c r="U1436" s="68">
        <f t="shared" si="299"/>
        <v>40.382148960000009</v>
      </c>
      <c r="V1436" s="68">
        <f t="shared" si="300"/>
        <v>467.74689915057917</v>
      </c>
      <c r="W1436" s="68">
        <f t="shared" si="301"/>
        <v>311.83126610038613</v>
      </c>
    </row>
    <row r="1437" spans="1:23" x14ac:dyDescent="0.25">
      <c r="A1437" s="1" t="s">
        <v>910</v>
      </c>
      <c r="B1437" s="1" t="s">
        <v>394</v>
      </c>
      <c r="C1437" s="1" t="s">
        <v>589</v>
      </c>
      <c r="D1437" s="1" t="s">
        <v>590</v>
      </c>
      <c r="E1437" s="1" t="s">
        <v>350</v>
      </c>
      <c r="F1437" s="62" t="str">
        <f t="shared" si="290"/>
        <v>60614</v>
      </c>
      <c r="G1437" s="255">
        <v>10620052</v>
      </c>
      <c r="H1437" s="1" t="s">
        <v>385</v>
      </c>
      <c r="I1437" s="61">
        <v>58</v>
      </c>
      <c r="J1437" s="61">
        <v>6.9</v>
      </c>
      <c r="K1437" s="61">
        <v>9</v>
      </c>
      <c r="L1437" s="69">
        <f t="shared" si="291"/>
        <v>4.0020000000000007</v>
      </c>
      <c r="M1437" s="69">
        <f t="shared" si="292"/>
        <v>5.22</v>
      </c>
      <c r="N1437" s="56">
        <f>INDEX(Rate_Chart!$A$1:$AK$127,MATCH(Data!J1437,Rate_Chart!$A$1:$A$127,0),MATCH(Data!K1437,Rate_Chart!$A$1:$AK$1,0))</f>
        <v>57.615000000000002</v>
      </c>
      <c r="O1437" s="57">
        <f t="shared" si="293"/>
        <v>3341.67</v>
      </c>
      <c r="P1437" s="58">
        <f t="shared" si="294"/>
        <v>446.62790697674421</v>
      </c>
      <c r="Q1437" s="58">
        <f t="shared" si="295"/>
        <v>297.75193798449612</v>
      </c>
      <c r="R1437" s="66">
        <f t="shared" si="296"/>
        <v>58.479225000000007</v>
      </c>
      <c r="S1437" s="64">
        <f t="shared" si="297"/>
        <v>217.5</v>
      </c>
      <c r="T1437" s="66">
        <f t="shared" si="298"/>
        <v>3617.6492250000001</v>
      </c>
      <c r="U1437" s="68">
        <f t="shared" si="299"/>
        <v>62.373262500000003</v>
      </c>
      <c r="V1437" s="68">
        <f t="shared" si="300"/>
        <v>483.51366279069771</v>
      </c>
      <c r="W1437" s="68">
        <f t="shared" si="301"/>
        <v>322.34244186046516</v>
      </c>
    </row>
    <row r="1438" spans="1:23" x14ac:dyDescent="0.25">
      <c r="A1438" s="1" t="s">
        <v>910</v>
      </c>
      <c r="B1438" s="1" t="s">
        <v>394</v>
      </c>
      <c r="C1438" s="1" t="s">
        <v>589</v>
      </c>
      <c r="D1438" s="1" t="s">
        <v>590</v>
      </c>
      <c r="E1438" s="1" t="s">
        <v>350</v>
      </c>
      <c r="F1438" s="62" t="str">
        <f t="shared" si="290"/>
        <v>60614</v>
      </c>
      <c r="G1438" s="255">
        <v>10620052</v>
      </c>
      <c r="H1438" s="1" t="s">
        <v>386</v>
      </c>
      <c r="I1438" s="61">
        <v>102</v>
      </c>
      <c r="J1438" s="61">
        <v>3.7</v>
      </c>
      <c r="K1438" s="61">
        <v>8</v>
      </c>
      <c r="L1438" s="69">
        <f t="shared" si="291"/>
        <v>3.7740000000000005</v>
      </c>
      <c r="M1438" s="69">
        <f t="shared" si="292"/>
        <v>8.16</v>
      </c>
      <c r="N1438" s="56">
        <f>INDEX(Rate_Chart!$A$1:$AK$127,MATCH(Data!J1438,Rate_Chart!$A$1:$A$127,0),MATCH(Data!K1438,Rate_Chart!$A$1:$AK$1,0))</f>
        <v>37.670112000000003</v>
      </c>
      <c r="O1438" s="57">
        <f t="shared" si="293"/>
        <v>3842.3514240000004</v>
      </c>
      <c r="P1438" s="58">
        <f t="shared" si="294"/>
        <v>417.0123099630996</v>
      </c>
      <c r="Q1438" s="58">
        <f t="shared" si="295"/>
        <v>278.0082066420664</v>
      </c>
      <c r="R1438" s="66">
        <f t="shared" si="296"/>
        <v>67.241149920000012</v>
      </c>
      <c r="S1438" s="64">
        <f t="shared" si="297"/>
        <v>382.5</v>
      </c>
      <c r="T1438" s="66">
        <f t="shared" si="298"/>
        <v>4292.0925739200002</v>
      </c>
      <c r="U1438" s="68">
        <f t="shared" si="299"/>
        <v>42.079338960000001</v>
      </c>
      <c r="V1438" s="68">
        <f t="shared" si="300"/>
        <v>465.82294051660512</v>
      </c>
      <c r="W1438" s="68">
        <f t="shared" si="301"/>
        <v>310.5486270110701</v>
      </c>
    </row>
    <row r="1439" spans="1:23" x14ac:dyDescent="0.25">
      <c r="A1439" s="1" t="s">
        <v>910</v>
      </c>
      <c r="B1439" s="1" t="s">
        <v>395</v>
      </c>
      <c r="C1439" s="1" t="s">
        <v>589</v>
      </c>
      <c r="D1439" s="1" t="s">
        <v>590</v>
      </c>
      <c r="E1439" s="1" t="s">
        <v>350</v>
      </c>
      <c r="F1439" s="62" t="str">
        <f t="shared" si="290"/>
        <v>60614</v>
      </c>
      <c r="G1439" s="255">
        <v>10620052</v>
      </c>
      <c r="H1439" s="1" t="s">
        <v>385</v>
      </c>
      <c r="I1439" s="61">
        <v>29</v>
      </c>
      <c r="J1439" s="61">
        <v>6.8</v>
      </c>
      <c r="K1439" s="61">
        <v>9</v>
      </c>
      <c r="L1439" s="69">
        <f t="shared" si="291"/>
        <v>1.972</v>
      </c>
      <c r="M1439" s="69">
        <f t="shared" si="292"/>
        <v>2.61</v>
      </c>
      <c r="N1439" s="56">
        <f>INDEX(Rate_Chart!$A$1:$AK$127,MATCH(Data!J1439,Rate_Chart!$A$1:$A$127,0),MATCH(Data!K1439,Rate_Chart!$A$1:$AK$1,0))</f>
        <v>56.78</v>
      </c>
      <c r="O1439" s="57">
        <f t="shared" si="293"/>
        <v>1646.6200000000001</v>
      </c>
      <c r="P1439" s="58">
        <f t="shared" si="294"/>
        <v>443.59375</v>
      </c>
      <c r="Q1439" s="58">
        <f t="shared" si="295"/>
        <v>295.72916666666669</v>
      </c>
      <c r="R1439" s="66">
        <f t="shared" si="296"/>
        <v>28.815850000000005</v>
      </c>
      <c r="S1439" s="64">
        <f t="shared" si="297"/>
        <v>108.75</v>
      </c>
      <c r="T1439" s="66">
        <f t="shared" si="298"/>
        <v>1784.1858500000001</v>
      </c>
      <c r="U1439" s="68">
        <f t="shared" si="299"/>
        <v>61.523650000000004</v>
      </c>
      <c r="V1439" s="68">
        <f t="shared" si="300"/>
        <v>480.65351562500001</v>
      </c>
      <c r="W1439" s="68">
        <f t="shared" si="301"/>
        <v>320.43567708333336</v>
      </c>
    </row>
    <row r="1440" spans="1:23" x14ac:dyDescent="0.25">
      <c r="A1440" s="1" t="s">
        <v>910</v>
      </c>
      <c r="B1440" s="1" t="s">
        <v>395</v>
      </c>
      <c r="C1440" s="1" t="s">
        <v>589</v>
      </c>
      <c r="D1440" s="1" t="s">
        <v>590</v>
      </c>
      <c r="E1440" s="1" t="s">
        <v>350</v>
      </c>
      <c r="F1440" s="62" t="str">
        <f t="shared" si="290"/>
        <v>60614</v>
      </c>
      <c r="G1440" s="255">
        <v>10620052</v>
      </c>
      <c r="H1440" s="1" t="s">
        <v>386</v>
      </c>
      <c r="I1440" s="61">
        <v>66</v>
      </c>
      <c r="J1440" s="61">
        <v>3</v>
      </c>
      <c r="K1440" s="61">
        <v>8</v>
      </c>
      <c r="L1440" s="69">
        <f t="shared" si="291"/>
        <v>1.98</v>
      </c>
      <c r="M1440" s="69">
        <f t="shared" si="292"/>
        <v>5.28</v>
      </c>
      <c r="N1440" s="56">
        <f>INDEX(Rate_Chart!$A$1:$AK$127,MATCH(Data!J1440,Rate_Chart!$A$1:$A$127,0),MATCH(Data!K1440,Rate_Chart!$A$1:$AK$1,0))</f>
        <v>34.751112000000006</v>
      </c>
      <c r="O1440" s="57">
        <f t="shared" si="293"/>
        <v>2293.5733920000002</v>
      </c>
      <c r="P1440" s="58">
        <f t="shared" si="294"/>
        <v>417.01334400000002</v>
      </c>
      <c r="Q1440" s="58">
        <f t="shared" si="295"/>
        <v>278.00889599999999</v>
      </c>
      <c r="R1440" s="66">
        <f t="shared" si="296"/>
        <v>40.137534360000011</v>
      </c>
      <c r="S1440" s="64">
        <f t="shared" si="297"/>
        <v>247.5</v>
      </c>
      <c r="T1440" s="66">
        <f t="shared" si="298"/>
        <v>2581.2109263600005</v>
      </c>
      <c r="U1440" s="68">
        <f t="shared" si="299"/>
        <v>39.109256460000005</v>
      </c>
      <c r="V1440" s="68">
        <f t="shared" si="300"/>
        <v>469.31107752000003</v>
      </c>
      <c r="W1440" s="68">
        <f t="shared" si="301"/>
        <v>312.87405168000004</v>
      </c>
    </row>
    <row r="1441" spans="1:23" x14ac:dyDescent="0.25">
      <c r="A1441" s="1" t="s">
        <v>911</v>
      </c>
      <c r="B1441" s="1" t="s">
        <v>394</v>
      </c>
      <c r="C1441" s="1" t="s">
        <v>589</v>
      </c>
      <c r="D1441" s="1" t="s">
        <v>590</v>
      </c>
      <c r="E1441" s="1" t="s">
        <v>350</v>
      </c>
      <c r="F1441" s="62" t="str">
        <f t="shared" si="290"/>
        <v>60614</v>
      </c>
      <c r="G1441" s="255">
        <v>10620052</v>
      </c>
      <c r="H1441" s="1" t="s">
        <v>385</v>
      </c>
      <c r="I1441" s="61">
        <v>69</v>
      </c>
      <c r="J1441" s="61">
        <v>6.9</v>
      </c>
      <c r="K1441" s="61">
        <v>9</v>
      </c>
      <c r="L1441" s="69">
        <f t="shared" si="291"/>
        <v>4.7610000000000001</v>
      </c>
      <c r="M1441" s="69">
        <f t="shared" si="292"/>
        <v>6.21</v>
      </c>
      <c r="N1441" s="56">
        <f>INDEX(Rate_Chart!$A$1:$AK$127,MATCH(Data!J1441,Rate_Chart!$A$1:$A$127,0),MATCH(Data!K1441,Rate_Chart!$A$1:$AK$1,0))</f>
        <v>57.615000000000002</v>
      </c>
      <c r="O1441" s="57">
        <f t="shared" si="293"/>
        <v>3975.4349999999999</v>
      </c>
      <c r="P1441" s="58">
        <f t="shared" si="294"/>
        <v>446.62790697674421</v>
      </c>
      <c r="Q1441" s="58">
        <f t="shared" si="295"/>
        <v>297.75193798449612</v>
      </c>
      <c r="R1441" s="66">
        <f t="shared" si="296"/>
        <v>69.570112500000008</v>
      </c>
      <c r="S1441" s="64">
        <f t="shared" si="297"/>
        <v>258.75</v>
      </c>
      <c r="T1441" s="66">
        <f t="shared" si="298"/>
        <v>4303.7551125</v>
      </c>
      <c r="U1441" s="68">
        <f t="shared" si="299"/>
        <v>62.373262500000003</v>
      </c>
      <c r="V1441" s="68">
        <f t="shared" si="300"/>
        <v>483.51366279069771</v>
      </c>
      <c r="W1441" s="68">
        <f t="shared" si="301"/>
        <v>322.34244186046516</v>
      </c>
    </row>
    <row r="1442" spans="1:23" x14ac:dyDescent="0.25">
      <c r="A1442" s="1" t="s">
        <v>911</v>
      </c>
      <c r="B1442" s="1" t="s">
        <v>394</v>
      </c>
      <c r="C1442" s="1" t="s">
        <v>589</v>
      </c>
      <c r="D1442" s="1" t="s">
        <v>590</v>
      </c>
      <c r="E1442" s="1" t="s">
        <v>350</v>
      </c>
      <c r="F1442" s="62" t="str">
        <f t="shared" si="290"/>
        <v>60614</v>
      </c>
      <c r="G1442" s="255">
        <v>10620052</v>
      </c>
      <c r="H1442" s="1" t="s">
        <v>386</v>
      </c>
      <c r="I1442" s="61">
        <v>34</v>
      </c>
      <c r="J1442" s="61">
        <v>3.3</v>
      </c>
      <c r="K1442" s="61">
        <v>8</v>
      </c>
      <c r="L1442" s="69">
        <f t="shared" si="291"/>
        <v>1.1219999999999999</v>
      </c>
      <c r="M1442" s="69">
        <f t="shared" si="292"/>
        <v>2.72</v>
      </c>
      <c r="N1442" s="56">
        <f>INDEX(Rate_Chart!$A$1:$AK$127,MATCH(Data!J1442,Rate_Chart!$A$1:$A$127,0),MATCH(Data!K1442,Rate_Chart!$A$1:$AK$1,0))</f>
        <v>36.002112000000004</v>
      </c>
      <c r="O1442" s="57">
        <f t="shared" si="293"/>
        <v>1224.0718080000001</v>
      </c>
      <c r="P1442" s="58">
        <f t="shared" si="294"/>
        <v>417.01288030888031</v>
      </c>
      <c r="Q1442" s="58">
        <f t="shared" si="295"/>
        <v>278.00858687258687</v>
      </c>
      <c r="R1442" s="66">
        <f t="shared" si="296"/>
        <v>21.421256640000003</v>
      </c>
      <c r="S1442" s="64">
        <f t="shared" si="297"/>
        <v>127.5</v>
      </c>
      <c r="T1442" s="66">
        <f t="shared" si="298"/>
        <v>1372.9930646400001</v>
      </c>
      <c r="U1442" s="68">
        <f t="shared" si="299"/>
        <v>40.382148960000002</v>
      </c>
      <c r="V1442" s="68">
        <f t="shared" si="300"/>
        <v>467.74689915057911</v>
      </c>
      <c r="W1442" s="68">
        <f t="shared" si="301"/>
        <v>311.83126610038607</v>
      </c>
    </row>
    <row r="1443" spans="1:23" x14ac:dyDescent="0.25">
      <c r="A1443" s="1" t="s">
        <v>911</v>
      </c>
      <c r="B1443" s="1" t="s">
        <v>395</v>
      </c>
      <c r="C1443" s="1" t="s">
        <v>589</v>
      </c>
      <c r="D1443" s="1" t="s">
        <v>590</v>
      </c>
      <c r="E1443" s="1" t="s">
        <v>350</v>
      </c>
      <c r="F1443" s="62" t="str">
        <f t="shared" si="290"/>
        <v>60614</v>
      </c>
      <c r="G1443" s="255">
        <v>10620052</v>
      </c>
      <c r="H1443" s="1" t="s">
        <v>386</v>
      </c>
      <c r="I1443" s="61">
        <v>50</v>
      </c>
      <c r="J1443" s="61">
        <v>3.1</v>
      </c>
      <c r="K1443" s="61">
        <v>8</v>
      </c>
      <c r="L1443" s="69">
        <f t="shared" si="291"/>
        <v>1.55</v>
      </c>
      <c r="M1443" s="69">
        <f t="shared" si="292"/>
        <v>4</v>
      </c>
      <c r="N1443" s="56">
        <f>INDEX(Rate_Chart!$A$1:$AK$127,MATCH(Data!J1443,Rate_Chart!$A$1:$A$127,0),MATCH(Data!K1443,Rate_Chart!$A$1:$AK$1,0))</f>
        <v>35.168112000000008</v>
      </c>
      <c r="O1443" s="57">
        <f t="shared" si="293"/>
        <v>1758.4056000000005</v>
      </c>
      <c r="P1443" s="58">
        <f t="shared" si="294"/>
        <v>417.01318577075102</v>
      </c>
      <c r="Q1443" s="58">
        <f t="shared" si="295"/>
        <v>278.00879051383401</v>
      </c>
      <c r="R1443" s="66">
        <f t="shared" si="296"/>
        <v>30.77209800000001</v>
      </c>
      <c r="S1443" s="64">
        <f t="shared" si="297"/>
        <v>187.5</v>
      </c>
      <c r="T1443" s="66">
        <f t="shared" si="298"/>
        <v>1976.6776980000004</v>
      </c>
      <c r="U1443" s="68">
        <f t="shared" si="299"/>
        <v>39.533553960000006</v>
      </c>
      <c r="V1443" s="68">
        <f t="shared" si="300"/>
        <v>468.77731968379447</v>
      </c>
      <c r="W1443" s="68">
        <f t="shared" si="301"/>
        <v>312.51821312252963</v>
      </c>
    </row>
    <row r="1444" spans="1:23" x14ac:dyDescent="0.25">
      <c r="A1444" s="1" t="s">
        <v>912</v>
      </c>
      <c r="B1444" s="1" t="s">
        <v>394</v>
      </c>
      <c r="C1444" s="1" t="s">
        <v>589</v>
      </c>
      <c r="D1444" s="1" t="s">
        <v>590</v>
      </c>
      <c r="E1444" s="1" t="s">
        <v>350</v>
      </c>
      <c r="F1444" s="62" t="str">
        <f t="shared" si="290"/>
        <v>60614</v>
      </c>
      <c r="G1444" s="255">
        <v>10620052</v>
      </c>
      <c r="H1444" s="1" t="s">
        <v>385</v>
      </c>
      <c r="I1444" s="61">
        <v>54</v>
      </c>
      <c r="J1444" s="61">
        <v>7.1</v>
      </c>
      <c r="K1444" s="61">
        <v>9</v>
      </c>
      <c r="L1444" s="69">
        <f t="shared" si="291"/>
        <v>3.8339999999999996</v>
      </c>
      <c r="M1444" s="69">
        <f t="shared" si="292"/>
        <v>4.8600000000000003</v>
      </c>
      <c r="N1444" s="56">
        <f>INDEX(Rate_Chart!$A$1:$AK$127,MATCH(Data!J1444,Rate_Chart!$A$1:$A$127,0),MATCH(Data!K1444,Rate_Chart!$A$1:$AK$1,0))</f>
        <v>59.284999999999997</v>
      </c>
      <c r="O1444" s="57">
        <f t="shared" si="293"/>
        <v>3201.39</v>
      </c>
      <c r="P1444" s="58">
        <f t="shared" si="294"/>
        <v>452.55725190839689</v>
      </c>
      <c r="Q1444" s="58">
        <f t="shared" si="295"/>
        <v>301.70483460559791</v>
      </c>
      <c r="R1444" s="66">
        <f t="shared" si="296"/>
        <v>56.024325000000005</v>
      </c>
      <c r="S1444" s="64">
        <f t="shared" si="297"/>
        <v>202.5</v>
      </c>
      <c r="T1444" s="66">
        <f t="shared" si="298"/>
        <v>3459.9143249999997</v>
      </c>
      <c r="U1444" s="68">
        <f t="shared" si="299"/>
        <v>64.072487499999994</v>
      </c>
      <c r="V1444" s="68">
        <f t="shared" si="300"/>
        <v>489.10295801526712</v>
      </c>
      <c r="W1444" s="68">
        <f t="shared" si="301"/>
        <v>326.06863867684473</v>
      </c>
    </row>
    <row r="1445" spans="1:23" x14ac:dyDescent="0.25">
      <c r="A1445" s="1" t="s">
        <v>912</v>
      </c>
      <c r="B1445" s="1" t="s">
        <v>394</v>
      </c>
      <c r="C1445" s="1" t="s">
        <v>589</v>
      </c>
      <c r="D1445" s="1" t="s">
        <v>590</v>
      </c>
      <c r="E1445" s="1" t="s">
        <v>350</v>
      </c>
      <c r="F1445" s="62" t="str">
        <f t="shared" si="290"/>
        <v>60614</v>
      </c>
      <c r="G1445" s="255">
        <v>10620052</v>
      </c>
      <c r="H1445" s="1" t="s">
        <v>386</v>
      </c>
      <c r="I1445" s="61">
        <v>109</v>
      </c>
      <c r="J1445" s="61">
        <v>3.2</v>
      </c>
      <c r="K1445" s="61">
        <v>8</v>
      </c>
      <c r="L1445" s="69">
        <f t="shared" si="291"/>
        <v>3.488</v>
      </c>
      <c r="M1445" s="69">
        <f t="shared" si="292"/>
        <v>8.7200000000000006</v>
      </c>
      <c r="N1445" s="56">
        <f>INDEX(Rate_Chart!$A$1:$AK$127,MATCH(Data!J1445,Rate_Chart!$A$1:$A$127,0),MATCH(Data!K1445,Rate_Chart!$A$1:$AK$1,0))</f>
        <v>35.585112000000002</v>
      </c>
      <c r="O1445" s="57">
        <f t="shared" si="293"/>
        <v>3878.7772080000004</v>
      </c>
      <c r="P1445" s="58">
        <f t="shared" si="294"/>
        <v>417.01303124999998</v>
      </c>
      <c r="Q1445" s="58">
        <f t="shared" si="295"/>
        <v>278.00868750000001</v>
      </c>
      <c r="R1445" s="66">
        <f t="shared" si="296"/>
        <v>67.878601140000015</v>
      </c>
      <c r="S1445" s="64">
        <f t="shared" si="297"/>
        <v>408.75</v>
      </c>
      <c r="T1445" s="66">
        <f t="shared" si="298"/>
        <v>4355.4058091400002</v>
      </c>
      <c r="U1445" s="68">
        <f t="shared" si="299"/>
        <v>39.957851460000001</v>
      </c>
      <c r="V1445" s="68">
        <f t="shared" si="300"/>
        <v>468.25607179687495</v>
      </c>
      <c r="W1445" s="68">
        <f t="shared" si="301"/>
        <v>312.17071453124998</v>
      </c>
    </row>
    <row r="1446" spans="1:23" x14ac:dyDescent="0.25">
      <c r="A1446" s="1" t="s">
        <v>912</v>
      </c>
      <c r="B1446" s="1" t="s">
        <v>395</v>
      </c>
      <c r="C1446" s="1" t="s">
        <v>589</v>
      </c>
      <c r="D1446" s="1" t="s">
        <v>590</v>
      </c>
      <c r="E1446" s="1" t="s">
        <v>350</v>
      </c>
      <c r="F1446" s="62" t="str">
        <f t="shared" si="290"/>
        <v>60614</v>
      </c>
      <c r="G1446" s="255">
        <v>10620052</v>
      </c>
      <c r="H1446" s="1" t="s">
        <v>385</v>
      </c>
      <c r="I1446" s="61">
        <v>32</v>
      </c>
      <c r="J1446" s="61">
        <v>6.7</v>
      </c>
      <c r="K1446" s="61">
        <v>8.8000000000000007</v>
      </c>
      <c r="L1446" s="69">
        <f t="shared" si="291"/>
        <v>2.1440000000000001</v>
      </c>
      <c r="M1446" s="69">
        <f t="shared" si="292"/>
        <v>2.8160000000000003</v>
      </c>
      <c r="N1446" s="56">
        <f>INDEX(Rate_Chart!$A$1:$AK$127,MATCH(Data!J1446,Rate_Chart!$A$1:$A$127,0),MATCH(Data!K1446,Rate_Chart!$A$1:$AK$1,0))</f>
        <v>55.385550000000002</v>
      </c>
      <c r="O1446" s="57">
        <f t="shared" si="293"/>
        <v>1772.3376000000001</v>
      </c>
      <c r="P1446" s="58">
        <f t="shared" si="294"/>
        <v>440.73381962864721</v>
      </c>
      <c r="Q1446" s="58">
        <f t="shared" si="295"/>
        <v>293.82254641909816</v>
      </c>
      <c r="R1446" s="66">
        <f t="shared" si="296"/>
        <v>31.015908000000003</v>
      </c>
      <c r="S1446" s="64">
        <f t="shared" si="297"/>
        <v>120</v>
      </c>
      <c r="T1446" s="66">
        <f t="shared" si="298"/>
        <v>1923.3535080000001</v>
      </c>
      <c r="U1446" s="68">
        <f t="shared" si="299"/>
        <v>60.104797125000005</v>
      </c>
      <c r="V1446" s="68">
        <f t="shared" si="300"/>
        <v>478.28751027851456</v>
      </c>
      <c r="W1446" s="68">
        <f t="shared" si="301"/>
        <v>318.85834018567635</v>
      </c>
    </row>
    <row r="1447" spans="1:23" x14ac:dyDescent="0.25">
      <c r="A1447" s="1" t="s">
        <v>912</v>
      </c>
      <c r="B1447" s="1" t="s">
        <v>395</v>
      </c>
      <c r="C1447" s="1" t="s">
        <v>589</v>
      </c>
      <c r="D1447" s="1" t="s">
        <v>590</v>
      </c>
      <c r="E1447" s="1" t="s">
        <v>350</v>
      </c>
      <c r="F1447" s="62" t="str">
        <f t="shared" si="290"/>
        <v>60614</v>
      </c>
      <c r="G1447" s="255">
        <v>10620052</v>
      </c>
      <c r="H1447" s="1" t="s">
        <v>386</v>
      </c>
      <c r="I1447" s="61">
        <v>61</v>
      </c>
      <c r="J1447" s="61">
        <v>3.3</v>
      </c>
      <c r="K1447" s="61">
        <v>8.1999999999999993</v>
      </c>
      <c r="L1447" s="69">
        <f t="shared" si="291"/>
        <v>2.0129999999999999</v>
      </c>
      <c r="M1447" s="69">
        <f t="shared" si="292"/>
        <v>5.0019999999999989</v>
      </c>
      <c r="N1447" s="56">
        <f>INDEX(Rate_Chart!$A$1:$AK$127,MATCH(Data!J1447,Rate_Chart!$A$1:$A$127,0),MATCH(Data!K1447,Rate_Chart!$A$1:$AK$1,0))</f>
        <v>36.558139799999999</v>
      </c>
      <c r="O1447" s="57">
        <f t="shared" si="293"/>
        <v>2230.0465278000001</v>
      </c>
      <c r="P1447" s="58">
        <f t="shared" si="294"/>
        <v>417.0130015209125</v>
      </c>
      <c r="Q1447" s="58">
        <f t="shared" si="295"/>
        <v>278.00866768060831</v>
      </c>
      <c r="R1447" s="66">
        <f t="shared" si="296"/>
        <v>39.025814236500004</v>
      </c>
      <c r="S1447" s="64">
        <f t="shared" si="297"/>
        <v>228.75</v>
      </c>
      <c r="T1447" s="66">
        <f t="shared" si="298"/>
        <v>2497.8223420365002</v>
      </c>
      <c r="U1447" s="68">
        <f t="shared" si="299"/>
        <v>40.947907246500002</v>
      </c>
      <c r="V1447" s="68">
        <f t="shared" si="300"/>
        <v>467.08639444676805</v>
      </c>
      <c r="W1447" s="68">
        <f t="shared" si="301"/>
        <v>311.39092963117872</v>
      </c>
    </row>
    <row r="1448" spans="1:23" x14ac:dyDescent="0.25">
      <c r="A1448" s="1" t="s">
        <v>913</v>
      </c>
      <c r="B1448" s="1" t="s">
        <v>394</v>
      </c>
      <c r="C1448" s="1" t="s">
        <v>589</v>
      </c>
      <c r="D1448" s="1" t="s">
        <v>590</v>
      </c>
      <c r="E1448" s="1" t="s">
        <v>350</v>
      </c>
      <c r="F1448" s="62" t="str">
        <f t="shared" si="290"/>
        <v>60614</v>
      </c>
      <c r="G1448" s="255">
        <v>10620052</v>
      </c>
      <c r="H1448" s="1" t="s">
        <v>385</v>
      </c>
      <c r="I1448" s="61">
        <v>53</v>
      </c>
      <c r="J1448" s="61">
        <v>6.9</v>
      </c>
      <c r="K1448" s="61">
        <v>8.8000000000000007</v>
      </c>
      <c r="L1448" s="69">
        <f t="shared" si="291"/>
        <v>3.6570000000000005</v>
      </c>
      <c r="M1448" s="69">
        <f t="shared" si="292"/>
        <v>4.6640000000000006</v>
      </c>
      <c r="N1448" s="56">
        <f>INDEX(Rate_Chart!$A$1:$AK$127,MATCH(Data!J1448,Rate_Chart!$A$1:$A$127,0),MATCH(Data!K1448,Rate_Chart!$A$1:$AK$1,0))</f>
        <v>57.038850000000004</v>
      </c>
      <c r="O1448" s="57">
        <f t="shared" si="293"/>
        <v>3023.0590500000003</v>
      </c>
      <c r="P1448" s="58">
        <f t="shared" si="294"/>
        <v>446.77950391644907</v>
      </c>
      <c r="Q1448" s="58">
        <f t="shared" si="295"/>
        <v>297.85300261096603</v>
      </c>
      <c r="R1448" s="66">
        <f t="shared" si="296"/>
        <v>52.903533375000009</v>
      </c>
      <c r="S1448" s="64">
        <f t="shared" si="297"/>
        <v>198.75</v>
      </c>
      <c r="T1448" s="66">
        <f t="shared" si="298"/>
        <v>3274.7125833750001</v>
      </c>
      <c r="U1448" s="68">
        <f t="shared" si="299"/>
        <v>61.787029875000002</v>
      </c>
      <c r="V1448" s="68">
        <f t="shared" si="300"/>
        <v>483.97151338120102</v>
      </c>
      <c r="W1448" s="68">
        <f t="shared" si="301"/>
        <v>322.64767558746735</v>
      </c>
    </row>
    <row r="1449" spans="1:23" x14ac:dyDescent="0.25">
      <c r="A1449" s="1" t="s">
        <v>913</v>
      </c>
      <c r="B1449" s="1" t="s">
        <v>394</v>
      </c>
      <c r="C1449" s="1" t="s">
        <v>589</v>
      </c>
      <c r="D1449" s="1" t="s">
        <v>590</v>
      </c>
      <c r="E1449" s="1" t="s">
        <v>350</v>
      </c>
      <c r="F1449" s="62" t="str">
        <f t="shared" si="290"/>
        <v>60614</v>
      </c>
      <c r="G1449" s="255">
        <v>10620052</v>
      </c>
      <c r="H1449" s="1" t="s">
        <v>386</v>
      </c>
      <c r="I1449" s="61">
        <v>40</v>
      </c>
      <c r="J1449" s="61">
        <v>3.3</v>
      </c>
      <c r="K1449" s="61">
        <v>8.1999999999999993</v>
      </c>
      <c r="L1449" s="69">
        <f t="shared" si="291"/>
        <v>1.32</v>
      </c>
      <c r="M1449" s="69">
        <f t="shared" si="292"/>
        <v>3.28</v>
      </c>
      <c r="N1449" s="56">
        <f>INDEX(Rate_Chart!$A$1:$AK$127,MATCH(Data!J1449,Rate_Chart!$A$1:$A$127,0),MATCH(Data!K1449,Rate_Chart!$A$1:$AK$1,0))</f>
        <v>36.558139799999999</v>
      </c>
      <c r="O1449" s="57">
        <f t="shared" si="293"/>
        <v>1462.3255919999999</v>
      </c>
      <c r="P1449" s="58">
        <f t="shared" si="294"/>
        <v>417.0130015209125</v>
      </c>
      <c r="Q1449" s="58">
        <f t="shared" si="295"/>
        <v>278.00866768060831</v>
      </c>
      <c r="R1449" s="66">
        <f t="shared" si="296"/>
        <v>25.590697860000002</v>
      </c>
      <c r="S1449" s="64">
        <f t="shared" si="297"/>
        <v>150</v>
      </c>
      <c r="T1449" s="66">
        <f t="shared" si="298"/>
        <v>1637.91628986</v>
      </c>
      <c r="U1449" s="68">
        <f t="shared" si="299"/>
        <v>40.947907246500002</v>
      </c>
      <c r="V1449" s="68">
        <f t="shared" si="300"/>
        <v>467.08639444676805</v>
      </c>
      <c r="W1449" s="68">
        <f t="shared" si="301"/>
        <v>311.39092963117872</v>
      </c>
    </row>
    <row r="1450" spans="1:23" x14ac:dyDescent="0.25">
      <c r="A1450" s="1" t="s">
        <v>913</v>
      </c>
      <c r="B1450" s="1" t="s">
        <v>395</v>
      </c>
      <c r="C1450" s="1" t="s">
        <v>589</v>
      </c>
      <c r="D1450" s="1" t="s">
        <v>590</v>
      </c>
      <c r="E1450" s="1" t="s">
        <v>350</v>
      </c>
      <c r="F1450" s="62" t="str">
        <f t="shared" si="290"/>
        <v>60614</v>
      </c>
      <c r="G1450" s="255">
        <v>10620052</v>
      </c>
      <c r="H1450" s="1" t="s">
        <v>385</v>
      </c>
      <c r="I1450" s="61">
        <v>27</v>
      </c>
      <c r="J1450" s="61">
        <v>6.6</v>
      </c>
      <c r="K1450" s="61">
        <v>8.8000000000000007</v>
      </c>
      <c r="L1450" s="69">
        <f t="shared" si="291"/>
        <v>1.7819999999999998</v>
      </c>
      <c r="M1450" s="69">
        <f t="shared" si="292"/>
        <v>2.3760000000000003</v>
      </c>
      <c r="N1450" s="56">
        <f>INDEX(Rate_Chart!$A$1:$AK$127,MATCH(Data!J1450,Rate_Chart!$A$1:$A$127,0),MATCH(Data!K1450,Rate_Chart!$A$1:$AK$1,0))</f>
        <v>54.558900000000001</v>
      </c>
      <c r="O1450" s="57">
        <f t="shared" si="293"/>
        <v>1473.0903000000001</v>
      </c>
      <c r="P1450" s="58">
        <f t="shared" si="294"/>
        <v>437.63823529411764</v>
      </c>
      <c r="Q1450" s="58">
        <f t="shared" si="295"/>
        <v>291.75882352941176</v>
      </c>
      <c r="R1450" s="66">
        <f t="shared" si="296"/>
        <v>25.779080250000003</v>
      </c>
      <c r="S1450" s="64">
        <f t="shared" si="297"/>
        <v>101.25</v>
      </c>
      <c r="T1450" s="66">
        <f t="shared" si="298"/>
        <v>1600.1193802500002</v>
      </c>
      <c r="U1450" s="68">
        <f t="shared" si="299"/>
        <v>59.263680750000006</v>
      </c>
      <c r="V1450" s="68">
        <f t="shared" si="300"/>
        <v>475.37711831550803</v>
      </c>
      <c r="W1450" s="68">
        <f t="shared" si="301"/>
        <v>316.91807887700537</v>
      </c>
    </row>
    <row r="1451" spans="1:23" x14ac:dyDescent="0.25">
      <c r="A1451" s="1" t="s">
        <v>913</v>
      </c>
      <c r="B1451" s="1" t="s">
        <v>395</v>
      </c>
      <c r="C1451" s="1" t="s">
        <v>589</v>
      </c>
      <c r="D1451" s="1" t="s">
        <v>590</v>
      </c>
      <c r="E1451" s="1" t="s">
        <v>350</v>
      </c>
      <c r="F1451" s="62" t="str">
        <f t="shared" si="290"/>
        <v>60614</v>
      </c>
      <c r="G1451" s="255">
        <v>10620052</v>
      </c>
      <c r="H1451" s="1" t="s">
        <v>386</v>
      </c>
      <c r="I1451" s="61">
        <v>66</v>
      </c>
      <c r="J1451" s="61">
        <v>3.5</v>
      </c>
      <c r="K1451" s="61">
        <v>8</v>
      </c>
      <c r="L1451" s="69">
        <f t="shared" si="291"/>
        <v>2.31</v>
      </c>
      <c r="M1451" s="69">
        <f t="shared" si="292"/>
        <v>5.28</v>
      </c>
      <c r="N1451" s="56">
        <f>INDEX(Rate_Chart!$A$1:$AK$127,MATCH(Data!J1451,Rate_Chart!$A$1:$A$127,0),MATCH(Data!K1451,Rate_Chart!$A$1:$AK$1,0))</f>
        <v>36.836112000000007</v>
      </c>
      <c r="O1451" s="57">
        <f t="shared" si="293"/>
        <v>2431.1833920000004</v>
      </c>
      <c r="P1451" s="58">
        <f t="shared" si="294"/>
        <v>417.01258867924531</v>
      </c>
      <c r="Q1451" s="58">
        <f t="shared" si="295"/>
        <v>278.00839245283021</v>
      </c>
      <c r="R1451" s="66">
        <f t="shared" si="296"/>
        <v>42.545709360000011</v>
      </c>
      <c r="S1451" s="64">
        <f t="shared" si="297"/>
        <v>247.5</v>
      </c>
      <c r="T1451" s="66">
        <f t="shared" si="298"/>
        <v>2721.2291013600002</v>
      </c>
      <c r="U1451" s="68">
        <f t="shared" si="299"/>
        <v>41.230743960000005</v>
      </c>
      <c r="V1451" s="68">
        <f t="shared" si="300"/>
        <v>466.76313916981132</v>
      </c>
      <c r="W1451" s="68">
        <f t="shared" si="301"/>
        <v>311.17542611320755</v>
      </c>
    </row>
    <row r="1452" spans="1:23" x14ac:dyDescent="0.25">
      <c r="A1452" s="1" t="s">
        <v>914</v>
      </c>
      <c r="B1452" s="1" t="s">
        <v>394</v>
      </c>
      <c r="C1452" s="1" t="s">
        <v>589</v>
      </c>
      <c r="D1452" s="1" t="s">
        <v>590</v>
      </c>
      <c r="E1452" s="1" t="s">
        <v>350</v>
      </c>
      <c r="F1452" s="62" t="str">
        <f t="shared" si="290"/>
        <v>60614</v>
      </c>
      <c r="G1452" s="255">
        <v>10620052</v>
      </c>
      <c r="H1452" s="1" t="s">
        <v>385</v>
      </c>
      <c r="I1452" s="61">
        <v>64</v>
      </c>
      <c r="J1452" s="61">
        <v>6.8</v>
      </c>
      <c r="K1452" s="61">
        <v>8.8000000000000007</v>
      </c>
      <c r="L1452" s="69">
        <f t="shared" si="291"/>
        <v>4.3520000000000003</v>
      </c>
      <c r="M1452" s="69">
        <f t="shared" si="292"/>
        <v>5.6320000000000006</v>
      </c>
      <c r="N1452" s="56">
        <f>INDEX(Rate_Chart!$A$1:$AK$127,MATCH(Data!J1452,Rate_Chart!$A$1:$A$127,0),MATCH(Data!K1452,Rate_Chart!$A$1:$AK$1,0))</f>
        <v>56.212200000000003</v>
      </c>
      <c r="O1452" s="57">
        <f t="shared" si="293"/>
        <v>3597.5808000000002</v>
      </c>
      <c r="P1452" s="58">
        <f t="shared" si="294"/>
        <v>443.78052631578947</v>
      </c>
      <c r="Q1452" s="58">
        <f t="shared" si="295"/>
        <v>295.8536842105263</v>
      </c>
      <c r="R1452" s="66">
        <f t="shared" si="296"/>
        <v>62.957664000000008</v>
      </c>
      <c r="S1452" s="64">
        <f t="shared" si="297"/>
        <v>240</v>
      </c>
      <c r="T1452" s="66">
        <f t="shared" si="298"/>
        <v>3900.5384640000002</v>
      </c>
      <c r="U1452" s="68">
        <f t="shared" si="299"/>
        <v>60.945913500000003</v>
      </c>
      <c r="V1452" s="68">
        <f t="shared" si="300"/>
        <v>481.15194868421054</v>
      </c>
      <c r="W1452" s="68">
        <f t="shared" si="301"/>
        <v>320.76796578947369</v>
      </c>
    </row>
    <row r="1453" spans="1:23" x14ac:dyDescent="0.25">
      <c r="A1453" s="1" t="s">
        <v>914</v>
      </c>
      <c r="B1453" s="1" t="s">
        <v>394</v>
      </c>
      <c r="C1453" s="1" t="s">
        <v>589</v>
      </c>
      <c r="D1453" s="1" t="s">
        <v>590</v>
      </c>
      <c r="E1453" s="1" t="s">
        <v>350</v>
      </c>
      <c r="F1453" s="62" t="str">
        <f t="shared" si="290"/>
        <v>60614</v>
      </c>
      <c r="G1453" s="255">
        <v>10620052</v>
      </c>
      <c r="H1453" s="1" t="s">
        <v>386</v>
      </c>
      <c r="I1453" s="61">
        <v>100</v>
      </c>
      <c r="J1453" s="61">
        <v>3</v>
      </c>
      <c r="K1453" s="61">
        <v>8</v>
      </c>
      <c r="L1453" s="69">
        <f t="shared" si="291"/>
        <v>3</v>
      </c>
      <c r="M1453" s="69">
        <f t="shared" si="292"/>
        <v>8</v>
      </c>
      <c r="N1453" s="56">
        <f>INDEX(Rate_Chart!$A$1:$AK$127,MATCH(Data!J1453,Rate_Chart!$A$1:$A$127,0),MATCH(Data!K1453,Rate_Chart!$A$1:$AK$1,0))</f>
        <v>34.751112000000006</v>
      </c>
      <c r="O1453" s="57">
        <f t="shared" si="293"/>
        <v>3475.1112000000007</v>
      </c>
      <c r="P1453" s="58">
        <f t="shared" si="294"/>
        <v>417.01334400000002</v>
      </c>
      <c r="Q1453" s="58">
        <f t="shared" si="295"/>
        <v>278.00889599999999</v>
      </c>
      <c r="R1453" s="66">
        <f t="shared" si="296"/>
        <v>60.814446000000018</v>
      </c>
      <c r="S1453" s="64">
        <f t="shared" si="297"/>
        <v>375</v>
      </c>
      <c r="T1453" s="66">
        <f t="shared" si="298"/>
        <v>3910.9256460000006</v>
      </c>
      <c r="U1453" s="68">
        <f t="shared" si="299"/>
        <v>39.109256460000005</v>
      </c>
      <c r="V1453" s="68">
        <f t="shared" si="300"/>
        <v>469.31107752000003</v>
      </c>
      <c r="W1453" s="68">
        <f t="shared" si="301"/>
        <v>312.87405168000004</v>
      </c>
    </row>
    <row r="1454" spans="1:23" x14ac:dyDescent="0.25">
      <c r="A1454" s="1" t="s">
        <v>914</v>
      </c>
      <c r="B1454" s="1" t="s">
        <v>395</v>
      </c>
      <c r="C1454" s="1" t="s">
        <v>589</v>
      </c>
      <c r="D1454" s="1" t="s">
        <v>590</v>
      </c>
      <c r="E1454" s="1" t="s">
        <v>350</v>
      </c>
      <c r="F1454" s="62" t="str">
        <f t="shared" si="290"/>
        <v>60614</v>
      </c>
      <c r="G1454" s="255">
        <v>10620052</v>
      </c>
      <c r="H1454" s="1" t="s">
        <v>385</v>
      </c>
      <c r="I1454" s="61">
        <v>30</v>
      </c>
      <c r="J1454" s="61">
        <v>7</v>
      </c>
      <c r="K1454" s="61">
        <v>9</v>
      </c>
      <c r="L1454" s="69">
        <f t="shared" si="291"/>
        <v>2.1</v>
      </c>
      <c r="M1454" s="69">
        <f t="shared" si="292"/>
        <v>2.7</v>
      </c>
      <c r="N1454" s="56">
        <f>INDEX(Rate_Chart!$A$1:$AK$127,MATCH(Data!J1454,Rate_Chart!$A$1:$A$127,0),MATCH(Data!K1454,Rate_Chart!$A$1:$AK$1,0))</f>
        <v>58.45</v>
      </c>
      <c r="O1454" s="57">
        <f t="shared" si="293"/>
        <v>1753.5</v>
      </c>
      <c r="P1454" s="58">
        <f t="shared" si="294"/>
        <v>449.61538461538464</v>
      </c>
      <c r="Q1454" s="58">
        <f t="shared" si="295"/>
        <v>299.74358974358978</v>
      </c>
      <c r="R1454" s="66">
        <f t="shared" si="296"/>
        <v>30.686250000000005</v>
      </c>
      <c r="S1454" s="64">
        <f t="shared" si="297"/>
        <v>112.5</v>
      </c>
      <c r="T1454" s="66">
        <f t="shared" si="298"/>
        <v>1896.68625</v>
      </c>
      <c r="U1454" s="68">
        <f t="shared" si="299"/>
        <v>63.222875000000002</v>
      </c>
      <c r="V1454" s="68">
        <f t="shared" si="300"/>
        <v>486.32980769230767</v>
      </c>
      <c r="W1454" s="68">
        <f t="shared" si="301"/>
        <v>324.21987179487178</v>
      </c>
    </row>
    <row r="1455" spans="1:23" x14ac:dyDescent="0.25">
      <c r="A1455" s="1" t="s">
        <v>914</v>
      </c>
      <c r="B1455" s="1" t="s">
        <v>395</v>
      </c>
      <c r="C1455" s="1" t="s">
        <v>589</v>
      </c>
      <c r="D1455" s="1" t="s">
        <v>590</v>
      </c>
      <c r="E1455" s="1" t="s">
        <v>350</v>
      </c>
      <c r="F1455" s="62" t="str">
        <f t="shared" si="290"/>
        <v>60614</v>
      </c>
      <c r="G1455" s="255">
        <v>10620052</v>
      </c>
      <c r="H1455" s="1" t="s">
        <v>386</v>
      </c>
      <c r="I1455" s="61">
        <v>79</v>
      </c>
      <c r="J1455" s="61">
        <v>3</v>
      </c>
      <c r="K1455" s="61">
        <v>8</v>
      </c>
      <c r="L1455" s="69">
        <f t="shared" si="291"/>
        <v>2.37</v>
      </c>
      <c r="M1455" s="69">
        <f t="shared" si="292"/>
        <v>6.32</v>
      </c>
      <c r="N1455" s="56">
        <f>INDEX(Rate_Chart!$A$1:$AK$127,MATCH(Data!J1455,Rate_Chart!$A$1:$A$127,0),MATCH(Data!K1455,Rate_Chart!$A$1:$AK$1,0))</f>
        <v>34.751112000000006</v>
      </c>
      <c r="O1455" s="57">
        <f t="shared" si="293"/>
        <v>2745.3378480000006</v>
      </c>
      <c r="P1455" s="58">
        <f t="shared" si="294"/>
        <v>417.01334400000002</v>
      </c>
      <c r="Q1455" s="58">
        <f t="shared" si="295"/>
        <v>278.00889599999999</v>
      </c>
      <c r="R1455" s="66">
        <f t="shared" si="296"/>
        <v>48.043412340000017</v>
      </c>
      <c r="S1455" s="64">
        <f t="shared" si="297"/>
        <v>296.25</v>
      </c>
      <c r="T1455" s="66">
        <f t="shared" si="298"/>
        <v>3089.6312603400006</v>
      </c>
      <c r="U1455" s="68">
        <f t="shared" si="299"/>
        <v>39.109256460000005</v>
      </c>
      <c r="V1455" s="68">
        <f t="shared" si="300"/>
        <v>469.31107752000003</v>
      </c>
      <c r="W1455" s="68">
        <f t="shared" si="301"/>
        <v>312.87405168000004</v>
      </c>
    </row>
    <row r="1456" spans="1:23" x14ac:dyDescent="0.25">
      <c r="A1456" s="1" t="s">
        <v>915</v>
      </c>
      <c r="B1456" s="1" t="s">
        <v>394</v>
      </c>
      <c r="C1456" s="1" t="s">
        <v>589</v>
      </c>
      <c r="D1456" s="1" t="s">
        <v>590</v>
      </c>
      <c r="E1456" s="1" t="s">
        <v>350</v>
      </c>
      <c r="F1456" s="62" t="str">
        <f t="shared" si="290"/>
        <v>60614</v>
      </c>
      <c r="G1456" s="255">
        <v>10620052</v>
      </c>
      <c r="H1456" s="1" t="s">
        <v>385</v>
      </c>
      <c r="I1456" s="61">
        <v>53</v>
      </c>
      <c r="J1456" s="61">
        <v>6.9</v>
      </c>
      <c r="K1456" s="61">
        <v>8.8000000000000007</v>
      </c>
      <c r="L1456" s="69">
        <f t="shared" si="291"/>
        <v>3.6570000000000005</v>
      </c>
      <c r="M1456" s="69">
        <f t="shared" si="292"/>
        <v>4.6640000000000006</v>
      </c>
      <c r="N1456" s="56">
        <f>INDEX(Rate_Chart!$A$1:$AK$127,MATCH(Data!J1456,Rate_Chart!$A$1:$A$127,0),MATCH(Data!K1456,Rate_Chart!$A$1:$AK$1,0))</f>
        <v>57.038850000000004</v>
      </c>
      <c r="O1456" s="57">
        <f t="shared" si="293"/>
        <v>3023.0590500000003</v>
      </c>
      <c r="P1456" s="58">
        <f t="shared" si="294"/>
        <v>446.77950391644907</v>
      </c>
      <c r="Q1456" s="58">
        <f t="shared" si="295"/>
        <v>297.85300261096603</v>
      </c>
      <c r="R1456" s="66">
        <f t="shared" si="296"/>
        <v>52.903533375000009</v>
      </c>
      <c r="S1456" s="64">
        <f t="shared" si="297"/>
        <v>198.75</v>
      </c>
      <c r="T1456" s="66">
        <f t="shared" si="298"/>
        <v>3274.7125833750001</v>
      </c>
      <c r="U1456" s="68">
        <f t="shared" si="299"/>
        <v>61.787029875000002</v>
      </c>
      <c r="V1456" s="68">
        <f t="shared" si="300"/>
        <v>483.97151338120102</v>
      </c>
      <c r="W1456" s="68">
        <f t="shared" si="301"/>
        <v>322.64767558746735</v>
      </c>
    </row>
    <row r="1457" spans="1:23" x14ac:dyDescent="0.25">
      <c r="A1457" s="1" t="s">
        <v>915</v>
      </c>
      <c r="B1457" s="1" t="s">
        <v>394</v>
      </c>
      <c r="C1457" s="1" t="s">
        <v>589</v>
      </c>
      <c r="D1457" s="1" t="s">
        <v>590</v>
      </c>
      <c r="E1457" s="1" t="s">
        <v>350</v>
      </c>
      <c r="F1457" s="62" t="str">
        <f t="shared" si="290"/>
        <v>60614</v>
      </c>
      <c r="G1457" s="255">
        <v>10620052</v>
      </c>
      <c r="H1457" s="1" t="s">
        <v>386</v>
      </c>
      <c r="I1457" s="61">
        <v>48</v>
      </c>
      <c r="J1457" s="61">
        <v>3</v>
      </c>
      <c r="K1457" s="61">
        <v>8</v>
      </c>
      <c r="L1457" s="69">
        <f t="shared" si="291"/>
        <v>1.44</v>
      </c>
      <c r="M1457" s="69">
        <f t="shared" si="292"/>
        <v>3.84</v>
      </c>
      <c r="N1457" s="56">
        <f>INDEX(Rate_Chart!$A$1:$AK$127,MATCH(Data!J1457,Rate_Chart!$A$1:$A$127,0),MATCH(Data!K1457,Rate_Chart!$A$1:$AK$1,0))</f>
        <v>34.751112000000006</v>
      </c>
      <c r="O1457" s="57">
        <f t="shared" si="293"/>
        <v>1668.0533760000003</v>
      </c>
      <c r="P1457" s="58">
        <f t="shared" si="294"/>
        <v>417.01334400000002</v>
      </c>
      <c r="Q1457" s="58">
        <f t="shared" si="295"/>
        <v>278.00889599999999</v>
      </c>
      <c r="R1457" s="66">
        <f t="shared" si="296"/>
        <v>29.190934080000009</v>
      </c>
      <c r="S1457" s="64">
        <f t="shared" si="297"/>
        <v>180</v>
      </c>
      <c r="T1457" s="66">
        <f t="shared" si="298"/>
        <v>1877.2443100800003</v>
      </c>
      <c r="U1457" s="68">
        <f t="shared" si="299"/>
        <v>39.109256460000005</v>
      </c>
      <c r="V1457" s="68">
        <f t="shared" si="300"/>
        <v>469.31107752000003</v>
      </c>
      <c r="W1457" s="68">
        <f t="shared" si="301"/>
        <v>312.87405168000004</v>
      </c>
    </row>
    <row r="1458" spans="1:23" x14ac:dyDescent="0.25">
      <c r="A1458" s="1" t="s">
        <v>915</v>
      </c>
      <c r="B1458" s="1" t="s">
        <v>395</v>
      </c>
      <c r="C1458" s="1" t="s">
        <v>589</v>
      </c>
      <c r="D1458" s="1" t="s">
        <v>590</v>
      </c>
      <c r="E1458" s="1" t="s">
        <v>350</v>
      </c>
      <c r="F1458" s="62" t="str">
        <f t="shared" si="290"/>
        <v>60614</v>
      </c>
      <c r="G1458" s="255">
        <v>10620052</v>
      </c>
      <c r="H1458" s="1" t="s">
        <v>385</v>
      </c>
      <c r="I1458" s="61">
        <v>10</v>
      </c>
      <c r="J1458" s="61">
        <v>6.5</v>
      </c>
      <c r="K1458" s="61">
        <v>8.8000000000000007</v>
      </c>
      <c r="L1458" s="69">
        <f t="shared" si="291"/>
        <v>0.65</v>
      </c>
      <c r="M1458" s="69">
        <f t="shared" si="292"/>
        <v>0.88</v>
      </c>
      <c r="N1458" s="56">
        <f>INDEX(Rate_Chart!$A$1:$AK$127,MATCH(Data!J1458,Rate_Chart!$A$1:$A$127,0),MATCH(Data!K1458,Rate_Chart!$A$1:$AK$1,0))</f>
        <v>53.732250000000001</v>
      </c>
      <c r="O1458" s="57">
        <f t="shared" si="293"/>
        <v>537.32249999999999</v>
      </c>
      <c r="P1458" s="58">
        <f t="shared" si="294"/>
        <v>434.49258760107813</v>
      </c>
      <c r="Q1458" s="58">
        <f t="shared" si="295"/>
        <v>289.66172506738542</v>
      </c>
      <c r="R1458" s="66">
        <f t="shared" si="296"/>
        <v>9.4031437499999999</v>
      </c>
      <c r="S1458" s="64">
        <f t="shared" si="297"/>
        <v>37.5</v>
      </c>
      <c r="T1458" s="66">
        <f t="shared" si="298"/>
        <v>584.22564375000002</v>
      </c>
      <c r="U1458" s="68">
        <f t="shared" si="299"/>
        <v>58.422564375</v>
      </c>
      <c r="V1458" s="68">
        <f t="shared" si="300"/>
        <v>472.41965801886789</v>
      </c>
      <c r="W1458" s="68">
        <f t="shared" si="301"/>
        <v>314.94643867924526</v>
      </c>
    </row>
    <row r="1459" spans="1:23" x14ac:dyDescent="0.25">
      <c r="A1459" s="1" t="s">
        <v>915</v>
      </c>
      <c r="B1459" s="1" t="s">
        <v>395</v>
      </c>
      <c r="C1459" s="1" t="s">
        <v>589</v>
      </c>
      <c r="D1459" s="1" t="s">
        <v>590</v>
      </c>
      <c r="E1459" s="1" t="s">
        <v>350</v>
      </c>
      <c r="F1459" s="62" t="str">
        <f t="shared" si="290"/>
        <v>60614</v>
      </c>
      <c r="G1459" s="255">
        <v>10620052</v>
      </c>
      <c r="H1459" s="1" t="s">
        <v>386</v>
      </c>
      <c r="I1459" s="61">
        <v>34</v>
      </c>
      <c r="J1459" s="61">
        <v>3</v>
      </c>
      <c r="K1459" s="61">
        <v>8</v>
      </c>
      <c r="L1459" s="69">
        <f t="shared" si="291"/>
        <v>1.02</v>
      </c>
      <c r="M1459" s="69">
        <f t="shared" si="292"/>
        <v>2.72</v>
      </c>
      <c r="N1459" s="56">
        <f>INDEX(Rate_Chart!$A$1:$AK$127,MATCH(Data!J1459,Rate_Chart!$A$1:$A$127,0),MATCH(Data!K1459,Rate_Chart!$A$1:$AK$1,0))</f>
        <v>34.751112000000006</v>
      </c>
      <c r="O1459" s="57">
        <f t="shared" si="293"/>
        <v>1181.5378080000003</v>
      </c>
      <c r="P1459" s="58">
        <f t="shared" si="294"/>
        <v>417.01334400000002</v>
      </c>
      <c r="Q1459" s="58">
        <f t="shared" si="295"/>
        <v>278.00889599999999</v>
      </c>
      <c r="R1459" s="66">
        <f t="shared" si="296"/>
        <v>20.676911640000007</v>
      </c>
      <c r="S1459" s="64">
        <f t="shared" si="297"/>
        <v>127.5</v>
      </c>
      <c r="T1459" s="66">
        <f t="shared" si="298"/>
        <v>1329.7147196400003</v>
      </c>
      <c r="U1459" s="68">
        <f t="shared" si="299"/>
        <v>39.109256460000012</v>
      </c>
      <c r="V1459" s="68">
        <f t="shared" si="300"/>
        <v>469.31107752000008</v>
      </c>
      <c r="W1459" s="68">
        <f t="shared" si="301"/>
        <v>312.87405168000004</v>
      </c>
    </row>
    <row r="1460" spans="1:23" x14ac:dyDescent="0.25">
      <c r="A1460" s="1" t="s">
        <v>916</v>
      </c>
      <c r="B1460" s="1" t="s">
        <v>394</v>
      </c>
      <c r="C1460" s="1" t="s">
        <v>589</v>
      </c>
      <c r="D1460" s="1" t="s">
        <v>590</v>
      </c>
      <c r="E1460" s="1" t="s">
        <v>350</v>
      </c>
      <c r="F1460" s="62" t="str">
        <f t="shared" si="290"/>
        <v>60614</v>
      </c>
      <c r="G1460" s="255">
        <v>10620052</v>
      </c>
      <c r="H1460" s="1" t="s">
        <v>385</v>
      </c>
      <c r="I1460" s="61">
        <v>49</v>
      </c>
      <c r="J1460" s="61">
        <v>7</v>
      </c>
      <c r="K1460" s="61">
        <v>8.8000000000000007</v>
      </c>
      <c r="L1460" s="69">
        <f t="shared" si="291"/>
        <v>3.43</v>
      </c>
      <c r="M1460" s="69">
        <f t="shared" si="292"/>
        <v>4.3120000000000003</v>
      </c>
      <c r="N1460" s="56">
        <f>INDEX(Rate_Chart!$A$1:$AK$127,MATCH(Data!J1460,Rate_Chart!$A$1:$A$127,0),MATCH(Data!K1460,Rate_Chart!$A$1:$AK$1,0))</f>
        <v>57.865500000000004</v>
      </c>
      <c r="O1460" s="57">
        <f t="shared" si="293"/>
        <v>2835.4095000000002</v>
      </c>
      <c r="P1460" s="58">
        <f t="shared" si="294"/>
        <v>449.73186528497411</v>
      </c>
      <c r="Q1460" s="58">
        <f t="shared" si="295"/>
        <v>299.82124352331607</v>
      </c>
      <c r="R1460" s="66">
        <f t="shared" si="296"/>
        <v>49.619666250000009</v>
      </c>
      <c r="S1460" s="64">
        <f t="shared" si="297"/>
        <v>183.75</v>
      </c>
      <c r="T1460" s="66">
        <f t="shared" si="298"/>
        <v>3068.7791662500003</v>
      </c>
      <c r="U1460" s="68">
        <f t="shared" si="299"/>
        <v>62.628146250000007</v>
      </c>
      <c r="V1460" s="68">
        <f t="shared" si="300"/>
        <v>486.74725064766841</v>
      </c>
      <c r="W1460" s="68">
        <f t="shared" si="301"/>
        <v>324.49816709844561</v>
      </c>
    </row>
    <row r="1461" spans="1:23" x14ac:dyDescent="0.25">
      <c r="A1461" s="1" t="s">
        <v>916</v>
      </c>
      <c r="B1461" s="1" t="s">
        <v>394</v>
      </c>
      <c r="C1461" s="1" t="s">
        <v>589</v>
      </c>
      <c r="D1461" s="1" t="s">
        <v>590</v>
      </c>
      <c r="E1461" s="1" t="s">
        <v>350</v>
      </c>
      <c r="F1461" s="62" t="str">
        <f t="shared" si="290"/>
        <v>60614</v>
      </c>
      <c r="G1461" s="255">
        <v>10620052</v>
      </c>
      <c r="H1461" s="1" t="s">
        <v>386</v>
      </c>
      <c r="I1461" s="61">
        <v>108</v>
      </c>
      <c r="J1461" s="61">
        <v>3.4</v>
      </c>
      <c r="K1461" s="61">
        <v>8</v>
      </c>
      <c r="L1461" s="69">
        <f t="shared" si="291"/>
        <v>3.6719999999999997</v>
      </c>
      <c r="M1461" s="69">
        <f t="shared" si="292"/>
        <v>8.64</v>
      </c>
      <c r="N1461" s="56">
        <f>INDEX(Rate_Chart!$A$1:$AK$127,MATCH(Data!J1461,Rate_Chart!$A$1:$A$127,0),MATCH(Data!K1461,Rate_Chart!$A$1:$AK$1,0))</f>
        <v>36.419112000000005</v>
      </c>
      <c r="O1461" s="57">
        <f t="shared" si="293"/>
        <v>3933.2640960000008</v>
      </c>
      <c r="P1461" s="58">
        <f t="shared" si="294"/>
        <v>417.01273282442747</v>
      </c>
      <c r="Q1461" s="58">
        <f t="shared" si="295"/>
        <v>278.00848854961833</v>
      </c>
      <c r="R1461" s="66">
        <f t="shared" si="296"/>
        <v>68.832121680000014</v>
      </c>
      <c r="S1461" s="64">
        <f t="shared" si="297"/>
        <v>405</v>
      </c>
      <c r="T1461" s="66">
        <f t="shared" si="298"/>
        <v>4407.0962176800003</v>
      </c>
      <c r="U1461" s="68">
        <f t="shared" si="299"/>
        <v>40.806446460000004</v>
      </c>
      <c r="V1461" s="68">
        <f t="shared" si="300"/>
        <v>467.24938694656487</v>
      </c>
      <c r="W1461" s="68">
        <f t="shared" si="301"/>
        <v>311.49959129770991</v>
      </c>
    </row>
    <row r="1462" spans="1:23" x14ac:dyDescent="0.25">
      <c r="A1462" s="1" t="s">
        <v>917</v>
      </c>
      <c r="B1462" s="1" t="s">
        <v>394</v>
      </c>
      <c r="C1462" s="1" t="s">
        <v>589</v>
      </c>
      <c r="D1462" s="1" t="s">
        <v>590</v>
      </c>
      <c r="E1462" s="1" t="s">
        <v>350</v>
      </c>
      <c r="F1462" s="62" t="str">
        <f t="shared" si="290"/>
        <v>60614</v>
      </c>
      <c r="G1462" s="255">
        <v>10620052</v>
      </c>
      <c r="H1462" s="1" t="s">
        <v>385</v>
      </c>
      <c r="I1462" s="61">
        <v>63</v>
      </c>
      <c r="J1462" s="61">
        <v>7.1</v>
      </c>
      <c r="K1462" s="61">
        <v>8.8000000000000007</v>
      </c>
      <c r="L1462" s="69">
        <f t="shared" si="291"/>
        <v>4.4729999999999999</v>
      </c>
      <c r="M1462" s="69">
        <f t="shared" si="292"/>
        <v>5.5440000000000005</v>
      </c>
      <c r="N1462" s="56">
        <f>INDEX(Rate_Chart!$A$1:$AK$127,MATCH(Data!J1462,Rate_Chart!$A$1:$A$127,0),MATCH(Data!K1462,Rate_Chart!$A$1:$AK$1,0))</f>
        <v>58.692149999999998</v>
      </c>
      <c r="O1462" s="57">
        <f t="shared" si="293"/>
        <v>3697.60545</v>
      </c>
      <c r="P1462" s="58">
        <f t="shared" si="294"/>
        <v>452.63868894601546</v>
      </c>
      <c r="Q1462" s="58">
        <f t="shared" si="295"/>
        <v>301.75912596401031</v>
      </c>
      <c r="R1462" s="66">
        <f t="shared" si="296"/>
        <v>64.708095375000013</v>
      </c>
      <c r="S1462" s="64">
        <f t="shared" si="297"/>
        <v>236.25</v>
      </c>
      <c r="T1462" s="66">
        <f t="shared" si="298"/>
        <v>3998.5635453750001</v>
      </c>
      <c r="U1462" s="68">
        <f t="shared" si="299"/>
        <v>63.469262624999999</v>
      </c>
      <c r="V1462" s="68">
        <f t="shared" si="300"/>
        <v>489.48017448586126</v>
      </c>
      <c r="W1462" s="68">
        <f t="shared" si="301"/>
        <v>326.32011632390748</v>
      </c>
    </row>
    <row r="1463" spans="1:23" x14ac:dyDescent="0.25">
      <c r="A1463" s="1" t="s">
        <v>917</v>
      </c>
      <c r="B1463" s="1" t="s">
        <v>394</v>
      </c>
      <c r="C1463" s="1" t="s">
        <v>589</v>
      </c>
      <c r="D1463" s="1" t="s">
        <v>590</v>
      </c>
      <c r="E1463" s="1" t="s">
        <v>350</v>
      </c>
      <c r="F1463" s="62" t="str">
        <f t="shared" si="290"/>
        <v>60614</v>
      </c>
      <c r="G1463" s="255">
        <v>10620052</v>
      </c>
      <c r="H1463" s="1" t="s">
        <v>386</v>
      </c>
      <c r="I1463" s="61">
        <v>56</v>
      </c>
      <c r="J1463" s="61">
        <v>3.1</v>
      </c>
      <c r="K1463" s="61">
        <v>8</v>
      </c>
      <c r="L1463" s="69">
        <f t="shared" si="291"/>
        <v>1.736</v>
      </c>
      <c r="M1463" s="69">
        <f t="shared" si="292"/>
        <v>4.4800000000000004</v>
      </c>
      <c r="N1463" s="56">
        <f>INDEX(Rate_Chart!$A$1:$AK$127,MATCH(Data!J1463,Rate_Chart!$A$1:$A$127,0),MATCH(Data!K1463,Rate_Chart!$A$1:$AK$1,0))</f>
        <v>35.168112000000008</v>
      </c>
      <c r="O1463" s="57">
        <f t="shared" si="293"/>
        <v>1969.4142720000004</v>
      </c>
      <c r="P1463" s="58">
        <f t="shared" si="294"/>
        <v>417.01318577075102</v>
      </c>
      <c r="Q1463" s="58">
        <f t="shared" si="295"/>
        <v>278.00879051383401</v>
      </c>
      <c r="R1463" s="66">
        <f t="shared" si="296"/>
        <v>34.464749760000011</v>
      </c>
      <c r="S1463" s="64">
        <f t="shared" si="297"/>
        <v>210</v>
      </c>
      <c r="T1463" s="66">
        <f t="shared" si="298"/>
        <v>2213.8790217600003</v>
      </c>
      <c r="U1463" s="68">
        <f t="shared" si="299"/>
        <v>39.533553960000006</v>
      </c>
      <c r="V1463" s="68">
        <f t="shared" si="300"/>
        <v>468.77731968379447</v>
      </c>
      <c r="W1463" s="68">
        <f t="shared" si="301"/>
        <v>312.51821312252963</v>
      </c>
    </row>
    <row r="1464" spans="1:23" x14ac:dyDescent="0.25">
      <c r="A1464" s="1" t="s">
        <v>883</v>
      </c>
      <c r="B1464" s="1" t="s">
        <v>394</v>
      </c>
      <c r="C1464" s="1" t="s">
        <v>589</v>
      </c>
      <c r="D1464" s="1" t="s">
        <v>590</v>
      </c>
      <c r="E1464" s="1" t="s">
        <v>350</v>
      </c>
      <c r="F1464" s="62" t="str">
        <f t="shared" si="290"/>
        <v>60614</v>
      </c>
      <c r="G1464" s="255">
        <v>10620052</v>
      </c>
      <c r="H1464" s="1" t="s">
        <v>385</v>
      </c>
      <c r="I1464" s="61">
        <v>23</v>
      </c>
      <c r="J1464" s="61">
        <v>6.8</v>
      </c>
      <c r="K1464" s="61">
        <v>9</v>
      </c>
      <c r="L1464" s="69">
        <f t="shared" si="291"/>
        <v>1.5640000000000001</v>
      </c>
      <c r="M1464" s="69">
        <f t="shared" si="292"/>
        <v>2.0699999999999998</v>
      </c>
      <c r="N1464" s="56">
        <f>INDEX(Rate_Chart!$A$1:$AK$127,MATCH(Data!J1464,Rate_Chart!$A$1:$A$127,0),MATCH(Data!K1464,Rate_Chart!$A$1:$AK$1,0))</f>
        <v>56.78</v>
      </c>
      <c r="O1464" s="57">
        <f t="shared" si="293"/>
        <v>1305.94</v>
      </c>
      <c r="P1464" s="58">
        <f t="shared" si="294"/>
        <v>443.59375</v>
      </c>
      <c r="Q1464" s="58">
        <f t="shared" si="295"/>
        <v>295.72916666666669</v>
      </c>
      <c r="R1464" s="66">
        <f t="shared" si="296"/>
        <v>22.853950000000005</v>
      </c>
      <c r="S1464" s="64">
        <f t="shared" si="297"/>
        <v>86.25</v>
      </c>
      <c r="T1464" s="66">
        <f t="shared" si="298"/>
        <v>1415.04395</v>
      </c>
      <c r="U1464" s="68">
        <f t="shared" si="299"/>
        <v>61.523649999999996</v>
      </c>
      <c r="V1464" s="68">
        <f t="shared" si="300"/>
        <v>480.65351562499995</v>
      </c>
      <c r="W1464" s="68">
        <f t="shared" si="301"/>
        <v>320.4356770833333</v>
      </c>
    </row>
    <row r="1465" spans="1:23" x14ac:dyDescent="0.25">
      <c r="A1465" s="1" t="s">
        <v>885</v>
      </c>
      <c r="B1465" s="1" t="s">
        <v>394</v>
      </c>
      <c r="C1465" s="1" t="s">
        <v>589</v>
      </c>
      <c r="D1465" s="1" t="s">
        <v>590</v>
      </c>
      <c r="E1465" s="1" t="s">
        <v>350</v>
      </c>
      <c r="F1465" s="62" t="str">
        <f t="shared" si="290"/>
        <v>60614</v>
      </c>
      <c r="G1465" s="255">
        <v>10620052</v>
      </c>
      <c r="H1465" s="1" t="s">
        <v>385</v>
      </c>
      <c r="I1465" s="61">
        <v>54</v>
      </c>
      <c r="J1465" s="61">
        <v>7</v>
      </c>
      <c r="K1465" s="61">
        <v>8.8000000000000007</v>
      </c>
      <c r="L1465" s="69">
        <f t="shared" si="291"/>
        <v>3.78</v>
      </c>
      <c r="M1465" s="69">
        <f t="shared" si="292"/>
        <v>4.7520000000000007</v>
      </c>
      <c r="N1465" s="56">
        <f>INDEX(Rate_Chart!$A$1:$AK$127,MATCH(Data!J1465,Rate_Chart!$A$1:$A$127,0),MATCH(Data!K1465,Rate_Chart!$A$1:$AK$1,0))</f>
        <v>57.865500000000004</v>
      </c>
      <c r="O1465" s="57">
        <f t="shared" si="293"/>
        <v>3124.7370000000001</v>
      </c>
      <c r="P1465" s="58">
        <f t="shared" si="294"/>
        <v>449.73186528497411</v>
      </c>
      <c r="Q1465" s="58">
        <f t="shared" si="295"/>
        <v>299.82124352331607</v>
      </c>
      <c r="R1465" s="66">
        <f t="shared" si="296"/>
        <v>54.68289750000001</v>
      </c>
      <c r="S1465" s="64">
        <f t="shared" si="297"/>
        <v>202.5</v>
      </c>
      <c r="T1465" s="66">
        <f t="shared" si="298"/>
        <v>3381.9198974999999</v>
      </c>
      <c r="U1465" s="68">
        <f t="shared" si="299"/>
        <v>62.62814625</v>
      </c>
      <c r="V1465" s="68">
        <f t="shared" si="300"/>
        <v>486.74725064766835</v>
      </c>
      <c r="W1465" s="68">
        <f t="shared" si="301"/>
        <v>324.49816709844555</v>
      </c>
    </row>
    <row r="1466" spans="1:23" x14ac:dyDescent="0.25">
      <c r="A1466" s="1" t="s">
        <v>885</v>
      </c>
      <c r="B1466" s="1" t="s">
        <v>394</v>
      </c>
      <c r="C1466" s="1" t="s">
        <v>589</v>
      </c>
      <c r="D1466" s="1" t="s">
        <v>590</v>
      </c>
      <c r="E1466" s="1" t="s">
        <v>350</v>
      </c>
      <c r="F1466" s="62" t="str">
        <f t="shared" si="290"/>
        <v>60614</v>
      </c>
      <c r="G1466" s="255">
        <v>10620052</v>
      </c>
      <c r="H1466" s="1" t="s">
        <v>386</v>
      </c>
      <c r="I1466" s="61">
        <v>35</v>
      </c>
      <c r="J1466" s="61">
        <v>3.3</v>
      </c>
      <c r="K1466" s="61">
        <v>8</v>
      </c>
      <c r="L1466" s="69">
        <f t="shared" si="291"/>
        <v>1.155</v>
      </c>
      <c r="M1466" s="69">
        <f t="shared" si="292"/>
        <v>2.8</v>
      </c>
      <c r="N1466" s="56">
        <f>INDEX(Rate_Chart!$A$1:$AK$127,MATCH(Data!J1466,Rate_Chart!$A$1:$A$127,0),MATCH(Data!K1466,Rate_Chart!$A$1:$AK$1,0))</f>
        <v>36.002112000000004</v>
      </c>
      <c r="O1466" s="57">
        <f t="shared" si="293"/>
        <v>1260.07392</v>
      </c>
      <c r="P1466" s="58">
        <f t="shared" si="294"/>
        <v>417.01288030888031</v>
      </c>
      <c r="Q1466" s="58">
        <f t="shared" si="295"/>
        <v>278.00858687258687</v>
      </c>
      <c r="R1466" s="66">
        <f t="shared" si="296"/>
        <v>22.051293600000005</v>
      </c>
      <c r="S1466" s="64">
        <f t="shared" si="297"/>
        <v>131.25</v>
      </c>
      <c r="T1466" s="66">
        <f t="shared" si="298"/>
        <v>1413.3752136000001</v>
      </c>
      <c r="U1466" s="68">
        <f t="shared" si="299"/>
        <v>40.382148960000002</v>
      </c>
      <c r="V1466" s="68">
        <f t="shared" si="300"/>
        <v>467.74689915057911</v>
      </c>
      <c r="W1466" s="68">
        <f t="shared" si="301"/>
        <v>311.83126610038607</v>
      </c>
    </row>
    <row r="1467" spans="1:23" x14ac:dyDescent="0.25">
      <c r="A1467" s="1" t="s">
        <v>888</v>
      </c>
      <c r="B1467" s="1" t="s">
        <v>394</v>
      </c>
      <c r="C1467" s="1" t="s">
        <v>589</v>
      </c>
      <c r="D1467" s="1" t="s">
        <v>590</v>
      </c>
      <c r="E1467" s="1" t="s">
        <v>350</v>
      </c>
      <c r="F1467" s="62" t="str">
        <f t="shared" si="290"/>
        <v>60614</v>
      </c>
      <c r="G1467" s="255">
        <v>10620052</v>
      </c>
      <c r="H1467" s="1" t="s">
        <v>385</v>
      </c>
      <c r="I1467" s="61">
        <v>31</v>
      </c>
      <c r="J1467" s="61">
        <v>6.6</v>
      </c>
      <c r="K1467" s="61">
        <v>8.4</v>
      </c>
      <c r="L1467" s="69">
        <f t="shared" si="291"/>
        <v>2.0459999999999998</v>
      </c>
      <c r="M1467" s="69">
        <f t="shared" si="292"/>
        <v>2.6040000000000005</v>
      </c>
      <c r="N1467" s="56">
        <f>INDEX(Rate_Chart!$A$1:$AK$127,MATCH(Data!J1467,Rate_Chart!$A$1:$A$127,0),MATCH(Data!K1467,Rate_Chart!$A$1:$AK$1,0))</f>
        <v>53.456699999999998</v>
      </c>
      <c r="O1467" s="57">
        <f t="shared" si="293"/>
        <v>1657.1577</v>
      </c>
      <c r="P1467" s="58">
        <f t="shared" si="294"/>
        <v>438.16967213114754</v>
      </c>
      <c r="Q1467" s="58">
        <f t="shared" si="295"/>
        <v>292.11311475409838</v>
      </c>
      <c r="R1467" s="66">
        <f t="shared" si="296"/>
        <v>29.000259750000001</v>
      </c>
      <c r="S1467" s="64">
        <f t="shared" si="297"/>
        <v>116.25</v>
      </c>
      <c r="T1467" s="66">
        <f t="shared" si="298"/>
        <v>1802.4079597499999</v>
      </c>
      <c r="U1467" s="68">
        <f t="shared" si="299"/>
        <v>58.142192250000001</v>
      </c>
      <c r="V1467" s="68">
        <f t="shared" si="300"/>
        <v>476.57534631147541</v>
      </c>
      <c r="W1467" s="68">
        <f t="shared" si="301"/>
        <v>317.71689754098361</v>
      </c>
    </row>
    <row r="1468" spans="1:23" x14ac:dyDescent="0.25">
      <c r="A1468" s="1" t="s">
        <v>888</v>
      </c>
      <c r="B1468" s="1" t="s">
        <v>394</v>
      </c>
      <c r="C1468" s="1" t="s">
        <v>589</v>
      </c>
      <c r="D1468" s="1" t="s">
        <v>590</v>
      </c>
      <c r="E1468" s="1" t="s">
        <v>350</v>
      </c>
      <c r="F1468" s="62" t="str">
        <f t="shared" si="290"/>
        <v>60614</v>
      </c>
      <c r="G1468" s="255">
        <v>10620052</v>
      </c>
      <c r="H1468" s="1" t="s">
        <v>386</v>
      </c>
      <c r="I1468" s="61">
        <v>55</v>
      </c>
      <c r="J1468" s="61">
        <v>3</v>
      </c>
      <c r="K1468" s="61">
        <v>8</v>
      </c>
      <c r="L1468" s="69">
        <f t="shared" si="291"/>
        <v>1.65</v>
      </c>
      <c r="M1468" s="69">
        <f t="shared" si="292"/>
        <v>4.4000000000000004</v>
      </c>
      <c r="N1468" s="56">
        <f>INDEX(Rate_Chart!$A$1:$AK$127,MATCH(Data!J1468,Rate_Chart!$A$1:$A$127,0),MATCH(Data!K1468,Rate_Chart!$A$1:$AK$1,0))</f>
        <v>34.751112000000006</v>
      </c>
      <c r="O1468" s="57">
        <f t="shared" si="293"/>
        <v>1911.3111600000004</v>
      </c>
      <c r="P1468" s="58">
        <f t="shared" si="294"/>
        <v>417.01334400000002</v>
      </c>
      <c r="Q1468" s="58">
        <f t="shared" si="295"/>
        <v>278.00889599999999</v>
      </c>
      <c r="R1468" s="66">
        <f t="shared" si="296"/>
        <v>33.447945300000008</v>
      </c>
      <c r="S1468" s="64">
        <f t="shared" si="297"/>
        <v>206.25</v>
      </c>
      <c r="T1468" s="66">
        <f t="shared" si="298"/>
        <v>2151.0091053000006</v>
      </c>
      <c r="U1468" s="68">
        <f t="shared" si="299"/>
        <v>39.109256460000012</v>
      </c>
      <c r="V1468" s="68">
        <f t="shared" si="300"/>
        <v>469.31107752000008</v>
      </c>
      <c r="W1468" s="68">
        <f t="shared" si="301"/>
        <v>312.87405168000004</v>
      </c>
    </row>
    <row r="1469" spans="1:23" x14ac:dyDescent="0.25">
      <c r="A1469" s="1" t="s">
        <v>919</v>
      </c>
      <c r="B1469" s="1" t="s">
        <v>394</v>
      </c>
      <c r="C1469" s="1" t="s">
        <v>589</v>
      </c>
      <c r="D1469" s="1" t="s">
        <v>590</v>
      </c>
      <c r="E1469" s="1" t="s">
        <v>350</v>
      </c>
      <c r="F1469" s="62" t="str">
        <f t="shared" si="290"/>
        <v>60614</v>
      </c>
      <c r="G1469" s="255">
        <v>10620052</v>
      </c>
      <c r="H1469" s="1" t="s">
        <v>385</v>
      </c>
      <c r="I1469" s="61">
        <v>60</v>
      </c>
      <c r="J1469" s="61">
        <v>6.8</v>
      </c>
      <c r="K1469" s="61">
        <v>9</v>
      </c>
      <c r="L1469" s="69">
        <f t="shared" si="291"/>
        <v>4.08</v>
      </c>
      <c r="M1469" s="69">
        <f t="shared" si="292"/>
        <v>5.4</v>
      </c>
      <c r="N1469" s="56">
        <f>INDEX(Rate_Chart!$A$1:$AK$127,MATCH(Data!J1469,Rate_Chart!$A$1:$A$127,0),MATCH(Data!K1469,Rate_Chart!$A$1:$AK$1,0))</f>
        <v>56.78</v>
      </c>
      <c r="O1469" s="57">
        <f t="shared" si="293"/>
        <v>3406.8</v>
      </c>
      <c r="P1469" s="58">
        <f t="shared" si="294"/>
        <v>443.59375</v>
      </c>
      <c r="Q1469" s="58">
        <f t="shared" si="295"/>
        <v>295.72916666666669</v>
      </c>
      <c r="R1469" s="66">
        <f t="shared" si="296"/>
        <v>59.619000000000007</v>
      </c>
      <c r="S1469" s="64">
        <f t="shared" si="297"/>
        <v>225</v>
      </c>
      <c r="T1469" s="66">
        <f t="shared" si="298"/>
        <v>3691.4190000000003</v>
      </c>
      <c r="U1469" s="68">
        <f t="shared" si="299"/>
        <v>61.523650000000004</v>
      </c>
      <c r="V1469" s="68">
        <f t="shared" si="300"/>
        <v>480.65351562500001</v>
      </c>
      <c r="W1469" s="68">
        <f t="shared" si="301"/>
        <v>320.43567708333336</v>
      </c>
    </row>
    <row r="1470" spans="1:23" x14ac:dyDescent="0.25">
      <c r="A1470" s="1" t="s">
        <v>919</v>
      </c>
      <c r="B1470" s="1" t="s">
        <v>394</v>
      </c>
      <c r="C1470" s="1" t="s">
        <v>589</v>
      </c>
      <c r="D1470" s="1" t="s">
        <v>590</v>
      </c>
      <c r="E1470" s="1" t="s">
        <v>350</v>
      </c>
      <c r="F1470" s="62" t="str">
        <f t="shared" si="290"/>
        <v>60614</v>
      </c>
      <c r="G1470" s="255">
        <v>10620052</v>
      </c>
      <c r="H1470" s="1" t="s">
        <v>386</v>
      </c>
      <c r="I1470" s="61">
        <v>45</v>
      </c>
      <c r="J1470" s="61">
        <v>3.6</v>
      </c>
      <c r="K1470" s="61">
        <v>8.1</v>
      </c>
      <c r="L1470" s="69">
        <f t="shared" si="291"/>
        <v>1.62</v>
      </c>
      <c r="M1470" s="69">
        <f t="shared" si="292"/>
        <v>3.645</v>
      </c>
      <c r="N1470" s="56">
        <f>INDEX(Rate_Chart!$A$1:$AK$127,MATCH(Data!J1470,Rate_Chart!$A$1:$A$127,0),MATCH(Data!K1470,Rate_Chart!$A$1:$AK$1,0))</f>
        <v>37.531125900000006</v>
      </c>
      <c r="O1470" s="57">
        <f t="shared" si="293"/>
        <v>1688.9006655000003</v>
      </c>
      <c r="P1470" s="58">
        <f t="shared" si="294"/>
        <v>417.01251000000008</v>
      </c>
      <c r="Q1470" s="58">
        <f t="shared" si="295"/>
        <v>278.00834000000003</v>
      </c>
      <c r="R1470" s="66">
        <f t="shared" si="296"/>
        <v>29.555761646250009</v>
      </c>
      <c r="S1470" s="64">
        <f t="shared" si="297"/>
        <v>168.75</v>
      </c>
      <c r="T1470" s="66">
        <f t="shared" si="298"/>
        <v>1887.2064271462502</v>
      </c>
      <c r="U1470" s="68">
        <f t="shared" si="299"/>
        <v>41.937920603250006</v>
      </c>
      <c r="V1470" s="68">
        <f t="shared" si="300"/>
        <v>465.97689559166673</v>
      </c>
      <c r="W1470" s="68">
        <f t="shared" si="301"/>
        <v>310.6512637277778</v>
      </c>
    </row>
    <row r="1471" spans="1:23" x14ac:dyDescent="0.25">
      <c r="A1471" s="1" t="s">
        <v>920</v>
      </c>
      <c r="B1471" s="1" t="s">
        <v>394</v>
      </c>
      <c r="C1471" s="1" t="s">
        <v>589</v>
      </c>
      <c r="D1471" s="1" t="s">
        <v>590</v>
      </c>
      <c r="E1471" s="1" t="s">
        <v>350</v>
      </c>
      <c r="F1471" s="62" t="str">
        <f t="shared" si="290"/>
        <v>60614</v>
      </c>
      <c r="G1471" s="255">
        <v>10620052</v>
      </c>
      <c r="H1471" s="1" t="s">
        <v>385</v>
      </c>
      <c r="I1471" s="61">
        <v>66</v>
      </c>
      <c r="J1471" s="61">
        <v>6.1</v>
      </c>
      <c r="K1471" s="61">
        <v>8.8000000000000007</v>
      </c>
      <c r="L1471" s="69">
        <f t="shared" si="291"/>
        <v>4.0259999999999998</v>
      </c>
      <c r="M1471" s="69">
        <f t="shared" si="292"/>
        <v>5.8080000000000007</v>
      </c>
      <c r="N1471" s="56">
        <f>INDEX(Rate_Chart!$A$1:$AK$127,MATCH(Data!J1471,Rate_Chart!$A$1:$A$127,0),MATCH(Data!K1471,Rate_Chart!$A$1:$AK$1,0))</f>
        <v>50.425650000000005</v>
      </c>
      <c r="O1471" s="57">
        <f t="shared" si="293"/>
        <v>3328.0929000000001</v>
      </c>
      <c r="P1471" s="58">
        <f t="shared" si="294"/>
        <v>421.38426183844012</v>
      </c>
      <c r="Q1471" s="58">
        <f t="shared" si="295"/>
        <v>280.92284122562677</v>
      </c>
      <c r="R1471" s="66">
        <f t="shared" si="296"/>
        <v>58.241625750000004</v>
      </c>
      <c r="S1471" s="64">
        <f t="shared" si="297"/>
        <v>247.5</v>
      </c>
      <c r="T1471" s="66">
        <f t="shared" si="298"/>
        <v>3633.83452575</v>
      </c>
      <c r="U1471" s="68">
        <f t="shared" si="299"/>
        <v>55.058098874999999</v>
      </c>
      <c r="V1471" s="68">
        <f t="shared" si="300"/>
        <v>460.09553377437322</v>
      </c>
      <c r="W1471" s="68">
        <f t="shared" si="301"/>
        <v>306.73035584958217</v>
      </c>
    </row>
    <row r="1472" spans="1:23" x14ac:dyDescent="0.25">
      <c r="A1472" s="1" t="s">
        <v>920</v>
      </c>
      <c r="B1472" s="1" t="s">
        <v>394</v>
      </c>
      <c r="C1472" s="1" t="s">
        <v>589</v>
      </c>
      <c r="D1472" s="1" t="s">
        <v>590</v>
      </c>
      <c r="E1472" s="1" t="s">
        <v>350</v>
      </c>
      <c r="F1472" s="62" t="str">
        <f t="shared" si="290"/>
        <v>60614</v>
      </c>
      <c r="G1472" s="255">
        <v>10620052</v>
      </c>
      <c r="H1472" s="1" t="s">
        <v>386</v>
      </c>
      <c r="I1472" s="61">
        <v>82</v>
      </c>
      <c r="J1472" s="61">
        <v>3.1</v>
      </c>
      <c r="K1472" s="61">
        <v>8</v>
      </c>
      <c r="L1472" s="69">
        <f t="shared" si="291"/>
        <v>2.5420000000000003</v>
      </c>
      <c r="M1472" s="69">
        <f t="shared" si="292"/>
        <v>6.56</v>
      </c>
      <c r="N1472" s="56">
        <f>INDEX(Rate_Chart!$A$1:$AK$127,MATCH(Data!J1472,Rate_Chart!$A$1:$A$127,0),MATCH(Data!K1472,Rate_Chart!$A$1:$AK$1,0))</f>
        <v>35.168112000000008</v>
      </c>
      <c r="O1472" s="57">
        <f t="shared" si="293"/>
        <v>2883.7851840000008</v>
      </c>
      <c r="P1472" s="58">
        <f t="shared" si="294"/>
        <v>417.01318577075102</v>
      </c>
      <c r="Q1472" s="58">
        <f t="shared" si="295"/>
        <v>278.00879051383401</v>
      </c>
      <c r="R1472" s="66">
        <f t="shared" si="296"/>
        <v>50.466240720000016</v>
      </c>
      <c r="S1472" s="64">
        <f t="shared" si="297"/>
        <v>307.5</v>
      </c>
      <c r="T1472" s="66">
        <f t="shared" si="298"/>
        <v>3241.7514247200006</v>
      </c>
      <c r="U1472" s="68">
        <f t="shared" si="299"/>
        <v>39.533553960000006</v>
      </c>
      <c r="V1472" s="68">
        <f t="shared" si="300"/>
        <v>468.77731968379447</v>
      </c>
      <c r="W1472" s="68">
        <f t="shared" si="301"/>
        <v>312.51821312252963</v>
      </c>
    </row>
    <row r="1473" spans="1:23" x14ac:dyDescent="0.25">
      <c r="A1473" s="1" t="s">
        <v>920</v>
      </c>
      <c r="B1473" s="1" t="s">
        <v>395</v>
      </c>
      <c r="C1473" s="1" t="s">
        <v>589</v>
      </c>
      <c r="D1473" s="1" t="s">
        <v>590</v>
      </c>
      <c r="E1473" s="1" t="s">
        <v>350</v>
      </c>
      <c r="F1473" s="62" t="str">
        <f t="shared" si="290"/>
        <v>60614</v>
      </c>
      <c r="G1473" s="255">
        <v>10620052</v>
      </c>
      <c r="H1473" s="1" t="s">
        <v>385</v>
      </c>
      <c r="I1473" s="61">
        <v>20</v>
      </c>
      <c r="J1473" s="61">
        <v>6.8</v>
      </c>
      <c r="K1473" s="61">
        <v>9</v>
      </c>
      <c r="L1473" s="69">
        <f t="shared" si="291"/>
        <v>1.36</v>
      </c>
      <c r="M1473" s="69">
        <f t="shared" si="292"/>
        <v>1.8</v>
      </c>
      <c r="N1473" s="56">
        <f>INDEX(Rate_Chart!$A$1:$AK$127,MATCH(Data!J1473,Rate_Chart!$A$1:$A$127,0),MATCH(Data!K1473,Rate_Chart!$A$1:$AK$1,0))</f>
        <v>56.78</v>
      </c>
      <c r="O1473" s="57">
        <f t="shared" si="293"/>
        <v>1135.5999999999999</v>
      </c>
      <c r="P1473" s="58">
        <f t="shared" si="294"/>
        <v>443.59375</v>
      </c>
      <c r="Q1473" s="58">
        <f t="shared" si="295"/>
        <v>295.72916666666669</v>
      </c>
      <c r="R1473" s="66">
        <f t="shared" si="296"/>
        <v>19.873000000000001</v>
      </c>
      <c r="S1473" s="64">
        <f t="shared" si="297"/>
        <v>75</v>
      </c>
      <c r="T1473" s="66">
        <f t="shared" si="298"/>
        <v>1230.473</v>
      </c>
      <c r="U1473" s="68">
        <f t="shared" si="299"/>
        <v>61.523649999999996</v>
      </c>
      <c r="V1473" s="68">
        <f t="shared" si="300"/>
        <v>480.65351562499995</v>
      </c>
      <c r="W1473" s="68">
        <f t="shared" si="301"/>
        <v>320.4356770833333</v>
      </c>
    </row>
    <row r="1474" spans="1:23" x14ac:dyDescent="0.25">
      <c r="A1474" s="1" t="s">
        <v>920</v>
      </c>
      <c r="B1474" s="1" t="s">
        <v>395</v>
      </c>
      <c r="C1474" s="1" t="s">
        <v>589</v>
      </c>
      <c r="D1474" s="1" t="s">
        <v>590</v>
      </c>
      <c r="E1474" s="1" t="s">
        <v>350</v>
      </c>
      <c r="F1474" s="62" t="str">
        <f t="shared" si="290"/>
        <v>60614</v>
      </c>
      <c r="G1474" s="255">
        <v>10620052</v>
      </c>
      <c r="H1474" s="1" t="s">
        <v>386</v>
      </c>
      <c r="I1474" s="61">
        <v>67</v>
      </c>
      <c r="J1474" s="61">
        <v>3</v>
      </c>
      <c r="K1474" s="61">
        <v>8</v>
      </c>
      <c r="L1474" s="69">
        <f t="shared" si="291"/>
        <v>2.0099999999999998</v>
      </c>
      <c r="M1474" s="69">
        <f t="shared" si="292"/>
        <v>5.36</v>
      </c>
      <c r="N1474" s="56">
        <f>INDEX(Rate_Chart!$A$1:$AK$127,MATCH(Data!J1474,Rate_Chart!$A$1:$A$127,0),MATCH(Data!K1474,Rate_Chart!$A$1:$AK$1,0))</f>
        <v>34.751112000000006</v>
      </c>
      <c r="O1474" s="57">
        <f t="shared" si="293"/>
        <v>2328.3245040000006</v>
      </c>
      <c r="P1474" s="58">
        <f t="shared" si="294"/>
        <v>417.01334400000002</v>
      </c>
      <c r="Q1474" s="58">
        <f t="shared" si="295"/>
        <v>278.00889599999999</v>
      </c>
      <c r="R1474" s="66">
        <f t="shared" si="296"/>
        <v>40.745678820000016</v>
      </c>
      <c r="S1474" s="64">
        <f t="shared" si="297"/>
        <v>251.25</v>
      </c>
      <c r="T1474" s="66">
        <f t="shared" si="298"/>
        <v>2620.3201828200008</v>
      </c>
      <c r="U1474" s="68">
        <f t="shared" si="299"/>
        <v>39.109256460000012</v>
      </c>
      <c r="V1474" s="68">
        <f t="shared" si="300"/>
        <v>469.31107752000008</v>
      </c>
      <c r="W1474" s="68">
        <f t="shared" si="301"/>
        <v>312.87405168000004</v>
      </c>
    </row>
    <row r="1475" spans="1:23" x14ac:dyDescent="0.25">
      <c r="A1475" s="1" t="s">
        <v>922</v>
      </c>
      <c r="B1475" s="1" t="s">
        <v>394</v>
      </c>
      <c r="C1475" s="1" t="s">
        <v>589</v>
      </c>
      <c r="D1475" s="1" t="s">
        <v>590</v>
      </c>
      <c r="E1475" s="1" t="s">
        <v>350</v>
      </c>
      <c r="F1475" s="62" t="str">
        <f t="shared" si="290"/>
        <v>60614</v>
      </c>
      <c r="G1475" s="255">
        <v>10620052</v>
      </c>
      <c r="H1475" s="1" t="s">
        <v>385</v>
      </c>
      <c r="I1475" s="61">
        <v>54</v>
      </c>
      <c r="J1475" s="61">
        <v>7</v>
      </c>
      <c r="K1475" s="61">
        <v>9</v>
      </c>
      <c r="L1475" s="69">
        <f t="shared" si="291"/>
        <v>3.78</v>
      </c>
      <c r="M1475" s="69">
        <f t="shared" si="292"/>
        <v>4.8600000000000003</v>
      </c>
      <c r="N1475" s="56">
        <f>INDEX(Rate_Chart!$A$1:$AK$127,MATCH(Data!J1475,Rate_Chart!$A$1:$A$127,0),MATCH(Data!K1475,Rate_Chart!$A$1:$AK$1,0))</f>
        <v>58.45</v>
      </c>
      <c r="O1475" s="57">
        <f t="shared" si="293"/>
        <v>3156.3</v>
      </c>
      <c r="P1475" s="58">
        <f t="shared" si="294"/>
        <v>449.61538461538464</v>
      </c>
      <c r="Q1475" s="58">
        <f t="shared" si="295"/>
        <v>299.74358974358978</v>
      </c>
      <c r="R1475" s="66">
        <f t="shared" si="296"/>
        <v>55.235250000000008</v>
      </c>
      <c r="S1475" s="64">
        <f t="shared" si="297"/>
        <v>202.5</v>
      </c>
      <c r="T1475" s="66">
        <f t="shared" si="298"/>
        <v>3414.0352500000004</v>
      </c>
      <c r="U1475" s="68">
        <f t="shared" si="299"/>
        <v>63.222875000000009</v>
      </c>
      <c r="V1475" s="68">
        <f t="shared" si="300"/>
        <v>486.32980769230772</v>
      </c>
      <c r="W1475" s="68">
        <f t="shared" si="301"/>
        <v>324.21987179487184</v>
      </c>
    </row>
    <row r="1476" spans="1:23" x14ac:dyDescent="0.25">
      <c r="A1476" s="1" t="s">
        <v>922</v>
      </c>
      <c r="B1476" s="1" t="s">
        <v>394</v>
      </c>
      <c r="C1476" s="1" t="s">
        <v>589</v>
      </c>
      <c r="D1476" s="1" t="s">
        <v>590</v>
      </c>
      <c r="E1476" s="1" t="s">
        <v>350</v>
      </c>
      <c r="F1476" s="62" t="str">
        <f t="shared" si="290"/>
        <v>60614</v>
      </c>
      <c r="G1476" s="255">
        <v>10620052</v>
      </c>
      <c r="H1476" s="1" t="s">
        <v>386</v>
      </c>
      <c r="I1476" s="61">
        <v>105</v>
      </c>
      <c r="J1476" s="61">
        <v>3.4</v>
      </c>
      <c r="K1476" s="61">
        <v>8</v>
      </c>
      <c r="L1476" s="69">
        <f t="shared" si="291"/>
        <v>3.57</v>
      </c>
      <c r="M1476" s="69">
        <f t="shared" si="292"/>
        <v>8.4</v>
      </c>
      <c r="N1476" s="56">
        <f>INDEX(Rate_Chart!$A$1:$AK$127,MATCH(Data!J1476,Rate_Chart!$A$1:$A$127,0),MATCH(Data!K1476,Rate_Chart!$A$1:$AK$1,0))</f>
        <v>36.419112000000005</v>
      </c>
      <c r="O1476" s="57">
        <f t="shared" si="293"/>
        <v>3824.0067600000007</v>
      </c>
      <c r="P1476" s="58">
        <f t="shared" si="294"/>
        <v>417.01273282442747</v>
      </c>
      <c r="Q1476" s="58">
        <f t="shared" si="295"/>
        <v>278.00848854961833</v>
      </c>
      <c r="R1476" s="66">
        <f t="shared" si="296"/>
        <v>66.920118300000013</v>
      </c>
      <c r="S1476" s="64">
        <f t="shared" si="297"/>
        <v>393.75</v>
      </c>
      <c r="T1476" s="66">
        <f t="shared" si="298"/>
        <v>4284.6768783000007</v>
      </c>
      <c r="U1476" s="68">
        <f t="shared" si="299"/>
        <v>40.806446460000004</v>
      </c>
      <c r="V1476" s="68">
        <f t="shared" si="300"/>
        <v>467.24938694656487</v>
      </c>
      <c r="W1476" s="68">
        <f t="shared" si="301"/>
        <v>311.49959129770991</v>
      </c>
    </row>
    <row r="1477" spans="1:23" x14ac:dyDescent="0.25">
      <c r="A1477" s="1" t="s">
        <v>923</v>
      </c>
      <c r="B1477" s="1" t="s">
        <v>394</v>
      </c>
      <c r="C1477" s="1" t="s">
        <v>589</v>
      </c>
      <c r="D1477" s="1" t="s">
        <v>590</v>
      </c>
      <c r="E1477" s="1" t="s">
        <v>350</v>
      </c>
      <c r="F1477" s="62" t="str">
        <f t="shared" ref="F1477:F1540" si="302">MID(E1477,2,5)</f>
        <v>60614</v>
      </c>
      <c r="G1477" s="255">
        <v>10620052</v>
      </c>
      <c r="H1477" s="1" t="s">
        <v>385</v>
      </c>
      <c r="I1477" s="61">
        <v>37</v>
      </c>
      <c r="J1477" s="61">
        <v>7.3</v>
      </c>
      <c r="K1477" s="61">
        <v>9</v>
      </c>
      <c r="L1477" s="69">
        <f t="shared" si="291"/>
        <v>2.7009999999999996</v>
      </c>
      <c r="M1477" s="69">
        <f t="shared" si="292"/>
        <v>3.33</v>
      </c>
      <c r="N1477" s="56">
        <f>INDEX(Rate_Chart!$A$1:$AK$127,MATCH(Data!J1477,Rate_Chart!$A$1:$A$127,0),MATCH(Data!K1477,Rate_Chart!$A$1:$AK$1,0))</f>
        <v>60.954999999999998</v>
      </c>
      <c r="O1477" s="57">
        <f t="shared" si="293"/>
        <v>2255.335</v>
      </c>
      <c r="P1477" s="58">
        <f t="shared" si="294"/>
        <v>458.30827067669168</v>
      </c>
      <c r="Q1477" s="58">
        <f t="shared" si="295"/>
        <v>305.53884711779443</v>
      </c>
      <c r="R1477" s="66">
        <f t="shared" si="296"/>
        <v>39.468362500000005</v>
      </c>
      <c r="S1477" s="64">
        <f t="shared" si="297"/>
        <v>138.75</v>
      </c>
      <c r="T1477" s="66">
        <f t="shared" si="298"/>
        <v>2433.5533624999998</v>
      </c>
      <c r="U1477" s="68">
        <f t="shared" si="299"/>
        <v>65.771712499999992</v>
      </c>
      <c r="V1477" s="68">
        <f t="shared" si="300"/>
        <v>494.52415413533828</v>
      </c>
      <c r="W1477" s="68">
        <f t="shared" si="301"/>
        <v>329.68276942355885</v>
      </c>
    </row>
    <row r="1478" spans="1:23" x14ac:dyDescent="0.25">
      <c r="A1478" s="1" t="s">
        <v>923</v>
      </c>
      <c r="B1478" s="1" t="s">
        <v>394</v>
      </c>
      <c r="C1478" s="1" t="s">
        <v>589</v>
      </c>
      <c r="D1478" s="1" t="s">
        <v>590</v>
      </c>
      <c r="E1478" s="1" t="s">
        <v>350</v>
      </c>
      <c r="F1478" s="62" t="str">
        <f t="shared" si="302"/>
        <v>60614</v>
      </c>
      <c r="G1478" s="255">
        <v>10620052</v>
      </c>
      <c r="H1478" s="1" t="s">
        <v>386</v>
      </c>
      <c r="I1478" s="61">
        <v>18</v>
      </c>
      <c r="J1478" s="61">
        <v>3</v>
      </c>
      <c r="K1478" s="61">
        <v>8</v>
      </c>
      <c r="L1478" s="69">
        <f t="shared" si="291"/>
        <v>0.54</v>
      </c>
      <c r="M1478" s="69">
        <f t="shared" si="292"/>
        <v>1.44</v>
      </c>
      <c r="N1478" s="56">
        <f>INDEX(Rate_Chart!$A$1:$AK$127,MATCH(Data!J1478,Rate_Chart!$A$1:$A$127,0),MATCH(Data!K1478,Rate_Chart!$A$1:$AK$1,0))</f>
        <v>34.751112000000006</v>
      </c>
      <c r="O1478" s="57">
        <f t="shared" si="293"/>
        <v>625.52001600000017</v>
      </c>
      <c r="P1478" s="58">
        <f t="shared" si="294"/>
        <v>417.01334400000002</v>
      </c>
      <c r="Q1478" s="58">
        <f t="shared" si="295"/>
        <v>278.00889599999999</v>
      </c>
      <c r="R1478" s="66">
        <f t="shared" si="296"/>
        <v>10.946600280000004</v>
      </c>
      <c r="S1478" s="64">
        <f t="shared" si="297"/>
        <v>67.5</v>
      </c>
      <c r="T1478" s="66">
        <f t="shared" si="298"/>
        <v>703.96661628000015</v>
      </c>
      <c r="U1478" s="68">
        <f t="shared" si="299"/>
        <v>39.109256460000012</v>
      </c>
      <c r="V1478" s="68">
        <f t="shared" si="300"/>
        <v>469.31107752000008</v>
      </c>
      <c r="W1478" s="68">
        <f t="shared" si="301"/>
        <v>312.87405168000004</v>
      </c>
    </row>
    <row r="1479" spans="1:23" x14ac:dyDescent="0.25">
      <c r="A1479" s="1" t="s">
        <v>923</v>
      </c>
      <c r="B1479" s="1" t="s">
        <v>395</v>
      </c>
      <c r="C1479" s="1" t="s">
        <v>589</v>
      </c>
      <c r="D1479" s="1" t="s">
        <v>590</v>
      </c>
      <c r="E1479" s="1" t="s">
        <v>350</v>
      </c>
      <c r="F1479" s="62" t="str">
        <f t="shared" si="302"/>
        <v>60614</v>
      </c>
      <c r="G1479" s="255">
        <v>10620052</v>
      </c>
      <c r="H1479" s="1" t="s">
        <v>385</v>
      </c>
      <c r="I1479" s="61">
        <v>26</v>
      </c>
      <c r="J1479" s="61">
        <v>7</v>
      </c>
      <c r="K1479" s="61">
        <v>9</v>
      </c>
      <c r="L1479" s="69">
        <f t="shared" si="291"/>
        <v>1.82</v>
      </c>
      <c r="M1479" s="69">
        <f t="shared" si="292"/>
        <v>2.34</v>
      </c>
      <c r="N1479" s="56">
        <f>INDEX(Rate_Chart!$A$1:$AK$127,MATCH(Data!J1479,Rate_Chart!$A$1:$A$127,0),MATCH(Data!K1479,Rate_Chart!$A$1:$AK$1,0))</f>
        <v>58.45</v>
      </c>
      <c r="O1479" s="57">
        <f t="shared" si="293"/>
        <v>1519.7</v>
      </c>
      <c r="P1479" s="58">
        <f t="shared" si="294"/>
        <v>449.61538461538464</v>
      </c>
      <c r="Q1479" s="58">
        <f t="shared" si="295"/>
        <v>299.74358974358978</v>
      </c>
      <c r="R1479" s="66">
        <f t="shared" si="296"/>
        <v>26.594750000000005</v>
      </c>
      <c r="S1479" s="64">
        <f t="shared" si="297"/>
        <v>97.5</v>
      </c>
      <c r="T1479" s="66">
        <f t="shared" si="298"/>
        <v>1643.79475</v>
      </c>
      <c r="U1479" s="68">
        <f t="shared" si="299"/>
        <v>63.222875000000002</v>
      </c>
      <c r="V1479" s="68">
        <f t="shared" si="300"/>
        <v>486.32980769230767</v>
      </c>
      <c r="W1479" s="68">
        <f t="shared" si="301"/>
        <v>324.21987179487178</v>
      </c>
    </row>
    <row r="1480" spans="1:23" x14ac:dyDescent="0.25">
      <c r="A1480" s="1" t="s">
        <v>923</v>
      </c>
      <c r="B1480" s="1" t="s">
        <v>395</v>
      </c>
      <c r="C1480" s="1" t="s">
        <v>589</v>
      </c>
      <c r="D1480" s="1" t="s">
        <v>590</v>
      </c>
      <c r="E1480" s="1" t="s">
        <v>350</v>
      </c>
      <c r="F1480" s="62" t="str">
        <f t="shared" si="302"/>
        <v>60614</v>
      </c>
      <c r="G1480" s="255">
        <v>10620052</v>
      </c>
      <c r="H1480" s="1" t="s">
        <v>386</v>
      </c>
      <c r="I1480" s="61">
        <v>72</v>
      </c>
      <c r="J1480" s="61">
        <v>3.2</v>
      </c>
      <c r="K1480" s="61">
        <v>8</v>
      </c>
      <c r="L1480" s="69">
        <f t="shared" si="291"/>
        <v>2.3040000000000003</v>
      </c>
      <c r="M1480" s="69">
        <f t="shared" si="292"/>
        <v>5.76</v>
      </c>
      <c r="N1480" s="56">
        <f>INDEX(Rate_Chart!$A$1:$AK$127,MATCH(Data!J1480,Rate_Chart!$A$1:$A$127,0),MATCH(Data!K1480,Rate_Chart!$A$1:$AK$1,0))</f>
        <v>35.585112000000002</v>
      </c>
      <c r="O1480" s="57">
        <f t="shared" si="293"/>
        <v>2562.128064</v>
      </c>
      <c r="P1480" s="58">
        <f t="shared" si="294"/>
        <v>417.01303124999998</v>
      </c>
      <c r="Q1480" s="58">
        <f t="shared" si="295"/>
        <v>278.00868750000001</v>
      </c>
      <c r="R1480" s="66">
        <f t="shared" si="296"/>
        <v>44.837241120000002</v>
      </c>
      <c r="S1480" s="64">
        <f t="shared" si="297"/>
        <v>270</v>
      </c>
      <c r="T1480" s="66">
        <f t="shared" si="298"/>
        <v>2876.9653051199998</v>
      </c>
      <c r="U1480" s="68">
        <f t="shared" si="299"/>
        <v>39.957851460000001</v>
      </c>
      <c r="V1480" s="68">
        <f t="shared" si="300"/>
        <v>468.25607179687495</v>
      </c>
      <c r="W1480" s="68">
        <f t="shared" si="301"/>
        <v>312.17071453124998</v>
      </c>
    </row>
    <row r="1481" spans="1:23" x14ac:dyDescent="0.25">
      <c r="A1481" s="1" t="s">
        <v>924</v>
      </c>
      <c r="B1481" s="1" t="s">
        <v>394</v>
      </c>
      <c r="C1481" s="1" t="s">
        <v>589</v>
      </c>
      <c r="D1481" s="1" t="s">
        <v>590</v>
      </c>
      <c r="E1481" s="1" t="s">
        <v>350</v>
      </c>
      <c r="F1481" s="62" t="str">
        <f t="shared" si="302"/>
        <v>60614</v>
      </c>
      <c r="G1481" s="255">
        <v>10620052</v>
      </c>
      <c r="H1481" s="1" t="s">
        <v>385</v>
      </c>
      <c r="I1481" s="61">
        <v>52</v>
      </c>
      <c r="J1481" s="61">
        <v>6.7</v>
      </c>
      <c r="K1481" s="61">
        <v>8.8000000000000007</v>
      </c>
      <c r="L1481" s="69">
        <f t="shared" si="291"/>
        <v>3.4840000000000004</v>
      </c>
      <c r="M1481" s="69">
        <f t="shared" si="292"/>
        <v>4.5760000000000005</v>
      </c>
      <c r="N1481" s="56">
        <f>INDEX(Rate_Chart!$A$1:$AK$127,MATCH(Data!J1481,Rate_Chart!$A$1:$A$127,0),MATCH(Data!K1481,Rate_Chart!$A$1:$AK$1,0))</f>
        <v>55.385550000000002</v>
      </c>
      <c r="O1481" s="57">
        <f t="shared" si="293"/>
        <v>2880.0486000000001</v>
      </c>
      <c r="P1481" s="58">
        <f t="shared" si="294"/>
        <v>440.73381962864721</v>
      </c>
      <c r="Q1481" s="58">
        <f t="shared" si="295"/>
        <v>293.82254641909816</v>
      </c>
      <c r="R1481" s="66">
        <f t="shared" si="296"/>
        <v>50.400850500000004</v>
      </c>
      <c r="S1481" s="64">
        <f t="shared" si="297"/>
        <v>195</v>
      </c>
      <c r="T1481" s="66">
        <f t="shared" si="298"/>
        <v>3125.4494505000002</v>
      </c>
      <c r="U1481" s="68">
        <f t="shared" si="299"/>
        <v>60.104797125000005</v>
      </c>
      <c r="V1481" s="68">
        <f t="shared" si="300"/>
        <v>478.28751027851456</v>
      </c>
      <c r="W1481" s="68">
        <f t="shared" si="301"/>
        <v>318.85834018567635</v>
      </c>
    </row>
    <row r="1482" spans="1:23" x14ac:dyDescent="0.25">
      <c r="A1482" s="1" t="s">
        <v>924</v>
      </c>
      <c r="B1482" s="1" t="s">
        <v>394</v>
      </c>
      <c r="C1482" s="1" t="s">
        <v>589</v>
      </c>
      <c r="D1482" s="1" t="s">
        <v>590</v>
      </c>
      <c r="E1482" s="1" t="s">
        <v>350</v>
      </c>
      <c r="F1482" s="62" t="str">
        <f t="shared" si="302"/>
        <v>60614</v>
      </c>
      <c r="G1482" s="255">
        <v>10620052</v>
      </c>
      <c r="H1482" s="1" t="s">
        <v>386</v>
      </c>
      <c r="I1482" s="61">
        <v>31</v>
      </c>
      <c r="J1482" s="61">
        <v>3</v>
      </c>
      <c r="K1482" s="61">
        <v>8</v>
      </c>
      <c r="L1482" s="69">
        <f t="shared" si="291"/>
        <v>0.93</v>
      </c>
      <c r="M1482" s="69">
        <f t="shared" si="292"/>
        <v>2.48</v>
      </c>
      <c r="N1482" s="56">
        <f>INDEX(Rate_Chart!$A$1:$AK$127,MATCH(Data!J1482,Rate_Chart!$A$1:$A$127,0),MATCH(Data!K1482,Rate_Chart!$A$1:$AK$1,0))</f>
        <v>34.751112000000006</v>
      </c>
      <c r="O1482" s="57">
        <f t="shared" si="293"/>
        <v>1077.2844720000003</v>
      </c>
      <c r="P1482" s="58">
        <f t="shared" si="294"/>
        <v>417.01334400000002</v>
      </c>
      <c r="Q1482" s="58">
        <f t="shared" si="295"/>
        <v>278.00889599999999</v>
      </c>
      <c r="R1482" s="66">
        <f t="shared" si="296"/>
        <v>18.852478260000005</v>
      </c>
      <c r="S1482" s="64">
        <f t="shared" si="297"/>
        <v>116.25</v>
      </c>
      <c r="T1482" s="66">
        <f t="shared" si="298"/>
        <v>1212.3869502600003</v>
      </c>
      <c r="U1482" s="68">
        <f t="shared" si="299"/>
        <v>39.109256460000012</v>
      </c>
      <c r="V1482" s="68">
        <f t="shared" si="300"/>
        <v>469.31107752000008</v>
      </c>
      <c r="W1482" s="68">
        <f t="shared" si="301"/>
        <v>312.87405168000004</v>
      </c>
    </row>
    <row r="1483" spans="1:23" x14ac:dyDescent="0.25">
      <c r="A1483" s="1" t="s">
        <v>924</v>
      </c>
      <c r="B1483" s="1" t="s">
        <v>395</v>
      </c>
      <c r="C1483" s="1" t="s">
        <v>589</v>
      </c>
      <c r="D1483" s="1" t="s">
        <v>590</v>
      </c>
      <c r="E1483" s="1" t="s">
        <v>350</v>
      </c>
      <c r="F1483" s="62" t="str">
        <f t="shared" si="302"/>
        <v>60614</v>
      </c>
      <c r="G1483" s="255">
        <v>10620052</v>
      </c>
      <c r="H1483" s="1" t="s">
        <v>385</v>
      </c>
      <c r="I1483" s="61">
        <v>33</v>
      </c>
      <c r="J1483" s="61">
        <v>6.7</v>
      </c>
      <c r="K1483" s="61">
        <v>9</v>
      </c>
      <c r="L1483" s="69">
        <f t="shared" si="291"/>
        <v>2.2109999999999999</v>
      </c>
      <c r="M1483" s="69">
        <f t="shared" si="292"/>
        <v>2.97</v>
      </c>
      <c r="N1483" s="56">
        <f>INDEX(Rate_Chart!$A$1:$AK$127,MATCH(Data!J1483,Rate_Chart!$A$1:$A$127,0),MATCH(Data!K1483,Rate_Chart!$A$1:$AK$1,0))</f>
        <v>55.945</v>
      </c>
      <c r="O1483" s="57">
        <f t="shared" si="293"/>
        <v>1846.1849999999999</v>
      </c>
      <c r="P1483" s="58">
        <f t="shared" si="294"/>
        <v>440.51181102362204</v>
      </c>
      <c r="Q1483" s="58">
        <f t="shared" si="295"/>
        <v>293.67454068241472</v>
      </c>
      <c r="R1483" s="66">
        <f t="shared" si="296"/>
        <v>32.308237500000004</v>
      </c>
      <c r="S1483" s="64">
        <f t="shared" si="297"/>
        <v>123.75</v>
      </c>
      <c r="T1483" s="66">
        <f t="shared" si="298"/>
        <v>2002.2432374999999</v>
      </c>
      <c r="U1483" s="68">
        <f t="shared" si="299"/>
        <v>60.674037499999997</v>
      </c>
      <c r="V1483" s="68">
        <f t="shared" si="300"/>
        <v>477.74832677165352</v>
      </c>
      <c r="W1483" s="68">
        <f t="shared" si="301"/>
        <v>318.4988845144357</v>
      </c>
    </row>
    <row r="1484" spans="1:23" x14ac:dyDescent="0.25">
      <c r="A1484" s="1" t="s">
        <v>924</v>
      </c>
      <c r="B1484" s="1" t="s">
        <v>395</v>
      </c>
      <c r="C1484" s="1" t="s">
        <v>589</v>
      </c>
      <c r="D1484" s="1" t="s">
        <v>590</v>
      </c>
      <c r="E1484" s="1" t="s">
        <v>350</v>
      </c>
      <c r="F1484" s="62" t="str">
        <f t="shared" si="302"/>
        <v>60614</v>
      </c>
      <c r="G1484" s="255">
        <v>10620052</v>
      </c>
      <c r="H1484" s="1" t="s">
        <v>386</v>
      </c>
      <c r="I1484" s="61">
        <v>70</v>
      </c>
      <c r="J1484" s="61">
        <v>3.1</v>
      </c>
      <c r="K1484" s="61">
        <v>8</v>
      </c>
      <c r="L1484" s="69">
        <f t="shared" si="291"/>
        <v>2.17</v>
      </c>
      <c r="M1484" s="69">
        <f t="shared" si="292"/>
        <v>5.6</v>
      </c>
      <c r="N1484" s="56">
        <f>INDEX(Rate_Chart!$A$1:$AK$127,MATCH(Data!J1484,Rate_Chart!$A$1:$A$127,0),MATCH(Data!K1484,Rate_Chart!$A$1:$AK$1,0))</f>
        <v>35.168112000000008</v>
      </c>
      <c r="O1484" s="57">
        <f t="shared" si="293"/>
        <v>2461.7678400000004</v>
      </c>
      <c r="P1484" s="58">
        <f t="shared" si="294"/>
        <v>417.01318577075102</v>
      </c>
      <c r="Q1484" s="58">
        <f t="shared" si="295"/>
        <v>278.00879051383401</v>
      </c>
      <c r="R1484" s="66">
        <f t="shared" si="296"/>
        <v>43.080937200000008</v>
      </c>
      <c r="S1484" s="64">
        <f t="shared" si="297"/>
        <v>262.5</v>
      </c>
      <c r="T1484" s="66">
        <f t="shared" si="298"/>
        <v>2767.3487772000003</v>
      </c>
      <c r="U1484" s="68">
        <f t="shared" si="299"/>
        <v>39.533553960000006</v>
      </c>
      <c r="V1484" s="68">
        <f t="shared" si="300"/>
        <v>468.77731968379447</v>
      </c>
      <c r="W1484" s="68">
        <f t="shared" si="301"/>
        <v>312.51821312252963</v>
      </c>
    </row>
    <row r="1485" spans="1:23" x14ac:dyDescent="0.25">
      <c r="A1485" s="1" t="s">
        <v>921</v>
      </c>
      <c r="B1485" s="1" t="s">
        <v>394</v>
      </c>
      <c r="C1485" s="1" t="s">
        <v>589</v>
      </c>
      <c r="D1485" s="1" t="s">
        <v>865</v>
      </c>
      <c r="E1485" s="1" t="s">
        <v>351</v>
      </c>
      <c r="F1485" s="62" t="str">
        <f t="shared" si="302"/>
        <v>60616</v>
      </c>
      <c r="G1485" s="255">
        <v>10620070</v>
      </c>
      <c r="H1485" s="1" t="s">
        <v>385</v>
      </c>
      <c r="I1485" s="61">
        <v>24</v>
      </c>
      <c r="J1485" s="61">
        <v>7.2</v>
      </c>
      <c r="K1485" s="61">
        <v>8.8000000000000007</v>
      </c>
      <c r="L1485" s="69">
        <f t="shared" si="291"/>
        <v>1.7280000000000002</v>
      </c>
      <c r="M1485" s="69">
        <f t="shared" si="292"/>
        <v>2.1120000000000001</v>
      </c>
      <c r="N1485" s="56">
        <f>INDEX(Rate_Chart!$A$1:$AK$127,MATCH(Data!J1485,Rate_Chart!$A$1:$A$127,0),MATCH(Data!K1485,Rate_Chart!$A$1:$AK$1,0))</f>
        <v>59.518800000000006</v>
      </c>
      <c r="O1485" s="57">
        <f t="shared" si="293"/>
        <v>1428.4512000000002</v>
      </c>
      <c r="P1485" s="58">
        <f t="shared" si="294"/>
        <v>455.50102040816324</v>
      </c>
      <c r="Q1485" s="58">
        <f t="shared" si="295"/>
        <v>303.66734693877549</v>
      </c>
      <c r="R1485" s="66">
        <f t="shared" si="296"/>
        <v>24.997896000000004</v>
      </c>
      <c r="S1485" s="64">
        <f t="shared" si="297"/>
        <v>90</v>
      </c>
      <c r="T1485" s="66">
        <f t="shared" si="298"/>
        <v>1543.4490960000003</v>
      </c>
      <c r="U1485" s="68">
        <f t="shared" si="299"/>
        <v>64.310379000000012</v>
      </c>
      <c r="V1485" s="68">
        <f t="shared" si="300"/>
        <v>492.17126785714288</v>
      </c>
      <c r="W1485" s="68">
        <f t="shared" si="301"/>
        <v>328.11417857142857</v>
      </c>
    </row>
    <row r="1486" spans="1:23" x14ac:dyDescent="0.25">
      <c r="A1486" s="1" t="s">
        <v>921</v>
      </c>
      <c r="B1486" s="1" t="s">
        <v>394</v>
      </c>
      <c r="C1486" s="1" t="s">
        <v>589</v>
      </c>
      <c r="D1486" s="1" t="s">
        <v>865</v>
      </c>
      <c r="E1486" s="1" t="s">
        <v>351</v>
      </c>
      <c r="F1486" s="62" t="str">
        <f t="shared" si="302"/>
        <v>60616</v>
      </c>
      <c r="G1486" s="255">
        <v>10620070</v>
      </c>
      <c r="H1486" s="1" t="s">
        <v>386</v>
      </c>
      <c r="I1486" s="61">
        <v>77</v>
      </c>
      <c r="J1486" s="61">
        <v>3.6</v>
      </c>
      <c r="K1486" s="61">
        <v>8.1</v>
      </c>
      <c r="L1486" s="69">
        <f t="shared" si="291"/>
        <v>2.7719999999999998</v>
      </c>
      <c r="M1486" s="69">
        <f t="shared" si="292"/>
        <v>6.2369999999999992</v>
      </c>
      <c r="N1486" s="56">
        <f>INDEX(Rate_Chart!$A$1:$AK$127,MATCH(Data!J1486,Rate_Chart!$A$1:$A$127,0),MATCH(Data!K1486,Rate_Chart!$A$1:$AK$1,0))</f>
        <v>37.531125900000006</v>
      </c>
      <c r="O1486" s="57">
        <f t="shared" si="293"/>
        <v>2889.8966943000005</v>
      </c>
      <c r="P1486" s="58">
        <f t="shared" si="294"/>
        <v>417.01251000000008</v>
      </c>
      <c r="Q1486" s="58">
        <f t="shared" si="295"/>
        <v>278.00834000000003</v>
      </c>
      <c r="R1486" s="66">
        <f t="shared" si="296"/>
        <v>50.573192150250016</v>
      </c>
      <c r="S1486" s="64">
        <f t="shared" si="297"/>
        <v>288.75</v>
      </c>
      <c r="T1486" s="66">
        <f t="shared" si="298"/>
        <v>3229.2198864502507</v>
      </c>
      <c r="U1486" s="68">
        <f t="shared" si="299"/>
        <v>41.937920603250006</v>
      </c>
      <c r="V1486" s="68">
        <f t="shared" si="300"/>
        <v>465.97689559166673</v>
      </c>
      <c r="W1486" s="68">
        <f t="shared" si="301"/>
        <v>310.6512637277778</v>
      </c>
    </row>
    <row r="1487" spans="1:23" x14ac:dyDescent="0.25">
      <c r="A1487" s="1" t="s">
        <v>921</v>
      </c>
      <c r="B1487" s="1" t="s">
        <v>395</v>
      </c>
      <c r="C1487" s="1" t="s">
        <v>589</v>
      </c>
      <c r="D1487" s="1" t="s">
        <v>865</v>
      </c>
      <c r="E1487" s="1" t="s">
        <v>351</v>
      </c>
      <c r="F1487" s="62" t="str">
        <f t="shared" si="302"/>
        <v>60616</v>
      </c>
      <c r="G1487" s="255">
        <v>10620070</v>
      </c>
      <c r="H1487" s="1" t="s">
        <v>385</v>
      </c>
      <c r="I1487" s="61">
        <v>12</v>
      </c>
      <c r="J1487" s="61">
        <v>6.6</v>
      </c>
      <c r="K1487" s="61">
        <v>8.6</v>
      </c>
      <c r="L1487" s="69">
        <f t="shared" ref="L1487:L1550" si="303">J1487*I1487/100</f>
        <v>0.79199999999999993</v>
      </c>
      <c r="M1487" s="69">
        <f t="shared" ref="M1487:M1550" si="304">K1487*I1487/100</f>
        <v>1.0319999999999998</v>
      </c>
      <c r="N1487" s="56">
        <f>INDEX(Rate_Chart!$A$1:$AK$127,MATCH(Data!J1487,Rate_Chart!$A$1:$A$127,0),MATCH(Data!K1487,Rate_Chart!$A$1:$AK$1,0))</f>
        <v>54.007799999999996</v>
      </c>
      <c r="O1487" s="57">
        <f t="shared" ref="O1487:O1550" si="305">N1487*I1487</f>
        <v>648.09359999999992</v>
      </c>
      <c r="P1487" s="58">
        <f t="shared" ref="P1487:P1550" si="306">N1487/(J1487%+K1487%*2/3)</f>
        <v>437.90108108108109</v>
      </c>
      <c r="Q1487" s="58">
        <f t="shared" ref="Q1487:Q1550" si="307">P1487*2/3</f>
        <v>291.93405405405406</v>
      </c>
      <c r="R1487" s="66">
        <f t="shared" ref="R1487:R1550" si="308">O1487*1.75%</f>
        <v>11.341638</v>
      </c>
      <c r="S1487" s="64">
        <f t="shared" ref="S1487:S1550" si="309">I1487*3.75</f>
        <v>45</v>
      </c>
      <c r="T1487" s="66">
        <f t="shared" ref="T1487:T1550" si="310">R1487+S1487+O1487</f>
        <v>704.43523799999991</v>
      </c>
      <c r="U1487" s="68">
        <f t="shared" ref="U1487:U1550" si="311">T1487/I1487</f>
        <v>58.702936499999993</v>
      </c>
      <c r="V1487" s="68">
        <f t="shared" ref="V1487:V1550" si="312">U1487/(J1487%+K1487%*2/3)</f>
        <v>475.96975540540541</v>
      </c>
      <c r="W1487" s="68">
        <f t="shared" ref="W1487:W1550" si="313">V1487*2/3</f>
        <v>317.31317027027029</v>
      </c>
    </row>
    <row r="1488" spans="1:23" x14ac:dyDescent="0.25">
      <c r="A1488" s="1" t="s">
        <v>921</v>
      </c>
      <c r="B1488" s="1" t="s">
        <v>395</v>
      </c>
      <c r="C1488" s="1" t="s">
        <v>589</v>
      </c>
      <c r="D1488" s="1" t="s">
        <v>865</v>
      </c>
      <c r="E1488" s="1" t="s">
        <v>351</v>
      </c>
      <c r="F1488" s="62" t="str">
        <f t="shared" si="302"/>
        <v>60616</v>
      </c>
      <c r="G1488" s="255">
        <v>10620070</v>
      </c>
      <c r="H1488" s="1" t="s">
        <v>386</v>
      </c>
      <c r="I1488" s="61">
        <v>55</v>
      </c>
      <c r="J1488" s="61">
        <v>3.7</v>
      </c>
      <c r="K1488" s="61">
        <v>8.1</v>
      </c>
      <c r="L1488" s="69">
        <f t="shared" si="303"/>
        <v>2.0350000000000001</v>
      </c>
      <c r="M1488" s="69">
        <f t="shared" si="304"/>
        <v>4.4550000000000001</v>
      </c>
      <c r="N1488" s="56">
        <f>INDEX(Rate_Chart!$A$1:$AK$127,MATCH(Data!J1488,Rate_Chart!$A$1:$A$127,0),MATCH(Data!K1488,Rate_Chart!$A$1:$AK$1,0))</f>
        <v>37.948125900000008</v>
      </c>
      <c r="O1488" s="57">
        <f t="shared" si="305"/>
        <v>2087.1469245000003</v>
      </c>
      <c r="P1488" s="58">
        <f t="shared" si="306"/>
        <v>417.01237252747262</v>
      </c>
      <c r="Q1488" s="58">
        <f t="shared" si="307"/>
        <v>278.00824835164843</v>
      </c>
      <c r="R1488" s="66">
        <f t="shared" si="308"/>
        <v>36.525071178750011</v>
      </c>
      <c r="S1488" s="64">
        <f t="shared" si="309"/>
        <v>206.25</v>
      </c>
      <c r="T1488" s="66">
        <f t="shared" si="310"/>
        <v>2329.9219956787501</v>
      </c>
      <c r="U1488" s="68">
        <f t="shared" si="311"/>
        <v>42.362218103250001</v>
      </c>
      <c r="V1488" s="68">
        <f t="shared" si="312"/>
        <v>465.51888025549454</v>
      </c>
      <c r="W1488" s="68">
        <f t="shared" si="313"/>
        <v>310.34592017032969</v>
      </c>
    </row>
    <row r="1489" spans="1:23" x14ac:dyDescent="0.25">
      <c r="A1489" s="1" t="s">
        <v>902</v>
      </c>
      <c r="B1489" s="1" t="s">
        <v>394</v>
      </c>
      <c r="C1489" s="1" t="s">
        <v>589</v>
      </c>
      <c r="D1489" s="1" t="s">
        <v>865</v>
      </c>
      <c r="E1489" s="1" t="s">
        <v>351</v>
      </c>
      <c r="F1489" s="62" t="str">
        <f t="shared" si="302"/>
        <v>60616</v>
      </c>
      <c r="G1489" s="255">
        <v>10620070</v>
      </c>
      <c r="H1489" s="1" t="s">
        <v>385</v>
      </c>
      <c r="I1489" s="61">
        <v>27</v>
      </c>
      <c r="J1489" s="61">
        <v>6.6</v>
      </c>
      <c r="K1489" s="61">
        <v>8.8000000000000007</v>
      </c>
      <c r="L1489" s="69">
        <f t="shared" si="303"/>
        <v>1.7819999999999998</v>
      </c>
      <c r="M1489" s="69">
        <f t="shared" si="304"/>
        <v>2.3760000000000003</v>
      </c>
      <c r="N1489" s="56">
        <f>INDEX(Rate_Chart!$A$1:$AK$127,MATCH(Data!J1489,Rate_Chart!$A$1:$A$127,0),MATCH(Data!K1489,Rate_Chart!$A$1:$AK$1,0))</f>
        <v>54.558900000000001</v>
      </c>
      <c r="O1489" s="57">
        <f t="shared" si="305"/>
        <v>1473.0903000000001</v>
      </c>
      <c r="P1489" s="58">
        <f t="shared" si="306"/>
        <v>437.63823529411764</v>
      </c>
      <c r="Q1489" s="58">
        <f t="shared" si="307"/>
        <v>291.75882352941176</v>
      </c>
      <c r="R1489" s="66">
        <f t="shared" si="308"/>
        <v>25.779080250000003</v>
      </c>
      <c r="S1489" s="64">
        <f t="shared" si="309"/>
        <v>101.25</v>
      </c>
      <c r="T1489" s="66">
        <f t="shared" si="310"/>
        <v>1600.1193802500002</v>
      </c>
      <c r="U1489" s="68">
        <f t="shared" si="311"/>
        <v>59.263680750000006</v>
      </c>
      <c r="V1489" s="68">
        <f t="shared" si="312"/>
        <v>475.37711831550803</v>
      </c>
      <c r="W1489" s="68">
        <f t="shared" si="313"/>
        <v>316.91807887700537</v>
      </c>
    </row>
    <row r="1490" spans="1:23" x14ac:dyDescent="0.25">
      <c r="A1490" s="1" t="s">
        <v>902</v>
      </c>
      <c r="B1490" s="1" t="s">
        <v>394</v>
      </c>
      <c r="C1490" s="1" t="s">
        <v>589</v>
      </c>
      <c r="D1490" s="1" t="s">
        <v>865</v>
      </c>
      <c r="E1490" s="1" t="s">
        <v>351</v>
      </c>
      <c r="F1490" s="62" t="str">
        <f t="shared" si="302"/>
        <v>60616</v>
      </c>
      <c r="G1490" s="255">
        <v>10620070</v>
      </c>
      <c r="H1490" s="1" t="s">
        <v>386</v>
      </c>
      <c r="I1490" s="61">
        <v>50</v>
      </c>
      <c r="J1490" s="61">
        <v>3.9</v>
      </c>
      <c r="K1490" s="61">
        <v>8.1</v>
      </c>
      <c r="L1490" s="69">
        <f t="shared" si="303"/>
        <v>1.95</v>
      </c>
      <c r="M1490" s="69">
        <f t="shared" si="304"/>
        <v>4.05</v>
      </c>
      <c r="N1490" s="56">
        <f>INDEX(Rate_Chart!$A$1:$AK$127,MATCH(Data!J1490,Rate_Chart!$A$1:$A$127,0),MATCH(Data!K1490,Rate_Chart!$A$1:$AK$1,0))</f>
        <v>38.782125900000004</v>
      </c>
      <c r="O1490" s="57">
        <f t="shared" si="305"/>
        <v>1939.1062950000003</v>
      </c>
      <c r="P1490" s="58">
        <f t="shared" si="306"/>
        <v>417.01210645161296</v>
      </c>
      <c r="Q1490" s="58">
        <f t="shared" si="307"/>
        <v>278.00807096774196</v>
      </c>
      <c r="R1490" s="66">
        <f t="shared" si="308"/>
        <v>33.934360162500006</v>
      </c>
      <c r="S1490" s="64">
        <f t="shared" si="309"/>
        <v>187.5</v>
      </c>
      <c r="T1490" s="66">
        <f t="shared" si="310"/>
        <v>2160.5406551625001</v>
      </c>
      <c r="U1490" s="68">
        <f t="shared" si="311"/>
        <v>43.210813103250004</v>
      </c>
      <c r="V1490" s="68">
        <f t="shared" si="312"/>
        <v>464.63239895967746</v>
      </c>
      <c r="W1490" s="68">
        <f t="shared" si="313"/>
        <v>309.75493263978495</v>
      </c>
    </row>
    <row r="1491" spans="1:23" x14ac:dyDescent="0.25">
      <c r="A1491" s="1" t="s">
        <v>902</v>
      </c>
      <c r="B1491" s="1" t="s">
        <v>395</v>
      </c>
      <c r="C1491" s="1" t="s">
        <v>589</v>
      </c>
      <c r="D1491" s="1" t="s">
        <v>865</v>
      </c>
      <c r="E1491" s="1" t="s">
        <v>351</v>
      </c>
      <c r="F1491" s="62" t="str">
        <f t="shared" si="302"/>
        <v>60616</v>
      </c>
      <c r="G1491" s="255">
        <v>10620070</v>
      </c>
      <c r="H1491" s="1" t="s">
        <v>385</v>
      </c>
      <c r="I1491" s="61">
        <v>13</v>
      </c>
      <c r="J1491" s="61">
        <v>6.3</v>
      </c>
      <c r="K1491" s="61">
        <v>8.8000000000000007</v>
      </c>
      <c r="L1491" s="69">
        <f t="shared" si="303"/>
        <v>0.81899999999999995</v>
      </c>
      <c r="M1491" s="69">
        <f t="shared" si="304"/>
        <v>1.1440000000000001</v>
      </c>
      <c r="N1491" s="56">
        <f>INDEX(Rate_Chart!$A$1:$AK$127,MATCH(Data!J1491,Rate_Chart!$A$1:$A$127,0),MATCH(Data!K1491,Rate_Chart!$A$1:$AK$1,0))</f>
        <v>52.078949999999999</v>
      </c>
      <c r="O1491" s="57">
        <f t="shared" si="305"/>
        <v>677.02634999999998</v>
      </c>
      <c r="P1491" s="58">
        <f t="shared" si="306"/>
        <v>428.04616438356163</v>
      </c>
      <c r="Q1491" s="58">
        <f t="shared" si="307"/>
        <v>285.36410958904111</v>
      </c>
      <c r="R1491" s="66">
        <f t="shared" si="308"/>
        <v>11.847961125000001</v>
      </c>
      <c r="S1491" s="64">
        <f t="shared" si="309"/>
        <v>48.75</v>
      </c>
      <c r="T1491" s="66">
        <f t="shared" si="310"/>
        <v>737.62431112499996</v>
      </c>
      <c r="U1491" s="68">
        <f t="shared" si="311"/>
        <v>56.740331624999996</v>
      </c>
      <c r="V1491" s="68">
        <f t="shared" si="312"/>
        <v>466.35889006849311</v>
      </c>
      <c r="W1491" s="68">
        <f t="shared" si="313"/>
        <v>310.90592671232872</v>
      </c>
    </row>
    <row r="1492" spans="1:23" x14ac:dyDescent="0.25">
      <c r="A1492" s="1" t="s">
        <v>902</v>
      </c>
      <c r="B1492" s="1" t="s">
        <v>395</v>
      </c>
      <c r="C1492" s="1" t="s">
        <v>589</v>
      </c>
      <c r="D1492" s="1" t="s">
        <v>865</v>
      </c>
      <c r="E1492" s="1" t="s">
        <v>351</v>
      </c>
      <c r="F1492" s="62" t="str">
        <f t="shared" si="302"/>
        <v>60616</v>
      </c>
      <c r="G1492" s="255">
        <v>10620070</v>
      </c>
      <c r="H1492" s="1" t="s">
        <v>386</v>
      </c>
      <c r="I1492" s="61">
        <v>53</v>
      </c>
      <c r="J1492" s="61">
        <v>3.1</v>
      </c>
      <c r="K1492" s="61">
        <v>8.1</v>
      </c>
      <c r="L1492" s="69">
        <f t="shared" si="303"/>
        <v>1.643</v>
      </c>
      <c r="M1492" s="69">
        <f t="shared" si="304"/>
        <v>4.2929999999999993</v>
      </c>
      <c r="N1492" s="56">
        <f>INDEX(Rate_Chart!$A$1:$AK$127,MATCH(Data!J1492,Rate_Chart!$A$1:$A$127,0),MATCH(Data!K1492,Rate_Chart!$A$1:$AK$1,0))</f>
        <v>35.446125899999998</v>
      </c>
      <c r="O1492" s="57">
        <f t="shared" si="305"/>
        <v>1878.6446727</v>
      </c>
      <c r="P1492" s="58">
        <f t="shared" si="306"/>
        <v>417.01324588235298</v>
      </c>
      <c r="Q1492" s="58">
        <f t="shared" si="307"/>
        <v>278.0088305882353</v>
      </c>
      <c r="R1492" s="66">
        <f t="shared" si="308"/>
        <v>32.876281772250003</v>
      </c>
      <c r="S1492" s="64">
        <f t="shared" si="309"/>
        <v>198.75</v>
      </c>
      <c r="T1492" s="66">
        <f t="shared" si="310"/>
        <v>2110.2709544722502</v>
      </c>
      <c r="U1492" s="68">
        <f t="shared" si="311"/>
        <v>39.816433103250006</v>
      </c>
      <c r="V1492" s="68">
        <f t="shared" si="312"/>
        <v>468.42862474411777</v>
      </c>
      <c r="W1492" s="68">
        <f t="shared" si="313"/>
        <v>312.28574982941183</v>
      </c>
    </row>
    <row r="1493" spans="1:23" x14ac:dyDescent="0.25">
      <c r="A1493" s="1" t="s">
        <v>903</v>
      </c>
      <c r="B1493" s="1" t="s">
        <v>394</v>
      </c>
      <c r="C1493" s="1" t="s">
        <v>589</v>
      </c>
      <c r="D1493" s="1" t="s">
        <v>865</v>
      </c>
      <c r="E1493" s="1" t="s">
        <v>351</v>
      </c>
      <c r="F1493" s="62" t="str">
        <f t="shared" si="302"/>
        <v>60616</v>
      </c>
      <c r="G1493" s="255">
        <v>10620070</v>
      </c>
      <c r="H1493" s="1" t="s">
        <v>385</v>
      </c>
      <c r="I1493" s="61">
        <v>14</v>
      </c>
      <c r="J1493" s="61">
        <v>7.5</v>
      </c>
      <c r="K1493" s="61">
        <v>8.8000000000000007</v>
      </c>
      <c r="L1493" s="69">
        <f t="shared" si="303"/>
        <v>1.05</v>
      </c>
      <c r="M1493" s="69">
        <f t="shared" si="304"/>
        <v>1.2320000000000002</v>
      </c>
      <c r="N1493" s="56">
        <f>INDEX(Rate_Chart!$A$1:$AK$127,MATCH(Data!J1493,Rate_Chart!$A$1:$A$127,0),MATCH(Data!K1493,Rate_Chart!$A$1:$AK$1,0))</f>
        <v>61.998750000000001</v>
      </c>
      <c r="O1493" s="57">
        <f t="shared" si="305"/>
        <v>867.98250000000007</v>
      </c>
      <c r="P1493" s="58">
        <f t="shared" si="306"/>
        <v>463.83104738154617</v>
      </c>
      <c r="Q1493" s="58">
        <f t="shared" si="307"/>
        <v>309.22069825436409</v>
      </c>
      <c r="R1493" s="66">
        <f t="shared" si="308"/>
        <v>15.189693750000004</v>
      </c>
      <c r="S1493" s="64">
        <f t="shared" si="309"/>
        <v>52.5</v>
      </c>
      <c r="T1493" s="66">
        <f t="shared" si="310"/>
        <v>935.67219375000013</v>
      </c>
      <c r="U1493" s="68">
        <f t="shared" si="311"/>
        <v>66.833728125000007</v>
      </c>
      <c r="V1493" s="68">
        <f t="shared" si="312"/>
        <v>500.00295355361607</v>
      </c>
      <c r="W1493" s="68">
        <f t="shared" si="313"/>
        <v>333.3353023690774</v>
      </c>
    </row>
    <row r="1494" spans="1:23" x14ac:dyDescent="0.25">
      <c r="A1494" s="1" t="s">
        <v>903</v>
      </c>
      <c r="B1494" s="1" t="s">
        <v>394</v>
      </c>
      <c r="C1494" s="1" t="s">
        <v>589</v>
      </c>
      <c r="D1494" s="1" t="s">
        <v>865</v>
      </c>
      <c r="E1494" s="1" t="s">
        <v>351</v>
      </c>
      <c r="F1494" s="62" t="str">
        <f t="shared" si="302"/>
        <v>60616</v>
      </c>
      <c r="G1494" s="255">
        <v>10620070</v>
      </c>
      <c r="H1494" s="1" t="s">
        <v>386</v>
      </c>
      <c r="I1494" s="61">
        <v>58</v>
      </c>
      <c r="J1494" s="61">
        <v>3.6</v>
      </c>
      <c r="K1494" s="61">
        <v>8.1</v>
      </c>
      <c r="L1494" s="69">
        <f t="shared" si="303"/>
        <v>2.0880000000000001</v>
      </c>
      <c r="M1494" s="69">
        <f t="shared" si="304"/>
        <v>4.6979999999999995</v>
      </c>
      <c r="N1494" s="56">
        <f>INDEX(Rate_Chart!$A$1:$AK$127,MATCH(Data!J1494,Rate_Chart!$A$1:$A$127,0),MATCH(Data!K1494,Rate_Chart!$A$1:$AK$1,0))</f>
        <v>37.531125900000006</v>
      </c>
      <c r="O1494" s="57">
        <f t="shared" si="305"/>
        <v>2176.8053022000004</v>
      </c>
      <c r="P1494" s="58">
        <f t="shared" si="306"/>
        <v>417.01251000000008</v>
      </c>
      <c r="Q1494" s="58">
        <f t="shared" si="307"/>
        <v>278.00834000000003</v>
      </c>
      <c r="R1494" s="66">
        <f t="shared" si="308"/>
        <v>38.094092788500014</v>
      </c>
      <c r="S1494" s="64">
        <f t="shared" si="309"/>
        <v>217.5</v>
      </c>
      <c r="T1494" s="66">
        <f t="shared" si="310"/>
        <v>2432.3993949885003</v>
      </c>
      <c r="U1494" s="68">
        <f t="shared" si="311"/>
        <v>41.937920603250006</v>
      </c>
      <c r="V1494" s="68">
        <f t="shared" si="312"/>
        <v>465.97689559166673</v>
      </c>
      <c r="W1494" s="68">
        <f t="shared" si="313"/>
        <v>310.6512637277778</v>
      </c>
    </row>
    <row r="1495" spans="1:23" x14ac:dyDescent="0.25">
      <c r="A1495" s="1" t="s">
        <v>903</v>
      </c>
      <c r="B1495" s="1" t="s">
        <v>395</v>
      </c>
      <c r="C1495" s="1" t="s">
        <v>589</v>
      </c>
      <c r="D1495" s="1" t="s">
        <v>865</v>
      </c>
      <c r="E1495" s="1" t="s">
        <v>351</v>
      </c>
      <c r="F1495" s="62" t="str">
        <f t="shared" si="302"/>
        <v>60616</v>
      </c>
      <c r="G1495" s="255">
        <v>10620070</v>
      </c>
      <c r="H1495" s="1" t="s">
        <v>385</v>
      </c>
      <c r="I1495" s="61">
        <v>12</v>
      </c>
      <c r="J1495" s="61">
        <v>6.7</v>
      </c>
      <c r="K1495" s="61">
        <v>8.8000000000000007</v>
      </c>
      <c r="L1495" s="69">
        <f t="shared" si="303"/>
        <v>0.80400000000000005</v>
      </c>
      <c r="M1495" s="69">
        <f t="shared" si="304"/>
        <v>1.056</v>
      </c>
      <c r="N1495" s="56">
        <f>INDEX(Rate_Chart!$A$1:$AK$127,MATCH(Data!J1495,Rate_Chart!$A$1:$A$127,0),MATCH(Data!K1495,Rate_Chart!$A$1:$AK$1,0))</f>
        <v>55.385550000000002</v>
      </c>
      <c r="O1495" s="57">
        <f t="shared" si="305"/>
        <v>664.62660000000005</v>
      </c>
      <c r="P1495" s="58">
        <f t="shared" si="306"/>
        <v>440.73381962864721</v>
      </c>
      <c r="Q1495" s="58">
        <f t="shared" si="307"/>
        <v>293.82254641909816</v>
      </c>
      <c r="R1495" s="66">
        <f t="shared" si="308"/>
        <v>11.630965500000002</v>
      </c>
      <c r="S1495" s="64">
        <f t="shared" si="309"/>
        <v>45</v>
      </c>
      <c r="T1495" s="66">
        <f t="shared" si="310"/>
        <v>721.25756550000006</v>
      </c>
      <c r="U1495" s="68">
        <f t="shared" si="311"/>
        <v>60.104797125000005</v>
      </c>
      <c r="V1495" s="68">
        <f t="shared" si="312"/>
        <v>478.28751027851456</v>
      </c>
      <c r="W1495" s="68">
        <f t="shared" si="313"/>
        <v>318.85834018567635</v>
      </c>
    </row>
    <row r="1496" spans="1:23" x14ac:dyDescent="0.25">
      <c r="A1496" s="1" t="s">
        <v>903</v>
      </c>
      <c r="B1496" s="1" t="s">
        <v>395</v>
      </c>
      <c r="C1496" s="1" t="s">
        <v>589</v>
      </c>
      <c r="D1496" s="1" t="s">
        <v>865</v>
      </c>
      <c r="E1496" s="1" t="s">
        <v>351</v>
      </c>
      <c r="F1496" s="62" t="str">
        <f t="shared" si="302"/>
        <v>60616</v>
      </c>
      <c r="G1496" s="255">
        <v>10620070</v>
      </c>
      <c r="H1496" s="1" t="s">
        <v>386</v>
      </c>
      <c r="I1496" s="61">
        <v>58</v>
      </c>
      <c r="J1496" s="61">
        <v>3.5</v>
      </c>
      <c r="K1496" s="61">
        <v>8.1</v>
      </c>
      <c r="L1496" s="69">
        <f t="shared" si="303"/>
        <v>2.0299999999999998</v>
      </c>
      <c r="M1496" s="69">
        <f t="shared" si="304"/>
        <v>4.6979999999999995</v>
      </c>
      <c r="N1496" s="56">
        <f>INDEX(Rate_Chart!$A$1:$AK$127,MATCH(Data!J1496,Rate_Chart!$A$1:$A$127,0),MATCH(Data!K1496,Rate_Chart!$A$1:$AK$1,0))</f>
        <v>37.114125900000005</v>
      </c>
      <c r="O1496" s="57">
        <f t="shared" si="305"/>
        <v>2152.6193022000002</v>
      </c>
      <c r="P1496" s="58">
        <f t="shared" si="306"/>
        <v>417.01265056179784</v>
      </c>
      <c r="Q1496" s="58">
        <f t="shared" si="307"/>
        <v>278.00843370786521</v>
      </c>
      <c r="R1496" s="66">
        <f t="shared" si="308"/>
        <v>37.670837788500009</v>
      </c>
      <c r="S1496" s="64">
        <f t="shared" si="309"/>
        <v>217.5</v>
      </c>
      <c r="T1496" s="66">
        <f t="shared" si="310"/>
        <v>2407.7901399885004</v>
      </c>
      <c r="U1496" s="68">
        <f t="shared" si="311"/>
        <v>41.513623103250005</v>
      </c>
      <c r="V1496" s="68">
        <f t="shared" si="312"/>
        <v>466.44520340730344</v>
      </c>
      <c r="W1496" s="68">
        <f t="shared" si="313"/>
        <v>310.96346893820231</v>
      </c>
    </row>
    <row r="1497" spans="1:23" x14ac:dyDescent="0.25">
      <c r="A1497" s="1" t="s">
        <v>904</v>
      </c>
      <c r="B1497" s="1" t="s">
        <v>394</v>
      </c>
      <c r="C1497" s="1" t="s">
        <v>589</v>
      </c>
      <c r="D1497" s="1" t="s">
        <v>865</v>
      </c>
      <c r="E1497" s="1" t="s">
        <v>351</v>
      </c>
      <c r="F1497" s="62" t="str">
        <f t="shared" si="302"/>
        <v>60616</v>
      </c>
      <c r="G1497" s="255">
        <v>10620070</v>
      </c>
      <c r="H1497" s="1" t="s">
        <v>385</v>
      </c>
      <c r="I1497" s="61">
        <v>24</v>
      </c>
      <c r="J1497" s="61">
        <v>6.7</v>
      </c>
      <c r="K1497" s="61">
        <v>8.8000000000000007</v>
      </c>
      <c r="L1497" s="69">
        <f t="shared" si="303"/>
        <v>1.6080000000000001</v>
      </c>
      <c r="M1497" s="69">
        <f t="shared" si="304"/>
        <v>2.1120000000000001</v>
      </c>
      <c r="N1497" s="56">
        <f>INDEX(Rate_Chart!$A$1:$AK$127,MATCH(Data!J1497,Rate_Chart!$A$1:$A$127,0),MATCH(Data!K1497,Rate_Chart!$A$1:$AK$1,0))</f>
        <v>55.385550000000002</v>
      </c>
      <c r="O1497" s="57">
        <f t="shared" si="305"/>
        <v>1329.2532000000001</v>
      </c>
      <c r="P1497" s="58">
        <f t="shared" si="306"/>
        <v>440.73381962864721</v>
      </c>
      <c r="Q1497" s="58">
        <f t="shared" si="307"/>
        <v>293.82254641909816</v>
      </c>
      <c r="R1497" s="66">
        <f t="shared" si="308"/>
        <v>23.261931000000004</v>
      </c>
      <c r="S1497" s="64">
        <f t="shared" si="309"/>
        <v>90</v>
      </c>
      <c r="T1497" s="66">
        <f t="shared" si="310"/>
        <v>1442.5151310000001</v>
      </c>
      <c r="U1497" s="68">
        <f t="shared" si="311"/>
        <v>60.104797125000005</v>
      </c>
      <c r="V1497" s="68">
        <f t="shared" si="312"/>
        <v>478.28751027851456</v>
      </c>
      <c r="W1497" s="68">
        <f t="shared" si="313"/>
        <v>318.85834018567635</v>
      </c>
    </row>
    <row r="1498" spans="1:23" x14ac:dyDescent="0.25">
      <c r="A1498" s="1" t="s">
        <v>904</v>
      </c>
      <c r="B1498" s="1" t="s">
        <v>394</v>
      </c>
      <c r="C1498" s="1" t="s">
        <v>589</v>
      </c>
      <c r="D1498" s="1" t="s">
        <v>865</v>
      </c>
      <c r="E1498" s="1" t="s">
        <v>351</v>
      </c>
      <c r="F1498" s="62" t="str">
        <f t="shared" si="302"/>
        <v>60616</v>
      </c>
      <c r="G1498" s="255">
        <v>10620070</v>
      </c>
      <c r="H1498" s="1" t="s">
        <v>386</v>
      </c>
      <c r="I1498" s="61">
        <v>57</v>
      </c>
      <c r="J1498" s="61">
        <v>3.3</v>
      </c>
      <c r="K1498" s="61">
        <v>8</v>
      </c>
      <c r="L1498" s="69">
        <f t="shared" si="303"/>
        <v>1.881</v>
      </c>
      <c r="M1498" s="69">
        <f t="shared" si="304"/>
        <v>4.5599999999999996</v>
      </c>
      <c r="N1498" s="56">
        <f>INDEX(Rate_Chart!$A$1:$AK$127,MATCH(Data!J1498,Rate_Chart!$A$1:$A$127,0),MATCH(Data!K1498,Rate_Chart!$A$1:$AK$1,0))</f>
        <v>36.002112000000004</v>
      </c>
      <c r="O1498" s="57">
        <f t="shared" si="305"/>
        <v>2052.1203840000003</v>
      </c>
      <c r="P1498" s="58">
        <f t="shared" si="306"/>
        <v>417.01288030888031</v>
      </c>
      <c r="Q1498" s="58">
        <f t="shared" si="307"/>
        <v>278.00858687258687</v>
      </c>
      <c r="R1498" s="66">
        <f t="shared" si="308"/>
        <v>35.912106720000011</v>
      </c>
      <c r="S1498" s="64">
        <f t="shared" si="309"/>
        <v>213.75</v>
      </c>
      <c r="T1498" s="66">
        <f t="shared" si="310"/>
        <v>2301.7824907200002</v>
      </c>
      <c r="U1498" s="68">
        <f t="shared" si="311"/>
        <v>40.382148960000002</v>
      </c>
      <c r="V1498" s="68">
        <f t="shared" si="312"/>
        <v>467.74689915057911</v>
      </c>
      <c r="W1498" s="68">
        <f t="shared" si="313"/>
        <v>311.83126610038607</v>
      </c>
    </row>
    <row r="1499" spans="1:23" x14ac:dyDescent="0.25">
      <c r="A1499" s="1" t="s">
        <v>904</v>
      </c>
      <c r="B1499" s="1" t="s">
        <v>395</v>
      </c>
      <c r="C1499" s="1" t="s">
        <v>589</v>
      </c>
      <c r="D1499" s="1" t="s">
        <v>865</v>
      </c>
      <c r="E1499" s="1" t="s">
        <v>351</v>
      </c>
      <c r="F1499" s="62" t="str">
        <f t="shared" si="302"/>
        <v>60616</v>
      </c>
      <c r="G1499" s="255">
        <v>10620070</v>
      </c>
      <c r="H1499" s="1" t="s">
        <v>385</v>
      </c>
      <c r="I1499" s="61">
        <v>14</v>
      </c>
      <c r="J1499" s="61">
        <v>6.3</v>
      </c>
      <c r="K1499" s="61">
        <v>8.8000000000000007</v>
      </c>
      <c r="L1499" s="69">
        <f t="shared" si="303"/>
        <v>0.88200000000000001</v>
      </c>
      <c r="M1499" s="69">
        <f t="shared" si="304"/>
        <v>1.2320000000000002</v>
      </c>
      <c r="N1499" s="56">
        <f>INDEX(Rate_Chart!$A$1:$AK$127,MATCH(Data!J1499,Rate_Chart!$A$1:$A$127,0),MATCH(Data!K1499,Rate_Chart!$A$1:$AK$1,0))</f>
        <v>52.078949999999999</v>
      </c>
      <c r="O1499" s="57">
        <f t="shared" si="305"/>
        <v>729.10529999999994</v>
      </c>
      <c r="P1499" s="58">
        <f t="shared" si="306"/>
        <v>428.04616438356163</v>
      </c>
      <c r="Q1499" s="58">
        <f t="shared" si="307"/>
        <v>285.36410958904111</v>
      </c>
      <c r="R1499" s="66">
        <f t="shared" si="308"/>
        <v>12.75934275</v>
      </c>
      <c r="S1499" s="64">
        <f t="shared" si="309"/>
        <v>52.5</v>
      </c>
      <c r="T1499" s="66">
        <f t="shared" si="310"/>
        <v>794.36464274999992</v>
      </c>
      <c r="U1499" s="68">
        <f t="shared" si="311"/>
        <v>56.740331624999996</v>
      </c>
      <c r="V1499" s="68">
        <f t="shared" si="312"/>
        <v>466.35889006849311</v>
      </c>
      <c r="W1499" s="68">
        <f t="shared" si="313"/>
        <v>310.90592671232872</v>
      </c>
    </row>
    <row r="1500" spans="1:23" x14ac:dyDescent="0.25">
      <c r="A1500" s="1" t="s">
        <v>904</v>
      </c>
      <c r="B1500" s="1" t="s">
        <v>395</v>
      </c>
      <c r="C1500" s="1" t="s">
        <v>589</v>
      </c>
      <c r="D1500" s="1" t="s">
        <v>865</v>
      </c>
      <c r="E1500" s="1" t="s">
        <v>351</v>
      </c>
      <c r="F1500" s="62" t="str">
        <f t="shared" si="302"/>
        <v>60616</v>
      </c>
      <c r="G1500" s="255">
        <v>10620070</v>
      </c>
      <c r="H1500" s="1" t="s">
        <v>386</v>
      </c>
      <c r="I1500" s="61">
        <v>49</v>
      </c>
      <c r="J1500" s="61">
        <v>3</v>
      </c>
      <c r="K1500" s="61">
        <v>8</v>
      </c>
      <c r="L1500" s="69">
        <f t="shared" si="303"/>
        <v>1.47</v>
      </c>
      <c r="M1500" s="69">
        <f t="shared" si="304"/>
        <v>3.92</v>
      </c>
      <c r="N1500" s="56">
        <f>INDEX(Rate_Chart!$A$1:$AK$127,MATCH(Data!J1500,Rate_Chart!$A$1:$A$127,0),MATCH(Data!K1500,Rate_Chart!$A$1:$AK$1,0))</f>
        <v>34.751112000000006</v>
      </c>
      <c r="O1500" s="57">
        <f t="shared" si="305"/>
        <v>1702.8044880000002</v>
      </c>
      <c r="P1500" s="58">
        <f t="shared" si="306"/>
        <v>417.01334400000002</v>
      </c>
      <c r="Q1500" s="58">
        <f t="shared" si="307"/>
        <v>278.00889599999999</v>
      </c>
      <c r="R1500" s="66">
        <f t="shared" si="308"/>
        <v>29.799078540000007</v>
      </c>
      <c r="S1500" s="64">
        <f t="shared" si="309"/>
        <v>183.75</v>
      </c>
      <c r="T1500" s="66">
        <f t="shared" si="310"/>
        <v>1916.3535665400002</v>
      </c>
      <c r="U1500" s="68">
        <f t="shared" si="311"/>
        <v>39.109256460000005</v>
      </c>
      <c r="V1500" s="68">
        <f t="shared" si="312"/>
        <v>469.31107752000003</v>
      </c>
      <c r="W1500" s="68">
        <f t="shared" si="313"/>
        <v>312.87405168000004</v>
      </c>
    </row>
    <row r="1501" spans="1:23" x14ac:dyDescent="0.25">
      <c r="A1501" s="1" t="s">
        <v>905</v>
      </c>
      <c r="B1501" s="1" t="s">
        <v>394</v>
      </c>
      <c r="C1501" s="1" t="s">
        <v>589</v>
      </c>
      <c r="D1501" s="1" t="s">
        <v>865</v>
      </c>
      <c r="E1501" s="1" t="s">
        <v>351</v>
      </c>
      <c r="F1501" s="62" t="str">
        <f t="shared" si="302"/>
        <v>60616</v>
      </c>
      <c r="G1501" s="255">
        <v>10620070</v>
      </c>
      <c r="H1501" s="1" t="s">
        <v>385</v>
      </c>
      <c r="I1501" s="61">
        <v>12</v>
      </c>
      <c r="J1501" s="61">
        <v>7</v>
      </c>
      <c r="K1501" s="61">
        <v>8.8000000000000007</v>
      </c>
      <c r="L1501" s="69">
        <f t="shared" si="303"/>
        <v>0.84</v>
      </c>
      <c r="M1501" s="69">
        <f t="shared" si="304"/>
        <v>1.056</v>
      </c>
      <c r="N1501" s="56">
        <f>INDEX(Rate_Chart!$A$1:$AK$127,MATCH(Data!J1501,Rate_Chart!$A$1:$A$127,0),MATCH(Data!K1501,Rate_Chart!$A$1:$AK$1,0))</f>
        <v>57.865500000000004</v>
      </c>
      <c r="O1501" s="57">
        <f t="shared" si="305"/>
        <v>694.38600000000008</v>
      </c>
      <c r="P1501" s="58">
        <f t="shared" si="306"/>
        <v>449.73186528497411</v>
      </c>
      <c r="Q1501" s="58">
        <f t="shared" si="307"/>
        <v>299.82124352331607</v>
      </c>
      <c r="R1501" s="66">
        <f t="shared" si="308"/>
        <v>12.151755000000003</v>
      </c>
      <c r="S1501" s="64">
        <f t="shared" si="309"/>
        <v>45</v>
      </c>
      <c r="T1501" s="66">
        <f t="shared" si="310"/>
        <v>751.53775500000006</v>
      </c>
      <c r="U1501" s="68">
        <f t="shared" si="311"/>
        <v>62.628146250000007</v>
      </c>
      <c r="V1501" s="68">
        <f t="shared" si="312"/>
        <v>486.74725064766841</v>
      </c>
      <c r="W1501" s="68">
        <f t="shared" si="313"/>
        <v>324.49816709844561</v>
      </c>
    </row>
    <row r="1502" spans="1:23" x14ac:dyDescent="0.25">
      <c r="A1502" s="1" t="s">
        <v>905</v>
      </c>
      <c r="B1502" s="1" t="s">
        <v>394</v>
      </c>
      <c r="C1502" s="1" t="s">
        <v>589</v>
      </c>
      <c r="D1502" s="1" t="s">
        <v>865</v>
      </c>
      <c r="E1502" s="1" t="s">
        <v>351</v>
      </c>
      <c r="F1502" s="62" t="str">
        <f t="shared" si="302"/>
        <v>60616</v>
      </c>
      <c r="G1502" s="255">
        <v>10620070</v>
      </c>
      <c r="H1502" s="1" t="s">
        <v>386</v>
      </c>
      <c r="I1502" s="61">
        <v>59</v>
      </c>
      <c r="J1502" s="61">
        <v>3.7</v>
      </c>
      <c r="K1502" s="61">
        <v>8.1</v>
      </c>
      <c r="L1502" s="69">
        <f t="shared" si="303"/>
        <v>2.1830000000000003</v>
      </c>
      <c r="M1502" s="69">
        <f t="shared" si="304"/>
        <v>4.7789999999999999</v>
      </c>
      <c r="N1502" s="56">
        <f>INDEX(Rate_Chart!$A$1:$AK$127,MATCH(Data!J1502,Rate_Chart!$A$1:$A$127,0),MATCH(Data!K1502,Rate_Chart!$A$1:$AK$1,0))</f>
        <v>37.948125900000008</v>
      </c>
      <c r="O1502" s="57">
        <f t="shared" si="305"/>
        <v>2238.9394281000004</v>
      </c>
      <c r="P1502" s="58">
        <f t="shared" si="306"/>
        <v>417.01237252747262</v>
      </c>
      <c r="Q1502" s="58">
        <f t="shared" si="307"/>
        <v>278.00824835164843</v>
      </c>
      <c r="R1502" s="66">
        <f t="shared" si="308"/>
        <v>39.181439991750011</v>
      </c>
      <c r="S1502" s="64">
        <f t="shared" si="309"/>
        <v>221.25</v>
      </c>
      <c r="T1502" s="66">
        <f t="shared" si="310"/>
        <v>2499.3708680917507</v>
      </c>
      <c r="U1502" s="68">
        <f t="shared" si="311"/>
        <v>42.362218103250015</v>
      </c>
      <c r="V1502" s="68">
        <f t="shared" si="312"/>
        <v>465.51888025549471</v>
      </c>
      <c r="W1502" s="68">
        <f t="shared" si="313"/>
        <v>310.3459201703298</v>
      </c>
    </row>
    <row r="1503" spans="1:23" x14ac:dyDescent="0.25">
      <c r="A1503" s="1" t="s">
        <v>905</v>
      </c>
      <c r="B1503" s="1" t="s">
        <v>395</v>
      </c>
      <c r="C1503" s="1" t="s">
        <v>589</v>
      </c>
      <c r="D1503" s="1" t="s">
        <v>865</v>
      </c>
      <c r="E1503" s="1" t="s">
        <v>351</v>
      </c>
      <c r="F1503" s="62" t="str">
        <f t="shared" si="302"/>
        <v>60616</v>
      </c>
      <c r="G1503" s="255">
        <v>10620070</v>
      </c>
      <c r="H1503" s="1" t="s">
        <v>385</v>
      </c>
      <c r="I1503" s="61">
        <v>10</v>
      </c>
      <c r="J1503" s="61">
        <v>7.5</v>
      </c>
      <c r="K1503" s="61">
        <v>8.8000000000000007</v>
      </c>
      <c r="L1503" s="69">
        <f t="shared" si="303"/>
        <v>0.75</v>
      </c>
      <c r="M1503" s="69">
        <f t="shared" si="304"/>
        <v>0.88</v>
      </c>
      <c r="N1503" s="56">
        <f>INDEX(Rate_Chart!$A$1:$AK$127,MATCH(Data!J1503,Rate_Chart!$A$1:$A$127,0),MATCH(Data!K1503,Rate_Chart!$A$1:$AK$1,0))</f>
        <v>61.998750000000001</v>
      </c>
      <c r="O1503" s="57">
        <f t="shared" si="305"/>
        <v>619.98749999999995</v>
      </c>
      <c r="P1503" s="58">
        <f t="shared" si="306"/>
        <v>463.83104738154617</v>
      </c>
      <c r="Q1503" s="58">
        <f t="shared" si="307"/>
        <v>309.22069825436409</v>
      </c>
      <c r="R1503" s="66">
        <f t="shared" si="308"/>
        <v>10.849781249999999</v>
      </c>
      <c r="S1503" s="64">
        <f t="shared" si="309"/>
        <v>37.5</v>
      </c>
      <c r="T1503" s="66">
        <f t="shared" si="310"/>
        <v>668.33728124999993</v>
      </c>
      <c r="U1503" s="68">
        <f t="shared" si="311"/>
        <v>66.833728124999993</v>
      </c>
      <c r="V1503" s="68">
        <f t="shared" si="312"/>
        <v>500.00295355361595</v>
      </c>
      <c r="W1503" s="68">
        <f t="shared" si="313"/>
        <v>333.33530236907728</v>
      </c>
    </row>
    <row r="1504" spans="1:23" x14ac:dyDescent="0.25">
      <c r="A1504" s="1" t="s">
        <v>905</v>
      </c>
      <c r="B1504" s="1" t="s">
        <v>395</v>
      </c>
      <c r="C1504" s="1" t="s">
        <v>589</v>
      </c>
      <c r="D1504" s="1" t="s">
        <v>865</v>
      </c>
      <c r="E1504" s="1" t="s">
        <v>351</v>
      </c>
      <c r="F1504" s="62" t="str">
        <f t="shared" si="302"/>
        <v>60616</v>
      </c>
      <c r="G1504" s="255">
        <v>10620070</v>
      </c>
      <c r="H1504" s="1" t="s">
        <v>386</v>
      </c>
      <c r="I1504" s="61">
        <v>64</v>
      </c>
      <c r="J1504" s="61">
        <v>3</v>
      </c>
      <c r="K1504" s="61">
        <v>8</v>
      </c>
      <c r="L1504" s="69">
        <f t="shared" si="303"/>
        <v>1.92</v>
      </c>
      <c r="M1504" s="69">
        <f t="shared" si="304"/>
        <v>5.12</v>
      </c>
      <c r="N1504" s="56">
        <f>INDEX(Rate_Chart!$A$1:$AK$127,MATCH(Data!J1504,Rate_Chart!$A$1:$A$127,0),MATCH(Data!K1504,Rate_Chart!$A$1:$AK$1,0))</f>
        <v>34.751112000000006</v>
      </c>
      <c r="O1504" s="57">
        <f t="shared" si="305"/>
        <v>2224.0711680000004</v>
      </c>
      <c r="P1504" s="58">
        <f t="shared" si="306"/>
        <v>417.01334400000002</v>
      </c>
      <c r="Q1504" s="58">
        <f t="shared" si="307"/>
        <v>278.00889599999999</v>
      </c>
      <c r="R1504" s="66">
        <f t="shared" si="308"/>
        <v>38.921245440000014</v>
      </c>
      <c r="S1504" s="64">
        <f t="shared" si="309"/>
        <v>240</v>
      </c>
      <c r="T1504" s="66">
        <f t="shared" si="310"/>
        <v>2502.9924134400003</v>
      </c>
      <c r="U1504" s="68">
        <f t="shared" si="311"/>
        <v>39.109256460000005</v>
      </c>
      <c r="V1504" s="68">
        <f t="shared" si="312"/>
        <v>469.31107752000003</v>
      </c>
      <c r="W1504" s="68">
        <f t="shared" si="313"/>
        <v>312.87405168000004</v>
      </c>
    </row>
    <row r="1505" spans="1:23" x14ac:dyDescent="0.25">
      <c r="A1505" s="1" t="s">
        <v>906</v>
      </c>
      <c r="B1505" s="1" t="s">
        <v>394</v>
      </c>
      <c r="C1505" s="1" t="s">
        <v>589</v>
      </c>
      <c r="D1505" s="1" t="s">
        <v>865</v>
      </c>
      <c r="E1505" s="1" t="s">
        <v>351</v>
      </c>
      <c r="F1505" s="62" t="str">
        <f t="shared" si="302"/>
        <v>60616</v>
      </c>
      <c r="G1505" s="255">
        <v>10620070</v>
      </c>
      <c r="H1505" s="1" t="s">
        <v>385</v>
      </c>
      <c r="I1505" s="61">
        <v>26</v>
      </c>
      <c r="J1505" s="61">
        <v>6.6</v>
      </c>
      <c r="K1505" s="61">
        <v>8.8000000000000007</v>
      </c>
      <c r="L1505" s="69">
        <f t="shared" si="303"/>
        <v>1.716</v>
      </c>
      <c r="M1505" s="69">
        <f t="shared" si="304"/>
        <v>2.2880000000000003</v>
      </c>
      <c r="N1505" s="56">
        <f>INDEX(Rate_Chart!$A$1:$AK$127,MATCH(Data!J1505,Rate_Chart!$A$1:$A$127,0),MATCH(Data!K1505,Rate_Chart!$A$1:$AK$1,0))</f>
        <v>54.558900000000001</v>
      </c>
      <c r="O1505" s="57">
        <f t="shared" si="305"/>
        <v>1418.5314000000001</v>
      </c>
      <c r="P1505" s="58">
        <f t="shared" si="306"/>
        <v>437.63823529411764</v>
      </c>
      <c r="Q1505" s="58">
        <f t="shared" si="307"/>
        <v>291.75882352941176</v>
      </c>
      <c r="R1505" s="66">
        <f t="shared" si="308"/>
        <v>24.824299500000002</v>
      </c>
      <c r="S1505" s="64">
        <f t="shared" si="309"/>
        <v>97.5</v>
      </c>
      <c r="T1505" s="66">
        <f t="shared" si="310"/>
        <v>1540.8556995000001</v>
      </c>
      <c r="U1505" s="68">
        <f t="shared" si="311"/>
        <v>59.263680750000006</v>
      </c>
      <c r="V1505" s="68">
        <f t="shared" si="312"/>
        <v>475.37711831550803</v>
      </c>
      <c r="W1505" s="68">
        <f t="shared" si="313"/>
        <v>316.91807887700537</v>
      </c>
    </row>
    <row r="1506" spans="1:23" x14ac:dyDescent="0.25">
      <c r="A1506" s="1" t="s">
        <v>906</v>
      </c>
      <c r="B1506" s="1" t="s">
        <v>394</v>
      </c>
      <c r="C1506" s="1" t="s">
        <v>589</v>
      </c>
      <c r="D1506" s="1" t="s">
        <v>865</v>
      </c>
      <c r="E1506" s="1" t="s">
        <v>351</v>
      </c>
      <c r="F1506" s="62" t="str">
        <f t="shared" si="302"/>
        <v>60616</v>
      </c>
      <c r="G1506" s="255">
        <v>10620070</v>
      </c>
      <c r="H1506" s="1" t="s">
        <v>386</v>
      </c>
      <c r="I1506" s="61">
        <v>55</v>
      </c>
      <c r="J1506" s="61">
        <v>3.4</v>
      </c>
      <c r="K1506" s="61">
        <v>8.1999999999999993</v>
      </c>
      <c r="L1506" s="69">
        <f t="shared" si="303"/>
        <v>1.87</v>
      </c>
      <c r="M1506" s="69">
        <f t="shared" si="304"/>
        <v>4.51</v>
      </c>
      <c r="N1506" s="56">
        <f>INDEX(Rate_Chart!$A$1:$AK$127,MATCH(Data!J1506,Rate_Chart!$A$1:$A$127,0),MATCH(Data!K1506,Rate_Chart!$A$1:$AK$1,0))</f>
        <v>36.975139800000001</v>
      </c>
      <c r="O1506" s="57">
        <f t="shared" si="305"/>
        <v>2033.632689</v>
      </c>
      <c r="P1506" s="58">
        <f t="shared" si="306"/>
        <v>417.01285488721805</v>
      </c>
      <c r="Q1506" s="58">
        <f t="shared" si="307"/>
        <v>278.00856992481204</v>
      </c>
      <c r="R1506" s="66">
        <f t="shared" si="308"/>
        <v>35.588572057500002</v>
      </c>
      <c r="S1506" s="64">
        <f t="shared" si="309"/>
        <v>206.25</v>
      </c>
      <c r="T1506" s="66">
        <f t="shared" si="310"/>
        <v>2275.4712610575002</v>
      </c>
      <c r="U1506" s="68">
        <f t="shared" si="311"/>
        <v>41.372204746500003</v>
      </c>
      <c r="V1506" s="68">
        <f t="shared" si="312"/>
        <v>466.60381293045111</v>
      </c>
      <c r="W1506" s="68">
        <f t="shared" si="313"/>
        <v>311.06920862030074</v>
      </c>
    </row>
    <row r="1507" spans="1:23" x14ac:dyDescent="0.25">
      <c r="A1507" s="1" t="s">
        <v>906</v>
      </c>
      <c r="B1507" s="1" t="s">
        <v>395</v>
      </c>
      <c r="C1507" s="1" t="s">
        <v>589</v>
      </c>
      <c r="D1507" s="1" t="s">
        <v>865</v>
      </c>
      <c r="E1507" s="1" t="s">
        <v>351</v>
      </c>
      <c r="F1507" s="62" t="str">
        <f t="shared" si="302"/>
        <v>60616</v>
      </c>
      <c r="G1507" s="255">
        <v>10620070</v>
      </c>
      <c r="H1507" s="1" t="s">
        <v>385</v>
      </c>
      <c r="I1507" s="61">
        <v>18</v>
      </c>
      <c r="J1507" s="61">
        <v>7</v>
      </c>
      <c r="K1507" s="61">
        <v>8.8000000000000007</v>
      </c>
      <c r="L1507" s="69">
        <f t="shared" si="303"/>
        <v>1.26</v>
      </c>
      <c r="M1507" s="69">
        <f t="shared" si="304"/>
        <v>1.5840000000000001</v>
      </c>
      <c r="N1507" s="56">
        <f>INDEX(Rate_Chart!$A$1:$AK$127,MATCH(Data!J1507,Rate_Chart!$A$1:$A$127,0),MATCH(Data!K1507,Rate_Chart!$A$1:$AK$1,0))</f>
        <v>57.865500000000004</v>
      </c>
      <c r="O1507" s="57">
        <f t="shared" si="305"/>
        <v>1041.5790000000002</v>
      </c>
      <c r="P1507" s="58">
        <f t="shared" si="306"/>
        <v>449.73186528497411</v>
      </c>
      <c r="Q1507" s="58">
        <f t="shared" si="307"/>
        <v>299.82124352331607</v>
      </c>
      <c r="R1507" s="66">
        <f t="shared" si="308"/>
        <v>18.227632500000006</v>
      </c>
      <c r="S1507" s="64">
        <f t="shared" si="309"/>
        <v>67.5</v>
      </c>
      <c r="T1507" s="66">
        <f t="shared" si="310"/>
        <v>1127.3066325000002</v>
      </c>
      <c r="U1507" s="68">
        <f t="shared" si="311"/>
        <v>62.628146250000015</v>
      </c>
      <c r="V1507" s="68">
        <f t="shared" si="312"/>
        <v>486.74725064766847</v>
      </c>
      <c r="W1507" s="68">
        <f t="shared" si="313"/>
        <v>324.49816709844566</v>
      </c>
    </row>
    <row r="1508" spans="1:23" x14ac:dyDescent="0.25">
      <c r="A1508" s="1" t="s">
        <v>906</v>
      </c>
      <c r="B1508" s="1" t="s">
        <v>395</v>
      </c>
      <c r="C1508" s="1" t="s">
        <v>589</v>
      </c>
      <c r="D1508" s="1" t="s">
        <v>865</v>
      </c>
      <c r="E1508" s="1" t="s">
        <v>351</v>
      </c>
      <c r="F1508" s="62" t="str">
        <f t="shared" si="302"/>
        <v>60616</v>
      </c>
      <c r="G1508" s="255">
        <v>10620070</v>
      </c>
      <c r="H1508" s="1" t="s">
        <v>386</v>
      </c>
      <c r="I1508" s="61">
        <v>63</v>
      </c>
      <c r="J1508" s="61">
        <v>3.1</v>
      </c>
      <c r="K1508" s="61">
        <v>8.1</v>
      </c>
      <c r="L1508" s="69">
        <f t="shared" si="303"/>
        <v>1.9530000000000001</v>
      </c>
      <c r="M1508" s="69">
        <f t="shared" si="304"/>
        <v>5.1029999999999998</v>
      </c>
      <c r="N1508" s="56">
        <f>INDEX(Rate_Chart!$A$1:$AK$127,MATCH(Data!J1508,Rate_Chart!$A$1:$A$127,0),MATCH(Data!K1508,Rate_Chart!$A$1:$AK$1,0))</f>
        <v>35.446125899999998</v>
      </c>
      <c r="O1508" s="57">
        <f t="shared" si="305"/>
        <v>2233.1059316999999</v>
      </c>
      <c r="P1508" s="58">
        <f t="shared" si="306"/>
        <v>417.01324588235298</v>
      </c>
      <c r="Q1508" s="58">
        <f t="shared" si="307"/>
        <v>278.0088305882353</v>
      </c>
      <c r="R1508" s="66">
        <f t="shared" si="308"/>
        <v>39.079353804749999</v>
      </c>
      <c r="S1508" s="64">
        <f t="shared" si="309"/>
        <v>236.25</v>
      </c>
      <c r="T1508" s="66">
        <f t="shared" si="310"/>
        <v>2508.43528550475</v>
      </c>
      <c r="U1508" s="68">
        <f t="shared" si="311"/>
        <v>39.816433103249999</v>
      </c>
      <c r="V1508" s="68">
        <f t="shared" si="312"/>
        <v>468.42862474411766</v>
      </c>
      <c r="W1508" s="68">
        <f t="shared" si="313"/>
        <v>312.28574982941177</v>
      </c>
    </row>
    <row r="1509" spans="1:23" x14ac:dyDescent="0.25">
      <c r="A1509" s="1" t="s">
        <v>907</v>
      </c>
      <c r="B1509" s="1" t="s">
        <v>394</v>
      </c>
      <c r="C1509" s="1" t="s">
        <v>589</v>
      </c>
      <c r="D1509" s="1" t="s">
        <v>865</v>
      </c>
      <c r="E1509" s="1" t="s">
        <v>351</v>
      </c>
      <c r="F1509" s="62" t="str">
        <f t="shared" si="302"/>
        <v>60616</v>
      </c>
      <c r="G1509" s="255">
        <v>10620070</v>
      </c>
      <c r="H1509" s="1" t="s">
        <v>385</v>
      </c>
      <c r="I1509" s="61">
        <v>21</v>
      </c>
      <c r="J1509" s="61">
        <v>7.8</v>
      </c>
      <c r="K1509" s="61">
        <v>9</v>
      </c>
      <c r="L1509" s="69">
        <f t="shared" si="303"/>
        <v>1.6379999999999999</v>
      </c>
      <c r="M1509" s="69">
        <f t="shared" si="304"/>
        <v>1.89</v>
      </c>
      <c r="N1509" s="56">
        <f>INDEX(Rate_Chart!$A$1:$AK$127,MATCH(Data!J1509,Rate_Chart!$A$1:$A$127,0),MATCH(Data!K1509,Rate_Chart!$A$1:$AK$1,0))</f>
        <v>65.13</v>
      </c>
      <c r="O1509" s="57">
        <f t="shared" si="305"/>
        <v>1367.73</v>
      </c>
      <c r="P1509" s="58">
        <f t="shared" si="306"/>
        <v>471.95652173913038</v>
      </c>
      <c r="Q1509" s="58">
        <f t="shared" si="307"/>
        <v>314.63768115942025</v>
      </c>
      <c r="R1509" s="66">
        <f t="shared" si="308"/>
        <v>23.935275000000004</v>
      </c>
      <c r="S1509" s="64">
        <f t="shared" si="309"/>
        <v>78.75</v>
      </c>
      <c r="T1509" s="66">
        <f t="shared" si="310"/>
        <v>1470.4152750000001</v>
      </c>
      <c r="U1509" s="68">
        <f t="shared" si="311"/>
        <v>70.01977500000001</v>
      </c>
      <c r="V1509" s="68">
        <f t="shared" si="312"/>
        <v>507.38967391304351</v>
      </c>
      <c r="W1509" s="68">
        <f t="shared" si="313"/>
        <v>338.25978260869567</v>
      </c>
    </row>
    <row r="1510" spans="1:23" x14ac:dyDescent="0.25">
      <c r="A1510" s="1" t="s">
        <v>907</v>
      </c>
      <c r="B1510" s="1" t="s">
        <v>394</v>
      </c>
      <c r="C1510" s="1" t="s">
        <v>589</v>
      </c>
      <c r="D1510" s="1" t="s">
        <v>865</v>
      </c>
      <c r="E1510" s="1" t="s">
        <v>351</v>
      </c>
      <c r="F1510" s="62" t="str">
        <f t="shared" si="302"/>
        <v>60616</v>
      </c>
      <c r="G1510" s="255">
        <v>10620070</v>
      </c>
      <c r="H1510" s="1" t="s">
        <v>386</v>
      </c>
      <c r="I1510" s="61">
        <v>70</v>
      </c>
      <c r="J1510" s="61">
        <v>3.8</v>
      </c>
      <c r="K1510" s="61">
        <v>8</v>
      </c>
      <c r="L1510" s="69">
        <f t="shared" si="303"/>
        <v>2.66</v>
      </c>
      <c r="M1510" s="69">
        <f t="shared" si="304"/>
        <v>5.6</v>
      </c>
      <c r="N1510" s="56">
        <f>INDEX(Rate_Chart!$A$1:$AK$127,MATCH(Data!J1510,Rate_Chart!$A$1:$A$127,0),MATCH(Data!K1510,Rate_Chart!$A$1:$AK$1,0))</f>
        <v>38.087112000000005</v>
      </c>
      <c r="O1510" s="57">
        <f t="shared" si="305"/>
        <v>2666.0978400000004</v>
      </c>
      <c r="P1510" s="58">
        <f t="shared" si="306"/>
        <v>417.01217518248177</v>
      </c>
      <c r="Q1510" s="58">
        <f t="shared" si="307"/>
        <v>278.00811678832116</v>
      </c>
      <c r="R1510" s="66">
        <f t="shared" si="308"/>
        <v>46.656712200000008</v>
      </c>
      <c r="S1510" s="64">
        <f t="shared" si="309"/>
        <v>262.5</v>
      </c>
      <c r="T1510" s="66">
        <f t="shared" si="310"/>
        <v>2975.2545522000005</v>
      </c>
      <c r="U1510" s="68">
        <f t="shared" si="311"/>
        <v>42.50363646000001</v>
      </c>
      <c r="V1510" s="68">
        <f t="shared" si="312"/>
        <v>465.36828240875923</v>
      </c>
      <c r="W1510" s="68">
        <f t="shared" si="313"/>
        <v>310.24552160583949</v>
      </c>
    </row>
    <row r="1511" spans="1:23" x14ac:dyDescent="0.25">
      <c r="A1511" s="1" t="s">
        <v>907</v>
      </c>
      <c r="B1511" s="1" t="s">
        <v>395</v>
      </c>
      <c r="C1511" s="1" t="s">
        <v>589</v>
      </c>
      <c r="D1511" s="1" t="s">
        <v>865</v>
      </c>
      <c r="E1511" s="1" t="s">
        <v>351</v>
      </c>
      <c r="F1511" s="62" t="str">
        <f t="shared" si="302"/>
        <v>60616</v>
      </c>
      <c r="G1511" s="255">
        <v>10620070</v>
      </c>
      <c r="H1511" s="1" t="s">
        <v>385</v>
      </c>
      <c r="I1511" s="61">
        <v>9</v>
      </c>
      <c r="J1511" s="61">
        <v>7.8</v>
      </c>
      <c r="K1511" s="61">
        <v>9</v>
      </c>
      <c r="L1511" s="69">
        <f t="shared" si="303"/>
        <v>0.70200000000000007</v>
      </c>
      <c r="M1511" s="69">
        <f t="shared" si="304"/>
        <v>0.81</v>
      </c>
      <c r="N1511" s="56">
        <f>INDEX(Rate_Chart!$A$1:$AK$127,MATCH(Data!J1511,Rate_Chart!$A$1:$A$127,0),MATCH(Data!K1511,Rate_Chart!$A$1:$AK$1,0))</f>
        <v>65.13</v>
      </c>
      <c r="O1511" s="57">
        <f t="shared" si="305"/>
        <v>586.16999999999996</v>
      </c>
      <c r="P1511" s="58">
        <f t="shared" si="306"/>
        <v>471.95652173913038</v>
      </c>
      <c r="Q1511" s="58">
        <f t="shared" si="307"/>
        <v>314.63768115942025</v>
      </c>
      <c r="R1511" s="66">
        <f t="shared" si="308"/>
        <v>10.257975</v>
      </c>
      <c r="S1511" s="64">
        <f t="shared" si="309"/>
        <v>33.75</v>
      </c>
      <c r="T1511" s="66">
        <f t="shared" si="310"/>
        <v>630.17797499999995</v>
      </c>
      <c r="U1511" s="68">
        <f t="shared" si="311"/>
        <v>70.019774999999996</v>
      </c>
      <c r="V1511" s="68">
        <f t="shared" si="312"/>
        <v>507.3896739130434</v>
      </c>
      <c r="W1511" s="68">
        <f t="shared" si="313"/>
        <v>338.25978260869562</v>
      </c>
    </row>
    <row r="1512" spans="1:23" x14ac:dyDescent="0.25">
      <c r="A1512" s="1" t="s">
        <v>907</v>
      </c>
      <c r="B1512" s="1" t="s">
        <v>395</v>
      </c>
      <c r="C1512" s="1" t="s">
        <v>589</v>
      </c>
      <c r="D1512" s="1" t="s">
        <v>865</v>
      </c>
      <c r="E1512" s="1" t="s">
        <v>351</v>
      </c>
      <c r="F1512" s="62" t="str">
        <f t="shared" si="302"/>
        <v>60616</v>
      </c>
      <c r="G1512" s="255">
        <v>10620070</v>
      </c>
      <c r="H1512" s="1" t="s">
        <v>386</v>
      </c>
      <c r="I1512" s="61">
        <v>66</v>
      </c>
      <c r="J1512" s="61">
        <v>3.7</v>
      </c>
      <c r="K1512" s="61">
        <v>8.4</v>
      </c>
      <c r="L1512" s="69">
        <f t="shared" si="303"/>
        <v>2.4420000000000002</v>
      </c>
      <c r="M1512" s="69">
        <f t="shared" si="304"/>
        <v>5.5439999999999996</v>
      </c>
      <c r="N1512" s="56">
        <f>INDEX(Rate_Chart!$A$1:$AK$127,MATCH(Data!J1512,Rate_Chart!$A$1:$A$127,0),MATCH(Data!K1512,Rate_Chart!$A$1:$AK$1,0))</f>
        <v>38.782167600000008</v>
      </c>
      <c r="O1512" s="57">
        <f t="shared" si="305"/>
        <v>2559.6230616000007</v>
      </c>
      <c r="P1512" s="58">
        <f t="shared" si="306"/>
        <v>417.01255483870978</v>
      </c>
      <c r="Q1512" s="58">
        <f t="shared" si="307"/>
        <v>278.00836989247318</v>
      </c>
      <c r="R1512" s="66">
        <f t="shared" si="308"/>
        <v>44.793403578000017</v>
      </c>
      <c r="S1512" s="64">
        <f t="shared" si="309"/>
        <v>247.5</v>
      </c>
      <c r="T1512" s="66">
        <f t="shared" si="310"/>
        <v>2851.9164651780006</v>
      </c>
      <c r="U1512" s="68">
        <f t="shared" si="311"/>
        <v>43.210855533000007</v>
      </c>
      <c r="V1512" s="68">
        <f t="shared" si="312"/>
        <v>464.63285519354849</v>
      </c>
      <c r="W1512" s="68">
        <f t="shared" si="313"/>
        <v>309.75523679569898</v>
      </c>
    </row>
    <row r="1513" spans="1:23" x14ac:dyDescent="0.25">
      <c r="A1513" s="1" t="s">
        <v>908</v>
      </c>
      <c r="B1513" s="1" t="s">
        <v>394</v>
      </c>
      <c r="C1513" s="1" t="s">
        <v>589</v>
      </c>
      <c r="D1513" s="1" t="s">
        <v>865</v>
      </c>
      <c r="E1513" s="1" t="s">
        <v>351</v>
      </c>
      <c r="F1513" s="62" t="str">
        <f t="shared" si="302"/>
        <v>60616</v>
      </c>
      <c r="G1513" s="255">
        <v>10620070</v>
      </c>
      <c r="H1513" s="1" t="s">
        <v>385</v>
      </c>
      <c r="I1513" s="61">
        <v>17</v>
      </c>
      <c r="J1513" s="61">
        <v>6.9</v>
      </c>
      <c r="K1513" s="61">
        <v>9</v>
      </c>
      <c r="L1513" s="69">
        <f t="shared" si="303"/>
        <v>1.173</v>
      </c>
      <c r="M1513" s="69">
        <f t="shared" si="304"/>
        <v>1.53</v>
      </c>
      <c r="N1513" s="56">
        <f>INDEX(Rate_Chart!$A$1:$AK$127,MATCH(Data!J1513,Rate_Chart!$A$1:$A$127,0),MATCH(Data!K1513,Rate_Chart!$A$1:$AK$1,0))</f>
        <v>57.615000000000002</v>
      </c>
      <c r="O1513" s="57">
        <f t="shared" si="305"/>
        <v>979.45500000000004</v>
      </c>
      <c r="P1513" s="58">
        <f t="shared" si="306"/>
        <v>446.62790697674421</v>
      </c>
      <c r="Q1513" s="58">
        <f t="shared" si="307"/>
        <v>297.75193798449612</v>
      </c>
      <c r="R1513" s="66">
        <f t="shared" si="308"/>
        <v>17.140462500000002</v>
      </c>
      <c r="S1513" s="64">
        <f t="shared" si="309"/>
        <v>63.75</v>
      </c>
      <c r="T1513" s="66">
        <f t="shared" si="310"/>
        <v>1060.3454624999999</v>
      </c>
      <c r="U1513" s="68">
        <f t="shared" si="311"/>
        <v>62.373262499999996</v>
      </c>
      <c r="V1513" s="68">
        <f t="shared" si="312"/>
        <v>483.51366279069765</v>
      </c>
      <c r="W1513" s="68">
        <f t="shared" si="313"/>
        <v>322.3424418604651</v>
      </c>
    </row>
    <row r="1514" spans="1:23" x14ac:dyDescent="0.25">
      <c r="A1514" s="1" t="s">
        <v>908</v>
      </c>
      <c r="B1514" s="1" t="s">
        <v>394</v>
      </c>
      <c r="C1514" s="1" t="s">
        <v>589</v>
      </c>
      <c r="D1514" s="1" t="s">
        <v>865</v>
      </c>
      <c r="E1514" s="1" t="s">
        <v>351</v>
      </c>
      <c r="F1514" s="62" t="str">
        <f t="shared" si="302"/>
        <v>60616</v>
      </c>
      <c r="G1514" s="255">
        <v>10620070</v>
      </c>
      <c r="H1514" s="1" t="s">
        <v>386</v>
      </c>
      <c r="I1514" s="61">
        <v>68</v>
      </c>
      <c r="J1514" s="61">
        <v>3.3</v>
      </c>
      <c r="K1514" s="61">
        <v>8</v>
      </c>
      <c r="L1514" s="69">
        <f t="shared" si="303"/>
        <v>2.2439999999999998</v>
      </c>
      <c r="M1514" s="69">
        <f t="shared" si="304"/>
        <v>5.44</v>
      </c>
      <c r="N1514" s="56">
        <f>INDEX(Rate_Chart!$A$1:$AK$127,MATCH(Data!J1514,Rate_Chart!$A$1:$A$127,0),MATCH(Data!K1514,Rate_Chart!$A$1:$AK$1,0))</f>
        <v>36.002112000000004</v>
      </c>
      <c r="O1514" s="57">
        <f t="shared" si="305"/>
        <v>2448.1436160000003</v>
      </c>
      <c r="P1514" s="58">
        <f t="shared" si="306"/>
        <v>417.01288030888031</v>
      </c>
      <c r="Q1514" s="58">
        <f t="shared" si="307"/>
        <v>278.00858687258687</v>
      </c>
      <c r="R1514" s="66">
        <f t="shared" si="308"/>
        <v>42.842513280000006</v>
      </c>
      <c r="S1514" s="64">
        <f t="shared" si="309"/>
        <v>255</v>
      </c>
      <c r="T1514" s="66">
        <f t="shared" si="310"/>
        <v>2745.9861292800001</v>
      </c>
      <c r="U1514" s="68">
        <f t="shared" si="311"/>
        <v>40.382148960000002</v>
      </c>
      <c r="V1514" s="68">
        <f t="shared" si="312"/>
        <v>467.74689915057911</v>
      </c>
      <c r="W1514" s="68">
        <f t="shared" si="313"/>
        <v>311.83126610038607</v>
      </c>
    </row>
    <row r="1515" spans="1:23" x14ac:dyDescent="0.25">
      <c r="A1515" s="1" t="s">
        <v>908</v>
      </c>
      <c r="B1515" s="1" t="s">
        <v>395</v>
      </c>
      <c r="C1515" s="1" t="s">
        <v>589</v>
      </c>
      <c r="D1515" s="1" t="s">
        <v>865</v>
      </c>
      <c r="E1515" s="1" t="s">
        <v>351</v>
      </c>
      <c r="F1515" s="62" t="str">
        <f t="shared" si="302"/>
        <v>60616</v>
      </c>
      <c r="G1515" s="255">
        <v>10620070</v>
      </c>
      <c r="H1515" s="1" t="s">
        <v>385</v>
      </c>
      <c r="I1515" s="61">
        <v>13</v>
      </c>
      <c r="J1515" s="61">
        <v>6.9</v>
      </c>
      <c r="K1515" s="61">
        <v>9</v>
      </c>
      <c r="L1515" s="69">
        <f t="shared" si="303"/>
        <v>0.89700000000000002</v>
      </c>
      <c r="M1515" s="69">
        <f t="shared" si="304"/>
        <v>1.17</v>
      </c>
      <c r="N1515" s="56">
        <f>INDEX(Rate_Chart!$A$1:$AK$127,MATCH(Data!J1515,Rate_Chart!$A$1:$A$127,0),MATCH(Data!K1515,Rate_Chart!$A$1:$AK$1,0))</f>
        <v>57.615000000000002</v>
      </c>
      <c r="O1515" s="57">
        <f t="shared" si="305"/>
        <v>748.995</v>
      </c>
      <c r="P1515" s="58">
        <f t="shared" si="306"/>
        <v>446.62790697674421</v>
      </c>
      <c r="Q1515" s="58">
        <f t="shared" si="307"/>
        <v>297.75193798449612</v>
      </c>
      <c r="R1515" s="66">
        <f t="shared" si="308"/>
        <v>13.107412500000001</v>
      </c>
      <c r="S1515" s="64">
        <f t="shared" si="309"/>
        <v>48.75</v>
      </c>
      <c r="T1515" s="66">
        <f t="shared" si="310"/>
        <v>810.85241250000001</v>
      </c>
      <c r="U1515" s="68">
        <f t="shared" si="311"/>
        <v>62.373262500000003</v>
      </c>
      <c r="V1515" s="68">
        <f t="shared" si="312"/>
        <v>483.51366279069771</v>
      </c>
      <c r="W1515" s="68">
        <f t="shared" si="313"/>
        <v>322.34244186046516</v>
      </c>
    </row>
    <row r="1516" spans="1:23" x14ac:dyDescent="0.25">
      <c r="A1516" s="1" t="s">
        <v>908</v>
      </c>
      <c r="B1516" s="1" t="s">
        <v>395</v>
      </c>
      <c r="C1516" s="1" t="s">
        <v>589</v>
      </c>
      <c r="D1516" s="1" t="s">
        <v>865</v>
      </c>
      <c r="E1516" s="1" t="s">
        <v>351</v>
      </c>
      <c r="F1516" s="62" t="str">
        <f t="shared" si="302"/>
        <v>60616</v>
      </c>
      <c r="G1516" s="255">
        <v>10620070</v>
      </c>
      <c r="H1516" s="1" t="s">
        <v>386</v>
      </c>
      <c r="I1516" s="61">
        <v>57</v>
      </c>
      <c r="J1516" s="61">
        <v>3.3</v>
      </c>
      <c r="K1516" s="61">
        <v>8.1999999999999993</v>
      </c>
      <c r="L1516" s="69">
        <f t="shared" si="303"/>
        <v>1.881</v>
      </c>
      <c r="M1516" s="69">
        <f t="shared" si="304"/>
        <v>4.6739999999999995</v>
      </c>
      <c r="N1516" s="56">
        <f>INDEX(Rate_Chart!$A$1:$AK$127,MATCH(Data!J1516,Rate_Chart!$A$1:$A$127,0),MATCH(Data!K1516,Rate_Chart!$A$1:$AK$1,0))</f>
        <v>36.558139799999999</v>
      </c>
      <c r="O1516" s="57">
        <f t="shared" si="305"/>
        <v>2083.8139686</v>
      </c>
      <c r="P1516" s="58">
        <f t="shared" si="306"/>
        <v>417.0130015209125</v>
      </c>
      <c r="Q1516" s="58">
        <f t="shared" si="307"/>
        <v>278.00866768060831</v>
      </c>
      <c r="R1516" s="66">
        <f t="shared" si="308"/>
        <v>36.466744450500002</v>
      </c>
      <c r="S1516" s="64">
        <f t="shared" si="309"/>
        <v>213.75</v>
      </c>
      <c r="T1516" s="66">
        <f t="shared" si="310"/>
        <v>2334.0307130504998</v>
      </c>
      <c r="U1516" s="68">
        <f t="shared" si="311"/>
        <v>40.947907246499994</v>
      </c>
      <c r="V1516" s="68">
        <f t="shared" si="312"/>
        <v>467.086394446768</v>
      </c>
      <c r="W1516" s="68">
        <f t="shared" si="313"/>
        <v>311.39092963117866</v>
      </c>
    </row>
    <row r="1517" spans="1:23" x14ac:dyDescent="0.25">
      <c r="A1517" s="1" t="s">
        <v>909</v>
      </c>
      <c r="B1517" s="1" t="s">
        <v>394</v>
      </c>
      <c r="C1517" s="1" t="s">
        <v>589</v>
      </c>
      <c r="D1517" s="1" t="s">
        <v>865</v>
      </c>
      <c r="E1517" s="1" t="s">
        <v>351</v>
      </c>
      <c r="F1517" s="62" t="str">
        <f t="shared" si="302"/>
        <v>60616</v>
      </c>
      <c r="G1517" s="255">
        <v>10620070</v>
      </c>
      <c r="H1517" s="1" t="s">
        <v>385</v>
      </c>
      <c r="I1517" s="61">
        <v>16</v>
      </c>
      <c r="J1517" s="61">
        <v>7.5</v>
      </c>
      <c r="K1517" s="61">
        <v>8.8000000000000007</v>
      </c>
      <c r="L1517" s="69">
        <f t="shared" si="303"/>
        <v>1.2</v>
      </c>
      <c r="M1517" s="69">
        <f t="shared" si="304"/>
        <v>1.4080000000000001</v>
      </c>
      <c r="N1517" s="56">
        <f>INDEX(Rate_Chart!$A$1:$AK$127,MATCH(Data!J1517,Rate_Chart!$A$1:$A$127,0),MATCH(Data!K1517,Rate_Chart!$A$1:$AK$1,0))</f>
        <v>61.998750000000001</v>
      </c>
      <c r="O1517" s="57">
        <f t="shared" si="305"/>
        <v>991.98</v>
      </c>
      <c r="P1517" s="58">
        <f t="shared" si="306"/>
        <v>463.83104738154617</v>
      </c>
      <c r="Q1517" s="58">
        <f t="shared" si="307"/>
        <v>309.22069825436409</v>
      </c>
      <c r="R1517" s="66">
        <f t="shared" si="308"/>
        <v>17.359650000000002</v>
      </c>
      <c r="S1517" s="64">
        <f t="shared" si="309"/>
        <v>60</v>
      </c>
      <c r="T1517" s="66">
        <f t="shared" si="310"/>
        <v>1069.3396500000001</v>
      </c>
      <c r="U1517" s="68">
        <f t="shared" si="311"/>
        <v>66.833728125000007</v>
      </c>
      <c r="V1517" s="68">
        <f t="shared" si="312"/>
        <v>500.00295355361607</v>
      </c>
      <c r="W1517" s="68">
        <f t="shared" si="313"/>
        <v>333.3353023690774</v>
      </c>
    </row>
    <row r="1518" spans="1:23" x14ac:dyDescent="0.25">
      <c r="A1518" s="1" t="s">
        <v>909</v>
      </c>
      <c r="B1518" s="1" t="s">
        <v>394</v>
      </c>
      <c r="C1518" s="1" t="s">
        <v>589</v>
      </c>
      <c r="D1518" s="1" t="s">
        <v>865</v>
      </c>
      <c r="E1518" s="1" t="s">
        <v>351</v>
      </c>
      <c r="F1518" s="62" t="str">
        <f t="shared" si="302"/>
        <v>60616</v>
      </c>
      <c r="G1518" s="255">
        <v>10620070</v>
      </c>
      <c r="H1518" s="1" t="s">
        <v>386</v>
      </c>
      <c r="I1518" s="61">
        <v>77</v>
      </c>
      <c r="J1518" s="61">
        <v>3</v>
      </c>
      <c r="K1518" s="61">
        <v>8</v>
      </c>
      <c r="L1518" s="69">
        <f t="shared" si="303"/>
        <v>2.31</v>
      </c>
      <c r="M1518" s="69">
        <f t="shared" si="304"/>
        <v>6.16</v>
      </c>
      <c r="N1518" s="56">
        <f>INDEX(Rate_Chart!$A$1:$AK$127,MATCH(Data!J1518,Rate_Chart!$A$1:$A$127,0),MATCH(Data!K1518,Rate_Chart!$A$1:$AK$1,0))</f>
        <v>34.751112000000006</v>
      </c>
      <c r="O1518" s="57">
        <f t="shared" si="305"/>
        <v>2675.8356240000003</v>
      </c>
      <c r="P1518" s="58">
        <f t="shared" si="306"/>
        <v>417.01334400000002</v>
      </c>
      <c r="Q1518" s="58">
        <f t="shared" si="307"/>
        <v>278.00889599999999</v>
      </c>
      <c r="R1518" s="66">
        <f t="shared" si="308"/>
        <v>46.827123420000007</v>
      </c>
      <c r="S1518" s="64">
        <f t="shared" si="309"/>
        <v>288.75</v>
      </c>
      <c r="T1518" s="66">
        <f t="shared" si="310"/>
        <v>3011.4127474200004</v>
      </c>
      <c r="U1518" s="68">
        <f t="shared" si="311"/>
        <v>39.109256460000005</v>
      </c>
      <c r="V1518" s="68">
        <f t="shared" si="312"/>
        <v>469.31107752000003</v>
      </c>
      <c r="W1518" s="68">
        <f t="shared" si="313"/>
        <v>312.87405168000004</v>
      </c>
    </row>
    <row r="1519" spans="1:23" x14ac:dyDescent="0.25">
      <c r="A1519" s="1" t="s">
        <v>909</v>
      </c>
      <c r="B1519" s="1" t="s">
        <v>395</v>
      </c>
      <c r="C1519" s="1" t="s">
        <v>589</v>
      </c>
      <c r="D1519" s="1" t="s">
        <v>865</v>
      </c>
      <c r="E1519" s="1" t="s">
        <v>351</v>
      </c>
      <c r="F1519" s="62" t="str">
        <f t="shared" si="302"/>
        <v>60616</v>
      </c>
      <c r="G1519" s="255">
        <v>10620070</v>
      </c>
      <c r="H1519" s="1" t="s">
        <v>385</v>
      </c>
      <c r="I1519" s="61">
        <v>18</v>
      </c>
      <c r="J1519" s="61">
        <v>6.9</v>
      </c>
      <c r="K1519" s="61">
        <v>9</v>
      </c>
      <c r="L1519" s="69">
        <f t="shared" si="303"/>
        <v>1.242</v>
      </c>
      <c r="M1519" s="69">
        <f t="shared" si="304"/>
        <v>1.62</v>
      </c>
      <c r="N1519" s="56">
        <f>INDEX(Rate_Chart!$A$1:$AK$127,MATCH(Data!J1519,Rate_Chart!$A$1:$A$127,0),MATCH(Data!K1519,Rate_Chart!$A$1:$AK$1,0))</f>
        <v>57.615000000000002</v>
      </c>
      <c r="O1519" s="57">
        <f t="shared" si="305"/>
        <v>1037.07</v>
      </c>
      <c r="P1519" s="58">
        <f t="shared" si="306"/>
        <v>446.62790697674421</v>
      </c>
      <c r="Q1519" s="58">
        <f t="shared" si="307"/>
        <v>297.75193798449612</v>
      </c>
      <c r="R1519" s="66">
        <f t="shared" si="308"/>
        <v>18.148724999999999</v>
      </c>
      <c r="S1519" s="64">
        <f t="shared" si="309"/>
        <v>67.5</v>
      </c>
      <c r="T1519" s="66">
        <f t="shared" si="310"/>
        <v>1122.7187249999999</v>
      </c>
      <c r="U1519" s="68">
        <f t="shared" si="311"/>
        <v>62.373262499999996</v>
      </c>
      <c r="V1519" s="68">
        <f t="shared" si="312"/>
        <v>483.51366279069765</v>
      </c>
      <c r="W1519" s="68">
        <f t="shared" si="313"/>
        <v>322.3424418604651</v>
      </c>
    </row>
    <row r="1520" spans="1:23" x14ac:dyDescent="0.25">
      <c r="A1520" s="1" t="s">
        <v>909</v>
      </c>
      <c r="B1520" s="1" t="s">
        <v>395</v>
      </c>
      <c r="C1520" s="1" t="s">
        <v>589</v>
      </c>
      <c r="D1520" s="1" t="s">
        <v>865</v>
      </c>
      <c r="E1520" s="1" t="s">
        <v>351</v>
      </c>
      <c r="F1520" s="62" t="str">
        <f t="shared" si="302"/>
        <v>60616</v>
      </c>
      <c r="G1520" s="255">
        <v>10620070</v>
      </c>
      <c r="H1520" s="1" t="s">
        <v>386</v>
      </c>
      <c r="I1520" s="61">
        <v>63</v>
      </c>
      <c r="J1520" s="61">
        <v>3.1</v>
      </c>
      <c r="K1520" s="61">
        <v>8</v>
      </c>
      <c r="L1520" s="69">
        <f t="shared" si="303"/>
        <v>1.9530000000000001</v>
      </c>
      <c r="M1520" s="69">
        <f t="shared" si="304"/>
        <v>5.04</v>
      </c>
      <c r="N1520" s="56">
        <f>INDEX(Rate_Chart!$A$1:$AK$127,MATCH(Data!J1520,Rate_Chart!$A$1:$A$127,0),MATCH(Data!K1520,Rate_Chart!$A$1:$AK$1,0))</f>
        <v>35.168112000000008</v>
      </c>
      <c r="O1520" s="57">
        <f t="shared" si="305"/>
        <v>2215.5910560000007</v>
      </c>
      <c r="P1520" s="58">
        <f t="shared" si="306"/>
        <v>417.01318577075102</v>
      </c>
      <c r="Q1520" s="58">
        <f t="shared" si="307"/>
        <v>278.00879051383401</v>
      </c>
      <c r="R1520" s="66">
        <f t="shared" si="308"/>
        <v>38.772843480000013</v>
      </c>
      <c r="S1520" s="64">
        <f t="shared" si="309"/>
        <v>236.25</v>
      </c>
      <c r="T1520" s="66">
        <f t="shared" si="310"/>
        <v>2490.6138994800008</v>
      </c>
      <c r="U1520" s="68">
        <f t="shared" si="311"/>
        <v>39.533553960000013</v>
      </c>
      <c r="V1520" s="68">
        <f t="shared" si="312"/>
        <v>468.77731968379459</v>
      </c>
      <c r="W1520" s="68">
        <f t="shared" si="313"/>
        <v>312.51821312252974</v>
      </c>
    </row>
    <row r="1521" spans="1:23" x14ac:dyDescent="0.25">
      <c r="A1521" s="1" t="s">
        <v>910</v>
      </c>
      <c r="B1521" s="1" t="s">
        <v>394</v>
      </c>
      <c r="C1521" s="1" t="s">
        <v>589</v>
      </c>
      <c r="D1521" s="1" t="s">
        <v>865</v>
      </c>
      <c r="E1521" s="1" t="s">
        <v>351</v>
      </c>
      <c r="F1521" s="62" t="str">
        <f t="shared" si="302"/>
        <v>60616</v>
      </c>
      <c r="G1521" s="255">
        <v>10620070</v>
      </c>
      <c r="H1521" s="1" t="s">
        <v>385</v>
      </c>
      <c r="I1521" s="61">
        <v>12</v>
      </c>
      <c r="J1521" s="61">
        <v>7.4</v>
      </c>
      <c r="K1521" s="61">
        <v>9</v>
      </c>
      <c r="L1521" s="69">
        <f t="shared" si="303"/>
        <v>0.88800000000000012</v>
      </c>
      <c r="M1521" s="69">
        <f t="shared" si="304"/>
        <v>1.08</v>
      </c>
      <c r="N1521" s="56">
        <f>INDEX(Rate_Chart!$A$1:$AK$127,MATCH(Data!J1521,Rate_Chart!$A$1:$A$127,0),MATCH(Data!K1521,Rate_Chart!$A$1:$AK$1,0))</f>
        <v>61.790000000000006</v>
      </c>
      <c r="O1521" s="57">
        <f t="shared" si="305"/>
        <v>741.48</v>
      </c>
      <c r="P1521" s="58">
        <f t="shared" si="306"/>
        <v>461.11940298507466</v>
      </c>
      <c r="Q1521" s="58">
        <f t="shared" si="307"/>
        <v>307.41293532338312</v>
      </c>
      <c r="R1521" s="66">
        <f t="shared" si="308"/>
        <v>12.975900000000001</v>
      </c>
      <c r="S1521" s="64">
        <f t="shared" si="309"/>
        <v>45</v>
      </c>
      <c r="T1521" s="66">
        <f t="shared" si="310"/>
        <v>799.45590000000004</v>
      </c>
      <c r="U1521" s="68">
        <f t="shared" si="311"/>
        <v>66.621324999999999</v>
      </c>
      <c r="V1521" s="68">
        <f t="shared" si="312"/>
        <v>497.17406716417906</v>
      </c>
      <c r="W1521" s="68">
        <f t="shared" si="313"/>
        <v>331.44937810945271</v>
      </c>
    </row>
    <row r="1522" spans="1:23" x14ac:dyDescent="0.25">
      <c r="A1522" s="1" t="s">
        <v>910</v>
      </c>
      <c r="B1522" s="1" t="s">
        <v>394</v>
      </c>
      <c r="C1522" s="1" t="s">
        <v>589</v>
      </c>
      <c r="D1522" s="1" t="s">
        <v>865</v>
      </c>
      <c r="E1522" s="1" t="s">
        <v>351</v>
      </c>
      <c r="F1522" s="62" t="str">
        <f t="shared" si="302"/>
        <v>60616</v>
      </c>
      <c r="G1522" s="255">
        <v>10620070</v>
      </c>
      <c r="H1522" s="1" t="s">
        <v>386</v>
      </c>
      <c r="I1522" s="61">
        <v>69</v>
      </c>
      <c r="J1522" s="61">
        <v>3</v>
      </c>
      <c r="K1522" s="61">
        <v>8</v>
      </c>
      <c r="L1522" s="69">
        <f t="shared" si="303"/>
        <v>2.0699999999999998</v>
      </c>
      <c r="M1522" s="69">
        <f t="shared" si="304"/>
        <v>5.52</v>
      </c>
      <c r="N1522" s="56">
        <f>INDEX(Rate_Chart!$A$1:$AK$127,MATCH(Data!J1522,Rate_Chart!$A$1:$A$127,0),MATCH(Data!K1522,Rate_Chart!$A$1:$AK$1,0))</f>
        <v>34.751112000000006</v>
      </c>
      <c r="O1522" s="57">
        <f t="shared" si="305"/>
        <v>2397.8267280000005</v>
      </c>
      <c r="P1522" s="58">
        <f t="shared" si="306"/>
        <v>417.01334400000002</v>
      </c>
      <c r="Q1522" s="58">
        <f t="shared" si="307"/>
        <v>278.00889599999999</v>
      </c>
      <c r="R1522" s="66">
        <f t="shared" si="308"/>
        <v>41.961967740000013</v>
      </c>
      <c r="S1522" s="64">
        <f t="shared" si="309"/>
        <v>258.75</v>
      </c>
      <c r="T1522" s="66">
        <f t="shared" si="310"/>
        <v>2698.5386957400005</v>
      </c>
      <c r="U1522" s="68">
        <f t="shared" si="311"/>
        <v>39.109256460000005</v>
      </c>
      <c r="V1522" s="68">
        <f t="shared" si="312"/>
        <v>469.31107752000003</v>
      </c>
      <c r="W1522" s="68">
        <f t="shared" si="313"/>
        <v>312.87405168000004</v>
      </c>
    </row>
    <row r="1523" spans="1:23" x14ac:dyDescent="0.25">
      <c r="A1523" s="1" t="s">
        <v>910</v>
      </c>
      <c r="B1523" s="1" t="s">
        <v>395</v>
      </c>
      <c r="C1523" s="1" t="s">
        <v>589</v>
      </c>
      <c r="D1523" s="1" t="s">
        <v>865</v>
      </c>
      <c r="E1523" s="1" t="s">
        <v>351</v>
      </c>
      <c r="F1523" s="62" t="str">
        <f t="shared" si="302"/>
        <v>60616</v>
      </c>
      <c r="G1523" s="255">
        <v>10620070</v>
      </c>
      <c r="H1523" s="1" t="s">
        <v>385</v>
      </c>
      <c r="I1523" s="61">
        <v>14</v>
      </c>
      <c r="J1523" s="61">
        <v>6.7</v>
      </c>
      <c r="K1523" s="61">
        <v>9</v>
      </c>
      <c r="L1523" s="69">
        <f t="shared" si="303"/>
        <v>0.93799999999999994</v>
      </c>
      <c r="M1523" s="69">
        <f t="shared" si="304"/>
        <v>1.26</v>
      </c>
      <c r="N1523" s="56">
        <f>INDEX(Rate_Chart!$A$1:$AK$127,MATCH(Data!J1523,Rate_Chart!$A$1:$A$127,0),MATCH(Data!K1523,Rate_Chart!$A$1:$AK$1,0))</f>
        <v>55.945</v>
      </c>
      <c r="O1523" s="57">
        <f t="shared" si="305"/>
        <v>783.23</v>
      </c>
      <c r="P1523" s="58">
        <f t="shared" si="306"/>
        <v>440.51181102362204</v>
      </c>
      <c r="Q1523" s="58">
        <f t="shared" si="307"/>
        <v>293.67454068241472</v>
      </c>
      <c r="R1523" s="66">
        <f t="shared" si="308"/>
        <v>13.706525000000001</v>
      </c>
      <c r="S1523" s="64">
        <f t="shared" si="309"/>
        <v>52.5</v>
      </c>
      <c r="T1523" s="66">
        <f t="shared" si="310"/>
        <v>849.43652500000007</v>
      </c>
      <c r="U1523" s="68">
        <f t="shared" si="311"/>
        <v>60.674037500000004</v>
      </c>
      <c r="V1523" s="68">
        <f t="shared" si="312"/>
        <v>477.74832677165358</v>
      </c>
      <c r="W1523" s="68">
        <f t="shared" si="313"/>
        <v>318.4988845144357</v>
      </c>
    </row>
    <row r="1524" spans="1:23" x14ac:dyDescent="0.25">
      <c r="A1524" s="1" t="s">
        <v>910</v>
      </c>
      <c r="B1524" s="1" t="s">
        <v>395</v>
      </c>
      <c r="C1524" s="1" t="s">
        <v>589</v>
      </c>
      <c r="D1524" s="1" t="s">
        <v>865</v>
      </c>
      <c r="E1524" s="1" t="s">
        <v>351</v>
      </c>
      <c r="F1524" s="62" t="str">
        <f t="shared" si="302"/>
        <v>60616</v>
      </c>
      <c r="G1524" s="255">
        <v>10620070</v>
      </c>
      <c r="H1524" s="1" t="s">
        <v>386</v>
      </c>
      <c r="I1524" s="61">
        <v>72</v>
      </c>
      <c r="J1524" s="61">
        <v>3.7</v>
      </c>
      <c r="K1524" s="61">
        <v>8.4</v>
      </c>
      <c r="L1524" s="69">
        <f t="shared" si="303"/>
        <v>2.6640000000000001</v>
      </c>
      <c r="M1524" s="69">
        <f t="shared" si="304"/>
        <v>6.0480000000000009</v>
      </c>
      <c r="N1524" s="56">
        <f>INDEX(Rate_Chart!$A$1:$AK$127,MATCH(Data!J1524,Rate_Chart!$A$1:$A$127,0),MATCH(Data!K1524,Rate_Chart!$A$1:$AK$1,0))</f>
        <v>38.782167600000008</v>
      </c>
      <c r="O1524" s="57">
        <f t="shared" si="305"/>
        <v>2792.3160672000004</v>
      </c>
      <c r="P1524" s="58">
        <f t="shared" si="306"/>
        <v>417.01255483870978</v>
      </c>
      <c r="Q1524" s="58">
        <f t="shared" si="307"/>
        <v>278.00836989247318</v>
      </c>
      <c r="R1524" s="66">
        <f t="shared" si="308"/>
        <v>48.865531176000012</v>
      </c>
      <c r="S1524" s="64">
        <f t="shared" si="309"/>
        <v>270</v>
      </c>
      <c r="T1524" s="66">
        <f t="shared" si="310"/>
        <v>3111.1815983760002</v>
      </c>
      <c r="U1524" s="68">
        <f t="shared" si="311"/>
        <v>43.210855533</v>
      </c>
      <c r="V1524" s="68">
        <f t="shared" si="312"/>
        <v>464.63285519354838</v>
      </c>
      <c r="W1524" s="68">
        <f t="shared" si="313"/>
        <v>309.75523679569892</v>
      </c>
    </row>
    <row r="1525" spans="1:23" x14ac:dyDescent="0.25">
      <c r="A1525" s="1" t="s">
        <v>911</v>
      </c>
      <c r="B1525" s="1" t="s">
        <v>394</v>
      </c>
      <c r="C1525" s="1" t="s">
        <v>589</v>
      </c>
      <c r="D1525" s="1" t="s">
        <v>865</v>
      </c>
      <c r="E1525" s="1" t="s">
        <v>351</v>
      </c>
      <c r="F1525" s="62" t="str">
        <f t="shared" si="302"/>
        <v>60616</v>
      </c>
      <c r="G1525" s="255">
        <v>10620070</v>
      </c>
      <c r="H1525" s="1" t="s">
        <v>385</v>
      </c>
      <c r="I1525" s="61">
        <v>18</v>
      </c>
      <c r="J1525" s="61">
        <v>7.2</v>
      </c>
      <c r="K1525" s="61">
        <v>8.8000000000000007</v>
      </c>
      <c r="L1525" s="69">
        <f t="shared" si="303"/>
        <v>1.296</v>
      </c>
      <c r="M1525" s="69">
        <f t="shared" si="304"/>
        <v>1.5840000000000001</v>
      </c>
      <c r="N1525" s="56">
        <f>INDEX(Rate_Chart!$A$1:$AK$127,MATCH(Data!J1525,Rate_Chart!$A$1:$A$127,0),MATCH(Data!K1525,Rate_Chart!$A$1:$AK$1,0))</f>
        <v>59.518800000000006</v>
      </c>
      <c r="O1525" s="57">
        <f t="shared" si="305"/>
        <v>1071.3384000000001</v>
      </c>
      <c r="P1525" s="58">
        <f t="shared" si="306"/>
        <v>455.50102040816324</v>
      </c>
      <c r="Q1525" s="58">
        <f t="shared" si="307"/>
        <v>303.66734693877549</v>
      </c>
      <c r="R1525" s="66">
        <f t="shared" si="308"/>
        <v>18.748422000000005</v>
      </c>
      <c r="S1525" s="64">
        <f t="shared" si="309"/>
        <v>67.5</v>
      </c>
      <c r="T1525" s="66">
        <f t="shared" si="310"/>
        <v>1157.5868220000002</v>
      </c>
      <c r="U1525" s="68">
        <f t="shared" si="311"/>
        <v>64.310379000000012</v>
      </c>
      <c r="V1525" s="68">
        <f t="shared" si="312"/>
        <v>492.17126785714288</v>
      </c>
      <c r="W1525" s="68">
        <f t="shared" si="313"/>
        <v>328.11417857142857</v>
      </c>
    </row>
    <row r="1526" spans="1:23" x14ac:dyDescent="0.25">
      <c r="A1526" s="1" t="s">
        <v>911</v>
      </c>
      <c r="B1526" s="1" t="s">
        <v>394</v>
      </c>
      <c r="C1526" s="1" t="s">
        <v>589</v>
      </c>
      <c r="D1526" s="1" t="s">
        <v>865</v>
      </c>
      <c r="E1526" s="1" t="s">
        <v>351</v>
      </c>
      <c r="F1526" s="62" t="str">
        <f t="shared" si="302"/>
        <v>60616</v>
      </c>
      <c r="G1526" s="255">
        <v>10620070</v>
      </c>
      <c r="H1526" s="1" t="s">
        <v>386</v>
      </c>
      <c r="I1526" s="61">
        <v>63</v>
      </c>
      <c r="J1526" s="61">
        <v>4</v>
      </c>
      <c r="K1526" s="61">
        <v>8.1</v>
      </c>
      <c r="L1526" s="69">
        <f t="shared" si="303"/>
        <v>2.52</v>
      </c>
      <c r="M1526" s="69">
        <f t="shared" si="304"/>
        <v>5.1029999999999998</v>
      </c>
      <c r="N1526" s="56">
        <f>INDEX(Rate_Chart!$A$1:$AK$127,MATCH(Data!J1526,Rate_Chart!$A$1:$A$127,0),MATCH(Data!K1526,Rate_Chart!$A$1:$AK$1,0))</f>
        <v>39.199125899999999</v>
      </c>
      <c r="O1526" s="57">
        <f t="shared" si="305"/>
        <v>2469.5449316999998</v>
      </c>
      <c r="P1526" s="58">
        <f t="shared" si="306"/>
        <v>417.01197765957443</v>
      </c>
      <c r="Q1526" s="58">
        <f t="shared" si="307"/>
        <v>278.00798510638293</v>
      </c>
      <c r="R1526" s="66">
        <f t="shared" si="308"/>
        <v>43.217036304750003</v>
      </c>
      <c r="S1526" s="64">
        <f t="shared" si="309"/>
        <v>236.25</v>
      </c>
      <c r="T1526" s="66">
        <f t="shared" si="310"/>
        <v>2749.0119680047496</v>
      </c>
      <c r="U1526" s="68">
        <f t="shared" si="311"/>
        <v>43.635110603249991</v>
      </c>
      <c r="V1526" s="68">
        <f t="shared" si="312"/>
        <v>464.20330428989354</v>
      </c>
      <c r="W1526" s="68">
        <f t="shared" si="313"/>
        <v>309.46886952659571</v>
      </c>
    </row>
    <row r="1527" spans="1:23" x14ac:dyDescent="0.25">
      <c r="A1527" s="1" t="s">
        <v>911</v>
      </c>
      <c r="B1527" s="1" t="s">
        <v>395</v>
      </c>
      <c r="C1527" s="1" t="s">
        <v>589</v>
      </c>
      <c r="D1527" s="1" t="s">
        <v>865</v>
      </c>
      <c r="E1527" s="1" t="s">
        <v>351</v>
      </c>
      <c r="F1527" s="62" t="str">
        <f t="shared" si="302"/>
        <v>60616</v>
      </c>
      <c r="G1527" s="255">
        <v>10620070</v>
      </c>
      <c r="H1527" s="1" t="s">
        <v>385</v>
      </c>
      <c r="I1527" s="61">
        <v>12</v>
      </c>
      <c r="J1527" s="61">
        <v>6.9</v>
      </c>
      <c r="K1527" s="61">
        <v>9</v>
      </c>
      <c r="L1527" s="69">
        <f t="shared" si="303"/>
        <v>0.82800000000000007</v>
      </c>
      <c r="M1527" s="69">
        <f t="shared" si="304"/>
        <v>1.08</v>
      </c>
      <c r="N1527" s="56">
        <f>INDEX(Rate_Chart!$A$1:$AK$127,MATCH(Data!J1527,Rate_Chart!$A$1:$A$127,0),MATCH(Data!K1527,Rate_Chart!$A$1:$AK$1,0))</f>
        <v>57.615000000000002</v>
      </c>
      <c r="O1527" s="57">
        <f t="shared" si="305"/>
        <v>691.38</v>
      </c>
      <c r="P1527" s="58">
        <f t="shared" si="306"/>
        <v>446.62790697674421</v>
      </c>
      <c r="Q1527" s="58">
        <f t="shared" si="307"/>
        <v>297.75193798449612</v>
      </c>
      <c r="R1527" s="66">
        <f t="shared" si="308"/>
        <v>12.099150000000002</v>
      </c>
      <c r="S1527" s="64">
        <f t="shared" si="309"/>
        <v>45</v>
      </c>
      <c r="T1527" s="66">
        <f t="shared" si="310"/>
        <v>748.47915</v>
      </c>
      <c r="U1527" s="68">
        <f t="shared" si="311"/>
        <v>62.373262500000003</v>
      </c>
      <c r="V1527" s="68">
        <f t="shared" si="312"/>
        <v>483.51366279069771</v>
      </c>
      <c r="W1527" s="68">
        <f t="shared" si="313"/>
        <v>322.34244186046516</v>
      </c>
    </row>
    <row r="1528" spans="1:23" x14ac:dyDescent="0.25">
      <c r="A1528" s="1" t="s">
        <v>911</v>
      </c>
      <c r="B1528" s="1" t="s">
        <v>395</v>
      </c>
      <c r="C1528" s="1" t="s">
        <v>589</v>
      </c>
      <c r="D1528" s="1" t="s">
        <v>865</v>
      </c>
      <c r="E1528" s="1" t="s">
        <v>351</v>
      </c>
      <c r="F1528" s="62" t="str">
        <f t="shared" si="302"/>
        <v>60616</v>
      </c>
      <c r="G1528" s="255">
        <v>10620070</v>
      </c>
      <c r="H1528" s="1" t="s">
        <v>386</v>
      </c>
      <c r="I1528" s="61">
        <v>66</v>
      </c>
      <c r="J1528" s="61">
        <v>3.2</v>
      </c>
      <c r="K1528" s="61">
        <v>8.1999999999999993</v>
      </c>
      <c r="L1528" s="69">
        <f t="shared" si="303"/>
        <v>2.1120000000000001</v>
      </c>
      <c r="M1528" s="69">
        <f t="shared" si="304"/>
        <v>5.411999999999999</v>
      </c>
      <c r="N1528" s="56">
        <f>INDEX(Rate_Chart!$A$1:$AK$127,MATCH(Data!J1528,Rate_Chart!$A$1:$A$127,0),MATCH(Data!K1528,Rate_Chart!$A$1:$AK$1,0))</f>
        <v>36.141139799999998</v>
      </c>
      <c r="O1528" s="57">
        <f t="shared" si="305"/>
        <v>2385.3152267999999</v>
      </c>
      <c r="P1528" s="58">
        <f t="shared" si="306"/>
        <v>417.0131515384615</v>
      </c>
      <c r="Q1528" s="58">
        <f t="shared" si="307"/>
        <v>278.00876769230769</v>
      </c>
      <c r="R1528" s="66">
        <f t="shared" si="308"/>
        <v>41.743016469000004</v>
      </c>
      <c r="S1528" s="64">
        <f t="shared" si="309"/>
        <v>247.5</v>
      </c>
      <c r="T1528" s="66">
        <f t="shared" si="310"/>
        <v>2674.5582432689998</v>
      </c>
      <c r="U1528" s="68">
        <f t="shared" si="311"/>
        <v>40.5236097465</v>
      </c>
      <c r="V1528" s="68">
        <f t="shared" si="312"/>
        <v>467.58011245961535</v>
      </c>
      <c r="W1528" s="68">
        <f t="shared" si="313"/>
        <v>311.72007497307692</v>
      </c>
    </row>
    <row r="1529" spans="1:23" x14ac:dyDescent="0.25">
      <c r="A1529" s="1" t="s">
        <v>912</v>
      </c>
      <c r="B1529" s="1" t="s">
        <v>394</v>
      </c>
      <c r="C1529" s="1" t="s">
        <v>589</v>
      </c>
      <c r="D1529" s="1" t="s">
        <v>865</v>
      </c>
      <c r="E1529" s="1" t="s">
        <v>351</v>
      </c>
      <c r="F1529" s="62" t="str">
        <f t="shared" si="302"/>
        <v>60616</v>
      </c>
      <c r="G1529" s="255">
        <v>10620070</v>
      </c>
      <c r="H1529" s="1" t="s">
        <v>385</v>
      </c>
      <c r="I1529" s="61">
        <v>19</v>
      </c>
      <c r="J1529" s="61">
        <v>7.4</v>
      </c>
      <c r="K1529" s="61">
        <v>8.8000000000000007</v>
      </c>
      <c r="L1529" s="69">
        <f t="shared" si="303"/>
        <v>1.4059999999999999</v>
      </c>
      <c r="M1529" s="69">
        <f t="shared" si="304"/>
        <v>1.6720000000000002</v>
      </c>
      <c r="N1529" s="56">
        <f>INDEX(Rate_Chart!$A$1:$AK$127,MATCH(Data!J1529,Rate_Chart!$A$1:$A$127,0),MATCH(Data!K1529,Rate_Chart!$A$1:$AK$1,0))</f>
        <v>61.172100000000007</v>
      </c>
      <c r="O1529" s="57">
        <f t="shared" si="305"/>
        <v>1162.2699000000002</v>
      </c>
      <c r="P1529" s="58">
        <f t="shared" si="306"/>
        <v>461.09623115577887</v>
      </c>
      <c r="Q1529" s="58">
        <f t="shared" si="307"/>
        <v>307.39748743718593</v>
      </c>
      <c r="R1529" s="66">
        <f t="shared" si="308"/>
        <v>20.339723250000006</v>
      </c>
      <c r="S1529" s="64">
        <f t="shared" si="309"/>
        <v>71.25</v>
      </c>
      <c r="T1529" s="66">
        <f t="shared" si="310"/>
        <v>1253.8596232500001</v>
      </c>
      <c r="U1529" s="68">
        <f t="shared" si="311"/>
        <v>65.992611750000009</v>
      </c>
      <c r="V1529" s="68">
        <f t="shared" si="312"/>
        <v>497.43174685929648</v>
      </c>
      <c r="W1529" s="68">
        <f t="shared" si="313"/>
        <v>331.6211645728643</v>
      </c>
    </row>
    <row r="1530" spans="1:23" x14ac:dyDescent="0.25">
      <c r="A1530" s="1" t="s">
        <v>912</v>
      </c>
      <c r="B1530" s="1" t="s">
        <v>394</v>
      </c>
      <c r="C1530" s="1" t="s">
        <v>589</v>
      </c>
      <c r="D1530" s="1" t="s">
        <v>865</v>
      </c>
      <c r="E1530" s="1" t="s">
        <v>351</v>
      </c>
      <c r="F1530" s="62" t="str">
        <f t="shared" si="302"/>
        <v>60616</v>
      </c>
      <c r="G1530" s="255">
        <v>10620070</v>
      </c>
      <c r="H1530" s="1" t="s">
        <v>386</v>
      </c>
      <c r="I1530" s="61">
        <v>70</v>
      </c>
      <c r="J1530" s="61">
        <v>3</v>
      </c>
      <c r="K1530" s="61">
        <v>8</v>
      </c>
      <c r="L1530" s="69">
        <f t="shared" si="303"/>
        <v>2.1</v>
      </c>
      <c r="M1530" s="69">
        <f t="shared" si="304"/>
        <v>5.6</v>
      </c>
      <c r="N1530" s="56">
        <f>INDEX(Rate_Chart!$A$1:$AK$127,MATCH(Data!J1530,Rate_Chart!$A$1:$A$127,0),MATCH(Data!K1530,Rate_Chart!$A$1:$AK$1,0))</f>
        <v>34.751112000000006</v>
      </c>
      <c r="O1530" s="57">
        <f t="shared" si="305"/>
        <v>2432.5778400000004</v>
      </c>
      <c r="P1530" s="58">
        <f t="shared" si="306"/>
        <v>417.01334400000002</v>
      </c>
      <c r="Q1530" s="58">
        <f t="shared" si="307"/>
        <v>278.00889599999999</v>
      </c>
      <c r="R1530" s="66">
        <f t="shared" si="308"/>
        <v>42.570112200000011</v>
      </c>
      <c r="S1530" s="64">
        <f t="shared" si="309"/>
        <v>262.5</v>
      </c>
      <c r="T1530" s="66">
        <f t="shared" si="310"/>
        <v>2737.6479522000004</v>
      </c>
      <c r="U1530" s="68">
        <f t="shared" si="311"/>
        <v>39.109256460000005</v>
      </c>
      <c r="V1530" s="68">
        <f t="shared" si="312"/>
        <v>469.31107752000003</v>
      </c>
      <c r="W1530" s="68">
        <f t="shared" si="313"/>
        <v>312.87405168000004</v>
      </c>
    </row>
    <row r="1531" spans="1:23" x14ac:dyDescent="0.25">
      <c r="A1531" s="1" t="s">
        <v>912</v>
      </c>
      <c r="B1531" s="1" t="s">
        <v>395</v>
      </c>
      <c r="C1531" s="1" t="s">
        <v>589</v>
      </c>
      <c r="D1531" s="1" t="s">
        <v>865</v>
      </c>
      <c r="E1531" s="1" t="s">
        <v>351</v>
      </c>
      <c r="F1531" s="62" t="str">
        <f t="shared" si="302"/>
        <v>60616</v>
      </c>
      <c r="G1531" s="255">
        <v>10620070</v>
      </c>
      <c r="H1531" s="1" t="s">
        <v>385</v>
      </c>
      <c r="I1531" s="61">
        <v>14</v>
      </c>
      <c r="J1531" s="61">
        <v>6.7</v>
      </c>
      <c r="K1531" s="61">
        <v>9</v>
      </c>
      <c r="L1531" s="69">
        <f t="shared" si="303"/>
        <v>0.93799999999999994</v>
      </c>
      <c r="M1531" s="69">
        <f t="shared" si="304"/>
        <v>1.26</v>
      </c>
      <c r="N1531" s="56">
        <f>INDEX(Rate_Chart!$A$1:$AK$127,MATCH(Data!J1531,Rate_Chart!$A$1:$A$127,0),MATCH(Data!K1531,Rate_Chart!$A$1:$AK$1,0))</f>
        <v>55.945</v>
      </c>
      <c r="O1531" s="57">
        <f t="shared" si="305"/>
        <v>783.23</v>
      </c>
      <c r="P1531" s="58">
        <f t="shared" si="306"/>
        <v>440.51181102362204</v>
      </c>
      <c r="Q1531" s="58">
        <f t="shared" si="307"/>
        <v>293.67454068241472</v>
      </c>
      <c r="R1531" s="66">
        <f t="shared" si="308"/>
        <v>13.706525000000001</v>
      </c>
      <c r="S1531" s="64">
        <f t="shared" si="309"/>
        <v>52.5</v>
      </c>
      <c r="T1531" s="66">
        <f t="shared" si="310"/>
        <v>849.43652500000007</v>
      </c>
      <c r="U1531" s="68">
        <f t="shared" si="311"/>
        <v>60.674037500000004</v>
      </c>
      <c r="V1531" s="68">
        <f t="shared" si="312"/>
        <v>477.74832677165358</v>
      </c>
      <c r="W1531" s="68">
        <f t="shared" si="313"/>
        <v>318.4988845144357</v>
      </c>
    </row>
    <row r="1532" spans="1:23" x14ac:dyDescent="0.25">
      <c r="A1532" s="1" t="s">
        <v>912</v>
      </c>
      <c r="B1532" s="1" t="s">
        <v>395</v>
      </c>
      <c r="C1532" s="1" t="s">
        <v>589</v>
      </c>
      <c r="D1532" s="1" t="s">
        <v>865</v>
      </c>
      <c r="E1532" s="1" t="s">
        <v>351</v>
      </c>
      <c r="F1532" s="62" t="str">
        <f t="shared" si="302"/>
        <v>60616</v>
      </c>
      <c r="G1532" s="255">
        <v>10620070</v>
      </c>
      <c r="H1532" s="1" t="s">
        <v>386</v>
      </c>
      <c r="I1532" s="61">
        <v>55</v>
      </c>
      <c r="J1532" s="61">
        <v>3.4</v>
      </c>
      <c r="K1532" s="61">
        <v>8.1999999999999993</v>
      </c>
      <c r="L1532" s="69">
        <f t="shared" si="303"/>
        <v>1.87</v>
      </c>
      <c r="M1532" s="69">
        <f t="shared" si="304"/>
        <v>4.51</v>
      </c>
      <c r="N1532" s="56">
        <f>INDEX(Rate_Chart!$A$1:$AK$127,MATCH(Data!J1532,Rate_Chart!$A$1:$A$127,0),MATCH(Data!K1532,Rate_Chart!$A$1:$AK$1,0))</f>
        <v>36.975139800000001</v>
      </c>
      <c r="O1532" s="57">
        <f t="shared" si="305"/>
        <v>2033.632689</v>
      </c>
      <c r="P1532" s="58">
        <f t="shared" si="306"/>
        <v>417.01285488721805</v>
      </c>
      <c r="Q1532" s="58">
        <f t="shared" si="307"/>
        <v>278.00856992481204</v>
      </c>
      <c r="R1532" s="66">
        <f t="shared" si="308"/>
        <v>35.588572057500002</v>
      </c>
      <c r="S1532" s="64">
        <f t="shared" si="309"/>
        <v>206.25</v>
      </c>
      <c r="T1532" s="66">
        <f t="shared" si="310"/>
        <v>2275.4712610575002</v>
      </c>
      <c r="U1532" s="68">
        <f t="shared" si="311"/>
        <v>41.372204746500003</v>
      </c>
      <c r="V1532" s="68">
        <f t="shared" si="312"/>
        <v>466.60381293045111</v>
      </c>
      <c r="W1532" s="68">
        <f t="shared" si="313"/>
        <v>311.06920862030074</v>
      </c>
    </row>
    <row r="1533" spans="1:23" x14ac:dyDescent="0.25">
      <c r="A1533" s="1" t="s">
        <v>913</v>
      </c>
      <c r="B1533" s="1" t="s">
        <v>394</v>
      </c>
      <c r="C1533" s="1" t="s">
        <v>589</v>
      </c>
      <c r="D1533" s="1" t="s">
        <v>865</v>
      </c>
      <c r="E1533" s="1" t="s">
        <v>351</v>
      </c>
      <c r="F1533" s="62" t="str">
        <f t="shared" si="302"/>
        <v>60616</v>
      </c>
      <c r="G1533" s="255">
        <v>10620070</v>
      </c>
      <c r="H1533" s="1" t="s">
        <v>385</v>
      </c>
      <c r="I1533" s="61">
        <v>18</v>
      </c>
      <c r="J1533" s="61">
        <v>7.1</v>
      </c>
      <c r="K1533" s="61">
        <v>8.5</v>
      </c>
      <c r="L1533" s="69">
        <f t="shared" si="303"/>
        <v>1.278</v>
      </c>
      <c r="M1533" s="69">
        <f t="shared" si="304"/>
        <v>1.53</v>
      </c>
      <c r="N1533" s="56">
        <f>INDEX(Rate_Chart!$A$1:$AK$127,MATCH(Data!J1533,Rate_Chart!$A$1:$A$127,0),MATCH(Data!K1533,Rate_Chart!$A$1:$AK$1,0))</f>
        <v>57.506449999999994</v>
      </c>
      <c r="O1533" s="57">
        <f t="shared" si="305"/>
        <v>1035.1161</v>
      </c>
      <c r="P1533" s="58">
        <f t="shared" si="306"/>
        <v>450.44216710182769</v>
      </c>
      <c r="Q1533" s="58">
        <f t="shared" si="307"/>
        <v>300.29477806788515</v>
      </c>
      <c r="R1533" s="66">
        <f t="shared" si="308"/>
        <v>18.114531750000001</v>
      </c>
      <c r="S1533" s="64">
        <f t="shared" si="309"/>
        <v>67.5</v>
      </c>
      <c r="T1533" s="66">
        <f t="shared" si="310"/>
        <v>1120.7306317499999</v>
      </c>
      <c r="U1533" s="68">
        <f t="shared" si="311"/>
        <v>62.262812874999995</v>
      </c>
      <c r="V1533" s="68">
        <f t="shared" si="312"/>
        <v>487.69827317232375</v>
      </c>
      <c r="W1533" s="68">
        <f t="shared" si="313"/>
        <v>325.13218211488248</v>
      </c>
    </row>
    <row r="1534" spans="1:23" x14ac:dyDescent="0.25">
      <c r="A1534" s="1" t="s">
        <v>913</v>
      </c>
      <c r="B1534" s="1" t="s">
        <v>394</v>
      </c>
      <c r="C1534" s="1" t="s">
        <v>589</v>
      </c>
      <c r="D1534" s="1" t="s">
        <v>865</v>
      </c>
      <c r="E1534" s="1" t="s">
        <v>351</v>
      </c>
      <c r="F1534" s="62" t="str">
        <f t="shared" si="302"/>
        <v>60616</v>
      </c>
      <c r="G1534" s="255">
        <v>10620070</v>
      </c>
      <c r="H1534" s="1" t="s">
        <v>386</v>
      </c>
      <c r="I1534" s="61">
        <v>59</v>
      </c>
      <c r="J1534" s="61">
        <v>4</v>
      </c>
      <c r="K1534" s="61">
        <v>8.3000000000000007</v>
      </c>
      <c r="L1534" s="69">
        <f t="shared" si="303"/>
        <v>2.36</v>
      </c>
      <c r="M1534" s="69">
        <f t="shared" si="304"/>
        <v>4.8970000000000002</v>
      </c>
      <c r="N1534" s="56">
        <f>INDEX(Rate_Chart!$A$1:$AK$127,MATCH(Data!J1534,Rate_Chart!$A$1:$A$127,0),MATCH(Data!K1534,Rate_Chart!$A$1:$AK$1,0))</f>
        <v>39.755153700000008</v>
      </c>
      <c r="O1534" s="57">
        <f t="shared" si="305"/>
        <v>2345.5540683000004</v>
      </c>
      <c r="P1534" s="58">
        <f t="shared" si="306"/>
        <v>417.01210174825178</v>
      </c>
      <c r="Q1534" s="58">
        <f t="shared" si="307"/>
        <v>278.00806783216785</v>
      </c>
      <c r="R1534" s="66">
        <f t="shared" si="308"/>
        <v>41.04719619525001</v>
      </c>
      <c r="S1534" s="64">
        <f t="shared" si="309"/>
        <v>221.25</v>
      </c>
      <c r="T1534" s="66">
        <f t="shared" si="310"/>
        <v>2607.8512644952502</v>
      </c>
      <c r="U1534" s="68">
        <f t="shared" si="311"/>
        <v>44.200868889750005</v>
      </c>
      <c r="V1534" s="68">
        <f t="shared" si="312"/>
        <v>463.6454778645105</v>
      </c>
      <c r="W1534" s="68">
        <f t="shared" si="313"/>
        <v>309.096985243007</v>
      </c>
    </row>
    <row r="1535" spans="1:23" x14ac:dyDescent="0.25">
      <c r="A1535" s="1" t="s">
        <v>913</v>
      </c>
      <c r="B1535" s="1" t="s">
        <v>395</v>
      </c>
      <c r="C1535" s="1" t="s">
        <v>589</v>
      </c>
      <c r="D1535" s="1" t="s">
        <v>865</v>
      </c>
      <c r="E1535" s="1" t="s">
        <v>351</v>
      </c>
      <c r="F1535" s="62" t="str">
        <f t="shared" si="302"/>
        <v>60616</v>
      </c>
      <c r="G1535" s="255">
        <v>10620070</v>
      </c>
      <c r="H1535" s="1" t="s">
        <v>385</v>
      </c>
      <c r="I1535" s="61">
        <v>10</v>
      </c>
      <c r="J1535" s="61">
        <v>7</v>
      </c>
      <c r="K1535" s="61">
        <v>8.8000000000000007</v>
      </c>
      <c r="L1535" s="69">
        <f t="shared" si="303"/>
        <v>0.7</v>
      </c>
      <c r="M1535" s="69">
        <f t="shared" si="304"/>
        <v>0.88</v>
      </c>
      <c r="N1535" s="56">
        <f>INDEX(Rate_Chart!$A$1:$AK$127,MATCH(Data!J1535,Rate_Chart!$A$1:$A$127,0),MATCH(Data!K1535,Rate_Chart!$A$1:$AK$1,0))</f>
        <v>57.865500000000004</v>
      </c>
      <c r="O1535" s="57">
        <f t="shared" si="305"/>
        <v>578.65500000000009</v>
      </c>
      <c r="P1535" s="58">
        <f t="shared" si="306"/>
        <v>449.73186528497411</v>
      </c>
      <c r="Q1535" s="58">
        <f t="shared" si="307"/>
        <v>299.82124352331607</v>
      </c>
      <c r="R1535" s="66">
        <f t="shared" si="308"/>
        <v>10.126462500000002</v>
      </c>
      <c r="S1535" s="64">
        <f t="shared" si="309"/>
        <v>37.5</v>
      </c>
      <c r="T1535" s="66">
        <f t="shared" si="310"/>
        <v>626.28146250000009</v>
      </c>
      <c r="U1535" s="68">
        <f t="shared" si="311"/>
        <v>62.628146250000007</v>
      </c>
      <c r="V1535" s="68">
        <f t="shared" si="312"/>
        <v>486.74725064766841</v>
      </c>
      <c r="W1535" s="68">
        <f t="shared" si="313"/>
        <v>324.49816709844561</v>
      </c>
    </row>
    <row r="1536" spans="1:23" x14ac:dyDescent="0.25">
      <c r="A1536" s="1" t="s">
        <v>913</v>
      </c>
      <c r="B1536" s="1" t="s">
        <v>395</v>
      </c>
      <c r="C1536" s="1" t="s">
        <v>589</v>
      </c>
      <c r="D1536" s="1" t="s">
        <v>865</v>
      </c>
      <c r="E1536" s="1" t="s">
        <v>351</v>
      </c>
      <c r="F1536" s="62" t="str">
        <f t="shared" si="302"/>
        <v>60616</v>
      </c>
      <c r="G1536" s="255">
        <v>10620070</v>
      </c>
      <c r="H1536" s="1" t="s">
        <v>386</v>
      </c>
      <c r="I1536" s="61">
        <v>64</v>
      </c>
      <c r="J1536" s="61">
        <v>3.3</v>
      </c>
      <c r="K1536" s="61">
        <v>8.1999999999999993</v>
      </c>
      <c r="L1536" s="69">
        <f t="shared" si="303"/>
        <v>2.1120000000000001</v>
      </c>
      <c r="M1536" s="69">
        <f t="shared" si="304"/>
        <v>5.2479999999999993</v>
      </c>
      <c r="N1536" s="56">
        <f>INDEX(Rate_Chart!$A$1:$AK$127,MATCH(Data!J1536,Rate_Chart!$A$1:$A$127,0),MATCH(Data!K1536,Rate_Chart!$A$1:$AK$1,0))</f>
        <v>36.558139799999999</v>
      </c>
      <c r="O1536" s="57">
        <f t="shared" si="305"/>
        <v>2339.7209472</v>
      </c>
      <c r="P1536" s="58">
        <f t="shared" si="306"/>
        <v>417.0130015209125</v>
      </c>
      <c r="Q1536" s="58">
        <f t="shared" si="307"/>
        <v>278.00866768060831</v>
      </c>
      <c r="R1536" s="66">
        <f t="shared" si="308"/>
        <v>40.945116576000004</v>
      </c>
      <c r="S1536" s="64">
        <f t="shared" si="309"/>
        <v>240</v>
      </c>
      <c r="T1536" s="66">
        <f t="shared" si="310"/>
        <v>2620.6660637760001</v>
      </c>
      <c r="U1536" s="68">
        <f t="shared" si="311"/>
        <v>40.947907246500002</v>
      </c>
      <c r="V1536" s="68">
        <f t="shared" si="312"/>
        <v>467.08639444676805</v>
      </c>
      <c r="W1536" s="68">
        <f t="shared" si="313"/>
        <v>311.39092963117872</v>
      </c>
    </row>
    <row r="1537" spans="1:23" x14ac:dyDescent="0.25">
      <c r="A1537" s="1" t="s">
        <v>914</v>
      </c>
      <c r="B1537" s="1" t="s">
        <v>394</v>
      </c>
      <c r="C1537" s="1" t="s">
        <v>589</v>
      </c>
      <c r="D1537" s="1" t="s">
        <v>865</v>
      </c>
      <c r="E1537" s="1" t="s">
        <v>351</v>
      </c>
      <c r="F1537" s="62" t="str">
        <f t="shared" si="302"/>
        <v>60616</v>
      </c>
      <c r="G1537" s="255">
        <v>10620070</v>
      </c>
      <c r="H1537" s="1" t="s">
        <v>385</v>
      </c>
      <c r="I1537" s="61">
        <v>14</v>
      </c>
      <c r="J1537" s="61">
        <v>7.1</v>
      </c>
      <c r="K1537" s="61">
        <v>8.6</v>
      </c>
      <c r="L1537" s="69">
        <f t="shared" si="303"/>
        <v>0.99399999999999988</v>
      </c>
      <c r="M1537" s="69">
        <f t="shared" si="304"/>
        <v>1.204</v>
      </c>
      <c r="N1537" s="56">
        <f>INDEX(Rate_Chart!$A$1:$AK$127,MATCH(Data!J1537,Rate_Chart!$A$1:$A$127,0),MATCH(Data!K1537,Rate_Chart!$A$1:$AK$1,0))</f>
        <v>58.099299999999992</v>
      </c>
      <c r="O1537" s="57">
        <f t="shared" si="305"/>
        <v>813.39019999999994</v>
      </c>
      <c r="P1537" s="58">
        <f t="shared" si="306"/>
        <v>452.72181818181815</v>
      </c>
      <c r="Q1537" s="58">
        <f t="shared" si="307"/>
        <v>301.81454545454545</v>
      </c>
      <c r="R1537" s="66">
        <f t="shared" si="308"/>
        <v>14.2343285</v>
      </c>
      <c r="S1537" s="64">
        <f t="shared" si="309"/>
        <v>52.5</v>
      </c>
      <c r="T1537" s="66">
        <f t="shared" si="310"/>
        <v>880.1245285</v>
      </c>
      <c r="U1537" s="68">
        <f t="shared" si="311"/>
        <v>62.866037749999997</v>
      </c>
      <c r="V1537" s="68">
        <f t="shared" si="312"/>
        <v>489.86522922077921</v>
      </c>
      <c r="W1537" s="68">
        <f t="shared" si="313"/>
        <v>326.57681948051948</v>
      </c>
    </row>
    <row r="1538" spans="1:23" x14ac:dyDescent="0.25">
      <c r="A1538" s="1" t="s">
        <v>914</v>
      </c>
      <c r="B1538" s="1" t="s">
        <v>394</v>
      </c>
      <c r="C1538" s="1" t="s">
        <v>589</v>
      </c>
      <c r="D1538" s="1" t="s">
        <v>865</v>
      </c>
      <c r="E1538" s="1" t="s">
        <v>351</v>
      </c>
      <c r="F1538" s="62" t="str">
        <f t="shared" si="302"/>
        <v>60616</v>
      </c>
      <c r="G1538" s="255">
        <v>10620070</v>
      </c>
      <c r="H1538" s="1" t="s">
        <v>386</v>
      </c>
      <c r="I1538" s="61">
        <v>68</v>
      </c>
      <c r="J1538" s="61">
        <v>4</v>
      </c>
      <c r="K1538" s="61">
        <v>8.1999999999999993</v>
      </c>
      <c r="L1538" s="69">
        <f t="shared" si="303"/>
        <v>2.72</v>
      </c>
      <c r="M1538" s="69">
        <f t="shared" si="304"/>
        <v>5.5759999999999987</v>
      </c>
      <c r="N1538" s="56">
        <f>INDEX(Rate_Chart!$A$1:$AK$127,MATCH(Data!J1538,Rate_Chart!$A$1:$A$127,0),MATCH(Data!K1538,Rate_Chart!$A$1:$AK$1,0))</f>
        <v>39.477139800000003</v>
      </c>
      <c r="O1538" s="57">
        <f t="shared" si="305"/>
        <v>2684.4455064000003</v>
      </c>
      <c r="P1538" s="58">
        <f t="shared" si="306"/>
        <v>417.0120401408451</v>
      </c>
      <c r="Q1538" s="58">
        <f t="shared" si="307"/>
        <v>278.00802676056338</v>
      </c>
      <c r="R1538" s="66">
        <f t="shared" si="308"/>
        <v>46.977796362000014</v>
      </c>
      <c r="S1538" s="64">
        <f t="shared" si="309"/>
        <v>255</v>
      </c>
      <c r="T1538" s="66">
        <f t="shared" si="310"/>
        <v>2986.4233027620003</v>
      </c>
      <c r="U1538" s="68">
        <f t="shared" si="311"/>
        <v>43.917989746500005</v>
      </c>
      <c r="V1538" s="68">
        <f t="shared" si="312"/>
        <v>463.92242689964797</v>
      </c>
      <c r="W1538" s="68">
        <f t="shared" si="313"/>
        <v>309.28161793309863</v>
      </c>
    </row>
    <row r="1539" spans="1:23" x14ac:dyDescent="0.25">
      <c r="A1539" s="1" t="s">
        <v>914</v>
      </c>
      <c r="B1539" s="1" t="s">
        <v>395</v>
      </c>
      <c r="C1539" s="1" t="s">
        <v>589</v>
      </c>
      <c r="D1539" s="1" t="s">
        <v>865</v>
      </c>
      <c r="E1539" s="1" t="s">
        <v>351</v>
      </c>
      <c r="F1539" s="62" t="str">
        <f t="shared" si="302"/>
        <v>60616</v>
      </c>
      <c r="G1539" s="255">
        <v>10620070</v>
      </c>
      <c r="H1539" s="1" t="s">
        <v>385</v>
      </c>
      <c r="I1539" s="61">
        <v>14</v>
      </c>
      <c r="J1539" s="61">
        <v>7.8</v>
      </c>
      <c r="K1539" s="61">
        <v>9</v>
      </c>
      <c r="L1539" s="69">
        <f t="shared" si="303"/>
        <v>1.0920000000000001</v>
      </c>
      <c r="M1539" s="69">
        <f t="shared" si="304"/>
        <v>1.26</v>
      </c>
      <c r="N1539" s="56">
        <f>INDEX(Rate_Chart!$A$1:$AK$127,MATCH(Data!J1539,Rate_Chart!$A$1:$A$127,0),MATCH(Data!K1539,Rate_Chart!$A$1:$AK$1,0))</f>
        <v>65.13</v>
      </c>
      <c r="O1539" s="57">
        <f t="shared" si="305"/>
        <v>911.81999999999994</v>
      </c>
      <c r="P1539" s="58">
        <f t="shared" si="306"/>
        <v>471.95652173913038</v>
      </c>
      <c r="Q1539" s="58">
        <f t="shared" si="307"/>
        <v>314.63768115942025</v>
      </c>
      <c r="R1539" s="66">
        <f t="shared" si="308"/>
        <v>15.956850000000001</v>
      </c>
      <c r="S1539" s="64">
        <f t="shared" si="309"/>
        <v>52.5</v>
      </c>
      <c r="T1539" s="66">
        <f t="shared" si="310"/>
        <v>980.27684999999997</v>
      </c>
      <c r="U1539" s="68">
        <f t="shared" si="311"/>
        <v>70.019774999999996</v>
      </c>
      <c r="V1539" s="68">
        <f t="shared" si="312"/>
        <v>507.3896739130434</v>
      </c>
      <c r="W1539" s="68">
        <f t="shared" si="313"/>
        <v>338.25978260869562</v>
      </c>
    </row>
    <row r="1540" spans="1:23" x14ac:dyDescent="0.25">
      <c r="A1540" s="1" t="s">
        <v>914</v>
      </c>
      <c r="B1540" s="1" t="s">
        <v>395</v>
      </c>
      <c r="C1540" s="1" t="s">
        <v>589</v>
      </c>
      <c r="D1540" s="1" t="s">
        <v>865</v>
      </c>
      <c r="E1540" s="1" t="s">
        <v>351</v>
      </c>
      <c r="F1540" s="62" t="str">
        <f t="shared" si="302"/>
        <v>60616</v>
      </c>
      <c r="G1540" s="255">
        <v>10620070</v>
      </c>
      <c r="H1540" s="1" t="s">
        <v>386</v>
      </c>
      <c r="I1540" s="61">
        <v>66</v>
      </c>
      <c r="J1540" s="61">
        <v>3.5</v>
      </c>
      <c r="K1540" s="61">
        <v>8.3000000000000007</v>
      </c>
      <c r="L1540" s="69">
        <f t="shared" si="303"/>
        <v>2.31</v>
      </c>
      <c r="M1540" s="69">
        <f t="shared" si="304"/>
        <v>5.4780000000000006</v>
      </c>
      <c r="N1540" s="56">
        <f>INDEX(Rate_Chart!$A$1:$AK$127,MATCH(Data!J1540,Rate_Chart!$A$1:$A$127,0),MATCH(Data!K1540,Rate_Chart!$A$1:$AK$1,0))</f>
        <v>37.670153700000007</v>
      </c>
      <c r="O1540" s="57">
        <f t="shared" si="305"/>
        <v>2486.2301442000003</v>
      </c>
      <c r="P1540" s="58">
        <f t="shared" si="306"/>
        <v>417.01277158671587</v>
      </c>
      <c r="Q1540" s="58">
        <f t="shared" si="307"/>
        <v>278.00851439114393</v>
      </c>
      <c r="R1540" s="66">
        <f t="shared" si="308"/>
        <v>43.509027523500009</v>
      </c>
      <c r="S1540" s="64">
        <f t="shared" si="309"/>
        <v>247.5</v>
      </c>
      <c r="T1540" s="66">
        <f t="shared" si="310"/>
        <v>2777.2391717235005</v>
      </c>
      <c r="U1540" s="68">
        <f t="shared" si="311"/>
        <v>42.079381389750004</v>
      </c>
      <c r="V1540" s="68">
        <f t="shared" si="312"/>
        <v>465.82341021863465</v>
      </c>
      <c r="W1540" s="68">
        <f t="shared" si="313"/>
        <v>310.54894014575643</v>
      </c>
    </row>
    <row r="1541" spans="1:23" x14ac:dyDescent="0.25">
      <c r="A1541" s="1" t="s">
        <v>915</v>
      </c>
      <c r="B1541" s="1" t="s">
        <v>394</v>
      </c>
      <c r="C1541" s="1" t="s">
        <v>589</v>
      </c>
      <c r="D1541" s="1" t="s">
        <v>865</v>
      </c>
      <c r="E1541" s="1" t="s">
        <v>351</v>
      </c>
      <c r="F1541" s="62" t="str">
        <f t="shared" ref="F1541:F1604" si="314">MID(E1541,2,5)</f>
        <v>60616</v>
      </c>
      <c r="G1541" s="255">
        <v>10620070</v>
      </c>
      <c r="H1541" s="1" t="s">
        <v>385</v>
      </c>
      <c r="I1541" s="61">
        <v>8</v>
      </c>
      <c r="J1541" s="61">
        <v>7.4</v>
      </c>
      <c r="K1541" s="61">
        <v>8.8000000000000007</v>
      </c>
      <c r="L1541" s="69">
        <f t="shared" si="303"/>
        <v>0.59200000000000008</v>
      </c>
      <c r="M1541" s="69">
        <f t="shared" si="304"/>
        <v>0.70400000000000007</v>
      </c>
      <c r="N1541" s="56">
        <f>INDEX(Rate_Chart!$A$1:$AK$127,MATCH(Data!J1541,Rate_Chart!$A$1:$A$127,0),MATCH(Data!K1541,Rate_Chart!$A$1:$AK$1,0))</f>
        <v>61.172100000000007</v>
      </c>
      <c r="O1541" s="57">
        <f t="shared" si="305"/>
        <v>489.37680000000006</v>
      </c>
      <c r="P1541" s="58">
        <f t="shared" si="306"/>
        <v>461.09623115577887</v>
      </c>
      <c r="Q1541" s="58">
        <f t="shared" si="307"/>
        <v>307.39748743718593</v>
      </c>
      <c r="R1541" s="66">
        <f t="shared" si="308"/>
        <v>8.5640940000000025</v>
      </c>
      <c r="S1541" s="64">
        <f t="shared" si="309"/>
        <v>30</v>
      </c>
      <c r="T1541" s="66">
        <f t="shared" si="310"/>
        <v>527.94089400000007</v>
      </c>
      <c r="U1541" s="68">
        <f t="shared" si="311"/>
        <v>65.992611750000009</v>
      </c>
      <c r="V1541" s="68">
        <f t="shared" si="312"/>
        <v>497.43174685929648</v>
      </c>
      <c r="W1541" s="68">
        <f t="shared" si="313"/>
        <v>331.6211645728643</v>
      </c>
    </row>
    <row r="1542" spans="1:23" x14ac:dyDescent="0.25">
      <c r="A1542" s="1" t="s">
        <v>915</v>
      </c>
      <c r="B1542" s="1" t="s">
        <v>394</v>
      </c>
      <c r="C1542" s="1" t="s">
        <v>589</v>
      </c>
      <c r="D1542" s="1" t="s">
        <v>865</v>
      </c>
      <c r="E1542" s="1" t="s">
        <v>351</v>
      </c>
      <c r="F1542" s="62" t="str">
        <f t="shared" si="314"/>
        <v>60616</v>
      </c>
      <c r="G1542" s="255">
        <v>10620070</v>
      </c>
      <c r="H1542" s="1" t="s">
        <v>386</v>
      </c>
      <c r="I1542" s="61">
        <v>58</v>
      </c>
      <c r="J1542" s="61">
        <v>3.9</v>
      </c>
      <c r="K1542" s="61">
        <v>8.1999999999999993</v>
      </c>
      <c r="L1542" s="69">
        <f t="shared" si="303"/>
        <v>2.262</v>
      </c>
      <c r="M1542" s="69">
        <f t="shared" si="304"/>
        <v>4.7559999999999993</v>
      </c>
      <c r="N1542" s="56">
        <f>INDEX(Rate_Chart!$A$1:$AK$127,MATCH(Data!J1542,Rate_Chart!$A$1:$A$127,0),MATCH(Data!K1542,Rate_Chart!$A$1:$AK$1,0))</f>
        <v>39.060139800000002</v>
      </c>
      <c r="O1542" s="57">
        <f t="shared" si="305"/>
        <v>2265.4881083999999</v>
      </c>
      <c r="P1542" s="58">
        <f t="shared" si="306"/>
        <v>417.01216868327407</v>
      </c>
      <c r="Q1542" s="58">
        <f t="shared" si="307"/>
        <v>278.00811245551603</v>
      </c>
      <c r="R1542" s="66">
        <f t="shared" si="308"/>
        <v>39.646041897000003</v>
      </c>
      <c r="S1542" s="64">
        <f t="shared" si="309"/>
        <v>217.5</v>
      </c>
      <c r="T1542" s="66">
        <f t="shared" si="310"/>
        <v>2522.6341502969999</v>
      </c>
      <c r="U1542" s="68">
        <f t="shared" si="311"/>
        <v>43.493692246499997</v>
      </c>
      <c r="V1542" s="68">
        <f t="shared" si="312"/>
        <v>464.34546882384342</v>
      </c>
      <c r="W1542" s="68">
        <f t="shared" si="313"/>
        <v>309.5636458825623</v>
      </c>
    </row>
    <row r="1543" spans="1:23" x14ac:dyDescent="0.25">
      <c r="A1543" s="1" t="s">
        <v>915</v>
      </c>
      <c r="B1543" s="1" t="s">
        <v>395</v>
      </c>
      <c r="C1543" s="1" t="s">
        <v>589</v>
      </c>
      <c r="D1543" s="1" t="s">
        <v>865</v>
      </c>
      <c r="E1543" s="1" t="s">
        <v>351</v>
      </c>
      <c r="F1543" s="62" t="str">
        <f t="shared" si="314"/>
        <v>60616</v>
      </c>
      <c r="G1543" s="255">
        <v>10620070</v>
      </c>
      <c r="H1543" s="1" t="s">
        <v>385</v>
      </c>
      <c r="I1543" s="61">
        <v>14</v>
      </c>
      <c r="J1543" s="61">
        <v>6.3</v>
      </c>
      <c r="K1543" s="61">
        <v>8.6</v>
      </c>
      <c r="L1543" s="69">
        <f t="shared" si="303"/>
        <v>0.88200000000000001</v>
      </c>
      <c r="M1543" s="69">
        <f t="shared" si="304"/>
        <v>1.204</v>
      </c>
      <c r="N1543" s="56">
        <f>INDEX(Rate_Chart!$A$1:$AK$127,MATCH(Data!J1543,Rate_Chart!$A$1:$A$127,0),MATCH(Data!K1543,Rate_Chart!$A$1:$AK$1,0))</f>
        <v>51.552899999999994</v>
      </c>
      <c r="O1543" s="57">
        <f t="shared" si="305"/>
        <v>721.74059999999986</v>
      </c>
      <c r="P1543" s="58">
        <f t="shared" si="306"/>
        <v>428.41745152354571</v>
      </c>
      <c r="Q1543" s="58">
        <f t="shared" si="307"/>
        <v>285.61163434903045</v>
      </c>
      <c r="R1543" s="66">
        <f t="shared" si="308"/>
        <v>12.630460499999998</v>
      </c>
      <c r="S1543" s="64">
        <f t="shared" si="309"/>
        <v>52.5</v>
      </c>
      <c r="T1543" s="66">
        <f t="shared" si="310"/>
        <v>786.87106049999988</v>
      </c>
      <c r="U1543" s="68">
        <f t="shared" si="311"/>
        <v>56.205075749999992</v>
      </c>
      <c r="V1543" s="68">
        <f t="shared" si="312"/>
        <v>467.07819182825483</v>
      </c>
      <c r="W1543" s="68">
        <f t="shared" si="313"/>
        <v>311.38546121883655</v>
      </c>
    </row>
    <row r="1544" spans="1:23" x14ac:dyDescent="0.25">
      <c r="A1544" s="1" t="s">
        <v>915</v>
      </c>
      <c r="B1544" s="1" t="s">
        <v>395</v>
      </c>
      <c r="C1544" s="1" t="s">
        <v>589</v>
      </c>
      <c r="D1544" s="1" t="s">
        <v>865</v>
      </c>
      <c r="E1544" s="1" t="s">
        <v>351</v>
      </c>
      <c r="F1544" s="62" t="str">
        <f t="shared" si="314"/>
        <v>60616</v>
      </c>
      <c r="G1544" s="255">
        <v>10620070</v>
      </c>
      <c r="H1544" s="1" t="s">
        <v>386</v>
      </c>
      <c r="I1544" s="61">
        <v>58</v>
      </c>
      <c r="J1544" s="61">
        <v>3</v>
      </c>
      <c r="K1544" s="61">
        <v>8</v>
      </c>
      <c r="L1544" s="69">
        <f t="shared" si="303"/>
        <v>1.74</v>
      </c>
      <c r="M1544" s="69">
        <f t="shared" si="304"/>
        <v>4.6399999999999997</v>
      </c>
      <c r="N1544" s="56">
        <f>INDEX(Rate_Chart!$A$1:$AK$127,MATCH(Data!J1544,Rate_Chart!$A$1:$A$127,0),MATCH(Data!K1544,Rate_Chart!$A$1:$AK$1,0))</f>
        <v>34.751112000000006</v>
      </c>
      <c r="O1544" s="57">
        <f t="shared" si="305"/>
        <v>2015.5644960000004</v>
      </c>
      <c r="P1544" s="58">
        <f t="shared" si="306"/>
        <v>417.01334400000002</v>
      </c>
      <c r="Q1544" s="58">
        <f t="shared" si="307"/>
        <v>278.00889599999999</v>
      </c>
      <c r="R1544" s="66">
        <f t="shared" si="308"/>
        <v>35.27237868000001</v>
      </c>
      <c r="S1544" s="64">
        <f t="shared" si="309"/>
        <v>217.5</v>
      </c>
      <c r="T1544" s="66">
        <f t="shared" si="310"/>
        <v>2268.3368746800006</v>
      </c>
      <c r="U1544" s="68">
        <f t="shared" si="311"/>
        <v>39.109256460000012</v>
      </c>
      <c r="V1544" s="68">
        <f t="shared" si="312"/>
        <v>469.31107752000008</v>
      </c>
      <c r="W1544" s="68">
        <f t="shared" si="313"/>
        <v>312.87405168000004</v>
      </c>
    </row>
    <row r="1545" spans="1:23" x14ac:dyDescent="0.25">
      <c r="A1545" s="1" t="s">
        <v>916</v>
      </c>
      <c r="B1545" s="1" t="s">
        <v>394</v>
      </c>
      <c r="C1545" s="1" t="s">
        <v>589</v>
      </c>
      <c r="D1545" s="1" t="s">
        <v>865</v>
      </c>
      <c r="E1545" s="1" t="s">
        <v>351</v>
      </c>
      <c r="F1545" s="62" t="str">
        <f t="shared" si="314"/>
        <v>60616</v>
      </c>
      <c r="G1545" s="255">
        <v>10620070</v>
      </c>
      <c r="H1545" s="1" t="s">
        <v>385</v>
      </c>
      <c r="I1545" s="61">
        <v>20</v>
      </c>
      <c r="J1545" s="61">
        <v>6.9</v>
      </c>
      <c r="K1545" s="61">
        <v>8.4</v>
      </c>
      <c r="L1545" s="69">
        <f t="shared" si="303"/>
        <v>1.38</v>
      </c>
      <c r="M1545" s="69">
        <f t="shared" si="304"/>
        <v>1.68</v>
      </c>
      <c r="N1545" s="56">
        <f>INDEX(Rate_Chart!$A$1:$AK$127,MATCH(Data!J1545,Rate_Chart!$A$1:$A$127,0),MATCH(Data!K1545,Rate_Chart!$A$1:$AK$1,0))</f>
        <v>55.88655</v>
      </c>
      <c r="O1545" s="57">
        <f t="shared" si="305"/>
        <v>1117.731</v>
      </c>
      <c r="P1545" s="58">
        <f t="shared" si="306"/>
        <v>447.0924</v>
      </c>
      <c r="Q1545" s="58">
        <f t="shared" si="307"/>
        <v>298.0616</v>
      </c>
      <c r="R1545" s="66">
        <f t="shared" si="308"/>
        <v>19.560292500000003</v>
      </c>
      <c r="S1545" s="64">
        <f t="shared" si="309"/>
        <v>75</v>
      </c>
      <c r="T1545" s="66">
        <f t="shared" si="310"/>
        <v>1212.2912925000001</v>
      </c>
      <c r="U1545" s="68">
        <f t="shared" si="311"/>
        <v>60.614564625</v>
      </c>
      <c r="V1545" s="68">
        <f t="shared" si="312"/>
        <v>484.916517</v>
      </c>
      <c r="W1545" s="68">
        <f t="shared" si="313"/>
        <v>323.27767799999998</v>
      </c>
    </row>
    <row r="1546" spans="1:23" x14ac:dyDescent="0.25">
      <c r="A1546" s="1" t="s">
        <v>916</v>
      </c>
      <c r="B1546" s="1" t="s">
        <v>394</v>
      </c>
      <c r="C1546" s="1" t="s">
        <v>589</v>
      </c>
      <c r="D1546" s="1" t="s">
        <v>865</v>
      </c>
      <c r="E1546" s="1" t="s">
        <v>351</v>
      </c>
      <c r="F1546" s="62" t="str">
        <f t="shared" si="314"/>
        <v>60616</v>
      </c>
      <c r="G1546" s="255">
        <v>10620070</v>
      </c>
      <c r="H1546" s="1" t="s">
        <v>386</v>
      </c>
      <c r="I1546" s="61">
        <v>57</v>
      </c>
      <c r="J1546" s="61">
        <v>3.6</v>
      </c>
      <c r="K1546" s="61">
        <v>8</v>
      </c>
      <c r="L1546" s="69">
        <f t="shared" si="303"/>
        <v>2.052</v>
      </c>
      <c r="M1546" s="69">
        <f t="shared" si="304"/>
        <v>4.5599999999999996</v>
      </c>
      <c r="N1546" s="56">
        <f>INDEX(Rate_Chart!$A$1:$AK$127,MATCH(Data!J1546,Rate_Chart!$A$1:$A$127,0),MATCH(Data!K1546,Rate_Chart!$A$1:$AK$1,0))</f>
        <v>37.253112000000009</v>
      </c>
      <c r="O1546" s="57">
        <f t="shared" si="305"/>
        <v>2123.4273840000005</v>
      </c>
      <c r="P1546" s="58">
        <f t="shared" si="306"/>
        <v>417.01244776119404</v>
      </c>
      <c r="Q1546" s="58">
        <f t="shared" si="307"/>
        <v>278.00829850746271</v>
      </c>
      <c r="R1546" s="66">
        <f t="shared" si="308"/>
        <v>37.159979220000011</v>
      </c>
      <c r="S1546" s="64">
        <f t="shared" si="309"/>
        <v>213.75</v>
      </c>
      <c r="T1546" s="66">
        <f t="shared" si="310"/>
        <v>2374.3373632200005</v>
      </c>
      <c r="U1546" s="68">
        <f t="shared" si="311"/>
        <v>41.655041460000007</v>
      </c>
      <c r="V1546" s="68">
        <f t="shared" si="312"/>
        <v>466.28777753731345</v>
      </c>
      <c r="W1546" s="68">
        <f t="shared" si="313"/>
        <v>310.85851835820898</v>
      </c>
    </row>
    <row r="1547" spans="1:23" x14ac:dyDescent="0.25">
      <c r="A1547" s="1" t="s">
        <v>916</v>
      </c>
      <c r="B1547" s="1" t="s">
        <v>395</v>
      </c>
      <c r="C1547" s="1" t="s">
        <v>589</v>
      </c>
      <c r="D1547" s="1" t="s">
        <v>865</v>
      </c>
      <c r="E1547" s="1" t="s">
        <v>351</v>
      </c>
      <c r="F1547" s="62" t="str">
        <f t="shared" si="314"/>
        <v>60616</v>
      </c>
      <c r="G1547" s="255">
        <v>10620070</v>
      </c>
      <c r="H1547" s="1" t="s">
        <v>385</v>
      </c>
      <c r="I1547" s="61">
        <v>6</v>
      </c>
      <c r="J1547" s="61">
        <v>7.5</v>
      </c>
      <c r="K1547" s="61">
        <v>9</v>
      </c>
      <c r="L1547" s="69">
        <f t="shared" si="303"/>
        <v>0.45</v>
      </c>
      <c r="M1547" s="69">
        <f t="shared" si="304"/>
        <v>0.54</v>
      </c>
      <c r="N1547" s="56">
        <f>INDEX(Rate_Chart!$A$1:$AK$127,MATCH(Data!J1547,Rate_Chart!$A$1:$A$127,0),MATCH(Data!K1547,Rate_Chart!$A$1:$AK$1,0))</f>
        <v>62.625</v>
      </c>
      <c r="O1547" s="57">
        <f t="shared" si="305"/>
        <v>375.75</v>
      </c>
      <c r="P1547" s="58">
        <f t="shared" si="306"/>
        <v>463.88888888888886</v>
      </c>
      <c r="Q1547" s="58">
        <f t="shared" si="307"/>
        <v>309.25925925925924</v>
      </c>
      <c r="R1547" s="66">
        <f t="shared" si="308"/>
        <v>6.5756250000000005</v>
      </c>
      <c r="S1547" s="64">
        <f t="shared" si="309"/>
        <v>22.5</v>
      </c>
      <c r="T1547" s="66">
        <f t="shared" si="310"/>
        <v>404.825625</v>
      </c>
      <c r="U1547" s="68">
        <f t="shared" si="311"/>
        <v>67.470937500000005</v>
      </c>
      <c r="V1547" s="68">
        <f t="shared" si="312"/>
        <v>499.78472222222223</v>
      </c>
      <c r="W1547" s="68">
        <f t="shared" si="313"/>
        <v>333.18981481481484</v>
      </c>
    </row>
    <row r="1548" spans="1:23" x14ac:dyDescent="0.25">
      <c r="A1548" s="1" t="s">
        <v>916</v>
      </c>
      <c r="B1548" s="1" t="s">
        <v>395</v>
      </c>
      <c r="C1548" s="1" t="s">
        <v>589</v>
      </c>
      <c r="D1548" s="1" t="s">
        <v>865</v>
      </c>
      <c r="E1548" s="1" t="s">
        <v>351</v>
      </c>
      <c r="F1548" s="62" t="str">
        <f t="shared" si="314"/>
        <v>60616</v>
      </c>
      <c r="G1548" s="255">
        <v>10620070</v>
      </c>
      <c r="H1548" s="1" t="s">
        <v>386</v>
      </c>
      <c r="I1548" s="61">
        <v>59</v>
      </c>
      <c r="J1548" s="61">
        <v>3.4</v>
      </c>
      <c r="K1548" s="61">
        <v>8.1999999999999993</v>
      </c>
      <c r="L1548" s="69">
        <f t="shared" si="303"/>
        <v>2.0059999999999998</v>
      </c>
      <c r="M1548" s="69">
        <f t="shared" si="304"/>
        <v>4.8379999999999992</v>
      </c>
      <c r="N1548" s="56">
        <f>INDEX(Rate_Chart!$A$1:$AK$127,MATCH(Data!J1548,Rate_Chart!$A$1:$A$127,0),MATCH(Data!K1548,Rate_Chart!$A$1:$AK$1,0))</f>
        <v>36.975139800000001</v>
      </c>
      <c r="O1548" s="57">
        <f t="shared" si="305"/>
        <v>2181.5332481999999</v>
      </c>
      <c r="P1548" s="58">
        <f t="shared" si="306"/>
        <v>417.01285488721805</v>
      </c>
      <c r="Q1548" s="58">
        <f t="shared" si="307"/>
        <v>278.00856992481204</v>
      </c>
      <c r="R1548" s="66">
        <f t="shared" si="308"/>
        <v>38.176831843500004</v>
      </c>
      <c r="S1548" s="64">
        <f t="shared" si="309"/>
        <v>221.25</v>
      </c>
      <c r="T1548" s="66">
        <f t="shared" si="310"/>
        <v>2440.9600800435001</v>
      </c>
      <c r="U1548" s="68">
        <f t="shared" si="311"/>
        <v>41.372204746500003</v>
      </c>
      <c r="V1548" s="68">
        <f t="shared" si="312"/>
        <v>466.60381293045111</v>
      </c>
      <c r="W1548" s="68">
        <f t="shared" si="313"/>
        <v>311.06920862030074</v>
      </c>
    </row>
    <row r="1549" spans="1:23" x14ac:dyDescent="0.25">
      <c r="A1549" s="1" t="s">
        <v>917</v>
      </c>
      <c r="B1549" s="1" t="s">
        <v>394</v>
      </c>
      <c r="C1549" s="1" t="s">
        <v>589</v>
      </c>
      <c r="D1549" s="1" t="s">
        <v>865</v>
      </c>
      <c r="E1549" s="1" t="s">
        <v>351</v>
      </c>
      <c r="F1549" s="62" t="str">
        <f t="shared" si="314"/>
        <v>60616</v>
      </c>
      <c r="G1549" s="255">
        <v>10620070</v>
      </c>
      <c r="H1549" s="1" t="s">
        <v>385</v>
      </c>
      <c r="I1549" s="61">
        <v>12</v>
      </c>
      <c r="J1549" s="61">
        <v>7</v>
      </c>
      <c r="K1549" s="61">
        <v>8.6</v>
      </c>
      <c r="L1549" s="69">
        <f t="shared" si="303"/>
        <v>0.84</v>
      </c>
      <c r="M1549" s="69">
        <f t="shared" si="304"/>
        <v>1.0319999999999998</v>
      </c>
      <c r="N1549" s="56">
        <f>INDEX(Rate_Chart!$A$1:$AK$127,MATCH(Data!J1549,Rate_Chart!$A$1:$A$127,0),MATCH(Data!K1549,Rate_Chart!$A$1:$AK$1,0))</f>
        <v>57.280999999999999</v>
      </c>
      <c r="O1549" s="57">
        <f t="shared" si="305"/>
        <v>687.37199999999996</v>
      </c>
      <c r="P1549" s="58">
        <f t="shared" si="306"/>
        <v>449.85078534031413</v>
      </c>
      <c r="Q1549" s="58">
        <f t="shared" si="307"/>
        <v>299.90052356020942</v>
      </c>
      <c r="R1549" s="66">
        <f t="shared" si="308"/>
        <v>12.02901</v>
      </c>
      <c r="S1549" s="64">
        <f t="shared" si="309"/>
        <v>45</v>
      </c>
      <c r="T1549" s="66">
        <f t="shared" si="310"/>
        <v>744.40100999999993</v>
      </c>
      <c r="U1549" s="68">
        <f t="shared" si="311"/>
        <v>62.033417499999992</v>
      </c>
      <c r="V1549" s="68">
        <f t="shared" si="312"/>
        <v>487.17343586387432</v>
      </c>
      <c r="W1549" s="68">
        <f t="shared" si="313"/>
        <v>324.78229057591619</v>
      </c>
    </row>
    <row r="1550" spans="1:23" x14ac:dyDescent="0.25">
      <c r="A1550" s="1" t="s">
        <v>917</v>
      </c>
      <c r="B1550" s="1" t="s">
        <v>394</v>
      </c>
      <c r="C1550" s="1" t="s">
        <v>589</v>
      </c>
      <c r="D1550" s="1" t="s">
        <v>865</v>
      </c>
      <c r="E1550" s="1" t="s">
        <v>351</v>
      </c>
      <c r="F1550" s="62" t="str">
        <f t="shared" si="314"/>
        <v>60616</v>
      </c>
      <c r="G1550" s="255">
        <v>10620070</v>
      </c>
      <c r="H1550" s="1" t="s">
        <v>386</v>
      </c>
      <c r="I1550" s="61">
        <v>59</v>
      </c>
      <c r="J1550" s="61">
        <v>4.3</v>
      </c>
      <c r="K1550" s="61">
        <v>8.3000000000000007</v>
      </c>
      <c r="L1550" s="69">
        <f t="shared" si="303"/>
        <v>2.5369999999999999</v>
      </c>
      <c r="M1550" s="69">
        <f t="shared" si="304"/>
        <v>4.8970000000000002</v>
      </c>
      <c r="N1550" s="56">
        <f>INDEX(Rate_Chart!$A$1:$AK$127,MATCH(Data!J1550,Rate_Chart!$A$1:$A$127,0),MATCH(Data!K1550,Rate_Chart!$A$1:$AK$1,0))</f>
        <v>41.006153699999999</v>
      </c>
      <c r="O1550" s="57">
        <f t="shared" si="305"/>
        <v>2419.3630683000001</v>
      </c>
      <c r="P1550" s="58">
        <f t="shared" si="306"/>
        <v>417.0117325423729</v>
      </c>
      <c r="Q1550" s="58">
        <f t="shared" si="307"/>
        <v>278.00782169491526</v>
      </c>
      <c r="R1550" s="66">
        <f t="shared" si="308"/>
        <v>42.338853695250009</v>
      </c>
      <c r="S1550" s="64">
        <f t="shared" si="309"/>
        <v>221.25</v>
      </c>
      <c r="T1550" s="66">
        <f t="shared" si="310"/>
        <v>2682.9519219952499</v>
      </c>
      <c r="U1550" s="68">
        <f t="shared" si="311"/>
        <v>45.473761389749995</v>
      </c>
      <c r="V1550" s="68">
        <f t="shared" si="312"/>
        <v>462.44503108220334</v>
      </c>
      <c r="W1550" s="68">
        <f t="shared" si="313"/>
        <v>308.29668738813558</v>
      </c>
    </row>
    <row r="1551" spans="1:23" x14ac:dyDescent="0.25">
      <c r="A1551" s="1" t="s">
        <v>917</v>
      </c>
      <c r="B1551" s="1" t="s">
        <v>395</v>
      </c>
      <c r="C1551" s="1" t="s">
        <v>589</v>
      </c>
      <c r="D1551" s="1" t="s">
        <v>865</v>
      </c>
      <c r="E1551" s="1" t="s">
        <v>351</v>
      </c>
      <c r="F1551" s="62" t="str">
        <f t="shared" si="314"/>
        <v>60616</v>
      </c>
      <c r="G1551" s="255">
        <v>10620070</v>
      </c>
      <c r="H1551" s="1" t="s">
        <v>385</v>
      </c>
      <c r="I1551" s="61">
        <v>13</v>
      </c>
      <c r="J1551" s="61">
        <v>7.8</v>
      </c>
      <c r="K1551" s="61">
        <v>9</v>
      </c>
      <c r="L1551" s="69">
        <f t="shared" ref="L1551:L1614" si="315">J1551*I1551/100</f>
        <v>1.014</v>
      </c>
      <c r="M1551" s="69">
        <f t="shared" ref="M1551:M1614" si="316">K1551*I1551/100</f>
        <v>1.17</v>
      </c>
      <c r="N1551" s="56">
        <f>INDEX(Rate_Chart!$A$1:$AK$127,MATCH(Data!J1551,Rate_Chart!$A$1:$A$127,0),MATCH(Data!K1551,Rate_Chart!$A$1:$AK$1,0))</f>
        <v>65.13</v>
      </c>
      <c r="O1551" s="57">
        <f t="shared" ref="O1551:O1614" si="317">N1551*I1551</f>
        <v>846.68999999999994</v>
      </c>
      <c r="P1551" s="58">
        <f t="shared" ref="P1551:P1614" si="318">N1551/(J1551%+K1551%*2/3)</f>
        <v>471.95652173913038</v>
      </c>
      <c r="Q1551" s="58">
        <f t="shared" ref="Q1551:Q1614" si="319">P1551*2/3</f>
        <v>314.63768115942025</v>
      </c>
      <c r="R1551" s="66">
        <f t="shared" ref="R1551:R1614" si="320">O1551*1.75%</f>
        <v>14.817075000000001</v>
      </c>
      <c r="S1551" s="64">
        <f t="shared" ref="S1551:S1614" si="321">I1551*3.75</f>
        <v>48.75</v>
      </c>
      <c r="T1551" s="66">
        <f t="shared" ref="T1551:T1614" si="322">R1551+S1551+O1551</f>
        <v>910.25707499999999</v>
      </c>
      <c r="U1551" s="68">
        <f t="shared" ref="U1551:U1614" si="323">T1551/I1551</f>
        <v>70.019774999999996</v>
      </c>
      <c r="V1551" s="68">
        <f t="shared" ref="V1551:V1614" si="324">U1551/(J1551%+K1551%*2/3)</f>
        <v>507.3896739130434</v>
      </c>
      <c r="W1551" s="68">
        <f t="shared" ref="W1551:W1614" si="325">V1551*2/3</f>
        <v>338.25978260869562</v>
      </c>
    </row>
    <row r="1552" spans="1:23" x14ac:dyDescent="0.25">
      <c r="A1552" s="1" t="s">
        <v>917</v>
      </c>
      <c r="B1552" s="1" t="s">
        <v>395</v>
      </c>
      <c r="C1552" s="1" t="s">
        <v>589</v>
      </c>
      <c r="D1552" s="1" t="s">
        <v>865</v>
      </c>
      <c r="E1552" s="1" t="s">
        <v>351</v>
      </c>
      <c r="F1552" s="62" t="str">
        <f t="shared" si="314"/>
        <v>60616</v>
      </c>
      <c r="G1552" s="255">
        <v>10620070</v>
      </c>
      <c r="H1552" s="1" t="s">
        <v>386</v>
      </c>
      <c r="I1552" s="61">
        <v>61</v>
      </c>
      <c r="J1552" s="61">
        <v>4.0999999999999996</v>
      </c>
      <c r="K1552" s="61">
        <v>8.1999999999999993</v>
      </c>
      <c r="L1552" s="69">
        <f t="shared" si="315"/>
        <v>2.5009999999999994</v>
      </c>
      <c r="M1552" s="69">
        <f t="shared" si="316"/>
        <v>5.0019999999999989</v>
      </c>
      <c r="N1552" s="56">
        <f>INDEX(Rate_Chart!$A$1:$AK$127,MATCH(Data!J1552,Rate_Chart!$A$1:$A$127,0),MATCH(Data!K1552,Rate_Chart!$A$1:$AK$1,0))</f>
        <v>39.894139799999998</v>
      </c>
      <c r="O1552" s="57">
        <f t="shared" si="317"/>
        <v>2433.5425277999998</v>
      </c>
      <c r="P1552" s="58">
        <f t="shared" si="318"/>
        <v>417.01191428571434</v>
      </c>
      <c r="Q1552" s="58">
        <f t="shared" si="319"/>
        <v>278.00794285714289</v>
      </c>
      <c r="R1552" s="66">
        <f t="shared" si="320"/>
        <v>42.586994236499997</v>
      </c>
      <c r="S1552" s="64">
        <f t="shared" si="321"/>
        <v>228.75</v>
      </c>
      <c r="T1552" s="66">
        <f t="shared" si="322"/>
        <v>2704.8795220365</v>
      </c>
      <c r="U1552" s="68">
        <f t="shared" si="323"/>
        <v>44.3422872465</v>
      </c>
      <c r="V1552" s="68">
        <f t="shared" si="324"/>
        <v>463.50822905749135</v>
      </c>
      <c r="W1552" s="68">
        <f t="shared" si="325"/>
        <v>309.00548603832755</v>
      </c>
    </row>
    <row r="1553" spans="1:23" x14ac:dyDescent="0.25">
      <c r="A1553" s="1" t="s">
        <v>918</v>
      </c>
      <c r="B1553" s="1" t="s">
        <v>394</v>
      </c>
      <c r="C1553" s="1" t="s">
        <v>589</v>
      </c>
      <c r="D1553" s="1" t="s">
        <v>865</v>
      </c>
      <c r="E1553" s="1" t="s">
        <v>351</v>
      </c>
      <c r="F1553" s="62" t="str">
        <f t="shared" si="314"/>
        <v>60616</v>
      </c>
      <c r="G1553" s="255">
        <v>10620070</v>
      </c>
      <c r="H1553" s="1" t="s">
        <v>385</v>
      </c>
      <c r="I1553" s="61">
        <v>14</v>
      </c>
      <c r="J1553" s="61">
        <v>7.1</v>
      </c>
      <c r="K1553" s="61">
        <v>8.6999999999999993</v>
      </c>
      <c r="L1553" s="69">
        <f t="shared" si="315"/>
        <v>0.99399999999999988</v>
      </c>
      <c r="M1553" s="69">
        <f t="shared" si="316"/>
        <v>1.2179999999999997</v>
      </c>
      <c r="N1553" s="56">
        <f>INDEX(Rate_Chart!$A$1:$AK$127,MATCH(Data!J1553,Rate_Chart!$A$1:$A$127,0),MATCH(Data!K1553,Rate_Chart!$A$1:$AK$1,0))</f>
        <v>58.099299999999992</v>
      </c>
      <c r="O1553" s="57">
        <f t="shared" si="317"/>
        <v>813.39019999999994</v>
      </c>
      <c r="P1553" s="58">
        <f t="shared" si="318"/>
        <v>450.38217054263561</v>
      </c>
      <c r="Q1553" s="58">
        <f t="shared" si="319"/>
        <v>300.25478036175707</v>
      </c>
      <c r="R1553" s="66">
        <f t="shared" si="320"/>
        <v>14.2343285</v>
      </c>
      <c r="S1553" s="64">
        <f t="shared" si="321"/>
        <v>52.5</v>
      </c>
      <c r="T1553" s="66">
        <f t="shared" si="322"/>
        <v>880.1245285</v>
      </c>
      <c r="U1553" s="68">
        <f t="shared" si="323"/>
        <v>62.866037749999997</v>
      </c>
      <c r="V1553" s="68">
        <f t="shared" si="324"/>
        <v>487.33362596899224</v>
      </c>
      <c r="W1553" s="68">
        <f t="shared" si="325"/>
        <v>324.88908397932818</v>
      </c>
    </row>
    <row r="1554" spans="1:23" x14ac:dyDescent="0.25">
      <c r="A1554" s="1" t="s">
        <v>918</v>
      </c>
      <c r="B1554" s="1" t="s">
        <v>394</v>
      </c>
      <c r="C1554" s="1" t="s">
        <v>589</v>
      </c>
      <c r="D1554" s="1" t="s">
        <v>865</v>
      </c>
      <c r="E1554" s="1" t="s">
        <v>351</v>
      </c>
      <c r="F1554" s="62" t="str">
        <f t="shared" si="314"/>
        <v>60616</v>
      </c>
      <c r="G1554" s="255">
        <v>10620070</v>
      </c>
      <c r="H1554" s="1" t="s">
        <v>386</v>
      </c>
      <c r="I1554" s="61">
        <v>60</v>
      </c>
      <c r="J1554" s="61">
        <v>4.2</v>
      </c>
      <c r="K1554" s="61">
        <v>8.1999999999999993</v>
      </c>
      <c r="L1554" s="69">
        <f t="shared" si="315"/>
        <v>2.52</v>
      </c>
      <c r="M1554" s="69">
        <f t="shared" si="316"/>
        <v>4.919999999999999</v>
      </c>
      <c r="N1554" s="56">
        <f>INDEX(Rate_Chart!$A$1:$AK$127,MATCH(Data!J1554,Rate_Chart!$A$1:$A$127,0),MATCH(Data!K1554,Rate_Chart!$A$1:$AK$1,0))</f>
        <v>40.311139799999999</v>
      </c>
      <c r="O1554" s="57">
        <f t="shared" si="317"/>
        <v>2418.668388</v>
      </c>
      <c r="P1554" s="58">
        <f t="shared" si="318"/>
        <v>417.01179103448277</v>
      </c>
      <c r="Q1554" s="58">
        <f t="shared" si="319"/>
        <v>278.00786068965516</v>
      </c>
      <c r="R1554" s="66">
        <f t="shared" si="320"/>
        <v>42.326696790000007</v>
      </c>
      <c r="S1554" s="64">
        <f t="shared" si="321"/>
        <v>225</v>
      </c>
      <c r="T1554" s="66">
        <f t="shared" si="322"/>
        <v>2685.99508479</v>
      </c>
      <c r="U1554" s="68">
        <f t="shared" si="323"/>
        <v>44.766584746500001</v>
      </c>
      <c r="V1554" s="68">
        <f t="shared" si="324"/>
        <v>463.10260082586211</v>
      </c>
      <c r="W1554" s="68">
        <f t="shared" si="325"/>
        <v>308.73506721724141</v>
      </c>
    </row>
    <row r="1555" spans="1:23" x14ac:dyDescent="0.25">
      <c r="A1555" s="1" t="s">
        <v>918</v>
      </c>
      <c r="B1555" s="1" t="s">
        <v>395</v>
      </c>
      <c r="C1555" s="1" t="s">
        <v>589</v>
      </c>
      <c r="D1555" s="1" t="s">
        <v>865</v>
      </c>
      <c r="E1555" s="1" t="s">
        <v>351</v>
      </c>
      <c r="F1555" s="62" t="str">
        <f t="shared" si="314"/>
        <v>60616</v>
      </c>
      <c r="G1555" s="255">
        <v>10620070</v>
      </c>
      <c r="H1555" s="1" t="s">
        <v>385</v>
      </c>
      <c r="I1555" s="61">
        <v>15</v>
      </c>
      <c r="J1555" s="61">
        <v>6.7</v>
      </c>
      <c r="K1555" s="61">
        <v>8.8000000000000007</v>
      </c>
      <c r="L1555" s="69">
        <f t="shared" si="315"/>
        <v>1.0049999999999999</v>
      </c>
      <c r="M1555" s="69">
        <f t="shared" si="316"/>
        <v>1.32</v>
      </c>
      <c r="N1555" s="56">
        <f>INDEX(Rate_Chart!$A$1:$AK$127,MATCH(Data!J1555,Rate_Chart!$A$1:$A$127,0),MATCH(Data!K1555,Rate_Chart!$A$1:$AK$1,0))</f>
        <v>55.385550000000002</v>
      </c>
      <c r="O1555" s="57">
        <f t="shared" si="317"/>
        <v>830.78325000000007</v>
      </c>
      <c r="P1555" s="58">
        <f t="shared" si="318"/>
        <v>440.73381962864721</v>
      </c>
      <c r="Q1555" s="58">
        <f t="shared" si="319"/>
        <v>293.82254641909816</v>
      </c>
      <c r="R1555" s="66">
        <f t="shared" si="320"/>
        <v>14.538706875000003</v>
      </c>
      <c r="S1555" s="64">
        <f t="shared" si="321"/>
        <v>56.25</v>
      </c>
      <c r="T1555" s="66">
        <f t="shared" si="322"/>
        <v>901.57195687500007</v>
      </c>
      <c r="U1555" s="68">
        <f t="shared" si="323"/>
        <v>60.104797125000005</v>
      </c>
      <c r="V1555" s="68">
        <f t="shared" si="324"/>
        <v>478.28751027851456</v>
      </c>
      <c r="W1555" s="68">
        <f t="shared" si="325"/>
        <v>318.85834018567635</v>
      </c>
    </row>
    <row r="1556" spans="1:23" x14ac:dyDescent="0.25">
      <c r="A1556" s="1" t="s">
        <v>918</v>
      </c>
      <c r="B1556" s="1" t="s">
        <v>395</v>
      </c>
      <c r="C1556" s="1" t="s">
        <v>589</v>
      </c>
      <c r="D1556" s="1" t="s">
        <v>865</v>
      </c>
      <c r="E1556" s="1" t="s">
        <v>351</v>
      </c>
      <c r="F1556" s="62" t="str">
        <f t="shared" si="314"/>
        <v>60616</v>
      </c>
      <c r="G1556" s="255">
        <v>10620070</v>
      </c>
      <c r="H1556" s="1" t="s">
        <v>386</v>
      </c>
      <c r="I1556" s="61">
        <v>56</v>
      </c>
      <c r="J1556" s="61">
        <v>3.2</v>
      </c>
      <c r="K1556" s="61">
        <v>8</v>
      </c>
      <c r="L1556" s="69">
        <f t="shared" si="315"/>
        <v>1.7920000000000003</v>
      </c>
      <c r="M1556" s="69">
        <f t="shared" si="316"/>
        <v>4.4800000000000004</v>
      </c>
      <c r="N1556" s="56">
        <f>INDEX(Rate_Chart!$A$1:$AK$127,MATCH(Data!J1556,Rate_Chart!$A$1:$A$127,0),MATCH(Data!K1556,Rate_Chart!$A$1:$AK$1,0))</f>
        <v>35.585112000000002</v>
      </c>
      <c r="O1556" s="57">
        <f t="shared" si="317"/>
        <v>1992.7662720000001</v>
      </c>
      <c r="P1556" s="58">
        <f t="shared" si="318"/>
        <v>417.01303124999998</v>
      </c>
      <c r="Q1556" s="58">
        <f t="shared" si="319"/>
        <v>278.00868750000001</v>
      </c>
      <c r="R1556" s="66">
        <f t="shared" si="320"/>
        <v>34.873409760000001</v>
      </c>
      <c r="S1556" s="64">
        <f t="shared" si="321"/>
        <v>210</v>
      </c>
      <c r="T1556" s="66">
        <f t="shared" si="322"/>
        <v>2237.6396817600003</v>
      </c>
      <c r="U1556" s="68">
        <f t="shared" si="323"/>
        <v>39.957851460000008</v>
      </c>
      <c r="V1556" s="68">
        <f t="shared" si="324"/>
        <v>468.25607179687501</v>
      </c>
      <c r="W1556" s="68">
        <f t="shared" si="325"/>
        <v>312.17071453124998</v>
      </c>
    </row>
    <row r="1557" spans="1:23" x14ac:dyDescent="0.25">
      <c r="A1557" s="1" t="s">
        <v>882</v>
      </c>
      <c r="B1557" s="1" t="s">
        <v>394</v>
      </c>
      <c r="C1557" s="1" t="s">
        <v>589</v>
      </c>
      <c r="D1557" s="1" t="s">
        <v>865</v>
      </c>
      <c r="E1557" s="1" t="s">
        <v>351</v>
      </c>
      <c r="F1557" s="62" t="str">
        <f t="shared" si="314"/>
        <v>60616</v>
      </c>
      <c r="G1557" s="255">
        <v>10620070</v>
      </c>
      <c r="H1557" s="1" t="s">
        <v>385</v>
      </c>
      <c r="I1557" s="61">
        <v>18</v>
      </c>
      <c r="J1557" s="61">
        <v>6.9</v>
      </c>
      <c r="K1557" s="61">
        <v>8.8000000000000007</v>
      </c>
      <c r="L1557" s="69">
        <f t="shared" si="315"/>
        <v>1.242</v>
      </c>
      <c r="M1557" s="69">
        <f t="shared" si="316"/>
        <v>1.5840000000000001</v>
      </c>
      <c r="N1557" s="56">
        <f>INDEX(Rate_Chart!$A$1:$AK$127,MATCH(Data!J1557,Rate_Chart!$A$1:$A$127,0),MATCH(Data!K1557,Rate_Chart!$A$1:$AK$1,0))</f>
        <v>57.038850000000004</v>
      </c>
      <c r="O1557" s="57">
        <f t="shared" si="317"/>
        <v>1026.6993</v>
      </c>
      <c r="P1557" s="58">
        <f t="shared" si="318"/>
        <v>446.77950391644907</v>
      </c>
      <c r="Q1557" s="58">
        <f t="shared" si="319"/>
        <v>297.85300261096603</v>
      </c>
      <c r="R1557" s="66">
        <f t="shared" si="320"/>
        <v>17.967237750000002</v>
      </c>
      <c r="S1557" s="64">
        <f t="shared" si="321"/>
        <v>67.5</v>
      </c>
      <c r="T1557" s="66">
        <f t="shared" si="322"/>
        <v>1112.1665377500001</v>
      </c>
      <c r="U1557" s="68">
        <f t="shared" si="323"/>
        <v>61.787029875000002</v>
      </c>
      <c r="V1557" s="68">
        <f t="shared" si="324"/>
        <v>483.97151338120102</v>
      </c>
      <c r="W1557" s="68">
        <f t="shared" si="325"/>
        <v>322.64767558746735</v>
      </c>
    </row>
    <row r="1558" spans="1:23" x14ac:dyDescent="0.25">
      <c r="A1558" s="1" t="s">
        <v>882</v>
      </c>
      <c r="B1558" s="1" t="s">
        <v>394</v>
      </c>
      <c r="C1558" s="1" t="s">
        <v>589</v>
      </c>
      <c r="D1558" s="1" t="s">
        <v>865</v>
      </c>
      <c r="E1558" s="1" t="s">
        <v>351</v>
      </c>
      <c r="F1558" s="62" t="str">
        <f t="shared" si="314"/>
        <v>60616</v>
      </c>
      <c r="G1558" s="255">
        <v>10620070</v>
      </c>
      <c r="H1558" s="1" t="s">
        <v>386</v>
      </c>
      <c r="I1558" s="61">
        <v>65</v>
      </c>
      <c r="J1558" s="61">
        <v>3.9</v>
      </c>
      <c r="K1558" s="61">
        <v>8</v>
      </c>
      <c r="L1558" s="69">
        <f t="shared" si="315"/>
        <v>2.5350000000000001</v>
      </c>
      <c r="M1558" s="69">
        <f t="shared" si="316"/>
        <v>5.2</v>
      </c>
      <c r="N1558" s="56">
        <f>INDEX(Rate_Chart!$A$1:$AK$127,MATCH(Data!J1558,Rate_Chart!$A$1:$A$127,0),MATCH(Data!K1558,Rate_Chart!$A$1:$AK$1,0))</f>
        <v>38.504112000000006</v>
      </c>
      <c r="O1558" s="57">
        <f t="shared" si="317"/>
        <v>2502.7672800000005</v>
      </c>
      <c r="P1558" s="58">
        <f t="shared" si="318"/>
        <v>417.0120433212997</v>
      </c>
      <c r="Q1558" s="58">
        <f t="shared" si="319"/>
        <v>278.00802888086645</v>
      </c>
      <c r="R1558" s="66">
        <f t="shared" si="320"/>
        <v>43.798427400000016</v>
      </c>
      <c r="S1558" s="64">
        <f t="shared" si="321"/>
        <v>243.75</v>
      </c>
      <c r="T1558" s="66">
        <f t="shared" si="322"/>
        <v>2790.3157074000005</v>
      </c>
      <c r="U1558" s="68">
        <f t="shared" si="323"/>
        <v>42.927933960000011</v>
      </c>
      <c r="V1558" s="68">
        <f t="shared" si="324"/>
        <v>464.92347249097486</v>
      </c>
      <c r="W1558" s="68">
        <f t="shared" si="325"/>
        <v>309.94898166064991</v>
      </c>
    </row>
    <row r="1559" spans="1:23" x14ac:dyDescent="0.25">
      <c r="A1559" s="1" t="s">
        <v>882</v>
      </c>
      <c r="B1559" s="1" t="s">
        <v>395</v>
      </c>
      <c r="C1559" s="1" t="s">
        <v>589</v>
      </c>
      <c r="D1559" s="1" t="s">
        <v>865</v>
      </c>
      <c r="E1559" s="1" t="s">
        <v>351</v>
      </c>
      <c r="F1559" s="62" t="str">
        <f t="shared" si="314"/>
        <v>60616</v>
      </c>
      <c r="G1559" s="255">
        <v>10620070</v>
      </c>
      <c r="H1559" s="1" t="s">
        <v>385</v>
      </c>
      <c r="I1559" s="61">
        <v>13</v>
      </c>
      <c r="J1559" s="61">
        <v>7.2</v>
      </c>
      <c r="K1559" s="61">
        <v>8.8000000000000007</v>
      </c>
      <c r="L1559" s="69">
        <f t="shared" si="315"/>
        <v>0.93600000000000005</v>
      </c>
      <c r="M1559" s="69">
        <f t="shared" si="316"/>
        <v>1.1440000000000001</v>
      </c>
      <c r="N1559" s="56">
        <f>INDEX(Rate_Chart!$A$1:$AK$127,MATCH(Data!J1559,Rate_Chart!$A$1:$A$127,0),MATCH(Data!K1559,Rate_Chart!$A$1:$AK$1,0))</f>
        <v>59.518800000000006</v>
      </c>
      <c r="O1559" s="57">
        <f t="shared" si="317"/>
        <v>773.74440000000004</v>
      </c>
      <c r="P1559" s="58">
        <f t="shared" si="318"/>
        <v>455.50102040816324</v>
      </c>
      <c r="Q1559" s="58">
        <f t="shared" si="319"/>
        <v>303.66734693877549</v>
      </c>
      <c r="R1559" s="66">
        <f t="shared" si="320"/>
        <v>13.540527000000003</v>
      </c>
      <c r="S1559" s="64">
        <f t="shared" si="321"/>
        <v>48.75</v>
      </c>
      <c r="T1559" s="66">
        <f t="shared" si="322"/>
        <v>836.03492700000004</v>
      </c>
      <c r="U1559" s="68">
        <f t="shared" si="323"/>
        <v>64.310378999999998</v>
      </c>
      <c r="V1559" s="68">
        <f t="shared" si="324"/>
        <v>492.17126785714277</v>
      </c>
      <c r="W1559" s="68">
        <f t="shared" si="325"/>
        <v>328.11417857142851</v>
      </c>
    </row>
    <row r="1560" spans="1:23" x14ac:dyDescent="0.25">
      <c r="A1560" s="1" t="s">
        <v>882</v>
      </c>
      <c r="B1560" s="1" t="s">
        <v>395</v>
      </c>
      <c r="C1560" s="1" t="s">
        <v>589</v>
      </c>
      <c r="D1560" s="1" t="s">
        <v>865</v>
      </c>
      <c r="E1560" s="1" t="s">
        <v>351</v>
      </c>
      <c r="F1560" s="62" t="str">
        <f t="shared" si="314"/>
        <v>60616</v>
      </c>
      <c r="G1560" s="255">
        <v>10620070</v>
      </c>
      <c r="H1560" s="1" t="s">
        <v>386</v>
      </c>
      <c r="I1560" s="61">
        <v>55</v>
      </c>
      <c r="J1560" s="61">
        <v>3</v>
      </c>
      <c r="K1560" s="61">
        <v>8</v>
      </c>
      <c r="L1560" s="69">
        <f t="shared" si="315"/>
        <v>1.65</v>
      </c>
      <c r="M1560" s="69">
        <f t="shared" si="316"/>
        <v>4.4000000000000004</v>
      </c>
      <c r="N1560" s="56">
        <f>INDEX(Rate_Chart!$A$1:$AK$127,MATCH(Data!J1560,Rate_Chart!$A$1:$A$127,0),MATCH(Data!K1560,Rate_Chart!$A$1:$AK$1,0))</f>
        <v>34.751112000000006</v>
      </c>
      <c r="O1560" s="57">
        <f t="shared" si="317"/>
        <v>1911.3111600000004</v>
      </c>
      <c r="P1560" s="58">
        <f t="shared" si="318"/>
        <v>417.01334400000002</v>
      </c>
      <c r="Q1560" s="58">
        <f t="shared" si="319"/>
        <v>278.00889599999999</v>
      </c>
      <c r="R1560" s="66">
        <f t="shared" si="320"/>
        <v>33.447945300000008</v>
      </c>
      <c r="S1560" s="64">
        <f t="shared" si="321"/>
        <v>206.25</v>
      </c>
      <c r="T1560" s="66">
        <f t="shared" si="322"/>
        <v>2151.0091053000006</v>
      </c>
      <c r="U1560" s="68">
        <f t="shared" si="323"/>
        <v>39.109256460000012</v>
      </c>
      <c r="V1560" s="68">
        <f t="shared" si="324"/>
        <v>469.31107752000008</v>
      </c>
      <c r="W1560" s="68">
        <f t="shared" si="325"/>
        <v>312.87405168000004</v>
      </c>
    </row>
    <row r="1561" spans="1:23" x14ac:dyDescent="0.25">
      <c r="A1561" s="1" t="s">
        <v>883</v>
      </c>
      <c r="B1561" s="1" t="s">
        <v>394</v>
      </c>
      <c r="C1561" s="1" t="s">
        <v>589</v>
      </c>
      <c r="D1561" s="1" t="s">
        <v>865</v>
      </c>
      <c r="E1561" s="1" t="s">
        <v>351</v>
      </c>
      <c r="F1561" s="62" t="str">
        <f t="shared" si="314"/>
        <v>60616</v>
      </c>
      <c r="G1561" s="255">
        <v>10620070</v>
      </c>
      <c r="H1561" s="1" t="s">
        <v>385</v>
      </c>
      <c r="I1561" s="61">
        <v>19</v>
      </c>
      <c r="J1561" s="61">
        <v>7.2</v>
      </c>
      <c r="K1561" s="61">
        <v>8.8000000000000007</v>
      </c>
      <c r="L1561" s="69">
        <f t="shared" si="315"/>
        <v>1.3680000000000001</v>
      </c>
      <c r="M1561" s="69">
        <f t="shared" si="316"/>
        <v>1.6720000000000002</v>
      </c>
      <c r="N1561" s="56">
        <f>INDEX(Rate_Chart!$A$1:$AK$127,MATCH(Data!J1561,Rate_Chart!$A$1:$A$127,0),MATCH(Data!K1561,Rate_Chart!$A$1:$AK$1,0))</f>
        <v>59.518800000000006</v>
      </c>
      <c r="O1561" s="57">
        <f t="shared" si="317"/>
        <v>1130.8572000000001</v>
      </c>
      <c r="P1561" s="58">
        <f t="shared" si="318"/>
        <v>455.50102040816324</v>
      </c>
      <c r="Q1561" s="58">
        <f t="shared" si="319"/>
        <v>303.66734693877549</v>
      </c>
      <c r="R1561" s="66">
        <f t="shared" si="320"/>
        <v>19.790001000000004</v>
      </c>
      <c r="S1561" s="64">
        <f t="shared" si="321"/>
        <v>71.25</v>
      </c>
      <c r="T1561" s="66">
        <f t="shared" si="322"/>
        <v>1221.8972010000002</v>
      </c>
      <c r="U1561" s="68">
        <f t="shared" si="323"/>
        <v>64.310379000000012</v>
      </c>
      <c r="V1561" s="68">
        <f t="shared" si="324"/>
        <v>492.17126785714288</v>
      </c>
      <c r="W1561" s="68">
        <f t="shared" si="325"/>
        <v>328.11417857142857</v>
      </c>
    </row>
    <row r="1562" spans="1:23" x14ac:dyDescent="0.25">
      <c r="A1562" s="1" t="s">
        <v>883</v>
      </c>
      <c r="B1562" s="1" t="s">
        <v>394</v>
      </c>
      <c r="C1562" s="1" t="s">
        <v>589</v>
      </c>
      <c r="D1562" s="1" t="s">
        <v>865</v>
      </c>
      <c r="E1562" s="1" t="s">
        <v>351</v>
      </c>
      <c r="F1562" s="62" t="str">
        <f t="shared" si="314"/>
        <v>60616</v>
      </c>
      <c r="G1562" s="255">
        <v>10620070</v>
      </c>
      <c r="H1562" s="1" t="s">
        <v>386</v>
      </c>
      <c r="I1562" s="61">
        <v>68</v>
      </c>
      <c r="J1562" s="61">
        <v>3.6</v>
      </c>
      <c r="K1562" s="61">
        <v>8</v>
      </c>
      <c r="L1562" s="69">
        <f t="shared" si="315"/>
        <v>2.448</v>
      </c>
      <c r="M1562" s="69">
        <f t="shared" si="316"/>
        <v>5.44</v>
      </c>
      <c r="N1562" s="56">
        <f>INDEX(Rate_Chart!$A$1:$AK$127,MATCH(Data!J1562,Rate_Chart!$A$1:$A$127,0),MATCH(Data!K1562,Rate_Chart!$A$1:$AK$1,0))</f>
        <v>37.253112000000009</v>
      </c>
      <c r="O1562" s="57">
        <f t="shared" si="317"/>
        <v>2533.2116160000005</v>
      </c>
      <c r="P1562" s="58">
        <f t="shared" si="318"/>
        <v>417.01244776119404</v>
      </c>
      <c r="Q1562" s="58">
        <f t="shared" si="319"/>
        <v>278.00829850746271</v>
      </c>
      <c r="R1562" s="66">
        <f t="shared" si="320"/>
        <v>44.331203280000011</v>
      </c>
      <c r="S1562" s="64">
        <f t="shared" si="321"/>
        <v>255</v>
      </c>
      <c r="T1562" s="66">
        <f t="shared" si="322"/>
        <v>2832.5428192800005</v>
      </c>
      <c r="U1562" s="68">
        <f t="shared" si="323"/>
        <v>41.655041460000007</v>
      </c>
      <c r="V1562" s="68">
        <f t="shared" si="324"/>
        <v>466.28777753731345</v>
      </c>
      <c r="W1562" s="68">
        <f t="shared" si="325"/>
        <v>310.85851835820898</v>
      </c>
    </row>
    <row r="1563" spans="1:23" x14ac:dyDescent="0.25">
      <c r="A1563" s="1" t="s">
        <v>883</v>
      </c>
      <c r="B1563" s="1" t="s">
        <v>395</v>
      </c>
      <c r="C1563" s="1" t="s">
        <v>589</v>
      </c>
      <c r="D1563" s="1" t="s">
        <v>865</v>
      </c>
      <c r="E1563" s="1" t="s">
        <v>351</v>
      </c>
      <c r="F1563" s="62" t="str">
        <f t="shared" si="314"/>
        <v>60616</v>
      </c>
      <c r="G1563" s="255">
        <v>10620070</v>
      </c>
      <c r="H1563" s="1" t="s">
        <v>385</v>
      </c>
      <c r="I1563" s="61">
        <v>9</v>
      </c>
      <c r="J1563" s="61">
        <v>7</v>
      </c>
      <c r="K1563" s="61">
        <v>8.6</v>
      </c>
      <c r="L1563" s="69">
        <f t="shared" si="315"/>
        <v>0.63</v>
      </c>
      <c r="M1563" s="69">
        <f t="shared" si="316"/>
        <v>0.77399999999999991</v>
      </c>
      <c r="N1563" s="56">
        <f>INDEX(Rate_Chart!$A$1:$AK$127,MATCH(Data!J1563,Rate_Chart!$A$1:$A$127,0),MATCH(Data!K1563,Rate_Chart!$A$1:$AK$1,0))</f>
        <v>57.280999999999999</v>
      </c>
      <c r="O1563" s="57">
        <f t="shared" si="317"/>
        <v>515.529</v>
      </c>
      <c r="P1563" s="58">
        <f t="shared" si="318"/>
        <v>449.85078534031413</v>
      </c>
      <c r="Q1563" s="58">
        <f t="shared" si="319"/>
        <v>299.90052356020942</v>
      </c>
      <c r="R1563" s="66">
        <f t="shared" si="320"/>
        <v>9.0217575000000014</v>
      </c>
      <c r="S1563" s="64">
        <f t="shared" si="321"/>
        <v>33.75</v>
      </c>
      <c r="T1563" s="66">
        <f t="shared" si="322"/>
        <v>558.30075750000003</v>
      </c>
      <c r="U1563" s="68">
        <f t="shared" si="323"/>
        <v>62.033417500000006</v>
      </c>
      <c r="V1563" s="68">
        <f t="shared" si="324"/>
        <v>487.17343586387443</v>
      </c>
      <c r="W1563" s="68">
        <f t="shared" si="325"/>
        <v>324.78229057591631</v>
      </c>
    </row>
    <row r="1564" spans="1:23" x14ac:dyDescent="0.25">
      <c r="A1564" s="1" t="s">
        <v>883</v>
      </c>
      <c r="B1564" s="1" t="s">
        <v>395</v>
      </c>
      <c r="C1564" s="1" t="s">
        <v>589</v>
      </c>
      <c r="D1564" s="1" t="s">
        <v>865</v>
      </c>
      <c r="E1564" s="1" t="s">
        <v>351</v>
      </c>
      <c r="F1564" s="62" t="str">
        <f t="shared" si="314"/>
        <v>60616</v>
      </c>
      <c r="G1564" s="255">
        <v>10620070</v>
      </c>
      <c r="H1564" s="1" t="s">
        <v>386</v>
      </c>
      <c r="I1564" s="61">
        <v>58</v>
      </c>
      <c r="J1564" s="61">
        <v>3.5</v>
      </c>
      <c r="K1564" s="61">
        <v>8.1999999999999993</v>
      </c>
      <c r="L1564" s="69">
        <f t="shared" si="315"/>
        <v>2.0299999999999998</v>
      </c>
      <c r="M1564" s="69">
        <f t="shared" si="316"/>
        <v>4.7559999999999993</v>
      </c>
      <c r="N1564" s="56">
        <f>INDEX(Rate_Chart!$A$1:$AK$127,MATCH(Data!J1564,Rate_Chart!$A$1:$A$127,0),MATCH(Data!K1564,Rate_Chart!$A$1:$AK$1,0))</f>
        <v>37.392139800000002</v>
      </c>
      <c r="O1564" s="57">
        <f t="shared" si="317"/>
        <v>2168.7441084000002</v>
      </c>
      <c r="P1564" s="58">
        <f t="shared" si="318"/>
        <v>417.01271152416359</v>
      </c>
      <c r="Q1564" s="58">
        <f t="shared" si="319"/>
        <v>278.00847434944239</v>
      </c>
      <c r="R1564" s="66">
        <f t="shared" si="320"/>
        <v>37.953021897000006</v>
      </c>
      <c r="S1564" s="64">
        <f t="shared" si="321"/>
        <v>217.5</v>
      </c>
      <c r="T1564" s="66">
        <f t="shared" si="322"/>
        <v>2424.1971302970001</v>
      </c>
      <c r="U1564" s="68">
        <f t="shared" si="323"/>
        <v>41.796502246499998</v>
      </c>
      <c r="V1564" s="68">
        <f t="shared" si="324"/>
        <v>466.13199531412636</v>
      </c>
      <c r="W1564" s="68">
        <f t="shared" si="325"/>
        <v>310.7546635427509</v>
      </c>
    </row>
    <row r="1565" spans="1:23" x14ac:dyDescent="0.25">
      <c r="A1565" s="1" t="s">
        <v>884</v>
      </c>
      <c r="B1565" s="1" t="s">
        <v>394</v>
      </c>
      <c r="C1565" s="1" t="s">
        <v>589</v>
      </c>
      <c r="D1565" s="1" t="s">
        <v>865</v>
      </c>
      <c r="E1565" s="1" t="s">
        <v>351</v>
      </c>
      <c r="F1565" s="62" t="str">
        <f t="shared" si="314"/>
        <v>60616</v>
      </c>
      <c r="G1565" s="255">
        <v>10620070</v>
      </c>
      <c r="H1565" s="1" t="s">
        <v>385</v>
      </c>
      <c r="I1565" s="61">
        <v>24</v>
      </c>
      <c r="J1565" s="61">
        <v>7.5</v>
      </c>
      <c r="K1565" s="61">
        <v>9</v>
      </c>
      <c r="L1565" s="69">
        <f t="shared" si="315"/>
        <v>1.8</v>
      </c>
      <c r="M1565" s="69">
        <f t="shared" si="316"/>
        <v>2.16</v>
      </c>
      <c r="N1565" s="56">
        <f>INDEX(Rate_Chart!$A$1:$AK$127,MATCH(Data!J1565,Rate_Chart!$A$1:$A$127,0),MATCH(Data!K1565,Rate_Chart!$A$1:$AK$1,0))</f>
        <v>62.625</v>
      </c>
      <c r="O1565" s="57">
        <f t="shared" si="317"/>
        <v>1503</v>
      </c>
      <c r="P1565" s="58">
        <f t="shared" si="318"/>
        <v>463.88888888888886</v>
      </c>
      <c r="Q1565" s="58">
        <f t="shared" si="319"/>
        <v>309.25925925925924</v>
      </c>
      <c r="R1565" s="66">
        <f t="shared" si="320"/>
        <v>26.302500000000002</v>
      </c>
      <c r="S1565" s="64">
        <f t="shared" si="321"/>
        <v>90</v>
      </c>
      <c r="T1565" s="66">
        <f t="shared" si="322"/>
        <v>1619.3025</v>
      </c>
      <c r="U1565" s="68">
        <f t="shared" si="323"/>
        <v>67.470937500000005</v>
      </c>
      <c r="V1565" s="68">
        <f t="shared" si="324"/>
        <v>499.78472222222223</v>
      </c>
      <c r="W1565" s="68">
        <f t="shared" si="325"/>
        <v>333.18981481481484</v>
      </c>
    </row>
    <row r="1566" spans="1:23" x14ac:dyDescent="0.25">
      <c r="A1566" s="1" t="s">
        <v>884</v>
      </c>
      <c r="B1566" s="1" t="s">
        <v>394</v>
      </c>
      <c r="C1566" s="1" t="s">
        <v>589</v>
      </c>
      <c r="D1566" s="1" t="s">
        <v>865</v>
      </c>
      <c r="E1566" s="1" t="s">
        <v>351</v>
      </c>
      <c r="F1566" s="62" t="str">
        <f t="shared" si="314"/>
        <v>60616</v>
      </c>
      <c r="G1566" s="255">
        <v>10620070</v>
      </c>
      <c r="H1566" s="1" t="s">
        <v>386</v>
      </c>
      <c r="I1566" s="61">
        <v>62</v>
      </c>
      <c r="J1566" s="61">
        <v>3.4</v>
      </c>
      <c r="K1566" s="61">
        <v>8</v>
      </c>
      <c r="L1566" s="69">
        <f t="shared" si="315"/>
        <v>2.1079999999999997</v>
      </c>
      <c r="M1566" s="69">
        <f t="shared" si="316"/>
        <v>4.96</v>
      </c>
      <c r="N1566" s="56">
        <f>INDEX(Rate_Chart!$A$1:$AK$127,MATCH(Data!J1566,Rate_Chart!$A$1:$A$127,0),MATCH(Data!K1566,Rate_Chart!$A$1:$AK$1,0))</f>
        <v>36.419112000000005</v>
      </c>
      <c r="O1566" s="57">
        <f t="shared" si="317"/>
        <v>2257.9849440000003</v>
      </c>
      <c r="P1566" s="58">
        <f t="shared" si="318"/>
        <v>417.01273282442747</v>
      </c>
      <c r="Q1566" s="58">
        <f t="shared" si="319"/>
        <v>278.00848854961833</v>
      </c>
      <c r="R1566" s="66">
        <f t="shared" si="320"/>
        <v>39.514736520000007</v>
      </c>
      <c r="S1566" s="64">
        <f t="shared" si="321"/>
        <v>232.5</v>
      </c>
      <c r="T1566" s="66">
        <f t="shared" si="322"/>
        <v>2529.9996805200003</v>
      </c>
      <c r="U1566" s="68">
        <f t="shared" si="323"/>
        <v>40.806446460000004</v>
      </c>
      <c r="V1566" s="68">
        <f t="shared" si="324"/>
        <v>467.24938694656487</v>
      </c>
      <c r="W1566" s="68">
        <f t="shared" si="325"/>
        <v>311.49959129770991</v>
      </c>
    </row>
    <row r="1567" spans="1:23" x14ac:dyDescent="0.25">
      <c r="A1567" s="1" t="s">
        <v>884</v>
      </c>
      <c r="B1567" s="1" t="s">
        <v>395</v>
      </c>
      <c r="C1567" s="1" t="s">
        <v>589</v>
      </c>
      <c r="D1567" s="1" t="s">
        <v>865</v>
      </c>
      <c r="E1567" s="1" t="s">
        <v>351</v>
      </c>
      <c r="F1567" s="62" t="str">
        <f t="shared" si="314"/>
        <v>60616</v>
      </c>
      <c r="G1567" s="255">
        <v>10620070</v>
      </c>
      <c r="H1567" s="1" t="s">
        <v>385</v>
      </c>
      <c r="I1567" s="61">
        <v>11</v>
      </c>
      <c r="J1567" s="61">
        <v>7</v>
      </c>
      <c r="K1567" s="61">
        <v>8.6999999999999993</v>
      </c>
      <c r="L1567" s="69">
        <f t="shared" si="315"/>
        <v>0.77</v>
      </c>
      <c r="M1567" s="69">
        <f t="shared" si="316"/>
        <v>0.95699999999999985</v>
      </c>
      <c r="N1567" s="56">
        <f>INDEX(Rate_Chart!$A$1:$AK$127,MATCH(Data!J1567,Rate_Chart!$A$1:$A$127,0),MATCH(Data!K1567,Rate_Chart!$A$1:$AK$1,0))</f>
        <v>57.280999999999999</v>
      </c>
      <c r="O1567" s="57">
        <f t="shared" si="317"/>
        <v>630.09100000000001</v>
      </c>
      <c r="P1567" s="58">
        <f t="shared" si="318"/>
        <v>447.5078125</v>
      </c>
      <c r="Q1567" s="58">
        <f t="shared" si="319"/>
        <v>298.33854166666669</v>
      </c>
      <c r="R1567" s="66">
        <f t="shared" si="320"/>
        <v>11.026592500000001</v>
      </c>
      <c r="S1567" s="64">
        <f t="shared" si="321"/>
        <v>41.25</v>
      </c>
      <c r="T1567" s="66">
        <f t="shared" si="322"/>
        <v>682.3675925</v>
      </c>
      <c r="U1567" s="68">
        <f t="shared" si="323"/>
        <v>62.033417499999999</v>
      </c>
      <c r="V1567" s="68">
        <f t="shared" si="324"/>
        <v>484.63607421874997</v>
      </c>
      <c r="W1567" s="68">
        <f t="shared" si="325"/>
        <v>323.09071614583331</v>
      </c>
    </row>
    <row r="1568" spans="1:23" x14ac:dyDescent="0.25">
      <c r="A1568" s="1" t="s">
        <v>884</v>
      </c>
      <c r="B1568" s="1" t="s">
        <v>395</v>
      </c>
      <c r="C1568" s="1" t="s">
        <v>589</v>
      </c>
      <c r="D1568" s="1" t="s">
        <v>865</v>
      </c>
      <c r="E1568" s="1" t="s">
        <v>351</v>
      </c>
      <c r="F1568" s="62" t="str">
        <f t="shared" si="314"/>
        <v>60616</v>
      </c>
      <c r="G1568" s="255">
        <v>10620070</v>
      </c>
      <c r="H1568" s="1" t="s">
        <v>386</v>
      </c>
      <c r="I1568" s="61">
        <v>66</v>
      </c>
      <c r="J1568" s="61">
        <v>3.3</v>
      </c>
      <c r="K1568" s="61">
        <v>8.1999999999999993</v>
      </c>
      <c r="L1568" s="69">
        <f t="shared" si="315"/>
        <v>2.1779999999999999</v>
      </c>
      <c r="M1568" s="69">
        <f t="shared" si="316"/>
        <v>5.411999999999999</v>
      </c>
      <c r="N1568" s="56">
        <f>INDEX(Rate_Chart!$A$1:$AK$127,MATCH(Data!J1568,Rate_Chart!$A$1:$A$127,0),MATCH(Data!K1568,Rate_Chart!$A$1:$AK$1,0))</f>
        <v>36.558139799999999</v>
      </c>
      <c r="O1568" s="57">
        <f t="shared" si="317"/>
        <v>2412.8372267999998</v>
      </c>
      <c r="P1568" s="58">
        <f t="shared" si="318"/>
        <v>417.0130015209125</v>
      </c>
      <c r="Q1568" s="58">
        <f t="shared" si="319"/>
        <v>278.00866768060831</v>
      </c>
      <c r="R1568" s="66">
        <f t="shared" si="320"/>
        <v>42.224651469000001</v>
      </c>
      <c r="S1568" s="64">
        <f t="shared" si="321"/>
        <v>247.5</v>
      </c>
      <c r="T1568" s="66">
        <f t="shared" si="322"/>
        <v>2702.5618782689999</v>
      </c>
      <c r="U1568" s="68">
        <f t="shared" si="323"/>
        <v>40.947907246499994</v>
      </c>
      <c r="V1568" s="68">
        <f t="shared" si="324"/>
        <v>467.086394446768</v>
      </c>
      <c r="W1568" s="68">
        <f t="shared" si="325"/>
        <v>311.39092963117866</v>
      </c>
    </row>
    <row r="1569" spans="1:23" x14ac:dyDescent="0.25">
      <c r="A1569" s="1" t="s">
        <v>885</v>
      </c>
      <c r="B1569" s="1" t="s">
        <v>394</v>
      </c>
      <c r="C1569" s="1" t="s">
        <v>589</v>
      </c>
      <c r="D1569" s="1" t="s">
        <v>865</v>
      </c>
      <c r="E1569" s="1" t="s">
        <v>351</v>
      </c>
      <c r="F1569" s="62" t="str">
        <f t="shared" si="314"/>
        <v>60616</v>
      </c>
      <c r="G1569" s="255">
        <v>10620070</v>
      </c>
      <c r="H1569" s="1" t="s">
        <v>385</v>
      </c>
      <c r="I1569" s="61">
        <v>16</v>
      </c>
      <c r="J1569" s="61">
        <v>7.5</v>
      </c>
      <c r="K1569" s="61">
        <v>8.8000000000000007</v>
      </c>
      <c r="L1569" s="69">
        <f t="shared" si="315"/>
        <v>1.2</v>
      </c>
      <c r="M1569" s="69">
        <f t="shared" si="316"/>
        <v>1.4080000000000001</v>
      </c>
      <c r="N1569" s="56">
        <f>INDEX(Rate_Chart!$A$1:$AK$127,MATCH(Data!J1569,Rate_Chart!$A$1:$A$127,0),MATCH(Data!K1569,Rate_Chart!$A$1:$AK$1,0))</f>
        <v>61.998750000000001</v>
      </c>
      <c r="O1569" s="57">
        <f t="shared" si="317"/>
        <v>991.98</v>
      </c>
      <c r="P1569" s="58">
        <f t="shared" si="318"/>
        <v>463.83104738154617</v>
      </c>
      <c r="Q1569" s="58">
        <f t="shared" si="319"/>
        <v>309.22069825436409</v>
      </c>
      <c r="R1569" s="66">
        <f t="shared" si="320"/>
        <v>17.359650000000002</v>
      </c>
      <c r="S1569" s="64">
        <f t="shared" si="321"/>
        <v>60</v>
      </c>
      <c r="T1569" s="66">
        <f t="shared" si="322"/>
        <v>1069.3396500000001</v>
      </c>
      <c r="U1569" s="68">
        <f t="shared" si="323"/>
        <v>66.833728125000007</v>
      </c>
      <c r="V1569" s="68">
        <f t="shared" si="324"/>
        <v>500.00295355361607</v>
      </c>
      <c r="W1569" s="68">
        <f t="shared" si="325"/>
        <v>333.3353023690774</v>
      </c>
    </row>
    <row r="1570" spans="1:23" x14ac:dyDescent="0.25">
      <c r="A1570" s="1" t="s">
        <v>885</v>
      </c>
      <c r="B1570" s="1" t="s">
        <v>394</v>
      </c>
      <c r="C1570" s="1" t="s">
        <v>589</v>
      </c>
      <c r="D1570" s="1" t="s">
        <v>865</v>
      </c>
      <c r="E1570" s="1" t="s">
        <v>351</v>
      </c>
      <c r="F1570" s="62" t="str">
        <f t="shared" si="314"/>
        <v>60616</v>
      </c>
      <c r="G1570" s="255">
        <v>10620070</v>
      </c>
      <c r="H1570" s="1" t="s">
        <v>386</v>
      </c>
      <c r="I1570" s="61">
        <v>72</v>
      </c>
      <c r="J1570" s="61">
        <v>3.6</v>
      </c>
      <c r="K1570" s="61">
        <v>8</v>
      </c>
      <c r="L1570" s="69">
        <f t="shared" si="315"/>
        <v>2.5920000000000001</v>
      </c>
      <c r="M1570" s="69">
        <f t="shared" si="316"/>
        <v>5.76</v>
      </c>
      <c r="N1570" s="56">
        <f>INDEX(Rate_Chart!$A$1:$AK$127,MATCH(Data!J1570,Rate_Chart!$A$1:$A$127,0),MATCH(Data!K1570,Rate_Chart!$A$1:$AK$1,0))</f>
        <v>37.253112000000009</v>
      </c>
      <c r="O1570" s="57">
        <f t="shared" si="317"/>
        <v>2682.2240640000005</v>
      </c>
      <c r="P1570" s="58">
        <f t="shared" si="318"/>
        <v>417.01244776119404</v>
      </c>
      <c r="Q1570" s="58">
        <f t="shared" si="319"/>
        <v>278.00829850746271</v>
      </c>
      <c r="R1570" s="66">
        <f t="shared" si="320"/>
        <v>46.93892112000001</v>
      </c>
      <c r="S1570" s="64">
        <f t="shared" si="321"/>
        <v>270</v>
      </c>
      <c r="T1570" s="66">
        <f t="shared" si="322"/>
        <v>2999.1629851200005</v>
      </c>
      <c r="U1570" s="68">
        <f t="shared" si="323"/>
        <v>41.655041460000007</v>
      </c>
      <c r="V1570" s="68">
        <f t="shared" si="324"/>
        <v>466.28777753731345</v>
      </c>
      <c r="W1570" s="68">
        <f t="shared" si="325"/>
        <v>310.85851835820898</v>
      </c>
    </row>
    <row r="1571" spans="1:23" x14ac:dyDescent="0.25">
      <c r="A1571" s="1" t="s">
        <v>885</v>
      </c>
      <c r="B1571" s="1" t="s">
        <v>395</v>
      </c>
      <c r="C1571" s="1" t="s">
        <v>589</v>
      </c>
      <c r="D1571" s="1" t="s">
        <v>865</v>
      </c>
      <c r="E1571" s="1" t="s">
        <v>351</v>
      </c>
      <c r="F1571" s="62" t="str">
        <f t="shared" si="314"/>
        <v>60616</v>
      </c>
      <c r="G1571" s="255">
        <v>10620070</v>
      </c>
      <c r="H1571" s="1" t="s">
        <v>385</v>
      </c>
      <c r="I1571" s="61">
        <v>9</v>
      </c>
      <c r="J1571" s="61">
        <v>6.6</v>
      </c>
      <c r="K1571" s="61">
        <v>8.8000000000000007</v>
      </c>
      <c r="L1571" s="69">
        <f t="shared" si="315"/>
        <v>0.59399999999999997</v>
      </c>
      <c r="M1571" s="69">
        <f t="shared" si="316"/>
        <v>0.79200000000000004</v>
      </c>
      <c r="N1571" s="56">
        <f>INDEX(Rate_Chart!$A$1:$AK$127,MATCH(Data!J1571,Rate_Chart!$A$1:$A$127,0),MATCH(Data!K1571,Rate_Chart!$A$1:$AK$1,0))</f>
        <v>54.558900000000001</v>
      </c>
      <c r="O1571" s="57">
        <f t="shared" si="317"/>
        <v>491.0301</v>
      </c>
      <c r="P1571" s="58">
        <f t="shared" si="318"/>
        <v>437.63823529411764</v>
      </c>
      <c r="Q1571" s="58">
        <f t="shared" si="319"/>
        <v>291.75882352941176</v>
      </c>
      <c r="R1571" s="66">
        <f t="shared" si="320"/>
        <v>8.5930267500000017</v>
      </c>
      <c r="S1571" s="64">
        <f t="shared" si="321"/>
        <v>33.75</v>
      </c>
      <c r="T1571" s="66">
        <f t="shared" si="322"/>
        <v>533.37312674999998</v>
      </c>
      <c r="U1571" s="68">
        <f t="shared" si="323"/>
        <v>59.263680749999999</v>
      </c>
      <c r="V1571" s="68">
        <f t="shared" si="324"/>
        <v>475.37711831550797</v>
      </c>
      <c r="W1571" s="68">
        <f t="shared" si="325"/>
        <v>316.91807887700531</v>
      </c>
    </row>
    <row r="1572" spans="1:23" x14ac:dyDescent="0.25">
      <c r="A1572" s="1" t="s">
        <v>885</v>
      </c>
      <c r="B1572" s="1" t="s">
        <v>395</v>
      </c>
      <c r="C1572" s="1" t="s">
        <v>589</v>
      </c>
      <c r="D1572" s="1" t="s">
        <v>865</v>
      </c>
      <c r="E1572" s="1" t="s">
        <v>351</v>
      </c>
      <c r="F1572" s="62" t="str">
        <f t="shared" si="314"/>
        <v>60616</v>
      </c>
      <c r="G1572" s="255">
        <v>10620070</v>
      </c>
      <c r="H1572" s="1" t="s">
        <v>386</v>
      </c>
      <c r="I1572" s="61">
        <v>58</v>
      </c>
      <c r="J1572" s="61">
        <v>3.6</v>
      </c>
      <c r="K1572" s="61">
        <v>8.1999999999999993</v>
      </c>
      <c r="L1572" s="69">
        <f t="shared" si="315"/>
        <v>2.0880000000000001</v>
      </c>
      <c r="M1572" s="69">
        <f t="shared" si="316"/>
        <v>4.7559999999999993</v>
      </c>
      <c r="N1572" s="56">
        <f>INDEX(Rate_Chart!$A$1:$AK$127,MATCH(Data!J1572,Rate_Chart!$A$1:$A$127,0),MATCH(Data!K1572,Rate_Chart!$A$1:$AK$1,0))</f>
        <v>37.809139800000004</v>
      </c>
      <c r="O1572" s="57">
        <f t="shared" si="317"/>
        <v>2192.9301084000003</v>
      </c>
      <c r="P1572" s="58">
        <f t="shared" si="318"/>
        <v>417.01257132352941</v>
      </c>
      <c r="Q1572" s="58">
        <f t="shared" si="319"/>
        <v>278.00838088235292</v>
      </c>
      <c r="R1572" s="66">
        <f t="shared" si="320"/>
        <v>38.376276897000011</v>
      </c>
      <c r="S1572" s="64">
        <f t="shared" si="321"/>
        <v>217.5</v>
      </c>
      <c r="T1572" s="66">
        <f t="shared" si="322"/>
        <v>2448.8063852970004</v>
      </c>
      <c r="U1572" s="68">
        <f t="shared" si="323"/>
        <v>42.220799746500006</v>
      </c>
      <c r="V1572" s="68">
        <f t="shared" si="324"/>
        <v>465.67058543933825</v>
      </c>
      <c r="W1572" s="68">
        <f t="shared" si="325"/>
        <v>310.44705695955884</v>
      </c>
    </row>
    <row r="1573" spans="1:23" x14ac:dyDescent="0.25">
      <c r="A1573" s="1" t="s">
        <v>886</v>
      </c>
      <c r="B1573" s="1" t="s">
        <v>394</v>
      </c>
      <c r="C1573" s="1" t="s">
        <v>589</v>
      </c>
      <c r="D1573" s="1" t="s">
        <v>865</v>
      </c>
      <c r="E1573" s="1" t="s">
        <v>351</v>
      </c>
      <c r="F1573" s="62" t="str">
        <f t="shared" si="314"/>
        <v>60616</v>
      </c>
      <c r="G1573" s="255">
        <v>10620070</v>
      </c>
      <c r="H1573" s="1" t="s">
        <v>385</v>
      </c>
      <c r="I1573" s="61">
        <v>19</v>
      </c>
      <c r="J1573" s="61">
        <v>7.4</v>
      </c>
      <c r="K1573" s="61">
        <v>8.8000000000000007</v>
      </c>
      <c r="L1573" s="69">
        <f t="shared" si="315"/>
        <v>1.4059999999999999</v>
      </c>
      <c r="M1573" s="69">
        <f t="shared" si="316"/>
        <v>1.6720000000000002</v>
      </c>
      <c r="N1573" s="56">
        <f>INDEX(Rate_Chart!$A$1:$AK$127,MATCH(Data!J1573,Rate_Chart!$A$1:$A$127,0),MATCH(Data!K1573,Rate_Chart!$A$1:$AK$1,0))</f>
        <v>61.172100000000007</v>
      </c>
      <c r="O1573" s="57">
        <f t="shared" si="317"/>
        <v>1162.2699000000002</v>
      </c>
      <c r="P1573" s="58">
        <f t="shared" si="318"/>
        <v>461.09623115577887</v>
      </c>
      <c r="Q1573" s="58">
        <f t="shared" si="319"/>
        <v>307.39748743718593</v>
      </c>
      <c r="R1573" s="66">
        <f t="shared" si="320"/>
        <v>20.339723250000006</v>
      </c>
      <c r="S1573" s="64">
        <f t="shared" si="321"/>
        <v>71.25</v>
      </c>
      <c r="T1573" s="66">
        <f t="shared" si="322"/>
        <v>1253.8596232500001</v>
      </c>
      <c r="U1573" s="68">
        <f t="shared" si="323"/>
        <v>65.992611750000009</v>
      </c>
      <c r="V1573" s="68">
        <f t="shared" si="324"/>
        <v>497.43174685929648</v>
      </c>
      <c r="W1573" s="68">
        <f t="shared" si="325"/>
        <v>331.6211645728643</v>
      </c>
    </row>
    <row r="1574" spans="1:23" x14ac:dyDescent="0.25">
      <c r="A1574" s="1" t="s">
        <v>886</v>
      </c>
      <c r="B1574" s="1" t="s">
        <v>394</v>
      </c>
      <c r="C1574" s="1" t="s">
        <v>589</v>
      </c>
      <c r="D1574" s="1" t="s">
        <v>865</v>
      </c>
      <c r="E1574" s="1" t="s">
        <v>351</v>
      </c>
      <c r="F1574" s="62" t="str">
        <f t="shared" si="314"/>
        <v>60616</v>
      </c>
      <c r="G1574" s="255">
        <v>10620070</v>
      </c>
      <c r="H1574" s="1" t="s">
        <v>386</v>
      </c>
      <c r="I1574" s="61">
        <v>67</v>
      </c>
      <c r="J1574" s="61">
        <v>3.5</v>
      </c>
      <c r="K1574" s="61">
        <v>8</v>
      </c>
      <c r="L1574" s="69">
        <f t="shared" si="315"/>
        <v>2.3450000000000002</v>
      </c>
      <c r="M1574" s="69">
        <f t="shared" si="316"/>
        <v>5.36</v>
      </c>
      <c r="N1574" s="56">
        <f>INDEX(Rate_Chart!$A$1:$AK$127,MATCH(Data!J1574,Rate_Chart!$A$1:$A$127,0),MATCH(Data!K1574,Rate_Chart!$A$1:$AK$1,0))</f>
        <v>36.836112000000007</v>
      </c>
      <c r="O1574" s="57">
        <f t="shared" si="317"/>
        <v>2468.0195040000003</v>
      </c>
      <c r="P1574" s="58">
        <f t="shared" si="318"/>
        <v>417.01258867924531</v>
      </c>
      <c r="Q1574" s="58">
        <f t="shared" si="319"/>
        <v>278.00839245283021</v>
      </c>
      <c r="R1574" s="66">
        <f t="shared" si="320"/>
        <v>43.190341320000009</v>
      </c>
      <c r="S1574" s="64">
        <f t="shared" si="321"/>
        <v>251.25</v>
      </c>
      <c r="T1574" s="66">
        <f t="shared" si="322"/>
        <v>2762.4598453200006</v>
      </c>
      <c r="U1574" s="68">
        <f t="shared" si="323"/>
        <v>41.230743960000005</v>
      </c>
      <c r="V1574" s="68">
        <f t="shared" si="324"/>
        <v>466.76313916981132</v>
      </c>
      <c r="W1574" s="68">
        <f t="shared" si="325"/>
        <v>311.17542611320755</v>
      </c>
    </row>
    <row r="1575" spans="1:23" x14ac:dyDescent="0.25">
      <c r="A1575" s="1" t="s">
        <v>886</v>
      </c>
      <c r="B1575" s="1" t="s">
        <v>395</v>
      </c>
      <c r="C1575" s="1" t="s">
        <v>589</v>
      </c>
      <c r="D1575" s="1" t="s">
        <v>865</v>
      </c>
      <c r="E1575" s="1" t="s">
        <v>351</v>
      </c>
      <c r="F1575" s="62" t="str">
        <f t="shared" si="314"/>
        <v>60616</v>
      </c>
      <c r="G1575" s="255">
        <v>10620070</v>
      </c>
      <c r="H1575" s="1" t="s">
        <v>385</v>
      </c>
      <c r="I1575" s="61">
        <v>12</v>
      </c>
      <c r="J1575" s="61">
        <v>7.6</v>
      </c>
      <c r="K1575" s="61">
        <v>8.8000000000000007</v>
      </c>
      <c r="L1575" s="69">
        <f t="shared" si="315"/>
        <v>0.91199999999999992</v>
      </c>
      <c r="M1575" s="69">
        <f t="shared" si="316"/>
        <v>1.056</v>
      </c>
      <c r="N1575" s="56">
        <f>INDEX(Rate_Chart!$A$1:$AK$127,MATCH(Data!J1575,Rate_Chart!$A$1:$A$127,0),MATCH(Data!K1575,Rate_Chart!$A$1:$AK$1,0))</f>
        <v>62.825400000000002</v>
      </c>
      <c r="O1575" s="57">
        <f t="shared" si="317"/>
        <v>753.90480000000002</v>
      </c>
      <c r="P1575" s="58">
        <f t="shared" si="318"/>
        <v>466.5252475247525</v>
      </c>
      <c r="Q1575" s="58">
        <f t="shared" si="319"/>
        <v>311.01683168316833</v>
      </c>
      <c r="R1575" s="66">
        <f t="shared" si="320"/>
        <v>13.193334000000002</v>
      </c>
      <c r="S1575" s="64">
        <f t="shared" si="321"/>
        <v>45</v>
      </c>
      <c r="T1575" s="66">
        <f t="shared" si="322"/>
        <v>812.09813400000007</v>
      </c>
      <c r="U1575" s="68">
        <f t="shared" si="323"/>
        <v>67.674844500000006</v>
      </c>
      <c r="V1575" s="68">
        <f t="shared" si="324"/>
        <v>502.53597400990105</v>
      </c>
      <c r="W1575" s="68">
        <f t="shared" si="325"/>
        <v>335.02398267326737</v>
      </c>
    </row>
    <row r="1576" spans="1:23" x14ac:dyDescent="0.25">
      <c r="A1576" s="1" t="s">
        <v>886</v>
      </c>
      <c r="B1576" s="1" t="s">
        <v>395</v>
      </c>
      <c r="C1576" s="1" t="s">
        <v>589</v>
      </c>
      <c r="D1576" s="1" t="s">
        <v>865</v>
      </c>
      <c r="E1576" s="1" t="s">
        <v>351</v>
      </c>
      <c r="F1576" s="62" t="str">
        <f t="shared" si="314"/>
        <v>60616</v>
      </c>
      <c r="G1576" s="255">
        <v>10620070</v>
      </c>
      <c r="H1576" s="1" t="s">
        <v>386</v>
      </c>
      <c r="I1576" s="61">
        <v>50</v>
      </c>
      <c r="J1576" s="61">
        <v>3.5</v>
      </c>
      <c r="K1576" s="61">
        <v>8.1999999999999993</v>
      </c>
      <c r="L1576" s="69">
        <f t="shared" si="315"/>
        <v>1.75</v>
      </c>
      <c r="M1576" s="69">
        <f t="shared" si="316"/>
        <v>4.0999999999999996</v>
      </c>
      <c r="N1576" s="56">
        <f>INDEX(Rate_Chart!$A$1:$AK$127,MATCH(Data!J1576,Rate_Chart!$A$1:$A$127,0),MATCH(Data!K1576,Rate_Chart!$A$1:$AK$1,0))</f>
        <v>37.392139800000002</v>
      </c>
      <c r="O1576" s="57">
        <f t="shared" si="317"/>
        <v>1869.6069900000002</v>
      </c>
      <c r="P1576" s="58">
        <f t="shared" si="318"/>
        <v>417.01271152416359</v>
      </c>
      <c r="Q1576" s="58">
        <f t="shared" si="319"/>
        <v>278.00847434944239</v>
      </c>
      <c r="R1576" s="66">
        <f t="shared" si="320"/>
        <v>32.71812232500001</v>
      </c>
      <c r="S1576" s="64">
        <f t="shared" si="321"/>
        <v>187.5</v>
      </c>
      <c r="T1576" s="66">
        <f t="shared" si="322"/>
        <v>2089.8251123250002</v>
      </c>
      <c r="U1576" s="68">
        <f t="shared" si="323"/>
        <v>41.796502246500005</v>
      </c>
      <c r="V1576" s="68">
        <f t="shared" si="324"/>
        <v>466.13199531412641</v>
      </c>
      <c r="W1576" s="68">
        <f t="shared" si="325"/>
        <v>310.75466354275096</v>
      </c>
    </row>
    <row r="1577" spans="1:23" x14ac:dyDescent="0.25">
      <c r="A1577" s="1" t="s">
        <v>887</v>
      </c>
      <c r="B1577" s="1" t="s">
        <v>394</v>
      </c>
      <c r="C1577" s="1" t="s">
        <v>589</v>
      </c>
      <c r="D1577" s="1" t="s">
        <v>865</v>
      </c>
      <c r="E1577" s="1" t="s">
        <v>351</v>
      </c>
      <c r="F1577" s="62" t="str">
        <f t="shared" si="314"/>
        <v>60616</v>
      </c>
      <c r="G1577" s="255">
        <v>10620070</v>
      </c>
      <c r="H1577" s="1" t="s">
        <v>385</v>
      </c>
      <c r="I1577" s="61">
        <v>29</v>
      </c>
      <c r="J1577" s="61">
        <v>6.9</v>
      </c>
      <c r="K1577" s="61">
        <v>8.8000000000000007</v>
      </c>
      <c r="L1577" s="69">
        <f t="shared" si="315"/>
        <v>2.0010000000000003</v>
      </c>
      <c r="M1577" s="69">
        <f t="shared" si="316"/>
        <v>2.552</v>
      </c>
      <c r="N1577" s="56">
        <f>INDEX(Rate_Chart!$A$1:$AK$127,MATCH(Data!J1577,Rate_Chart!$A$1:$A$127,0),MATCH(Data!K1577,Rate_Chart!$A$1:$AK$1,0))</f>
        <v>57.038850000000004</v>
      </c>
      <c r="O1577" s="57">
        <f t="shared" si="317"/>
        <v>1654.1266500000002</v>
      </c>
      <c r="P1577" s="58">
        <f t="shared" si="318"/>
        <v>446.77950391644907</v>
      </c>
      <c r="Q1577" s="58">
        <f t="shared" si="319"/>
        <v>297.85300261096603</v>
      </c>
      <c r="R1577" s="66">
        <f t="shared" si="320"/>
        <v>28.947216375000007</v>
      </c>
      <c r="S1577" s="64">
        <f t="shared" si="321"/>
        <v>108.75</v>
      </c>
      <c r="T1577" s="66">
        <f t="shared" si="322"/>
        <v>1791.8238663750001</v>
      </c>
      <c r="U1577" s="68">
        <f t="shared" si="323"/>
        <v>61.787029875000002</v>
      </c>
      <c r="V1577" s="68">
        <f t="shared" si="324"/>
        <v>483.97151338120102</v>
      </c>
      <c r="W1577" s="68">
        <f t="shared" si="325"/>
        <v>322.64767558746735</v>
      </c>
    </row>
    <row r="1578" spans="1:23" x14ac:dyDescent="0.25">
      <c r="A1578" s="1" t="s">
        <v>887</v>
      </c>
      <c r="B1578" s="1" t="s">
        <v>394</v>
      </c>
      <c r="C1578" s="1" t="s">
        <v>589</v>
      </c>
      <c r="D1578" s="1" t="s">
        <v>865</v>
      </c>
      <c r="E1578" s="1" t="s">
        <v>351</v>
      </c>
      <c r="F1578" s="62" t="str">
        <f t="shared" si="314"/>
        <v>60616</v>
      </c>
      <c r="G1578" s="255">
        <v>10620070</v>
      </c>
      <c r="H1578" s="1" t="s">
        <v>386</v>
      </c>
      <c r="I1578" s="61">
        <v>52</v>
      </c>
      <c r="J1578" s="61">
        <v>3.9</v>
      </c>
      <c r="K1578" s="61">
        <v>8.1999999999999993</v>
      </c>
      <c r="L1578" s="69">
        <f t="shared" si="315"/>
        <v>2.028</v>
      </c>
      <c r="M1578" s="69">
        <f t="shared" si="316"/>
        <v>4.2639999999999993</v>
      </c>
      <c r="N1578" s="56">
        <f>INDEX(Rate_Chart!$A$1:$AK$127,MATCH(Data!J1578,Rate_Chart!$A$1:$A$127,0),MATCH(Data!K1578,Rate_Chart!$A$1:$AK$1,0))</f>
        <v>39.060139800000002</v>
      </c>
      <c r="O1578" s="57">
        <f t="shared" si="317"/>
        <v>2031.1272696000001</v>
      </c>
      <c r="P1578" s="58">
        <f t="shared" si="318"/>
        <v>417.01216868327407</v>
      </c>
      <c r="Q1578" s="58">
        <f t="shared" si="319"/>
        <v>278.00811245551603</v>
      </c>
      <c r="R1578" s="66">
        <f t="shared" si="320"/>
        <v>35.544727218000006</v>
      </c>
      <c r="S1578" s="64">
        <f t="shared" si="321"/>
        <v>195</v>
      </c>
      <c r="T1578" s="66">
        <f t="shared" si="322"/>
        <v>2261.671996818</v>
      </c>
      <c r="U1578" s="68">
        <f t="shared" si="323"/>
        <v>43.493692246500004</v>
      </c>
      <c r="V1578" s="68">
        <f t="shared" si="324"/>
        <v>464.34546882384348</v>
      </c>
      <c r="W1578" s="68">
        <f t="shared" si="325"/>
        <v>309.5636458825623</v>
      </c>
    </row>
    <row r="1579" spans="1:23" x14ac:dyDescent="0.25">
      <c r="A1579" s="1" t="s">
        <v>887</v>
      </c>
      <c r="B1579" s="1" t="s">
        <v>395</v>
      </c>
      <c r="C1579" s="1" t="s">
        <v>589</v>
      </c>
      <c r="D1579" s="1" t="s">
        <v>865</v>
      </c>
      <c r="E1579" s="1" t="s">
        <v>351</v>
      </c>
      <c r="F1579" s="62" t="str">
        <f t="shared" si="314"/>
        <v>60616</v>
      </c>
      <c r="G1579" s="255">
        <v>10620070</v>
      </c>
      <c r="H1579" s="1" t="s">
        <v>385</v>
      </c>
      <c r="I1579" s="61">
        <v>12</v>
      </c>
      <c r="J1579" s="61">
        <v>7.2</v>
      </c>
      <c r="K1579" s="61">
        <v>9</v>
      </c>
      <c r="L1579" s="69">
        <f t="shared" si="315"/>
        <v>0.8640000000000001</v>
      </c>
      <c r="M1579" s="69">
        <f t="shared" si="316"/>
        <v>1.08</v>
      </c>
      <c r="N1579" s="56">
        <f>INDEX(Rate_Chart!$A$1:$AK$127,MATCH(Data!J1579,Rate_Chart!$A$1:$A$127,0),MATCH(Data!K1579,Rate_Chart!$A$1:$AK$1,0))</f>
        <v>60.120000000000005</v>
      </c>
      <c r="O1579" s="57">
        <f t="shared" si="317"/>
        <v>721.44</v>
      </c>
      <c r="P1579" s="58">
        <f t="shared" si="318"/>
        <v>455.4545454545455</v>
      </c>
      <c r="Q1579" s="58">
        <f t="shared" si="319"/>
        <v>303.63636363636368</v>
      </c>
      <c r="R1579" s="66">
        <f t="shared" si="320"/>
        <v>12.625200000000001</v>
      </c>
      <c r="S1579" s="64">
        <f t="shared" si="321"/>
        <v>45</v>
      </c>
      <c r="T1579" s="66">
        <f t="shared" si="322"/>
        <v>779.0652</v>
      </c>
      <c r="U1579" s="68">
        <f t="shared" si="323"/>
        <v>64.9221</v>
      </c>
      <c r="V1579" s="68">
        <f t="shared" si="324"/>
        <v>491.83409090909089</v>
      </c>
      <c r="W1579" s="68">
        <f t="shared" si="325"/>
        <v>327.88939393939393</v>
      </c>
    </row>
    <row r="1580" spans="1:23" x14ac:dyDescent="0.25">
      <c r="A1580" s="1" t="s">
        <v>887</v>
      </c>
      <c r="B1580" s="1" t="s">
        <v>395</v>
      </c>
      <c r="C1580" s="1" t="s">
        <v>589</v>
      </c>
      <c r="D1580" s="1" t="s">
        <v>865</v>
      </c>
      <c r="E1580" s="1" t="s">
        <v>351</v>
      </c>
      <c r="F1580" s="62" t="str">
        <f t="shared" si="314"/>
        <v>60616</v>
      </c>
      <c r="G1580" s="255">
        <v>10620070</v>
      </c>
      <c r="H1580" s="1" t="s">
        <v>386</v>
      </c>
      <c r="I1580" s="61">
        <v>49</v>
      </c>
      <c r="J1580" s="61">
        <v>3.4</v>
      </c>
      <c r="K1580" s="61">
        <v>8.1999999999999993</v>
      </c>
      <c r="L1580" s="69">
        <f t="shared" si="315"/>
        <v>1.6659999999999999</v>
      </c>
      <c r="M1580" s="69">
        <f t="shared" si="316"/>
        <v>4.0179999999999998</v>
      </c>
      <c r="N1580" s="56">
        <f>INDEX(Rate_Chart!$A$1:$AK$127,MATCH(Data!J1580,Rate_Chart!$A$1:$A$127,0),MATCH(Data!K1580,Rate_Chart!$A$1:$AK$1,0))</f>
        <v>36.975139800000001</v>
      </c>
      <c r="O1580" s="57">
        <f t="shared" si="317"/>
        <v>1811.7818502</v>
      </c>
      <c r="P1580" s="58">
        <f t="shared" si="318"/>
        <v>417.01285488721805</v>
      </c>
      <c r="Q1580" s="58">
        <f t="shared" si="319"/>
        <v>278.00856992481204</v>
      </c>
      <c r="R1580" s="66">
        <f t="shared" si="320"/>
        <v>31.706182378500003</v>
      </c>
      <c r="S1580" s="64">
        <f t="shared" si="321"/>
        <v>183.75</v>
      </c>
      <c r="T1580" s="66">
        <f t="shared" si="322"/>
        <v>2027.2380325785</v>
      </c>
      <c r="U1580" s="68">
        <f t="shared" si="323"/>
        <v>41.372204746500003</v>
      </c>
      <c r="V1580" s="68">
        <f t="shared" si="324"/>
        <v>466.60381293045111</v>
      </c>
      <c r="W1580" s="68">
        <f t="shared" si="325"/>
        <v>311.06920862030074</v>
      </c>
    </row>
    <row r="1581" spans="1:23" x14ac:dyDescent="0.25">
      <c r="A1581" s="1" t="s">
        <v>888</v>
      </c>
      <c r="B1581" s="1" t="s">
        <v>394</v>
      </c>
      <c r="C1581" s="1" t="s">
        <v>589</v>
      </c>
      <c r="D1581" s="1" t="s">
        <v>865</v>
      </c>
      <c r="E1581" s="1" t="s">
        <v>351</v>
      </c>
      <c r="F1581" s="62" t="str">
        <f t="shared" si="314"/>
        <v>60616</v>
      </c>
      <c r="G1581" s="255">
        <v>10620070</v>
      </c>
      <c r="H1581" s="1" t="s">
        <v>385</v>
      </c>
      <c r="I1581" s="61">
        <v>19</v>
      </c>
      <c r="J1581" s="61">
        <v>7.6</v>
      </c>
      <c r="K1581" s="61">
        <v>9</v>
      </c>
      <c r="L1581" s="69">
        <f t="shared" si="315"/>
        <v>1.444</v>
      </c>
      <c r="M1581" s="69">
        <f t="shared" si="316"/>
        <v>1.71</v>
      </c>
      <c r="N1581" s="56">
        <f>INDEX(Rate_Chart!$A$1:$AK$127,MATCH(Data!J1581,Rate_Chart!$A$1:$A$127,0),MATCH(Data!K1581,Rate_Chart!$A$1:$AK$1,0))</f>
        <v>63.46</v>
      </c>
      <c r="O1581" s="57">
        <f t="shared" si="317"/>
        <v>1205.74</v>
      </c>
      <c r="P1581" s="58">
        <f t="shared" si="318"/>
        <v>466.61764705882348</v>
      </c>
      <c r="Q1581" s="58">
        <f t="shared" si="319"/>
        <v>311.07843137254901</v>
      </c>
      <c r="R1581" s="66">
        <f t="shared" si="320"/>
        <v>21.100450000000002</v>
      </c>
      <c r="S1581" s="64">
        <f t="shared" si="321"/>
        <v>71.25</v>
      </c>
      <c r="T1581" s="66">
        <f t="shared" si="322"/>
        <v>1298.0904499999999</v>
      </c>
      <c r="U1581" s="68">
        <f t="shared" si="323"/>
        <v>68.320549999999997</v>
      </c>
      <c r="V1581" s="68">
        <f t="shared" si="324"/>
        <v>502.35698529411758</v>
      </c>
      <c r="W1581" s="68">
        <f t="shared" si="325"/>
        <v>334.90465686274507</v>
      </c>
    </row>
    <row r="1582" spans="1:23" x14ac:dyDescent="0.25">
      <c r="A1582" s="1" t="s">
        <v>888</v>
      </c>
      <c r="B1582" s="1" t="s">
        <v>394</v>
      </c>
      <c r="C1582" s="1" t="s">
        <v>589</v>
      </c>
      <c r="D1582" s="1" t="s">
        <v>865</v>
      </c>
      <c r="E1582" s="1" t="s">
        <v>351</v>
      </c>
      <c r="F1582" s="62" t="str">
        <f t="shared" si="314"/>
        <v>60616</v>
      </c>
      <c r="G1582" s="255">
        <v>10620070</v>
      </c>
      <c r="H1582" s="1" t="s">
        <v>386</v>
      </c>
      <c r="I1582" s="61">
        <v>55</v>
      </c>
      <c r="J1582" s="61">
        <v>4</v>
      </c>
      <c r="K1582" s="61">
        <v>8.1999999999999993</v>
      </c>
      <c r="L1582" s="69">
        <f t="shared" si="315"/>
        <v>2.2000000000000002</v>
      </c>
      <c r="M1582" s="69">
        <f t="shared" si="316"/>
        <v>4.51</v>
      </c>
      <c r="N1582" s="56">
        <f>INDEX(Rate_Chart!$A$1:$AK$127,MATCH(Data!J1582,Rate_Chart!$A$1:$A$127,0),MATCH(Data!K1582,Rate_Chart!$A$1:$AK$1,0))</f>
        <v>39.477139800000003</v>
      </c>
      <c r="O1582" s="57">
        <f t="shared" si="317"/>
        <v>2171.2426890000002</v>
      </c>
      <c r="P1582" s="58">
        <f t="shared" si="318"/>
        <v>417.0120401408451</v>
      </c>
      <c r="Q1582" s="58">
        <f t="shared" si="319"/>
        <v>278.00802676056338</v>
      </c>
      <c r="R1582" s="66">
        <f t="shared" si="320"/>
        <v>37.996747057500009</v>
      </c>
      <c r="S1582" s="64">
        <f t="shared" si="321"/>
        <v>206.25</v>
      </c>
      <c r="T1582" s="66">
        <f t="shared" si="322"/>
        <v>2415.4894360575004</v>
      </c>
      <c r="U1582" s="68">
        <f t="shared" si="323"/>
        <v>43.917989746500005</v>
      </c>
      <c r="V1582" s="68">
        <f t="shared" si="324"/>
        <v>463.92242689964797</v>
      </c>
      <c r="W1582" s="68">
        <f t="shared" si="325"/>
        <v>309.28161793309863</v>
      </c>
    </row>
    <row r="1583" spans="1:23" x14ac:dyDescent="0.25">
      <c r="A1583" s="1" t="s">
        <v>888</v>
      </c>
      <c r="B1583" s="1" t="s">
        <v>395</v>
      </c>
      <c r="C1583" s="1" t="s">
        <v>589</v>
      </c>
      <c r="D1583" s="1" t="s">
        <v>865</v>
      </c>
      <c r="E1583" s="1" t="s">
        <v>351</v>
      </c>
      <c r="F1583" s="62" t="str">
        <f t="shared" si="314"/>
        <v>60616</v>
      </c>
      <c r="G1583" s="255">
        <v>10620070</v>
      </c>
      <c r="H1583" s="1" t="s">
        <v>386</v>
      </c>
      <c r="I1583" s="61">
        <v>43</v>
      </c>
      <c r="J1583" s="61">
        <v>3.2</v>
      </c>
      <c r="K1583" s="61">
        <v>8</v>
      </c>
      <c r="L1583" s="69">
        <f t="shared" si="315"/>
        <v>1.3759999999999999</v>
      </c>
      <c r="M1583" s="69">
        <f t="shared" si="316"/>
        <v>3.44</v>
      </c>
      <c r="N1583" s="56">
        <f>INDEX(Rate_Chart!$A$1:$AK$127,MATCH(Data!J1583,Rate_Chart!$A$1:$A$127,0),MATCH(Data!K1583,Rate_Chart!$A$1:$AK$1,0))</f>
        <v>35.585112000000002</v>
      </c>
      <c r="O1583" s="57">
        <f t="shared" si="317"/>
        <v>1530.1598160000001</v>
      </c>
      <c r="P1583" s="58">
        <f t="shared" si="318"/>
        <v>417.01303124999998</v>
      </c>
      <c r="Q1583" s="58">
        <f t="shared" si="319"/>
        <v>278.00868750000001</v>
      </c>
      <c r="R1583" s="66">
        <f t="shared" si="320"/>
        <v>26.777796780000003</v>
      </c>
      <c r="S1583" s="64">
        <f t="shared" si="321"/>
        <v>161.25</v>
      </c>
      <c r="T1583" s="66">
        <f t="shared" si="322"/>
        <v>1718.1876127800001</v>
      </c>
      <c r="U1583" s="68">
        <f t="shared" si="323"/>
        <v>39.957851460000001</v>
      </c>
      <c r="V1583" s="68">
        <f t="shared" si="324"/>
        <v>468.25607179687495</v>
      </c>
      <c r="W1583" s="68">
        <f t="shared" si="325"/>
        <v>312.17071453124998</v>
      </c>
    </row>
    <row r="1584" spans="1:23" x14ac:dyDescent="0.25">
      <c r="A1584" s="1" t="s">
        <v>919</v>
      </c>
      <c r="B1584" s="1" t="s">
        <v>394</v>
      </c>
      <c r="C1584" s="1" t="s">
        <v>589</v>
      </c>
      <c r="D1584" s="1" t="s">
        <v>865</v>
      </c>
      <c r="E1584" s="1" t="s">
        <v>351</v>
      </c>
      <c r="F1584" s="62" t="str">
        <f t="shared" si="314"/>
        <v>60616</v>
      </c>
      <c r="G1584" s="255">
        <v>10620070</v>
      </c>
      <c r="H1584" s="1" t="s">
        <v>385</v>
      </c>
      <c r="I1584" s="61">
        <v>25</v>
      </c>
      <c r="J1584" s="61">
        <v>7</v>
      </c>
      <c r="K1584" s="61">
        <v>9</v>
      </c>
      <c r="L1584" s="69">
        <f t="shared" si="315"/>
        <v>1.75</v>
      </c>
      <c r="M1584" s="69">
        <f t="shared" si="316"/>
        <v>2.25</v>
      </c>
      <c r="N1584" s="56">
        <f>INDEX(Rate_Chart!$A$1:$AK$127,MATCH(Data!J1584,Rate_Chart!$A$1:$A$127,0),MATCH(Data!K1584,Rate_Chart!$A$1:$AK$1,0))</f>
        <v>58.45</v>
      </c>
      <c r="O1584" s="57">
        <f t="shared" si="317"/>
        <v>1461.25</v>
      </c>
      <c r="P1584" s="58">
        <f t="shared" si="318"/>
        <v>449.61538461538464</v>
      </c>
      <c r="Q1584" s="58">
        <f t="shared" si="319"/>
        <v>299.74358974358978</v>
      </c>
      <c r="R1584" s="66">
        <f t="shared" si="320"/>
        <v>25.571875000000002</v>
      </c>
      <c r="S1584" s="64">
        <f t="shared" si="321"/>
        <v>93.75</v>
      </c>
      <c r="T1584" s="66">
        <f t="shared" si="322"/>
        <v>1580.5718750000001</v>
      </c>
      <c r="U1584" s="68">
        <f t="shared" si="323"/>
        <v>63.222875000000002</v>
      </c>
      <c r="V1584" s="68">
        <f t="shared" si="324"/>
        <v>486.32980769230767</v>
      </c>
      <c r="W1584" s="68">
        <f t="shared" si="325"/>
        <v>324.21987179487178</v>
      </c>
    </row>
    <row r="1585" spans="1:23" x14ac:dyDescent="0.25">
      <c r="A1585" s="1" t="s">
        <v>919</v>
      </c>
      <c r="B1585" s="1" t="s">
        <v>394</v>
      </c>
      <c r="C1585" s="1" t="s">
        <v>589</v>
      </c>
      <c r="D1585" s="1" t="s">
        <v>865</v>
      </c>
      <c r="E1585" s="1" t="s">
        <v>351</v>
      </c>
      <c r="F1585" s="62" t="str">
        <f t="shared" si="314"/>
        <v>60616</v>
      </c>
      <c r="G1585" s="255">
        <v>10620070</v>
      </c>
      <c r="H1585" s="1" t="s">
        <v>386</v>
      </c>
      <c r="I1585" s="61">
        <v>52</v>
      </c>
      <c r="J1585" s="61">
        <v>3.9</v>
      </c>
      <c r="K1585" s="61">
        <v>8.1999999999999993</v>
      </c>
      <c r="L1585" s="69">
        <f t="shared" si="315"/>
        <v>2.028</v>
      </c>
      <c r="M1585" s="69">
        <f t="shared" si="316"/>
        <v>4.2639999999999993</v>
      </c>
      <c r="N1585" s="56">
        <f>INDEX(Rate_Chart!$A$1:$AK$127,MATCH(Data!J1585,Rate_Chart!$A$1:$A$127,0),MATCH(Data!K1585,Rate_Chart!$A$1:$AK$1,0))</f>
        <v>39.060139800000002</v>
      </c>
      <c r="O1585" s="57">
        <f t="shared" si="317"/>
        <v>2031.1272696000001</v>
      </c>
      <c r="P1585" s="58">
        <f t="shared" si="318"/>
        <v>417.01216868327407</v>
      </c>
      <c r="Q1585" s="58">
        <f t="shared" si="319"/>
        <v>278.00811245551603</v>
      </c>
      <c r="R1585" s="66">
        <f t="shared" si="320"/>
        <v>35.544727218000006</v>
      </c>
      <c r="S1585" s="64">
        <f t="shared" si="321"/>
        <v>195</v>
      </c>
      <c r="T1585" s="66">
        <f t="shared" si="322"/>
        <v>2261.671996818</v>
      </c>
      <c r="U1585" s="68">
        <f t="shared" si="323"/>
        <v>43.493692246500004</v>
      </c>
      <c r="V1585" s="68">
        <f t="shared" si="324"/>
        <v>464.34546882384348</v>
      </c>
      <c r="W1585" s="68">
        <f t="shared" si="325"/>
        <v>309.5636458825623</v>
      </c>
    </row>
    <row r="1586" spans="1:23" x14ac:dyDescent="0.25">
      <c r="A1586" s="1" t="s">
        <v>919</v>
      </c>
      <c r="B1586" s="1" t="s">
        <v>395</v>
      </c>
      <c r="C1586" s="1" t="s">
        <v>589</v>
      </c>
      <c r="D1586" s="1" t="s">
        <v>865</v>
      </c>
      <c r="E1586" s="1" t="s">
        <v>351</v>
      </c>
      <c r="F1586" s="62" t="str">
        <f t="shared" si="314"/>
        <v>60616</v>
      </c>
      <c r="G1586" s="255">
        <v>10620070</v>
      </c>
      <c r="H1586" s="1" t="s">
        <v>385</v>
      </c>
      <c r="I1586" s="61">
        <v>7</v>
      </c>
      <c r="J1586" s="61">
        <v>7</v>
      </c>
      <c r="K1586" s="61">
        <v>8.4</v>
      </c>
      <c r="L1586" s="69">
        <f t="shared" si="315"/>
        <v>0.49</v>
      </c>
      <c r="M1586" s="69">
        <f t="shared" si="316"/>
        <v>0.58800000000000008</v>
      </c>
      <c r="N1586" s="56">
        <f>INDEX(Rate_Chart!$A$1:$AK$127,MATCH(Data!J1586,Rate_Chart!$A$1:$A$127,0),MATCH(Data!K1586,Rate_Chart!$A$1:$AK$1,0))</f>
        <v>56.6965</v>
      </c>
      <c r="O1586" s="57">
        <f t="shared" si="317"/>
        <v>396.87549999999999</v>
      </c>
      <c r="P1586" s="58">
        <f t="shared" si="318"/>
        <v>449.97222222222223</v>
      </c>
      <c r="Q1586" s="58">
        <f t="shared" si="319"/>
        <v>299.98148148148147</v>
      </c>
      <c r="R1586" s="66">
        <f t="shared" si="320"/>
        <v>6.9453212500000001</v>
      </c>
      <c r="S1586" s="64">
        <f t="shared" si="321"/>
        <v>26.25</v>
      </c>
      <c r="T1586" s="66">
        <f t="shared" si="322"/>
        <v>430.07082124999999</v>
      </c>
      <c r="U1586" s="68">
        <f t="shared" si="323"/>
        <v>61.438688749999997</v>
      </c>
      <c r="V1586" s="68">
        <f t="shared" si="324"/>
        <v>487.60864087301587</v>
      </c>
      <c r="W1586" s="68">
        <f t="shared" si="325"/>
        <v>325.07242724867723</v>
      </c>
    </row>
    <row r="1587" spans="1:23" x14ac:dyDescent="0.25">
      <c r="A1587" s="1" t="s">
        <v>919</v>
      </c>
      <c r="B1587" s="1" t="s">
        <v>395</v>
      </c>
      <c r="C1587" s="1" t="s">
        <v>589</v>
      </c>
      <c r="D1587" s="1" t="s">
        <v>865</v>
      </c>
      <c r="E1587" s="1" t="s">
        <v>351</v>
      </c>
      <c r="F1587" s="62" t="str">
        <f t="shared" si="314"/>
        <v>60616</v>
      </c>
      <c r="G1587" s="255">
        <v>10620070</v>
      </c>
      <c r="H1587" s="1" t="s">
        <v>386</v>
      </c>
      <c r="I1587" s="61">
        <v>54</v>
      </c>
      <c r="J1587" s="61">
        <v>3.5</v>
      </c>
      <c r="K1587" s="61">
        <v>8.1</v>
      </c>
      <c r="L1587" s="69">
        <f t="shared" si="315"/>
        <v>1.89</v>
      </c>
      <c r="M1587" s="69">
        <f t="shared" si="316"/>
        <v>4.3739999999999997</v>
      </c>
      <c r="N1587" s="56">
        <f>INDEX(Rate_Chart!$A$1:$AK$127,MATCH(Data!J1587,Rate_Chart!$A$1:$A$127,0),MATCH(Data!K1587,Rate_Chart!$A$1:$AK$1,0))</f>
        <v>37.114125900000005</v>
      </c>
      <c r="O1587" s="57">
        <f t="shared" si="317"/>
        <v>2004.1627986000003</v>
      </c>
      <c r="P1587" s="58">
        <f t="shared" si="318"/>
        <v>417.01265056179784</v>
      </c>
      <c r="Q1587" s="58">
        <f t="shared" si="319"/>
        <v>278.00843370786521</v>
      </c>
      <c r="R1587" s="66">
        <f t="shared" si="320"/>
        <v>35.072848975500008</v>
      </c>
      <c r="S1587" s="64">
        <f t="shared" si="321"/>
        <v>202.5</v>
      </c>
      <c r="T1587" s="66">
        <f t="shared" si="322"/>
        <v>2241.7356475755005</v>
      </c>
      <c r="U1587" s="68">
        <f t="shared" si="323"/>
        <v>41.513623103250012</v>
      </c>
      <c r="V1587" s="68">
        <f t="shared" si="324"/>
        <v>466.44520340730355</v>
      </c>
      <c r="W1587" s="68">
        <f t="shared" si="325"/>
        <v>310.96346893820237</v>
      </c>
    </row>
    <row r="1588" spans="1:23" x14ac:dyDescent="0.25">
      <c r="A1588" s="1" t="s">
        <v>920</v>
      </c>
      <c r="B1588" s="1" t="s">
        <v>394</v>
      </c>
      <c r="C1588" s="1" t="s">
        <v>589</v>
      </c>
      <c r="D1588" s="1" t="s">
        <v>865</v>
      </c>
      <c r="E1588" s="1" t="s">
        <v>351</v>
      </c>
      <c r="F1588" s="62" t="str">
        <f t="shared" si="314"/>
        <v>60616</v>
      </c>
      <c r="G1588" s="255">
        <v>10620070</v>
      </c>
      <c r="H1588" s="1" t="s">
        <v>385</v>
      </c>
      <c r="I1588" s="61">
        <v>19</v>
      </c>
      <c r="J1588" s="61">
        <v>7.4</v>
      </c>
      <c r="K1588" s="61">
        <v>8.8000000000000007</v>
      </c>
      <c r="L1588" s="69">
        <f t="shared" si="315"/>
        <v>1.4059999999999999</v>
      </c>
      <c r="M1588" s="69">
        <f t="shared" si="316"/>
        <v>1.6720000000000002</v>
      </c>
      <c r="N1588" s="56">
        <f>INDEX(Rate_Chart!$A$1:$AK$127,MATCH(Data!J1588,Rate_Chart!$A$1:$A$127,0),MATCH(Data!K1588,Rate_Chart!$A$1:$AK$1,0))</f>
        <v>61.172100000000007</v>
      </c>
      <c r="O1588" s="57">
        <f t="shared" si="317"/>
        <v>1162.2699000000002</v>
      </c>
      <c r="P1588" s="58">
        <f t="shared" si="318"/>
        <v>461.09623115577887</v>
      </c>
      <c r="Q1588" s="58">
        <f t="shared" si="319"/>
        <v>307.39748743718593</v>
      </c>
      <c r="R1588" s="66">
        <f t="shared" si="320"/>
        <v>20.339723250000006</v>
      </c>
      <c r="S1588" s="64">
        <f t="shared" si="321"/>
        <v>71.25</v>
      </c>
      <c r="T1588" s="66">
        <f t="shared" si="322"/>
        <v>1253.8596232500001</v>
      </c>
      <c r="U1588" s="68">
        <f t="shared" si="323"/>
        <v>65.992611750000009</v>
      </c>
      <c r="V1588" s="68">
        <f t="shared" si="324"/>
        <v>497.43174685929648</v>
      </c>
      <c r="W1588" s="68">
        <f t="shared" si="325"/>
        <v>331.6211645728643</v>
      </c>
    </row>
    <row r="1589" spans="1:23" x14ac:dyDescent="0.25">
      <c r="A1589" s="1" t="s">
        <v>920</v>
      </c>
      <c r="B1589" s="1" t="s">
        <v>394</v>
      </c>
      <c r="C1589" s="1" t="s">
        <v>589</v>
      </c>
      <c r="D1589" s="1" t="s">
        <v>865</v>
      </c>
      <c r="E1589" s="1" t="s">
        <v>351</v>
      </c>
      <c r="F1589" s="62" t="str">
        <f t="shared" si="314"/>
        <v>60616</v>
      </c>
      <c r="G1589" s="255">
        <v>10620070</v>
      </c>
      <c r="H1589" s="1" t="s">
        <v>386</v>
      </c>
      <c r="I1589" s="61">
        <v>56</v>
      </c>
      <c r="J1589" s="61">
        <v>3.8</v>
      </c>
      <c r="K1589" s="61">
        <v>8</v>
      </c>
      <c r="L1589" s="69">
        <f t="shared" si="315"/>
        <v>2.1279999999999997</v>
      </c>
      <c r="M1589" s="69">
        <f t="shared" si="316"/>
        <v>4.4800000000000004</v>
      </c>
      <c r="N1589" s="56">
        <f>INDEX(Rate_Chart!$A$1:$AK$127,MATCH(Data!J1589,Rate_Chart!$A$1:$A$127,0),MATCH(Data!K1589,Rate_Chart!$A$1:$AK$1,0))</f>
        <v>38.087112000000005</v>
      </c>
      <c r="O1589" s="57">
        <f t="shared" si="317"/>
        <v>2132.8782720000004</v>
      </c>
      <c r="P1589" s="58">
        <f t="shared" si="318"/>
        <v>417.01217518248177</v>
      </c>
      <c r="Q1589" s="58">
        <f t="shared" si="319"/>
        <v>278.00811678832116</v>
      </c>
      <c r="R1589" s="66">
        <f t="shared" si="320"/>
        <v>37.325369760000008</v>
      </c>
      <c r="S1589" s="64">
        <f t="shared" si="321"/>
        <v>210</v>
      </c>
      <c r="T1589" s="66">
        <f t="shared" si="322"/>
        <v>2380.2036417600002</v>
      </c>
      <c r="U1589" s="68">
        <f t="shared" si="323"/>
        <v>42.503636460000003</v>
      </c>
      <c r="V1589" s="68">
        <f t="shared" si="324"/>
        <v>465.36828240875911</v>
      </c>
      <c r="W1589" s="68">
        <f t="shared" si="325"/>
        <v>310.24552160583943</v>
      </c>
    </row>
    <row r="1590" spans="1:23" x14ac:dyDescent="0.25">
      <c r="A1590" s="1" t="s">
        <v>920</v>
      </c>
      <c r="B1590" s="1" t="s">
        <v>395</v>
      </c>
      <c r="C1590" s="1" t="s">
        <v>589</v>
      </c>
      <c r="D1590" s="1" t="s">
        <v>865</v>
      </c>
      <c r="E1590" s="1" t="s">
        <v>351</v>
      </c>
      <c r="F1590" s="62" t="str">
        <f t="shared" si="314"/>
        <v>60616</v>
      </c>
      <c r="G1590" s="255">
        <v>10620070</v>
      </c>
      <c r="H1590" s="1" t="s">
        <v>385</v>
      </c>
      <c r="I1590" s="61">
        <v>11</v>
      </c>
      <c r="J1590" s="61">
        <v>7.5</v>
      </c>
      <c r="K1590" s="61">
        <v>8.8000000000000007</v>
      </c>
      <c r="L1590" s="69">
        <f t="shared" si="315"/>
        <v>0.82499999999999996</v>
      </c>
      <c r="M1590" s="69">
        <f t="shared" si="316"/>
        <v>0.96800000000000008</v>
      </c>
      <c r="N1590" s="56">
        <f>INDEX(Rate_Chart!$A$1:$AK$127,MATCH(Data!J1590,Rate_Chart!$A$1:$A$127,0),MATCH(Data!K1590,Rate_Chart!$A$1:$AK$1,0))</f>
        <v>61.998750000000001</v>
      </c>
      <c r="O1590" s="57">
        <f t="shared" si="317"/>
        <v>681.98625000000004</v>
      </c>
      <c r="P1590" s="58">
        <f t="shared" si="318"/>
        <v>463.83104738154617</v>
      </c>
      <c r="Q1590" s="58">
        <f t="shared" si="319"/>
        <v>309.22069825436409</v>
      </c>
      <c r="R1590" s="66">
        <f t="shared" si="320"/>
        <v>11.934759375000002</v>
      </c>
      <c r="S1590" s="64">
        <f t="shared" si="321"/>
        <v>41.25</v>
      </c>
      <c r="T1590" s="66">
        <f t="shared" si="322"/>
        <v>735.17100937500004</v>
      </c>
      <c r="U1590" s="68">
        <f t="shared" si="323"/>
        <v>66.833728125000007</v>
      </c>
      <c r="V1590" s="68">
        <f t="shared" si="324"/>
        <v>500.00295355361607</v>
      </c>
      <c r="W1590" s="68">
        <f t="shared" si="325"/>
        <v>333.3353023690774</v>
      </c>
    </row>
    <row r="1591" spans="1:23" x14ac:dyDescent="0.25">
      <c r="A1591" s="1" t="s">
        <v>920</v>
      </c>
      <c r="B1591" s="1" t="s">
        <v>395</v>
      </c>
      <c r="C1591" s="1" t="s">
        <v>589</v>
      </c>
      <c r="D1591" s="1" t="s">
        <v>865</v>
      </c>
      <c r="E1591" s="1" t="s">
        <v>351</v>
      </c>
      <c r="F1591" s="62" t="str">
        <f t="shared" si="314"/>
        <v>60616</v>
      </c>
      <c r="G1591" s="255">
        <v>10620070</v>
      </c>
      <c r="H1591" s="1" t="s">
        <v>386</v>
      </c>
      <c r="I1591" s="61">
        <v>58</v>
      </c>
      <c r="J1591" s="61">
        <v>3.3</v>
      </c>
      <c r="K1591" s="61">
        <v>8.1999999999999993</v>
      </c>
      <c r="L1591" s="69">
        <f t="shared" si="315"/>
        <v>1.9139999999999997</v>
      </c>
      <c r="M1591" s="69">
        <f t="shared" si="316"/>
        <v>4.7559999999999993</v>
      </c>
      <c r="N1591" s="56">
        <f>INDEX(Rate_Chart!$A$1:$AK$127,MATCH(Data!J1591,Rate_Chart!$A$1:$A$127,0),MATCH(Data!K1591,Rate_Chart!$A$1:$AK$1,0))</f>
        <v>36.558139799999999</v>
      </c>
      <c r="O1591" s="57">
        <f t="shared" si="317"/>
        <v>2120.3721083999999</v>
      </c>
      <c r="P1591" s="58">
        <f t="shared" si="318"/>
        <v>417.0130015209125</v>
      </c>
      <c r="Q1591" s="58">
        <f t="shared" si="319"/>
        <v>278.00866768060831</v>
      </c>
      <c r="R1591" s="66">
        <f t="shared" si="320"/>
        <v>37.106511897000004</v>
      </c>
      <c r="S1591" s="64">
        <f t="shared" si="321"/>
        <v>217.5</v>
      </c>
      <c r="T1591" s="66">
        <f t="shared" si="322"/>
        <v>2374.9786202969999</v>
      </c>
      <c r="U1591" s="68">
        <f t="shared" si="323"/>
        <v>40.947907246500002</v>
      </c>
      <c r="V1591" s="68">
        <f t="shared" si="324"/>
        <v>467.08639444676805</v>
      </c>
      <c r="W1591" s="68">
        <f t="shared" si="325"/>
        <v>311.39092963117872</v>
      </c>
    </row>
    <row r="1592" spans="1:23" x14ac:dyDescent="0.25">
      <c r="A1592" s="1" t="s">
        <v>922</v>
      </c>
      <c r="B1592" s="1" t="s">
        <v>394</v>
      </c>
      <c r="C1592" s="1" t="s">
        <v>589</v>
      </c>
      <c r="D1592" s="1" t="s">
        <v>865</v>
      </c>
      <c r="E1592" s="1" t="s">
        <v>351</v>
      </c>
      <c r="F1592" s="62" t="str">
        <f t="shared" si="314"/>
        <v>60616</v>
      </c>
      <c r="G1592" s="255">
        <v>10620070</v>
      </c>
      <c r="H1592" s="1" t="s">
        <v>385</v>
      </c>
      <c r="I1592" s="61">
        <v>26</v>
      </c>
      <c r="J1592" s="61">
        <v>6.6</v>
      </c>
      <c r="K1592" s="61">
        <v>8.6999999999999993</v>
      </c>
      <c r="L1592" s="69">
        <f t="shared" si="315"/>
        <v>1.716</v>
      </c>
      <c r="M1592" s="69">
        <f t="shared" si="316"/>
        <v>2.262</v>
      </c>
      <c r="N1592" s="56">
        <f>INDEX(Rate_Chart!$A$1:$AK$127,MATCH(Data!J1592,Rate_Chart!$A$1:$A$127,0),MATCH(Data!K1592,Rate_Chart!$A$1:$AK$1,0))</f>
        <v>54.007799999999996</v>
      </c>
      <c r="O1592" s="57">
        <f t="shared" si="317"/>
        <v>1404.2027999999998</v>
      </c>
      <c r="P1592" s="58">
        <f t="shared" si="318"/>
        <v>435.54677419354834</v>
      </c>
      <c r="Q1592" s="58">
        <f t="shared" si="319"/>
        <v>290.36451612903221</v>
      </c>
      <c r="R1592" s="66">
        <f t="shared" si="320"/>
        <v>24.573549</v>
      </c>
      <c r="S1592" s="64">
        <f t="shared" si="321"/>
        <v>97.5</v>
      </c>
      <c r="T1592" s="66">
        <f t="shared" si="322"/>
        <v>1526.2763489999998</v>
      </c>
      <c r="U1592" s="68">
        <f t="shared" si="323"/>
        <v>58.702936499999993</v>
      </c>
      <c r="V1592" s="68">
        <f t="shared" si="324"/>
        <v>473.41077822580638</v>
      </c>
      <c r="W1592" s="68">
        <f t="shared" si="325"/>
        <v>315.60718548387092</v>
      </c>
    </row>
    <row r="1593" spans="1:23" x14ac:dyDescent="0.25">
      <c r="A1593" s="1" t="s">
        <v>922</v>
      </c>
      <c r="B1593" s="1" t="s">
        <v>394</v>
      </c>
      <c r="C1593" s="1" t="s">
        <v>589</v>
      </c>
      <c r="D1593" s="1" t="s">
        <v>865</v>
      </c>
      <c r="E1593" s="1" t="s">
        <v>351</v>
      </c>
      <c r="F1593" s="62" t="str">
        <f t="shared" si="314"/>
        <v>60616</v>
      </c>
      <c r="G1593" s="255">
        <v>10620070</v>
      </c>
      <c r="H1593" s="1" t="s">
        <v>386</v>
      </c>
      <c r="I1593" s="61">
        <v>49</v>
      </c>
      <c r="J1593" s="61">
        <v>3.6</v>
      </c>
      <c r="K1593" s="61">
        <v>8</v>
      </c>
      <c r="L1593" s="69">
        <f t="shared" si="315"/>
        <v>1.764</v>
      </c>
      <c r="M1593" s="69">
        <f t="shared" si="316"/>
        <v>3.92</v>
      </c>
      <c r="N1593" s="56">
        <f>INDEX(Rate_Chart!$A$1:$AK$127,MATCH(Data!J1593,Rate_Chart!$A$1:$A$127,0),MATCH(Data!K1593,Rate_Chart!$A$1:$AK$1,0))</f>
        <v>37.253112000000009</v>
      </c>
      <c r="O1593" s="57">
        <f t="shared" si="317"/>
        <v>1825.4024880000004</v>
      </c>
      <c r="P1593" s="58">
        <f t="shared" si="318"/>
        <v>417.01244776119404</v>
      </c>
      <c r="Q1593" s="58">
        <f t="shared" si="319"/>
        <v>278.00829850746271</v>
      </c>
      <c r="R1593" s="66">
        <f t="shared" si="320"/>
        <v>31.944543540000009</v>
      </c>
      <c r="S1593" s="64">
        <f t="shared" si="321"/>
        <v>183.75</v>
      </c>
      <c r="T1593" s="66">
        <f t="shared" si="322"/>
        <v>2041.0970315400004</v>
      </c>
      <c r="U1593" s="68">
        <f t="shared" si="323"/>
        <v>41.655041460000007</v>
      </c>
      <c r="V1593" s="68">
        <f t="shared" si="324"/>
        <v>466.28777753731345</v>
      </c>
      <c r="W1593" s="68">
        <f t="shared" si="325"/>
        <v>310.85851835820898</v>
      </c>
    </row>
    <row r="1594" spans="1:23" x14ac:dyDescent="0.25">
      <c r="A1594" s="1" t="s">
        <v>922</v>
      </c>
      <c r="B1594" s="1" t="s">
        <v>395</v>
      </c>
      <c r="C1594" s="1" t="s">
        <v>589</v>
      </c>
      <c r="D1594" s="1" t="s">
        <v>865</v>
      </c>
      <c r="E1594" s="1" t="s">
        <v>351</v>
      </c>
      <c r="F1594" s="62" t="str">
        <f t="shared" si="314"/>
        <v>60616</v>
      </c>
      <c r="G1594" s="255">
        <v>10620070</v>
      </c>
      <c r="H1594" s="1" t="s">
        <v>385</v>
      </c>
      <c r="I1594" s="61">
        <v>10</v>
      </c>
      <c r="J1594" s="61">
        <v>7.1</v>
      </c>
      <c r="K1594" s="61">
        <v>8.4</v>
      </c>
      <c r="L1594" s="69">
        <f t="shared" si="315"/>
        <v>0.71</v>
      </c>
      <c r="M1594" s="69">
        <f t="shared" si="316"/>
        <v>0.84</v>
      </c>
      <c r="N1594" s="56">
        <f>INDEX(Rate_Chart!$A$1:$AK$127,MATCH(Data!J1594,Rate_Chart!$A$1:$A$127,0),MATCH(Data!K1594,Rate_Chart!$A$1:$AK$1,0))</f>
        <v>57.506449999999994</v>
      </c>
      <c r="O1594" s="57">
        <f t="shared" si="317"/>
        <v>575.06449999999995</v>
      </c>
      <c r="P1594" s="58">
        <f t="shared" si="318"/>
        <v>452.80669291338575</v>
      </c>
      <c r="Q1594" s="58">
        <f t="shared" si="319"/>
        <v>301.87112860892381</v>
      </c>
      <c r="R1594" s="66">
        <f t="shared" si="320"/>
        <v>10.063628749999999</v>
      </c>
      <c r="S1594" s="64">
        <f t="shared" si="321"/>
        <v>37.5</v>
      </c>
      <c r="T1594" s="66">
        <f t="shared" si="322"/>
        <v>622.62812874999997</v>
      </c>
      <c r="U1594" s="68">
        <f t="shared" si="323"/>
        <v>62.262812874999995</v>
      </c>
      <c r="V1594" s="68">
        <f t="shared" si="324"/>
        <v>490.25836909448816</v>
      </c>
      <c r="W1594" s="68">
        <f t="shared" si="325"/>
        <v>326.83891272965877</v>
      </c>
    </row>
    <row r="1595" spans="1:23" x14ac:dyDescent="0.25">
      <c r="A1595" s="1" t="s">
        <v>922</v>
      </c>
      <c r="B1595" s="1" t="s">
        <v>395</v>
      </c>
      <c r="C1595" s="1" t="s">
        <v>589</v>
      </c>
      <c r="D1595" s="1" t="s">
        <v>865</v>
      </c>
      <c r="E1595" s="1" t="s">
        <v>351</v>
      </c>
      <c r="F1595" s="62" t="str">
        <f t="shared" si="314"/>
        <v>60616</v>
      </c>
      <c r="G1595" s="255">
        <v>10620070</v>
      </c>
      <c r="H1595" s="1" t="s">
        <v>386</v>
      </c>
      <c r="I1595" s="61">
        <v>46</v>
      </c>
      <c r="J1595" s="61">
        <v>3.5</v>
      </c>
      <c r="K1595" s="61">
        <v>8.1</v>
      </c>
      <c r="L1595" s="69">
        <f t="shared" si="315"/>
        <v>1.61</v>
      </c>
      <c r="M1595" s="69">
        <f t="shared" si="316"/>
        <v>3.7259999999999995</v>
      </c>
      <c r="N1595" s="56">
        <f>INDEX(Rate_Chart!$A$1:$AK$127,MATCH(Data!J1595,Rate_Chart!$A$1:$A$127,0),MATCH(Data!K1595,Rate_Chart!$A$1:$AK$1,0))</f>
        <v>37.114125900000005</v>
      </c>
      <c r="O1595" s="57">
        <f t="shared" si="317"/>
        <v>1707.2497914000003</v>
      </c>
      <c r="P1595" s="58">
        <f t="shared" si="318"/>
        <v>417.01265056179784</v>
      </c>
      <c r="Q1595" s="58">
        <f t="shared" si="319"/>
        <v>278.00843370786521</v>
      </c>
      <c r="R1595" s="66">
        <f t="shared" si="320"/>
        <v>29.876871349500007</v>
      </c>
      <c r="S1595" s="64">
        <f t="shared" si="321"/>
        <v>172.5</v>
      </c>
      <c r="T1595" s="66">
        <f t="shared" si="322"/>
        <v>1909.6266627495002</v>
      </c>
      <c r="U1595" s="68">
        <f t="shared" si="323"/>
        <v>41.513623103250005</v>
      </c>
      <c r="V1595" s="68">
        <f t="shared" si="324"/>
        <v>466.44520340730344</v>
      </c>
      <c r="W1595" s="68">
        <f t="shared" si="325"/>
        <v>310.96346893820231</v>
      </c>
    </row>
    <row r="1596" spans="1:23" x14ac:dyDescent="0.25">
      <c r="A1596" s="1" t="s">
        <v>923</v>
      </c>
      <c r="B1596" s="1" t="s">
        <v>394</v>
      </c>
      <c r="C1596" s="1" t="s">
        <v>589</v>
      </c>
      <c r="D1596" s="1" t="s">
        <v>865</v>
      </c>
      <c r="E1596" s="1" t="s">
        <v>351</v>
      </c>
      <c r="F1596" s="62" t="str">
        <f t="shared" si="314"/>
        <v>60616</v>
      </c>
      <c r="G1596" s="255">
        <v>10620070</v>
      </c>
      <c r="H1596" s="1" t="s">
        <v>385</v>
      </c>
      <c r="I1596" s="61">
        <v>25</v>
      </c>
      <c r="J1596" s="61">
        <v>7.1</v>
      </c>
      <c r="K1596" s="61">
        <v>8.8000000000000007</v>
      </c>
      <c r="L1596" s="69">
        <f t="shared" si="315"/>
        <v>1.7749999999999999</v>
      </c>
      <c r="M1596" s="69">
        <f t="shared" si="316"/>
        <v>2.2000000000000002</v>
      </c>
      <c r="N1596" s="56">
        <f>INDEX(Rate_Chart!$A$1:$AK$127,MATCH(Data!J1596,Rate_Chart!$A$1:$A$127,0),MATCH(Data!K1596,Rate_Chart!$A$1:$AK$1,0))</f>
        <v>58.692149999999998</v>
      </c>
      <c r="O1596" s="57">
        <f t="shared" si="317"/>
        <v>1467.30375</v>
      </c>
      <c r="P1596" s="58">
        <f t="shared" si="318"/>
        <v>452.63868894601546</v>
      </c>
      <c r="Q1596" s="58">
        <f t="shared" si="319"/>
        <v>301.75912596401031</v>
      </c>
      <c r="R1596" s="66">
        <f t="shared" si="320"/>
        <v>25.677815625000004</v>
      </c>
      <c r="S1596" s="64">
        <f t="shared" si="321"/>
        <v>93.75</v>
      </c>
      <c r="T1596" s="66">
        <f t="shared" si="322"/>
        <v>1586.731565625</v>
      </c>
      <c r="U1596" s="68">
        <f t="shared" si="323"/>
        <v>63.469262624999999</v>
      </c>
      <c r="V1596" s="68">
        <f t="shared" si="324"/>
        <v>489.48017448586126</v>
      </c>
      <c r="W1596" s="68">
        <f t="shared" si="325"/>
        <v>326.32011632390748</v>
      </c>
    </row>
    <row r="1597" spans="1:23" x14ac:dyDescent="0.25">
      <c r="A1597" s="1" t="s">
        <v>923</v>
      </c>
      <c r="B1597" s="1" t="s">
        <v>394</v>
      </c>
      <c r="C1597" s="1" t="s">
        <v>589</v>
      </c>
      <c r="D1597" s="1" t="s">
        <v>865</v>
      </c>
      <c r="E1597" s="1" t="s">
        <v>351</v>
      </c>
      <c r="F1597" s="62" t="str">
        <f t="shared" si="314"/>
        <v>60616</v>
      </c>
      <c r="G1597" s="255">
        <v>10620070</v>
      </c>
      <c r="H1597" s="1" t="s">
        <v>386</v>
      </c>
      <c r="I1597" s="61">
        <v>20</v>
      </c>
      <c r="J1597" s="61">
        <v>3.8</v>
      </c>
      <c r="K1597" s="61">
        <v>8</v>
      </c>
      <c r="L1597" s="69">
        <f t="shared" si="315"/>
        <v>0.76</v>
      </c>
      <c r="M1597" s="69">
        <f t="shared" si="316"/>
        <v>1.6</v>
      </c>
      <c r="N1597" s="56">
        <f>INDEX(Rate_Chart!$A$1:$AK$127,MATCH(Data!J1597,Rate_Chart!$A$1:$A$127,0),MATCH(Data!K1597,Rate_Chart!$A$1:$AK$1,0))</f>
        <v>38.087112000000005</v>
      </c>
      <c r="O1597" s="57">
        <f t="shared" si="317"/>
        <v>761.74224000000004</v>
      </c>
      <c r="P1597" s="58">
        <f t="shared" si="318"/>
        <v>417.01217518248177</v>
      </c>
      <c r="Q1597" s="58">
        <f t="shared" si="319"/>
        <v>278.00811678832116</v>
      </c>
      <c r="R1597" s="66">
        <f t="shared" si="320"/>
        <v>13.330489200000002</v>
      </c>
      <c r="S1597" s="64">
        <f t="shared" si="321"/>
        <v>75</v>
      </c>
      <c r="T1597" s="66">
        <f t="shared" si="322"/>
        <v>850.07272920000003</v>
      </c>
      <c r="U1597" s="68">
        <f t="shared" si="323"/>
        <v>42.503636460000003</v>
      </c>
      <c r="V1597" s="68">
        <f t="shared" si="324"/>
        <v>465.36828240875911</v>
      </c>
      <c r="W1597" s="68">
        <f t="shared" si="325"/>
        <v>310.24552160583943</v>
      </c>
    </row>
    <row r="1598" spans="1:23" x14ac:dyDescent="0.25">
      <c r="A1598" s="1" t="s">
        <v>923</v>
      </c>
      <c r="B1598" s="1" t="s">
        <v>395</v>
      </c>
      <c r="C1598" s="1" t="s">
        <v>589</v>
      </c>
      <c r="D1598" s="1" t="s">
        <v>865</v>
      </c>
      <c r="E1598" s="1" t="s">
        <v>351</v>
      </c>
      <c r="F1598" s="62" t="str">
        <f t="shared" si="314"/>
        <v>60616</v>
      </c>
      <c r="G1598" s="255">
        <v>10620070</v>
      </c>
      <c r="H1598" s="1" t="s">
        <v>385</v>
      </c>
      <c r="I1598" s="61">
        <v>10</v>
      </c>
      <c r="J1598" s="61">
        <v>7.3</v>
      </c>
      <c r="K1598" s="61">
        <v>8.6</v>
      </c>
      <c r="L1598" s="69">
        <f t="shared" si="315"/>
        <v>0.73</v>
      </c>
      <c r="M1598" s="69">
        <f t="shared" si="316"/>
        <v>0.86</v>
      </c>
      <c r="N1598" s="56">
        <f>INDEX(Rate_Chart!$A$1:$AK$127,MATCH(Data!J1598,Rate_Chart!$A$1:$A$127,0),MATCH(Data!K1598,Rate_Chart!$A$1:$AK$1,0))</f>
        <v>59.735899999999994</v>
      </c>
      <c r="O1598" s="57">
        <f t="shared" si="317"/>
        <v>597.35899999999992</v>
      </c>
      <c r="P1598" s="58">
        <f t="shared" si="318"/>
        <v>458.33171355498718</v>
      </c>
      <c r="Q1598" s="58">
        <f t="shared" si="319"/>
        <v>305.55447570332478</v>
      </c>
      <c r="R1598" s="66">
        <f t="shared" si="320"/>
        <v>10.453782499999999</v>
      </c>
      <c r="S1598" s="64">
        <f t="shared" si="321"/>
        <v>37.5</v>
      </c>
      <c r="T1598" s="66">
        <f t="shared" si="322"/>
        <v>645.31278249999991</v>
      </c>
      <c r="U1598" s="68">
        <f t="shared" si="323"/>
        <v>64.531278249999986</v>
      </c>
      <c r="V1598" s="68">
        <f t="shared" si="324"/>
        <v>495.12489705882342</v>
      </c>
      <c r="W1598" s="68">
        <f t="shared" si="325"/>
        <v>330.0832647058823</v>
      </c>
    </row>
    <row r="1599" spans="1:23" x14ac:dyDescent="0.25">
      <c r="A1599" s="1" t="s">
        <v>923</v>
      </c>
      <c r="B1599" s="1" t="s">
        <v>395</v>
      </c>
      <c r="C1599" s="1" t="s">
        <v>589</v>
      </c>
      <c r="D1599" s="1" t="s">
        <v>865</v>
      </c>
      <c r="E1599" s="1" t="s">
        <v>351</v>
      </c>
      <c r="F1599" s="62" t="str">
        <f t="shared" si="314"/>
        <v>60616</v>
      </c>
      <c r="G1599" s="255">
        <v>10620070</v>
      </c>
      <c r="H1599" s="1" t="s">
        <v>386</v>
      </c>
      <c r="I1599" s="61">
        <v>54</v>
      </c>
      <c r="J1599" s="61">
        <v>3.5</v>
      </c>
      <c r="K1599" s="61">
        <v>8</v>
      </c>
      <c r="L1599" s="69">
        <f t="shared" si="315"/>
        <v>1.89</v>
      </c>
      <c r="M1599" s="69">
        <f t="shared" si="316"/>
        <v>4.32</v>
      </c>
      <c r="N1599" s="56">
        <f>INDEX(Rate_Chart!$A$1:$AK$127,MATCH(Data!J1599,Rate_Chart!$A$1:$A$127,0),MATCH(Data!K1599,Rate_Chart!$A$1:$AK$1,0))</f>
        <v>36.836112000000007</v>
      </c>
      <c r="O1599" s="57">
        <f t="shared" si="317"/>
        <v>1989.1500480000004</v>
      </c>
      <c r="P1599" s="58">
        <f t="shared" si="318"/>
        <v>417.01258867924531</v>
      </c>
      <c r="Q1599" s="58">
        <f t="shared" si="319"/>
        <v>278.00839245283021</v>
      </c>
      <c r="R1599" s="66">
        <f t="shared" si="320"/>
        <v>34.810125840000012</v>
      </c>
      <c r="S1599" s="64">
        <f t="shared" si="321"/>
        <v>202.5</v>
      </c>
      <c r="T1599" s="66">
        <f t="shared" si="322"/>
        <v>2226.4601738400006</v>
      </c>
      <c r="U1599" s="68">
        <f t="shared" si="323"/>
        <v>41.230743960000012</v>
      </c>
      <c r="V1599" s="68">
        <f t="shared" si="324"/>
        <v>466.76313916981138</v>
      </c>
      <c r="W1599" s="68">
        <f t="shared" si="325"/>
        <v>311.17542611320761</v>
      </c>
    </row>
    <row r="1600" spans="1:23" x14ac:dyDescent="0.25">
      <c r="A1600" s="1" t="s">
        <v>924</v>
      </c>
      <c r="B1600" s="1" t="s">
        <v>394</v>
      </c>
      <c r="C1600" s="1" t="s">
        <v>589</v>
      </c>
      <c r="D1600" s="1" t="s">
        <v>865</v>
      </c>
      <c r="E1600" s="1" t="s">
        <v>351</v>
      </c>
      <c r="F1600" s="62" t="str">
        <f t="shared" si="314"/>
        <v>60616</v>
      </c>
      <c r="G1600" s="255">
        <v>10620070</v>
      </c>
      <c r="H1600" s="1" t="s">
        <v>385</v>
      </c>
      <c r="I1600" s="61">
        <v>20</v>
      </c>
      <c r="J1600" s="61">
        <v>7.1</v>
      </c>
      <c r="K1600" s="61">
        <v>9</v>
      </c>
      <c r="L1600" s="69">
        <f t="shared" si="315"/>
        <v>1.42</v>
      </c>
      <c r="M1600" s="69">
        <f t="shared" si="316"/>
        <v>1.8</v>
      </c>
      <c r="N1600" s="56">
        <f>INDEX(Rate_Chart!$A$1:$AK$127,MATCH(Data!J1600,Rate_Chart!$A$1:$A$127,0),MATCH(Data!K1600,Rate_Chart!$A$1:$AK$1,0))</f>
        <v>59.284999999999997</v>
      </c>
      <c r="O1600" s="57">
        <f t="shared" si="317"/>
        <v>1185.6999999999998</v>
      </c>
      <c r="P1600" s="58">
        <f t="shared" si="318"/>
        <v>452.55725190839689</v>
      </c>
      <c r="Q1600" s="58">
        <f t="shared" si="319"/>
        <v>301.70483460559791</v>
      </c>
      <c r="R1600" s="66">
        <f t="shared" si="320"/>
        <v>20.749749999999999</v>
      </c>
      <c r="S1600" s="64">
        <f t="shared" si="321"/>
        <v>75</v>
      </c>
      <c r="T1600" s="66">
        <f t="shared" si="322"/>
        <v>1281.4497499999998</v>
      </c>
      <c r="U1600" s="68">
        <f t="shared" si="323"/>
        <v>64.072487499999994</v>
      </c>
      <c r="V1600" s="68">
        <f t="shared" si="324"/>
        <v>489.10295801526712</v>
      </c>
      <c r="W1600" s="68">
        <f t="shared" si="325"/>
        <v>326.06863867684473</v>
      </c>
    </row>
    <row r="1601" spans="1:23" x14ac:dyDescent="0.25">
      <c r="A1601" s="1" t="s">
        <v>924</v>
      </c>
      <c r="B1601" s="1" t="s">
        <v>394</v>
      </c>
      <c r="C1601" s="1" t="s">
        <v>589</v>
      </c>
      <c r="D1601" s="1" t="s">
        <v>865</v>
      </c>
      <c r="E1601" s="1" t="s">
        <v>351</v>
      </c>
      <c r="F1601" s="62" t="str">
        <f t="shared" si="314"/>
        <v>60616</v>
      </c>
      <c r="G1601" s="255">
        <v>10620070</v>
      </c>
      <c r="H1601" s="1" t="s">
        <v>386</v>
      </c>
      <c r="I1601" s="61">
        <v>71</v>
      </c>
      <c r="J1601" s="61">
        <v>3.7</v>
      </c>
      <c r="K1601" s="61">
        <v>8</v>
      </c>
      <c r="L1601" s="69">
        <f t="shared" si="315"/>
        <v>2.6269999999999998</v>
      </c>
      <c r="M1601" s="69">
        <f t="shared" si="316"/>
        <v>5.68</v>
      </c>
      <c r="N1601" s="56">
        <f>INDEX(Rate_Chart!$A$1:$AK$127,MATCH(Data!J1601,Rate_Chart!$A$1:$A$127,0),MATCH(Data!K1601,Rate_Chart!$A$1:$AK$1,0))</f>
        <v>37.670112000000003</v>
      </c>
      <c r="O1601" s="57">
        <f t="shared" si="317"/>
        <v>2674.5779520000001</v>
      </c>
      <c r="P1601" s="58">
        <f t="shared" si="318"/>
        <v>417.0123099630996</v>
      </c>
      <c r="Q1601" s="58">
        <f t="shared" si="319"/>
        <v>278.0082066420664</v>
      </c>
      <c r="R1601" s="66">
        <f t="shared" si="320"/>
        <v>46.805114160000009</v>
      </c>
      <c r="S1601" s="64">
        <f t="shared" si="321"/>
        <v>266.25</v>
      </c>
      <c r="T1601" s="66">
        <f t="shared" si="322"/>
        <v>2987.63306616</v>
      </c>
      <c r="U1601" s="68">
        <f t="shared" si="323"/>
        <v>42.079338960000001</v>
      </c>
      <c r="V1601" s="68">
        <f t="shared" si="324"/>
        <v>465.82294051660512</v>
      </c>
      <c r="W1601" s="68">
        <f t="shared" si="325"/>
        <v>310.5486270110701</v>
      </c>
    </row>
    <row r="1602" spans="1:23" x14ac:dyDescent="0.25">
      <c r="A1602" s="1" t="s">
        <v>924</v>
      </c>
      <c r="B1602" s="1" t="s">
        <v>395</v>
      </c>
      <c r="C1602" s="1" t="s">
        <v>589</v>
      </c>
      <c r="D1602" s="1" t="s">
        <v>865</v>
      </c>
      <c r="E1602" s="1" t="s">
        <v>351</v>
      </c>
      <c r="F1602" s="62" t="str">
        <f t="shared" si="314"/>
        <v>60616</v>
      </c>
      <c r="G1602" s="255">
        <v>10620070</v>
      </c>
      <c r="H1602" s="1" t="s">
        <v>385</v>
      </c>
      <c r="I1602" s="61">
        <v>14</v>
      </c>
      <c r="J1602" s="61">
        <v>7.1</v>
      </c>
      <c r="K1602" s="61">
        <v>8.4</v>
      </c>
      <c r="L1602" s="69">
        <f t="shared" si="315"/>
        <v>0.99399999999999988</v>
      </c>
      <c r="M1602" s="69">
        <f t="shared" si="316"/>
        <v>1.1760000000000002</v>
      </c>
      <c r="N1602" s="56">
        <f>INDEX(Rate_Chart!$A$1:$AK$127,MATCH(Data!J1602,Rate_Chart!$A$1:$A$127,0),MATCH(Data!K1602,Rate_Chart!$A$1:$AK$1,0))</f>
        <v>57.506449999999994</v>
      </c>
      <c r="O1602" s="57">
        <f t="shared" si="317"/>
        <v>805.09029999999996</v>
      </c>
      <c r="P1602" s="58">
        <f t="shared" si="318"/>
        <v>452.80669291338575</v>
      </c>
      <c r="Q1602" s="58">
        <f t="shared" si="319"/>
        <v>301.87112860892381</v>
      </c>
      <c r="R1602" s="66">
        <f t="shared" si="320"/>
        <v>14.08908025</v>
      </c>
      <c r="S1602" s="64">
        <f t="shared" si="321"/>
        <v>52.5</v>
      </c>
      <c r="T1602" s="66">
        <f t="shared" si="322"/>
        <v>871.67938024999989</v>
      </c>
      <c r="U1602" s="68">
        <f t="shared" si="323"/>
        <v>62.262812874999995</v>
      </c>
      <c r="V1602" s="68">
        <f t="shared" si="324"/>
        <v>490.25836909448816</v>
      </c>
      <c r="W1602" s="68">
        <f t="shared" si="325"/>
        <v>326.83891272965877</v>
      </c>
    </row>
    <row r="1603" spans="1:23" x14ac:dyDescent="0.25">
      <c r="A1603" s="1" t="s">
        <v>924</v>
      </c>
      <c r="B1603" s="1" t="s">
        <v>395</v>
      </c>
      <c r="C1603" s="1" t="s">
        <v>589</v>
      </c>
      <c r="D1603" s="1" t="s">
        <v>865</v>
      </c>
      <c r="E1603" s="1" t="s">
        <v>351</v>
      </c>
      <c r="F1603" s="62" t="str">
        <f t="shared" si="314"/>
        <v>60616</v>
      </c>
      <c r="G1603" s="255">
        <v>10620070</v>
      </c>
      <c r="H1603" s="1" t="s">
        <v>386</v>
      </c>
      <c r="I1603" s="61">
        <v>52</v>
      </c>
      <c r="J1603" s="61">
        <v>3</v>
      </c>
      <c r="K1603" s="61">
        <v>8</v>
      </c>
      <c r="L1603" s="69">
        <f t="shared" si="315"/>
        <v>1.56</v>
      </c>
      <c r="M1603" s="69">
        <f t="shared" si="316"/>
        <v>4.16</v>
      </c>
      <c r="N1603" s="56">
        <f>INDEX(Rate_Chart!$A$1:$AK$127,MATCH(Data!J1603,Rate_Chart!$A$1:$A$127,0),MATCH(Data!K1603,Rate_Chart!$A$1:$AK$1,0))</f>
        <v>34.751112000000006</v>
      </c>
      <c r="O1603" s="57">
        <f t="shared" si="317"/>
        <v>1807.0578240000004</v>
      </c>
      <c r="P1603" s="58">
        <f t="shared" si="318"/>
        <v>417.01334400000002</v>
      </c>
      <c r="Q1603" s="58">
        <f t="shared" si="319"/>
        <v>278.00889599999999</v>
      </c>
      <c r="R1603" s="66">
        <f t="shared" si="320"/>
        <v>31.623511920000009</v>
      </c>
      <c r="S1603" s="64">
        <f t="shared" si="321"/>
        <v>195</v>
      </c>
      <c r="T1603" s="66">
        <f t="shared" si="322"/>
        <v>2033.6813359200005</v>
      </c>
      <c r="U1603" s="68">
        <f t="shared" si="323"/>
        <v>39.109256460000012</v>
      </c>
      <c r="V1603" s="68">
        <f t="shared" si="324"/>
        <v>469.31107752000008</v>
      </c>
      <c r="W1603" s="68">
        <f t="shared" si="325"/>
        <v>312.87405168000004</v>
      </c>
    </row>
    <row r="1604" spans="1:23" x14ac:dyDescent="0.25">
      <c r="A1604" s="1" t="s">
        <v>921</v>
      </c>
      <c r="B1604" s="1" t="s">
        <v>394</v>
      </c>
      <c r="C1604" s="1" t="s">
        <v>589</v>
      </c>
      <c r="D1604" s="1" t="s">
        <v>865</v>
      </c>
      <c r="E1604" s="1" t="s">
        <v>352</v>
      </c>
      <c r="F1604" s="62" t="str">
        <f t="shared" si="314"/>
        <v>60617</v>
      </c>
      <c r="G1604" s="255">
        <v>10620064</v>
      </c>
      <c r="H1604" s="1" t="s">
        <v>385</v>
      </c>
      <c r="I1604" s="61">
        <v>54</v>
      </c>
      <c r="J1604" s="61">
        <v>6.8</v>
      </c>
      <c r="K1604" s="61">
        <v>8.8000000000000007</v>
      </c>
      <c r="L1604" s="69">
        <f t="shared" si="315"/>
        <v>3.6719999999999997</v>
      </c>
      <c r="M1604" s="69">
        <f t="shared" si="316"/>
        <v>4.7520000000000007</v>
      </c>
      <c r="N1604" s="56">
        <f>INDEX(Rate_Chart!$A$1:$AK$127,MATCH(Data!J1604,Rate_Chart!$A$1:$A$127,0),MATCH(Data!K1604,Rate_Chart!$A$1:$AK$1,0))</f>
        <v>56.212200000000003</v>
      </c>
      <c r="O1604" s="57">
        <f t="shared" si="317"/>
        <v>3035.4588000000003</v>
      </c>
      <c r="P1604" s="58">
        <f t="shared" si="318"/>
        <v>443.78052631578947</v>
      </c>
      <c r="Q1604" s="58">
        <f t="shared" si="319"/>
        <v>295.8536842105263</v>
      </c>
      <c r="R1604" s="66">
        <f t="shared" si="320"/>
        <v>53.120529000000012</v>
      </c>
      <c r="S1604" s="64">
        <f t="shared" si="321"/>
        <v>202.5</v>
      </c>
      <c r="T1604" s="66">
        <f t="shared" si="322"/>
        <v>3291.0793290000001</v>
      </c>
      <c r="U1604" s="68">
        <f t="shared" si="323"/>
        <v>60.945913500000003</v>
      </c>
      <c r="V1604" s="68">
        <f t="shared" si="324"/>
        <v>481.15194868421054</v>
      </c>
      <c r="W1604" s="68">
        <f t="shared" si="325"/>
        <v>320.76796578947369</v>
      </c>
    </row>
    <row r="1605" spans="1:23" x14ac:dyDescent="0.25">
      <c r="A1605" s="1" t="s">
        <v>921</v>
      </c>
      <c r="B1605" s="1" t="s">
        <v>394</v>
      </c>
      <c r="C1605" s="1" t="s">
        <v>589</v>
      </c>
      <c r="D1605" s="1" t="s">
        <v>865</v>
      </c>
      <c r="E1605" s="1" t="s">
        <v>352</v>
      </c>
      <c r="F1605" s="62" t="str">
        <f t="shared" ref="F1605:F1668" si="326">MID(E1605,2,5)</f>
        <v>60617</v>
      </c>
      <c r="G1605" s="255">
        <v>10620064</v>
      </c>
      <c r="H1605" s="1" t="s">
        <v>386</v>
      </c>
      <c r="I1605" s="61">
        <v>56</v>
      </c>
      <c r="J1605" s="61">
        <v>3.4</v>
      </c>
      <c r="K1605" s="61">
        <v>8.1</v>
      </c>
      <c r="L1605" s="69">
        <f t="shared" si="315"/>
        <v>1.9040000000000001</v>
      </c>
      <c r="M1605" s="69">
        <f t="shared" si="316"/>
        <v>4.5359999999999996</v>
      </c>
      <c r="N1605" s="56">
        <f>INDEX(Rate_Chart!$A$1:$AK$127,MATCH(Data!J1605,Rate_Chart!$A$1:$A$127,0),MATCH(Data!K1605,Rate_Chart!$A$1:$AK$1,0))</f>
        <v>36.697125900000003</v>
      </c>
      <c r="O1605" s="57">
        <f t="shared" si="317"/>
        <v>2055.0390504000002</v>
      </c>
      <c r="P1605" s="58">
        <f t="shared" si="318"/>
        <v>417.01279431818188</v>
      </c>
      <c r="Q1605" s="58">
        <f t="shared" si="319"/>
        <v>278.00852954545456</v>
      </c>
      <c r="R1605" s="66">
        <f t="shared" si="320"/>
        <v>35.963183382000004</v>
      </c>
      <c r="S1605" s="64">
        <f t="shared" si="321"/>
        <v>210</v>
      </c>
      <c r="T1605" s="66">
        <f t="shared" si="322"/>
        <v>2301.0022337820001</v>
      </c>
      <c r="U1605" s="68">
        <f t="shared" si="323"/>
        <v>41.089325603250003</v>
      </c>
      <c r="V1605" s="68">
        <f t="shared" si="324"/>
        <v>466.92415458238645</v>
      </c>
      <c r="W1605" s="68">
        <f t="shared" si="325"/>
        <v>311.28276972159097</v>
      </c>
    </row>
    <row r="1606" spans="1:23" x14ac:dyDescent="0.25">
      <c r="A1606" s="1" t="s">
        <v>921</v>
      </c>
      <c r="B1606" s="1" t="s">
        <v>395</v>
      </c>
      <c r="C1606" s="1" t="s">
        <v>589</v>
      </c>
      <c r="D1606" s="1" t="s">
        <v>865</v>
      </c>
      <c r="E1606" s="1" t="s">
        <v>352</v>
      </c>
      <c r="F1606" s="62" t="str">
        <f t="shared" si="326"/>
        <v>60617</v>
      </c>
      <c r="G1606" s="255">
        <v>10620064</v>
      </c>
      <c r="H1606" s="1" t="s">
        <v>385</v>
      </c>
      <c r="I1606" s="61">
        <v>55</v>
      </c>
      <c r="J1606" s="61">
        <v>6.6</v>
      </c>
      <c r="K1606" s="61">
        <v>8.8000000000000007</v>
      </c>
      <c r="L1606" s="69">
        <f t="shared" si="315"/>
        <v>3.63</v>
      </c>
      <c r="M1606" s="69">
        <f t="shared" si="316"/>
        <v>4.8400000000000007</v>
      </c>
      <c r="N1606" s="56">
        <f>INDEX(Rate_Chart!$A$1:$AK$127,MATCH(Data!J1606,Rate_Chart!$A$1:$A$127,0),MATCH(Data!K1606,Rate_Chart!$A$1:$AK$1,0))</f>
        <v>54.558900000000001</v>
      </c>
      <c r="O1606" s="57">
        <f t="shared" si="317"/>
        <v>3000.7395000000001</v>
      </c>
      <c r="P1606" s="58">
        <f t="shared" si="318"/>
        <v>437.63823529411764</v>
      </c>
      <c r="Q1606" s="58">
        <f t="shared" si="319"/>
        <v>291.75882352941176</v>
      </c>
      <c r="R1606" s="66">
        <f t="shared" si="320"/>
        <v>52.512941250000004</v>
      </c>
      <c r="S1606" s="64">
        <f t="shared" si="321"/>
        <v>206.25</v>
      </c>
      <c r="T1606" s="66">
        <f t="shared" si="322"/>
        <v>3259.5024412500002</v>
      </c>
      <c r="U1606" s="68">
        <f t="shared" si="323"/>
        <v>59.263680750000006</v>
      </c>
      <c r="V1606" s="68">
        <f t="shared" si="324"/>
        <v>475.37711831550803</v>
      </c>
      <c r="W1606" s="68">
        <f t="shared" si="325"/>
        <v>316.91807887700537</v>
      </c>
    </row>
    <row r="1607" spans="1:23" x14ac:dyDescent="0.25">
      <c r="A1607" s="1" t="s">
        <v>921</v>
      </c>
      <c r="B1607" s="1" t="s">
        <v>395</v>
      </c>
      <c r="C1607" s="1" t="s">
        <v>589</v>
      </c>
      <c r="D1607" s="1" t="s">
        <v>865</v>
      </c>
      <c r="E1607" s="1" t="s">
        <v>352</v>
      </c>
      <c r="F1607" s="62" t="str">
        <f t="shared" si="326"/>
        <v>60617</v>
      </c>
      <c r="G1607" s="255">
        <v>10620064</v>
      </c>
      <c r="H1607" s="1" t="s">
        <v>386</v>
      </c>
      <c r="I1607" s="61">
        <v>35</v>
      </c>
      <c r="J1607" s="61">
        <v>3.3</v>
      </c>
      <c r="K1607" s="61">
        <v>8.1</v>
      </c>
      <c r="L1607" s="69">
        <f t="shared" si="315"/>
        <v>1.155</v>
      </c>
      <c r="M1607" s="69">
        <f t="shared" si="316"/>
        <v>2.835</v>
      </c>
      <c r="N1607" s="56">
        <f>INDEX(Rate_Chart!$A$1:$AK$127,MATCH(Data!J1607,Rate_Chart!$A$1:$A$127,0),MATCH(Data!K1607,Rate_Chart!$A$1:$AK$1,0))</f>
        <v>36.280125900000002</v>
      </c>
      <c r="O1607" s="57">
        <f t="shared" si="317"/>
        <v>1269.8044065000001</v>
      </c>
      <c r="P1607" s="58">
        <f t="shared" si="318"/>
        <v>417.0129413793104</v>
      </c>
      <c r="Q1607" s="58">
        <f t="shared" si="319"/>
        <v>278.00862758620696</v>
      </c>
      <c r="R1607" s="66">
        <f t="shared" si="320"/>
        <v>22.221577113750005</v>
      </c>
      <c r="S1607" s="64">
        <f t="shared" si="321"/>
        <v>131.25</v>
      </c>
      <c r="T1607" s="66">
        <f t="shared" si="322"/>
        <v>1423.2759836137502</v>
      </c>
      <c r="U1607" s="68">
        <f t="shared" si="323"/>
        <v>40.665028103250009</v>
      </c>
      <c r="V1607" s="68">
        <f t="shared" si="324"/>
        <v>467.41411612931046</v>
      </c>
      <c r="W1607" s="68">
        <f t="shared" si="325"/>
        <v>311.60941075287366</v>
      </c>
    </row>
    <row r="1608" spans="1:23" x14ac:dyDescent="0.25">
      <c r="A1608" s="1" t="s">
        <v>902</v>
      </c>
      <c r="B1608" s="1" t="s">
        <v>394</v>
      </c>
      <c r="C1608" s="1" t="s">
        <v>589</v>
      </c>
      <c r="D1608" s="1" t="s">
        <v>865</v>
      </c>
      <c r="E1608" s="1" t="s">
        <v>352</v>
      </c>
      <c r="F1608" s="62" t="str">
        <f t="shared" si="326"/>
        <v>60617</v>
      </c>
      <c r="G1608" s="255">
        <v>10620064</v>
      </c>
      <c r="H1608" s="1" t="s">
        <v>385</v>
      </c>
      <c r="I1608" s="61">
        <v>51</v>
      </c>
      <c r="J1608" s="61">
        <v>6.5</v>
      </c>
      <c r="K1608" s="61">
        <v>8.8000000000000007</v>
      </c>
      <c r="L1608" s="69">
        <f t="shared" si="315"/>
        <v>3.3149999999999999</v>
      </c>
      <c r="M1608" s="69">
        <f t="shared" si="316"/>
        <v>4.4880000000000004</v>
      </c>
      <c r="N1608" s="56">
        <f>INDEX(Rate_Chart!$A$1:$AK$127,MATCH(Data!J1608,Rate_Chart!$A$1:$A$127,0),MATCH(Data!K1608,Rate_Chart!$A$1:$AK$1,0))</f>
        <v>53.732250000000001</v>
      </c>
      <c r="O1608" s="57">
        <f t="shared" si="317"/>
        <v>2740.3447500000002</v>
      </c>
      <c r="P1608" s="58">
        <f t="shared" si="318"/>
        <v>434.49258760107813</v>
      </c>
      <c r="Q1608" s="58">
        <f t="shared" si="319"/>
        <v>289.66172506738542</v>
      </c>
      <c r="R1608" s="66">
        <f t="shared" si="320"/>
        <v>47.956033125000005</v>
      </c>
      <c r="S1608" s="64">
        <f t="shared" si="321"/>
        <v>191.25</v>
      </c>
      <c r="T1608" s="66">
        <f t="shared" si="322"/>
        <v>2979.5507831250002</v>
      </c>
      <c r="U1608" s="68">
        <f t="shared" si="323"/>
        <v>58.422564375</v>
      </c>
      <c r="V1608" s="68">
        <f t="shared" si="324"/>
        <v>472.41965801886789</v>
      </c>
      <c r="W1608" s="68">
        <f t="shared" si="325"/>
        <v>314.94643867924526</v>
      </c>
    </row>
    <row r="1609" spans="1:23" x14ac:dyDescent="0.25">
      <c r="A1609" s="1" t="s">
        <v>902</v>
      </c>
      <c r="B1609" s="1" t="s">
        <v>394</v>
      </c>
      <c r="C1609" s="1" t="s">
        <v>589</v>
      </c>
      <c r="D1609" s="1" t="s">
        <v>865</v>
      </c>
      <c r="E1609" s="1" t="s">
        <v>352</v>
      </c>
      <c r="F1609" s="62" t="str">
        <f t="shared" si="326"/>
        <v>60617</v>
      </c>
      <c r="G1609" s="255">
        <v>10620064</v>
      </c>
      <c r="H1609" s="1" t="s">
        <v>386</v>
      </c>
      <c r="I1609" s="61">
        <v>47</v>
      </c>
      <c r="J1609" s="61">
        <v>3.5</v>
      </c>
      <c r="K1609" s="61">
        <v>8.1</v>
      </c>
      <c r="L1609" s="69">
        <f t="shared" si="315"/>
        <v>1.645</v>
      </c>
      <c r="M1609" s="69">
        <f t="shared" si="316"/>
        <v>3.8069999999999999</v>
      </c>
      <c r="N1609" s="56">
        <f>INDEX(Rate_Chart!$A$1:$AK$127,MATCH(Data!J1609,Rate_Chart!$A$1:$A$127,0),MATCH(Data!K1609,Rate_Chart!$A$1:$AK$1,0))</f>
        <v>37.114125900000005</v>
      </c>
      <c r="O1609" s="57">
        <f t="shared" si="317"/>
        <v>1744.3639173000001</v>
      </c>
      <c r="P1609" s="58">
        <f t="shared" si="318"/>
        <v>417.01265056179784</v>
      </c>
      <c r="Q1609" s="58">
        <f t="shared" si="319"/>
        <v>278.00843370786521</v>
      </c>
      <c r="R1609" s="66">
        <f t="shared" si="320"/>
        <v>30.526368552750004</v>
      </c>
      <c r="S1609" s="64">
        <f t="shared" si="321"/>
        <v>176.25</v>
      </c>
      <c r="T1609" s="66">
        <f t="shared" si="322"/>
        <v>1951.1402858527501</v>
      </c>
      <c r="U1609" s="68">
        <f t="shared" si="323"/>
        <v>41.513623103250005</v>
      </c>
      <c r="V1609" s="68">
        <f t="shared" si="324"/>
        <v>466.44520340730344</v>
      </c>
      <c r="W1609" s="68">
        <f t="shared" si="325"/>
        <v>310.96346893820231</v>
      </c>
    </row>
    <row r="1610" spans="1:23" x14ac:dyDescent="0.25">
      <c r="A1610" s="1" t="s">
        <v>902</v>
      </c>
      <c r="B1610" s="1" t="s">
        <v>395</v>
      </c>
      <c r="C1610" s="1" t="s">
        <v>589</v>
      </c>
      <c r="D1610" s="1" t="s">
        <v>865</v>
      </c>
      <c r="E1610" s="1" t="s">
        <v>352</v>
      </c>
      <c r="F1610" s="62" t="str">
        <f t="shared" si="326"/>
        <v>60617</v>
      </c>
      <c r="G1610" s="255">
        <v>10620064</v>
      </c>
      <c r="H1610" s="1" t="s">
        <v>385</v>
      </c>
      <c r="I1610" s="61">
        <v>55</v>
      </c>
      <c r="J1610" s="61">
        <v>5.9</v>
      </c>
      <c r="K1610" s="61">
        <v>8.8000000000000007</v>
      </c>
      <c r="L1610" s="69">
        <f t="shared" si="315"/>
        <v>3.2450000000000001</v>
      </c>
      <c r="M1610" s="69">
        <f t="shared" si="316"/>
        <v>4.8400000000000007</v>
      </c>
      <c r="N1610" s="56">
        <f>INDEX(Rate_Chart!$A$1:$AK$127,MATCH(Data!J1610,Rate_Chart!$A$1:$A$127,0),MATCH(Data!K1610,Rate_Chart!$A$1:$AK$1,0))</f>
        <v>48.772350000000003</v>
      </c>
      <c r="O1610" s="57">
        <f t="shared" si="317"/>
        <v>2682.4792500000003</v>
      </c>
      <c r="P1610" s="58">
        <f t="shared" si="318"/>
        <v>414.49589235127479</v>
      </c>
      <c r="Q1610" s="58">
        <f t="shared" si="319"/>
        <v>276.33059490084986</v>
      </c>
      <c r="R1610" s="66">
        <f t="shared" si="320"/>
        <v>46.943386875000009</v>
      </c>
      <c r="S1610" s="64">
        <f t="shared" si="321"/>
        <v>206.25</v>
      </c>
      <c r="T1610" s="66">
        <f t="shared" si="322"/>
        <v>2935.6726368750005</v>
      </c>
      <c r="U1610" s="68">
        <f t="shared" si="323"/>
        <v>53.375866125000009</v>
      </c>
      <c r="V1610" s="68">
        <f t="shared" si="324"/>
        <v>453.6192588526913</v>
      </c>
      <c r="W1610" s="68">
        <f t="shared" si="325"/>
        <v>302.41283923512754</v>
      </c>
    </row>
    <row r="1611" spans="1:23" x14ac:dyDescent="0.25">
      <c r="A1611" s="1" t="s">
        <v>902</v>
      </c>
      <c r="B1611" s="1" t="s">
        <v>395</v>
      </c>
      <c r="C1611" s="1" t="s">
        <v>589</v>
      </c>
      <c r="D1611" s="1" t="s">
        <v>865</v>
      </c>
      <c r="E1611" s="1" t="s">
        <v>352</v>
      </c>
      <c r="F1611" s="62" t="str">
        <f t="shared" si="326"/>
        <v>60617</v>
      </c>
      <c r="G1611" s="255">
        <v>10620064</v>
      </c>
      <c r="H1611" s="1" t="s">
        <v>386</v>
      </c>
      <c r="I1611" s="61">
        <v>34</v>
      </c>
      <c r="J1611" s="61">
        <v>3.6</v>
      </c>
      <c r="K1611" s="61">
        <v>8.1999999999999993</v>
      </c>
      <c r="L1611" s="69">
        <f t="shared" si="315"/>
        <v>1.224</v>
      </c>
      <c r="M1611" s="69">
        <f t="shared" si="316"/>
        <v>2.7879999999999994</v>
      </c>
      <c r="N1611" s="56">
        <f>INDEX(Rate_Chart!$A$1:$AK$127,MATCH(Data!J1611,Rate_Chart!$A$1:$A$127,0),MATCH(Data!K1611,Rate_Chart!$A$1:$AK$1,0))</f>
        <v>37.809139800000004</v>
      </c>
      <c r="O1611" s="57">
        <f t="shared" si="317"/>
        <v>1285.5107532000002</v>
      </c>
      <c r="P1611" s="58">
        <f t="shared" si="318"/>
        <v>417.01257132352941</v>
      </c>
      <c r="Q1611" s="58">
        <f t="shared" si="319"/>
        <v>278.00838088235292</v>
      </c>
      <c r="R1611" s="66">
        <f t="shared" si="320"/>
        <v>22.496438181000006</v>
      </c>
      <c r="S1611" s="64">
        <f t="shared" si="321"/>
        <v>127.5</v>
      </c>
      <c r="T1611" s="66">
        <f t="shared" si="322"/>
        <v>1435.5071913810002</v>
      </c>
      <c r="U1611" s="68">
        <f t="shared" si="323"/>
        <v>42.220799746500006</v>
      </c>
      <c r="V1611" s="68">
        <f t="shared" si="324"/>
        <v>465.67058543933825</v>
      </c>
      <c r="W1611" s="68">
        <f t="shared" si="325"/>
        <v>310.44705695955884</v>
      </c>
    </row>
    <row r="1612" spans="1:23" x14ac:dyDescent="0.25">
      <c r="A1612" s="1" t="s">
        <v>903</v>
      </c>
      <c r="B1612" s="1" t="s">
        <v>394</v>
      </c>
      <c r="C1612" s="1" t="s">
        <v>589</v>
      </c>
      <c r="D1612" s="1" t="s">
        <v>865</v>
      </c>
      <c r="E1612" s="1" t="s">
        <v>352</v>
      </c>
      <c r="F1612" s="62" t="str">
        <f t="shared" si="326"/>
        <v>60617</v>
      </c>
      <c r="G1612" s="255">
        <v>10620064</v>
      </c>
      <c r="H1612" s="1" t="s">
        <v>385</v>
      </c>
      <c r="I1612" s="61">
        <v>23</v>
      </c>
      <c r="J1612" s="61">
        <v>7.5</v>
      </c>
      <c r="K1612" s="61">
        <v>8.8000000000000007</v>
      </c>
      <c r="L1612" s="69">
        <f t="shared" si="315"/>
        <v>1.7250000000000001</v>
      </c>
      <c r="M1612" s="69">
        <f t="shared" si="316"/>
        <v>2.024</v>
      </c>
      <c r="N1612" s="56">
        <f>INDEX(Rate_Chart!$A$1:$AK$127,MATCH(Data!J1612,Rate_Chart!$A$1:$A$127,0),MATCH(Data!K1612,Rate_Chart!$A$1:$AK$1,0))</f>
        <v>61.998750000000001</v>
      </c>
      <c r="O1612" s="57">
        <f t="shared" si="317"/>
        <v>1425.9712500000001</v>
      </c>
      <c r="P1612" s="58">
        <f t="shared" si="318"/>
        <v>463.83104738154617</v>
      </c>
      <c r="Q1612" s="58">
        <f t="shared" si="319"/>
        <v>309.22069825436409</v>
      </c>
      <c r="R1612" s="66">
        <f t="shared" si="320"/>
        <v>24.954496875000004</v>
      </c>
      <c r="S1612" s="64">
        <f t="shared" si="321"/>
        <v>86.25</v>
      </c>
      <c r="T1612" s="66">
        <f t="shared" si="322"/>
        <v>1537.175746875</v>
      </c>
      <c r="U1612" s="68">
        <f t="shared" si="323"/>
        <v>66.833728124999993</v>
      </c>
      <c r="V1612" s="68">
        <f t="shared" si="324"/>
        <v>500.00295355361595</v>
      </c>
      <c r="W1612" s="68">
        <f t="shared" si="325"/>
        <v>333.33530236907728</v>
      </c>
    </row>
    <row r="1613" spans="1:23" x14ac:dyDescent="0.25">
      <c r="A1613" s="1" t="s">
        <v>903</v>
      </c>
      <c r="B1613" s="1" t="s">
        <v>395</v>
      </c>
      <c r="C1613" s="1" t="s">
        <v>589</v>
      </c>
      <c r="D1613" s="1" t="s">
        <v>865</v>
      </c>
      <c r="E1613" s="1" t="s">
        <v>352</v>
      </c>
      <c r="F1613" s="62" t="str">
        <f t="shared" si="326"/>
        <v>60617</v>
      </c>
      <c r="G1613" s="255">
        <v>10620064</v>
      </c>
      <c r="H1613" s="1" t="s">
        <v>385</v>
      </c>
      <c r="I1613" s="61">
        <v>53</v>
      </c>
      <c r="J1613" s="61">
        <v>6.2</v>
      </c>
      <c r="K1613" s="61">
        <v>8.8000000000000007</v>
      </c>
      <c r="L1613" s="69">
        <f t="shared" si="315"/>
        <v>3.286</v>
      </c>
      <c r="M1613" s="69">
        <f t="shared" si="316"/>
        <v>4.6640000000000006</v>
      </c>
      <c r="N1613" s="56">
        <f>INDEX(Rate_Chart!$A$1:$AK$127,MATCH(Data!J1613,Rate_Chart!$A$1:$A$127,0),MATCH(Data!K1613,Rate_Chart!$A$1:$AK$1,0))</f>
        <v>51.252300000000005</v>
      </c>
      <c r="O1613" s="57">
        <f t="shared" si="317"/>
        <v>2716.3719000000001</v>
      </c>
      <c r="P1613" s="58">
        <f t="shared" si="318"/>
        <v>424.74281767955802</v>
      </c>
      <c r="Q1613" s="58">
        <f t="shared" si="319"/>
        <v>283.1618784530387</v>
      </c>
      <c r="R1613" s="66">
        <f t="shared" si="320"/>
        <v>47.536508250000004</v>
      </c>
      <c r="S1613" s="64">
        <f t="shared" si="321"/>
        <v>198.75</v>
      </c>
      <c r="T1613" s="66">
        <f t="shared" si="322"/>
        <v>2962.6584082500003</v>
      </c>
      <c r="U1613" s="68">
        <f t="shared" si="323"/>
        <v>55.899215250000005</v>
      </c>
      <c r="V1613" s="68">
        <f t="shared" si="324"/>
        <v>463.25316505524864</v>
      </c>
      <c r="W1613" s="68">
        <f t="shared" si="325"/>
        <v>308.83544337016576</v>
      </c>
    </row>
    <row r="1614" spans="1:23" x14ac:dyDescent="0.25">
      <c r="A1614" s="1" t="s">
        <v>903</v>
      </c>
      <c r="B1614" s="1" t="s">
        <v>395</v>
      </c>
      <c r="C1614" s="1" t="s">
        <v>589</v>
      </c>
      <c r="D1614" s="1" t="s">
        <v>865</v>
      </c>
      <c r="E1614" s="1" t="s">
        <v>352</v>
      </c>
      <c r="F1614" s="62" t="str">
        <f t="shared" si="326"/>
        <v>60617</v>
      </c>
      <c r="G1614" s="255">
        <v>10620064</v>
      </c>
      <c r="H1614" s="1" t="s">
        <v>386</v>
      </c>
      <c r="I1614" s="61">
        <v>34</v>
      </c>
      <c r="J1614" s="61">
        <v>3.3</v>
      </c>
      <c r="K1614" s="61">
        <v>8.1</v>
      </c>
      <c r="L1614" s="69">
        <f t="shared" si="315"/>
        <v>1.1219999999999999</v>
      </c>
      <c r="M1614" s="69">
        <f t="shared" si="316"/>
        <v>2.7539999999999996</v>
      </c>
      <c r="N1614" s="56">
        <f>INDEX(Rate_Chart!$A$1:$AK$127,MATCH(Data!J1614,Rate_Chart!$A$1:$A$127,0),MATCH(Data!K1614,Rate_Chart!$A$1:$AK$1,0))</f>
        <v>36.280125900000002</v>
      </c>
      <c r="O1614" s="57">
        <f t="shared" si="317"/>
        <v>1233.5242806000001</v>
      </c>
      <c r="P1614" s="58">
        <f t="shared" si="318"/>
        <v>417.0129413793104</v>
      </c>
      <c r="Q1614" s="58">
        <f t="shared" si="319"/>
        <v>278.00862758620696</v>
      </c>
      <c r="R1614" s="66">
        <f t="shared" si="320"/>
        <v>21.586674910500005</v>
      </c>
      <c r="S1614" s="64">
        <f t="shared" si="321"/>
        <v>127.5</v>
      </c>
      <c r="T1614" s="66">
        <f t="shared" si="322"/>
        <v>1382.6109555105002</v>
      </c>
      <c r="U1614" s="68">
        <f t="shared" si="323"/>
        <v>40.665028103250002</v>
      </c>
      <c r="V1614" s="68">
        <f t="shared" si="324"/>
        <v>467.4141161293104</v>
      </c>
      <c r="W1614" s="68">
        <f t="shared" si="325"/>
        <v>311.6094107528736</v>
      </c>
    </row>
    <row r="1615" spans="1:23" x14ac:dyDescent="0.25">
      <c r="A1615" s="1" t="s">
        <v>904</v>
      </c>
      <c r="B1615" s="1" t="s">
        <v>394</v>
      </c>
      <c r="C1615" s="1" t="s">
        <v>589</v>
      </c>
      <c r="D1615" s="1" t="s">
        <v>865</v>
      </c>
      <c r="E1615" s="1" t="s">
        <v>352</v>
      </c>
      <c r="F1615" s="62" t="str">
        <f t="shared" si="326"/>
        <v>60617</v>
      </c>
      <c r="G1615" s="255">
        <v>10620064</v>
      </c>
      <c r="H1615" s="1" t="s">
        <v>385</v>
      </c>
      <c r="I1615" s="61">
        <v>64</v>
      </c>
      <c r="J1615" s="61">
        <v>6.2</v>
      </c>
      <c r="K1615" s="61">
        <v>8.8000000000000007</v>
      </c>
      <c r="L1615" s="69">
        <f t="shared" ref="L1615:L1678" si="327">J1615*I1615/100</f>
        <v>3.968</v>
      </c>
      <c r="M1615" s="69">
        <f t="shared" ref="M1615:M1678" si="328">K1615*I1615/100</f>
        <v>5.6320000000000006</v>
      </c>
      <c r="N1615" s="56">
        <f>INDEX(Rate_Chart!$A$1:$AK$127,MATCH(Data!J1615,Rate_Chart!$A$1:$A$127,0),MATCH(Data!K1615,Rate_Chart!$A$1:$AK$1,0))</f>
        <v>51.252300000000005</v>
      </c>
      <c r="O1615" s="57">
        <f t="shared" ref="O1615:O1678" si="329">N1615*I1615</f>
        <v>3280.1472000000003</v>
      </c>
      <c r="P1615" s="58">
        <f t="shared" ref="P1615:P1678" si="330">N1615/(J1615%+K1615%*2/3)</f>
        <v>424.74281767955802</v>
      </c>
      <c r="Q1615" s="58">
        <f t="shared" ref="Q1615:Q1678" si="331">P1615*2/3</f>
        <v>283.1618784530387</v>
      </c>
      <c r="R1615" s="66">
        <f t="shared" ref="R1615:R1678" si="332">O1615*1.75%</f>
        <v>57.40257600000001</v>
      </c>
      <c r="S1615" s="64">
        <f t="shared" ref="S1615:S1678" si="333">I1615*3.75</f>
        <v>240</v>
      </c>
      <c r="T1615" s="66">
        <f t="shared" ref="T1615:T1678" si="334">R1615+S1615+O1615</f>
        <v>3577.5497760000003</v>
      </c>
      <c r="U1615" s="68">
        <f t="shared" ref="U1615:U1678" si="335">T1615/I1615</f>
        <v>55.899215250000005</v>
      </c>
      <c r="V1615" s="68">
        <f t="shared" ref="V1615:V1678" si="336">U1615/(J1615%+K1615%*2/3)</f>
        <v>463.25316505524864</v>
      </c>
      <c r="W1615" s="68">
        <f t="shared" ref="W1615:W1678" si="337">V1615*2/3</f>
        <v>308.83544337016576</v>
      </c>
    </row>
    <row r="1616" spans="1:23" x14ac:dyDescent="0.25">
      <c r="A1616" s="1" t="s">
        <v>904</v>
      </c>
      <c r="B1616" s="1" t="s">
        <v>394</v>
      </c>
      <c r="C1616" s="1" t="s">
        <v>589</v>
      </c>
      <c r="D1616" s="1" t="s">
        <v>865</v>
      </c>
      <c r="E1616" s="1" t="s">
        <v>352</v>
      </c>
      <c r="F1616" s="62" t="str">
        <f t="shared" si="326"/>
        <v>60617</v>
      </c>
      <c r="G1616" s="255">
        <v>10620064</v>
      </c>
      <c r="H1616" s="1" t="s">
        <v>386</v>
      </c>
      <c r="I1616" s="61">
        <v>48</v>
      </c>
      <c r="J1616" s="61">
        <v>3.7</v>
      </c>
      <c r="K1616" s="61">
        <v>8.1</v>
      </c>
      <c r="L1616" s="69">
        <f t="shared" si="327"/>
        <v>1.7760000000000002</v>
      </c>
      <c r="M1616" s="69">
        <f t="shared" si="328"/>
        <v>3.8879999999999995</v>
      </c>
      <c r="N1616" s="56">
        <f>INDEX(Rate_Chart!$A$1:$AK$127,MATCH(Data!J1616,Rate_Chart!$A$1:$A$127,0),MATCH(Data!K1616,Rate_Chart!$A$1:$AK$1,0))</f>
        <v>37.948125900000008</v>
      </c>
      <c r="O1616" s="57">
        <f t="shared" si="329"/>
        <v>1821.5100432000004</v>
      </c>
      <c r="P1616" s="58">
        <f t="shared" si="330"/>
        <v>417.01237252747262</v>
      </c>
      <c r="Q1616" s="58">
        <f t="shared" si="331"/>
        <v>278.00824835164843</v>
      </c>
      <c r="R1616" s="66">
        <f t="shared" si="332"/>
        <v>31.87642575600001</v>
      </c>
      <c r="S1616" s="64">
        <f t="shared" si="333"/>
        <v>180</v>
      </c>
      <c r="T1616" s="66">
        <f t="shared" si="334"/>
        <v>2033.3864689560005</v>
      </c>
      <c r="U1616" s="68">
        <f t="shared" si="335"/>
        <v>42.362218103250008</v>
      </c>
      <c r="V1616" s="68">
        <f t="shared" si="336"/>
        <v>465.51888025549459</v>
      </c>
      <c r="W1616" s="68">
        <f t="shared" si="337"/>
        <v>310.34592017032975</v>
      </c>
    </row>
    <row r="1617" spans="1:23" x14ac:dyDescent="0.25">
      <c r="A1617" s="1" t="s">
        <v>904</v>
      </c>
      <c r="B1617" s="1" t="s">
        <v>395</v>
      </c>
      <c r="C1617" s="1" t="s">
        <v>589</v>
      </c>
      <c r="D1617" s="1" t="s">
        <v>865</v>
      </c>
      <c r="E1617" s="1" t="s">
        <v>352</v>
      </c>
      <c r="F1617" s="62" t="str">
        <f t="shared" si="326"/>
        <v>60617</v>
      </c>
      <c r="G1617" s="255">
        <v>10620064</v>
      </c>
      <c r="H1617" s="1" t="s">
        <v>385</v>
      </c>
      <c r="I1617" s="61">
        <v>48</v>
      </c>
      <c r="J1617" s="61">
        <v>5.9</v>
      </c>
      <c r="K1617" s="61">
        <v>8.6</v>
      </c>
      <c r="L1617" s="69">
        <f t="shared" si="327"/>
        <v>2.8320000000000003</v>
      </c>
      <c r="M1617" s="69">
        <f t="shared" si="328"/>
        <v>4.1279999999999992</v>
      </c>
      <c r="N1617" s="56">
        <f>INDEX(Rate_Chart!$A$1:$AK$127,MATCH(Data!J1617,Rate_Chart!$A$1:$A$127,0),MATCH(Data!K1617,Rate_Chart!$A$1:$AK$1,0))</f>
        <v>48.279699999999998</v>
      </c>
      <c r="O1617" s="57">
        <f t="shared" si="329"/>
        <v>2317.4256</v>
      </c>
      <c r="P1617" s="58">
        <f t="shared" si="330"/>
        <v>415.01174785100284</v>
      </c>
      <c r="Q1617" s="58">
        <f t="shared" si="331"/>
        <v>276.67449856733521</v>
      </c>
      <c r="R1617" s="66">
        <f t="shared" si="332"/>
        <v>40.554948000000003</v>
      </c>
      <c r="S1617" s="64">
        <f t="shared" si="333"/>
        <v>180</v>
      </c>
      <c r="T1617" s="66">
        <f t="shared" si="334"/>
        <v>2537.980548</v>
      </c>
      <c r="U1617" s="68">
        <f t="shared" si="335"/>
        <v>52.87459475</v>
      </c>
      <c r="V1617" s="68">
        <f t="shared" si="336"/>
        <v>454.50941045845275</v>
      </c>
      <c r="W1617" s="68">
        <f t="shared" si="337"/>
        <v>303.00627363896848</v>
      </c>
    </row>
    <row r="1618" spans="1:23" x14ac:dyDescent="0.25">
      <c r="A1618" s="1" t="s">
        <v>904</v>
      </c>
      <c r="B1618" s="1" t="s">
        <v>395</v>
      </c>
      <c r="C1618" s="1" t="s">
        <v>589</v>
      </c>
      <c r="D1618" s="1" t="s">
        <v>865</v>
      </c>
      <c r="E1618" s="1" t="s">
        <v>352</v>
      </c>
      <c r="F1618" s="62" t="str">
        <f t="shared" si="326"/>
        <v>60617</v>
      </c>
      <c r="G1618" s="255">
        <v>10620064</v>
      </c>
      <c r="H1618" s="1" t="s">
        <v>386</v>
      </c>
      <c r="I1618" s="61">
        <v>32</v>
      </c>
      <c r="J1618" s="61">
        <v>3</v>
      </c>
      <c r="K1618" s="61">
        <v>8</v>
      </c>
      <c r="L1618" s="69">
        <f t="shared" si="327"/>
        <v>0.96</v>
      </c>
      <c r="M1618" s="69">
        <f t="shared" si="328"/>
        <v>2.56</v>
      </c>
      <c r="N1618" s="56">
        <f>INDEX(Rate_Chart!$A$1:$AK$127,MATCH(Data!J1618,Rate_Chart!$A$1:$A$127,0),MATCH(Data!K1618,Rate_Chart!$A$1:$AK$1,0))</f>
        <v>34.751112000000006</v>
      </c>
      <c r="O1618" s="57">
        <f t="shared" si="329"/>
        <v>1112.0355840000002</v>
      </c>
      <c r="P1618" s="58">
        <f t="shared" si="330"/>
        <v>417.01334400000002</v>
      </c>
      <c r="Q1618" s="58">
        <f t="shared" si="331"/>
        <v>278.00889599999999</v>
      </c>
      <c r="R1618" s="66">
        <f t="shared" si="332"/>
        <v>19.460622720000007</v>
      </c>
      <c r="S1618" s="64">
        <f t="shared" si="333"/>
        <v>120</v>
      </c>
      <c r="T1618" s="66">
        <f t="shared" si="334"/>
        <v>1251.4962067200001</v>
      </c>
      <c r="U1618" s="68">
        <f t="shared" si="335"/>
        <v>39.109256460000005</v>
      </c>
      <c r="V1618" s="68">
        <f t="shared" si="336"/>
        <v>469.31107752000003</v>
      </c>
      <c r="W1618" s="68">
        <f t="shared" si="337"/>
        <v>312.87405168000004</v>
      </c>
    </row>
    <row r="1619" spans="1:23" x14ac:dyDescent="0.25">
      <c r="A1619" s="1" t="s">
        <v>905</v>
      </c>
      <c r="B1619" s="1" t="s">
        <v>394</v>
      </c>
      <c r="C1619" s="1" t="s">
        <v>589</v>
      </c>
      <c r="D1619" s="1" t="s">
        <v>865</v>
      </c>
      <c r="E1619" s="1" t="s">
        <v>352</v>
      </c>
      <c r="F1619" s="62" t="str">
        <f t="shared" si="326"/>
        <v>60617</v>
      </c>
      <c r="G1619" s="255">
        <v>10620064</v>
      </c>
      <c r="H1619" s="1" t="s">
        <v>385</v>
      </c>
      <c r="I1619" s="61">
        <v>56</v>
      </c>
      <c r="J1619" s="61">
        <v>6.8</v>
      </c>
      <c r="K1619" s="61">
        <v>9</v>
      </c>
      <c r="L1619" s="69">
        <f t="shared" si="327"/>
        <v>3.8080000000000003</v>
      </c>
      <c r="M1619" s="69">
        <f t="shared" si="328"/>
        <v>5.04</v>
      </c>
      <c r="N1619" s="56">
        <f>INDEX(Rate_Chart!$A$1:$AK$127,MATCH(Data!J1619,Rate_Chart!$A$1:$A$127,0),MATCH(Data!K1619,Rate_Chart!$A$1:$AK$1,0))</f>
        <v>56.78</v>
      </c>
      <c r="O1619" s="57">
        <f t="shared" si="329"/>
        <v>3179.6800000000003</v>
      </c>
      <c r="P1619" s="58">
        <f t="shared" si="330"/>
        <v>443.59375</v>
      </c>
      <c r="Q1619" s="58">
        <f t="shared" si="331"/>
        <v>295.72916666666669</v>
      </c>
      <c r="R1619" s="66">
        <f t="shared" si="332"/>
        <v>55.644400000000012</v>
      </c>
      <c r="S1619" s="64">
        <f t="shared" si="333"/>
        <v>210</v>
      </c>
      <c r="T1619" s="66">
        <f t="shared" si="334"/>
        <v>3445.3244000000004</v>
      </c>
      <c r="U1619" s="68">
        <f t="shared" si="335"/>
        <v>61.523650000000011</v>
      </c>
      <c r="V1619" s="68">
        <f t="shared" si="336"/>
        <v>480.65351562500007</v>
      </c>
      <c r="W1619" s="68">
        <f t="shared" si="337"/>
        <v>320.43567708333336</v>
      </c>
    </row>
    <row r="1620" spans="1:23" x14ac:dyDescent="0.25">
      <c r="A1620" s="1" t="s">
        <v>905</v>
      </c>
      <c r="B1620" s="1" t="s">
        <v>394</v>
      </c>
      <c r="C1620" s="1" t="s">
        <v>589</v>
      </c>
      <c r="D1620" s="1" t="s">
        <v>865</v>
      </c>
      <c r="E1620" s="1" t="s">
        <v>352</v>
      </c>
      <c r="F1620" s="62" t="str">
        <f t="shared" si="326"/>
        <v>60617</v>
      </c>
      <c r="G1620" s="255">
        <v>10620064</v>
      </c>
      <c r="H1620" s="1" t="s">
        <v>386</v>
      </c>
      <c r="I1620" s="61">
        <v>50</v>
      </c>
      <c r="J1620" s="61">
        <v>4.0999999999999996</v>
      </c>
      <c r="K1620" s="61">
        <v>8.3000000000000007</v>
      </c>
      <c r="L1620" s="69">
        <f t="shared" si="327"/>
        <v>2.0499999999999998</v>
      </c>
      <c r="M1620" s="69">
        <f t="shared" si="328"/>
        <v>4.1500000000000004</v>
      </c>
      <c r="N1620" s="56">
        <f>INDEX(Rate_Chart!$A$1:$AK$127,MATCH(Data!J1620,Rate_Chart!$A$1:$A$127,0),MATCH(Data!K1620,Rate_Chart!$A$1:$AK$1,0))</f>
        <v>40.172153700000003</v>
      </c>
      <c r="O1620" s="57">
        <f t="shared" si="329"/>
        <v>2008.6076850000002</v>
      </c>
      <c r="P1620" s="58">
        <f t="shared" si="330"/>
        <v>417.01197612456752</v>
      </c>
      <c r="Q1620" s="58">
        <f t="shared" si="331"/>
        <v>278.00798408304502</v>
      </c>
      <c r="R1620" s="66">
        <f t="shared" si="332"/>
        <v>35.150634487500007</v>
      </c>
      <c r="S1620" s="64">
        <f t="shared" si="333"/>
        <v>187.5</v>
      </c>
      <c r="T1620" s="66">
        <f t="shared" si="334"/>
        <v>2231.2583194875001</v>
      </c>
      <c r="U1620" s="68">
        <f t="shared" si="335"/>
        <v>44.625166389749999</v>
      </c>
      <c r="V1620" s="68">
        <f t="shared" si="336"/>
        <v>463.23702134688585</v>
      </c>
      <c r="W1620" s="68">
        <f t="shared" si="337"/>
        <v>308.82468089792388</v>
      </c>
    </row>
    <row r="1621" spans="1:23" x14ac:dyDescent="0.25">
      <c r="A1621" s="1" t="s">
        <v>905</v>
      </c>
      <c r="B1621" s="1" t="s">
        <v>395</v>
      </c>
      <c r="C1621" s="1" t="s">
        <v>589</v>
      </c>
      <c r="D1621" s="1" t="s">
        <v>865</v>
      </c>
      <c r="E1621" s="1" t="s">
        <v>352</v>
      </c>
      <c r="F1621" s="62" t="str">
        <f t="shared" si="326"/>
        <v>60617</v>
      </c>
      <c r="G1621" s="255">
        <v>10620064</v>
      </c>
      <c r="H1621" s="1" t="s">
        <v>385</v>
      </c>
      <c r="I1621" s="61">
        <v>56</v>
      </c>
      <c r="J1621" s="61">
        <v>6.1</v>
      </c>
      <c r="K1621" s="61">
        <v>8.6</v>
      </c>
      <c r="L1621" s="69">
        <f t="shared" si="327"/>
        <v>3.4159999999999995</v>
      </c>
      <c r="M1621" s="69">
        <f t="shared" si="328"/>
        <v>4.8159999999999998</v>
      </c>
      <c r="N1621" s="56">
        <f>INDEX(Rate_Chart!$A$1:$AK$127,MATCH(Data!J1621,Rate_Chart!$A$1:$A$127,0),MATCH(Data!K1621,Rate_Chart!$A$1:$AK$1,0))</f>
        <v>49.9163</v>
      </c>
      <c r="O1621" s="57">
        <f t="shared" si="329"/>
        <v>2795.3128000000002</v>
      </c>
      <c r="P1621" s="58">
        <f t="shared" si="330"/>
        <v>421.82788732394374</v>
      </c>
      <c r="Q1621" s="58">
        <f t="shared" si="331"/>
        <v>281.21859154929581</v>
      </c>
      <c r="R1621" s="66">
        <f t="shared" si="332"/>
        <v>48.917974000000008</v>
      </c>
      <c r="S1621" s="64">
        <f t="shared" si="333"/>
        <v>210</v>
      </c>
      <c r="T1621" s="66">
        <f t="shared" si="334"/>
        <v>3054.2307740000001</v>
      </c>
      <c r="U1621" s="68">
        <f t="shared" si="335"/>
        <v>54.539835250000003</v>
      </c>
      <c r="V1621" s="68">
        <f t="shared" si="336"/>
        <v>460.90001619718316</v>
      </c>
      <c r="W1621" s="68">
        <f t="shared" si="337"/>
        <v>307.26667746478876</v>
      </c>
    </row>
    <row r="1622" spans="1:23" x14ac:dyDescent="0.25">
      <c r="A1622" s="1" t="s">
        <v>905</v>
      </c>
      <c r="B1622" s="1" t="s">
        <v>395</v>
      </c>
      <c r="C1622" s="1" t="s">
        <v>589</v>
      </c>
      <c r="D1622" s="1" t="s">
        <v>865</v>
      </c>
      <c r="E1622" s="1" t="s">
        <v>352</v>
      </c>
      <c r="F1622" s="62" t="str">
        <f t="shared" si="326"/>
        <v>60617</v>
      </c>
      <c r="G1622" s="255">
        <v>10620064</v>
      </c>
      <c r="H1622" s="1" t="s">
        <v>386</v>
      </c>
      <c r="I1622" s="61">
        <v>38</v>
      </c>
      <c r="J1622" s="61">
        <v>3</v>
      </c>
      <c r="K1622" s="61">
        <v>8</v>
      </c>
      <c r="L1622" s="69">
        <f t="shared" si="327"/>
        <v>1.1399999999999999</v>
      </c>
      <c r="M1622" s="69">
        <f t="shared" si="328"/>
        <v>3.04</v>
      </c>
      <c r="N1622" s="56">
        <f>INDEX(Rate_Chart!$A$1:$AK$127,MATCH(Data!J1622,Rate_Chart!$A$1:$A$127,0),MATCH(Data!K1622,Rate_Chart!$A$1:$AK$1,0))</f>
        <v>34.751112000000006</v>
      </c>
      <c r="O1622" s="57">
        <f t="shared" si="329"/>
        <v>1320.5422560000002</v>
      </c>
      <c r="P1622" s="58">
        <f t="shared" si="330"/>
        <v>417.01334400000002</v>
      </c>
      <c r="Q1622" s="58">
        <f t="shared" si="331"/>
        <v>278.00889599999999</v>
      </c>
      <c r="R1622" s="66">
        <f t="shared" si="332"/>
        <v>23.109489480000004</v>
      </c>
      <c r="S1622" s="64">
        <f t="shared" si="333"/>
        <v>142.5</v>
      </c>
      <c r="T1622" s="66">
        <f t="shared" si="334"/>
        <v>1486.1517454800003</v>
      </c>
      <c r="U1622" s="68">
        <f t="shared" si="335"/>
        <v>39.109256460000005</v>
      </c>
      <c r="V1622" s="68">
        <f t="shared" si="336"/>
        <v>469.31107752000003</v>
      </c>
      <c r="W1622" s="68">
        <f t="shared" si="337"/>
        <v>312.87405168000004</v>
      </c>
    </row>
    <row r="1623" spans="1:23" x14ac:dyDescent="0.25">
      <c r="A1623" s="1" t="s">
        <v>906</v>
      </c>
      <c r="B1623" s="1" t="s">
        <v>394</v>
      </c>
      <c r="C1623" s="1" t="s">
        <v>589</v>
      </c>
      <c r="D1623" s="1" t="s">
        <v>865</v>
      </c>
      <c r="E1623" s="1" t="s">
        <v>352</v>
      </c>
      <c r="F1623" s="62" t="str">
        <f t="shared" si="326"/>
        <v>60617</v>
      </c>
      <c r="G1623" s="255">
        <v>10620064</v>
      </c>
      <c r="H1623" s="1" t="s">
        <v>385</v>
      </c>
      <c r="I1623" s="61">
        <v>4</v>
      </c>
      <c r="J1623" s="61">
        <v>7.8</v>
      </c>
      <c r="K1623" s="61">
        <v>8.8000000000000007</v>
      </c>
      <c r="L1623" s="69">
        <f t="shared" si="327"/>
        <v>0.312</v>
      </c>
      <c r="M1623" s="69">
        <f t="shared" si="328"/>
        <v>0.35200000000000004</v>
      </c>
      <c r="N1623" s="56">
        <f>INDEX(Rate_Chart!$A$1:$AK$127,MATCH(Data!J1623,Rate_Chart!$A$1:$A$127,0),MATCH(Data!K1623,Rate_Chart!$A$1:$AK$1,0))</f>
        <v>64.478699999999989</v>
      </c>
      <c r="O1623" s="57">
        <f t="shared" si="329"/>
        <v>257.91479999999996</v>
      </c>
      <c r="P1623" s="58">
        <f t="shared" si="330"/>
        <v>471.7953658536585</v>
      </c>
      <c r="Q1623" s="58">
        <f t="shared" si="331"/>
        <v>314.530243902439</v>
      </c>
      <c r="R1623" s="66">
        <f t="shared" si="332"/>
        <v>4.513509</v>
      </c>
      <c r="S1623" s="64">
        <f t="shared" si="333"/>
        <v>15</v>
      </c>
      <c r="T1623" s="66">
        <f t="shared" si="334"/>
        <v>277.42830899999996</v>
      </c>
      <c r="U1623" s="68">
        <f t="shared" si="335"/>
        <v>69.357077249999989</v>
      </c>
      <c r="V1623" s="68">
        <f t="shared" si="336"/>
        <v>507.49080914634141</v>
      </c>
      <c r="W1623" s="68">
        <f t="shared" si="337"/>
        <v>338.32720609756092</v>
      </c>
    </row>
    <row r="1624" spans="1:23" x14ac:dyDescent="0.25">
      <c r="A1624" s="1" t="s">
        <v>906</v>
      </c>
      <c r="B1624" s="1" t="s">
        <v>395</v>
      </c>
      <c r="C1624" s="1" t="s">
        <v>589</v>
      </c>
      <c r="D1624" s="1" t="s">
        <v>865</v>
      </c>
      <c r="E1624" s="1" t="s">
        <v>352</v>
      </c>
      <c r="F1624" s="62" t="str">
        <f t="shared" si="326"/>
        <v>60617</v>
      </c>
      <c r="G1624" s="255">
        <v>10620064</v>
      </c>
      <c r="H1624" s="1" t="s">
        <v>385</v>
      </c>
      <c r="I1624" s="61">
        <v>48</v>
      </c>
      <c r="J1624" s="61">
        <v>6.3</v>
      </c>
      <c r="K1624" s="61">
        <v>8.6</v>
      </c>
      <c r="L1624" s="69">
        <f t="shared" si="327"/>
        <v>3.0239999999999996</v>
      </c>
      <c r="M1624" s="69">
        <f t="shared" si="328"/>
        <v>4.1279999999999992</v>
      </c>
      <c r="N1624" s="56">
        <f>INDEX(Rate_Chart!$A$1:$AK$127,MATCH(Data!J1624,Rate_Chart!$A$1:$A$127,0),MATCH(Data!K1624,Rate_Chart!$A$1:$AK$1,0))</f>
        <v>51.552899999999994</v>
      </c>
      <c r="O1624" s="57">
        <f t="shared" si="329"/>
        <v>2474.5391999999997</v>
      </c>
      <c r="P1624" s="58">
        <f t="shared" si="330"/>
        <v>428.41745152354571</v>
      </c>
      <c r="Q1624" s="58">
        <f t="shared" si="331"/>
        <v>285.61163434903045</v>
      </c>
      <c r="R1624" s="66">
        <f t="shared" si="332"/>
        <v>43.304435999999995</v>
      </c>
      <c r="S1624" s="64">
        <f t="shared" si="333"/>
        <v>180</v>
      </c>
      <c r="T1624" s="66">
        <f t="shared" si="334"/>
        <v>2697.8436359999996</v>
      </c>
      <c r="U1624" s="68">
        <f t="shared" si="335"/>
        <v>56.205075749999992</v>
      </c>
      <c r="V1624" s="68">
        <f t="shared" si="336"/>
        <v>467.07819182825483</v>
      </c>
      <c r="W1624" s="68">
        <f t="shared" si="337"/>
        <v>311.38546121883655</v>
      </c>
    </row>
    <row r="1625" spans="1:23" x14ac:dyDescent="0.25">
      <c r="A1625" s="1" t="s">
        <v>906</v>
      </c>
      <c r="B1625" s="1" t="s">
        <v>395</v>
      </c>
      <c r="C1625" s="1" t="s">
        <v>589</v>
      </c>
      <c r="D1625" s="1" t="s">
        <v>865</v>
      </c>
      <c r="E1625" s="1" t="s">
        <v>352</v>
      </c>
      <c r="F1625" s="62" t="str">
        <f t="shared" si="326"/>
        <v>60617</v>
      </c>
      <c r="G1625" s="255">
        <v>10620064</v>
      </c>
      <c r="H1625" s="1" t="s">
        <v>386</v>
      </c>
      <c r="I1625" s="61">
        <v>30</v>
      </c>
      <c r="J1625" s="61">
        <v>3.3</v>
      </c>
      <c r="K1625" s="61">
        <v>8.1</v>
      </c>
      <c r="L1625" s="69">
        <f t="shared" si="327"/>
        <v>0.99</v>
      </c>
      <c r="M1625" s="69">
        <f t="shared" si="328"/>
        <v>2.4300000000000002</v>
      </c>
      <c r="N1625" s="56">
        <f>INDEX(Rate_Chart!$A$1:$AK$127,MATCH(Data!J1625,Rate_Chart!$A$1:$A$127,0),MATCH(Data!K1625,Rate_Chart!$A$1:$AK$1,0))</f>
        <v>36.280125900000002</v>
      </c>
      <c r="O1625" s="57">
        <f t="shared" si="329"/>
        <v>1088.403777</v>
      </c>
      <c r="P1625" s="58">
        <f t="shared" si="330"/>
        <v>417.0129413793104</v>
      </c>
      <c r="Q1625" s="58">
        <f t="shared" si="331"/>
        <v>278.00862758620696</v>
      </c>
      <c r="R1625" s="66">
        <f t="shared" si="332"/>
        <v>19.0470660975</v>
      </c>
      <c r="S1625" s="64">
        <f t="shared" si="333"/>
        <v>112.5</v>
      </c>
      <c r="T1625" s="66">
        <f t="shared" si="334"/>
        <v>1219.9508430975</v>
      </c>
      <c r="U1625" s="68">
        <f t="shared" si="335"/>
        <v>40.665028103250002</v>
      </c>
      <c r="V1625" s="68">
        <f t="shared" si="336"/>
        <v>467.4141161293104</v>
      </c>
      <c r="W1625" s="68">
        <f t="shared" si="337"/>
        <v>311.6094107528736</v>
      </c>
    </row>
    <row r="1626" spans="1:23" x14ac:dyDescent="0.25">
      <c r="A1626" s="1" t="s">
        <v>907</v>
      </c>
      <c r="B1626" s="1" t="s">
        <v>394</v>
      </c>
      <c r="C1626" s="1" t="s">
        <v>589</v>
      </c>
      <c r="D1626" s="1" t="s">
        <v>865</v>
      </c>
      <c r="E1626" s="1" t="s">
        <v>352</v>
      </c>
      <c r="F1626" s="62" t="str">
        <f t="shared" si="326"/>
        <v>60617</v>
      </c>
      <c r="G1626" s="255">
        <v>10620064</v>
      </c>
      <c r="H1626" s="1" t="s">
        <v>385</v>
      </c>
      <c r="I1626" s="61">
        <v>48</v>
      </c>
      <c r="J1626" s="61">
        <v>6.8</v>
      </c>
      <c r="K1626" s="61">
        <v>9</v>
      </c>
      <c r="L1626" s="69">
        <f t="shared" si="327"/>
        <v>3.2639999999999998</v>
      </c>
      <c r="M1626" s="69">
        <f t="shared" si="328"/>
        <v>4.32</v>
      </c>
      <c r="N1626" s="56">
        <f>INDEX(Rate_Chart!$A$1:$AK$127,MATCH(Data!J1626,Rate_Chart!$A$1:$A$127,0),MATCH(Data!K1626,Rate_Chart!$A$1:$AK$1,0))</f>
        <v>56.78</v>
      </c>
      <c r="O1626" s="57">
        <f t="shared" si="329"/>
        <v>2725.44</v>
      </c>
      <c r="P1626" s="58">
        <f t="shared" si="330"/>
        <v>443.59375</v>
      </c>
      <c r="Q1626" s="58">
        <f t="shared" si="331"/>
        <v>295.72916666666669</v>
      </c>
      <c r="R1626" s="66">
        <f t="shared" si="332"/>
        <v>47.695200000000007</v>
      </c>
      <c r="S1626" s="64">
        <f t="shared" si="333"/>
        <v>180</v>
      </c>
      <c r="T1626" s="66">
        <f t="shared" si="334"/>
        <v>2953.1352000000002</v>
      </c>
      <c r="U1626" s="68">
        <f t="shared" si="335"/>
        <v>61.523650000000004</v>
      </c>
      <c r="V1626" s="68">
        <f t="shared" si="336"/>
        <v>480.65351562500001</v>
      </c>
      <c r="W1626" s="68">
        <f t="shared" si="337"/>
        <v>320.43567708333336</v>
      </c>
    </row>
    <row r="1627" spans="1:23" x14ac:dyDescent="0.25">
      <c r="A1627" s="1" t="s">
        <v>907</v>
      </c>
      <c r="B1627" s="1" t="s">
        <v>394</v>
      </c>
      <c r="C1627" s="1" t="s">
        <v>589</v>
      </c>
      <c r="D1627" s="1" t="s">
        <v>865</v>
      </c>
      <c r="E1627" s="1" t="s">
        <v>352</v>
      </c>
      <c r="F1627" s="62" t="str">
        <f t="shared" si="326"/>
        <v>60617</v>
      </c>
      <c r="G1627" s="255">
        <v>10620064</v>
      </c>
      <c r="H1627" s="1" t="s">
        <v>386</v>
      </c>
      <c r="I1627" s="61">
        <v>58</v>
      </c>
      <c r="J1627" s="61">
        <v>4</v>
      </c>
      <c r="K1627" s="61">
        <v>8.4</v>
      </c>
      <c r="L1627" s="69">
        <f t="shared" si="327"/>
        <v>2.3199999999999998</v>
      </c>
      <c r="M1627" s="69">
        <f t="shared" si="328"/>
        <v>4.8720000000000008</v>
      </c>
      <c r="N1627" s="56">
        <f>INDEX(Rate_Chart!$A$1:$AK$127,MATCH(Data!J1627,Rate_Chart!$A$1:$A$127,0),MATCH(Data!K1627,Rate_Chart!$A$1:$AK$1,0))</f>
        <v>40.033167600000006</v>
      </c>
      <c r="O1627" s="57">
        <f t="shared" si="329"/>
        <v>2321.9237208000004</v>
      </c>
      <c r="P1627" s="58">
        <f t="shared" si="330"/>
        <v>417.01216250000004</v>
      </c>
      <c r="Q1627" s="58">
        <f t="shared" si="331"/>
        <v>278.00810833333338</v>
      </c>
      <c r="R1627" s="66">
        <f t="shared" si="332"/>
        <v>40.63366511400001</v>
      </c>
      <c r="S1627" s="64">
        <f t="shared" si="333"/>
        <v>217.5</v>
      </c>
      <c r="T1627" s="66">
        <f t="shared" si="334"/>
        <v>2580.0573859140004</v>
      </c>
      <c r="U1627" s="68">
        <f t="shared" si="335"/>
        <v>44.483748033000005</v>
      </c>
      <c r="V1627" s="68">
        <f t="shared" si="336"/>
        <v>463.37237534375004</v>
      </c>
      <c r="W1627" s="68">
        <f t="shared" si="337"/>
        <v>308.91491689583336</v>
      </c>
    </row>
    <row r="1628" spans="1:23" x14ac:dyDescent="0.25">
      <c r="A1628" s="1" t="s">
        <v>907</v>
      </c>
      <c r="B1628" s="1" t="s">
        <v>395</v>
      </c>
      <c r="C1628" s="1" t="s">
        <v>589</v>
      </c>
      <c r="D1628" s="1" t="s">
        <v>865</v>
      </c>
      <c r="E1628" s="1" t="s">
        <v>352</v>
      </c>
      <c r="F1628" s="62" t="str">
        <f t="shared" si="326"/>
        <v>60617</v>
      </c>
      <c r="G1628" s="255">
        <v>10620064</v>
      </c>
      <c r="H1628" s="1" t="s">
        <v>385</v>
      </c>
      <c r="I1628" s="61">
        <v>39</v>
      </c>
      <c r="J1628" s="61">
        <v>6.4</v>
      </c>
      <c r="K1628" s="61">
        <v>8.8000000000000007</v>
      </c>
      <c r="L1628" s="69">
        <f t="shared" si="327"/>
        <v>2.4960000000000004</v>
      </c>
      <c r="M1628" s="69">
        <f t="shared" si="328"/>
        <v>3.4320000000000004</v>
      </c>
      <c r="N1628" s="56">
        <f>INDEX(Rate_Chart!$A$1:$AK$127,MATCH(Data!J1628,Rate_Chart!$A$1:$A$127,0),MATCH(Data!K1628,Rate_Chart!$A$1:$AK$1,0))</f>
        <v>52.9056</v>
      </c>
      <c r="O1628" s="57">
        <f t="shared" si="329"/>
        <v>2063.3184000000001</v>
      </c>
      <c r="P1628" s="58">
        <f t="shared" si="330"/>
        <v>431.29565217391303</v>
      </c>
      <c r="Q1628" s="58">
        <f t="shared" si="331"/>
        <v>287.53043478260867</v>
      </c>
      <c r="R1628" s="66">
        <f t="shared" si="332"/>
        <v>36.108072000000007</v>
      </c>
      <c r="S1628" s="64">
        <f t="shared" si="333"/>
        <v>146.25</v>
      </c>
      <c r="T1628" s="66">
        <f t="shared" si="334"/>
        <v>2245.6764720000001</v>
      </c>
      <c r="U1628" s="68">
        <f t="shared" si="335"/>
        <v>57.581448000000002</v>
      </c>
      <c r="V1628" s="68">
        <f t="shared" si="336"/>
        <v>469.41397826086956</v>
      </c>
      <c r="W1628" s="68">
        <f t="shared" si="337"/>
        <v>312.94265217391302</v>
      </c>
    </row>
    <row r="1629" spans="1:23" x14ac:dyDescent="0.25">
      <c r="A1629" s="1" t="s">
        <v>907</v>
      </c>
      <c r="B1629" s="1" t="s">
        <v>395</v>
      </c>
      <c r="C1629" s="1" t="s">
        <v>589</v>
      </c>
      <c r="D1629" s="1" t="s">
        <v>865</v>
      </c>
      <c r="E1629" s="1" t="s">
        <v>352</v>
      </c>
      <c r="F1629" s="62" t="str">
        <f t="shared" si="326"/>
        <v>60617</v>
      </c>
      <c r="G1629" s="255">
        <v>10620064</v>
      </c>
      <c r="H1629" s="1" t="s">
        <v>386</v>
      </c>
      <c r="I1629" s="61">
        <v>40</v>
      </c>
      <c r="J1629" s="61">
        <v>3</v>
      </c>
      <c r="K1629" s="61">
        <v>8.1</v>
      </c>
      <c r="L1629" s="69">
        <f t="shared" si="327"/>
        <v>1.2</v>
      </c>
      <c r="M1629" s="69">
        <f t="shared" si="328"/>
        <v>3.24</v>
      </c>
      <c r="N1629" s="56">
        <f>INDEX(Rate_Chart!$A$1:$AK$127,MATCH(Data!J1629,Rate_Chart!$A$1:$A$127,0),MATCH(Data!K1629,Rate_Chart!$A$1:$AK$1,0))</f>
        <v>35.029125900000004</v>
      </c>
      <c r="O1629" s="57">
        <f t="shared" si="329"/>
        <v>1401.1650360000001</v>
      </c>
      <c r="P1629" s="58">
        <f t="shared" si="330"/>
        <v>417.01340357142868</v>
      </c>
      <c r="Q1629" s="58">
        <f t="shared" si="331"/>
        <v>278.00893571428577</v>
      </c>
      <c r="R1629" s="66">
        <f t="shared" si="332"/>
        <v>24.520388130000004</v>
      </c>
      <c r="S1629" s="64">
        <f t="shared" si="333"/>
        <v>150</v>
      </c>
      <c r="T1629" s="66">
        <f t="shared" si="334"/>
        <v>1575.6854241300002</v>
      </c>
      <c r="U1629" s="68">
        <f t="shared" si="335"/>
        <v>39.392135603250004</v>
      </c>
      <c r="V1629" s="68">
        <f t="shared" si="336"/>
        <v>468.9539952767858</v>
      </c>
      <c r="W1629" s="68">
        <f t="shared" si="337"/>
        <v>312.63599685119055</v>
      </c>
    </row>
    <row r="1630" spans="1:23" x14ac:dyDescent="0.25">
      <c r="A1630" s="1" t="s">
        <v>908</v>
      </c>
      <c r="B1630" s="1" t="s">
        <v>394</v>
      </c>
      <c r="C1630" s="1" t="s">
        <v>589</v>
      </c>
      <c r="D1630" s="1" t="s">
        <v>865</v>
      </c>
      <c r="E1630" s="1" t="s">
        <v>352</v>
      </c>
      <c r="F1630" s="62" t="str">
        <f t="shared" si="326"/>
        <v>60617</v>
      </c>
      <c r="G1630" s="255">
        <v>10620064</v>
      </c>
      <c r="H1630" s="1" t="s">
        <v>385</v>
      </c>
      <c r="I1630" s="61">
        <v>44</v>
      </c>
      <c r="J1630" s="61">
        <v>6.8</v>
      </c>
      <c r="K1630" s="61">
        <v>8.8000000000000007</v>
      </c>
      <c r="L1630" s="69">
        <f t="shared" si="327"/>
        <v>2.992</v>
      </c>
      <c r="M1630" s="69">
        <f t="shared" si="328"/>
        <v>3.8720000000000003</v>
      </c>
      <c r="N1630" s="56">
        <f>INDEX(Rate_Chart!$A$1:$AK$127,MATCH(Data!J1630,Rate_Chart!$A$1:$A$127,0),MATCH(Data!K1630,Rate_Chart!$A$1:$AK$1,0))</f>
        <v>56.212200000000003</v>
      </c>
      <c r="O1630" s="57">
        <f t="shared" si="329"/>
        <v>2473.3368</v>
      </c>
      <c r="P1630" s="58">
        <f t="shared" si="330"/>
        <v>443.78052631578947</v>
      </c>
      <c r="Q1630" s="58">
        <f t="shared" si="331"/>
        <v>295.8536842105263</v>
      </c>
      <c r="R1630" s="66">
        <f t="shared" si="332"/>
        <v>43.283394000000001</v>
      </c>
      <c r="S1630" s="64">
        <f t="shared" si="333"/>
        <v>165</v>
      </c>
      <c r="T1630" s="66">
        <f t="shared" si="334"/>
        <v>2681.6201940000001</v>
      </c>
      <c r="U1630" s="68">
        <f t="shared" si="335"/>
        <v>60.945913500000003</v>
      </c>
      <c r="V1630" s="68">
        <f t="shared" si="336"/>
        <v>481.15194868421054</v>
      </c>
      <c r="W1630" s="68">
        <f t="shared" si="337"/>
        <v>320.76796578947369</v>
      </c>
    </row>
    <row r="1631" spans="1:23" x14ac:dyDescent="0.25">
      <c r="A1631" s="1" t="s">
        <v>908</v>
      </c>
      <c r="B1631" s="1" t="s">
        <v>394</v>
      </c>
      <c r="C1631" s="1" t="s">
        <v>589</v>
      </c>
      <c r="D1631" s="1" t="s">
        <v>865</v>
      </c>
      <c r="E1631" s="1" t="s">
        <v>352</v>
      </c>
      <c r="F1631" s="62" t="str">
        <f t="shared" si="326"/>
        <v>60617</v>
      </c>
      <c r="G1631" s="255">
        <v>10620064</v>
      </c>
      <c r="H1631" s="1" t="s">
        <v>386</v>
      </c>
      <c r="I1631" s="61">
        <v>48</v>
      </c>
      <c r="J1631" s="61">
        <v>3.6</v>
      </c>
      <c r="K1631" s="61">
        <v>8.3000000000000007</v>
      </c>
      <c r="L1631" s="69">
        <f t="shared" si="327"/>
        <v>1.7280000000000002</v>
      </c>
      <c r="M1631" s="69">
        <f t="shared" si="328"/>
        <v>3.9840000000000004</v>
      </c>
      <c r="N1631" s="56">
        <f>INDEX(Rate_Chart!$A$1:$AK$127,MATCH(Data!J1631,Rate_Chart!$A$1:$A$127,0),MATCH(Data!K1631,Rate_Chart!$A$1:$AK$1,0))</f>
        <v>38.087153700000009</v>
      </c>
      <c r="O1631" s="57">
        <f t="shared" si="329"/>
        <v>1828.1833776000003</v>
      </c>
      <c r="P1631" s="58">
        <f t="shared" si="330"/>
        <v>417.01263175182481</v>
      </c>
      <c r="Q1631" s="58">
        <f t="shared" si="331"/>
        <v>278.00842116788323</v>
      </c>
      <c r="R1631" s="66">
        <f t="shared" si="332"/>
        <v>31.993209108000009</v>
      </c>
      <c r="S1631" s="64">
        <f t="shared" si="333"/>
        <v>180</v>
      </c>
      <c r="T1631" s="66">
        <f t="shared" si="334"/>
        <v>2040.1765867080003</v>
      </c>
      <c r="U1631" s="68">
        <f t="shared" si="335"/>
        <v>42.503678889750006</v>
      </c>
      <c r="V1631" s="68">
        <f t="shared" si="336"/>
        <v>465.36874696806569</v>
      </c>
      <c r="W1631" s="68">
        <f t="shared" si="337"/>
        <v>310.24583131204378</v>
      </c>
    </row>
    <row r="1632" spans="1:23" x14ac:dyDescent="0.25">
      <c r="A1632" s="1" t="s">
        <v>908</v>
      </c>
      <c r="B1632" s="1" t="s">
        <v>395</v>
      </c>
      <c r="C1632" s="1" t="s">
        <v>589</v>
      </c>
      <c r="D1632" s="1" t="s">
        <v>865</v>
      </c>
      <c r="E1632" s="1" t="s">
        <v>352</v>
      </c>
      <c r="F1632" s="62" t="str">
        <f t="shared" si="326"/>
        <v>60617</v>
      </c>
      <c r="G1632" s="255">
        <v>10620064</v>
      </c>
      <c r="H1632" s="1" t="s">
        <v>385</v>
      </c>
      <c r="I1632" s="61">
        <v>49</v>
      </c>
      <c r="J1632" s="61">
        <v>7.1</v>
      </c>
      <c r="K1632" s="61">
        <v>8.8000000000000007</v>
      </c>
      <c r="L1632" s="69">
        <f t="shared" si="327"/>
        <v>3.4789999999999996</v>
      </c>
      <c r="M1632" s="69">
        <f t="shared" si="328"/>
        <v>4.3120000000000003</v>
      </c>
      <c r="N1632" s="56">
        <f>INDEX(Rate_Chart!$A$1:$AK$127,MATCH(Data!J1632,Rate_Chart!$A$1:$A$127,0),MATCH(Data!K1632,Rate_Chart!$A$1:$AK$1,0))</f>
        <v>58.692149999999998</v>
      </c>
      <c r="O1632" s="57">
        <f t="shared" si="329"/>
        <v>2875.9153499999998</v>
      </c>
      <c r="P1632" s="58">
        <f t="shared" si="330"/>
        <v>452.63868894601546</v>
      </c>
      <c r="Q1632" s="58">
        <f t="shared" si="331"/>
        <v>301.75912596401031</v>
      </c>
      <c r="R1632" s="66">
        <f t="shared" si="332"/>
        <v>50.328518625000001</v>
      </c>
      <c r="S1632" s="64">
        <f t="shared" si="333"/>
        <v>183.75</v>
      </c>
      <c r="T1632" s="66">
        <f t="shared" si="334"/>
        <v>3109.9938686249998</v>
      </c>
      <c r="U1632" s="68">
        <f t="shared" si="335"/>
        <v>63.469262624999999</v>
      </c>
      <c r="V1632" s="68">
        <f t="shared" si="336"/>
        <v>489.48017448586126</v>
      </c>
      <c r="W1632" s="68">
        <f t="shared" si="337"/>
        <v>326.32011632390748</v>
      </c>
    </row>
    <row r="1633" spans="1:23" x14ac:dyDescent="0.25">
      <c r="A1633" s="1" t="s">
        <v>908</v>
      </c>
      <c r="B1633" s="1" t="s">
        <v>395</v>
      </c>
      <c r="C1633" s="1" t="s">
        <v>589</v>
      </c>
      <c r="D1633" s="1" t="s">
        <v>865</v>
      </c>
      <c r="E1633" s="1" t="s">
        <v>352</v>
      </c>
      <c r="F1633" s="62" t="str">
        <f t="shared" si="326"/>
        <v>60617</v>
      </c>
      <c r="G1633" s="255">
        <v>10620064</v>
      </c>
      <c r="H1633" s="1" t="s">
        <v>386</v>
      </c>
      <c r="I1633" s="61">
        <v>27</v>
      </c>
      <c r="J1633" s="61">
        <v>3</v>
      </c>
      <c r="K1633" s="61">
        <v>8.4</v>
      </c>
      <c r="L1633" s="69">
        <f t="shared" si="327"/>
        <v>0.81</v>
      </c>
      <c r="M1633" s="69">
        <f t="shared" si="328"/>
        <v>2.2680000000000002</v>
      </c>
      <c r="N1633" s="56">
        <f>INDEX(Rate_Chart!$A$1:$AK$127,MATCH(Data!J1633,Rate_Chart!$A$1:$A$127,0),MATCH(Data!K1633,Rate_Chart!$A$1:$AK$1,0))</f>
        <v>35.863167600000004</v>
      </c>
      <c r="O1633" s="57">
        <f t="shared" si="329"/>
        <v>968.30552520000015</v>
      </c>
      <c r="P1633" s="58">
        <f t="shared" si="330"/>
        <v>417.01357674418614</v>
      </c>
      <c r="Q1633" s="58">
        <f t="shared" si="331"/>
        <v>278.00905116279074</v>
      </c>
      <c r="R1633" s="66">
        <f t="shared" si="332"/>
        <v>16.945346691000005</v>
      </c>
      <c r="S1633" s="64">
        <f t="shared" si="333"/>
        <v>101.25</v>
      </c>
      <c r="T1633" s="66">
        <f t="shared" si="334"/>
        <v>1086.5008718910001</v>
      </c>
      <c r="U1633" s="68">
        <f t="shared" si="335"/>
        <v>40.240773033000004</v>
      </c>
      <c r="V1633" s="68">
        <f t="shared" si="336"/>
        <v>467.91596550000008</v>
      </c>
      <c r="W1633" s="68">
        <f t="shared" si="337"/>
        <v>311.94397700000007</v>
      </c>
    </row>
    <row r="1634" spans="1:23" x14ac:dyDescent="0.25">
      <c r="A1634" s="1" t="s">
        <v>909</v>
      </c>
      <c r="B1634" s="1" t="s">
        <v>394</v>
      </c>
      <c r="C1634" s="1" t="s">
        <v>589</v>
      </c>
      <c r="D1634" s="1" t="s">
        <v>865</v>
      </c>
      <c r="E1634" s="1" t="s">
        <v>352</v>
      </c>
      <c r="F1634" s="62" t="str">
        <f t="shared" si="326"/>
        <v>60617</v>
      </c>
      <c r="G1634" s="255">
        <v>10620064</v>
      </c>
      <c r="H1634" s="1" t="s">
        <v>385</v>
      </c>
      <c r="I1634" s="61">
        <v>19</v>
      </c>
      <c r="J1634" s="61">
        <v>8.1</v>
      </c>
      <c r="K1634" s="61">
        <v>9</v>
      </c>
      <c r="L1634" s="69">
        <f t="shared" si="327"/>
        <v>1.5390000000000001</v>
      </c>
      <c r="M1634" s="69">
        <f t="shared" si="328"/>
        <v>1.71</v>
      </c>
      <c r="N1634" s="56">
        <f>INDEX(Rate_Chart!$A$1:$AK$127,MATCH(Data!J1634,Rate_Chart!$A$1:$A$127,0),MATCH(Data!K1634,Rate_Chart!$A$1:$AK$1,0))</f>
        <v>67.635000000000005</v>
      </c>
      <c r="O1634" s="57">
        <f t="shared" si="329"/>
        <v>1285.0650000000001</v>
      </c>
      <c r="P1634" s="58">
        <f t="shared" si="330"/>
        <v>479.68085106382978</v>
      </c>
      <c r="Q1634" s="58">
        <f t="shared" si="331"/>
        <v>319.78723404255317</v>
      </c>
      <c r="R1634" s="66">
        <f t="shared" si="332"/>
        <v>22.488637500000003</v>
      </c>
      <c r="S1634" s="64">
        <f t="shared" si="333"/>
        <v>71.25</v>
      </c>
      <c r="T1634" s="66">
        <f t="shared" si="334"/>
        <v>1378.8036375000001</v>
      </c>
      <c r="U1634" s="68">
        <f t="shared" si="335"/>
        <v>72.568612500000015</v>
      </c>
      <c r="V1634" s="68">
        <f t="shared" si="336"/>
        <v>514.67101063829796</v>
      </c>
      <c r="W1634" s="68">
        <f t="shared" si="337"/>
        <v>343.11400709219862</v>
      </c>
    </row>
    <row r="1635" spans="1:23" x14ac:dyDescent="0.25">
      <c r="A1635" s="1" t="s">
        <v>909</v>
      </c>
      <c r="B1635" s="1" t="s">
        <v>395</v>
      </c>
      <c r="C1635" s="1" t="s">
        <v>589</v>
      </c>
      <c r="D1635" s="1" t="s">
        <v>865</v>
      </c>
      <c r="E1635" s="1" t="s">
        <v>352</v>
      </c>
      <c r="F1635" s="62" t="str">
        <f t="shared" si="326"/>
        <v>60617</v>
      </c>
      <c r="G1635" s="255">
        <v>10620064</v>
      </c>
      <c r="H1635" s="1" t="s">
        <v>385</v>
      </c>
      <c r="I1635" s="61">
        <v>44</v>
      </c>
      <c r="J1635" s="61">
        <v>7</v>
      </c>
      <c r="K1635" s="61">
        <v>8.8000000000000007</v>
      </c>
      <c r="L1635" s="69">
        <f t="shared" si="327"/>
        <v>3.08</v>
      </c>
      <c r="M1635" s="69">
        <f t="shared" si="328"/>
        <v>3.8720000000000003</v>
      </c>
      <c r="N1635" s="56">
        <f>INDEX(Rate_Chart!$A$1:$AK$127,MATCH(Data!J1635,Rate_Chart!$A$1:$A$127,0),MATCH(Data!K1635,Rate_Chart!$A$1:$AK$1,0))</f>
        <v>57.865500000000004</v>
      </c>
      <c r="O1635" s="57">
        <f t="shared" si="329"/>
        <v>2546.0820000000003</v>
      </c>
      <c r="P1635" s="58">
        <f t="shared" si="330"/>
        <v>449.73186528497411</v>
      </c>
      <c r="Q1635" s="58">
        <f t="shared" si="331"/>
        <v>299.82124352331607</v>
      </c>
      <c r="R1635" s="66">
        <f t="shared" si="332"/>
        <v>44.556435000000008</v>
      </c>
      <c r="S1635" s="64">
        <f t="shared" si="333"/>
        <v>165</v>
      </c>
      <c r="T1635" s="66">
        <f t="shared" si="334"/>
        <v>2755.6384350000003</v>
      </c>
      <c r="U1635" s="68">
        <f t="shared" si="335"/>
        <v>62.628146250000007</v>
      </c>
      <c r="V1635" s="68">
        <f t="shared" si="336"/>
        <v>486.74725064766841</v>
      </c>
      <c r="W1635" s="68">
        <f t="shared" si="337"/>
        <v>324.49816709844561</v>
      </c>
    </row>
    <row r="1636" spans="1:23" x14ac:dyDescent="0.25">
      <c r="A1636" s="1" t="s">
        <v>909</v>
      </c>
      <c r="B1636" s="1" t="s">
        <v>395</v>
      </c>
      <c r="C1636" s="1" t="s">
        <v>589</v>
      </c>
      <c r="D1636" s="1" t="s">
        <v>865</v>
      </c>
      <c r="E1636" s="1" t="s">
        <v>352</v>
      </c>
      <c r="F1636" s="62" t="str">
        <f t="shared" si="326"/>
        <v>60617</v>
      </c>
      <c r="G1636" s="255">
        <v>10620064</v>
      </c>
      <c r="H1636" s="1" t="s">
        <v>386</v>
      </c>
      <c r="I1636" s="61">
        <v>39</v>
      </c>
      <c r="J1636" s="61">
        <v>3.4</v>
      </c>
      <c r="K1636" s="61">
        <v>8.1</v>
      </c>
      <c r="L1636" s="69">
        <f t="shared" si="327"/>
        <v>1.3259999999999998</v>
      </c>
      <c r="M1636" s="69">
        <f t="shared" si="328"/>
        <v>3.1589999999999998</v>
      </c>
      <c r="N1636" s="56">
        <f>INDEX(Rate_Chart!$A$1:$AK$127,MATCH(Data!J1636,Rate_Chart!$A$1:$A$127,0),MATCH(Data!K1636,Rate_Chart!$A$1:$AK$1,0))</f>
        <v>36.697125900000003</v>
      </c>
      <c r="O1636" s="57">
        <f t="shared" si="329"/>
        <v>1431.1879101000002</v>
      </c>
      <c r="P1636" s="58">
        <f t="shared" si="330"/>
        <v>417.01279431818188</v>
      </c>
      <c r="Q1636" s="58">
        <f t="shared" si="331"/>
        <v>278.00852954545456</v>
      </c>
      <c r="R1636" s="66">
        <f t="shared" si="332"/>
        <v>25.045788426750004</v>
      </c>
      <c r="S1636" s="64">
        <f t="shared" si="333"/>
        <v>146.25</v>
      </c>
      <c r="T1636" s="66">
        <f t="shared" si="334"/>
        <v>1602.4836985267502</v>
      </c>
      <c r="U1636" s="68">
        <f t="shared" si="335"/>
        <v>41.089325603250003</v>
      </c>
      <c r="V1636" s="68">
        <f t="shared" si="336"/>
        <v>466.92415458238645</v>
      </c>
      <c r="W1636" s="68">
        <f t="shared" si="337"/>
        <v>311.28276972159097</v>
      </c>
    </row>
    <row r="1637" spans="1:23" x14ac:dyDescent="0.25">
      <c r="A1637" s="1" t="s">
        <v>910</v>
      </c>
      <c r="B1637" s="1" t="s">
        <v>395</v>
      </c>
      <c r="C1637" s="1" t="s">
        <v>589</v>
      </c>
      <c r="D1637" s="1" t="s">
        <v>865</v>
      </c>
      <c r="E1637" s="1" t="s">
        <v>352</v>
      </c>
      <c r="F1637" s="62" t="str">
        <f t="shared" si="326"/>
        <v>60617</v>
      </c>
      <c r="G1637" s="255">
        <v>10620064</v>
      </c>
      <c r="H1637" s="1" t="s">
        <v>385</v>
      </c>
      <c r="I1637" s="61">
        <v>50</v>
      </c>
      <c r="J1637" s="61">
        <v>6.3</v>
      </c>
      <c r="K1637" s="61">
        <v>8.8000000000000007</v>
      </c>
      <c r="L1637" s="69">
        <f t="shared" si="327"/>
        <v>3.15</v>
      </c>
      <c r="M1637" s="69">
        <f t="shared" si="328"/>
        <v>4.4000000000000004</v>
      </c>
      <c r="N1637" s="56">
        <f>INDEX(Rate_Chart!$A$1:$AK$127,MATCH(Data!J1637,Rate_Chart!$A$1:$A$127,0),MATCH(Data!K1637,Rate_Chart!$A$1:$AK$1,0))</f>
        <v>52.078949999999999</v>
      </c>
      <c r="O1637" s="57">
        <f t="shared" si="329"/>
        <v>2603.9474999999998</v>
      </c>
      <c r="P1637" s="58">
        <f t="shared" si="330"/>
        <v>428.04616438356163</v>
      </c>
      <c r="Q1637" s="58">
        <f t="shared" si="331"/>
        <v>285.36410958904111</v>
      </c>
      <c r="R1637" s="66">
        <f t="shared" si="332"/>
        <v>45.569081250000004</v>
      </c>
      <c r="S1637" s="64">
        <f t="shared" si="333"/>
        <v>187.5</v>
      </c>
      <c r="T1637" s="66">
        <f t="shared" si="334"/>
        <v>2837.0165812499999</v>
      </c>
      <c r="U1637" s="68">
        <f t="shared" si="335"/>
        <v>56.740331624999996</v>
      </c>
      <c r="V1637" s="68">
        <f t="shared" si="336"/>
        <v>466.35889006849311</v>
      </c>
      <c r="W1637" s="68">
        <f t="shared" si="337"/>
        <v>310.90592671232872</v>
      </c>
    </row>
    <row r="1638" spans="1:23" x14ac:dyDescent="0.25">
      <c r="A1638" s="1" t="s">
        <v>910</v>
      </c>
      <c r="B1638" s="1" t="s">
        <v>395</v>
      </c>
      <c r="C1638" s="1" t="s">
        <v>589</v>
      </c>
      <c r="D1638" s="1" t="s">
        <v>865</v>
      </c>
      <c r="E1638" s="1" t="s">
        <v>352</v>
      </c>
      <c r="F1638" s="62" t="str">
        <f t="shared" si="326"/>
        <v>60617</v>
      </c>
      <c r="G1638" s="255">
        <v>10620064</v>
      </c>
      <c r="H1638" s="1" t="s">
        <v>386</v>
      </c>
      <c r="I1638" s="61">
        <v>34</v>
      </c>
      <c r="J1638" s="61">
        <v>3.3</v>
      </c>
      <c r="K1638" s="61">
        <v>8.1</v>
      </c>
      <c r="L1638" s="69">
        <f t="shared" si="327"/>
        <v>1.1219999999999999</v>
      </c>
      <c r="M1638" s="69">
        <f t="shared" si="328"/>
        <v>2.7539999999999996</v>
      </c>
      <c r="N1638" s="56">
        <f>INDEX(Rate_Chart!$A$1:$AK$127,MATCH(Data!J1638,Rate_Chart!$A$1:$A$127,0),MATCH(Data!K1638,Rate_Chart!$A$1:$AK$1,0))</f>
        <v>36.280125900000002</v>
      </c>
      <c r="O1638" s="57">
        <f t="shared" si="329"/>
        <v>1233.5242806000001</v>
      </c>
      <c r="P1638" s="58">
        <f t="shared" si="330"/>
        <v>417.0129413793104</v>
      </c>
      <c r="Q1638" s="58">
        <f t="shared" si="331"/>
        <v>278.00862758620696</v>
      </c>
      <c r="R1638" s="66">
        <f t="shared" si="332"/>
        <v>21.586674910500005</v>
      </c>
      <c r="S1638" s="64">
        <f t="shared" si="333"/>
        <v>127.5</v>
      </c>
      <c r="T1638" s="66">
        <f t="shared" si="334"/>
        <v>1382.6109555105002</v>
      </c>
      <c r="U1638" s="68">
        <f t="shared" si="335"/>
        <v>40.665028103250002</v>
      </c>
      <c r="V1638" s="68">
        <f t="shared" si="336"/>
        <v>467.4141161293104</v>
      </c>
      <c r="W1638" s="68">
        <f t="shared" si="337"/>
        <v>311.6094107528736</v>
      </c>
    </row>
    <row r="1639" spans="1:23" x14ac:dyDescent="0.25">
      <c r="A1639" s="1" t="s">
        <v>911</v>
      </c>
      <c r="B1639" s="1" t="s">
        <v>394</v>
      </c>
      <c r="C1639" s="1" t="s">
        <v>589</v>
      </c>
      <c r="D1639" s="1" t="s">
        <v>865</v>
      </c>
      <c r="E1639" s="1" t="s">
        <v>352</v>
      </c>
      <c r="F1639" s="62" t="str">
        <f t="shared" si="326"/>
        <v>60617</v>
      </c>
      <c r="G1639" s="255">
        <v>10620064</v>
      </c>
      <c r="H1639" s="1" t="s">
        <v>385</v>
      </c>
      <c r="I1639" s="61">
        <v>14</v>
      </c>
      <c r="J1639" s="61">
        <v>6.8</v>
      </c>
      <c r="K1639" s="61">
        <v>9</v>
      </c>
      <c r="L1639" s="69">
        <f t="shared" si="327"/>
        <v>0.95200000000000007</v>
      </c>
      <c r="M1639" s="69">
        <f t="shared" si="328"/>
        <v>1.26</v>
      </c>
      <c r="N1639" s="56">
        <f>INDEX(Rate_Chart!$A$1:$AK$127,MATCH(Data!J1639,Rate_Chart!$A$1:$A$127,0),MATCH(Data!K1639,Rate_Chart!$A$1:$AK$1,0))</f>
        <v>56.78</v>
      </c>
      <c r="O1639" s="57">
        <f t="shared" si="329"/>
        <v>794.92000000000007</v>
      </c>
      <c r="P1639" s="58">
        <f t="shared" si="330"/>
        <v>443.59375</v>
      </c>
      <c r="Q1639" s="58">
        <f t="shared" si="331"/>
        <v>295.72916666666669</v>
      </c>
      <c r="R1639" s="66">
        <f t="shared" si="332"/>
        <v>13.911100000000003</v>
      </c>
      <c r="S1639" s="64">
        <f t="shared" si="333"/>
        <v>52.5</v>
      </c>
      <c r="T1639" s="66">
        <f t="shared" si="334"/>
        <v>861.33110000000011</v>
      </c>
      <c r="U1639" s="68">
        <f t="shared" si="335"/>
        <v>61.523650000000011</v>
      </c>
      <c r="V1639" s="68">
        <f t="shared" si="336"/>
        <v>480.65351562500007</v>
      </c>
      <c r="W1639" s="68">
        <f t="shared" si="337"/>
        <v>320.43567708333336</v>
      </c>
    </row>
    <row r="1640" spans="1:23" x14ac:dyDescent="0.25">
      <c r="A1640" s="1" t="s">
        <v>911</v>
      </c>
      <c r="B1640" s="1" t="s">
        <v>395</v>
      </c>
      <c r="C1640" s="1" t="s">
        <v>589</v>
      </c>
      <c r="D1640" s="1" t="s">
        <v>865</v>
      </c>
      <c r="E1640" s="1" t="s">
        <v>352</v>
      </c>
      <c r="F1640" s="62" t="str">
        <f t="shared" si="326"/>
        <v>60617</v>
      </c>
      <c r="G1640" s="255">
        <v>10620064</v>
      </c>
      <c r="H1640" s="1" t="s">
        <v>385</v>
      </c>
      <c r="I1640" s="61">
        <v>40</v>
      </c>
      <c r="J1640" s="61">
        <v>7</v>
      </c>
      <c r="K1640" s="61">
        <v>8.8000000000000007</v>
      </c>
      <c r="L1640" s="69">
        <f t="shared" si="327"/>
        <v>2.8</v>
      </c>
      <c r="M1640" s="69">
        <f t="shared" si="328"/>
        <v>3.52</v>
      </c>
      <c r="N1640" s="56">
        <f>INDEX(Rate_Chart!$A$1:$AK$127,MATCH(Data!J1640,Rate_Chart!$A$1:$A$127,0),MATCH(Data!K1640,Rate_Chart!$A$1:$AK$1,0))</f>
        <v>57.865500000000004</v>
      </c>
      <c r="O1640" s="57">
        <f t="shared" si="329"/>
        <v>2314.6200000000003</v>
      </c>
      <c r="P1640" s="58">
        <f t="shared" si="330"/>
        <v>449.73186528497411</v>
      </c>
      <c r="Q1640" s="58">
        <f t="shared" si="331"/>
        <v>299.82124352331607</v>
      </c>
      <c r="R1640" s="66">
        <f t="shared" si="332"/>
        <v>40.505850000000009</v>
      </c>
      <c r="S1640" s="64">
        <f t="shared" si="333"/>
        <v>150</v>
      </c>
      <c r="T1640" s="66">
        <f t="shared" si="334"/>
        <v>2505.1258500000004</v>
      </c>
      <c r="U1640" s="68">
        <f t="shared" si="335"/>
        <v>62.628146250000007</v>
      </c>
      <c r="V1640" s="68">
        <f t="shared" si="336"/>
        <v>486.74725064766841</v>
      </c>
      <c r="W1640" s="68">
        <f t="shared" si="337"/>
        <v>324.49816709844561</v>
      </c>
    </row>
    <row r="1641" spans="1:23" x14ac:dyDescent="0.25">
      <c r="A1641" s="1" t="s">
        <v>911</v>
      </c>
      <c r="B1641" s="1" t="s">
        <v>395</v>
      </c>
      <c r="C1641" s="1" t="s">
        <v>589</v>
      </c>
      <c r="D1641" s="1" t="s">
        <v>865</v>
      </c>
      <c r="E1641" s="1" t="s">
        <v>352</v>
      </c>
      <c r="F1641" s="62" t="str">
        <f t="shared" si="326"/>
        <v>60617</v>
      </c>
      <c r="G1641" s="255">
        <v>10620064</v>
      </c>
      <c r="H1641" s="1" t="s">
        <v>386</v>
      </c>
      <c r="I1641" s="61">
        <v>54</v>
      </c>
      <c r="J1641" s="61">
        <v>3.3</v>
      </c>
      <c r="K1641" s="61">
        <v>8.1</v>
      </c>
      <c r="L1641" s="69">
        <f t="shared" si="327"/>
        <v>1.7819999999999998</v>
      </c>
      <c r="M1641" s="69">
        <f t="shared" si="328"/>
        <v>4.3739999999999997</v>
      </c>
      <c r="N1641" s="56">
        <f>INDEX(Rate_Chart!$A$1:$AK$127,MATCH(Data!J1641,Rate_Chart!$A$1:$A$127,0),MATCH(Data!K1641,Rate_Chart!$A$1:$AK$1,0))</f>
        <v>36.280125900000002</v>
      </c>
      <c r="O1641" s="57">
        <f t="shared" si="329"/>
        <v>1959.1267986</v>
      </c>
      <c r="P1641" s="58">
        <f t="shared" si="330"/>
        <v>417.0129413793104</v>
      </c>
      <c r="Q1641" s="58">
        <f t="shared" si="331"/>
        <v>278.00862758620696</v>
      </c>
      <c r="R1641" s="66">
        <f t="shared" si="332"/>
        <v>34.284718975500006</v>
      </c>
      <c r="S1641" s="64">
        <f t="shared" si="333"/>
        <v>202.5</v>
      </c>
      <c r="T1641" s="66">
        <f t="shared" si="334"/>
        <v>2195.9115175755001</v>
      </c>
      <c r="U1641" s="68">
        <f t="shared" si="335"/>
        <v>40.665028103250002</v>
      </c>
      <c r="V1641" s="68">
        <f t="shared" si="336"/>
        <v>467.4141161293104</v>
      </c>
      <c r="W1641" s="68">
        <f t="shared" si="337"/>
        <v>311.6094107528736</v>
      </c>
    </row>
    <row r="1642" spans="1:23" x14ac:dyDescent="0.25">
      <c r="A1642" s="1" t="s">
        <v>912</v>
      </c>
      <c r="B1642" s="1" t="s">
        <v>394</v>
      </c>
      <c r="C1642" s="1" t="s">
        <v>589</v>
      </c>
      <c r="D1642" s="1" t="s">
        <v>865</v>
      </c>
      <c r="E1642" s="1" t="s">
        <v>352</v>
      </c>
      <c r="F1642" s="62" t="str">
        <f t="shared" si="326"/>
        <v>60617</v>
      </c>
      <c r="G1642" s="255">
        <v>10620064</v>
      </c>
      <c r="H1642" s="1" t="s">
        <v>385</v>
      </c>
      <c r="I1642" s="61">
        <v>41</v>
      </c>
      <c r="J1642" s="61">
        <v>6.7</v>
      </c>
      <c r="K1642" s="61">
        <v>9</v>
      </c>
      <c r="L1642" s="69">
        <f t="shared" si="327"/>
        <v>2.7469999999999999</v>
      </c>
      <c r="M1642" s="69">
        <f t="shared" si="328"/>
        <v>3.69</v>
      </c>
      <c r="N1642" s="56">
        <f>INDEX(Rate_Chart!$A$1:$AK$127,MATCH(Data!J1642,Rate_Chart!$A$1:$A$127,0),MATCH(Data!K1642,Rate_Chart!$A$1:$AK$1,0))</f>
        <v>55.945</v>
      </c>
      <c r="O1642" s="57">
        <f t="shared" si="329"/>
        <v>2293.7449999999999</v>
      </c>
      <c r="P1642" s="58">
        <f t="shared" si="330"/>
        <v>440.51181102362204</v>
      </c>
      <c r="Q1642" s="58">
        <f t="shared" si="331"/>
        <v>293.67454068241472</v>
      </c>
      <c r="R1642" s="66">
        <f t="shared" si="332"/>
        <v>40.140537500000001</v>
      </c>
      <c r="S1642" s="64">
        <f t="shared" si="333"/>
        <v>153.75</v>
      </c>
      <c r="T1642" s="66">
        <f t="shared" si="334"/>
        <v>2487.6355374999998</v>
      </c>
      <c r="U1642" s="68">
        <f t="shared" si="335"/>
        <v>60.674037499999997</v>
      </c>
      <c r="V1642" s="68">
        <f t="shared" si="336"/>
        <v>477.74832677165352</v>
      </c>
      <c r="W1642" s="68">
        <f t="shared" si="337"/>
        <v>318.4988845144357</v>
      </c>
    </row>
    <row r="1643" spans="1:23" x14ac:dyDescent="0.25">
      <c r="A1643" s="1" t="s">
        <v>912</v>
      </c>
      <c r="B1643" s="1" t="s">
        <v>394</v>
      </c>
      <c r="C1643" s="1" t="s">
        <v>589</v>
      </c>
      <c r="D1643" s="1" t="s">
        <v>865</v>
      </c>
      <c r="E1643" s="1" t="s">
        <v>352</v>
      </c>
      <c r="F1643" s="62" t="str">
        <f t="shared" si="326"/>
        <v>60617</v>
      </c>
      <c r="G1643" s="255">
        <v>10620064</v>
      </c>
      <c r="H1643" s="1" t="s">
        <v>386</v>
      </c>
      <c r="I1643" s="61">
        <v>65</v>
      </c>
      <c r="J1643" s="61">
        <v>3.5</v>
      </c>
      <c r="K1643" s="61">
        <v>8.1999999999999993</v>
      </c>
      <c r="L1643" s="69">
        <f t="shared" si="327"/>
        <v>2.2749999999999999</v>
      </c>
      <c r="M1643" s="69">
        <f t="shared" si="328"/>
        <v>5.33</v>
      </c>
      <c r="N1643" s="56">
        <f>INDEX(Rate_Chart!$A$1:$AK$127,MATCH(Data!J1643,Rate_Chart!$A$1:$A$127,0),MATCH(Data!K1643,Rate_Chart!$A$1:$AK$1,0))</f>
        <v>37.392139800000002</v>
      </c>
      <c r="O1643" s="57">
        <f t="shared" si="329"/>
        <v>2430.4890870000004</v>
      </c>
      <c r="P1643" s="58">
        <f t="shared" si="330"/>
        <v>417.01271152416359</v>
      </c>
      <c r="Q1643" s="58">
        <f t="shared" si="331"/>
        <v>278.00847434944239</v>
      </c>
      <c r="R1643" s="66">
        <f t="shared" si="332"/>
        <v>42.533559022500008</v>
      </c>
      <c r="S1643" s="64">
        <f t="shared" si="333"/>
        <v>243.75</v>
      </c>
      <c r="T1643" s="66">
        <f t="shared" si="334"/>
        <v>2716.7726460225003</v>
      </c>
      <c r="U1643" s="68">
        <f t="shared" si="335"/>
        <v>41.796502246500005</v>
      </c>
      <c r="V1643" s="68">
        <f t="shared" si="336"/>
        <v>466.13199531412641</v>
      </c>
      <c r="W1643" s="68">
        <f t="shared" si="337"/>
        <v>310.75466354275096</v>
      </c>
    </row>
    <row r="1644" spans="1:23" x14ac:dyDescent="0.25">
      <c r="A1644" s="1" t="s">
        <v>912</v>
      </c>
      <c r="B1644" s="1" t="s">
        <v>395</v>
      </c>
      <c r="C1644" s="1" t="s">
        <v>589</v>
      </c>
      <c r="D1644" s="1" t="s">
        <v>865</v>
      </c>
      <c r="E1644" s="1" t="s">
        <v>352</v>
      </c>
      <c r="F1644" s="62" t="str">
        <f t="shared" si="326"/>
        <v>60617</v>
      </c>
      <c r="G1644" s="255">
        <v>10620064</v>
      </c>
      <c r="H1644" s="1" t="s">
        <v>385</v>
      </c>
      <c r="I1644" s="61">
        <v>61</v>
      </c>
      <c r="J1644" s="61">
        <v>6</v>
      </c>
      <c r="K1644" s="61">
        <v>8.8000000000000007</v>
      </c>
      <c r="L1644" s="69">
        <f t="shared" si="327"/>
        <v>3.66</v>
      </c>
      <c r="M1644" s="69">
        <f t="shared" si="328"/>
        <v>5.3680000000000003</v>
      </c>
      <c r="N1644" s="56">
        <f>INDEX(Rate_Chart!$A$1:$AK$127,MATCH(Data!J1644,Rate_Chart!$A$1:$A$127,0),MATCH(Data!K1644,Rate_Chart!$A$1:$AK$1,0))</f>
        <v>49.599000000000004</v>
      </c>
      <c r="O1644" s="57">
        <f t="shared" si="329"/>
        <v>3025.5390000000002</v>
      </c>
      <c r="P1644" s="58">
        <f t="shared" si="330"/>
        <v>417.96910112359552</v>
      </c>
      <c r="Q1644" s="58">
        <f t="shared" si="331"/>
        <v>278.64606741573033</v>
      </c>
      <c r="R1644" s="66">
        <f t="shared" si="332"/>
        <v>52.94693250000001</v>
      </c>
      <c r="S1644" s="64">
        <f t="shared" si="333"/>
        <v>228.75</v>
      </c>
      <c r="T1644" s="66">
        <f t="shared" si="334"/>
        <v>3307.2359325000002</v>
      </c>
      <c r="U1644" s="68">
        <f t="shared" si="335"/>
        <v>54.2169825</v>
      </c>
      <c r="V1644" s="68">
        <f t="shared" si="336"/>
        <v>456.88468398876404</v>
      </c>
      <c r="W1644" s="68">
        <f t="shared" si="337"/>
        <v>304.58978932584267</v>
      </c>
    </row>
    <row r="1645" spans="1:23" x14ac:dyDescent="0.25">
      <c r="A1645" s="1" t="s">
        <v>912</v>
      </c>
      <c r="B1645" s="1" t="s">
        <v>395</v>
      </c>
      <c r="C1645" s="1" t="s">
        <v>589</v>
      </c>
      <c r="D1645" s="1" t="s">
        <v>865</v>
      </c>
      <c r="E1645" s="1" t="s">
        <v>352</v>
      </c>
      <c r="F1645" s="62" t="str">
        <f t="shared" si="326"/>
        <v>60617</v>
      </c>
      <c r="G1645" s="255">
        <v>10620064</v>
      </c>
      <c r="H1645" s="1" t="s">
        <v>386</v>
      </c>
      <c r="I1645" s="61">
        <v>41</v>
      </c>
      <c r="J1645" s="61">
        <v>3.2</v>
      </c>
      <c r="K1645" s="61">
        <v>8.1999999999999993</v>
      </c>
      <c r="L1645" s="69">
        <f t="shared" si="327"/>
        <v>1.3120000000000003</v>
      </c>
      <c r="M1645" s="69">
        <f t="shared" si="328"/>
        <v>3.3620000000000001</v>
      </c>
      <c r="N1645" s="56">
        <f>INDEX(Rate_Chart!$A$1:$AK$127,MATCH(Data!J1645,Rate_Chart!$A$1:$A$127,0),MATCH(Data!K1645,Rate_Chart!$A$1:$AK$1,0))</f>
        <v>36.141139799999998</v>
      </c>
      <c r="O1645" s="57">
        <f t="shared" si="329"/>
        <v>1481.7867317999999</v>
      </c>
      <c r="P1645" s="58">
        <f t="shared" si="330"/>
        <v>417.0131515384615</v>
      </c>
      <c r="Q1645" s="58">
        <f t="shared" si="331"/>
        <v>278.00876769230769</v>
      </c>
      <c r="R1645" s="66">
        <f t="shared" si="332"/>
        <v>25.931267806499999</v>
      </c>
      <c r="S1645" s="64">
        <f t="shared" si="333"/>
        <v>153.75</v>
      </c>
      <c r="T1645" s="66">
        <f t="shared" si="334"/>
        <v>1661.4679996064999</v>
      </c>
      <c r="U1645" s="68">
        <f t="shared" si="335"/>
        <v>40.5236097465</v>
      </c>
      <c r="V1645" s="68">
        <f t="shared" si="336"/>
        <v>467.58011245961535</v>
      </c>
      <c r="W1645" s="68">
        <f t="shared" si="337"/>
        <v>311.72007497307692</v>
      </c>
    </row>
    <row r="1646" spans="1:23" x14ac:dyDescent="0.25">
      <c r="A1646" s="1" t="s">
        <v>913</v>
      </c>
      <c r="B1646" s="1" t="s">
        <v>394</v>
      </c>
      <c r="C1646" s="1" t="s">
        <v>589</v>
      </c>
      <c r="D1646" s="1" t="s">
        <v>865</v>
      </c>
      <c r="E1646" s="1" t="s">
        <v>352</v>
      </c>
      <c r="F1646" s="62" t="str">
        <f t="shared" si="326"/>
        <v>60617</v>
      </c>
      <c r="G1646" s="255">
        <v>10620064</v>
      </c>
      <c r="H1646" s="1" t="s">
        <v>385</v>
      </c>
      <c r="I1646" s="61">
        <v>50</v>
      </c>
      <c r="J1646" s="61">
        <v>7</v>
      </c>
      <c r="K1646" s="61">
        <v>9</v>
      </c>
      <c r="L1646" s="69">
        <f t="shared" si="327"/>
        <v>3.5</v>
      </c>
      <c r="M1646" s="69">
        <f t="shared" si="328"/>
        <v>4.5</v>
      </c>
      <c r="N1646" s="56">
        <f>INDEX(Rate_Chart!$A$1:$AK$127,MATCH(Data!J1646,Rate_Chart!$A$1:$A$127,0),MATCH(Data!K1646,Rate_Chart!$A$1:$AK$1,0))</f>
        <v>58.45</v>
      </c>
      <c r="O1646" s="57">
        <f t="shared" si="329"/>
        <v>2922.5</v>
      </c>
      <c r="P1646" s="58">
        <f t="shared" si="330"/>
        <v>449.61538461538464</v>
      </c>
      <c r="Q1646" s="58">
        <f t="shared" si="331"/>
        <v>299.74358974358978</v>
      </c>
      <c r="R1646" s="66">
        <f t="shared" si="332"/>
        <v>51.143750000000004</v>
      </c>
      <c r="S1646" s="64">
        <f t="shared" si="333"/>
        <v>187.5</v>
      </c>
      <c r="T1646" s="66">
        <f t="shared" si="334"/>
        <v>3161.1437500000002</v>
      </c>
      <c r="U1646" s="68">
        <f t="shared" si="335"/>
        <v>63.222875000000002</v>
      </c>
      <c r="V1646" s="68">
        <f t="shared" si="336"/>
        <v>486.32980769230767</v>
      </c>
      <c r="W1646" s="68">
        <f t="shared" si="337"/>
        <v>324.21987179487178</v>
      </c>
    </row>
    <row r="1647" spans="1:23" x14ac:dyDescent="0.25">
      <c r="A1647" s="1" t="s">
        <v>913</v>
      </c>
      <c r="B1647" s="1" t="s">
        <v>394</v>
      </c>
      <c r="C1647" s="1" t="s">
        <v>589</v>
      </c>
      <c r="D1647" s="1" t="s">
        <v>865</v>
      </c>
      <c r="E1647" s="1" t="s">
        <v>352</v>
      </c>
      <c r="F1647" s="62" t="str">
        <f t="shared" si="326"/>
        <v>60617</v>
      </c>
      <c r="G1647" s="255">
        <v>10620064</v>
      </c>
      <c r="H1647" s="1" t="s">
        <v>386</v>
      </c>
      <c r="I1647" s="61">
        <v>56</v>
      </c>
      <c r="J1647" s="61">
        <v>4.2</v>
      </c>
      <c r="K1647" s="61">
        <v>8.1</v>
      </c>
      <c r="L1647" s="69">
        <f t="shared" si="327"/>
        <v>2.3520000000000003</v>
      </c>
      <c r="M1647" s="69">
        <f t="shared" si="328"/>
        <v>4.5359999999999996</v>
      </c>
      <c r="N1647" s="56">
        <f>INDEX(Rate_Chart!$A$1:$AK$127,MATCH(Data!J1647,Rate_Chart!$A$1:$A$127,0),MATCH(Data!K1647,Rate_Chart!$A$1:$AK$1,0))</f>
        <v>40.033125900000002</v>
      </c>
      <c r="O1647" s="57">
        <f t="shared" si="329"/>
        <v>2241.8550504</v>
      </c>
      <c r="P1647" s="58">
        <f t="shared" si="330"/>
        <v>417.01172812499999</v>
      </c>
      <c r="Q1647" s="58">
        <f t="shared" si="331"/>
        <v>278.00781875000001</v>
      </c>
      <c r="R1647" s="66">
        <f t="shared" si="332"/>
        <v>39.232463382000006</v>
      </c>
      <c r="S1647" s="64">
        <f t="shared" si="333"/>
        <v>210</v>
      </c>
      <c r="T1647" s="66">
        <f t="shared" si="334"/>
        <v>2491.0875137819999</v>
      </c>
      <c r="U1647" s="68">
        <f t="shared" si="335"/>
        <v>44.483705603249994</v>
      </c>
      <c r="V1647" s="68">
        <f t="shared" si="336"/>
        <v>463.37193336718741</v>
      </c>
      <c r="W1647" s="68">
        <f t="shared" si="337"/>
        <v>308.91462224479159</v>
      </c>
    </row>
    <row r="1648" spans="1:23" x14ac:dyDescent="0.25">
      <c r="A1648" s="1" t="s">
        <v>913</v>
      </c>
      <c r="B1648" s="1" t="s">
        <v>395</v>
      </c>
      <c r="C1648" s="1" t="s">
        <v>589</v>
      </c>
      <c r="D1648" s="1" t="s">
        <v>865</v>
      </c>
      <c r="E1648" s="1" t="s">
        <v>352</v>
      </c>
      <c r="F1648" s="62" t="str">
        <f t="shared" si="326"/>
        <v>60617</v>
      </c>
      <c r="G1648" s="255">
        <v>10620064</v>
      </c>
      <c r="H1648" s="1" t="s">
        <v>385</v>
      </c>
      <c r="I1648" s="61">
        <v>41</v>
      </c>
      <c r="J1648" s="61">
        <v>6.8</v>
      </c>
      <c r="K1648" s="61">
        <v>8.8000000000000007</v>
      </c>
      <c r="L1648" s="69">
        <f t="shared" si="327"/>
        <v>2.7880000000000003</v>
      </c>
      <c r="M1648" s="69">
        <f t="shared" si="328"/>
        <v>3.6080000000000001</v>
      </c>
      <c r="N1648" s="56">
        <f>INDEX(Rate_Chart!$A$1:$AK$127,MATCH(Data!J1648,Rate_Chart!$A$1:$A$127,0),MATCH(Data!K1648,Rate_Chart!$A$1:$AK$1,0))</f>
        <v>56.212200000000003</v>
      </c>
      <c r="O1648" s="57">
        <f t="shared" si="329"/>
        <v>2304.7002000000002</v>
      </c>
      <c r="P1648" s="58">
        <f t="shared" si="330"/>
        <v>443.78052631578947</v>
      </c>
      <c r="Q1648" s="58">
        <f t="shared" si="331"/>
        <v>295.8536842105263</v>
      </c>
      <c r="R1648" s="66">
        <f t="shared" si="332"/>
        <v>40.332253500000007</v>
      </c>
      <c r="S1648" s="64">
        <f t="shared" si="333"/>
        <v>153.75</v>
      </c>
      <c r="T1648" s="66">
        <f t="shared" si="334"/>
        <v>2498.7824535000004</v>
      </c>
      <c r="U1648" s="68">
        <f t="shared" si="335"/>
        <v>60.94591350000001</v>
      </c>
      <c r="V1648" s="68">
        <f t="shared" si="336"/>
        <v>481.15194868421059</v>
      </c>
      <c r="W1648" s="68">
        <f t="shared" si="337"/>
        <v>320.76796578947375</v>
      </c>
    </row>
    <row r="1649" spans="1:23" x14ac:dyDescent="0.25">
      <c r="A1649" s="1" t="s">
        <v>913</v>
      </c>
      <c r="B1649" s="1" t="s">
        <v>395</v>
      </c>
      <c r="C1649" s="1" t="s">
        <v>589</v>
      </c>
      <c r="D1649" s="1" t="s">
        <v>865</v>
      </c>
      <c r="E1649" s="1" t="s">
        <v>352</v>
      </c>
      <c r="F1649" s="62" t="str">
        <f t="shared" si="326"/>
        <v>60617</v>
      </c>
      <c r="G1649" s="255">
        <v>10620064</v>
      </c>
      <c r="H1649" s="1" t="s">
        <v>386</v>
      </c>
      <c r="I1649" s="61">
        <v>41</v>
      </c>
      <c r="J1649" s="61">
        <v>3.4</v>
      </c>
      <c r="K1649" s="61">
        <v>8.1999999999999993</v>
      </c>
      <c r="L1649" s="69">
        <f t="shared" si="327"/>
        <v>1.3940000000000001</v>
      </c>
      <c r="M1649" s="69">
        <f t="shared" si="328"/>
        <v>3.3620000000000001</v>
      </c>
      <c r="N1649" s="56">
        <f>INDEX(Rate_Chart!$A$1:$AK$127,MATCH(Data!J1649,Rate_Chart!$A$1:$A$127,0),MATCH(Data!K1649,Rate_Chart!$A$1:$AK$1,0))</f>
        <v>36.975139800000001</v>
      </c>
      <c r="O1649" s="57">
        <f t="shared" si="329"/>
        <v>1515.9807318000001</v>
      </c>
      <c r="P1649" s="58">
        <f t="shared" si="330"/>
        <v>417.01285488721805</v>
      </c>
      <c r="Q1649" s="58">
        <f t="shared" si="331"/>
        <v>278.00856992481204</v>
      </c>
      <c r="R1649" s="66">
        <f t="shared" si="332"/>
        <v>26.529662806500003</v>
      </c>
      <c r="S1649" s="64">
        <f t="shared" si="333"/>
        <v>153.75</v>
      </c>
      <c r="T1649" s="66">
        <f t="shared" si="334"/>
        <v>1696.2603946065001</v>
      </c>
      <c r="U1649" s="68">
        <f t="shared" si="335"/>
        <v>41.372204746500003</v>
      </c>
      <c r="V1649" s="68">
        <f t="shared" si="336"/>
        <v>466.60381293045111</v>
      </c>
      <c r="W1649" s="68">
        <f t="shared" si="337"/>
        <v>311.06920862030074</v>
      </c>
    </row>
    <row r="1650" spans="1:23" x14ac:dyDescent="0.25">
      <c r="A1650" s="1" t="s">
        <v>914</v>
      </c>
      <c r="B1650" s="1" t="s">
        <v>394</v>
      </c>
      <c r="C1650" s="1" t="s">
        <v>589</v>
      </c>
      <c r="D1650" s="1" t="s">
        <v>865</v>
      </c>
      <c r="E1650" s="1" t="s">
        <v>352</v>
      </c>
      <c r="F1650" s="62" t="str">
        <f t="shared" si="326"/>
        <v>60617</v>
      </c>
      <c r="G1650" s="255">
        <v>10620064</v>
      </c>
      <c r="H1650" s="1" t="s">
        <v>385</v>
      </c>
      <c r="I1650" s="61">
        <v>39</v>
      </c>
      <c r="J1650" s="61">
        <v>6.9</v>
      </c>
      <c r="K1650" s="61">
        <v>8.8000000000000007</v>
      </c>
      <c r="L1650" s="69">
        <f t="shared" si="327"/>
        <v>2.6910000000000003</v>
      </c>
      <c r="M1650" s="69">
        <f t="shared" si="328"/>
        <v>3.4320000000000004</v>
      </c>
      <c r="N1650" s="56">
        <f>INDEX(Rate_Chart!$A$1:$AK$127,MATCH(Data!J1650,Rate_Chart!$A$1:$A$127,0),MATCH(Data!K1650,Rate_Chart!$A$1:$AK$1,0))</f>
        <v>57.038850000000004</v>
      </c>
      <c r="O1650" s="57">
        <f t="shared" si="329"/>
        <v>2224.5151500000002</v>
      </c>
      <c r="P1650" s="58">
        <f t="shared" si="330"/>
        <v>446.77950391644907</v>
      </c>
      <c r="Q1650" s="58">
        <f t="shared" si="331"/>
        <v>297.85300261096603</v>
      </c>
      <c r="R1650" s="66">
        <f t="shared" si="332"/>
        <v>38.929015125000006</v>
      </c>
      <c r="S1650" s="64">
        <f t="shared" si="333"/>
        <v>146.25</v>
      </c>
      <c r="T1650" s="66">
        <f t="shared" si="334"/>
        <v>2409.6941651250004</v>
      </c>
      <c r="U1650" s="68">
        <f t="shared" si="335"/>
        <v>61.787029875000009</v>
      </c>
      <c r="V1650" s="68">
        <f t="shared" si="336"/>
        <v>483.97151338120108</v>
      </c>
      <c r="W1650" s="68">
        <f t="shared" si="337"/>
        <v>322.6476755874674</v>
      </c>
    </row>
    <row r="1651" spans="1:23" x14ac:dyDescent="0.25">
      <c r="A1651" s="1" t="s">
        <v>914</v>
      </c>
      <c r="B1651" s="1" t="s">
        <v>394</v>
      </c>
      <c r="C1651" s="1" t="s">
        <v>589</v>
      </c>
      <c r="D1651" s="1" t="s">
        <v>865</v>
      </c>
      <c r="E1651" s="1" t="s">
        <v>352</v>
      </c>
      <c r="F1651" s="62" t="str">
        <f t="shared" si="326"/>
        <v>60617</v>
      </c>
      <c r="G1651" s="255">
        <v>10620064</v>
      </c>
      <c r="H1651" s="1" t="s">
        <v>386</v>
      </c>
      <c r="I1651" s="61">
        <v>26</v>
      </c>
      <c r="J1651" s="61">
        <v>4.4000000000000004</v>
      </c>
      <c r="K1651" s="61">
        <v>8.1999999999999993</v>
      </c>
      <c r="L1651" s="69">
        <f t="shared" si="327"/>
        <v>1.1440000000000001</v>
      </c>
      <c r="M1651" s="69">
        <f t="shared" si="328"/>
        <v>2.1319999999999997</v>
      </c>
      <c r="N1651" s="56">
        <f>INDEX(Rate_Chart!$A$1:$AK$127,MATCH(Data!J1651,Rate_Chart!$A$1:$A$127,0),MATCH(Data!K1651,Rate_Chart!$A$1:$AK$1,0))</f>
        <v>41.145139800000003</v>
      </c>
      <c r="O1651" s="57">
        <f t="shared" si="329"/>
        <v>1069.7736348000001</v>
      </c>
      <c r="P1651" s="58">
        <f t="shared" si="330"/>
        <v>417.01155202702705</v>
      </c>
      <c r="Q1651" s="58">
        <f t="shared" si="331"/>
        <v>278.00770135135139</v>
      </c>
      <c r="R1651" s="66">
        <f t="shared" si="332"/>
        <v>18.721038609000004</v>
      </c>
      <c r="S1651" s="64">
        <f t="shared" si="333"/>
        <v>97.5</v>
      </c>
      <c r="T1651" s="66">
        <f t="shared" si="334"/>
        <v>1185.9946734090001</v>
      </c>
      <c r="U1651" s="68">
        <f t="shared" si="335"/>
        <v>45.615179746500004</v>
      </c>
      <c r="V1651" s="68">
        <f t="shared" si="336"/>
        <v>462.31601094425679</v>
      </c>
      <c r="W1651" s="68">
        <f t="shared" si="337"/>
        <v>308.21067396283786</v>
      </c>
    </row>
    <row r="1652" spans="1:23" x14ac:dyDescent="0.25">
      <c r="A1652" s="1" t="s">
        <v>914</v>
      </c>
      <c r="B1652" s="1" t="s">
        <v>395</v>
      </c>
      <c r="C1652" s="1" t="s">
        <v>589</v>
      </c>
      <c r="D1652" s="1" t="s">
        <v>865</v>
      </c>
      <c r="E1652" s="1" t="s">
        <v>352</v>
      </c>
      <c r="F1652" s="62" t="str">
        <f t="shared" si="326"/>
        <v>60617</v>
      </c>
      <c r="G1652" s="255">
        <v>10620064</v>
      </c>
      <c r="H1652" s="1" t="s">
        <v>385</v>
      </c>
      <c r="I1652" s="61">
        <v>42</v>
      </c>
      <c r="J1652" s="61">
        <v>6.7</v>
      </c>
      <c r="K1652" s="61">
        <v>8.8000000000000007</v>
      </c>
      <c r="L1652" s="69">
        <f t="shared" si="327"/>
        <v>2.8140000000000005</v>
      </c>
      <c r="M1652" s="69">
        <f t="shared" si="328"/>
        <v>3.6960000000000002</v>
      </c>
      <c r="N1652" s="56">
        <f>INDEX(Rate_Chart!$A$1:$AK$127,MATCH(Data!J1652,Rate_Chart!$A$1:$A$127,0),MATCH(Data!K1652,Rate_Chart!$A$1:$AK$1,0))</f>
        <v>55.385550000000002</v>
      </c>
      <c r="O1652" s="57">
        <f t="shared" si="329"/>
        <v>2326.1931</v>
      </c>
      <c r="P1652" s="58">
        <f t="shared" si="330"/>
        <v>440.73381962864721</v>
      </c>
      <c r="Q1652" s="58">
        <f t="shared" si="331"/>
        <v>293.82254641909816</v>
      </c>
      <c r="R1652" s="66">
        <f t="shared" si="332"/>
        <v>40.70837925</v>
      </c>
      <c r="S1652" s="64">
        <f t="shared" si="333"/>
        <v>157.5</v>
      </c>
      <c r="T1652" s="66">
        <f t="shared" si="334"/>
        <v>2524.4014792500002</v>
      </c>
      <c r="U1652" s="68">
        <f t="shared" si="335"/>
        <v>60.104797125000005</v>
      </c>
      <c r="V1652" s="68">
        <f t="shared" si="336"/>
        <v>478.28751027851456</v>
      </c>
      <c r="W1652" s="68">
        <f t="shared" si="337"/>
        <v>318.85834018567635</v>
      </c>
    </row>
    <row r="1653" spans="1:23" x14ac:dyDescent="0.25">
      <c r="A1653" s="1" t="s">
        <v>914</v>
      </c>
      <c r="B1653" s="1" t="s">
        <v>395</v>
      </c>
      <c r="C1653" s="1" t="s">
        <v>589</v>
      </c>
      <c r="D1653" s="1" t="s">
        <v>865</v>
      </c>
      <c r="E1653" s="1" t="s">
        <v>352</v>
      </c>
      <c r="F1653" s="62" t="str">
        <f t="shared" si="326"/>
        <v>60617</v>
      </c>
      <c r="G1653" s="255">
        <v>10620064</v>
      </c>
      <c r="H1653" s="1" t="s">
        <v>386</v>
      </c>
      <c r="I1653" s="61">
        <v>41</v>
      </c>
      <c r="J1653" s="61">
        <v>3.7</v>
      </c>
      <c r="K1653" s="61">
        <v>8.5</v>
      </c>
      <c r="L1653" s="69">
        <f t="shared" si="327"/>
        <v>1.5170000000000001</v>
      </c>
      <c r="M1653" s="69">
        <f t="shared" si="328"/>
        <v>3.4849999999999999</v>
      </c>
      <c r="N1653" s="56">
        <f>INDEX(Rate_Chart!$A$1:$AK$127,MATCH(Data!J1653,Rate_Chart!$A$1:$A$127,0),MATCH(Data!K1653,Rate_Chart!$A$1:$AK$1,0))</f>
        <v>39.060181500000006</v>
      </c>
      <c r="O1653" s="57">
        <f t="shared" si="329"/>
        <v>1601.4674415000002</v>
      </c>
      <c r="P1653" s="58">
        <f t="shared" si="330"/>
        <v>417.0126138790036</v>
      </c>
      <c r="Q1653" s="58">
        <f t="shared" si="331"/>
        <v>278.00840925266908</v>
      </c>
      <c r="R1653" s="66">
        <f t="shared" si="332"/>
        <v>28.025680226250007</v>
      </c>
      <c r="S1653" s="64">
        <f t="shared" si="333"/>
        <v>153.75</v>
      </c>
      <c r="T1653" s="66">
        <f t="shared" si="334"/>
        <v>1783.2431217262501</v>
      </c>
      <c r="U1653" s="68">
        <f t="shared" si="335"/>
        <v>43.49373467625</v>
      </c>
      <c r="V1653" s="68">
        <f t="shared" si="336"/>
        <v>464.34592181049817</v>
      </c>
      <c r="W1653" s="68">
        <f t="shared" si="337"/>
        <v>309.56394787366543</v>
      </c>
    </row>
    <row r="1654" spans="1:23" x14ac:dyDescent="0.25">
      <c r="A1654" s="1" t="s">
        <v>915</v>
      </c>
      <c r="B1654" s="1" t="s">
        <v>394</v>
      </c>
      <c r="C1654" s="1" t="s">
        <v>589</v>
      </c>
      <c r="D1654" s="1" t="s">
        <v>865</v>
      </c>
      <c r="E1654" s="1" t="s">
        <v>352</v>
      </c>
      <c r="F1654" s="62" t="str">
        <f t="shared" si="326"/>
        <v>60617</v>
      </c>
      <c r="G1654" s="255">
        <v>10620064</v>
      </c>
      <c r="H1654" s="1" t="s">
        <v>385</v>
      </c>
      <c r="I1654" s="61">
        <v>50</v>
      </c>
      <c r="J1654" s="61">
        <v>6.8</v>
      </c>
      <c r="K1654" s="61">
        <v>8.8000000000000007</v>
      </c>
      <c r="L1654" s="69">
        <f t="shared" si="327"/>
        <v>3.4</v>
      </c>
      <c r="M1654" s="69">
        <f t="shared" si="328"/>
        <v>4.4000000000000004</v>
      </c>
      <c r="N1654" s="56">
        <f>INDEX(Rate_Chart!$A$1:$AK$127,MATCH(Data!J1654,Rate_Chart!$A$1:$A$127,0),MATCH(Data!K1654,Rate_Chart!$A$1:$AK$1,0))</f>
        <v>56.212200000000003</v>
      </c>
      <c r="O1654" s="57">
        <f t="shared" si="329"/>
        <v>2810.61</v>
      </c>
      <c r="P1654" s="58">
        <f t="shared" si="330"/>
        <v>443.78052631578947</v>
      </c>
      <c r="Q1654" s="58">
        <f t="shared" si="331"/>
        <v>295.8536842105263</v>
      </c>
      <c r="R1654" s="66">
        <f t="shared" si="332"/>
        <v>49.185675000000003</v>
      </c>
      <c r="S1654" s="64">
        <f t="shared" si="333"/>
        <v>187.5</v>
      </c>
      <c r="T1654" s="66">
        <f t="shared" si="334"/>
        <v>3047.2956750000003</v>
      </c>
      <c r="U1654" s="68">
        <f t="shared" si="335"/>
        <v>60.945913500000003</v>
      </c>
      <c r="V1654" s="68">
        <f t="shared" si="336"/>
        <v>481.15194868421054</v>
      </c>
      <c r="W1654" s="68">
        <f t="shared" si="337"/>
        <v>320.76796578947369</v>
      </c>
    </row>
    <row r="1655" spans="1:23" x14ac:dyDescent="0.25">
      <c r="A1655" s="1" t="s">
        <v>915</v>
      </c>
      <c r="B1655" s="1" t="s">
        <v>394</v>
      </c>
      <c r="C1655" s="1" t="s">
        <v>589</v>
      </c>
      <c r="D1655" s="1" t="s">
        <v>865</v>
      </c>
      <c r="E1655" s="1" t="s">
        <v>352</v>
      </c>
      <c r="F1655" s="62" t="str">
        <f t="shared" si="326"/>
        <v>60617</v>
      </c>
      <c r="G1655" s="255">
        <v>10620064</v>
      </c>
      <c r="H1655" s="1" t="s">
        <v>386</v>
      </c>
      <c r="I1655" s="61">
        <v>53</v>
      </c>
      <c r="J1655" s="61">
        <v>3.8</v>
      </c>
      <c r="K1655" s="61">
        <v>8.4</v>
      </c>
      <c r="L1655" s="69">
        <f t="shared" si="327"/>
        <v>2.0139999999999998</v>
      </c>
      <c r="M1655" s="69">
        <f t="shared" si="328"/>
        <v>4.4520000000000008</v>
      </c>
      <c r="N1655" s="56">
        <f>INDEX(Rate_Chart!$A$1:$AK$127,MATCH(Data!J1655,Rate_Chart!$A$1:$A$127,0),MATCH(Data!K1655,Rate_Chart!$A$1:$AK$1,0))</f>
        <v>39.19916760000001</v>
      </c>
      <c r="O1655" s="57">
        <f t="shared" si="329"/>
        <v>2077.5558828000003</v>
      </c>
      <c r="P1655" s="58">
        <f t="shared" si="330"/>
        <v>417.01242127659583</v>
      </c>
      <c r="Q1655" s="58">
        <f t="shared" si="331"/>
        <v>278.00828085106389</v>
      </c>
      <c r="R1655" s="66">
        <f t="shared" si="332"/>
        <v>36.357227949000006</v>
      </c>
      <c r="S1655" s="64">
        <f t="shared" si="333"/>
        <v>198.75</v>
      </c>
      <c r="T1655" s="66">
        <f t="shared" si="334"/>
        <v>2312.6631107490002</v>
      </c>
      <c r="U1655" s="68">
        <f t="shared" si="335"/>
        <v>43.635153033000002</v>
      </c>
      <c r="V1655" s="68">
        <f t="shared" si="336"/>
        <v>464.20375567021279</v>
      </c>
      <c r="W1655" s="68">
        <f t="shared" si="337"/>
        <v>309.4691704468085</v>
      </c>
    </row>
    <row r="1656" spans="1:23" x14ac:dyDescent="0.25">
      <c r="A1656" s="1" t="s">
        <v>915</v>
      </c>
      <c r="B1656" s="1" t="s">
        <v>395</v>
      </c>
      <c r="C1656" s="1" t="s">
        <v>589</v>
      </c>
      <c r="D1656" s="1" t="s">
        <v>865</v>
      </c>
      <c r="E1656" s="1" t="s">
        <v>352</v>
      </c>
      <c r="F1656" s="62" t="str">
        <f t="shared" si="326"/>
        <v>60617</v>
      </c>
      <c r="G1656" s="255">
        <v>10620064</v>
      </c>
      <c r="H1656" s="1" t="s">
        <v>385</v>
      </c>
      <c r="I1656" s="61">
        <v>54</v>
      </c>
      <c r="J1656" s="61">
        <v>6.4</v>
      </c>
      <c r="K1656" s="61">
        <v>8.8000000000000007</v>
      </c>
      <c r="L1656" s="69">
        <f t="shared" si="327"/>
        <v>3.4560000000000004</v>
      </c>
      <c r="M1656" s="69">
        <f t="shared" si="328"/>
        <v>4.7520000000000007</v>
      </c>
      <c r="N1656" s="56">
        <f>INDEX(Rate_Chart!$A$1:$AK$127,MATCH(Data!J1656,Rate_Chart!$A$1:$A$127,0),MATCH(Data!K1656,Rate_Chart!$A$1:$AK$1,0))</f>
        <v>52.9056</v>
      </c>
      <c r="O1656" s="57">
        <f t="shared" si="329"/>
        <v>2856.9023999999999</v>
      </c>
      <c r="P1656" s="58">
        <f t="shared" si="330"/>
        <v>431.29565217391303</v>
      </c>
      <c r="Q1656" s="58">
        <f t="shared" si="331"/>
        <v>287.53043478260867</v>
      </c>
      <c r="R1656" s="66">
        <f t="shared" si="332"/>
        <v>49.995792000000002</v>
      </c>
      <c r="S1656" s="64">
        <f t="shared" si="333"/>
        <v>202.5</v>
      </c>
      <c r="T1656" s="66">
        <f t="shared" si="334"/>
        <v>3109.3981920000001</v>
      </c>
      <c r="U1656" s="68">
        <f t="shared" si="335"/>
        <v>57.581448000000002</v>
      </c>
      <c r="V1656" s="68">
        <f t="shared" si="336"/>
        <v>469.41397826086956</v>
      </c>
      <c r="W1656" s="68">
        <f t="shared" si="337"/>
        <v>312.94265217391302</v>
      </c>
    </row>
    <row r="1657" spans="1:23" x14ac:dyDescent="0.25">
      <c r="A1657" s="1" t="s">
        <v>915</v>
      </c>
      <c r="B1657" s="1" t="s">
        <v>395</v>
      </c>
      <c r="C1657" s="1" t="s">
        <v>589</v>
      </c>
      <c r="D1657" s="1" t="s">
        <v>865</v>
      </c>
      <c r="E1657" s="1" t="s">
        <v>352</v>
      </c>
      <c r="F1657" s="62" t="str">
        <f t="shared" si="326"/>
        <v>60617</v>
      </c>
      <c r="G1657" s="255">
        <v>10620064</v>
      </c>
      <c r="H1657" s="1" t="s">
        <v>386</v>
      </c>
      <c r="I1657" s="61">
        <v>37</v>
      </c>
      <c r="J1657" s="61">
        <v>3.3</v>
      </c>
      <c r="K1657" s="61">
        <v>8.1999999999999993</v>
      </c>
      <c r="L1657" s="69">
        <f t="shared" si="327"/>
        <v>1.2209999999999999</v>
      </c>
      <c r="M1657" s="69">
        <f t="shared" si="328"/>
        <v>3.0339999999999998</v>
      </c>
      <c r="N1657" s="56">
        <f>INDEX(Rate_Chart!$A$1:$AK$127,MATCH(Data!J1657,Rate_Chart!$A$1:$A$127,0),MATCH(Data!K1657,Rate_Chart!$A$1:$AK$1,0))</f>
        <v>36.558139799999999</v>
      </c>
      <c r="O1657" s="57">
        <f t="shared" si="329"/>
        <v>1352.6511725999999</v>
      </c>
      <c r="P1657" s="58">
        <f t="shared" si="330"/>
        <v>417.0130015209125</v>
      </c>
      <c r="Q1657" s="58">
        <f t="shared" si="331"/>
        <v>278.00866768060831</v>
      </c>
      <c r="R1657" s="66">
        <f t="shared" si="332"/>
        <v>23.671395520499999</v>
      </c>
      <c r="S1657" s="64">
        <f t="shared" si="333"/>
        <v>138.75</v>
      </c>
      <c r="T1657" s="66">
        <f t="shared" si="334"/>
        <v>1515.0725681204999</v>
      </c>
      <c r="U1657" s="68">
        <f t="shared" si="335"/>
        <v>40.947907246499994</v>
      </c>
      <c r="V1657" s="68">
        <f t="shared" si="336"/>
        <v>467.086394446768</v>
      </c>
      <c r="W1657" s="68">
        <f t="shared" si="337"/>
        <v>311.39092963117866</v>
      </c>
    </row>
    <row r="1658" spans="1:23" x14ac:dyDescent="0.25">
      <c r="A1658" s="1" t="s">
        <v>916</v>
      </c>
      <c r="B1658" s="1" t="s">
        <v>394</v>
      </c>
      <c r="C1658" s="1" t="s">
        <v>589</v>
      </c>
      <c r="D1658" s="1" t="s">
        <v>865</v>
      </c>
      <c r="E1658" s="1" t="s">
        <v>352</v>
      </c>
      <c r="F1658" s="62" t="str">
        <f t="shared" si="326"/>
        <v>60617</v>
      </c>
      <c r="G1658" s="255">
        <v>10620064</v>
      </c>
      <c r="H1658" s="1" t="s">
        <v>385</v>
      </c>
      <c r="I1658" s="61">
        <v>49</v>
      </c>
      <c r="J1658" s="61">
        <v>7</v>
      </c>
      <c r="K1658" s="61">
        <v>8.8000000000000007</v>
      </c>
      <c r="L1658" s="69">
        <f t="shared" si="327"/>
        <v>3.43</v>
      </c>
      <c r="M1658" s="69">
        <f t="shared" si="328"/>
        <v>4.3120000000000003</v>
      </c>
      <c r="N1658" s="56">
        <f>INDEX(Rate_Chart!$A$1:$AK$127,MATCH(Data!J1658,Rate_Chart!$A$1:$A$127,0),MATCH(Data!K1658,Rate_Chart!$A$1:$AK$1,0))</f>
        <v>57.865500000000004</v>
      </c>
      <c r="O1658" s="57">
        <f t="shared" si="329"/>
        <v>2835.4095000000002</v>
      </c>
      <c r="P1658" s="58">
        <f t="shared" si="330"/>
        <v>449.73186528497411</v>
      </c>
      <c r="Q1658" s="58">
        <f t="shared" si="331"/>
        <v>299.82124352331607</v>
      </c>
      <c r="R1658" s="66">
        <f t="shared" si="332"/>
        <v>49.619666250000009</v>
      </c>
      <c r="S1658" s="64">
        <f t="shared" si="333"/>
        <v>183.75</v>
      </c>
      <c r="T1658" s="66">
        <f t="shared" si="334"/>
        <v>3068.7791662500003</v>
      </c>
      <c r="U1658" s="68">
        <f t="shared" si="335"/>
        <v>62.628146250000007</v>
      </c>
      <c r="V1658" s="68">
        <f t="shared" si="336"/>
        <v>486.74725064766841</v>
      </c>
      <c r="W1658" s="68">
        <f t="shared" si="337"/>
        <v>324.49816709844561</v>
      </c>
    </row>
    <row r="1659" spans="1:23" x14ac:dyDescent="0.25">
      <c r="A1659" s="1" t="s">
        <v>916</v>
      </c>
      <c r="B1659" s="1" t="s">
        <v>394</v>
      </c>
      <c r="C1659" s="1" t="s">
        <v>589</v>
      </c>
      <c r="D1659" s="1" t="s">
        <v>865</v>
      </c>
      <c r="E1659" s="1" t="s">
        <v>352</v>
      </c>
      <c r="F1659" s="62" t="str">
        <f t="shared" si="326"/>
        <v>60617</v>
      </c>
      <c r="G1659" s="255">
        <v>10620064</v>
      </c>
      <c r="H1659" s="1" t="s">
        <v>386</v>
      </c>
      <c r="I1659" s="61">
        <v>7</v>
      </c>
      <c r="J1659" s="61">
        <v>3.6</v>
      </c>
      <c r="K1659" s="61">
        <v>8.1</v>
      </c>
      <c r="L1659" s="69">
        <f t="shared" si="327"/>
        <v>0.252</v>
      </c>
      <c r="M1659" s="69">
        <f t="shared" si="328"/>
        <v>0.56699999999999995</v>
      </c>
      <c r="N1659" s="56">
        <f>INDEX(Rate_Chart!$A$1:$AK$127,MATCH(Data!J1659,Rate_Chart!$A$1:$A$127,0),MATCH(Data!K1659,Rate_Chart!$A$1:$AK$1,0))</f>
        <v>37.531125900000006</v>
      </c>
      <c r="O1659" s="57">
        <f t="shared" si="329"/>
        <v>262.71788130000004</v>
      </c>
      <c r="P1659" s="58">
        <f t="shared" si="330"/>
        <v>417.01251000000008</v>
      </c>
      <c r="Q1659" s="58">
        <f t="shared" si="331"/>
        <v>278.00834000000003</v>
      </c>
      <c r="R1659" s="66">
        <f t="shared" si="332"/>
        <v>4.5975629227500008</v>
      </c>
      <c r="S1659" s="64">
        <f t="shared" si="333"/>
        <v>26.25</v>
      </c>
      <c r="T1659" s="66">
        <f t="shared" si="334"/>
        <v>293.56544422275005</v>
      </c>
      <c r="U1659" s="68">
        <f t="shared" si="335"/>
        <v>41.937920603250006</v>
      </c>
      <c r="V1659" s="68">
        <f t="shared" si="336"/>
        <v>465.97689559166673</v>
      </c>
      <c r="W1659" s="68">
        <f t="shared" si="337"/>
        <v>310.6512637277778</v>
      </c>
    </row>
    <row r="1660" spans="1:23" x14ac:dyDescent="0.25">
      <c r="A1660" s="1" t="s">
        <v>916</v>
      </c>
      <c r="B1660" s="1" t="s">
        <v>395</v>
      </c>
      <c r="C1660" s="1" t="s">
        <v>589</v>
      </c>
      <c r="D1660" s="1" t="s">
        <v>865</v>
      </c>
      <c r="E1660" s="1" t="s">
        <v>352</v>
      </c>
      <c r="F1660" s="62" t="str">
        <f t="shared" si="326"/>
        <v>60617</v>
      </c>
      <c r="G1660" s="255">
        <v>10620064</v>
      </c>
      <c r="H1660" s="1" t="s">
        <v>385</v>
      </c>
      <c r="I1660" s="61">
        <v>53</v>
      </c>
      <c r="J1660" s="61">
        <v>6.6</v>
      </c>
      <c r="K1660" s="61">
        <v>8.8000000000000007</v>
      </c>
      <c r="L1660" s="69">
        <f t="shared" si="327"/>
        <v>3.4979999999999993</v>
      </c>
      <c r="M1660" s="69">
        <f t="shared" si="328"/>
        <v>4.6640000000000006</v>
      </c>
      <c r="N1660" s="56">
        <f>INDEX(Rate_Chart!$A$1:$AK$127,MATCH(Data!J1660,Rate_Chart!$A$1:$A$127,0),MATCH(Data!K1660,Rate_Chart!$A$1:$AK$1,0))</f>
        <v>54.558900000000001</v>
      </c>
      <c r="O1660" s="57">
        <f t="shared" si="329"/>
        <v>2891.6217000000001</v>
      </c>
      <c r="P1660" s="58">
        <f t="shared" si="330"/>
        <v>437.63823529411764</v>
      </c>
      <c r="Q1660" s="58">
        <f t="shared" si="331"/>
        <v>291.75882352941176</v>
      </c>
      <c r="R1660" s="66">
        <f t="shared" si="332"/>
        <v>50.603379750000009</v>
      </c>
      <c r="S1660" s="64">
        <f t="shared" si="333"/>
        <v>198.75</v>
      </c>
      <c r="T1660" s="66">
        <f t="shared" si="334"/>
        <v>3140.9750797500001</v>
      </c>
      <c r="U1660" s="68">
        <f t="shared" si="335"/>
        <v>59.263680749999999</v>
      </c>
      <c r="V1660" s="68">
        <f t="shared" si="336"/>
        <v>475.37711831550797</v>
      </c>
      <c r="W1660" s="68">
        <f t="shared" si="337"/>
        <v>316.91807887700531</v>
      </c>
    </row>
    <row r="1661" spans="1:23" x14ac:dyDescent="0.25">
      <c r="A1661" s="1" t="s">
        <v>916</v>
      </c>
      <c r="B1661" s="1" t="s">
        <v>395</v>
      </c>
      <c r="C1661" s="1" t="s">
        <v>589</v>
      </c>
      <c r="D1661" s="1" t="s">
        <v>865</v>
      </c>
      <c r="E1661" s="1" t="s">
        <v>352</v>
      </c>
      <c r="F1661" s="62" t="str">
        <f t="shared" si="326"/>
        <v>60617</v>
      </c>
      <c r="G1661" s="255">
        <v>10620064</v>
      </c>
      <c r="H1661" s="1" t="s">
        <v>386</v>
      </c>
      <c r="I1661" s="61">
        <v>40</v>
      </c>
      <c r="J1661" s="61">
        <v>3.6</v>
      </c>
      <c r="K1661" s="61">
        <v>8.4</v>
      </c>
      <c r="L1661" s="69">
        <f t="shared" si="327"/>
        <v>1.44</v>
      </c>
      <c r="M1661" s="69">
        <f t="shared" si="328"/>
        <v>3.36</v>
      </c>
      <c r="N1661" s="56">
        <f>INDEX(Rate_Chart!$A$1:$AK$127,MATCH(Data!J1661,Rate_Chart!$A$1:$A$127,0),MATCH(Data!K1661,Rate_Chart!$A$1:$AK$1,0))</f>
        <v>38.365167600000007</v>
      </c>
      <c r="O1661" s="57">
        <f t="shared" si="329"/>
        <v>1534.6067040000003</v>
      </c>
      <c r="P1661" s="58">
        <f t="shared" si="330"/>
        <v>417.01269130434792</v>
      </c>
      <c r="Q1661" s="58">
        <f t="shared" si="331"/>
        <v>278.00846086956528</v>
      </c>
      <c r="R1661" s="66">
        <f t="shared" si="332"/>
        <v>26.855617320000007</v>
      </c>
      <c r="S1661" s="64">
        <f t="shared" si="333"/>
        <v>150</v>
      </c>
      <c r="T1661" s="66">
        <f t="shared" si="334"/>
        <v>1711.4623213200002</v>
      </c>
      <c r="U1661" s="68">
        <f t="shared" si="335"/>
        <v>42.786558033000006</v>
      </c>
      <c r="V1661" s="68">
        <f t="shared" si="336"/>
        <v>465.07128296739137</v>
      </c>
      <c r="W1661" s="68">
        <f t="shared" si="337"/>
        <v>310.04752197826093</v>
      </c>
    </row>
    <row r="1662" spans="1:23" x14ac:dyDescent="0.25">
      <c r="A1662" s="1" t="s">
        <v>917</v>
      </c>
      <c r="B1662" s="1" t="s">
        <v>394</v>
      </c>
      <c r="C1662" s="1" t="s">
        <v>589</v>
      </c>
      <c r="D1662" s="1" t="s">
        <v>865</v>
      </c>
      <c r="E1662" s="1" t="s">
        <v>352</v>
      </c>
      <c r="F1662" s="62" t="str">
        <f t="shared" si="326"/>
        <v>60617</v>
      </c>
      <c r="G1662" s="255">
        <v>10620064</v>
      </c>
      <c r="H1662" s="1" t="s">
        <v>385</v>
      </c>
      <c r="I1662" s="61">
        <v>52</v>
      </c>
      <c r="J1662" s="61">
        <v>7</v>
      </c>
      <c r="K1662" s="61">
        <v>8.8000000000000007</v>
      </c>
      <c r="L1662" s="69">
        <f t="shared" si="327"/>
        <v>3.64</v>
      </c>
      <c r="M1662" s="69">
        <f t="shared" si="328"/>
        <v>4.5760000000000005</v>
      </c>
      <c r="N1662" s="56">
        <f>INDEX(Rate_Chart!$A$1:$AK$127,MATCH(Data!J1662,Rate_Chart!$A$1:$A$127,0),MATCH(Data!K1662,Rate_Chart!$A$1:$AK$1,0))</f>
        <v>57.865500000000004</v>
      </c>
      <c r="O1662" s="57">
        <f t="shared" si="329"/>
        <v>3009.0060000000003</v>
      </c>
      <c r="P1662" s="58">
        <f t="shared" si="330"/>
        <v>449.73186528497411</v>
      </c>
      <c r="Q1662" s="58">
        <f t="shared" si="331"/>
        <v>299.82124352331607</v>
      </c>
      <c r="R1662" s="66">
        <f t="shared" si="332"/>
        <v>52.657605000000011</v>
      </c>
      <c r="S1662" s="64">
        <f t="shared" si="333"/>
        <v>195</v>
      </c>
      <c r="T1662" s="66">
        <f t="shared" si="334"/>
        <v>3256.6636050000002</v>
      </c>
      <c r="U1662" s="68">
        <f t="shared" si="335"/>
        <v>62.62814625</v>
      </c>
      <c r="V1662" s="68">
        <f t="shared" si="336"/>
        <v>486.74725064766835</v>
      </c>
      <c r="W1662" s="68">
        <f t="shared" si="337"/>
        <v>324.49816709844555</v>
      </c>
    </row>
    <row r="1663" spans="1:23" x14ac:dyDescent="0.25">
      <c r="A1663" s="1" t="s">
        <v>917</v>
      </c>
      <c r="B1663" s="1" t="s">
        <v>394</v>
      </c>
      <c r="C1663" s="1" t="s">
        <v>589</v>
      </c>
      <c r="D1663" s="1" t="s">
        <v>865</v>
      </c>
      <c r="E1663" s="1" t="s">
        <v>352</v>
      </c>
      <c r="F1663" s="62" t="str">
        <f t="shared" si="326"/>
        <v>60617</v>
      </c>
      <c r="G1663" s="255">
        <v>10620064</v>
      </c>
      <c r="H1663" s="1" t="s">
        <v>386</v>
      </c>
      <c r="I1663" s="61">
        <v>51</v>
      </c>
      <c r="J1663" s="61">
        <v>4.3</v>
      </c>
      <c r="K1663" s="61">
        <v>8.1</v>
      </c>
      <c r="L1663" s="69">
        <f t="shared" si="327"/>
        <v>2.1929999999999996</v>
      </c>
      <c r="M1663" s="69">
        <f t="shared" si="328"/>
        <v>4.1309999999999993</v>
      </c>
      <c r="N1663" s="56">
        <f>INDEX(Rate_Chart!$A$1:$AK$127,MATCH(Data!J1663,Rate_Chart!$A$1:$A$127,0),MATCH(Data!K1663,Rate_Chart!$A$1:$AK$1,0))</f>
        <v>40.450125900000003</v>
      </c>
      <c r="O1663" s="57">
        <f t="shared" si="329"/>
        <v>2062.9564209</v>
      </c>
      <c r="P1663" s="58">
        <f t="shared" si="330"/>
        <v>417.01160721649489</v>
      </c>
      <c r="Q1663" s="58">
        <f t="shared" si="331"/>
        <v>278.00773814432995</v>
      </c>
      <c r="R1663" s="66">
        <f t="shared" si="332"/>
        <v>36.101737365750004</v>
      </c>
      <c r="S1663" s="64">
        <f t="shared" si="333"/>
        <v>191.25</v>
      </c>
      <c r="T1663" s="66">
        <f t="shared" si="334"/>
        <v>2290.3081582657501</v>
      </c>
      <c r="U1663" s="68">
        <f t="shared" si="335"/>
        <v>44.908003103250003</v>
      </c>
      <c r="V1663" s="68">
        <f t="shared" si="336"/>
        <v>462.96910415721652</v>
      </c>
      <c r="W1663" s="68">
        <f t="shared" si="337"/>
        <v>308.64606943814437</v>
      </c>
    </row>
    <row r="1664" spans="1:23" x14ac:dyDescent="0.25">
      <c r="A1664" s="1" t="s">
        <v>917</v>
      </c>
      <c r="B1664" s="1" t="s">
        <v>395</v>
      </c>
      <c r="C1664" s="1" t="s">
        <v>589</v>
      </c>
      <c r="D1664" s="1" t="s">
        <v>865</v>
      </c>
      <c r="E1664" s="1" t="s">
        <v>352</v>
      </c>
      <c r="F1664" s="62" t="str">
        <f t="shared" si="326"/>
        <v>60617</v>
      </c>
      <c r="G1664" s="255">
        <v>10620064</v>
      </c>
      <c r="H1664" s="1" t="s">
        <v>385</v>
      </c>
      <c r="I1664" s="61">
        <v>60</v>
      </c>
      <c r="J1664" s="61">
        <v>6.7</v>
      </c>
      <c r="K1664" s="61">
        <v>8.8000000000000007</v>
      </c>
      <c r="L1664" s="69">
        <f t="shared" si="327"/>
        <v>4.0199999999999996</v>
      </c>
      <c r="M1664" s="69">
        <f t="shared" si="328"/>
        <v>5.28</v>
      </c>
      <c r="N1664" s="56">
        <f>INDEX(Rate_Chart!$A$1:$AK$127,MATCH(Data!J1664,Rate_Chart!$A$1:$A$127,0),MATCH(Data!K1664,Rate_Chart!$A$1:$AK$1,0))</f>
        <v>55.385550000000002</v>
      </c>
      <c r="O1664" s="57">
        <f t="shared" si="329"/>
        <v>3323.1330000000003</v>
      </c>
      <c r="P1664" s="58">
        <f t="shared" si="330"/>
        <v>440.73381962864721</v>
      </c>
      <c r="Q1664" s="58">
        <f t="shared" si="331"/>
        <v>293.82254641909816</v>
      </c>
      <c r="R1664" s="66">
        <f t="shared" si="332"/>
        <v>58.15482750000001</v>
      </c>
      <c r="S1664" s="64">
        <f t="shared" si="333"/>
        <v>225</v>
      </c>
      <c r="T1664" s="66">
        <f t="shared" si="334"/>
        <v>3606.2878275000003</v>
      </c>
      <c r="U1664" s="68">
        <f t="shared" si="335"/>
        <v>60.104797125000005</v>
      </c>
      <c r="V1664" s="68">
        <f t="shared" si="336"/>
        <v>478.28751027851456</v>
      </c>
      <c r="W1664" s="68">
        <f t="shared" si="337"/>
        <v>318.85834018567635</v>
      </c>
    </row>
    <row r="1665" spans="1:23" x14ac:dyDescent="0.25">
      <c r="A1665" s="1" t="s">
        <v>917</v>
      </c>
      <c r="B1665" s="1" t="s">
        <v>395</v>
      </c>
      <c r="C1665" s="1" t="s">
        <v>589</v>
      </c>
      <c r="D1665" s="1" t="s">
        <v>865</v>
      </c>
      <c r="E1665" s="1" t="s">
        <v>352</v>
      </c>
      <c r="F1665" s="62" t="str">
        <f t="shared" si="326"/>
        <v>60617</v>
      </c>
      <c r="G1665" s="255">
        <v>10620064</v>
      </c>
      <c r="H1665" s="1" t="s">
        <v>386</v>
      </c>
      <c r="I1665" s="61">
        <v>41</v>
      </c>
      <c r="J1665" s="61">
        <v>3.1</v>
      </c>
      <c r="K1665" s="61">
        <v>8</v>
      </c>
      <c r="L1665" s="69">
        <f t="shared" si="327"/>
        <v>1.2710000000000001</v>
      </c>
      <c r="M1665" s="69">
        <f t="shared" si="328"/>
        <v>3.28</v>
      </c>
      <c r="N1665" s="56">
        <f>INDEX(Rate_Chart!$A$1:$AK$127,MATCH(Data!J1665,Rate_Chart!$A$1:$A$127,0),MATCH(Data!K1665,Rate_Chart!$A$1:$AK$1,0))</f>
        <v>35.168112000000008</v>
      </c>
      <c r="O1665" s="57">
        <f t="shared" si="329"/>
        <v>1441.8925920000004</v>
      </c>
      <c r="P1665" s="58">
        <f t="shared" si="330"/>
        <v>417.01318577075102</v>
      </c>
      <c r="Q1665" s="58">
        <f t="shared" si="331"/>
        <v>278.00879051383401</v>
      </c>
      <c r="R1665" s="66">
        <f t="shared" si="332"/>
        <v>25.233120360000008</v>
      </c>
      <c r="S1665" s="64">
        <f t="shared" si="333"/>
        <v>153.75</v>
      </c>
      <c r="T1665" s="66">
        <f t="shared" si="334"/>
        <v>1620.8757123600003</v>
      </c>
      <c r="U1665" s="68">
        <f t="shared" si="335"/>
        <v>39.533553960000006</v>
      </c>
      <c r="V1665" s="68">
        <f t="shared" si="336"/>
        <v>468.77731968379447</v>
      </c>
      <c r="W1665" s="68">
        <f t="shared" si="337"/>
        <v>312.51821312252963</v>
      </c>
    </row>
    <row r="1666" spans="1:23" x14ac:dyDescent="0.25">
      <c r="A1666" s="1" t="s">
        <v>918</v>
      </c>
      <c r="B1666" s="1" t="s">
        <v>394</v>
      </c>
      <c r="C1666" s="1" t="s">
        <v>589</v>
      </c>
      <c r="D1666" s="1" t="s">
        <v>865</v>
      </c>
      <c r="E1666" s="1" t="s">
        <v>352</v>
      </c>
      <c r="F1666" s="62" t="str">
        <f t="shared" si="326"/>
        <v>60617</v>
      </c>
      <c r="G1666" s="255">
        <v>10620064</v>
      </c>
      <c r="H1666" s="1" t="s">
        <v>385</v>
      </c>
      <c r="I1666" s="61">
        <v>73</v>
      </c>
      <c r="J1666" s="61">
        <v>6.7</v>
      </c>
      <c r="K1666" s="61">
        <v>8.8000000000000007</v>
      </c>
      <c r="L1666" s="69">
        <f t="shared" si="327"/>
        <v>4.891</v>
      </c>
      <c r="M1666" s="69">
        <f t="shared" si="328"/>
        <v>6.4240000000000013</v>
      </c>
      <c r="N1666" s="56">
        <f>INDEX(Rate_Chart!$A$1:$AK$127,MATCH(Data!J1666,Rate_Chart!$A$1:$A$127,0),MATCH(Data!K1666,Rate_Chart!$A$1:$AK$1,0))</f>
        <v>55.385550000000002</v>
      </c>
      <c r="O1666" s="57">
        <f t="shared" si="329"/>
        <v>4043.1451500000003</v>
      </c>
      <c r="P1666" s="58">
        <f t="shared" si="330"/>
        <v>440.73381962864721</v>
      </c>
      <c r="Q1666" s="58">
        <f t="shared" si="331"/>
        <v>293.82254641909816</v>
      </c>
      <c r="R1666" s="66">
        <f t="shared" si="332"/>
        <v>70.755040125000008</v>
      </c>
      <c r="S1666" s="64">
        <f t="shared" si="333"/>
        <v>273.75</v>
      </c>
      <c r="T1666" s="66">
        <f t="shared" si="334"/>
        <v>4387.6501901250003</v>
      </c>
      <c r="U1666" s="68">
        <f t="shared" si="335"/>
        <v>60.104797125000005</v>
      </c>
      <c r="V1666" s="68">
        <f t="shared" si="336"/>
        <v>478.28751027851456</v>
      </c>
      <c r="W1666" s="68">
        <f t="shared" si="337"/>
        <v>318.85834018567635</v>
      </c>
    </row>
    <row r="1667" spans="1:23" x14ac:dyDescent="0.25">
      <c r="A1667" s="1" t="s">
        <v>918</v>
      </c>
      <c r="B1667" s="1" t="s">
        <v>394</v>
      </c>
      <c r="C1667" s="1" t="s">
        <v>589</v>
      </c>
      <c r="D1667" s="1" t="s">
        <v>865</v>
      </c>
      <c r="E1667" s="1" t="s">
        <v>352</v>
      </c>
      <c r="F1667" s="62" t="str">
        <f t="shared" si="326"/>
        <v>60617</v>
      </c>
      <c r="G1667" s="255">
        <v>10620064</v>
      </c>
      <c r="H1667" s="1" t="s">
        <v>386</v>
      </c>
      <c r="I1667" s="61">
        <v>48</v>
      </c>
      <c r="J1667" s="61">
        <v>4</v>
      </c>
      <c r="K1667" s="61">
        <v>8.4</v>
      </c>
      <c r="L1667" s="69">
        <f t="shared" si="327"/>
        <v>1.92</v>
      </c>
      <c r="M1667" s="69">
        <f t="shared" si="328"/>
        <v>4.032</v>
      </c>
      <c r="N1667" s="56">
        <f>INDEX(Rate_Chart!$A$1:$AK$127,MATCH(Data!J1667,Rate_Chart!$A$1:$A$127,0),MATCH(Data!K1667,Rate_Chart!$A$1:$AK$1,0))</f>
        <v>40.033167600000006</v>
      </c>
      <c r="O1667" s="57">
        <f t="shared" si="329"/>
        <v>1921.5920448000002</v>
      </c>
      <c r="P1667" s="58">
        <f t="shared" si="330"/>
        <v>417.01216250000004</v>
      </c>
      <c r="Q1667" s="58">
        <f t="shared" si="331"/>
        <v>278.00810833333338</v>
      </c>
      <c r="R1667" s="66">
        <f t="shared" si="332"/>
        <v>33.627860784000006</v>
      </c>
      <c r="S1667" s="64">
        <f t="shared" si="333"/>
        <v>180</v>
      </c>
      <c r="T1667" s="66">
        <f t="shared" si="334"/>
        <v>2135.2199055840001</v>
      </c>
      <c r="U1667" s="68">
        <f t="shared" si="335"/>
        <v>44.483748033000005</v>
      </c>
      <c r="V1667" s="68">
        <f t="shared" si="336"/>
        <v>463.37237534375004</v>
      </c>
      <c r="W1667" s="68">
        <f t="shared" si="337"/>
        <v>308.91491689583336</v>
      </c>
    </row>
    <row r="1668" spans="1:23" x14ac:dyDescent="0.25">
      <c r="A1668" s="1" t="s">
        <v>918</v>
      </c>
      <c r="B1668" s="1" t="s">
        <v>395</v>
      </c>
      <c r="C1668" s="1" t="s">
        <v>589</v>
      </c>
      <c r="D1668" s="1" t="s">
        <v>865</v>
      </c>
      <c r="E1668" s="1" t="s">
        <v>352</v>
      </c>
      <c r="F1668" s="62" t="str">
        <f t="shared" si="326"/>
        <v>60617</v>
      </c>
      <c r="G1668" s="255">
        <v>10620064</v>
      </c>
      <c r="H1668" s="1" t="s">
        <v>385</v>
      </c>
      <c r="I1668" s="61">
        <v>64</v>
      </c>
      <c r="J1668" s="61">
        <v>6.8</v>
      </c>
      <c r="K1668" s="61">
        <v>8.8000000000000007</v>
      </c>
      <c r="L1668" s="69">
        <f t="shared" si="327"/>
        <v>4.3520000000000003</v>
      </c>
      <c r="M1668" s="69">
        <f t="shared" si="328"/>
        <v>5.6320000000000006</v>
      </c>
      <c r="N1668" s="56">
        <f>INDEX(Rate_Chart!$A$1:$AK$127,MATCH(Data!J1668,Rate_Chart!$A$1:$A$127,0),MATCH(Data!K1668,Rate_Chart!$A$1:$AK$1,0))</f>
        <v>56.212200000000003</v>
      </c>
      <c r="O1668" s="57">
        <f t="shared" si="329"/>
        <v>3597.5808000000002</v>
      </c>
      <c r="P1668" s="58">
        <f t="shared" si="330"/>
        <v>443.78052631578947</v>
      </c>
      <c r="Q1668" s="58">
        <f t="shared" si="331"/>
        <v>295.8536842105263</v>
      </c>
      <c r="R1668" s="66">
        <f t="shared" si="332"/>
        <v>62.957664000000008</v>
      </c>
      <c r="S1668" s="64">
        <f t="shared" si="333"/>
        <v>240</v>
      </c>
      <c r="T1668" s="66">
        <f t="shared" si="334"/>
        <v>3900.5384640000002</v>
      </c>
      <c r="U1668" s="68">
        <f t="shared" si="335"/>
        <v>60.945913500000003</v>
      </c>
      <c r="V1668" s="68">
        <f t="shared" si="336"/>
        <v>481.15194868421054</v>
      </c>
      <c r="W1668" s="68">
        <f t="shared" si="337"/>
        <v>320.76796578947369</v>
      </c>
    </row>
    <row r="1669" spans="1:23" x14ac:dyDescent="0.25">
      <c r="A1669" s="1" t="s">
        <v>918</v>
      </c>
      <c r="B1669" s="1" t="s">
        <v>395</v>
      </c>
      <c r="C1669" s="1" t="s">
        <v>589</v>
      </c>
      <c r="D1669" s="1" t="s">
        <v>865</v>
      </c>
      <c r="E1669" s="1" t="s">
        <v>352</v>
      </c>
      <c r="F1669" s="62" t="str">
        <f t="shared" ref="F1669:F1732" si="338">MID(E1669,2,5)</f>
        <v>60617</v>
      </c>
      <c r="G1669" s="255">
        <v>10620064</v>
      </c>
      <c r="H1669" s="1" t="s">
        <v>386</v>
      </c>
      <c r="I1669" s="61">
        <v>41</v>
      </c>
      <c r="J1669" s="61">
        <v>3.2</v>
      </c>
      <c r="K1669" s="61">
        <v>8.1999999999999993</v>
      </c>
      <c r="L1669" s="69">
        <f t="shared" si="327"/>
        <v>1.3120000000000003</v>
      </c>
      <c r="M1669" s="69">
        <f t="shared" si="328"/>
        <v>3.3620000000000001</v>
      </c>
      <c r="N1669" s="56">
        <f>INDEX(Rate_Chart!$A$1:$AK$127,MATCH(Data!J1669,Rate_Chart!$A$1:$A$127,0),MATCH(Data!K1669,Rate_Chart!$A$1:$AK$1,0))</f>
        <v>36.141139799999998</v>
      </c>
      <c r="O1669" s="57">
        <f t="shared" si="329"/>
        <v>1481.7867317999999</v>
      </c>
      <c r="P1669" s="58">
        <f t="shared" si="330"/>
        <v>417.0131515384615</v>
      </c>
      <c r="Q1669" s="58">
        <f t="shared" si="331"/>
        <v>278.00876769230769</v>
      </c>
      <c r="R1669" s="66">
        <f t="shared" si="332"/>
        <v>25.931267806499999</v>
      </c>
      <c r="S1669" s="64">
        <f t="shared" si="333"/>
        <v>153.75</v>
      </c>
      <c r="T1669" s="66">
        <f t="shared" si="334"/>
        <v>1661.4679996064999</v>
      </c>
      <c r="U1669" s="68">
        <f t="shared" si="335"/>
        <v>40.5236097465</v>
      </c>
      <c r="V1669" s="68">
        <f t="shared" si="336"/>
        <v>467.58011245961535</v>
      </c>
      <c r="W1669" s="68">
        <f t="shared" si="337"/>
        <v>311.72007497307692</v>
      </c>
    </row>
    <row r="1670" spans="1:23" x14ac:dyDescent="0.25">
      <c r="A1670" s="1" t="s">
        <v>882</v>
      </c>
      <c r="B1670" s="1" t="s">
        <v>394</v>
      </c>
      <c r="C1670" s="1" t="s">
        <v>589</v>
      </c>
      <c r="D1670" s="1" t="s">
        <v>865</v>
      </c>
      <c r="E1670" s="1" t="s">
        <v>352</v>
      </c>
      <c r="F1670" s="62" t="str">
        <f t="shared" si="338"/>
        <v>60617</v>
      </c>
      <c r="G1670" s="255">
        <v>10620064</v>
      </c>
      <c r="H1670" s="1" t="s">
        <v>385</v>
      </c>
      <c r="I1670" s="61">
        <v>64</v>
      </c>
      <c r="J1670" s="61">
        <v>6.8</v>
      </c>
      <c r="K1670" s="61">
        <v>8.8000000000000007</v>
      </c>
      <c r="L1670" s="69">
        <f t="shared" si="327"/>
        <v>4.3520000000000003</v>
      </c>
      <c r="M1670" s="69">
        <f t="shared" si="328"/>
        <v>5.6320000000000006</v>
      </c>
      <c r="N1670" s="56">
        <f>INDEX(Rate_Chart!$A$1:$AK$127,MATCH(Data!J1670,Rate_Chart!$A$1:$A$127,0),MATCH(Data!K1670,Rate_Chart!$A$1:$AK$1,0))</f>
        <v>56.212200000000003</v>
      </c>
      <c r="O1670" s="57">
        <f t="shared" si="329"/>
        <v>3597.5808000000002</v>
      </c>
      <c r="P1670" s="58">
        <f t="shared" si="330"/>
        <v>443.78052631578947</v>
      </c>
      <c r="Q1670" s="58">
        <f t="shared" si="331"/>
        <v>295.8536842105263</v>
      </c>
      <c r="R1670" s="66">
        <f t="shared" si="332"/>
        <v>62.957664000000008</v>
      </c>
      <c r="S1670" s="64">
        <f t="shared" si="333"/>
        <v>240</v>
      </c>
      <c r="T1670" s="66">
        <f t="shared" si="334"/>
        <v>3900.5384640000002</v>
      </c>
      <c r="U1670" s="68">
        <f t="shared" si="335"/>
        <v>60.945913500000003</v>
      </c>
      <c r="V1670" s="68">
        <f t="shared" si="336"/>
        <v>481.15194868421054</v>
      </c>
      <c r="W1670" s="68">
        <f t="shared" si="337"/>
        <v>320.76796578947369</v>
      </c>
    </row>
    <row r="1671" spans="1:23" x14ac:dyDescent="0.25">
      <c r="A1671" s="1" t="s">
        <v>882</v>
      </c>
      <c r="B1671" s="1" t="s">
        <v>394</v>
      </c>
      <c r="C1671" s="1" t="s">
        <v>589</v>
      </c>
      <c r="D1671" s="1" t="s">
        <v>865</v>
      </c>
      <c r="E1671" s="1" t="s">
        <v>352</v>
      </c>
      <c r="F1671" s="62" t="str">
        <f t="shared" si="338"/>
        <v>60617</v>
      </c>
      <c r="G1671" s="255">
        <v>10620064</v>
      </c>
      <c r="H1671" s="1" t="s">
        <v>386</v>
      </c>
      <c r="I1671" s="61">
        <v>53</v>
      </c>
      <c r="J1671" s="61">
        <v>3.7</v>
      </c>
      <c r="K1671" s="61">
        <v>8.1999999999999993</v>
      </c>
      <c r="L1671" s="69">
        <f t="shared" si="327"/>
        <v>1.9610000000000003</v>
      </c>
      <c r="M1671" s="69">
        <f t="shared" si="328"/>
        <v>4.3460000000000001</v>
      </c>
      <c r="N1671" s="56">
        <f>INDEX(Rate_Chart!$A$1:$AK$127,MATCH(Data!J1671,Rate_Chart!$A$1:$A$127,0),MATCH(Data!K1671,Rate_Chart!$A$1:$AK$1,0))</f>
        <v>38.226139799999999</v>
      </c>
      <c r="O1671" s="57">
        <f t="shared" si="329"/>
        <v>2025.9854094</v>
      </c>
      <c r="P1671" s="58">
        <f t="shared" si="330"/>
        <v>417.01243418181815</v>
      </c>
      <c r="Q1671" s="58">
        <f t="shared" si="331"/>
        <v>278.00828945454543</v>
      </c>
      <c r="R1671" s="66">
        <f t="shared" si="332"/>
        <v>35.454744664500005</v>
      </c>
      <c r="S1671" s="64">
        <f t="shared" si="333"/>
        <v>198.75</v>
      </c>
      <c r="T1671" s="66">
        <f t="shared" si="334"/>
        <v>2260.1901540644999</v>
      </c>
      <c r="U1671" s="68">
        <f t="shared" si="335"/>
        <v>42.645097246500001</v>
      </c>
      <c r="V1671" s="68">
        <f t="shared" si="336"/>
        <v>465.21924268909089</v>
      </c>
      <c r="W1671" s="68">
        <f t="shared" si="337"/>
        <v>310.14616179272724</v>
      </c>
    </row>
    <row r="1672" spans="1:23" x14ac:dyDescent="0.25">
      <c r="A1672" s="1" t="s">
        <v>882</v>
      </c>
      <c r="B1672" s="1" t="s">
        <v>395</v>
      </c>
      <c r="C1672" s="1" t="s">
        <v>589</v>
      </c>
      <c r="D1672" s="1" t="s">
        <v>865</v>
      </c>
      <c r="E1672" s="1" t="s">
        <v>352</v>
      </c>
      <c r="F1672" s="62" t="str">
        <f t="shared" si="338"/>
        <v>60617</v>
      </c>
      <c r="G1672" s="255">
        <v>10620064</v>
      </c>
      <c r="H1672" s="1" t="s">
        <v>385</v>
      </c>
      <c r="I1672" s="61">
        <v>71</v>
      </c>
      <c r="J1672" s="61">
        <v>6.2</v>
      </c>
      <c r="K1672" s="61">
        <v>8.8000000000000007</v>
      </c>
      <c r="L1672" s="69">
        <f t="shared" si="327"/>
        <v>4.4020000000000001</v>
      </c>
      <c r="M1672" s="69">
        <f t="shared" si="328"/>
        <v>6.2480000000000011</v>
      </c>
      <c r="N1672" s="56">
        <f>INDEX(Rate_Chart!$A$1:$AK$127,MATCH(Data!J1672,Rate_Chart!$A$1:$A$127,0),MATCH(Data!K1672,Rate_Chart!$A$1:$AK$1,0))</f>
        <v>51.252300000000005</v>
      </c>
      <c r="O1672" s="57">
        <f t="shared" si="329"/>
        <v>3638.9133000000002</v>
      </c>
      <c r="P1672" s="58">
        <f t="shared" si="330"/>
        <v>424.74281767955802</v>
      </c>
      <c r="Q1672" s="58">
        <f t="shared" si="331"/>
        <v>283.1618784530387</v>
      </c>
      <c r="R1672" s="66">
        <f t="shared" si="332"/>
        <v>63.680982750000005</v>
      </c>
      <c r="S1672" s="64">
        <f t="shared" si="333"/>
        <v>266.25</v>
      </c>
      <c r="T1672" s="66">
        <f t="shared" si="334"/>
        <v>3968.8442827500003</v>
      </c>
      <c r="U1672" s="68">
        <f t="shared" si="335"/>
        <v>55.899215250000005</v>
      </c>
      <c r="V1672" s="68">
        <f t="shared" si="336"/>
        <v>463.25316505524864</v>
      </c>
      <c r="W1672" s="68">
        <f t="shared" si="337"/>
        <v>308.83544337016576</v>
      </c>
    </row>
    <row r="1673" spans="1:23" x14ac:dyDescent="0.25">
      <c r="A1673" s="1" t="s">
        <v>882</v>
      </c>
      <c r="B1673" s="1" t="s">
        <v>395</v>
      </c>
      <c r="C1673" s="1" t="s">
        <v>589</v>
      </c>
      <c r="D1673" s="1" t="s">
        <v>865</v>
      </c>
      <c r="E1673" s="1" t="s">
        <v>352</v>
      </c>
      <c r="F1673" s="62" t="str">
        <f t="shared" si="338"/>
        <v>60617</v>
      </c>
      <c r="G1673" s="255">
        <v>10620064</v>
      </c>
      <c r="H1673" s="1" t="s">
        <v>386</v>
      </c>
      <c r="I1673" s="61">
        <v>40</v>
      </c>
      <c r="J1673" s="61">
        <v>3.2</v>
      </c>
      <c r="K1673" s="61">
        <v>8.1</v>
      </c>
      <c r="L1673" s="69">
        <f t="shared" si="327"/>
        <v>1.28</v>
      </c>
      <c r="M1673" s="69">
        <f t="shared" si="328"/>
        <v>3.24</v>
      </c>
      <c r="N1673" s="56">
        <f>INDEX(Rate_Chart!$A$1:$AK$127,MATCH(Data!J1673,Rate_Chart!$A$1:$A$127,0),MATCH(Data!K1673,Rate_Chart!$A$1:$AK$1,0))</f>
        <v>35.8631259</v>
      </c>
      <c r="O1673" s="57">
        <f t="shared" si="329"/>
        <v>1434.525036</v>
      </c>
      <c r="P1673" s="58">
        <f t="shared" si="330"/>
        <v>417.01309186046512</v>
      </c>
      <c r="Q1673" s="58">
        <f t="shared" si="331"/>
        <v>278.00872790697673</v>
      </c>
      <c r="R1673" s="66">
        <f t="shared" si="332"/>
        <v>25.104188130000001</v>
      </c>
      <c r="S1673" s="64">
        <f t="shared" si="333"/>
        <v>150</v>
      </c>
      <c r="T1673" s="66">
        <f t="shared" si="334"/>
        <v>1609.62922413</v>
      </c>
      <c r="U1673" s="68">
        <f t="shared" si="335"/>
        <v>40.24073060325</v>
      </c>
      <c r="V1673" s="68">
        <f t="shared" si="336"/>
        <v>467.91547213081401</v>
      </c>
      <c r="W1673" s="68">
        <f t="shared" si="337"/>
        <v>311.94364808720934</v>
      </c>
    </row>
    <row r="1674" spans="1:23" x14ac:dyDescent="0.25">
      <c r="A1674" s="1" t="s">
        <v>883</v>
      </c>
      <c r="B1674" s="1" t="s">
        <v>394</v>
      </c>
      <c r="C1674" s="1" t="s">
        <v>589</v>
      </c>
      <c r="D1674" s="1" t="s">
        <v>865</v>
      </c>
      <c r="E1674" s="1" t="s">
        <v>352</v>
      </c>
      <c r="F1674" s="62" t="str">
        <f t="shared" si="338"/>
        <v>60617</v>
      </c>
      <c r="G1674" s="255">
        <v>10620064</v>
      </c>
      <c r="H1674" s="1" t="s">
        <v>385</v>
      </c>
      <c r="I1674" s="61">
        <v>26</v>
      </c>
      <c r="J1674" s="61">
        <v>7.6</v>
      </c>
      <c r="K1674" s="61">
        <v>8.8000000000000007</v>
      </c>
      <c r="L1674" s="69">
        <f t="shared" si="327"/>
        <v>1.976</v>
      </c>
      <c r="M1674" s="69">
        <f t="shared" si="328"/>
        <v>2.2880000000000003</v>
      </c>
      <c r="N1674" s="56">
        <f>INDEX(Rate_Chart!$A$1:$AK$127,MATCH(Data!J1674,Rate_Chart!$A$1:$A$127,0),MATCH(Data!K1674,Rate_Chart!$A$1:$AK$1,0))</f>
        <v>62.825400000000002</v>
      </c>
      <c r="O1674" s="57">
        <f t="shared" si="329"/>
        <v>1633.4603999999999</v>
      </c>
      <c r="P1674" s="58">
        <f t="shared" si="330"/>
        <v>466.5252475247525</v>
      </c>
      <c r="Q1674" s="58">
        <f t="shared" si="331"/>
        <v>311.01683168316833</v>
      </c>
      <c r="R1674" s="66">
        <f t="shared" si="332"/>
        <v>28.585557000000001</v>
      </c>
      <c r="S1674" s="64">
        <f t="shared" si="333"/>
        <v>97.5</v>
      </c>
      <c r="T1674" s="66">
        <f t="shared" si="334"/>
        <v>1759.5459569999998</v>
      </c>
      <c r="U1674" s="68">
        <f t="shared" si="335"/>
        <v>67.674844499999992</v>
      </c>
      <c r="V1674" s="68">
        <f t="shared" si="336"/>
        <v>502.53597400990094</v>
      </c>
      <c r="W1674" s="68">
        <f t="shared" si="337"/>
        <v>335.02398267326731</v>
      </c>
    </row>
    <row r="1675" spans="1:23" x14ac:dyDescent="0.25">
      <c r="A1675" s="1" t="s">
        <v>883</v>
      </c>
      <c r="B1675" s="1" t="s">
        <v>395</v>
      </c>
      <c r="C1675" s="1" t="s">
        <v>589</v>
      </c>
      <c r="D1675" s="1" t="s">
        <v>865</v>
      </c>
      <c r="E1675" s="1" t="s">
        <v>352</v>
      </c>
      <c r="F1675" s="62" t="str">
        <f t="shared" si="338"/>
        <v>60617</v>
      </c>
      <c r="G1675" s="255">
        <v>10620064</v>
      </c>
      <c r="H1675" s="1" t="s">
        <v>385</v>
      </c>
      <c r="I1675" s="61">
        <v>60</v>
      </c>
      <c r="J1675" s="61">
        <v>6.3</v>
      </c>
      <c r="K1675" s="61">
        <v>8.8000000000000007</v>
      </c>
      <c r="L1675" s="69">
        <f t="shared" si="327"/>
        <v>3.78</v>
      </c>
      <c r="M1675" s="69">
        <f t="shared" si="328"/>
        <v>5.28</v>
      </c>
      <c r="N1675" s="56">
        <f>INDEX(Rate_Chart!$A$1:$AK$127,MATCH(Data!J1675,Rate_Chart!$A$1:$A$127,0),MATCH(Data!K1675,Rate_Chart!$A$1:$AK$1,0))</f>
        <v>52.078949999999999</v>
      </c>
      <c r="O1675" s="57">
        <f t="shared" si="329"/>
        <v>3124.7370000000001</v>
      </c>
      <c r="P1675" s="58">
        <f t="shared" si="330"/>
        <v>428.04616438356163</v>
      </c>
      <c r="Q1675" s="58">
        <f t="shared" si="331"/>
        <v>285.36410958904111</v>
      </c>
      <c r="R1675" s="66">
        <f t="shared" si="332"/>
        <v>54.68289750000001</v>
      </c>
      <c r="S1675" s="64">
        <f t="shared" si="333"/>
        <v>225</v>
      </c>
      <c r="T1675" s="66">
        <f t="shared" si="334"/>
        <v>3404.4198974999999</v>
      </c>
      <c r="U1675" s="68">
        <f t="shared" si="335"/>
        <v>56.740331624999996</v>
      </c>
      <c r="V1675" s="68">
        <f t="shared" si="336"/>
        <v>466.35889006849311</v>
      </c>
      <c r="W1675" s="68">
        <f t="shared" si="337"/>
        <v>310.90592671232872</v>
      </c>
    </row>
    <row r="1676" spans="1:23" x14ac:dyDescent="0.25">
      <c r="A1676" s="1" t="s">
        <v>883</v>
      </c>
      <c r="B1676" s="1" t="s">
        <v>395</v>
      </c>
      <c r="C1676" s="1" t="s">
        <v>589</v>
      </c>
      <c r="D1676" s="1" t="s">
        <v>865</v>
      </c>
      <c r="E1676" s="1" t="s">
        <v>352</v>
      </c>
      <c r="F1676" s="62" t="str">
        <f t="shared" si="338"/>
        <v>60617</v>
      </c>
      <c r="G1676" s="255">
        <v>10620064</v>
      </c>
      <c r="H1676" s="1" t="s">
        <v>386</v>
      </c>
      <c r="I1676" s="61">
        <v>20</v>
      </c>
      <c r="J1676" s="61">
        <v>3.3</v>
      </c>
      <c r="K1676" s="61">
        <v>8.1</v>
      </c>
      <c r="L1676" s="69">
        <f t="shared" si="327"/>
        <v>0.66</v>
      </c>
      <c r="M1676" s="69">
        <f t="shared" si="328"/>
        <v>1.62</v>
      </c>
      <c r="N1676" s="56">
        <f>INDEX(Rate_Chart!$A$1:$AK$127,MATCH(Data!J1676,Rate_Chart!$A$1:$A$127,0),MATCH(Data!K1676,Rate_Chart!$A$1:$AK$1,0))</f>
        <v>36.280125900000002</v>
      </c>
      <c r="O1676" s="57">
        <f t="shared" si="329"/>
        <v>725.60251800000003</v>
      </c>
      <c r="P1676" s="58">
        <f t="shared" si="330"/>
        <v>417.0129413793104</v>
      </c>
      <c r="Q1676" s="58">
        <f t="shared" si="331"/>
        <v>278.00862758620696</v>
      </c>
      <c r="R1676" s="66">
        <f t="shared" si="332"/>
        <v>12.698044065000001</v>
      </c>
      <c r="S1676" s="64">
        <f t="shared" si="333"/>
        <v>75</v>
      </c>
      <c r="T1676" s="66">
        <f t="shared" si="334"/>
        <v>813.30056206500001</v>
      </c>
      <c r="U1676" s="68">
        <f t="shared" si="335"/>
        <v>40.665028103250002</v>
      </c>
      <c r="V1676" s="68">
        <f t="shared" si="336"/>
        <v>467.4141161293104</v>
      </c>
      <c r="W1676" s="68">
        <f t="shared" si="337"/>
        <v>311.6094107528736</v>
      </c>
    </row>
    <row r="1677" spans="1:23" x14ac:dyDescent="0.25">
      <c r="A1677" s="1" t="s">
        <v>884</v>
      </c>
      <c r="B1677" s="1" t="s">
        <v>394</v>
      </c>
      <c r="C1677" s="1" t="s">
        <v>589</v>
      </c>
      <c r="D1677" s="1" t="s">
        <v>865</v>
      </c>
      <c r="E1677" s="1" t="s">
        <v>352</v>
      </c>
      <c r="F1677" s="62" t="str">
        <f t="shared" si="338"/>
        <v>60617</v>
      </c>
      <c r="G1677" s="255">
        <v>10620064</v>
      </c>
      <c r="H1677" s="1" t="s">
        <v>385</v>
      </c>
      <c r="I1677" s="61">
        <v>57</v>
      </c>
      <c r="J1677" s="61">
        <v>6.8</v>
      </c>
      <c r="K1677" s="61">
        <v>8.8000000000000007</v>
      </c>
      <c r="L1677" s="69">
        <f t="shared" si="327"/>
        <v>3.8759999999999994</v>
      </c>
      <c r="M1677" s="69">
        <f t="shared" si="328"/>
        <v>5.016</v>
      </c>
      <c r="N1677" s="56">
        <f>INDEX(Rate_Chart!$A$1:$AK$127,MATCH(Data!J1677,Rate_Chart!$A$1:$A$127,0),MATCH(Data!K1677,Rate_Chart!$A$1:$AK$1,0))</f>
        <v>56.212200000000003</v>
      </c>
      <c r="O1677" s="57">
        <f t="shared" si="329"/>
        <v>3204.0954000000002</v>
      </c>
      <c r="P1677" s="58">
        <f t="shared" si="330"/>
        <v>443.78052631578947</v>
      </c>
      <c r="Q1677" s="58">
        <f t="shared" si="331"/>
        <v>295.8536842105263</v>
      </c>
      <c r="R1677" s="66">
        <f t="shared" si="332"/>
        <v>56.071669500000006</v>
      </c>
      <c r="S1677" s="64">
        <f t="shared" si="333"/>
        <v>213.75</v>
      </c>
      <c r="T1677" s="66">
        <f t="shared" si="334"/>
        <v>3473.9170695000003</v>
      </c>
      <c r="U1677" s="68">
        <f t="shared" si="335"/>
        <v>60.945913500000003</v>
      </c>
      <c r="V1677" s="68">
        <f t="shared" si="336"/>
        <v>481.15194868421054</v>
      </c>
      <c r="W1677" s="68">
        <f t="shared" si="337"/>
        <v>320.76796578947369</v>
      </c>
    </row>
    <row r="1678" spans="1:23" x14ac:dyDescent="0.25">
      <c r="A1678" s="1" t="s">
        <v>884</v>
      </c>
      <c r="B1678" s="1" t="s">
        <v>394</v>
      </c>
      <c r="C1678" s="1" t="s">
        <v>589</v>
      </c>
      <c r="D1678" s="1" t="s">
        <v>865</v>
      </c>
      <c r="E1678" s="1" t="s">
        <v>352</v>
      </c>
      <c r="F1678" s="62" t="str">
        <f t="shared" si="338"/>
        <v>60617</v>
      </c>
      <c r="G1678" s="255">
        <v>10620064</v>
      </c>
      <c r="H1678" s="1" t="s">
        <v>386</v>
      </c>
      <c r="I1678" s="61">
        <v>40</v>
      </c>
      <c r="J1678" s="61">
        <v>3.8</v>
      </c>
      <c r="K1678" s="61">
        <v>8.1</v>
      </c>
      <c r="L1678" s="69">
        <f t="shared" si="327"/>
        <v>1.52</v>
      </c>
      <c r="M1678" s="69">
        <f t="shared" si="328"/>
        <v>3.24</v>
      </c>
      <c r="N1678" s="56">
        <f>INDEX(Rate_Chart!$A$1:$AK$127,MATCH(Data!J1678,Rate_Chart!$A$1:$A$127,0),MATCH(Data!K1678,Rate_Chart!$A$1:$AK$1,0))</f>
        <v>38.365125900000002</v>
      </c>
      <c r="O1678" s="57">
        <f t="shared" si="329"/>
        <v>1534.6050360000002</v>
      </c>
      <c r="P1678" s="58">
        <f t="shared" si="330"/>
        <v>417.01223804347831</v>
      </c>
      <c r="Q1678" s="58">
        <f t="shared" si="331"/>
        <v>278.00815869565218</v>
      </c>
      <c r="R1678" s="66">
        <f t="shared" si="332"/>
        <v>26.855588130000005</v>
      </c>
      <c r="S1678" s="64">
        <f t="shared" si="333"/>
        <v>150</v>
      </c>
      <c r="T1678" s="66">
        <f t="shared" si="334"/>
        <v>1711.4606241300003</v>
      </c>
      <c r="U1678" s="68">
        <f t="shared" si="335"/>
        <v>42.78651560325001</v>
      </c>
      <c r="V1678" s="68">
        <f t="shared" si="336"/>
        <v>465.07082177445665</v>
      </c>
      <c r="W1678" s="68">
        <f t="shared" si="337"/>
        <v>310.04721451630445</v>
      </c>
    </row>
    <row r="1679" spans="1:23" x14ac:dyDescent="0.25">
      <c r="A1679" s="1" t="s">
        <v>884</v>
      </c>
      <c r="B1679" s="1" t="s">
        <v>395</v>
      </c>
      <c r="C1679" s="1" t="s">
        <v>589</v>
      </c>
      <c r="D1679" s="1" t="s">
        <v>865</v>
      </c>
      <c r="E1679" s="1" t="s">
        <v>352</v>
      </c>
      <c r="F1679" s="62" t="str">
        <f t="shared" si="338"/>
        <v>60617</v>
      </c>
      <c r="G1679" s="255">
        <v>10620064</v>
      </c>
      <c r="H1679" s="1" t="s">
        <v>385</v>
      </c>
      <c r="I1679" s="61">
        <v>53</v>
      </c>
      <c r="J1679" s="61">
        <v>6.3</v>
      </c>
      <c r="K1679" s="61">
        <v>8.8000000000000007</v>
      </c>
      <c r="L1679" s="69">
        <f t="shared" ref="L1679:L1742" si="339">J1679*I1679/100</f>
        <v>3.339</v>
      </c>
      <c r="M1679" s="69">
        <f t="shared" ref="M1679:M1742" si="340">K1679*I1679/100</f>
        <v>4.6640000000000006</v>
      </c>
      <c r="N1679" s="56">
        <f>INDEX(Rate_Chart!$A$1:$AK$127,MATCH(Data!J1679,Rate_Chart!$A$1:$A$127,0),MATCH(Data!K1679,Rate_Chart!$A$1:$AK$1,0))</f>
        <v>52.078949999999999</v>
      </c>
      <c r="O1679" s="57">
        <f t="shared" ref="O1679:O1742" si="341">N1679*I1679</f>
        <v>2760.18435</v>
      </c>
      <c r="P1679" s="58">
        <f t="shared" ref="P1679:P1742" si="342">N1679/(J1679%+K1679%*2/3)</f>
        <v>428.04616438356163</v>
      </c>
      <c r="Q1679" s="58">
        <f t="shared" ref="Q1679:Q1742" si="343">P1679*2/3</f>
        <v>285.36410958904111</v>
      </c>
      <c r="R1679" s="66">
        <f t="shared" ref="R1679:R1742" si="344">O1679*1.75%</f>
        <v>48.303226125000002</v>
      </c>
      <c r="S1679" s="64">
        <f t="shared" ref="S1679:S1742" si="345">I1679*3.75</f>
        <v>198.75</v>
      </c>
      <c r="T1679" s="66">
        <f t="shared" ref="T1679:T1742" si="346">R1679+S1679+O1679</f>
        <v>3007.237576125</v>
      </c>
      <c r="U1679" s="68">
        <f t="shared" ref="U1679:U1742" si="347">T1679/I1679</f>
        <v>56.740331625000003</v>
      </c>
      <c r="V1679" s="68">
        <f t="shared" ref="V1679:V1742" si="348">U1679/(J1679%+K1679%*2/3)</f>
        <v>466.35889006849317</v>
      </c>
      <c r="W1679" s="68">
        <f t="shared" ref="W1679:W1742" si="349">V1679*2/3</f>
        <v>310.90592671232878</v>
      </c>
    </row>
    <row r="1680" spans="1:23" x14ac:dyDescent="0.25">
      <c r="A1680" s="1" t="s">
        <v>884</v>
      </c>
      <c r="B1680" s="1" t="s">
        <v>395</v>
      </c>
      <c r="C1680" s="1" t="s">
        <v>589</v>
      </c>
      <c r="D1680" s="1" t="s">
        <v>865</v>
      </c>
      <c r="E1680" s="1" t="s">
        <v>352</v>
      </c>
      <c r="F1680" s="62" t="str">
        <f t="shared" si="338"/>
        <v>60617</v>
      </c>
      <c r="G1680" s="255">
        <v>10620064</v>
      </c>
      <c r="H1680" s="1" t="s">
        <v>386</v>
      </c>
      <c r="I1680" s="61">
        <v>32</v>
      </c>
      <c r="J1680" s="61">
        <v>3.3</v>
      </c>
      <c r="K1680" s="61">
        <v>8.1</v>
      </c>
      <c r="L1680" s="69">
        <f t="shared" si="339"/>
        <v>1.056</v>
      </c>
      <c r="M1680" s="69">
        <f t="shared" si="340"/>
        <v>2.5920000000000001</v>
      </c>
      <c r="N1680" s="56">
        <f>INDEX(Rate_Chart!$A$1:$AK$127,MATCH(Data!J1680,Rate_Chart!$A$1:$A$127,0),MATCH(Data!K1680,Rate_Chart!$A$1:$AK$1,0))</f>
        <v>36.280125900000002</v>
      </c>
      <c r="O1680" s="57">
        <f t="shared" si="341"/>
        <v>1160.9640288000001</v>
      </c>
      <c r="P1680" s="58">
        <f t="shared" si="342"/>
        <v>417.0129413793104</v>
      </c>
      <c r="Q1680" s="58">
        <f t="shared" si="343"/>
        <v>278.00862758620696</v>
      </c>
      <c r="R1680" s="66">
        <f t="shared" si="344"/>
        <v>20.316870504000004</v>
      </c>
      <c r="S1680" s="64">
        <f t="shared" si="345"/>
        <v>120</v>
      </c>
      <c r="T1680" s="66">
        <f t="shared" si="346"/>
        <v>1301.2808993040001</v>
      </c>
      <c r="U1680" s="68">
        <f t="shared" si="347"/>
        <v>40.665028103250002</v>
      </c>
      <c r="V1680" s="68">
        <f t="shared" si="348"/>
        <v>467.4141161293104</v>
      </c>
      <c r="W1680" s="68">
        <f t="shared" si="349"/>
        <v>311.6094107528736</v>
      </c>
    </row>
    <row r="1681" spans="1:23" x14ac:dyDescent="0.25">
      <c r="A1681" s="1" t="s">
        <v>885</v>
      </c>
      <c r="B1681" s="1" t="s">
        <v>394</v>
      </c>
      <c r="C1681" s="1" t="s">
        <v>589</v>
      </c>
      <c r="D1681" s="1" t="s">
        <v>865</v>
      </c>
      <c r="E1681" s="1" t="s">
        <v>352</v>
      </c>
      <c r="F1681" s="62" t="str">
        <f t="shared" si="338"/>
        <v>60617</v>
      </c>
      <c r="G1681" s="255">
        <v>10620064</v>
      </c>
      <c r="H1681" s="1" t="s">
        <v>385</v>
      </c>
      <c r="I1681" s="61">
        <v>72</v>
      </c>
      <c r="J1681" s="61">
        <v>6.5</v>
      </c>
      <c r="K1681" s="61">
        <v>8.8000000000000007</v>
      </c>
      <c r="L1681" s="69">
        <f t="shared" si="339"/>
        <v>4.68</v>
      </c>
      <c r="M1681" s="69">
        <f t="shared" si="340"/>
        <v>6.3360000000000003</v>
      </c>
      <c r="N1681" s="56">
        <f>INDEX(Rate_Chart!$A$1:$AK$127,MATCH(Data!J1681,Rate_Chart!$A$1:$A$127,0),MATCH(Data!K1681,Rate_Chart!$A$1:$AK$1,0))</f>
        <v>53.732250000000001</v>
      </c>
      <c r="O1681" s="57">
        <f t="shared" si="341"/>
        <v>3868.7220000000002</v>
      </c>
      <c r="P1681" s="58">
        <f t="shared" si="342"/>
        <v>434.49258760107813</v>
      </c>
      <c r="Q1681" s="58">
        <f t="shared" si="343"/>
        <v>289.66172506738542</v>
      </c>
      <c r="R1681" s="66">
        <f t="shared" si="344"/>
        <v>67.702635000000015</v>
      </c>
      <c r="S1681" s="64">
        <f t="shared" si="345"/>
        <v>270</v>
      </c>
      <c r="T1681" s="66">
        <f t="shared" si="346"/>
        <v>4206.4246350000003</v>
      </c>
      <c r="U1681" s="68">
        <f t="shared" si="347"/>
        <v>58.422564375000007</v>
      </c>
      <c r="V1681" s="68">
        <f t="shared" si="348"/>
        <v>472.41965801886795</v>
      </c>
      <c r="W1681" s="68">
        <f t="shared" si="349"/>
        <v>314.94643867924532</v>
      </c>
    </row>
    <row r="1682" spans="1:23" x14ac:dyDescent="0.25">
      <c r="A1682" s="1" t="s">
        <v>885</v>
      </c>
      <c r="B1682" s="1" t="s">
        <v>394</v>
      </c>
      <c r="C1682" s="1" t="s">
        <v>589</v>
      </c>
      <c r="D1682" s="1" t="s">
        <v>865</v>
      </c>
      <c r="E1682" s="1" t="s">
        <v>352</v>
      </c>
      <c r="F1682" s="62" t="str">
        <f t="shared" si="338"/>
        <v>60617</v>
      </c>
      <c r="G1682" s="255">
        <v>10620064</v>
      </c>
      <c r="H1682" s="1" t="s">
        <v>386</v>
      </c>
      <c r="I1682" s="61">
        <v>33</v>
      </c>
      <c r="J1682" s="61">
        <v>4.0999999999999996</v>
      </c>
      <c r="K1682" s="61">
        <v>8.1</v>
      </c>
      <c r="L1682" s="69">
        <f t="shared" si="339"/>
        <v>1.3529999999999998</v>
      </c>
      <c r="M1682" s="69">
        <f t="shared" si="340"/>
        <v>2.673</v>
      </c>
      <c r="N1682" s="56">
        <f>INDEX(Rate_Chart!$A$1:$AK$127,MATCH(Data!J1682,Rate_Chart!$A$1:$A$127,0),MATCH(Data!K1682,Rate_Chart!$A$1:$AK$1,0))</f>
        <v>39.6161259</v>
      </c>
      <c r="O1682" s="57">
        <f t="shared" si="341"/>
        <v>1307.3321547</v>
      </c>
      <c r="P1682" s="58">
        <f t="shared" si="342"/>
        <v>417.01185157894736</v>
      </c>
      <c r="Q1682" s="58">
        <f t="shared" si="343"/>
        <v>278.00790105263155</v>
      </c>
      <c r="R1682" s="66">
        <f t="shared" si="344"/>
        <v>22.878312707250004</v>
      </c>
      <c r="S1682" s="64">
        <f t="shared" si="345"/>
        <v>123.75</v>
      </c>
      <c r="T1682" s="66">
        <f t="shared" si="346"/>
        <v>1453.96046740725</v>
      </c>
      <c r="U1682" s="68">
        <f t="shared" si="347"/>
        <v>44.05940810325</v>
      </c>
      <c r="V1682" s="68">
        <f t="shared" si="348"/>
        <v>463.78324319210526</v>
      </c>
      <c r="W1682" s="68">
        <f t="shared" si="349"/>
        <v>309.18882879473682</v>
      </c>
    </row>
    <row r="1683" spans="1:23" x14ac:dyDescent="0.25">
      <c r="A1683" s="1" t="s">
        <v>885</v>
      </c>
      <c r="B1683" s="1" t="s">
        <v>395</v>
      </c>
      <c r="C1683" s="1" t="s">
        <v>589</v>
      </c>
      <c r="D1683" s="1" t="s">
        <v>865</v>
      </c>
      <c r="E1683" s="1" t="s">
        <v>352</v>
      </c>
      <c r="F1683" s="62" t="str">
        <f t="shared" si="338"/>
        <v>60617</v>
      </c>
      <c r="G1683" s="255">
        <v>10620064</v>
      </c>
      <c r="H1683" s="1" t="s">
        <v>385</v>
      </c>
      <c r="I1683" s="61">
        <v>50</v>
      </c>
      <c r="J1683" s="61">
        <v>6.4</v>
      </c>
      <c r="K1683" s="61">
        <v>8.8000000000000007</v>
      </c>
      <c r="L1683" s="69">
        <f t="shared" si="339"/>
        <v>3.2</v>
      </c>
      <c r="M1683" s="69">
        <f t="shared" si="340"/>
        <v>4.4000000000000004</v>
      </c>
      <c r="N1683" s="56">
        <f>INDEX(Rate_Chart!$A$1:$AK$127,MATCH(Data!J1683,Rate_Chart!$A$1:$A$127,0),MATCH(Data!K1683,Rate_Chart!$A$1:$AK$1,0))</f>
        <v>52.9056</v>
      </c>
      <c r="O1683" s="57">
        <f t="shared" si="341"/>
        <v>2645.28</v>
      </c>
      <c r="P1683" s="58">
        <f t="shared" si="342"/>
        <v>431.29565217391303</v>
      </c>
      <c r="Q1683" s="58">
        <f t="shared" si="343"/>
        <v>287.53043478260867</v>
      </c>
      <c r="R1683" s="66">
        <f t="shared" si="344"/>
        <v>46.292400000000008</v>
      </c>
      <c r="S1683" s="64">
        <f t="shared" si="345"/>
        <v>187.5</v>
      </c>
      <c r="T1683" s="66">
        <f t="shared" si="346"/>
        <v>2879.0724</v>
      </c>
      <c r="U1683" s="68">
        <f t="shared" si="347"/>
        <v>57.581448000000002</v>
      </c>
      <c r="V1683" s="68">
        <f t="shared" si="348"/>
        <v>469.41397826086956</v>
      </c>
      <c r="W1683" s="68">
        <f t="shared" si="349"/>
        <v>312.94265217391302</v>
      </c>
    </row>
    <row r="1684" spans="1:23" x14ac:dyDescent="0.25">
      <c r="A1684" s="1" t="s">
        <v>885</v>
      </c>
      <c r="B1684" s="1" t="s">
        <v>395</v>
      </c>
      <c r="C1684" s="1" t="s">
        <v>589</v>
      </c>
      <c r="D1684" s="1" t="s">
        <v>865</v>
      </c>
      <c r="E1684" s="1" t="s">
        <v>352</v>
      </c>
      <c r="F1684" s="62" t="str">
        <f t="shared" si="338"/>
        <v>60617</v>
      </c>
      <c r="G1684" s="255">
        <v>10620064</v>
      </c>
      <c r="H1684" s="1" t="s">
        <v>386</v>
      </c>
      <c r="I1684" s="61">
        <v>32</v>
      </c>
      <c r="J1684" s="61">
        <v>3.1</v>
      </c>
      <c r="K1684" s="61">
        <v>8.1</v>
      </c>
      <c r="L1684" s="69">
        <f t="shared" si="339"/>
        <v>0.99199999999999999</v>
      </c>
      <c r="M1684" s="69">
        <f t="shared" si="340"/>
        <v>2.5920000000000001</v>
      </c>
      <c r="N1684" s="56">
        <f>INDEX(Rate_Chart!$A$1:$AK$127,MATCH(Data!J1684,Rate_Chart!$A$1:$A$127,0),MATCH(Data!K1684,Rate_Chart!$A$1:$AK$1,0))</f>
        <v>35.446125899999998</v>
      </c>
      <c r="O1684" s="57">
        <f t="shared" si="341"/>
        <v>1134.2760287999999</v>
      </c>
      <c r="P1684" s="58">
        <f t="shared" si="342"/>
        <v>417.01324588235298</v>
      </c>
      <c r="Q1684" s="58">
        <f t="shared" si="343"/>
        <v>278.0088305882353</v>
      </c>
      <c r="R1684" s="66">
        <f t="shared" si="344"/>
        <v>19.849830504</v>
      </c>
      <c r="S1684" s="64">
        <f t="shared" si="345"/>
        <v>120</v>
      </c>
      <c r="T1684" s="66">
        <f t="shared" si="346"/>
        <v>1274.125859304</v>
      </c>
      <c r="U1684" s="68">
        <f t="shared" si="347"/>
        <v>39.816433103249999</v>
      </c>
      <c r="V1684" s="68">
        <f t="shared" si="348"/>
        <v>468.42862474411766</v>
      </c>
      <c r="W1684" s="68">
        <f t="shared" si="349"/>
        <v>312.28574982941177</v>
      </c>
    </row>
    <row r="1685" spans="1:23" x14ac:dyDescent="0.25">
      <c r="A1685" s="1" t="s">
        <v>886</v>
      </c>
      <c r="B1685" s="1" t="s">
        <v>394</v>
      </c>
      <c r="C1685" s="1" t="s">
        <v>589</v>
      </c>
      <c r="D1685" s="1" t="s">
        <v>865</v>
      </c>
      <c r="E1685" s="1" t="s">
        <v>352</v>
      </c>
      <c r="F1685" s="62" t="str">
        <f t="shared" si="338"/>
        <v>60617</v>
      </c>
      <c r="G1685" s="255">
        <v>10620064</v>
      </c>
      <c r="H1685" s="1" t="s">
        <v>385</v>
      </c>
      <c r="I1685" s="61">
        <v>5</v>
      </c>
      <c r="J1685" s="61">
        <v>8</v>
      </c>
      <c r="K1685" s="61">
        <v>8.8000000000000007</v>
      </c>
      <c r="L1685" s="69">
        <f t="shared" si="339"/>
        <v>0.4</v>
      </c>
      <c r="M1685" s="69">
        <f t="shared" si="340"/>
        <v>0.44</v>
      </c>
      <c r="N1685" s="56">
        <f>INDEX(Rate_Chart!$A$1:$AK$127,MATCH(Data!J1685,Rate_Chart!$A$1:$A$127,0),MATCH(Data!K1685,Rate_Chart!$A$1:$AK$1,0))</f>
        <v>66.131999999999991</v>
      </c>
      <c r="O1685" s="57">
        <f t="shared" si="341"/>
        <v>330.65999999999997</v>
      </c>
      <c r="P1685" s="58">
        <f t="shared" si="342"/>
        <v>476.91346153846149</v>
      </c>
      <c r="Q1685" s="58">
        <f t="shared" si="343"/>
        <v>317.94230769230768</v>
      </c>
      <c r="R1685" s="66">
        <f t="shared" si="344"/>
        <v>5.7865500000000001</v>
      </c>
      <c r="S1685" s="64">
        <f t="shared" si="345"/>
        <v>18.75</v>
      </c>
      <c r="T1685" s="66">
        <f t="shared" si="346"/>
        <v>355.19654999999995</v>
      </c>
      <c r="U1685" s="68">
        <f t="shared" si="347"/>
        <v>71.039309999999986</v>
      </c>
      <c r="V1685" s="68">
        <f t="shared" si="348"/>
        <v>512.30271634615372</v>
      </c>
      <c r="W1685" s="68">
        <f t="shared" si="349"/>
        <v>341.53514423076916</v>
      </c>
    </row>
    <row r="1686" spans="1:23" x14ac:dyDescent="0.25">
      <c r="A1686" s="1" t="s">
        <v>886</v>
      </c>
      <c r="B1686" s="1" t="s">
        <v>395</v>
      </c>
      <c r="C1686" s="1" t="s">
        <v>589</v>
      </c>
      <c r="D1686" s="1" t="s">
        <v>865</v>
      </c>
      <c r="E1686" s="1" t="s">
        <v>352</v>
      </c>
      <c r="F1686" s="62" t="str">
        <f t="shared" si="338"/>
        <v>60617</v>
      </c>
      <c r="G1686" s="255">
        <v>10620064</v>
      </c>
      <c r="H1686" s="1" t="s">
        <v>385</v>
      </c>
      <c r="I1686" s="61">
        <v>51</v>
      </c>
      <c r="J1686" s="61">
        <v>6.4</v>
      </c>
      <c r="K1686" s="61">
        <v>8.8000000000000007</v>
      </c>
      <c r="L1686" s="69">
        <f t="shared" si="339"/>
        <v>3.2640000000000002</v>
      </c>
      <c r="M1686" s="69">
        <f t="shared" si="340"/>
        <v>4.4880000000000004</v>
      </c>
      <c r="N1686" s="56">
        <f>INDEX(Rate_Chart!$A$1:$AK$127,MATCH(Data!J1686,Rate_Chart!$A$1:$A$127,0),MATCH(Data!K1686,Rate_Chart!$A$1:$AK$1,0))</f>
        <v>52.9056</v>
      </c>
      <c r="O1686" s="57">
        <f t="shared" si="341"/>
        <v>2698.1855999999998</v>
      </c>
      <c r="P1686" s="58">
        <f t="shared" si="342"/>
        <v>431.29565217391303</v>
      </c>
      <c r="Q1686" s="58">
        <f t="shared" si="343"/>
        <v>287.53043478260867</v>
      </c>
      <c r="R1686" s="66">
        <f t="shared" si="344"/>
        <v>47.218248000000003</v>
      </c>
      <c r="S1686" s="64">
        <f t="shared" si="345"/>
        <v>191.25</v>
      </c>
      <c r="T1686" s="66">
        <f t="shared" si="346"/>
        <v>2936.6538479999999</v>
      </c>
      <c r="U1686" s="68">
        <f t="shared" si="347"/>
        <v>57.581448000000002</v>
      </c>
      <c r="V1686" s="68">
        <f t="shared" si="348"/>
        <v>469.41397826086956</v>
      </c>
      <c r="W1686" s="68">
        <f t="shared" si="349"/>
        <v>312.94265217391302</v>
      </c>
    </row>
    <row r="1687" spans="1:23" x14ac:dyDescent="0.25">
      <c r="A1687" s="1" t="s">
        <v>886</v>
      </c>
      <c r="B1687" s="1" t="s">
        <v>395</v>
      </c>
      <c r="C1687" s="1" t="s">
        <v>589</v>
      </c>
      <c r="D1687" s="1" t="s">
        <v>865</v>
      </c>
      <c r="E1687" s="1" t="s">
        <v>352</v>
      </c>
      <c r="F1687" s="62" t="str">
        <f t="shared" si="338"/>
        <v>60617</v>
      </c>
      <c r="G1687" s="255">
        <v>10620064</v>
      </c>
      <c r="H1687" s="1" t="s">
        <v>386</v>
      </c>
      <c r="I1687" s="61">
        <v>31</v>
      </c>
      <c r="J1687" s="61">
        <v>3.6</v>
      </c>
      <c r="K1687" s="61">
        <v>8.1</v>
      </c>
      <c r="L1687" s="69">
        <f t="shared" si="339"/>
        <v>1.1160000000000001</v>
      </c>
      <c r="M1687" s="69">
        <f t="shared" si="340"/>
        <v>2.5110000000000001</v>
      </c>
      <c r="N1687" s="56">
        <f>INDEX(Rate_Chart!$A$1:$AK$127,MATCH(Data!J1687,Rate_Chart!$A$1:$A$127,0),MATCH(Data!K1687,Rate_Chart!$A$1:$AK$1,0))</f>
        <v>37.531125900000006</v>
      </c>
      <c r="O1687" s="57">
        <f t="shared" si="341"/>
        <v>1163.4649029000002</v>
      </c>
      <c r="P1687" s="58">
        <f t="shared" si="342"/>
        <v>417.01251000000008</v>
      </c>
      <c r="Q1687" s="58">
        <f t="shared" si="343"/>
        <v>278.00834000000003</v>
      </c>
      <c r="R1687" s="66">
        <f t="shared" si="344"/>
        <v>20.360635800750007</v>
      </c>
      <c r="S1687" s="64">
        <f t="shared" si="345"/>
        <v>116.25</v>
      </c>
      <c r="T1687" s="66">
        <f t="shared" si="346"/>
        <v>1300.0755387007503</v>
      </c>
      <c r="U1687" s="68">
        <f t="shared" si="347"/>
        <v>41.937920603250006</v>
      </c>
      <c r="V1687" s="68">
        <f t="shared" si="348"/>
        <v>465.97689559166673</v>
      </c>
      <c r="W1687" s="68">
        <f t="shared" si="349"/>
        <v>310.6512637277778</v>
      </c>
    </row>
    <row r="1688" spans="1:23" x14ac:dyDescent="0.25">
      <c r="A1688" s="1" t="s">
        <v>887</v>
      </c>
      <c r="B1688" s="1" t="s">
        <v>394</v>
      </c>
      <c r="C1688" s="1" t="s">
        <v>589</v>
      </c>
      <c r="D1688" s="1" t="s">
        <v>865</v>
      </c>
      <c r="E1688" s="1" t="s">
        <v>352</v>
      </c>
      <c r="F1688" s="62" t="str">
        <f t="shared" si="338"/>
        <v>60617</v>
      </c>
      <c r="G1688" s="255">
        <v>10620064</v>
      </c>
      <c r="H1688" s="1" t="s">
        <v>385</v>
      </c>
      <c r="I1688" s="61">
        <v>5</v>
      </c>
      <c r="J1688" s="61">
        <v>8</v>
      </c>
      <c r="K1688" s="61">
        <v>8.8000000000000007</v>
      </c>
      <c r="L1688" s="69">
        <f t="shared" si="339"/>
        <v>0.4</v>
      </c>
      <c r="M1688" s="69">
        <f t="shared" si="340"/>
        <v>0.44</v>
      </c>
      <c r="N1688" s="56">
        <f>INDEX(Rate_Chart!$A$1:$AK$127,MATCH(Data!J1688,Rate_Chart!$A$1:$A$127,0),MATCH(Data!K1688,Rate_Chart!$A$1:$AK$1,0))</f>
        <v>66.131999999999991</v>
      </c>
      <c r="O1688" s="57">
        <f t="shared" si="341"/>
        <v>330.65999999999997</v>
      </c>
      <c r="P1688" s="58">
        <f t="shared" si="342"/>
        <v>476.91346153846149</v>
      </c>
      <c r="Q1688" s="58">
        <f t="shared" si="343"/>
        <v>317.94230769230768</v>
      </c>
      <c r="R1688" s="66">
        <f t="shared" si="344"/>
        <v>5.7865500000000001</v>
      </c>
      <c r="S1688" s="64">
        <f t="shared" si="345"/>
        <v>18.75</v>
      </c>
      <c r="T1688" s="66">
        <f t="shared" si="346"/>
        <v>355.19654999999995</v>
      </c>
      <c r="U1688" s="68">
        <f t="shared" si="347"/>
        <v>71.039309999999986</v>
      </c>
      <c r="V1688" s="68">
        <f t="shared" si="348"/>
        <v>512.30271634615372</v>
      </c>
      <c r="W1688" s="68">
        <f t="shared" si="349"/>
        <v>341.53514423076916</v>
      </c>
    </row>
    <row r="1689" spans="1:23" x14ac:dyDescent="0.25">
      <c r="A1689" s="1" t="s">
        <v>887</v>
      </c>
      <c r="B1689" s="1" t="s">
        <v>395</v>
      </c>
      <c r="C1689" s="1" t="s">
        <v>589</v>
      </c>
      <c r="D1689" s="1" t="s">
        <v>865</v>
      </c>
      <c r="E1689" s="1" t="s">
        <v>352</v>
      </c>
      <c r="F1689" s="62" t="str">
        <f t="shared" si="338"/>
        <v>60617</v>
      </c>
      <c r="G1689" s="255">
        <v>10620064</v>
      </c>
      <c r="H1689" s="1" t="s">
        <v>385</v>
      </c>
      <c r="I1689" s="61">
        <v>34</v>
      </c>
      <c r="J1689" s="61">
        <v>7.3</v>
      </c>
      <c r="K1689" s="61">
        <v>8.8000000000000007</v>
      </c>
      <c r="L1689" s="69">
        <f t="shared" si="339"/>
        <v>2.4819999999999998</v>
      </c>
      <c r="M1689" s="69">
        <f t="shared" si="340"/>
        <v>2.9920000000000004</v>
      </c>
      <c r="N1689" s="56">
        <f>INDEX(Rate_Chart!$A$1:$AK$127,MATCH(Data!J1689,Rate_Chart!$A$1:$A$127,0),MATCH(Data!K1689,Rate_Chart!$A$1:$AK$1,0))</f>
        <v>60.34545</v>
      </c>
      <c r="O1689" s="57">
        <f t="shared" si="341"/>
        <v>2051.7453</v>
      </c>
      <c r="P1689" s="58">
        <f t="shared" si="342"/>
        <v>458.31987341772157</v>
      </c>
      <c r="Q1689" s="58">
        <f t="shared" si="343"/>
        <v>305.54658227848103</v>
      </c>
      <c r="R1689" s="66">
        <f t="shared" si="344"/>
        <v>35.905542750000002</v>
      </c>
      <c r="S1689" s="64">
        <f t="shared" si="345"/>
        <v>127.5</v>
      </c>
      <c r="T1689" s="66">
        <f t="shared" si="346"/>
        <v>2215.1508427500003</v>
      </c>
      <c r="U1689" s="68">
        <f t="shared" si="347"/>
        <v>65.15149537500001</v>
      </c>
      <c r="V1689" s="68">
        <f t="shared" si="348"/>
        <v>494.8214838607596</v>
      </c>
      <c r="W1689" s="68">
        <f t="shared" si="349"/>
        <v>329.88098924050638</v>
      </c>
    </row>
    <row r="1690" spans="1:23" x14ac:dyDescent="0.25">
      <c r="A1690" s="1" t="s">
        <v>887</v>
      </c>
      <c r="B1690" s="1" t="s">
        <v>395</v>
      </c>
      <c r="C1690" s="1" t="s">
        <v>589</v>
      </c>
      <c r="D1690" s="1" t="s">
        <v>865</v>
      </c>
      <c r="E1690" s="1" t="s">
        <v>352</v>
      </c>
      <c r="F1690" s="62" t="str">
        <f t="shared" si="338"/>
        <v>60617</v>
      </c>
      <c r="G1690" s="255">
        <v>10620064</v>
      </c>
      <c r="H1690" s="1" t="s">
        <v>386</v>
      </c>
      <c r="I1690" s="61">
        <v>37</v>
      </c>
      <c r="J1690" s="61">
        <v>3.1</v>
      </c>
      <c r="K1690" s="61">
        <v>8.1</v>
      </c>
      <c r="L1690" s="69">
        <f t="shared" si="339"/>
        <v>1.147</v>
      </c>
      <c r="M1690" s="69">
        <f t="shared" si="340"/>
        <v>2.9969999999999999</v>
      </c>
      <c r="N1690" s="56">
        <f>INDEX(Rate_Chart!$A$1:$AK$127,MATCH(Data!J1690,Rate_Chart!$A$1:$A$127,0),MATCH(Data!K1690,Rate_Chart!$A$1:$AK$1,0))</f>
        <v>35.446125899999998</v>
      </c>
      <c r="O1690" s="57">
        <f t="shared" si="341"/>
        <v>1311.5066583</v>
      </c>
      <c r="P1690" s="58">
        <f t="shared" si="342"/>
        <v>417.01324588235298</v>
      </c>
      <c r="Q1690" s="58">
        <f t="shared" si="343"/>
        <v>278.0088305882353</v>
      </c>
      <c r="R1690" s="66">
        <f t="shared" si="344"/>
        <v>22.951366520250001</v>
      </c>
      <c r="S1690" s="64">
        <f t="shared" si="345"/>
        <v>138.75</v>
      </c>
      <c r="T1690" s="66">
        <f t="shared" si="346"/>
        <v>1473.2080248202501</v>
      </c>
      <c r="U1690" s="68">
        <f t="shared" si="347"/>
        <v>39.816433103250006</v>
      </c>
      <c r="V1690" s="68">
        <f t="shared" si="348"/>
        <v>468.42862474411777</v>
      </c>
      <c r="W1690" s="68">
        <f t="shared" si="349"/>
        <v>312.28574982941183</v>
      </c>
    </row>
    <row r="1691" spans="1:23" x14ac:dyDescent="0.25">
      <c r="A1691" s="1" t="s">
        <v>888</v>
      </c>
      <c r="B1691" s="1" t="s">
        <v>394</v>
      </c>
      <c r="C1691" s="1" t="s">
        <v>589</v>
      </c>
      <c r="D1691" s="1" t="s">
        <v>865</v>
      </c>
      <c r="E1691" s="1" t="s">
        <v>352</v>
      </c>
      <c r="F1691" s="62" t="str">
        <f t="shared" si="338"/>
        <v>60617</v>
      </c>
      <c r="G1691" s="255">
        <v>10620064</v>
      </c>
      <c r="H1691" s="1" t="s">
        <v>385</v>
      </c>
      <c r="I1691" s="61">
        <v>64</v>
      </c>
      <c r="J1691" s="61">
        <v>6.4</v>
      </c>
      <c r="K1691" s="61">
        <v>8.6</v>
      </c>
      <c r="L1691" s="69">
        <f t="shared" si="339"/>
        <v>4.0960000000000001</v>
      </c>
      <c r="M1691" s="69">
        <f t="shared" si="340"/>
        <v>5.5039999999999996</v>
      </c>
      <c r="N1691" s="56">
        <f>INDEX(Rate_Chart!$A$1:$AK$127,MATCH(Data!J1691,Rate_Chart!$A$1:$A$127,0),MATCH(Data!K1691,Rate_Chart!$A$1:$AK$1,0))</f>
        <v>52.371199999999995</v>
      </c>
      <c r="O1691" s="57">
        <f t="shared" si="341"/>
        <v>3351.7567999999997</v>
      </c>
      <c r="P1691" s="58">
        <f t="shared" si="342"/>
        <v>431.6307692307692</v>
      </c>
      <c r="Q1691" s="58">
        <f t="shared" si="343"/>
        <v>287.75384615384615</v>
      </c>
      <c r="R1691" s="66">
        <f t="shared" si="344"/>
        <v>58.655743999999999</v>
      </c>
      <c r="S1691" s="64">
        <f t="shared" si="345"/>
        <v>240</v>
      </c>
      <c r="T1691" s="66">
        <f t="shared" si="346"/>
        <v>3650.4125439999998</v>
      </c>
      <c r="U1691" s="68">
        <f t="shared" si="347"/>
        <v>57.037695999999997</v>
      </c>
      <c r="V1691" s="68">
        <f t="shared" si="348"/>
        <v>470.0909010989011</v>
      </c>
      <c r="W1691" s="68">
        <f t="shared" si="349"/>
        <v>313.39393406593405</v>
      </c>
    </row>
    <row r="1692" spans="1:23" x14ac:dyDescent="0.25">
      <c r="A1692" s="1" t="s">
        <v>888</v>
      </c>
      <c r="B1692" s="1" t="s">
        <v>394</v>
      </c>
      <c r="C1692" s="1" t="s">
        <v>589</v>
      </c>
      <c r="D1692" s="1" t="s">
        <v>865</v>
      </c>
      <c r="E1692" s="1" t="s">
        <v>352</v>
      </c>
      <c r="F1692" s="62" t="str">
        <f t="shared" si="338"/>
        <v>60617</v>
      </c>
      <c r="G1692" s="255">
        <v>10620064</v>
      </c>
      <c r="H1692" s="1" t="s">
        <v>386</v>
      </c>
      <c r="I1692" s="61">
        <v>40</v>
      </c>
      <c r="J1692" s="61">
        <v>3.6</v>
      </c>
      <c r="K1692" s="61">
        <v>8.1999999999999993</v>
      </c>
      <c r="L1692" s="69">
        <f t="shared" si="339"/>
        <v>1.44</v>
      </c>
      <c r="M1692" s="69">
        <f t="shared" si="340"/>
        <v>3.28</v>
      </c>
      <c r="N1692" s="56">
        <f>INDEX(Rate_Chart!$A$1:$AK$127,MATCH(Data!J1692,Rate_Chart!$A$1:$A$127,0),MATCH(Data!K1692,Rate_Chart!$A$1:$AK$1,0))</f>
        <v>37.809139800000004</v>
      </c>
      <c r="O1692" s="57">
        <f t="shared" si="341"/>
        <v>1512.3655920000001</v>
      </c>
      <c r="P1692" s="58">
        <f t="shared" si="342"/>
        <v>417.01257132352941</v>
      </c>
      <c r="Q1692" s="58">
        <f t="shared" si="343"/>
        <v>278.00838088235292</v>
      </c>
      <c r="R1692" s="66">
        <f t="shared" si="344"/>
        <v>26.466397860000004</v>
      </c>
      <c r="S1692" s="64">
        <f t="shared" si="345"/>
        <v>150</v>
      </c>
      <c r="T1692" s="66">
        <f t="shared" si="346"/>
        <v>1688.83198986</v>
      </c>
      <c r="U1692" s="68">
        <f t="shared" si="347"/>
        <v>42.220799746499999</v>
      </c>
      <c r="V1692" s="68">
        <f t="shared" si="348"/>
        <v>465.6705854393382</v>
      </c>
      <c r="W1692" s="68">
        <f t="shared" si="349"/>
        <v>310.44705695955878</v>
      </c>
    </row>
    <row r="1693" spans="1:23" x14ac:dyDescent="0.25">
      <c r="A1693" s="1" t="s">
        <v>888</v>
      </c>
      <c r="B1693" s="1" t="s">
        <v>395</v>
      </c>
      <c r="C1693" s="1" t="s">
        <v>589</v>
      </c>
      <c r="D1693" s="1" t="s">
        <v>865</v>
      </c>
      <c r="E1693" s="1" t="s">
        <v>352</v>
      </c>
      <c r="F1693" s="62" t="str">
        <f t="shared" si="338"/>
        <v>60617</v>
      </c>
      <c r="G1693" s="255">
        <v>10620064</v>
      </c>
      <c r="H1693" s="1" t="s">
        <v>385</v>
      </c>
      <c r="I1693" s="61">
        <v>30</v>
      </c>
      <c r="J1693" s="61">
        <v>6.9</v>
      </c>
      <c r="K1693" s="61">
        <v>8.8000000000000007</v>
      </c>
      <c r="L1693" s="69">
        <f t="shared" si="339"/>
        <v>2.0699999999999998</v>
      </c>
      <c r="M1693" s="69">
        <f t="shared" si="340"/>
        <v>2.64</v>
      </c>
      <c r="N1693" s="56">
        <f>INDEX(Rate_Chart!$A$1:$AK$127,MATCH(Data!J1693,Rate_Chart!$A$1:$A$127,0),MATCH(Data!K1693,Rate_Chart!$A$1:$AK$1,0))</f>
        <v>57.038850000000004</v>
      </c>
      <c r="O1693" s="57">
        <f t="shared" si="341"/>
        <v>1711.1655000000001</v>
      </c>
      <c r="P1693" s="58">
        <f t="shared" si="342"/>
        <v>446.77950391644907</v>
      </c>
      <c r="Q1693" s="58">
        <f t="shared" si="343"/>
        <v>297.85300261096603</v>
      </c>
      <c r="R1693" s="66">
        <f t="shared" si="344"/>
        <v>29.945396250000005</v>
      </c>
      <c r="S1693" s="64">
        <f t="shared" si="345"/>
        <v>112.5</v>
      </c>
      <c r="T1693" s="66">
        <f t="shared" si="346"/>
        <v>1853.61089625</v>
      </c>
      <c r="U1693" s="68">
        <f t="shared" si="347"/>
        <v>61.787029875000002</v>
      </c>
      <c r="V1693" s="68">
        <f t="shared" si="348"/>
        <v>483.97151338120102</v>
      </c>
      <c r="W1693" s="68">
        <f t="shared" si="349"/>
        <v>322.64767558746735</v>
      </c>
    </row>
    <row r="1694" spans="1:23" x14ac:dyDescent="0.25">
      <c r="A1694" s="1" t="s">
        <v>888</v>
      </c>
      <c r="B1694" s="1" t="s">
        <v>395</v>
      </c>
      <c r="C1694" s="1" t="s">
        <v>589</v>
      </c>
      <c r="D1694" s="1" t="s">
        <v>865</v>
      </c>
      <c r="E1694" s="1" t="s">
        <v>352</v>
      </c>
      <c r="F1694" s="62" t="str">
        <f t="shared" si="338"/>
        <v>60617</v>
      </c>
      <c r="G1694" s="255">
        <v>10620064</v>
      </c>
      <c r="H1694" s="1" t="s">
        <v>386</v>
      </c>
      <c r="I1694" s="61">
        <v>34</v>
      </c>
      <c r="J1694" s="61">
        <v>3.5</v>
      </c>
      <c r="K1694" s="61">
        <v>8.1</v>
      </c>
      <c r="L1694" s="69">
        <f t="shared" si="339"/>
        <v>1.19</v>
      </c>
      <c r="M1694" s="69">
        <f t="shared" si="340"/>
        <v>2.7539999999999996</v>
      </c>
      <c r="N1694" s="56">
        <f>INDEX(Rate_Chart!$A$1:$AK$127,MATCH(Data!J1694,Rate_Chart!$A$1:$A$127,0),MATCH(Data!K1694,Rate_Chart!$A$1:$AK$1,0))</f>
        <v>37.114125900000005</v>
      </c>
      <c r="O1694" s="57">
        <f t="shared" si="341"/>
        <v>1261.8802806000001</v>
      </c>
      <c r="P1694" s="58">
        <f t="shared" si="342"/>
        <v>417.01265056179784</v>
      </c>
      <c r="Q1694" s="58">
        <f t="shared" si="343"/>
        <v>278.00843370786521</v>
      </c>
      <c r="R1694" s="66">
        <f t="shared" si="344"/>
        <v>22.082904910500005</v>
      </c>
      <c r="S1694" s="64">
        <f t="shared" si="345"/>
        <v>127.5</v>
      </c>
      <c r="T1694" s="66">
        <f t="shared" si="346"/>
        <v>1411.4631855105001</v>
      </c>
      <c r="U1694" s="68">
        <f t="shared" si="347"/>
        <v>41.513623103250005</v>
      </c>
      <c r="V1694" s="68">
        <f t="shared" si="348"/>
        <v>466.44520340730344</v>
      </c>
      <c r="W1694" s="68">
        <f t="shared" si="349"/>
        <v>310.96346893820231</v>
      </c>
    </row>
    <row r="1695" spans="1:23" x14ac:dyDescent="0.25">
      <c r="A1695" s="1" t="s">
        <v>919</v>
      </c>
      <c r="B1695" s="1" t="s">
        <v>394</v>
      </c>
      <c r="C1695" s="1" t="s">
        <v>589</v>
      </c>
      <c r="D1695" s="1" t="s">
        <v>865</v>
      </c>
      <c r="E1695" s="1" t="s">
        <v>352</v>
      </c>
      <c r="F1695" s="62" t="str">
        <f t="shared" si="338"/>
        <v>60617</v>
      </c>
      <c r="G1695" s="255">
        <v>10620064</v>
      </c>
      <c r="H1695" s="1" t="s">
        <v>385</v>
      </c>
      <c r="I1695" s="61">
        <v>11</v>
      </c>
      <c r="J1695" s="61">
        <v>7.6</v>
      </c>
      <c r="K1695" s="61">
        <v>8.8000000000000007</v>
      </c>
      <c r="L1695" s="69">
        <f t="shared" si="339"/>
        <v>0.83599999999999997</v>
      </c>
      <c r="M1695" s="69">
        <f t="shared" si="340"/>
        <v>0.96800000000000008</v>
      </c>
      <c r="N1695" s="56">
        <f>INDEX(Rate_Chart!$A$1:$AK$127,MATCH(Data!J1695,Rate_Chart!$A$1:$A$127,0),MATCH(Data!K1695,Rate_Chart!$A$1:$AK$1,0))</f>
        <v>62.825400000000002</v>
      </c>
      <c r="O1695" s="57">
        <f t="shared" si="341"/>
        <v>691.07940000000008</v>
      </c>
      <c r="P1695" s="58">
        <f t="shared" si="342"/>
        <v>466.5252475247525</v>
      </c>
      <c r="Q1695" s="58">
        <f t="shared" si="343"/>
        <v>311.01683168316833</v>
      </c>
      <c r="R1695" s="66">
        <f t="shared" si="344"/>
        <v>12.093889500000003</v>
      </c>
      <c r="S1695" s="64">
        <f t="shared" si="345"/>
        <v>41.25</v>
      </c>
      <c r="T1695" s="66">
        <f t="shared" si="346"/>
        <v>744.42328950000012</v>
      </c>
      <c r="U1695" s="68">
        <f t="shared" si="347"/>
        <v>67.674844500000006</v>
      </c>
      <c r="V1695" s="68">
        <f t="shared" si="348"/>
        <v>502.53597400990105</v>
      </c>
      <c r="W1695" s="68">
        <f t="shared" si="349"/>
        <v>335.02398267326737</v>
      </c>
    </row>
    <row r="1696" spans="1:23" x14ac:dyDescent="0.25">
      <c r="A1696" s="1" t="s">
        <v>919</v>
      </c>
      <c r="B1696" s="1" t="s">
        <v>395</v>
      </c>
      <c r="C1696" s="1" t="s">
        <v>589</v>
      </c>
      <c r="D1696" s="1" t="s">
        <v>865</v>
      </c>
      <c r="E1696" s="1" t="s">
        <v>352</v>
      </c>
      <c r="F1696" s="62" t="str">
        <f t="shared" si="338"/>
        <v>60617</v>
      </c>
      <c r="G1696" s="255">
        <v>10620064</v>
      </c>
      <c r="H1696" s="1" t="s">
        <v>385</v>
      </c>
      <c r="I1696" s="61">
        <v>41</v>
      </c>
      <c r="J1696" s="61">
        <v>6.6</v>
      </c>
      <c r="K1696" s="61">
        <v>8.8000000000000007</v>
      </c>
      <c r="L1696" s="69">
        <f t="shared" si="339"/>
        <v>2.7059999999999995</v>
      </c>
      <c r="M1696" s="69">
        <f t="shared" si="340"/>
        <v>3.6080000000000001</v>
      </c>
      <c r="N1696" s="56">
        <f>INDEX(Rate_Chart!$A$1:$AK$127,MATCH(Data!J1696,Rate_Chart!$A$1:$A$127,0),MATCH(Data!K1696,Rate_Chart!$A$1:$AK$1,0))</f>
        <v>54.558900000000001</v>
      </c>
      <c r="O1696" s="57">
        <f t="shared" si="341"/>
        <v>2236.9149000000002</v>
      </c>
      <c r="P1696" s="58">
        <f t="shared" si="342"/>
        <v>437.63823529411764</v>
      </c>
      <c r="Q1696" s="58">
        <f t="shared" si="343"/>
        <v>291.75882352941176</v>
      </c>
      <c r="R1696" s="66">
        <f t="shared" si="344"/>
        <v>39.146010750000009</v>
      </c>
      <c r="S1696" s="64">
        <f t="shared" si="345"/>
        <v>153.75</v>
      </c>
      <c r="T1696" s="66">
        <f t="shared" si="346"/>
        <v>2429.8109107500004</v>
      </c>
      <c r="U1696" s="68">
        <f t="shared" si="347"/>
        <v>59.263680750000013</v>
      </c>
      <c r="V1696" s="68">
        <f t="shared" si="348"/>
        <v>475.37711831550808</v>
      </c>
      <c r="W1696" s="68">
        <f t="shared" si="349"/>
        <v>316.91807887700537</v>
      </c>
    </row>
    <row r="1697" spans="1:23" x14ac:dyDescent="0.25">
      <c r="A1697" s="1" t="s">
        <v>919</v>
      </c>
      <c r="B1697" s="1" t="s">
        <v>395</v>
      </c>
      <c r="C1697" s="1" t="s">
        <v>589</v>
      </c>
      <c r="D1697" s="1" t="s">
        <v>865</v>
      </c>
      <c r="E1697" s="1" t="s">
        <v>352</v>
      </c>
      <c r="F1697" s="62" t="str">
        <f t="shared" si="338"/>
        <v>60617</v>
      </c>
      <c r="G1697" s="255">
        <v>10620064</v>
      </c>
      <c r="H1697" s="1" t="s">
        <v>386</v>
      </c>
      <c r="I1697" s="61">
        <v>29</v>
      </c>
      <c r="J1697" s="61">
        <v>3</v>
      </c>
      <c r="K1697" s="61">
        <v>8</v>
      </c>
      <c r="L1697" s="69">
        <f t="shared" si="339"/>
        <v>0.87</v>
      </c>
      <c r="M1697" s="69">
        <f t="shared" si="340"/>
        <v>2.3199999999999998</v>
      </c>
      <c r="N1697" s="56">
        <f>INDEX(Rate_Chart!$A$1:$AK$127,MATCH(Data!J1697,Rate_Chart!$A$1:$A$127,0),MATCH(Data!K1697,Rate_Chart!$A$1:$AK$1,0))</f>
        <v>34.751112000000006</v>
      </c>
      <c r="O1697" s="57">
        <f t="shared" si="341"/>
        <v>1007.7822480000002</v>
      </c>
      <c r="P1697" s="58">
        <f t="shared" si="342"/>
        <v>417.01334400000002</v>
      </c>
      <c r="Q1697" s="58">
        <f t="shared" si="343"/>
        <v>278.00889599999999</v>
      </c>
      <c r="R1697" s="66">
        <f t="shared" si="344"/>
        <v>17.636189340000005</v>
      </c>
      <c r="S1697" s="64">
        <f t="shared" si="345"/>
        <v>108.75</v>
      </c>
      <c r="T1697" s="66">
        <f t="shared" si="346"/>
        <v>1134.1684373400003</v>
      </c>
      <c r="U1697" s="68">
        <f t="shared" si="347"/>
        <v>39.109256460000012</v>
      </c>
      <c r="V1697" s="68">
        <f t="shared" si="348"/>
        <v>469.31107752000008</v>
      </c>
      <c r="W1697" s="68">
        <f t="shared" si="349"/>
        <v>312.87405168000004</v>
      </c>
    </row>
    <row r="1698" spans="1:23" x14ac:dyDescent="0.25">
      <c r="A1698" s="1" t="s">
        <v>920</v>
      </c>
      <c r="B1698" s="1" t="s">
        <v>394</v>
      </c>
      <c r="C1698" s="1" t="s">
        <v>589</v>
      </c>
      <c r="D1698" s="1" t="s">
        <v>865</v>
      </c>
      <c r="E1698" s="1" t="s">
        <v>352</v>
      </c>
      <c r="F1698" s="62" t="str">
        <f t="shared" si="338"/>
        <v>60617</v>
      </c>
      <c r="G1698" s="255">
        <v>10620064</v>
      </c>
      <c r="H1698" s="1" t="s">
        <v>385</v>
      </c>
      <c r="I1698" s="61">
        <v>6</v>
      </c>
      <c r="J1698" s="61">
        <v>8.6</v>
      </c>
      <c r="K1698" s="61">
        <v>9</v>
      </c>
      <c r="L1698" s="69">
        <f t="shared" si="339"/>
        <v>0.5159999999999999</v>
      </c>
      <c r="M1698" s="69">
        <f t="shared" si="340"/>
        <v>0.54</v>
      </c>
      <c r="N1698" s="56">
        <f>INDEX(Rate_Chart!$A$1:$AK$127,MATCH(Data!J1698,Rate_Chart!$A$1:$A$127,0),MATCH(Data!K1698,Rate_Chart!$A$1:$AK$1,0))</f>
        <v>71.809999999999988</v>
      </c>
      <c r="O1698" s="57">
        <f t="shared" si="341"/>
        <v>430.8599999999999</v>
      </c>
      <c r="P1698" s="58">
        <f t="shared" si="342"/>
        <v>491.84931506849313</v>
      </c>
      <c r="Q1698" s="58">
        <f t="shared" si="343"/>
        <v>327.89954337899542</v>
      </c>
      <c r="R1698" s="66">
        <f t="shared" si="344"/>
        <v>7.540049999999999</v>
      </c>
      <c r="S1698" s="64">
        <f t="shared" si="345"/>
        <v>22.5</v>
      </c>
      <c r="T1698" s="66">
        <f t="shared" si="346"/>
        <v>460.90004999999991</v>
      </c>
      <c r="U1698" s="68">
        <f t="shared" si="347"/>
        <v>76.816674999999989</v>
      </c>
      <c r="V1698" s="68">
        <f t="shared" si="348"/>
        <v>526.14160958904108</v>
      </c>
      <c r="W1698" s="68">
        <f t="shared" si="349"/>
        <v>350.76107305936074</v>
      </c>
    </row>
    <row r="1699" spans="1:23" x14ac:dyDescent="0.25">
      <c r="A1699" s="1" t="s">
        <v>920</v>
      </c>
      <c r="B1699" s="1" t="s">
        <v>395</v>
      </c>
      <c r="C1699" s="1" t="s">
        <v>589</v>
      </c>
      <c r="D1699" s="1" t="s">
        <v>865</v>
      </c>
      <c r="E1699" s="1" t="s">
        <v>352</v>
      </c>
      <c r="F1699" s="62" t="str">
        <f t="shared" si="338"/>
        <v>60617</v>
      </c>
      <c r="G1699" s="255">
        <v>10620064</v>
      </c>
      <c r="H1699" s="1" t="s">
        <v>385</v>
      </c>
      <c r="I1699" s="61">
        <v>41</v>
      </c>
      <c r="J1699" s="61">
        <v>6.5</v>
      </c>
      <c r="K1699" s="61">
        <v>8.8000000000000007</v>
      </c>
      <c r="L1699" s="69">
        <f t="shared" si="339"/>
        <v>2.665</v>
      </c>
      <c r="M1699" s="69">
        <f t="shared" si="340"/>
        <v>3.6080000000000001</v>
      </c>
      <c r="N1699" s="56">
        <f>INDEX(Rate_Chart!$A$1:$AK$127,MATCH(Data!J1699,Rate_Chart!$A$1:$A$127,0),MATCH(Data!K1699,Rate_Chart!$A$1:$AK$1,0))</f>
        <v>53.732250000000001</v>
      </c>
      <c r="O1699" s="57">
        <f t="shared" si="341"/>
        <v>2203.02225</v>
      </c>
      <c r="P1699" s="58">
        <f t="shared" si="342"/>
        <v>434.49258760107813</v>
      </c>
      <c r="Q1699" s="58">
        <f t="shared" si="343"/>
        <v>289.66172506738542</v>
      </c>
      <c r="R1699" s="66">
        <f t="shared" si="344"/>
        <v>38.552889375000007</v>
      </c>
      <c r="S1699" s="64">
        <f t="shared" si="345"/>
        <v>153.75</v>
      </c>
      <c r="T1699" s="66">
        <f t="shared" si="346"/>
        <v>2395.3251393750002</v>
      </c>
      <c r="U1699" s="68">
        <f t="shared" si="347"/>
        <v>58.422564375000007</v>
      </c>
      <c r="V1699" s="68">
        <f t="shared" si="348"/>
        <v>472.41965801886795</v>
      </c>
      <c r="W1699" s="68">
        <f t="shared" si="349"/>
        <v>314.94643867924532</v>
      </c>
    </row>
    <row r="1700" spans="1:23" x14ac:dyDescent="0.25">
      <c r="A1700" s="1" t="s">
        <v>920</v>
      </c>
      <c r="B1700" s="1" t="s">
        <v>395</v>
      </c>
      <c r="C1700" s="1" t="s">
        <v>589</v>
      </c>
      <c r="D1700" s="1" t="s">
        <v>865</v>
      </c>
      <c r="E1700" s="1" t="s">
        <v>352</v>
      </c>
      <c r="F1700" s="62" t="str">
        <f t="shared" si="338"/>
        <v>60617</v>
      </c>
      <c r="G1700" s="255">
        <v>10620064</v>
      </c>
      <c r="H1700" s="1" t="s">
        <v>386</v>
      </c>
      <c r="I1700" s="61">
        <v>33</v>
      </c>
      <c r="J1700" s="61">
        <v>3.1</v>
      </c>
      <c r="K1700" s="61">
        <v>8.1999999999999993</v>
      </c>
      <c r="L1700" s="69">
        <f t="shared" si="339"/>
        <v>1.0229999999999999</v>
      </c>
      <c r="M1700" s="69">
        <f t="shared" si="340"/>
        <v>2.7059999999999995</v>
      </c>
      <c r="N1700" s="56">
        <f>INDEX(Rate_Chart!$A$1:$AK$127,MATCH(Data!J1700,Rate_Chart!$A$1:$A$127,0),MATCH(Data!K1700,Rate_Chart!$A$1:$AK$1,0))</f>
        <v>35.724139800000003</v>
      </c>
      <c r="O1700" s="57">
        <f t="shared" si="341"/>
        <v>1178.8966134000002</v>
      </c>
      <c r="P1700" s="58">
        <f t="shared" si="342"/>
        <v>417.0133050583658</v>
      </c>
      <c r="Q1700" s="58">
        <f t="shared" si="343"/>
        <v>278.00887003891052</v>
      </c>
      <c r="R1700" s="66">
        <f t="shared" si="344"/>
        <v>20.630690734500007</v>
      </c>
      <c r="S1700" s="64">
        <f t="shared" si="345"/>
        <v>123.75</v>
      </c>
      <c r="T1700" s="66">
        <f t="shared" si="346"/>
        <v>1323.2773041345001</v>
      </c>
      <c r="U1700" s="68">
        <f t="shared" si="347"/>
        <v>40.099312246500006</v>
      </c>
      <c r="V1700" s="68">
        <f t="shared" si="348"/>
        <v>468.08535696303505</v>
      </c>
      <c r="W1700" s="68">
        <f t="shared" si="349"/>
        <v>312.05690464202337</v>
      </c>
    </row>
    <row r="1701" spans="1:23" x14ac:dyDescent="0.25">
      <c r="A1701" s="1" t="s">
        <v>922</v>
      </c>
      <c r="B1701" s="1" t="s">
        <v>394</v>
      </c>
      <c r="C1701" s="1" t="s">
        <v>589</v>
      </c>
      <c r="D1701" s="1" t="s">
        <v>865</v>
      </c>
      <c r="E1701" s="1" t="s">
        <v>352</v>
      </c>
      <c r="F1701" s="62" t="str">
        <f t="shared" si="338"/>
        <v>60617</v>
      </c>
      <c r="G1701" s="255">
        <v>10620064</v>
      </c>
      <c r="H1701" s="1" t="s">
        <v>385</v>
      </c>
      <c r="I1701" s="61">
        <v>64</v>
      </c>
      <c r="J1701" s="61">
        <v>6.5</v>
      </c>
      <c r="K1701" s="61">
        <v>8.8000000000000007</v>
      </c>
      <c r="L1701" s="69">
        <f t="shared" si="339"/>
        <v>4.16</v>
      </c>
      <c r="M1701" s="69">
        <f t="shared" si="340"/>
        <v>5.6320000000000006</v>
      </c>
      <c r="N1701" s="56">
        <f>INDEX(Rate_Chart!$A$1:$AK$127,MATCH(Data!J1701,Rate_Chart!$A$1:$A$127,0),MATCH(Data!K1701,Rate_Chart!$A$1:$AK$1,0))</f>
        <v>53.732250000000001</v>
      </c>
      <c r="O1701" s="57">
        <f t="shared" si="341"/>
        <v>3438.864</v>
      </c>
      <c r="P1701" s="58">
        <f t="shared" si="342"/>
        <v>434.49258760107813</v>
      </c>
      <c r="Q1701" s="58">
        <f t="shared" si="343"/>
        <v>289.66172506738542</v>
      </c>
      <c r="R1701" s="66">
        <f t="shared" si="344"/>
        <v>60.180120000000009</v>
      </c>
      <c r="S1701" s="64">
        <f t="shared" si="345"/>
        <v>240</v>
      </c>
      <c r="T1701" s="66">
        <f t="shared" si="346"/>
        <v>3739.04412</v>
      </c>
      <c r="U1701" s="68">
        <f t="shared" si="347"/>
        <v>58.422564375</v>
      </c>
      <c r="V1701" s="68">
        <f t="shared" si="348"/>
        <v>472.41965801886789</v>
      </c>
      <c r="W1701" s="68">
        <f t="shared" si="349"/>
        <v>314.94643867924526</v>
      </c>
    </row>
    <row r="1702" spans="1:23" x14ac:dyDescent="0.25">
      <c r="A1702" s="1" t="s">
        <v>922</v>
      </c>
      <c r="B1702" s="1" t="s">
        <v>394</v>
      </c>
      <c r="C1702" s="1" t="s">
        <v>589</v>
      </c>
      <c r="D1702" s="1" t="s">
        <v>865</v>
      </c>
      <c r="E1702" s="1" t="s">
        <v>352</v>
      </c>
      <c r="F1702" s="62" t="str">
        <f t="shared" si="338"/>
        <v>60617</v>
      </c>
      <c r="G1702" s="255">
        <v>10620064</v>
      </c>
      <c r="H1702" s="1" t="s">
        <v>386</v>
      </c>
      <c r="I1702" s="61">
        <v>41</v>
      </c>
      <c r="J1702" s="61">
        <v>3.3</v>
      </c>
      <c r="K1702" s="61">
        <v>8.1</v>
      </c>
      <c r="L1702" s="69">
        <f t="shared" si="339"/>
        <v>1.3529999999999998</v>
      </c>
      <c r="M1702" s="69">
        <f t="shared" si="340"/>
        <v>3.3209999999999997</v>
      </c>
      <c r="N1702" s="56">
        <f>INDEX(Rate_Chart!$A$1:$AK$127,MATCH(Data!J1702,Rate_Chart!$A$1:$A$127,0),MATCH(Data!K1702,Rate_Chart!$A$1:$AK$1,0))</f>
        <v>36.280125900000002</v>
      </c>
      <c r="O1702" s="57">
        <f t="shared" si="341"/>
        <v>1487.4851619000001</v>
      </c>
      <c r="P1702" s="58">
        <f t="shared" si="342"/>
        <v>417.0129413793104</v>
      </c>
      <c r="Q1702" s="58">
        <f t="shared" si="343"/>
        <v>278.00862758620696</v>
      </c>
      <c r="R1702" s="66">
        <f t="shared" si="344"/>
        <v>26.030990333250003</v>
      </c>
      <c r="S1702" s="64">
        <f t="shared" si="345"/>
        <v>153.75</v>
      </c>
      <c r="T1702" s="66">
        <f t="shared" si="346"/>
        <v>1667.2661522332501</v>
      </c>
      <c r="U1702" s="68">
        <f t="shared" si="347"/>
        <v>40.665028103250002</v>
      </c>
      <c r="V1702" s="68">
        <f t="shared" si="348"/>
        <v>467.4141161293104</v>
      </c>
      <c r="W1702" s="68">
        <f t="shared" si="349"/>
        <v>311.6094107528736</v>
      </c>
    </row>
    <row r="1703" spans="1:23" x14ac:dyDescent="0.25">
      <c r="A1703" s="1" t="s">
        <v>922</v>
      </c>
      <c r="B1703" s="1" t="s">
        <v>395</v>
      </c>
      <c r="C1703" s="1" t="s">
        <v>589</v>
      </c>
      <c r="D1703" s="1" t="s">
        <v>865</v>
      </c>
      <c r="E1703" s="1" t="s">
        <v>352</v>
      </c>
      <c r="F1703" s="62" t="str">
        <f t="shared" si="338"/>
        <v>60617</v>
      </c>
      <c r="G1703" s="255">
        <v>10620064</v>
      </c>
      <c r="H1703" s="1" t="s">
        <v>385</v>
      </c>
      <c r="I1703" s="61">
        <v>38</v>
      </c>
      <c r="J1703" s="61">
        <v>6.5</v>
      </c>
      <c r="K1703" s="61">
        <v>8.8000000000000007</v>
      </c>
      <c r="L1703" s="69">
        <f t="shared" si="339"/>
        <v>2.4700000000000002</v>
      </c>
      <c r="M1703" s="69">
        <f t="shared" si="340"/>
        <v>3.3440000000000003</v>
      </c>
      <c r="N1703" s="56">
        <f>INDEX(Rate_Chart!$A$1:$AK$127,MATCH(Data!J1703,Rate_Chart!$A$1:$A$127,0),MATCH(Data!K1703,Rate_Chart!$A$1:$AK$1,0))</f>
        <v>53.732250000000001</v>
      </c>
      <c r="O1703" s="57">
        <f t="shared" si="341"/>
        <v>2041.8254999999999</v>
      </c>
      <c r="P1703" s="58">
        <f t="shared" si="342"/>
        <v>434.49258760107813</v>
      </c>
      <c r="Q1703" s="58">
        <f t="shared" si="343"/>
        <v>289.66172506738542</v>
      </c>
      <c r="R1703" s="66">
        <f t="shared" si="344"/>
        <v>35.73194625</v>
      </c>
      <c r="S1703" s="64">
        <f t="shared" si="345"/>
        <v>142.5</v>
      </c>
      <c r="T1703" s="66">
        <f t="shared" si="346"/>
        <v>2220.0574462499999</v>
      </c>
      <c r="U1703" s="68">
        <f t="shared" si="347"/>
        <v>58.422564375</v>
      </c>
      <c r="V1703" s="68">
        <f t="shared" si="348"/>
        <v>472.41965801886789</v>
      </c>
      <c r="W1703" s="68">
        <f t="shared" si="349"/>
        <v>314.94643867924526</v>
      </c>
    </row>
    <row r="1704" spans="1:23" x14ac:dyDescent="0.25">
      <c r="A1704" s="1" t="s">
        <v>922</v>
      </c>
      <c r="B1704" s="1" t="s">
        <v>395</v>
      </c>
      <c r="C1704" s="1" t="s">
        <v>589</v>
      </c>
      <c r="D1704" s="1" t="s">
        <v>865</v>
      </c>
      <c r="E1704" s="1" t="s">
        <v>352</v>
      </c>
      <c r="F1704" s="62" t="str">
        <f t="shared" si="338"/>
        <v>60617</v>
      </c>
      <c r="G1704" s="255">
        <v>10620064</v>
      </c>
      <c r="H1704" s="1" t="s">
        <v>386</v>
      </c>
      <c r="I1704" s="61">
        <v>33</v>
      </c>
      <c r="J1704" s="61">
        <v>3.1</v>
      </c>
      <c r="K1704" s="61">
        <v>8.1</v>
      </c>
      <c r="L1704" s="69">
        <f t="shared" si="339"/>
        <v>1.0229999999999999</v>
      </c>
      <c r="M1704" s="69">
        <f t="shared" si="340"/>
        <v>2.673</v>
      </c>
      <c r="N1704" s="56">
        <f>INDEX(Rate_Chart!$A$1:$AK$127,MATCH(Data!J1704,Rate_Chart!$A$1:$A$127,0),MATCH(Data!K1704,Rate_Chart!$A$1:$AK$1,0))</f>
        <v>35.446125899999998</v>
      </c>
      <c r="O1704" s="57">
        <f t="shared" si="341"/>
        <v>1169.7221546999999</v>
      </c>
      <c r="P1704" s="58">
        <f t="shared" si="342"/>
        <v>417.01324588235298</v>
      </c>
      <c r="Q1704" s="58">
        <f t="shared" si="343"/>
        <v>278.0088305882353</v>
      </c>
      <c r="R1704" s="66">
        <f t="shared" si="344"/>
        <v>20.47013770725</v>
      </c>
      <c r="S1704" s="64">
        <f t="shared" si="345"/>
        <v>123.75</v>
      </c>
      <c r="T1704" s="66">
        <f t="shared" si="346"/>
        <v>1313.9422924072499</v>
      </c>
      <c r="U1704" s="68">
        <f t="shared" si="347"/>
        <v>39.816433103249999</v>
      </c>
      <c r="V1704" s="68">
        <f t="shared" si="348"/>
        <v>468.42862474411766</v>
      </c>
      <c r="W1704" s="68">
        <f t="shared" si="349"/>
        <v>312.28574982941177</v>
      </c>
    </row>
    <row r="1705" spans="1:23" x14ac:dyDescent="0.25">
      <c r="A1705" s="1" t="s">
        <v>923</v>
      </c>
      <c r="B1705" s="1" t="s">
        <v>394</v>
      </c>
      <c r="C1705" s="1" t="s">
        <v>589</v>
      </c>
      <c r="D1705" s="1" t="s">
        <v>865</v>
      </c>
      <c r="E1705" s="1" t="s">
        <v>352</v>
      </c>
      <c r="F1705" s="62" t="str">
        <f t="shared" si="338"/>
        <v>60617</v>
      </c>
      <c r="G1705" s="255">
        <v>10620064</v>
      </c>
      <c r="H1705" s="1" t="s">
        <v>385</v>
      </c>
      <c r="I1705" s="61">
        <v>62</v>
      </c>
      <c r="J1705" s="61">
        <v>6.5</v>
      </c>
      <c r="K1705" s="61">
        <v>8.8000000000000007</v>
      </c>
      <c r="L1705" s="69">
        <f t="shared" si="339"/>
        <v>4.03</v>
      </c>
      <c r="M1705" s="69">
        <f t="shared" si="340"/>
        <v>5.4560000000000004</v>
      </c>
      <c r="N1705" s="56">
        <f>INDEX(Rate_Chart!$A$1:$AK$127,MATCH(Data!J1705,Rate_Chart!$A$1:$A$127,0),MATCH(Data!K1705,Rate_Chart!$A$1:$AK$1,0))</f>
        <v>53.732250000000001</v>
      </c>
      <c r="O1705" s="57">
        <f t="shared" si="341"/>
        <v>3331.3995</v>
      </c>
      <c r="P1705" s="58">
        <f t="shared" si="342"/>
        <v>434.49258760107813</v>
      </c>
      <c r="Q1705" s="58">
        <f t="shared" si="343"/>
        <v>289.66172506738542</v>
      </c>
      <c r="R1705" s="66">
        <f t="shared" si="344"/>
        <v>58.299491250000003</v>
      </c>
      <c r="S1705" s="64">
        <f t="shared" si="345"/>
        <v>232.5</v>
      </c>
      <c r="T1705" s="66">
        <f t="shared" si="346"/>
        <v>3622.1989912499998</v>
      </c>
      <c r="U1705" s="68">
        <f t="shared" si="347"/>
        <v>58.422564375</v>
      </c>
      <c r="V1705" s="68">
        <f t="shared" si="348"/>
        <v>472.41965801886789</v>
      </c>
      <c r="W1705" s="68">
        <f t="shared" si="349"/>
        <v>314.94643867924526</v>
      </c>
    </row>
    <row r="1706" spans="1:23" x14ac:dyDescent="0.25">
      <c r="A1706" s="1" t="s">
        <v>923</v>
      </c>
      <c r="B1706" s="1" t="s">
        <v>394</v>
      </c>
      <c r="C1706" s="1" t="s">
        <v>589</v>
      </c>
      <c r="D1706" s="1" t="s">
        <v>865</v>
      </c>
      <c r="E1706" s="1" t="s">
        <v>352</v>
      </c>
      <c r="F1706" s="62" t="str">
        <f t="shared" si="338"/>
        <v>60617</v>
      </c>
      <c r="G1706" s="255">
        <v>10620064</v>
      </c>
      <c r="H1706" s="1" t="s">
        <v>386</v>
      </c>
      <c r="I1706" s="61">
        <v>41</v>
      </c>
      <c r="J1706" s="61">
        <v>3.7</v>
      </c>
      <c r="K1706" s="61">
        <v>8.1</v>
      </c>
      <c r="L1706" s="69">
        <f t="shared" si="339"/>
        <v>1.5170000000000001</v>
      </c>
      <c r="M1706" s="69">
        <f t="shared" si="340"/>
        <v>3.3209999999999997</v>
      </c>
      <c r="N1706" s="56">
        <f>INDEX(Rate_Chart!$A$1:$AK$127,MATCH(Data!J1706,Rate_Chart!$A$1:$A$127,0),MATCH(Data!K1706,Rate_Chart!$A$1:$AK$1,0))</f>
        <v>37.948125900000008</v>
      </c>
      <c r="O1706" s="57">
        <f t="shared" si="341"/>
        <v>1555.8731619000002</v>
      </c>
      <c r="P1706" s="58">
        <f t="shared" si="342"/>
        <v>417.01237252747262</v>
      </c>
      <c r="Q1706" s="58">
        <f t="shared" si="343"/>
        <v>278.00824835164843</v>
      </c>
      <c r="R1706" s="66">
        <f t="shared" si="344"/>
        <v>27.227780333250006</v>
      </c>
      <c r="S1706" s="64">
        <f t="shared" si="345"/>
        <v>153.75</v>
      </c>
      <c r="T1706" s="66">
        <f t="shared" si="346"/>
        <v>1736.8509422332502</v>
      </c>
      <c r="U1706" s="68">
        <f t="shared" si="347"/>
        <v>42.362218103250001</v>
      </c>
      <c r="V1706" s="68">
        <f t="shared" si="348"/>
        <v>465.51888025549454</v>
      </c>
      <c r="W1706" s="68">
        <f t="shared" si="349"/>
        <v>310.34592017032969</v>
      </c>
    </row>
    <row r="1707" spans="1:23" x14ac:dyDescent="0.25">
      <c r="A1707" s="1" t="s">
        <v>923</v>
      </c>
      <c r="B1707" s="1" t="s">
        <v>395</v>
      </c>
      <c r="C1707" s="1" t="s">
        <v>589</v>
      </c>
      <c r="D1707" s="1" t="s">
        <v>865</v>
      </c>
      <c r="E1707" s="1" t="s">
        <v>352</v>
      </c>
      <c r="F1707" s="62" t="str">
        <f t="shared" si="338"/>
        <v>60617</v>
      </c>
      <c r="G1707" s="255">
        <v>10620064</v>
      </c>
      <c r="H1707" s="1" t="s">
        <v>385</v>
      </c>
      <c r="I1707" s="61">
        <v>45</v>
      </c>
      <c r="J1707" s="61">
        <v>6.6</v>
      </c>
      <c r="K1707" s="61">
        <v>8.8000000000000007</v>
      </c>
      <c r="L1707" s="69">
        <f t="shared" si="339"/>
        <v>2.97</v>
      </c>
      <c r="M1707" s="69">
        <f t="shared" si="340"/>
        <v>3.9600000000000004</v>
      </c>
      <c r="N1707" s="56">
        <f>INDEX(Rate_Chart!$A$1:$AK$127,MATCH(Data!J1707,Rate_Chart!$A$1:$A$127,0),MATCH(Data!K1707,Rate_Chart!$A$1:$AK$1,0))</f>
        <v>54.558900000000001</v>
      </c>
      <c r="O1707" s="57">
        <f t="shared" si="341"/>
        <v>2455.1505000000002</v>
      </c>
      <c r="P1707" s="58">
        <f t="shared" si="342"/>
        <v>437.63823529411764</v>
      </c>
      <c r="Q1707" s="58">
        <f t="shared" si="343"/>
        <v>291.75882352941176</v>
      </c>
      <c r="R1707" s="66">
        <f t="shared" si="344"/>
        <v>42.965133750000007</v>
      </c>
      <c r="S1707" s="64">
        <f t="shared" si="345"/>
        <v>168.75</v>
      </c>
      <c r="T1707" s="66">
        <f t="shared" si="346"/>
        <v>2666.8656337500001</v>
      </c>
      <c r="U1707" s="68">
        <f t="shared" si="347"/>
        <v>59.263680750000006</v>
      </c>
      <c r="V1707" s="68">
        <f t="shared" si="348"/>
        <v>475.37711831550803</v>
      </c>
      <c r="W1707" s="68">
        <f t="shared" si="349"/>
        <v>316.91807887700537</v>
      </c>
    </row>
    <row r="1708" spans="1:23" x14ac:dyDescent="0.25">
      <c r="A1708" s="1" t="s">
        <v>923</v>
      </c>
      <c r="B1708" s="1" t="s">
        <v>395</v>
      </c>
      <c r="C1708" s="1" t="s">
        <v>589</v>
      </c>
      <c r="D1708" s="1" t="s">
        <v>865</v>
      </c>
      <c r="E1708" s="1" t="s">
        <v>352</v>
      </c>
      <c r="F1708" s="62" t="str">
        <f t="shared" si="338"/>
        <v>60617</v>
      </c>
      <c r="G1708" s="255">
        <v>10620064</v>
      </c>
      <c r="H1708" s="1" t="s">
        <v>386</v>
      </c>
      <c r="I1708" s="61">
        <v>29</v>
      </c>
      <c r="J1708" s="61">
        <v>3</v>
      </c>
      <c r="K1708" s="61">
        <v>8</v>
      </c>
      <c r="L1708" s="69">
        <f t="shared" si="339"/>
        <v>0.87</v>
      </c>
      <c r="M1708" s="69">
        <f t="shared" si="340"/>
        <v>2.3199999999999998</v>
      </c>
      <c r="N1708" s="56">
        <f>INDEX(Rate_Chart!$A$1:$AK$127,MATCH(Data!J1708,Rate_Chart!$A$1:$A$127,0),MATCH(Data!K1708,Rate_Chart!$A$1:$AK$1,0))</f>
        <v>34.751112000000006</v>
      </c>
      <c r="O1708" s="57">
        <f t="shared" si="341"/>
        <v>1007.7822480000002</v>
      </c>
      <c r="P1708" s="58">
        <f t="shared" si="342"/>
        <v>417.01334400000002</v>
      </c>
      <c r="Q1708" s="58">
        <f t="shared" si="343"/>
        <v>278.00889599999999</v>
      </c>
      <c r="R1708" s="66">
        <f t="shared" si="344"/>
        <v>17.636189340000005</v>
      </c>
      <c r="S1708" s="64">
        <f t="shared" si="345"/>
        <v>108.75</v>
      </c>
      <c r="T1708" s="66">
        <f t="shared" si="346"/>
        <v>1134.1684373400003</v>
      </c>
      <c r="U1708" s="68">
        <f t="shared" si="347"/>
        <v>39.109256460000012</v>
      </c>
      <c r="V1708" s="68">
        <f t="shared" si="348"/>
        <v>469.31107752000008</v>
      </c>
      <c r="W1708" s="68">
        <f t="shared" si="349"/>
        <v>312.87405168000004</v>
      </c>
    </row>
    <row r="1709" spans="1:23" x14ac:dyDescent="0.25">
      <c r="A1709" s="1" t="s">
        <v>924</v>
      </c>
      <c r="B1709" s="1" t="s">
        <v>394</v>
      </c>
      <c r="C1709" s="1" t="s">
        <v>589</v>
      </c>
      <c r="D1709" s="1" t="s">
        <v>865</v>
      </c>
      <c r="E1709" s="1" t="s">
        <v>352</v>
      </c>
      <c r="F1709" s="62" t="str">
        <f t="shared" si="338"/>
        <v>60617</v>
      </c>
      <c r="G1709" s="255">
        <v>10620064</v>
      </c>
      <c r="H1709" s="1" t="s">
        <v>385</v>
      </c>
      <c r="I1709" s="61">
        <v>65</v>
      </c>
      <c r="J1709" s="61">
        <v>6.2</v>
      </c>
      <c r="K1709" s="61">
        <v>8.6</v>
      </c>
      <c r="L1709" s="69">
        <f t="shared" si="339"/>
        <v>4.03</v>
      </c>
      <c r="M1709" s="69">
        <f t="shared" si="340"/>
        <v>5.59</v>
      </c>
      <c r="N1709" s="56">
        <f>INDEX(Rate_Chart!$A$1:$AK$127,MATCH(Data!J1709,Rate_Chart!$A$1:$A$127,0),MATCH(Data!K1709,Rate_Chart!$A$1:$AK$1,0))</f>
        <v>50.7346</v>
      </c>
      <c r="O1709" s="57">
        <f t="shared" si="341"/>
        <v>3297.7489999999998</v>
      </c>
      <c r="P1709" s="58">
        <f t="shared" si="342"/>
        <v>425.15027932960902</v>
      </c>
      <c r="Q1709" s="58">
        <f t="shared" si="343"/>
        <v>283.4335195530727</v>
      </c>
      <c r="R1709" s="66">
        <f t="shared" si="344"/>
        <v>57.710607500000002</v>
      </c>
      <c r="S1709" s="64">
        <f t="shared" si="345"/>
        <v>243.75</v>
      </c>
      <c r="T1709" s="66">
        <f t="shared" si="346"/>
        <v>3599.2096074999999</v>
      </c>
      <c r="U1709" s="68">
        <f t="shared" si="347"/>
        <v>55.372455500000001</v>
      </c>
      <c r="V1709" s="68">
        <f t="shared" si="348"/>
        <v>464.01499022346377</v>
      </c>
      <c r="W1709" s="68">
        <f t="shared" si="349"/>
        <v>309.34332681564251</v>
      </c>
    </row>
    <row r="1710" spans="1:23" x14ac:dyDescent="0.25">
      <c r="A1710" s="1" t="s">
        <v>924</v>
      </c>
      <c r="B1710" s="1" t="s">
        <v>394</v>
      </c>
      <c r="C1710" s="1" t="s">
        <v>589</v>
      </c>
      <c r="D1710" s="1" t="s">
        <v>865</v>
      </c>
      <c r="E1710" s="1" t="s">
        <v>352</v>
      </c>
      <c r="F1710" s="62" t="str">
        <f t="shared" si="338"/>
        <v>60617</v>
      </c>
      <c r="G1710" s="255">
        <v>10620064</v>
      </c>
      <c r="H1710" s="1" t="s">
        <v>386</v>
      </c>
      <c r="I1710" s="61">
        <v>41</v>
      </c>
      <c r="J1710" s="61">
        <v>3.3</v>
      </c>
      <c r="K1710" s="61">
        <v>8.1</v>
      </c>
      <c r="L1710" s="69">
        <f t="shared" si="339"/>
        <v>1.3529999999999998</v>
      </c>
      <c r="M1710" s="69">
        <f t="shared" si="340"/>
        <v>3.3209999999999997</v>
      </c>
      <c r="N1710" s="56">
        <f>INDEX(Rate_Chart!$A$1:$AK$127,MATCH(Data!J1710,Rate_Chart!$A$1:$A$127,0),MATCH(Data!K1710,Rate_Chart!$A$1:$AK$1,0))</f>
        <v>36.280125900000002</v>
      </c>
      <c r="O1710" s="57">
        <f t="shared" si="341"/>
        <v>1487.4851619000001</v>
      </c>
      <c r="P1710" s="58">
        <f t="shared" si="342"/>
        <v>417.0129413793104</v>
      </c>
      <c r="Q1710" s="58">
        <f t="shared" si="343"/>
        <v>278.00862758620696</v>
      </c>
      <c r="R1710" s="66">
        <f t="shared" si="344"/>
        <v>26.030990333250003</v>
      </c>
      <c r="S1710" s="64">
        <f t="shared" si="345"/>
        <v>153.75</v>
      </c>
      <c r="T1710" s="66">
        <f t="shared" si="346"/>
        <v>1667.2661522332501</v>
      </c>
      <c r="U1710" s="68">
        <f t="shared" si="347"/>
        <v>40.665028103250002</v>
      </c>
      <c r="V1710" s="68">
        <f t="shared" si="348"/>
        <v>467.4141161293104</v>
      </c>
      <c r="W1710" s="68">
        <f t="shared" si="349"/>
        <v>311.6094107528736</v>
      </c>
    </row>
    <row r="1711" spans="1:23" x14ac:dyDescent="0.25">
      <c r="A1711" s="1" t="s">
        <v>924</v>
      </c>
      <c r="B1711" s="1" t="s">
        <v>395</v>
      </c>
      <c r="C1711" s="1" t="s">
        <v>589</v>
      </c>
      <c r="D1711" s="1" t="s">
        <v>865</v>
      </c>
      <c r="E1711" s="1" t="s">
        <v>352</v>
      </c>
      <c r="F1711" s="62" t="str">
        <f t="shared" si="338"/>
        <v>60617</v>
      </c>
      <c r="G1711" s="255">
        <v>10620064</v>
      </c>
      <c r="H1711" s="1" t="s">
        <v>385</v>
      </c>
      <c r="I1711" s="61">
        <v>39</v>
      </c>
      <c r="J1711" s="61">
        <v>7.1</v>
      </c>
      <c r="K1711" s="61">
        <v>8.8000000000000007</v>
      </c>
      <c r="L1711" s="69">
        <f t="shared" si="339"/>
        <v>2.7689999999999997</v>
      </c>
      <c r="M1711" s="69">
        <f t="shared" si="340"/>
        <v>3.4320000000000004</v>
      </c>
      <c r="N1711" s="56">
        <f>INDEX(Rate_Chart!$A$1:$AK$127,MATCH(Data!J1711,Rate_Chart!$A$1:$A$127,0),MATCH(Data!K1711,Rate_Chart!$A$1:$AK$1,0))</f>
        <v>58.692149999999998</v>
      </c>
      <c r="O1711" s="57">
        <f t="shared" si="341"/>
        <v>2288.9938499999998</v>
      </c>
      <c r="P1711" s="58">
        <f t="shared" si="342"/>
        <v>452.63868894601546</v>
      </c>
      <c r="Q1711" s="58">
        <f t="shared" si="343"/>
        <v>301.75912596401031</v>
      </c>
      <c r="R1711" s="66">
        <f t="shared" si="344"/>
        <v>40.057392374999999</v>
      </c>
      <c r="S1711" s="64">
        <f t="shared" si="345"/>
        <v>146.25</v>
      </c>
      <c r="T1711" s="66">
        <f t="shared" si="346"/>
        <v>2475.3012423749997</v>
      </c>
      <c r="U1711" s="68">
        <f t="shared" si="347"/>
        <v>63.469262624999992</v>
      </c>
      <c r="V1711" s="68">
        <f t="shared" si="348"/>
        <v>489.4801744858612</v>
      </c>
      <c r="W1711" s="68">
        <f t="shared" si="349"/>
        <v>326.32011632390748</v>
      </c>
    </row>
    <row r="1712" spans="1:23" x14ac:dyDescent="0.25">
      <c r="A1712" s="1" t="s">
        <v>924</v>
      </c>
      <c r="B1712" s="1" t="s">
        <v>395</v>
      </c>
      <c r="C1712" s="1" t="s">
        <v>589</v>
      </c>
      <c r="D1712" s="1" t="s">
        <v>865</v>
      </c>
      <c r="E1712" s="1" t="s">
        <v>352</v>
      </c>
      <c r="F1712" s="62" t="str">
        <f t="shared" si="338"/>
        <v>60617</v>
      </c>
      <c r="G1712" s="255">
        <v>10620064</v>
      </c>
      <c r="H1712" s="1" t="s">
        <v>386</v>
      </c>
      <c r="I1712" s="61">
        <v>38</v>
      </c>
      <c r="J1712" s="61">
        <v>3.2</v>
      </c>
      <c r="K1712" s="61">
        <v>8</v>
      </c>
      <c r="L1712" s="69">
        <f t="shared" si="339"/>
        <v>1.2160000000000002</v>
      </c>
      <c r="M1712" s="69">
        <f t="shared" si="340"/>
        <v>3.04</v>
      </c>
      <c r="N1712" s="56">
        <f>INDEX(Rate_Chart!$A$1:$AK$127,MATCH(Data!J1712,Rate_Chart!$A$1:$A$127,0),MATCH(Data!K1712,Rate_Chart!$A$1:$AK$1,0))</f>
        <v>35.585112000000002</v>
      </c>
      <c r="O1712" s="57">
        <f t="shared" si="341"/>
        <v>1352.2342560000002</v>
      </c>
      <c r="P1712" s="58">
        <f t="shared" si="342"/>
        <v>417.01303124999998</v>
      </c>
      <c r="Q1712" s="58">
        <f t="shared" si="343"/>
        <v>278.00868750000001</v>
      </c>
      <c r="R1712" s="66">
        <f t="shared" si="344"/>
        <v>23.664099480000004</v>
      </c>
      <c r="S1712" s="64">
        <f t="shared" si="345"/>
        <v>142.5</v>
      </c>
      <c r="T1712" s="66">
        <f t="shared" si="346"/>
        <v>1518.3983554800002</v>
      </c>
      <c r="U1712" s="68">
        <f t="shared" si="347"/>
        <v>39.957851460000008</v>
      </c>
      <c r="V1712" s="68">
        <f t="shared" si="348"/>
        <v>468.25607179687501</v>
      </c>
      <c r="W1712" s="68">
        <f t="shared" si="349"/>
        <v>312.17071453124998</v>
      </c>
    </row>
    <row r="1713" spans="1:23" x14ac:dyDescent="0.25">
      <c r="A1713" s="1" t="s">
        <v>921</v>
      </c>
      <c r="B1713" s="1" t="s">
        <v>394</v>
      </c>
      <c r="C1713" s="1" t="s">
        <v>589</v>
      </c>
      <c r="D1713" s="1" t="s">
        <v>865</v>
      </c>
      <c r="E1713" s="1" t="s">
        <v>353</v>
      </c>
      <c r="F1713" s="62" t="str">
        <f t="shared" si="338"/>
        <v>60627</v>
      </c>
      <c r="G1713" s="255">
        <v>10620077</v>
      </c>
      <c r="H1713" s="1" t="s">
        <v>385</v>
      </c>
      <c r="I1713" s="61">
        <v>58</v>
      </c>
      <c r="J1713" s="61">
        <v>6.1</v>
      </c>
      <c r="K1713" s="61">
        <v>8.8000000000000007</v>
      </c>
      <c r="L1713" s="69">
        <f t="shared" si="339"/>
        <v>3.5379999999999994</v>
      </c>
      <c r="M1713" s="69">
        <f t="shared" si="340"/>
        <v>5.1040000000000001</v>
      </c>
      <c r="N1713" s="56">
        <f>INDEX(Rate_Chart!$A$1:$AK$127,MATCH(Data!J1713,Rate_Chart!$A$1:$A$127,0),MATCH(Data!K1713,Rate_Chart!$A$1:$AK$1,0))</f>
        <v>50.425650000000005</v>
      </c>
      <c r="O1713" s="57">
        <f t="shared" si="341"/>
        <v>2924.6877000000004</v>
      </c>
      <c r="P1713" s="58">
        <f t="shared" si="342"/>
        <v>421.38426183844012</v>
      </c>
      <c r="Q1713" s="58">
        <f t="shared" si="343"/>
        <v>280.92284122562677</v>
      </c>
      <c r="R1713" s="66">
        <f t="shared" si="344"/>
        <v>51.182034750000014</v>
      </c>
      <c r="S1713" s="64">
        <f t="shared" si="345"/>
        <v>217.5</v>
      </c>
      <c r="T1713" s="66">
        <f t="shared" si="346"/>
        <v>3193.3697347500006</v>
      </c>
      <c r="U1713" s="68">
        <f t="shared" si="347"/>
        <v>55.058098875000013</v>
      </c>
      <c r="V1713" s="68">
        <f t="shared" si="348"/>
        <v>460.09553377437334</v>
      </c>
      <c r="W1713" s="68">
        <f t="shared" si="349"/>
        <v>306.73035584958222</v>
      </c>
    </row>
    <row r="1714" spans="1:23" x14ac:dyDescent="0.25">
      <c r="A1714" s="1" t="s">
        <v>921</v>
      </c>
      <c r="B1714" s="1" t="s">
        <v>394</v>
      </c>
      <c r="C1714" s="1" t="s">
        <v>589</v>
      </c>
      <c r="D1714" s="1" t="s">
        <v>865</v>
      </c>
      <c r="E1714" s="1" t="s">
        <v>353</v>
      </c>
      <c r="F1714" s="62" t="str">
        <f t="shared" si="338"/>
        <v>60627</v>
      </c>
      <c r="G1714" s="255">
        <v>10620077</v>
      </c>
      <c r="H1714" s="1" t="s">
        <v>386</v>
      </c>
      <c r="I1714" s="61">
        <v>24</v>
      </c>
      <c r="J1714" s="61">
        <v>3.5</v>
      </c>
      <c r="K1714" s="61">
        <v>8.1</v>
      </c>
      <c r="L1714" s="69">
        <f t="shared" si="339"/>
        <v>0.84</v>
      </c>
      <c r="M1714" s="69">
        <f t="shared" si="340"/>
        <v>1.9439999999999997</v>
      </c>
      <c r="N1714" s="56">
        <f>INDEX(Rate_Chart!$A$1:$AK$127,MATCH(Data!J1714,Rate_Chart!$A$1:$A$127,0),MATCH(Data!K1714,Rate_Chart!$A$1:$AK$1,0))</f>
        <v>37.114125900000005</v>
      </c>
      <c r="O1714" s="57">
        <f t="shared" si="341"/>
        <v>890.73902160000011</v>
      </c>
      <c r="P1714" s="58">
        <f t="shared" si="342"/>
        <v>417.01265056179784</v>
      </c>
      <c r="Q1714" s="58">
        <f t="shared" si="343"/>
        <v>278.00843370786521</v>
      </c>
      <c r="R1714" s="66">
        <f t="shared" si="344"/>
        <v>15.587932878000004</v>
      </c>
      <c r="S1714" s="64">
        <f t="shared" si="345"/>
        <v>90</v>
      </c>
      <c r="T1714" s="66">
        <f t="shared" si="346"/>
        <v>996.32695447800006</v>
      </c>
      <c r="U1714" s="68">
        <f t="shared" si="347"/>
        <v>41.513623103250005</v>
      </c>
      <c r="V1714" s="68">
        <f t="shared" si="348"/>
        <v>466.44520340730344</v>
      </c>
      <c r="W1714" s="68">
        <f t="shared" si="349"/>
        <v>310.96346893820231</v>
      </c>
    </row>
    <row r="1715" spans="1:23" x14ac:dyDescent="0.25">
      <c r="A1715" s="1" t="s">
        <v>921</v>
      </c>
      <c r="B1715" s="1" t="s">
        <v>395</v>
      </c>
      <c r="C1715" s="1" t="s">
        <v>589</v>
      </c>
      <c r="D1715" s="1" t="s">
        <v>865</v>
      </c>
      <c r="E1715" s="1" t="s">
        <v>353</v>
      </c>
      <c r="F1715" s="62" t="str">
        <f t="shared" si="338"/>
        <v>60627</v>
      </c>
      <c r="G1715" s="255">
        <v>10620077</v>
      </c>
      <c r="H1715" s="1" t="s">
        <v>386</v>
      </c>
      <c r="I1715" s="61">
        <v>7</v>
      </c>
      <c r="J1715" s="61">
        <v>3.4</v>
      </c>
      <c r="K1715" s="61">
        <v>8.1</v>
      </c>
      <c r="L1715" s="69">
        <f t="shared" si="339"/>
        <v>0.23800000000000002</v>
      </c>
      <c r="M1715" s="69">
        <f t="shared" si="340"/>
        <v>0.56699999999999995</v>
      </c>
      <c r="N1715" s="56">
        <f>INDEX(Rate_Chart!$A$1:$AK$127,MATCH(Data!J1715,Rate_Chart!$A$1:$A$127,0),MATCH(Data!K1715,Rate_Chart!$A$1:$AK$1,0))</f>
        <v>36.697125900000003</v>
      </c>
      <c r="O1715" s="57">
        <f t="shared" si="341"/>
        <v>256.87988130000002</v>
      </c>
      <c r="P1715" s="58">
        <f t="shared" si="342"/>
        <v>417.01279431818188</v>
      </c>
      <c r="Q1715" s="58">
        <f t="shared" si="343"/>
        <v>278.00852954545456</v>
      </c>
      <c r="R1715" s="66">
        <f t="shared" si="344"/>
        <v>4.4953979227500005</v>
      </c>
      <c r="S1715" s="64">
        <f t="shared" si="345"/>
        <v>26.25</v>
      </c>
      <c r="T1715" s="66">
        <f t="shared" si="346"/>
        <v>287.62527922275001</v>
      </c>
      <c r="U1715" s="68">
        <f t="shared" si="347"/>
        <v>41.089325603250003</v>
      </c>
      <c r="V1715" s="68">
        <f t="shared" si="348"/>
        <v>466.92415458238645</v>
      </c>
      <c r="W1715" s="68">
        <f t="shared" si="349"/>
        <v>311.28276972159097</v>
      </c>
    </row>
    <row r="1716" spans="1:23" x14ac:dyDescent="0.25">
      <c r="A1716" s="1" t="s">
        <v>902</v>
      </c>
      <c r="B1716" s="1" t="s">
        <v>394</v>
      </c>
      <c r="C1716" s="1" t="s">
        <v>589</v>
      </c>
      <c r="D1716" s="1" t="s">
        <v>865</v>
      </c>
      <c r="E1716" s="1" t="s">
        <v>353</v>
      </c>
      <c r="F1716" s="62" t="str">
        <f t="shared" si="338"/>
        <v>60627</v>
      </c>
      <c r="G1716" s="255">
        <v>10620077</v>
      </c>
      <c r="H1716" s="1" t="s">
        <v>385</v>
      </c>
      <c r="I1716" s="61">
        <v>30</v>
      </c>
      <c r="J1716" s="61">
        <v>6.5</v>
      </c>
      <c r="K1716" s="61">
        <v>8.8000000000000007</v>
      </c>
      <c r="L1716" s="69">
        <f t="shared" si="339"/>
        <v>1.95</v>
      </c>
      <c r="M1716" s="69">
        <f t="shared" si="340"/>
        <v>2.64</v>
      </c>
      <c r="N1716" s="56">
        <f>INDEX(Rate_Chart!$A$1:$AK$127,MATCH(Data!J1716,Rate_Chart!$A$1:$A$127,0),MATCH(Data!K1716,Rate_Chart!$A$1:$AK$1,0))</f>
        <v>53.732250000000001</v>
      </c>
      <c r="O1716" s="57">
        <f t="shared" si="341"/>
        <v>1611.9675</v>
      </c>
      <c r="P1716" s="58">
        <f t="shared" si="342"/>
        <v>434.49258760107813</v>
      </c>
      <c r="Q1716" s="58">
        <f t="shared" si="343"/>
        <v>289.66172506738542</v>
      </c>
      <c r="R1716" s="66">
        <f t="shared" si="344"/>
        <v>28.209431250000002</v>
      </c>
      <c r="S1716" s="64">
        <f t="shared" si="345"/>
        <v>112.5</v>
      </c>
      <c r="T1716" s="66">
        <f t="shared" si="346"/>
        <v>1752.6769312500001</v>
      </c>
      <c r="U1716" s="68">
        <f t="shared" si="347"/>
        <v>58.422564375</v>
      </c>
      <c r="V1716" s="68">
        <f t="shared" si="348"/>
        <v>472.41965801886789</v>
      </c>
      <c r="W1716" s="68">
        <f t="shared" si="349"/>
        <v>314.94643867924526</v>
      </c>
    </row>
    <row r="1717" spans="1:23" x14ac:dyDescent="0.25">
      <c r="A1717" s="1" t="s">
        <v>902</v>
      </c>
      <c r="B1717" s="1" t="s">
        <v>394</v>
      </c>
      <c r="C1717" s="1" t="s">
        <v>589</v>
      </c>
      <c r="D1717" s="1" t="s">
        <v>865</v>
      </c>
      <c r="E1717" s="1" t="s">
        <v>353</v>
      </c>
      <c r="F1717" s="62" t="str">
        <f t="shared" si="338"/>
        <v>60627</v>
      </c>
      <c r="G1717" s="255">
        <v>10620077</v>
      </c>
      <c r="H1717" s="1" t="s">
        <v>386</v>
      </c>
      <c r="I1717" s="61">
        <v>23</v>
      </c>
      <c r="J1717" s="61">
        <v>3.7</v>
      </c>
      <c r="K1717" s="61">
        <v>8.1</v>
      </c>
      <c r="L1717" s="69">
        <f t="shared" si="339"/>
        <v>0.85100000000000009</v>
      </c>
      <c r="M1717" s="69">
        <f t="shared" si="340"/>
        <v>1.8629999999999998</v>
      </c>
      <c r="N1717" s="56">
        <f>INDEX(Rate_Chart!$A$1:$AK$127,MATCH(Data!J1717,Rate_Chart!$A$1:$A$127,0),MATCH(Data!K1717,Rate_Chart!$A$1:$AK$1,0))</f>
        <v>37.948125900000008</v>
      </c>
      <c r="O1717" s="57">
        <f t="shared" si="341"/>
        <v>872.80689570000015</v>
      </c>
      <c r="P1717" s="58">
        <f t="shared" si="342"/>
        <v>417.01237252747262</v>
      </c>
      <c r="Q1717" s="58">
        <f t="shared" si="343"/>
        <v>278.00824835164843</v>
      </c>
      <c r="R1717" s="66">
        <f t="shared" si="344"/>
        <v>15.274120674750003</v>
      </c>
      <c r="S1717" s="64">
        <f t="shared" si="345"/>
        <v>86.25</v>
      </c>
      <c r="T1717" s="66">
        <f t="shared" si="346"/>
        <v>974.33101637475011</v>
      </c>
      <c r="U1717" s="68">
        <f t="shared" si="347"/>
        <v>42.362218103250008</v>
      </c>
      <c r="V1717" s="68">
        <f t="shared" si="348"/>
        <v>465.51888025549459</v>
      </c>
      <c r="W1717" s="68">
        <f t="shared" si="349"/>
        <v>310.34592017032975</v>
      </c>
    </row>
    <row r="1718" spans="1:23" x14ac:dyDescent="0.25">
      <c r="A1718" s="1" t="s">
        <v>902</v>
      </c>
      <c r="B1718" s="1" t="s">
        <v>395</v>
      </c>
      <c r="C1718" s="1" t="s">
        <v>589</v>
      </c>
      <c r="D1718" s="1" t="s">
        <v>865</v>
      </c>
      <c r="E1718" s="1" t="s">
        <v>353</v>
      </c>
      <c r="F1718" s="62" t="str">
        <f t="shared" si="338"/>
        <v>60627</v>
      </c>
      <c r="G1718" s="255">
        <v>10620077</v>
      </c>
      <c r="H1718" s="1" t="s">
        <v>386</v>
      </c>
      <c r="I1718" s="61">
        <v>5</v>
      </c>
      <c r="J1718" s="61">
        <v>3.3</v>
      </c>
      <c r="K1718" s="61">
        <v>8.1</v>
      </c>
      <c r="L1718" s="69">
        <f t="shared" si="339"/>
        <v>0.16500000000000001</v>
      </c>
      <c r="M1718" s="69">
        <f t="shared" si="340"/>
        <v>0.40500000000000003</v>
      </c>
      <c r="N1718" s="56">
        <f>INDEX(Rate_Chart!$A$1:$AK$127,MATCH(Data!J1718,Rate_Chart!$A$1:$A$127,0),MATCH(Data!K1718,Rate_Chart!$A$1:$AK$1,0))</f>
        <v>36.280125900000002</v>
      </c>
      <c r="O1718" s="57">
        <f t="shared" si="341"/>
        <v>181.40062950000001</v>
      </c>
      <c r="P1718" s="58">
        <f t="shared" si="342"/>
        <v>417.0129413793104</v>
      </c>
      <c r="Q1718" s="58">
        <f t="shared" si="343"/>
        <v>278.00862758620696</v>
      </c>
      <c r="R1718" s="66">
        <f t="shared" si="344"/>
        <v>3.1745110162500003</v>
      </c>
      <c r="S1718" s="64">
        <f t="shared" si="345"/>
        <v>18.75</v>
      </c>
      <c r="T1718" s="66">
        <f t="shared" si="346"/>
        <v>203.32514051625</v>
      </c>
      <c r="U1718" s="68">
        <f t="shared" si="347"/>
        <v>40.665028103250002</v>
      </c>
      <c r="V1718" s="68">
        <f t="shared" si="348"/>
        <v>467.4141161293104</v>
      </c>
      <c r="W1718" s="68">
        <f t="shared" si="349"/>
        <v>311.6094107528736</v>
      </c>
    </row>
    <row r="1719" spans="1:23" x14ac:dyDescent="0.25">
      <c r="A1719" s="1" t="s">
        <v>903</v>
      </c>
      <c r="B1719" s="1" t="s">
        <v>394</v>
      </c>
      <c r="C1719" s="1" t="s">
        <v>589</v>
      </c>
      <c r="D1719" s="1" t="s">
        <v>865</v>
      </c>
      <c r="E1719" s="1" t="s">
        <v>353</v>
      </c>
      <c r="F1719" s="62" t="str">
        <f t="shared" si="338"/>
        <v>60627</v>
      </c>
      <c r="G1719" s="255">
        <v>10620077</v>
      </c>
      <c r="H1719" s="1" t="s">
        <v>385</v>
      </c>
      <c r="I1719" s="61">
        <v>29</v>
      </c>
      <c r="J1719" s="61">
        <v>6.7</v>
      </c>
      <c r="K1719" s="61">
        <v>8.6</v>
      </c>
      <c r="L1719" s="69">
        <f t="shared" si="339"/>
        <v>1.9430000000000001</v>
      </c>
      <c r="M1719" s="69">
        <f t="shared" si="340"/>
        <v>2.4939999999999998</v>
      </c>
      <c r="N1719" s="56">
        <f>INDEX(Rate_Chart!$A$1:$AK$127,MATCH(Data!J1719,Rate_Chart!$A$1:$A$127,0),MATCH(Data!K1719,Rate_Chart!$A$1:$AK$1,0))</f>
        <v>54.826099999999997</v>
      </c>
      <c r="O1719" s="57">
        <f t="shared" si="341"/>
        <v>1589.9568999999999</v>
      </c>
      <c r="P1719" s="58">
        <f t="shared" si="342"/>
        <v>440.96058981233244</v>
      </c>
      <c r="Q1719" s="58">
        <f t="shared" si="343"/>
        <v>293.97372654155498</v>
      </c>
      <c r="R1719" s="66">
        <f t="shared" si="344"/>
        <v>27.824245749999999</v>
      </c>
      <c r="S1719" s="64">
        <f t="shared" si="345"/>
        <v>108.75</v>
      </c>
      <c r="T1719" s="66">
        <f t="shared" si="346"/>
        <v>1726.53114575</v>
      </c>
      <c r="U1719" s="68">
        <f t="shared" si="347"/>
        <v>59.535556749999998</v>
      </c>
      <c r="V1719" s="68">
        <f t="shared" si="348"/>
        <v>478.83825804289546</v>
      </c>
      <c r="W1719" s="68">
        <f t="shared" si="349"/>
        <v>319.22550536193029</v>
      </c>
    </row>
    <row r="1720" spans="1:23" x14ac:dyDescent="0.25">
      <c r="A1720" s="1" t="s">
        <v>903</v>
      </c>
      <c r="B1720" s="1" t="s">
        <v>395</v>
      </c>
      <c r="C1720" s="1" t="s">
        <v>589</v>
      </c>
      <c r="D1720" s="1" t="s">
        <v>865</v>
      </c>
      <c r="E1720" s="1" t="s">
        <v>353</v>
      </c>
      <c r="F1720" s="62" t="str">
        <f t="shared" si="338"/>
        <v>60627</v>
      </c>
      <c r="G1720" s="255">
        <v>10620077</v>
      </c>
      <c r="H1720" s="1" t="s">
        <v>386</v>
      </c>
      <c r="I1720" s="61">
        <v>8</v>
      </c>
      <c r="J1720" s="61">
        <v>3.3</v>
      </c>
      <c r="K1720" s="61">
        <v>8.1</v>
      </c>
      <c r="L1720" s="69">
        <f t="shared" si="339"/>
        <v>0.26400000000000001</v>
      </c>
      <c r="M1720" s="69">
        <f t="shared" si="340"/>
        <v>0.64800000000000002</v>
      </c>
      <c r="N1720" s="56">
        <f>INDEX(Rate_Chart!$A$1:$AK$127,MATCH(Data!J1720,Rate_Chart!$A$1:$A$127,0),MATCH(Data!K1720,Rate_Chart!$A$1:$AK$1,0))</f>
        <v>36.280125900000002</v>
      </c>
      <c r="O1720" s="57">
        <f t="shared" si="341"/>
        <v>290.24100720000001</v>
      </c>
      <c r="P1720" s="58">
        <f t="shared" si="342"/>
        <v>417.0129413793104</v>
      </c>
      <c r="Q1720" s="58">
        <f t="shared" si="343"/>
        <v>278.00862758620696</v>
      </c>
      <c r="R1720" s="66">
        <f t="shared" si="344"/>
        <v>5.079217626000001</v>
      </c>
      <c r="S1720" s="64">
        <f t="shared" si="345"/>
        <v>30</v>
      </c>
      <c r="T1720" s="66">
        <f t="shared" si="346"/>
        <v>325.32022482600001</v>
      </c>
      <c r="U1720" s="68">
        <f t="shared" si="347"/>
        <v>40.665028103250002</v>
      </c>
      <c r="V1720" s="68">
        <f t="shared" si="348"/>
        <v>467.4141161293104</v>
      </c>
      <c r="W1720" s="68">
        <f t="shared" si="349"/>
        <v>311.6094107528736</v>
      </c>
    </row>
    <row r="1721" spans="1:23" x14ac:dyDescent="0.25">
      <c r="A1721" s="1" t="s">
        <v>904</v>
      </c>
      <c r="B1721" s="1" t="s">
        <v>394</v>
      </c>
      <c r="C1721" s="1" t="s">
        <v>589</v>
      </c>
      <c r="D1721" s="1" t="s">
        <v>865</v>
      </c>
      <c r="E1721" s="1" t="s">
        <v>353</v>
      </c>
      <c r="F1721" s="62" t="str">
        <f t="shared" si="338"/>
        <v>60627</v>
      </c>
      <c r="G1721" s="255">
        <v>10620077</v>
      </c>
      <c r="H1721" s="1" t="s">
        <v>385</v>
      </c>
      <c r="I1721" s="61">
        <v>21</v>
      </c>
      <c r="J1721" s="61">
        <v>6.6</v>
      </c>
      <c r="K1721" s="61">
        <v>8.8000000000000007</v>
      </c>
      <c r="L1721" s="69">
        <f t="shared" si="339"/>
        <v>1.3859999999999999</v>
      </c>
      <c r="M1721" s="69">
        <f t="shared" si="340"/>
        <v>1.8480000000000001</v>
      </c>
      <c r="N1721" s="56">
        <f>INDEX(Rate_Chart!$A$1:$AK$127,MATCH(Data!J1721,Rate_Chart!$A$1:$A$127,0),MATCH(Data!K1721,Rate_Chart!$A$1:$AK$1,0))</f>
        <v>54.558900000000001</v>
      </c>
      <c r="O1721" s="57">
        <f t="shared" si="341"/>
        <v>1145.7369000000001</v>
      </c>
      <c r="P1721" s="58">
        <f t="shared" si="342"/>
        <v>437.63823529411764</v>
      </c>
      <c r="Q1721" s="58">
        <f t="shared" si="343"/>
        <v>291.75882352941176</v>
      </c>
      <c r="R1721" s="66">
        <f t="shared" si="344"/>
        <v>20.050395750000003</v>
      </c>
      <c r="S1721" s="64">
        <f t="shared" si="345"/>
        <v>78.75</v>
      </c>
      <c r="T1721" s="66">
        <f t="shared" si="346"/>
        <v>1244.5372957500001</v>
      </c>
      <c r="U1721" s="68">
        <f t="shared" si="347"/>
        <v>59.263680750000006</v>
      </c>
      <c r="V1721" s="68">
        <f t="shared" si="348"/>
        <v>475.37711831550803</v>
      </c>
      <c r="W1721" s="68">
        <f t="shared" si="349"/>
        <v>316.91807887700537</v>
      </c>
    </row>
    <row r="1722" spans="1:23" x14ac:dyDescent="0.25">
      <c r="A1722" s="1" t="s">
        <v>904</v>
      </c>
      <c r="B1722" s="1" t="s">
        <v>394</v>
      </c>
      <c r="C1722" s="1" t="s">
        <v>589</v>
      </c>
      <c r="D1722" s="1" t="s">
        <v>865</v>
      </c>
      <c r="E1722" s="1" t="s">
        <v>353</v>
      </c>
      <c r="F1722" s="62" t="str">
        <f t="shared" si="338"/>
        <v>60627</v>
      </c>
      <c r="G1722" s="255">
        <v>10620077</v>
      </c>
      <c r="H1722" s="1" t="s">
        <v>386</v>
      </c>
      <c r="I1722" s="61">
        <v>14</v>
      </c>
      <c r="J1722" s="61">
        <v>3.3</v>
      </c>
      <c r="K1722" s="61">
        <v>8</v>
      </c>
      <c r="L1722" s="69">
        <f t="shared" si="339"/>
        <v>0.46199999999999997</v>
      </c>
      <c r="M1722" s="69">
        <f t="shared" si="340"/>
        <v>1.1200000000000001</v>
      </c>
      <c r="N1722" s="56">
        <f>INDEX(Rate_Chart!$A$1:$AK$127,MATCH(Data!J1722,Rate_Chart!$A$1:$A$127,0),MATCH(Data!K1722,Rate_Chart!$A$1:$AK$1,0))</f>
        <v>36.002112000000004</v>
      </c>
      <c r="O1722" s="57">
        <f t="shared" si="341"/>
        <v>504.02956800000004</v>
      </c>
      <c r="P1722" s="58">
        <f t="shared" si="342"/>
        <v>417.01288030888031</v>
      </c>
      <c r="Q1722" s="58">
        <f t="shared" si="343"/>
        <v>278.00858687258687</v>
      </c>
      <c r="R1722" s="66">
        <f t="shared" si="344"/>
        <v>8.8205174400000015</v>
      </c>
      <c r="S1722" s="64">
        <f t="shared" si="345"/>
        <v>52.5</v>
      </c>
      <c r="T1722" s="66">
        <f t="shared" si="346"/>
        <v>565.35008544000004</v>
      </c>
      <c r="U1722" s="68">
        <f t="shared" si="347"/>
        <v>40.382148960000002</v>
      </c>
      <c r="V1722" s="68">
        <f t="shared" si="348"/>
        <v>467.74689915057911</v>
      </c>
      <c r="W1722" s="68">
        <f t="shared" si="349"/>
        <v>311.83126610038607</v>
      </c>
    </row>
    <row r="1723" spans="1:23" x14ac:dyDescent="0.25">
      <c r="A1723" s="1" t="s">
        <v>904</v>
      </c>
      <c r="B1723" s="1" t="s">
        <v>395</v>
      </c>
      <c r="C1723" s="1" t="s">
        <v>589</v>
      </c>
      <c r="D1723" s="1" t="s">
        <v>865</v>
      </c>
      <c r="E1723" s="1" t="s">
        <v>353</v>
      </c>
      <c r="F1723" s="62" t="str">
        <f t="shared" si="338"/>
        <v>60627</v>
      </c>
      <c r="G1723" s="255">
        <v>10620077</v>
      </c>
      <c r="H1723" s="1" t="s">
        <v>386</v>
      </c>
      <c r="I1723" s="61">
        <v>16</v>
      </c>
      <c r="J1723" s="61">
        <v>3.1</v>
      </c>
      <c r="K1723" s="61">
        <v>8</v>
      </c>
      <c r="L1723" s="69">
        <f t="shared" si="339"/>
        <v>0.496</v>
      </c>
      <c r="M1723" s="69">
        <f t="shared" si="340"/>
        <v>1.28</v>
      </c>
      <c r="N1723" s="56">
        <f>INDEX(Rate_Chart!$A$1:$AK$127,MATCH(Data!J1723,Rate_Chart!$A$1:$A$127,0),MATCH(Data!K1723,Rate_Chart!$A$1:$AK$1,0))</f>
        <v>35.168112000000008</v>
      </c>
      <c r="O1723" s="57">
        <f t="shared" si="341"/>
        <v>562.68979200000012</v>
      </c>
      <c r="P1723" s="58">
        <f t="shared" si="342"/>
        <v>417.01318577075102</v>
      </c>
      <c r="Q1723" s="58">
        <f t="shared" si="343"/>
        <v>278.00879051383401</v>
      </c>
      <c r="R1723" s="66">
        <f t="shared" si="344"/>
        <v>9.8470713600000028</v>
      </c>
      <c r="S1723" s="64">
        <f t="shared" si="345"/>
        <v>60</v>
      </c>
      <c r="T1723" s="66">
        <f t="shared" si="346"/>
        <v>632.5368633600001</v>
      </c>
      <c r="U1723" s="68">
        <f t="shared" si="347"/>
        <v>39.533553960000006</v>
      </c>
      <c r="V1723" s="68">
        <f t="shared" si="348"/>
        <v>468.77731968379447</v>
      </c>
      <c r="W1723" s="68">
        <f t="shared" si="349"/>
        <v>312.51821312252963</v>
      </c>
    </row>
    <row r="1724" spans="1:23" x14ac:dyDescent="0.25">
      <c r="A1724" s="1" t="s">
        <v>905</v>
      </c>
      <c r="B1724" s="1" t="s">
        <v>394</v>
      </c>
      <c r="C1724" s="1" t="s">
        <v>589</v>
      </c>
      <c r="D1724" s="1" t="s">
        <v>865</v>
      </c>
      <c r="E1724" s="1" t="s">
        <v>353</v>
      </c>
      <c r="F1724" s="62" t="str">
        <f t="shared" si="338"/>
        <v>60627</v>
      </c>
      <c r="G1724" s="255">
        <v>10620077</v>
      </c>
      <c r="H1724" s="1" t="s">
        <v>386</v>
      </c>
      <c r="I1724" s="61">
        <v>27</v>
      </c>
      <c r="J1724" s="61">
        <v>3</v>
      </c>
      <c r="K1724" s="61">
        <v>8</v>
      </c>
      <c r="L1724" s="69">
        <f t="shared" si="339"/>
        <v>0.81</v>
      </c>
      <c r="M1724" s="69">
        <f t="shared" si="340"/>
        <v>2.16</v>
      </c>
      <c r="N1724" s="56">
        <f>INDEX(Rate_Chart!$A$1:$AK$127,MATCH(Data!J1724,Rate_Chart!$A$1:$A$127,0),MATCH(Data!K1724,Rate_Chart!$A$1:$AK$1,0))</f>
        <v>34.751112000000006</v>
      </c>
      <c r="O1724" s="57">
        <f t="shared" si="341"/>
        <v>938.28002400000014</v>
      </c>
      <c r="P1724" s="58">
        <f t="shared" si="342"/>
        <v>417.01334400000002</v>
      </c>
      <c r="Q1724" s="58">
        <f t="shared" si="343"/>
        <v>278.00889599999999</v>
      </c>
      <c r="R1724" s="66">
        <f t="shared" si="344"/>
        <v>16.419900420000005</v>
      </c>
      <c r="S1724" s="64">
        <f t="shared" si="345"/>
        <v>101.25</v>
      </c>
      <c r="T1724" s="66">
        <f t="shared" si="346"/>
        <v>1055.9499244200001</v>
      </c>
      <c r="U1724" s="68">
        <f t="shared" si="347"/>
        <v>39.109256460000005</v>
      </c>
      <c r="V1724" s="68">
        <f t="shared" si="348"/>
        <v>469.31107752000003</v>
      </c>
      <c r="W1724" s="68">
        <f t="shared" si="349"/>
        <v>312.87405168000004</v>
      </c>
    </row>
    <row r="1725" spans="1:23" x14ac:dyDescent="0.25">
      <c r="A1725" s="1" t="s">
        <v>905</v>
      </c>
      <c r="B1725" s="1" t="s">
        <v>395</v>
      </c>
      <c r="C1725" s="1" t="s">
        <v>589</v>
      </c>
      <c r="D1725" s="1" t="s">
        <v>865</v>
      </c>
      <c r="E1725" s="1" t="s">
        <v>353</v>
      </c>
      <c r="F1725" s="62" t="str">
        <f t="shared" si="338"/>
        <v>60627</v>
      </c>
      <c r="G1725" s="255">
        <v>10620077</v>
      </c>
      <c r="H1725" s="1" t="s">
        <v>386</v>
      </c>
      <c r="I1725" s="61">
        <v>11</v>
      </c>
      <c r="J1725" s="61">
        <v>3</v>
      </c>
      <c r="K1725" s="61">
        <v>8</v>
      </c>
      <c r="L1725" s="69">
        <f t="shared" si="339"/>
        <v>0.33</v>
      </c>
      <c r="M1725" s="69">
        <f t="shared" si="340"/>
        <v>0.88</v>
      </c>
      <c r="N1725" s="56">
        <f>INDEX(Rate_Chart!$A$1:$AK$127,MATCH(Data!J1725,Rate_Chart!$A$1:$A$127,0),MATCH(Data!K1725,Rate_Chart!$A$1:$AK$1,0))</f>
        <v>34.751112000000006</v>
      </c>
      <c r="O1725" s="57">
        <f t="shared" si="341"/>
        <v>382.26223200000004</v>
      </c>
      <c r="P1725" s="58">
        <f t="shared" si="342"/>
        <v>417.01334400000002</v>
      </c>
      <c r="Q1725" s="58">
        <f t="shared" si="343"/>
        <v>278.00889599999999</v>
      </c>
      <c r="R1725" s="66">
        <f t="shared" si="344"/>
        <v>6.6895890600000012</v>
      </c>
      <c r="S1725" s="64">
        <f t="shared" si="345"/>
        <v>41.25</v>
      </c>
      <c r="T1725" s="66">
        <f t="shared" si="346"/>
        <v>430.20182106000004</v>
      </c>
      <c r="U1725" s="68">
        <f t="shared" si="347"/>
        <v>39.109256460000005</v>
      </c>
      <c r="V1725" s="68">
        <f t="shared" si="348"/>
        <v>469.31107752000003</v>
      </c>
      <c r="W1725" s="68">
        <f t="shared" si="349"/>
        <v>312.87405168000004</v>
      </c>
    </row>
    <row r="1726" spans="1:23" x14ac:dyDescent="0.25">
      <c r="A1726" s="1" t="s">
        <v>906</v>
      </c>
      <c r="B1726" s="1" t="s">
        <v>394</v>
      </c>
      <c r="C1726" s="1" t="s">
        <v>589</v>
      </c>
      <c r="D1726" s="1" t="s">
        <v>865</v>
      </c>
      <c r="E1726" s="1" t="s">
        <v>353</v>
      </c>
      <c r="F1726" s="62" t="str">
        <f t="shared" si="338"/>
        <v>60627</v>
      </c>
      <c r="G1726" s="255">
        <v>10620077</v>
      </c>
      <c r="H1726" s="1" t="s">
        <v>385</v>
      </c>
      <c r="I1726" s="61">
        <v>23</v>
      </c>
      <c r="J1726" s="61">
        <v>6.6</v>
      </c>
      <c r="K1726" s="61">
        <v>8.8000000000000007</v>
      </c>
      <c r="L1726" s="69">
        <f t="shared" si="339"/>
        <v>1.5179999999999998</v>
      </c>
      <c r="M1726" s="69">
        <f t="shared" si="340"/>
        <v>2.024</v>
      </c>
      <c r="N1726" s="56">
        <f>INDEX(Rate_Chart!$A$1:$AK$127,MATCH(Data!J1726,Rate_Chart!$A$1:$A$127,0),MATCH(Data!K1726,Rate_Chart!$A$1:$AK$1,0))</f>
        <v>54.558900000000001</v>
      </c>
      <c r="O1726" s="57">
        <f t="shared" si="341"/>
        <v>1254.8547000000001</v>
      </c>
      <c r="P1726" s="58">
        <f t="shared" si="342"/>
        <v>437.63823529411764</v>
      </c>
      <c r="Q1726" s="58">
        <f t="shared" si="343"/>
        <v>291.75882352941176</v>
      </c>
      <c r="R1726" s="66">
        <f t="shared" si="344"/>
        <v>21.959957250000002</v>
      </c>
      <c r="S1726" s="64">
        <f t="shared" si="345"/>
        <v>86.25</v>
      </c>
      <c r="T1726" s="66">
        <f t="shared" si="346"/>
        <v>1363.06465725</v>
      </c>
      <c r="U1726" s="68">
        <f t="shared" si="347"/>
        <v>59.263680749999999</v>
      </c>
      <c r="V1726" s="68">
        <f t="shared" si="348"/>
        <v>475.37711831550797</v>
      </c>
      <c r="W1726" s="68">
        <f t="shared" si="349"/>
        <v>316.91807887700531</v>
      </c>
    </row>
    <row r="1727" spans="1:23" x14ac:dyDescent="0.25">
      <c r="A1727" s="1" t="s">
        <v>906</v>
      </c>
      <c r="B1727" s="1" t="s">
        <v>394</v>
      </c>
      <c r="C1727" s="1" t="s">
        <v>589</v>
      </c>
      <c r="D1727" s="1" t="s">
        <v>865</v>
      </c>
      <c r="E1727" s="1" t="s">
        <v>353</v>
      </c>
      <c r="F1727" s="62" t="str">
        <f t="shared" si="338"/>
        <v>60627</v>
      </c>
      <c r="G1727" s="255">
        <v>10620077</v>
      </c>
      <c r="H1727" s="1" t="s">
        <v>386</v>
      </c>
      <c r="I1727" s="61">
        <v>13</v>
      </c>
      <c r="J1727" s="61">
        <v>3</v>
      </c>
      <c r="K1727" s="61">
        <v>8</v>
      </c>
      <c r="L1727" s="69">
        <f t="shared" si="339"/>
        <v>0.39</v>
      </c>
      <c r="M1727" s="69">
        <f t="shared" si="340"/>
        <v>1.04</v>
      </c>
      <c r="N1727" s="56">
        <f>INDEX(Rate_Chart!$A$1:$AK$127,MATCH(Data!J1727,Rate_Chart!$A$1:$A$127,0),MATCH(Data!K1727,Rate_Chart!$A$1:$AK$1,0))</f>
        <v>34.751112000000006</v>
      </c>
      <c r="O1727" s="57">
        <f t="shared" si="341"/>
        <v>451.76445600000011</v>
      </c>
      <c r="P1727" s="58">
        <f t="shared" si="342"/>
        <v>417.01334400000002</v>
      </c>
      <c r="Q1727" s="58">
        <f t="shared" si="343"/>
        <v>278.00889599999999</v>
      </c>
      <c r="R1727" s="66">
        <f t="shared" si="344"/>
        <v>7.9058779800000023</v>
      </c>
      <c r="S1727" s="64">
        <f t="shared" si="345"/>
        <v>48.75</v>
      </c>
      <c r="T1727" s="66">
        <f t="shared" si="346"/>
        <v>508.42033398000012</v>
      </c>
      <c r="U1727" s="68">
        <f t="shared" si="347"/>
        <v>39.109256460000012</v>
      </c>
      <c r="V1727" s="68">
        <f t="shared" si="348"/>
        <v>469.31107752000008</v>
      </c>
      <c r="W1727" s="68">
        <f t="shared" si="349"/>
        <v>312.87405168000004</v>
      </c>
    </row>
    <row r="1728" spans="1:23" x14ac:dyDescent="0.25">
      <c r="A1728" s="1" t="s">
        <v>907</v>
      </c>
      <c r="B1728" s="1" t="s">
        <v>395</v>
      </c>
      <c r="C1728" s="1" t="s">
        <v>589</v>
      </c>
      <c r="D1728" s="1" t="s">
        <v>865</v>
      </c>
      <c r="E1728" s="1" t="s">
        <v>353</v>
      </c>
      <c r="F1728" s="62" t="str">
        <f t="shared" si="338"/>
        <v>60627</v>
      </c>
      <c r="G1728" s="255">
        <v>10620077</v>
      </c>
      <c r="H1728" s="1" t="s">
        <v>386</v>
      </c>
      <c r="I1728" s="61">
        <v>6</v>
      </c>
      <c r="J1728" s="61">
        <v>3.1</v>
      </c>
      <c r="K1728" s="61">
        <v>8.1</v>
      </c>
      <c r="L1728" s="69">
        <f t="shared" si="339"/>
        <v>0.18600000000000003</v>
      </c>
      <c r="M1728" s="69">
        <f t="shared" si="340"/>
        <v>0.48599999999999993</v>
      </c>
      <c r="N1728" s="56">
        <f>INDEX(Rate_Chart!$A$1:$AK$127,MATCH(Data!J1728,Rate_Chart!$A$1:$A$127,0),MATCH(Data!K1728,Rate_Chart!$A$1:$AK$1,0))</f>
        <v>35.446125899999998</v>
      </c>
      <c r="O1728" s="57">
        <f t="shared" si="341"/>
        <v>212.67675539999999</v>
      </c>
      <c r="P1728" s="58">
        <f t="shared" si="342"/>
        <v>417.01324588235298</v>
      </c>
      <c r="Q1728" s="58">
        <f t="shared" si="343"/>
        <v>278.0088305882353</v>
      </c>
      <c r="R1728" s="66">
        <f t="shared" si="344"/>
        <v>3.7218432195000002</v>
      </c>
      <c r="S1728" s="64">
        <f t="shared" si="345"/>
        <v>22.5</v>
      </c>
      <c r="T1728" s="66">
        <f t="shared" si="346"/>
        <v>238.89859861949998</v>
      </c>
      <c r="U1728" s="68">
        <f t="shared" si="347"/>
        <v>39.816433103249999</v>
      </c>
      <c r="V1728" s="68">
        <f t="shared" si="348"/>
        <v>468.42862474411766</v>
      </c>
      <c r="W1728" s="68">
        <f t="shared" si="349"/>
        <v>312.28574982941177</v>
      </c>
    </row>
    <row r="1729" spans="1:23" x14ac:dyDescent="0.25">
      <c r="A1729" s="1" t="s">
        <v>908</v>
      </c>
      <c r="B1729" s="1" t="s">
        <v>394</v>
      </c>
      <c r="C1729" s="1" t="s">
        <v>589</v>
      </c>
      <c r="D1729" s="1" t="s">
        <v>865</v>
      </c>
      <c r="E1729" s="1" t="s">
        <v>353</v>
      </c>
      <c r="F1729" s="62" t="str">
        <f t="shared" si="338"/>
        <v>60627</v>
      </c>
      <c r="G1729" s="255">
        <v>10620077</v>
      </c>
      <c r="H1729" s="1" t="s">
        <v>385</v>
      </c>
      <c r="I1729" s="61">
        <v>23</v>
      </c>
      <c r="J1729" s="61">
        <v>6.4</v>
      </c>
      <c r="K1729" s="61">
        <v>8.8000000000000007</v>
      </c>
      <c r="L1729" s="69">
        <f t="shared" si="339"/>
        <v>1.4720000000000002</v>
      </c>
      <c r="M1729" s="69">
        <f t="shared" si="340"/>
        <v>2.024</v>
      </c>
      <c r="N1729" s="56">
        <f>INDEX(Rate_Chart!$A$1:$AK$127,MATCH(Data!J1729,Rate_Chart!$A$1:$A$127,0),MATCH(Data!K1729,Rate_Chart!$A$1:$AK$1,0))</f>
        <v>52.9056</v>
      </c>
      <c r="O1729" s="57">
        <f t="shared" si="341"/>
        <v>1216.8288</v>
      </c>
      <c r="P1729" s="58">
        <f t="shared" si="342"/>
        <v>431.29565217391303</v>
      </c>
      <c r="Q1729" s="58">
        <f t="shared" si="343"/>
        <v>287.53043478260867</v>
      </c>
      <c r="R1729" s="66">
        <f t="shared" si="344"/>
        <v>21.294504000000003</v>
      </c>
      <c r="S1729" s="64">
        <f t="shared" si="345"/>
        <v>86.25</v>
      </c>
      <c r="T1729" s="66">
        <f t="shared" si="346"/>
        <v>1324.373304</v>
      </c>
      <c r="U1729" s="68">
        <f t="shared" si="347"/>
        <v>57.581448000000002</v>
      </c>
      <c r="V1729" s="68">
        <f t="shared" si="348"/>
        <v>469.41397826086956</v>
      </c>
      <c r="W1729" s="68">
        <f t="shared" si="349"/>
        <v>312.94265217391302</v>
      </c>
    </row>
    <row r="1730" spans="1:23" x14ac:dyDescent="0.25">
      <c r="A1730" s="1" t="s">
        <v>908</v>
      </c>
      <c r="B1730" s="1" t="s">
        <v>394</v>
      </c>
      <c r="C1730" s="1" t="s">
        <v>589</v>
      </c>
      <c r="D1730" s="1" t="s">
        <v>865</v>
      </c>
      <c r="E1730" s="1" t="s">
        <v>353</v>
      </c>
      <c r="F1730" s="62" t="str">
        <f t="shared" si="338"/>
        <v>60627</v>
      </c>
      <c r="G1730" s="255">
        <v>10620077</v>
      </c>
      <c r="H1730" s="1" t="s">
        <v>386</v>
      </c>
      <c r="I1730" s="61">
        <v>35</v>
      </c>
      <c r="J1730" s="61">
        <v>3.3</v>
      </c>
      <c r="K1730" s="61">
        <v>8.1</v>
      </c>
      <c r="L1730" s="69">
        <f t="shared" si="339"/>
        <v>1.155</v>
      </c>
      <c r="M1730" s="69">
        <f t="shared" si="340"/>
        <v>2.835</v>
      </c>
      <c r="N1730" s="56">
        <f>INDEX(Rate_Chart!$A$1:$AK$127,MATCH(Data!J1730,Rate_Chart!$A$1:$A$127,0),MATCH(Data!K1730,Rate_Chart!$A$1:$AK$1,0))</f>
        <v>36.280125900000002</v>
      </c>
      <c r="O1730" s="57">
        <f t="shared" si="341"/>
        <v>1269.8044065000001</v>
      </c>
      <c r="P1730" s="58">
        <f t="shared" si="342"/>
        <v>417.0129413793104</v>
      </c>
      <c r="Q1730" s="58">
        <f t="shared" si="343"/>
        <v>278.00862758620696</v>
      </c>
      <c r="R1730" s="66">
        <f t="shared" si="344"/>
        <v>22.221577113750005</v>
      </c>
      <c r="S1730" s="64">
        <f t="shared" si="345"/>
        <v>131.25</v>
      </c>
      <c r="T1730" s="66">
        <f t="shared" si="346"/>
        <v>1423.2759836137502</v>
      </c>
      <c r="U1730" s="68">
        <f t="shared" si="347"/>
        <v>40.665028103250009</v>
      </c>
      <c r="V1730" s="68">
        <f t="shared" si="348"/>
        <v>467.41411612931046</v>
      </c>
      <c r="W1730" s="68">
        <f t="shared" si="349"/>
        <v>311.60941075287366</v>
      </c>
    </row>
    <row r="1731" spans="1:23" x14ac:dyDescent="0.25">
      <c r="A1731" s="1" t="s">
        <v>908</v>
      </c>
      <c r="B1731" s="1" t="s">
        <v>395</v>
      </c>
      <c r="C1731" s="1" t="s">
        <v>589</v>
      </c>
      <c r="D1731" s="1" t="s">
        <v>865</v>
      </c>
      <c r="E1731" s="1" t="s">
        <v>353</v>
      </c>
      <c r="F1731" s="62" t="str">
        <f t="shared" si="338"/>
        <v>60627</v>
      </c>
      <c r="G1731" s="255">
        <v>10620077</v>
      </c>
      <c r="H1731" s="1" t="s">
        <v>386</v>
      </c>
      <c r="I1731" s="61">
        <v>17</v>
      </c>
      <c r="J1731" s="61">
        <v>3</v>
      </c>
      <c r="K1731" s="61">
        <v>8.1</v>
      </c>
      <c r="L1731" s="69">
        <f t="shared" si="339"/>
        <v>0.51</v>
      </c>
      <c r="M1731" s="69">
        <f t="shared" si="340"/>
        <v>1.3769999999999998</v>
      </c>
      <c r="N1731" s="56">
        <f>INDEX(Rate_Chart!$A$1:$AK$127,MATCH(Data!J1731,Rate_Chart!$A$1:$A$127,0),MATCH(Data!K1731,Rate_Chart!$A$1:$AK$1,0))</f>
        <v>35.029125900000004</v>
      </c>
      <c r="O1731" s="57">
        <f t="shared" si="341"/>
        <v>595.49514030000012</v>
      </c>
      <c r="P1731" s="58">
        <f t="shared" si="342"/>
        <v>417.01340357142868</v>
      </c>
      <c r="Q1731" s="58">
        <f t="shared" si="343"/>
        <v>278.00893571428577</v>
      </c>
      <c r="R1731" s="66">
        <f t="shared" si="344"/>
        <v>10.421164955250003</v>
      </c>
      <c r="S1731" s="64">
        <f t="shared" si="345"/>
        <v>63.75</v>
      </c>
      <c r="T1731" s="66">
        <f t="shared" si="346"/>
        <v>669.66630525525011</v>
      </c>
      <c r="U1731" s="68">
        <f t="shared" si="347"/>
        <v>39.392135603250004</v>
      </c>
      <c r="V1731" s="68">
        <f t="shared" si="348"/>
        <v>468.9539952767858</v>
      </c>
      <c r="W1731" s="68">
        <f t="shared" si="349"/>
        <v>312.63599685119055</v>
      </c>
    </row>
    <row r="1732" spans="1:23" x14ac:dyDescent="0.25">
      <c r="A1732" s="1" t="s">
        <v>909</v>
      </c>
      <c r="B1732" s="1" t="s">
        <v>395</v>
      </c>
      <c r="C1732" s="1" t="s">
        <v>589</v>
      </c>
      <c r="D1732" s="1" t="s">
        <v>865</v>
      </c>
      <c r="E1732" s="1" t="s">
        <v>353</v>
      </c>
      <c r="F1732" s="62" t="str">
        <f t="shared" si="338"/>
        <v>60627</v>
      </c>
      <c r="G1732" s="255">
        <v>10620077</v>
      </c>
      <c r="H1732" s="1" t="s">
        <v>386</v>
      </c>
      <c r="I1732" s="61">
        <v>3</v>
      </c>
      <c r="J1732" s="61">
        <v>3</v>
      </c>
      <c r="K1732" s="61">
        <v>8</v>
      </c>
      <c r="L1732" s="69">
        <f t="shared" si="339"/>
        <v>0.09</v>
      </c>
      <c r="M1732" s="69">
        <f t="shared" si="340"/>
        <v>0.24</v>
      </c>
      <c r="N1732" s="56">
        <f>INDEX(Rate_Chart!$A$1:$AK$127,MATCH(Data!J1732,Rate_Chart!$A$1:$A$127,0),MATCH(Data!K1732,Rate_Chart!$A$1:$AK$1,0))</f>
        <v>34.751112000000006</v>
      </c>
      <c r="O1732" s="57">
        <f t="shared" si="341"/>
        <v>104.25333600000002</v>
      </c>
      <c r="P1732" s="58">
        <f t="shared" si="342"/>
        <v>417.01334400000002</v>
      </c>
      <c r="Q1732" s="58">
        <f t="shared" si="343"/>
        <v>278.00889599999999</v>
      </c>
      <c r="R1732" s="66">
        <f t="shared" si="344"/>
        <v>1.8244333800000005</v>
      </c>
      <c r="S1732" s="64">
        <f t="shared" si="345"/>
        <v>11.25</v>
      </c>
      <c r="T1732" s="66">
        <f t="shared" si="346"/>
        <v>117.32776938000002</v>
      </c>
      <c r="U1732" s="68">
        <f t="shared" si="347"/>
        <v>39.109256460000005</v>
      </c>
      <c r="V1732" s="68">
        <f t="shared" si="348"/>
        <v>469.31107752000003</v>
      </c>
      <c r="W1732" s="68">
        <f t="shared" si="349"/>
        <v>312.87405168000004</v>
      </c>
    </row>
    <row r="1733" spans="1:23" x14ac:dyDescent="0.25">
      <c r="A1733" s="1" t="s">
        <v>910</v>
      </c>
      <c r="B1733" s="1" t="s">
        <v>394</v>
      </c>
      <c r="C1733" s="1" t="s">
        <v>589</v>
      </c>
      <c r="D1733" s="1" t="s">
        <v>865</v>
      </c>
      <c r="E1733" s="1" t="s">
        <v>353</v>
      </c>
      <c r="F1733" s="62" t="str">
        <f t="shared" ref="F1733:F1796" si="350">MID(E1733,2,5)</f>
        <v>60627</v>
      </c>
      <c r="G1733" s="255">
        <v>10620077</v>
      </c>
      <c r="H1733" s="1" t="s">
        <v>385</v>
      </c>
      <c r="I1733" s="61">
        <v>5</v>
      </c>
      <c r="J1733" s="61">
        <v>7.1</v>
      </c>
      <c r="K1733" s="61">
        <v>8.8000000000000007</v>
      </c>
      <c r="L1733" s="69">
        <f t="shared" si="339"/>
        <v>0.35499999999999998</v>
      </c>
      <c r="M1733" s="69">
        <f t="shared" si="340"/>
        <v>0.44</v>
      </c>
      <c r="N1733" s="56">
        <f>INDEX(Rate_Chart!$A$1:$AK$127,MATCH(Data!J1733,Rate_Chart!$A$1:$A$127,0),MATCH(Data!K1733,Rate_Chart!$A$1:$AK$1,0))</f>
        <v>58.692149999999998</v>
      </c>
      <c r="O1733" s="57">
        <f t="shared" si="341"/>
        <v>293.46074999999996</v>
      </c>
      <c r="P1733" s="58">
        <f t="shared" si="342"/>
        <v>452.63868894601546</v>
      </c>
      <c r="Q1733" s="58">
        <f t="shared" si="343"/>
        <v>301.75912596401031</v>
      </c>
      <c r="R1733" s="66">
        <f t="shared" si="344"/>
        <v>5.135563125</v>
      </c>
      <c r="S1733" s="64">
        <f t="shared" si="345"/>
        <v>18.75</v>
      </c>
      <c r="T1733" s="66">
        <f t="shared" si="346"/>
        <v>317.34631312499994</v>
      </c>
      <c r="U1733" s="68">
        <f t="shared" si="347"/>
        <v>63.469262624999985</v>
      </c>
      <c r="V1733" s="68">
        <f t="shared" si="348"/>
        <v>489.48017448586114</v>
      </c>
      <c r="W1733" s="68">
        <f t="shared" si="349"/>
        <v>326.32011632390743</v>
      </c>
    </row>
    <row r="1734" spans="1:23" x14ac:dyDescent="0.25">
      <c r="A1734" s="1" t="s">
        <v>910</v>
      </c>
      <c r="B1734" s="1" t="s">
        <v>395</v>
      </c>
      <c r="C1734" s="1" t="s">
        <v>589</v>
      </c>
      <c r="D1734" s="1" t="s">
        <v>865</v>
      </c>
      <c r="E1734" s="1" t="s">
        <v>353</v>
      </c>
      <c r="F1734" s="62" t="str">
        <f t="shared" si="350"/>
        <v>60627</v>
      </c>
      <c r="G1734" s="255">
        <v>10620077</v>
      </c>
      <c r="H1734" s="1" t="s">
        <v>386</v>
      </c>
      <c r="I1734" s="61">
        <v>3</v>
      </c>
      <c r="J1734" s="61">
        <v>3</v>
      </c>
      <c r="K1734" s="61">
        <v>8</v>
      </c>
      <c r="L1734" s="69">
        <f t="shared" si="339"/>
        <v>0.09</v>
      </c>
      <c r="M1734" s="69">
        <f t="shared" si="340"/>
        <v>0.24</v>
      </c>
      <c r="N1734" s="56">
        <f>INDEX(Rate_Chart!$A$1:$AK$127,MATCH(Data!J1734,Rate_Chart!$A$1:$A$127,0),MATCH(Data!K1734,Rate_Chart!$A$1:$AK$1,0))</f>
        <v>34.751112000000006</v>
      </c>
      <c r="O1734" s="57">
        <f t="shared" si="341"/>
        <v>104.25333600000002</v>
      </c>
      <c r="P1734" s="58">
        <f t="shared" si="342"/>
        <v>417.01334400000002</v>
      </c>
      <c r="Q1734" s="58">
        <f t="shared" si="343"/>
        <v>278.00889599999999</v>
      </c>
      <c r="R1734" s="66">
        <f t="shared" si="344"/>
        <v>1.8244333800000005</v>
      </c>
      <c r="S1734" s="64">
        <f t="shared" si="345"/>
        <v>11.25</v>
      </c>
      <c r="T1734" s="66">
        <f t="shared" si="346"/>
        <v>117.32776938000002</v>
      </c>
      <c r="U1734" s="68">
        <f t="shared" si="347"/>
        <v>39.109256460000005</v>
      </c>
      <c r="V1734" s="68">
        <f t="shared" si="348"/>
        <v>469.31107752000003</v>
      </c>
      <c r="W1734" s="68">
        <f t="shared" si="349"/>
        <v>312.87405168000004</v>
      </c>
    </row>
    <row r="1735" spans="1:23" x14ac:dyDescent="0.25">
      <c r="A1735" s="1" t="s">
        <v>911</v>
      </c>
      <c r="B1735" s="1" t="s">
        <v>394</v>
      </c>
      <c r="C1735" s="1" t="s">
        <v>589</v>
      </c>
      <c r="D1735" s="1" t="s">
        <v>865</v>
      </c>
      <c r="E1735" s="1" t="s">
        <v>353</v>
      </c>
      <c r="F1735" s="62" t="str">
        <f t="shared" si="350"/>
        <v>60627</v>
      </c>
      <c r="G1735" s="255">
        <v>10620077</v>
      </c>
      <c r="H1735" s="1" t="s">
        <v>385</v>
      </c>
      <c r="I1735" s="61">
        <v>32</v>
      </c>
      <c r="J1735" s="61">
        <v>6.5</v>
      </c>
      <c r="K1735" s="61">
        <v>8.8000000000000007</v>
      </c>
      <c r="L1735" s="69">
        <f t="shared" si="339"/>
        <v>2.08</v>
      </c>
      <c r="M1735" s="69">
        <f t="shared" si="340"/>
        <v>2.8160000000000003</v>
      </c>
      <c r="N1735" s="56">
        <f>INDEX(Rate_Chart!$A$1:$AK$127,MATCH(Data!J1735,Rate_Chart!$A$1:$A$127,0),MATCH(Data!K1735,Rate_Chart!$A$1:$AK$1,0))</f>
        <v>53.732250000000001</v>
      </c>
      <c r="O1735" s="57">
        <f t="shared" si="341"/>
        <v>1719.432</v>
      </c>
      <c r="P1735" s="58">
        <f t="shared" si="342"/>
        <v>434.49258760107813</v>
      </c>
      <c r="Q1735" s="58">
        <f t="shared" si="343"/>
        <v>289.66172506738542</v>
      </c>
      <c r="R1735" s="66">
        <f t="shared" si="344"/>
        <v>30.090060000000005</v>
      </c>
      <c r="S1735" s="64">
        <f t="shared" si="345"/>
        <v>120</v>
      </c>
      <c r="T1735" s="66">
        <f t="shared" si="346"/>
        <v>1869.52206</v>
      </c>
      <c r="U1735" s="68">
        <f t="shared" si="347"/>
        <v>58.422564375</v>
      </c>
      <c r="V1735" s="68">
        <f t="shared" si="348"/>
        <v>472.41965801886789</v>
      </c>
      <c r="W1735" s="68">
        <f t="shared" si="349"/>
        <v>314.94643867924526</v>
      </c>
    </row>
    <row r="1736" spans="1:23" x14ac:dyDescent="0.25">
      <c r="A1736" s="1" t="s">
        <v>911</v>
      </c>
      <c r="B1736" s="1" t="s">
        <v>394</v>
      </c>
      <c r="C1736" s="1" t="s">
        <v>589</v>
      </c>
      <c r="D1736" s="1" t="s">
        <v>865</v>
      </c>
      <c r="E1736" s="1" t="s">
        <v>353</v>
      </c>
      <c r="F1736" s="62" t="str">
        <f t="shared" si="350"/>
        <v>60627</v>
      </c>
      <c r="G1736" s="255">
        <v>10620077</v>
      </c>
      <c r="H1736" s="1" t="s">
        <v>386</v>
      </c>
      <c r="I1736" s="61">
        <v>17</v>
      </c>
      <c r="J1736" s="61">
        <v>3</v>
      </c>
      <c r="K1736" s="61">
        <v>8</v>
      </c>
      <c r="L1736" s="69">
        <f t="shared" si="339"/>
        <v>0.51</v>
      </c>
      <c r="M1736" s="69">
        <f t="shared" si="340"/>
        <v>1.36</v>
      </c>
      <c r="N1736" s="56">
        <f>INDEX(Rate_Chart!$A$1:$AK$127,MATCH(Data!J1736,Rate_Chart!$A$1:$A$127,0),MATCH(Data!K1736,Rate_Chart!$A$1:$AK$1,0))</f>
        <v>34.751112000000006</v>
      </c>
      <c r="O1736" s="57">
        <f t="shared" si="341"/>
        <v>590.76890400000013</v>
      </c>
      <c r="P1736" s="58">
        <f t="shared" si="342"/>
        <v>417.01334400000002</v>
      </c>
      <c r="Q1736" s="58">
        <f t="shared" si="343"/>
        <v>278.00889599999999</v>
      </c>
      <c r="R1736" s="66">
        <f t="shared" si="344"/>
        <v>10.338455820000004</v>
      </c>
      <c r="S1736" s="64">
        <f t="shared" si="345"/>
        <v>63.75</v>
      </c>
      <c r="T1736" s="66">
        <f t="shared" si="346"/>
        <v>664.85735982000017</v>
      </c>
      <c r="U1736" s="68">
        <f t="shared" si="347"/>
        <v>39.109256460000012</v>
      </c>
      <c r="V1736" s="68">
        <f t="shared" si="348"/>
        <v>469.31107752000008</v>
      </c>
      <c r="W1736" s="68">
        <f t="shared" si="349"/>
        <v>312.87405168000004</v>
      </c>
    </row>
    <row r="1737" spans="1:23" x14ac:dyDescent="0.25">
      <c r="A1737" s="1" t="s">
        <v>911</v>
      </c>
      <c r="B1737" s="1" t="s">
        <v>395</v>
      </c>
      <c r="C1737" s="1" t="s">
        <v>589</v>
      </c>
      <c r="D1737" s="1" t="s">
        <v>865</v>
      </c>
      <c r="E1737" s="1" t="s">
        <v>353</v>
      </c>
      <c r="F1737" s="62" t="str">
        <f t="shared" si="350"/>
        <v>60627</v>
      </c>
      <c r="G1737" s="255">
        <v>10620077</v>
      </c>
      <c r="H1737" s="1" t="s">
        <v>386</v>
      </c>
      <c r="I1737" s="61">
        <v>8</v>
      </c>
      <c r="J1737" s="61">
        <v>3.1</v>
      </c>
      <c r="K1737" s="61">
        <v>8</v>
      </c>
      <c r="L1737" s="69">
        <f t="shared" si="339"/>
        <v>0.248</v>
      </c>
      <c r="M1737" s="69">
        <f t="shared" si="340"/>
        <v>0.64</v>
      </c>
      <c r="N1737" s="56">
        <f>INDEX(Rate_Chart!$A$1:$AK$127,MATCH(Data!J1737,Rate_Chart!$A$1:$A$127,0),MATCH(Data!K1737,Rate_Chart!$A$1:$AK$1,0))</f>
        <v>35.168112000000008</v>
      </c>
      <c r="O1737" s="57">
        <f t="shared" si="341"/>
        <v>281.34489600000006</v>
      </c>
      <c r="P1737" s="58">
        <f t="shared" si="342"/>
        <v>417.01318577075102</v>
      </c>
      <c r="Q1737" s="58">
        <f t="shared" si="343"/>
        <v>278.00879051383401</v>
      </c>
      <c r="R1737" s="66">
        <f t="shared" si="344"/>
        <v>4.9235356800000014</v>
      </c>
      <c r="S1737" s="64">
        <f t="shared" si="345"/>
        <v>30</v>
      </c>
      <c r="T1737" s="66">
        <f t="shared" si="346"/>
        <v>316.26843168000005</v>
      </c>
      <c r="U1737" s="68">
        <f t="shared" si="347"/>
        <v>39.533553960000006</v>
      </c>
      <c r="V1737" s="68">
        <f t="shared" si="348"/>
        <v>468.77731968379447</v>
      </c>
      <c r="W1737" s="68">
        <f t="shared" si="349"/>
        <v>312.51821312252963</v>
      </c>
    </row>
    <row r="1738" spans="1:23" x14ac:dyDescent="0.25">
      <c r="A1738" s="1" t="s">
        <v>912</v>
      </c>
      <c r="B1738" s="1" t="s">
        <v>394</v>
      </c>
      <c r="C1738" s="1" t="s">
        <v>589</v>
      </c>
      <c r="D1738" s="1" t="s">
        <v>865</v>
      </c>
      <c r="E1738" s="1" t="s">
        <v>353</v>
      </c>
      <c r="F1738" s="62" t="str">
        <f t="shared" si="350"/>
        <v>60627</v>
      </c>
      <c r="G1738" s="255">
        <v>10620077</v>
      </c>
      <c r="H1738" s="1" t="s">
        <v>385</v>
      </c>
      <c r="I1738" s="61">
        <v>35</v>
      </c>
      <c r="J1738" s="61">
        <v>7</v>
      </c>
      <c r="K1738" s="61">
        <v>9</v>
      </c>
      <c r="L1738" s="69">
        <f t="shared" si="339"/>
        <v>2.4500000000000002</v>
      </c>
      <c r="M1738" s="69">
        <f t="shared" si="340"/>
        <v>3.15</v>
      </c>
      <c r="N1738" s="56">
        <f>INDEX(Rate_Chart!$A$1:$AK$127,MATCH(Data!J1738,Rate_Chart!$A$1:$A$127,0),MATCH(Data!K1738,Rate_Chart!$A$1:$AK$1,0))</f>
        <v>58.45</v>
      </c>
      <c r="O1738" s="57">
        <f t="shared" si="341"/>
        <v>2045.75</v>
      </c>
      <c r="P1738" s="58">
        <f t="shared" si="342"/>
        <v>449.61538461538464</v>
      </c>
      <c r="Q1738" s="58">
        <f t="shared" si="343"/>
        <v>299.74358974358978</v>
      </c>
      <c r="R1738" s="66">
        <f t="shared" si="344"/>
        <v>35.800625000000004</v>
      </c>
      <c r="S1738" s="64">
        <f t="shared" si="345"/>
        <v>131.25</v>
      </c>
      <c r="T1738" s="66">
        <f t="shared" si="346"/>
        <v>2212.8006249999999</v>
      </c>
      <c r="U1738" s="68">
        <f t="shared" si="347"/>
        <v>63.222874999999995</v>
      </c>
      <c r="V1738" s="68">
        <f t="shared" si="348"/>
        <v>486.32980769230761</v>
      </c>
      <c r="W1738" s="68">
        <f t="shared" si="349"/>
        <v>324.21987179487172</v>
      </c>
    </row>
    <row r="1739" spans="1:23" x14ac:dyDescent="0.25">
      <c r="A1739" s="1" t="s">
        <v>912</v>
      </c>
      <c r="B1739" s="1" t="s">
        <v>394</v>
      </c>
      <c r="C1739" s="1" t="s">
        <v>589</v>
      </c>
      <c r="D1739" s="1" t="s">
        <v>865</v>
      </c>
      <c r="E1739" s="1" t="s">
        <v>353</v>
      </c>
      <c r="F1739" s="62" t="str">
        <f t="shared" si="350"/>
        <v>60627</v>
      </c>
      <c r="G1739" s="255">
        <v>10620077</v>
      </c>
      <c r="H1739" s="1" t="s">
        <v>386</v>
      </c>
      <c r="I1739" s="61">
        <v>38</v>
      </c>
      <c r="J1739" s="61">
        <v>3</v>
      </c>
      <c r="K1739" s="61">
        <v>8</v>
      </c>
      <c r="L1739" s="69">
        <f t="shared" si="339"/>
        <v>1.1399999999999999</v>
      </c>
      <c r="M1739" s="69">
        <f t="shared" si="340"/>
        <v>3.04</v>
      </c>
      <c r="N1739" s="56">
        <f>INDEX(Rate_Chart!$A$1:$AK$127,MATCH(Data!J1739,Rate_Chart!$A$1:$A$127,0),MATCH(Data!K1739,Rate_Chart!$A$1:$AK$1,0))</f>
        <v>34.751112000000006</v>
      </c>
      <c r="O1739" s="57">
        <f t="shared" si="341"/>
        <v>1320.5422560000002</v>
      </c>
      <c r="P1739" s="58">
        <f t="shared" si="342"/>
        <v>417.01334400000002</v>
      </c>
      <c r="Q1739" s="58">
        <f t="shared" si="343"/>
        <v>278.00889599999999</v>
      </c>
      <c r="R1739" s="66">
        <f t="shared" si="344"/>
        <v>23.109489480000004</v>
      </c>
      <c r="S1739" s="64">
        <f t="shared" si="345"/>
        <v>142.5</v>
      </c>
      <c r="T1739" s="66">
        <f t="shared" si="346"/>
        <v>1486.1517454800003</v>
      </c>
      <c r="U1739" s="68">
        <f t="shared" si="347"/>
        <v>39.109256460000005</v>
      </c>
      <c r="V1739" s="68">
        <f t="shared" si="348"/>
        <v>469.31107752000003</v>
      </c>
      <c r="W1739" s="68">
        <f t="shared" si="349"/>
        <v>312.87405168000004</v>
      </c>
    </row>
    <row r="1740" spans="1:23" x14ac:dyDescent="0.25">
      <c r="A1740" s="1" t="s">
        <v>912</v>
      </c>
      <c r="B1740" s="1" t="s">
        <v>395</v>
      </c>
      <c r="C1740" s="1" t="s">
        <v>589</v>
      </c>
      <c r="D1740" s="1" t="s">
        <v>865</v>
      </c>
      <c r="E1740" s="1" t="s">
        <v>353</v>
      </c>
      <c r="F1740" s="62" t="str">
        <f t="shared" si="350"/>
        <v>60627</v>
      </c>
      <c r="G1740" s="255">
        <v>10620077</v>
      </c>
      <c r="H1740" s="1" t="s">
        <v>386</v>
      </c>
      <c r="I1740" s="61">
        <v>21</v>
      </c>
      <c r="J1740" s="61">
        <v>3.8</v>
      </c>
      <c r="K1740" s="61">
        <v>8.1</v>
      </c>
      <c r="L1740" s="69">
        <f t="shared" si="339"/>
        <v>0.79799999999999993</v>
      </c>
      <c r="M1740" s="69">
        <f t="shared" si="340"/>
        <v>1.7009999999999998</v>
      </c>
      <c r="N1740" s="56">
        <f>INDEX(Rate_Chart!$A$1:$AK$127,MATCH(Data!J1740,Rate_Chart!$A$1:$A$127,0),MATCH(Data!K1740,Rate_Chart!$A$1:$AK$1,0))</f>
        <v>38.365125900000002</v>
      </c>
      <c r="O1740" s="57">
        <f t="shared" si="341"/>
        <v>805.66764390000003</v>
      </c>
      <c r="P1740" s="58">
        <f t="shared" si="342"/>
        <v>417.01223804347831</v>
      </c>
      <c r="Q1740" s="58">
        <f t="shared" si="343"/>
        <v>278.00815869565218</v>
      </c>
      <c r="R1740" s="66">
        <f t="shared" si="344"/>
        <v>14.099183768250002</v>
      </c>
      <c r="S1740" s="64">
        <f t="shared" si="345"/>
        <v>78.75</v>
      </c>
      <c r="T1740" s="66">
        <f t="shared" si="346"/>
        <v>898.51682766825002</v>
      </c>
      <c r="U1740" s="68">
        <f t="shared" si="347"/>
        <v>42.786515603250002</v>
      </c>
      <c r="V1740" s="68">
        <f t="shared" si="348"/>
        <v>465.07082177445653</v>
      </c>
      <c r="W1740" s="68">
        <f t="shared" si="349"/>
        <v>310.04721451630434</v>
      </c>
    </row>
    <row r="1741" spans="1:23" x14ac:dyDescent="0.25">
      <c r="A1741" s="1" t="s">
        <v>913</v>
      </c>
      <c r="B1741" s="1" t="s">
        <v>394</v>
      </c>
      <c r="C1741" s="1" t="s">
        <v>589</v>
      </c>
      <c r="D1741" s="1" t="s">
        <v>865</v>
      </c>
      <c r="E1741" s="1" t="s">
        <v>353</v>
      </c>
      <c r="F1741" s="62" t="str">
        <f t="shared" si="350"/>
        <v>60627</v>
      </c>
      <c r="G1741" s="255">
        <v>10620077</v>
      </c>
      <c r="H1741" s="1" t="s">
        <v>385</v>
      </c>
      <c r="I1741" s="61">
        <v>36</v>
      </c>
      <c r="J1741" s="61">
        <v>6.4</v>
      </c>
      <c r="K1741" s="61">
        <v>8.8000000000000007</v>
      </c>
      <c r="L1741" s="69">
        <f t="shared" si="339"/>
        <v>2.3040000000000003</v>
      </c>
      <c r="M1741" s="69">
        <f t="shared" si="340"/>
        <v>3.1680000000000001</v>
      </c>
      <c r="N1741" s="56">
        <f>INDEX(Rate_Chart!$A$1:$AK$127,MATCH(Data!J1741,Rate_Chart!$A$1:$A$127,0),MATCH(Data!K1741,Rate_Chart!$A$1:$AK$1,0))</f>
        <v>52.9056</v>
      </c>
      <c r="O1741" s="57">
        <f t="shared" si="341"/>
        <v>1904.6016</v>
      </c>
      <c r="P1741" s="58">
        <f t="shared" si="342"/>
        <v>431.29565217391303</v>
      </c>
      <c r="Q1741" s="58">
        <f t="shared" si="343"/>
        <v>287.53043478260867</v>
      </c>
      <c r="R1741" s="66">
        <f t="shared" si="344"/>
        <v>33.330528000000001</v>
      </c>
      <c r="S1741" s="64">
        <f t="shared" si="345"/>
        <v>135</v>
      </c>
      <c r="T1741" s="66">
        <f t="shared" si="346"/>
        <v>2072.9321279999999</v>
      </c>
      <c r="U1741" s="68">
        <f t="shared" si="347"/>
        <v>57.581447999999995</v>
      </c>
      <c r="V1741" s="68">
        <f t="shared" si="348"/>
        <v>469.4139782608695</v>
      </c>
      <c r="W1741" s="68">
        <f t="shared" si="349"/>
        <v>312.94265217391302</v>
      </c>
    </row>
    <row r="1742" spans="1:23" x14ac:dyDescent="0.25">
      <c r="A1742" s="1" t="s">
        <v>913</v>
      </c>
      <c r="B1742" s="1" t="s">
        <v>394</v>
      </c>
      <c r="C1742" s="1" t="s">
        <v>589</v>
      </c>
      <c r="D1742" s="1" t="s">
        <v>865</v>
      </c>
      <c r="E1742" s="1" t="s">
        <v>353</v>
      </c>
      <c r="F1742" s="62" t="str">
        <f t="shared" si="350"/>
        <v>60627</v>
      </c>
      <c r="G1742" s="255">
        <v>10620077</v>
      </c>
      <c r="H1742" s="1" t="s">
        <v>386</v>
      </c>
      <c r="I1742" s="61">
        <v>41</v>
      </c>
      <c r="J1742" s="61">
        <v>3</v>
      </c>
      <c r="K1742" s="61">
        <v>8</v>
      </c>
      <c r="L1742" s="69">
        <f t="shared" si="339"/>
        <v>1.23</v>
      </c>
      <c r="M1742" s="69">
        <f t="shared" si="340"/>
        <v>3.28</v>
      </c>
      <c r="N1742" s="56">
        <f>INDEX(Rate_Chart!$A$1:$AK$127,MATCH(Data!J1742,Rate_Chart!$A$1:$A$127,0),MATCH(Data!K1742,Rate_Chart!$A$1:$AK$1,0))</f>
        <v>34.751112000000006</v>
      </c>
      <c r="O1742" s="57">
        <f t="shared" si="341"/>
        <v>1424.7955920000002</v>
      </c>
      <c r="P1742" s="58">
        <f t="shared" si="342"/>
        <v>417.01334400000002</v>
      </c>
      <c r="Q1742" s="58">
        <f t="shared" si="343"/>
        <v>278.00889599999999</v>
      </c>
      <c r="R1742" s="66">
        <f t="shared" si="344"/>
        <v>24.933922860000006</v>
      </c>
      <c r="S1742" s="64">
        <f t="shared" si="345"/>
        <v>153.75</v>
      </c>
      <c r="T1742" s="66">
        <f t="shared" si="346"/>
        <v>1603.4795148600001</v>
      </c>
      <c r="U1742" s="68">
        <f t="shared" si="347"/>
        <v>39.109256460000005</v>
      </c>
      <c r="V1742" s="68">
        <f t="shared" si="348"/>
        <v>469.31107752000003</v>
      </c>
      <c r="W1742" s="68">
        <f t="shared" si="349"/>
        <v>312.87405168000004</v>
      </c>
    </row>
    <row r="1743" spans="1:23" x14ac:dyDescent="0.25">
      <c r="A1743" s="1" t="s">
        <v>913</v>
      </c>
      <c r="B1743" s="1" t="s">
        <v>395</v>
      </c>
      <c r="C1743" s="1" t="s">
        <v>589</v>
      </c>
      <c r="D1743" s="1" t="s">
        <v>865</v>
      </c>
      <c r="E1743" s="1" t="s">
        <v>353</v>
      </c>
      <c r="F1743" s="62" t="str">
        <f t="shared" si="350"/>
        <v>60627</v>
      </c>
      <c r="G1743" s="255">
        <v>10620077</v>
      </c>
      <c r="H1743" s="1" t="s">
        <v>386</v>
      </c>
      <c r="I1743" s="61">
        <v>10</v>
      </c>
      <c r="J1743" s="61">
        <v>3.6</v>
      </c>
      <c r="K1743" s="61">
        <v>8.4</v>
      </c>
      <c r="L1743" s="69">
        <f t="shared" ref="L1743:L1806" si="351">J1743*I1743/100</f>
        <v>0.36</v>
      </c>
      <c r="M1743" s="69">
        <f t="shared" ref="M1743:M1806" si="352">K1743*I1743/100</f>
        <v>0.84</v>
      </c>
      <c r="N1743" s="56">
        <f>INDEX(Rate_Chart!$A$1:$AK$127,MATCH(Data!J1743,Rate_Chart!$A$1:$A$127,0),MATCH(Data!K1743,Rate_Chart!$A$1:$AK$1,0))</f>
        <v>38.365167600000007</v>
      </c>
      <c r="O1743" s="57">
        <f t="shared" ref="O1743:O1806" si="353">N1743*I1743</f>
        <v>383.65167600000007</v>
      </c>
      <c r="P1743" s="58">
        <f t="shared" ref="P1743:P1806" si="354">N1743/(J1743%+K1743%*2/3)</f>
        <v>417.01269130434792</v>
      </c>
      <c r="Q1743" s="58">
        <f t="shared" ref="Q1743:Q1806" si="355">P1743*2/3</f>
        <v>278.00846086956528</v>
      </c>
      <c r="R1743" s="66">
        <f t="shared" ref="R1743:R1806" si="356">O1743*1.75%</f>
        <v>6.7139043300000019</v>
      </c>
      <c r="S1743" s="64">
        <f t="shared" ref="S1743:S1806" si="357">I1743*3.75</f>
        <v>37.5</v>
      </c>
      <c r="T1743" s="66">
        <f t="shared" ref="T1743:T1806" si="358">R1743+S1743+O1743</f>
        <v>427.86558033000006</v>
      </c>
      <c r="U1743" s="68">
        <f t="shared" ref="U1743:U1806" si="359">T1743/I1743</f>
        <v>42.786558033000006</v>
      </c>
      <c r="V1743" s="68">
        <f t="shared" ref="V1743:V1806" si="360">U1743/(J1743%+K1743%*2/3)</f>
        <v>465.07128296739137</v>
      </c>
      <c r="W1743" s="68">
        <f t="shared" ref="W1743:W1806" si="361">V1743*2/3</f>
        <v>310.04752197826093</v>
      </c>
    </row>
    <row r="1744" spans="1:23" x14ac:dyDescent="0.25">
      <c r="A1744" s="1" t="s">
        <v>914</v>
      </c>
      <c r="B1744" s="1" t="s">
        <v>394</v>
      </c>
      <c r="C1744" s="1" t="s">
        <v>589</v>
      </c>
      <c r="D1744" s="1" t="s">
        <v>865</v>
      </c>
      <c r="E1744" s="1" t="s">
        <v>353</v>
      </c>
      <c r="F1744" s="62" t="str">
        <f t="shared" si="350"/>
        <v>60627</v>
      </c>
      <c r="G1744" s="255">
        <v>10620077</v>
      </c>
      <c r="H1744" s="1" t="s">
        <v>385</v>
      </c>
      <c r="I1744" s="61">
        <v>36</v>
      </c>
      <c r="J1744" s="61">
        <v>6.6</v>
      </c>
      <c r="K1744" s="61">
        <v>8.8000000000000007</v>
      </c>
      <c r="L1744" s="69">
        <f t="shared" si="351"/>
        <v>2.3759999999999999</v>
      </c>
      <c r="M1744" s="69">
        <f t="shared" si="352"/>
        <v>3.1680000000000001</v>
      </c>
      <c r="N1744" s="56">
        <f>INDEX(Rate_Chart!$A$1:$AK$127,MATCH(Data!J1744,Rate_Chart!$A$1:$A$127,0),MATCH(Data!K1744,Rate_Chart!$A$1:$AK$1,0))</f>
        <v>54.558900000000001</v>
      </c>
      <c r="O1744" s="57">
        <f t="shared" si="353"/>
        <v>1964.1204</v>
      </c>
      <c r="P1744" s="58">
        <f t="shared" si="354"/>
        <v>437.63823529411764</v>
      </c>
      <c r="Q1744" s="58">
        <f t="shared" si="355"/>
        <v>291.75882352941176</v>
      </c>
      <c r="R1744" s="66">
        <f t="shared" si="356"/>
        <v>34.372107000000007</v>
      </c>
      <c r="S1744" s="64">
        <f t="shared" si="357"/>
        <v>135</v>
      </c>
      <c r="T1744" s="66">
        <f t="shared" si="358"/>
        <v>2133.4925069999999</v>
      </c>
      <c r="U1744" s="68">
        <f t="shared" si="359"/>
        <v>59.263680749999999</v>
      </c>
      <c r="V1744" s="68">
        <f t="shared" si="360"/>
        <v>475.37711831550797</v>
      </c>
      <c r="W1744" s="68">
        <f t="shared" si="361"/>
        <v>316.91807887700531</v>
      </c>
    </row>
    <row r="1745" spans="1:23" x14ac:dyDescent="0.25">
      <c r="A1745" s="1" t="s">
        <v>914</v>
      </c>
      <c r="B1745" s="1" t="s">
        <v>394</v>
      </c>
      <c r="C1745" s="1" t="s">
        <v>589</v>
      </c>
      <c r="D1745" s="1" t="s">
        <v>865</v>
      </c>
      <c r="E1745" s="1" t="s">
        <v>353</v>
      </c>
      <c r="F1745" s="62" t="str">
        <f t="shared" si="350"/>
        <v>60627</v>
      </c>
      <c r="G1745" s="255">
        <v>10620077</v>
      </c>
      <c r="H1745" s="1" t="s">
        <v>386</v>
      </c>
      <c r="I1745" s="61">
        <v>16</v>
      </c>
      <c r="J1745" s="61">
        <v>3.2</v>
      </c>
      <c r="K1745" s="61">
        <v>8</v>
      </c>
      <c r="L1745" s="69">
        <f t="shared" si="351"/>
        <v>0.51200000000000001</v>
      </c>
      <c r="M1745" s="69">
        <f t="shared" si="352"/>
        <v>1.28</v>
      </c>
      <c r="N1745" s="56">
        <f>INDEX(Rate_Chart!$A$1:$AK$127,MATCH(Data!J1745,Rate_Chart!$A$1:$A$127,0),MATCH(Data!K1745,Rate_Chart!$A$1:$AK$1,0))</f>
        <v>35.585112000000002</v>
      </c>
      <c r="O1745" s="57">
        <f t="shared" si="353"/>
        <v>569.36179200000004</v>
      </c>
      <c r="P1745" s="58">
        <f t="shared" si="354"/>
        <v>417.01303124999998</v>
      </c>
      <c r="Q1745" s="58">
        <f t="shared" si="355"/>
        <v>278.00868750000001</v>
      </c>
      <c r="R1745" s="66">
        <f t="shared" si="356"/>
        <v>9.9638313600000021</v>
      </c>
      <c r="S1745" s="64">
        <f t="shared" si="357"/>
        <v>60</v>
      </c>
      <c r="T1745" s="66">
        <f t="shared" si="358"/>
        <v>639.32562336000001</v>
      </c>
      <c r="U1745" s="68">
        <f t="shared" si="359"/>
        <v>39.957851460000001</v>
      </c>
      <c r="V1745" s="68">
        <f t="shared" si="360"/>
        <v>468.25607179687495</v>
      </c>
      <c r="W1745" s="68">
        <f t="shared" si="361"/>
        <v>312.17071453124998</v>
      </c>
    </row>
    <row r="1746" spans="1:23" x14ac:dyDescent="0.25">
      <c r="A1746" s="1" t="s">
        <v>914</v>
      </c>
      <c r="B1746" s="1" t="s">
        <v>395</v>
      </c>
      <c r="C1746" s="1" t="s">
        <v>589</v>
      </c>
      <c r="D1746" s="1" t="s">
        <v>865</v>
      </c>
      <c r="E1746" s="1" t="s">
        <v>353</v>
      </c>
      <c r="F1746" s="62" t="str">
        <f t="shared" si="350"/>
        <v>60627</v>
      </c>
      <c r="G1746" s="255">
        <v>10620077</v>
      </c>
      <c r="H1746" s="1" t="s">
        <v>386</v>
      </c>
      <c r="I1746" s="61">
        <v>12</v>
      </c>
      <c r="J1746" s="61">
        <v>3.6</v>
      </c>
      <c r="K1746" s="61">
        <v>8.1</v>
      </c>
      <c r="L1746" s="69">
        <f t="shared" si="351"/>
        <v>0.43200000000000005</v>
      </c>
      <c r="M1746" s="69">
        <f t="shared" si="352"/>
        <v>0.97199999999999986</v>
      </c>
      <c r="N1746" s="56">
        <f>INDEX(Rate_Chart!$A$1:$AK$127,MATCH(Data!J1746,Rate_Chart!$A$1:$A$127,0),MATCH(Data!K1746,Rate_Chart!$A$1:$AK$1,0))</f>
        <v>37.531125900000006</v>
      </c>
      <c r="O1746" s="57">
        <f t="shared" si="353"/>
        <v>450.37351080000008</v>
      </c>
      <c r="P1746" s="58">
        <f t="shared" si="354"/>
        <v>417.01251000000008</v>
      </c>
      <c r="Q1746" s="58">
        <f t="shared" si="355"/>
        <v>278.00834000000003</v>
      </c>
      <c r="R1746" s="66">
        <f t="shared" si="356"/>
        <v>7.8815364390000022</v>
      </c>
      <c r="S1746" s="64">
        <f t="shared" si="357"/>
        <v>45</v>
      </c>
      <c r="T1746" s="66">
        <f t="shared" si="358"/>
        <v>503.25504723900008</v>
      </c>
      <c r="U1746" s="68">
        <f t="shared" si="359"/>
        <v>41.937920603250006</v>
      </c>
      <c r="V1746" s="68">
        <f t="shared" si="360"/>
        <v>465.97689559166673</v>
      </c>
      <c r="W1746" s="68">
        <f t="shared" si="361"/>
        <v>310.6512637277778</v>
      </c>
    </row>
    <row r="1747" spans="1:23" x14ac:dyDescent="0.25">
      <c r="A1747" s="1" t="s">
        <v>915</v>
      </c>
      <c r="B1747" s="1" t="s">
        <v>394</v>
      </c>
      <c r="C1747" s="1" t="s">
        <v>589</v>
      </c>
      <c r="D1747" s="1" t="s">
        <v>865</v>
      </c>
      <c r="E1747" s="1" t="s">
        <v>353</v>
      </c>
      <c r="F1747" s="62" t="str">
        <f t="shared" si="350"/>
        <v>60627</v>
      </c>
      <c r="G1747" s="255">
        <v>10620077</v>
      </c>
      <c r="H1747" s="1" t="s">
        <v>385</v>
      </c>
      <c r="I1747" s="61">
        <v>27</v>
      </c>
      <c r="J1747" s="61">
        <v>6.5</v>
      </c>
      <c r="K1747" s="61">
        <v>8.8000000000000007</v>
      </c>
      <c r="L1747" s="69">
        <f t="shared" si="351"/>
        <v>1.7549999999999999</v>
      </c>
      <c r="M1747" s="69">
        <f t="shared" si="352"/>
        <v>2.3760000000000003</v>
      </c>
      <c r="N1747" s="56">
        <f>INDEX(Rate_Chart!$A$1:$AK$127,MATCH(Data!J1747,Rate_Chart!$A$1:$A$127,0),MATCH(Data!K1747,Rate_Chart!$A$1:$AK$1,0))</f>
        <v>53.732250000000001</v>
      </c>
      <c r="O1747" s="57">
        <f t="shared" si="353"/>
        <v>1450.7707499999999</v>
      </c>
      <c r="P1747" s="58">
        <f t="shared" si="354"/>
        <v>434.49258760107813</v>
      </c>
      <c r="Q1747" s="58">
        <f t="shared" si="355"/>
        <v>289.66172506738542</v>
      </c>
      <c r="R1747" s="66">
        <f t="shared" si="356"/>
        <v>25.388488125000002</v>
      </c>
      <c r="S1747" s="64">
        <f t="shared" si="357"/>
        <v>101.25</v>
      </c>
      <c r="T1747" s="66">
        <f t="shared" si="358"/>
        <v>1577.409238125</v>
      </c>
      <c r="U1747" s="68">
        <f t="shared" si="359"/>
        <v>58.422564375</v>
      </c>
      <c r="V1747" s="68">
        <f t="shared" si="360"/>
        <v>472.41965801886789</v>
      </c>
      <c r="W1747" s="68">
        <f t="shared" si="361"/>
        <v>314.94643867924526</v>
      </c>
    </row>
    <row r="1748" spans="1:23" x14ac:dyDescent="0.25">
      <c r="A1748" s="1" t="s">
        <v>915</v>
      </c>
      <c r="B1748" s="1" t="s">
        <v>394</v>
      </c>
      <c r="C1748" s="1" t="s">
        <v>589</v>
      </c>
      <c r="D1748" s="1" t="s">
        <v>865</v>
      </c>
      <c r="E1748" s="1" t="s">
        <v>353</v>
      </c>
      <c r="F1748" s="62" t="str">
        <f t="shared" si="350"/>
        <v>60627</v>
      </c>
      <c r="G1748" s="255">
        <v>10620077</v>
      </c>
      <c r="H1748" s="1" t="s">
        <v>386</v>
      </c>
      <c r="I1748" s="61">
        <v>19</v>
      </c>
      <c r="J1748" s="61">
        <v>3.4</v>
      </c>
      <c r="K1748" s="61">
        <v>8</v>
      </c>
      <c r="L1748" s="69">
        <f t="shared" si="351"/>
        <v>0.64599999999999991</v>
      </c>
      <c r="M1748" s="69">
        <f t="shared" si="352"/>
        <v>1.52</v>
      </c>
      <c r="N1748" s="56">
        <f>INDEX(Rate_Chart!$A$1:$AK$127,MATCH(Data!J1748,Rate_Chart!$A$1:$A$127,0),MATCH(Data!K1748,Rate_Chart!$A$1:$AK$1,0))</f>
        <v>36.419112000000005</v>
      </c>
      <c r="O1748" s="57">
        <f t="shared" si="353"/>
        <v>691.9631280000001</v>
      </c>
      <c r="P1748" s="58">
        <f t="shared" si="354"/>
        <v>417.01273282442747</v>
      </c>
      <c r="Q1748" s="58">
        <f t="shared" si="355"/>
        <v>278.00848854961833</v>
      </c>
      <c r="R1748" s="66">
        <f t="shared" si="356"/>
        <v>12.109354740000002</v>
      </c>
      <c r="S1748" s="64">
        <f t="shared" si="357"/>
        <v>71.25</v>
      </c>
      <c r="T1748" s="66">
        <f t="shared" si="358"/>
        <v>775.32248274000005</v>
      </c>
      <c r="U1748" s="68">
        <f t="shared" si="359"/>
        <v>40.806446460000004</v>
      </c>
      <c r="V1748" s="68">
        <f t="shared" si="360"/>
        <v>467.24938694656487</v>
      </c>
      <c r="W1748" s="68">
        <f t="shared" si="361"/>
        <v>311.49959129770991</v>
      </c>
    </row>
    <row r="1749" spans="1:23" x14ac:dyDescent="0.25">
      <c r="A1749" s="1" t="s">
        <v>915</v>
      </c>
      <c r="B1749" s="1" t="s">
        <v>395</v>
      </c>
      <c r="C1749" s="1" t="s">
        <v>589</v>
      </c>
      <c r="D1749" s="1" t="s">
        <v>865</v>
      </c>
      <c r="E1749" s="1" t="s">
        <v>353</v>
      </c>
      <c r="F1749" s="62" t="str">
        <f t="shared" si="350"/>
        <v>60627</v>
      </c>
      <c r="G1749" s="255">
        <v>10620077</v>
      </c>
      <c r="H1749" s="1" t="s">
        <v>386</v>
      </c>
      <c r="I1749" s="61">
        <v>7</v>
      </c>
      <c r="J1749" s="61">
        <v>3.4</v>
      </c>
      <c r="K1749" s="61">
        <v>8</v>
      </c>
      <c r="L1749" s="69">
        <f t="shared" si="351"/>
        <v>0.23800000000000002</v>
      </c>
      <c r="M1749" s="69">
        <f t="shared" si="352"/>
        <v>0.56000000000000005</v>
      </c>
      <c r="N1749" s="56">
        <f>INDEX(Rate_Chart!$A$1:$AK$127,MATCH(Data!J1749,Rate_Chart!$A$1:$A$127,0),MATCH(Data!K1749,Rate_Chart!$A$1:$AK$1,0))</f>
        <v>36.419112000000005</v>
      </c>
      <c r="O1749" s="57">
        <f t="shared" si="353"/>
        <v>254.93378400000003</v>
      </c>
      <c r="P1749" s="58">
        <f t="shared" si="354"/>
        <v>417.01273282442747</v>
      </c>
      <c r="Q1749" s="58">
        <f t="shared" si="355"/>
        <v>278.00848854961833</v>
      </c>
      <c r="R1749" s="66">
        <f t="shared" si="356"/>
        <v>4.4613412200000013</v>
      </c>
      <c r="S1749" s="64">
        <f t="shared" si="357"/>
        <v>26.25</v>
      </c>
      <c r="T1749" s="66">
        <f t="shared" si="358"/>
        <v>285.64512522000001</v>
      </c>
      <c r="U1749" s="68">
        <f t="shared" si="359"/>
        <v>40.806446460000004</v>
      </c>
      <c r="V1749" s="68">
        <f t="shared" si="360"/>
        <v>467.24938694656487</v>
      </c>
      <c r="W1749" s="68">
        <f t="shared" si="361"/>
        <v>311.49959129770991</v>
      </c>
    </row>
    <row r="1750" spans="1:23" x14ac:dyDescent="0.25">
      <c r="A1750" s="1" t="s">
        <v>916</v>
      </c>
      <c r="B1750" s="1" t="s">
        <v>394</v>
      </c>
      <c r="C1750" s="1" t="s">
        <v>589</v>
      </c>
      <c r="D1750" s="1" t="s">
        <v>865</v>
      </c>
      <c r="E1750" s="1" t="s">
        <v>353</v>
      </c>
      <c r="F1750" s="62" t="str">
        <f t="shared" si="350"/>
        <v>60627</v>
      </c>
      <c r="G1750" s="255">
        <v>10620077</v>
      </c>
      <c r="H1750" s="1" t="s">
        <v>385</v>
      </c>
      <c r="I1750" s="61">
        <v>30</v>
      </c>
      <c r="J1750" s="61">
        <v>6.7</v>
      </c>
      <c r="K1750" s="61">
        <v>8.8000000000000007</v>
      </c>
      <c r="L1750" s="69">
        <f t="shared" si="351"/>
        <v>2.0099999999999998</v>
      </c>
      <c r="M1750" s="69">
        <f t="shared" si="352"/>
        <v>2.64</v>
      </c>
      <c r="N1750" s="56">
        <f>INDEX(Rate_Chart!$A$1:$AK$127,MATCH(Data!J1750,Rate_Chart!$A$1:$A$127,0),MATCH(Data!K1750,Rate_Chart!$A$1:$AK$1,0))</f>
        <v>55.385550000000002</v>
      </c>
      <c r="O1750" s="57">
        <f t="shared" si="353"/>
        <v>1661.5665000000001</v>
      </c>
      <c r="P1750" s="58">
        <f t="shared" si="354"/>
        <v>440.73381962864721</v>
      </c>
      <c r="Q1750" s="58">
        <f t="shared" si="355"/>
        <v>293.82254641909816</v>
      </c>
      <c r="R1750" s="66">
        <f t="shared" si="356"/>
        <v>29.077413750000005</v>
      </c>
      <c r="S1750" s="64">
        <f t="shared" si="357"/>
        <v>112.5</v>
      </c>
      <c r="T1750" s="66">
        <f t="shared" si="358"/>
        <v>1803.1439137500001</v>
      </c>
      <c r="U1750" s="68">
        <f t="shared" si="359"/>
        <v>60.104797125000005</v>
      </c>
      <c r="V1750" s="68">
        <f t="shared" si="360"/>
        <v>478.28751027851456</v>
      </c>
      <c r="W1750" s="68">
        <f t="shared" si="361"/>
        <v>318.85834018567635</v>
      </c>
    </row>
    <row r="1751" spans="1:23" x14ac:dyDescent="0.25">
      <c r="A1751" s="1" t="s">
        <v>916</v>
      </c>
      <c r="B1751" s="1" t="s">
        <v>394</v>
      </c>
      <c r="C1751" s="1" t="s">
        <v>589</v>
      </c>
      <c r="D1751" s="1" t="s">
        <v>865</v>
      </c>
      <c r="E1751" s="1" t="s">
        <v>353</v>
      </c>
      <c r="F1751" s="62" t="str">
        <f t="shared" si="350"/>
        <v>60627</v>
      </c>
      <c r="G1751" s="255">
        <v>10620077</v>
      </c>
      <c r="H1751" s="1" t="s">
        <v>386</v>
      </c>
      <c r="I1751" s="61">
        <v>41</v>
      </c>
      <c r="J1751" s="61">
        <v>3</v>
      </c>
      <c r="K1751" s="61">
        <v>8</v>
      </c>
      <c r="L1751" s="69">
        <f t="shared" si="351"/>
        <v>1.23</v>
      </c>
      <c r="M1751" s="69">
        <f t="shared" si="352"/>
        <v>3.28</v>
      </c>
      <c r="N1751" s="56">
        <f>INDEX(Rate_Chart!$A$1:$AK$127,MATCH(Data!J1751,Rate_Chart!$A$1:$A$127,0),MATCH(Data!K1751,Rate_Chart!$A$1:$AK$1,0))</f>
        <v>34.751112000000006</v>
      </c>
      <c r="O1751" s="57">
        <f t="shared" si="353"/>
        <v>1424.7955920000002</v>
      </c>
      <c r="P1751" s="58">
        <f t="shared" si="354"/>
        <v>417.01334400000002</v>
      </c>
      <c r="Q1751" s="58">
        <f t="shared" si="355"/>
        <v>278.00889599999999</v>
      </c>
      <c r="R1751" s="66">
        <f t="shared" si="356"/>
        <v>24.933922860000006</v>
      </c>
      <c r="S1751" s="64">
        <f t="shared" si="357"/>
        <v>153.75</v>
      </c>
      <c r="T1751" s="66">
        <f t="shared" si="358"/>
        <v>1603.4795148600001</v>
      </c>
      <c r="U1751" s="68">
        <f t="shared" si="359"/>
        <v>39.109256460000005</v>
      </c>
      <c r="V1751" s="68">
        <f t="shared" si="360"/>
        <v>469.31107752000003</v>
      </c>
      <c r="W1751" s="68">
        <f t="shared" si="361"/>
        <v>312.87405168000004</v>
      </c>
    </row>
    <row r="1752" spans="1:23" x14ac:dyDescent="0.25">
      <c r="A1752" s="1" t="s">
        <v>916</v>
      </c>
      <c r="B1752" s="1" t="s">
        <v>395</v>
      </c>
      <c r="C1752" s="1" t="s">
        <v>589</v>
      </c>
      <c r="D1752" s="1" t="s">
        <v>865</v>
      </c>
      <c r="E1752" s="1" t="s">
        <v>353</v>
      </c>
      <c r="F1752" s="62" t="str">
        <f t="shared" si="350"/>
        <v>60627</v>
      </c>
      <c r="G1752" s="255">
        <v>10620077</v>
      </c>
      <c r="H1752" s="1" t="s">
        <v>386</v>
      </c>
      <c r="I1752" s="61">
        <v>16</v>
      </c>
      <c r="J1752" s="61">
        <v>3.1</v>
      </c>
      <c r="K1752" s="61">
        <v>8.1</v>
      </c>
      <c r="L1752" s="69">
        <f t="shared" si="351"/>
        <v>0.496</v>
      </c>
      <c r="M1752" s="69">
        <f t="shared" si="352"/>
        <v>1.296</v>
      </c>
      <c r="N1752" s="56">
        <f>INDEX(Rate_Chart!$A$1:$AK$127,MATCH(Data!J1752,Rate_Chart!$A$1:$A$127,0),MATCH(Data!K1752,Rate_Chart!$A$1:$AK$1,0))</f>
        <v>35.446125899999998</v>
      </c>
      <c r="O1752" s="57">
        <f t="shared" si="353"/>
        <v>567.13801439999997</v>
      </c>
      <c r="P1752" s="58">
        <f t="shared" si="354"/>
        <v>417.01324588235298</v>
      </c>
      <c r="Q1752" s="58">
        <f t="shared" si="355"/>
        <v>278.0088305882353</v>
      </c>
      <c r="R1752" s="66">
        <f t="shared" si="356"/>
        <v>9.9249152519999999</v>
      </c>
      <c r="S1752" s="64">
        <f t="shared" si="357"/>
        <v>60</v>
      </c>
      <c r="T1752" s="66">
        <f t="shared" si="358"/>
        <v>637.06292965199998</v>
      </c>
      <c r="U1752" s="68">
        <f t="shared" si="359"/>
        <v>39.816433103249999</v>
      </c>
      <c r="V1752" s="68">
        <f t="shared" si="360"/>
        <v>468.42862474411766</v>
      </c>
      <c r="W1752" s="68">
        <f t="shared" si="361"/>
        <v>312.28574982941177</v>
      </c>
    </row>
    <row r="1753" spans="1:23" x14ac:dyDescent="0.25">
      <c r="A1753" s="1" t="s">
        <v>917</v>
      </c>
      <c r="B1753" s="1" t="s">
        <v>394</v>
      </c>
      <c r="C1753" s="1" t="s">
        <v>589</v>
      </c>
      <c r="D1753" s="1" t="s">
        <v>865</v>
      </c>
      <c r="E1753" s="1" t="s">
        <v>353</v>
      </c>
      <c r="F1753" s="62" t="str">
        <f t="shared" si="350"/>
        <v>60627</v>
      </c>
      <c r="G1753" s="255">
        <v>10620077</v>
      </c>
      <c r="H1753" s="1" t="s">
        <v>385</v>
      </c>
      <c r="I1753" s="61">
        <v>40</v>
      </c>
      <c r="J1753" s="61">
        <v>7</v>
      </c>
      <c r="K1753" s="61">
        <v>8.8000000000000007</v>
      </c>
      <c r="L1753" s="69">
        <f t="shared" si="351"/>
        <v>2.8</v>
      </c>
      <c r="M1753" s="69">
        <f t="shared" si="352"/>
        <v>3.52</v>
      </c>
      <c r="N1753" s="56">
        <f>INDEX(Rate_Chart!$A$1:$AK$127,MATCH(Data!J1753,Rate_Chart!$A$1:$A$127,0),MATCH(Data!K1753,Rate_Chart!$A$1:$AK$1,0))</f>
        <v>57.865500000000004</v>
      </c>
      <c r="O1753" s="57">
        <f t="shared" si="353"/>
        <v>2314.6200000000003</v>
      </c>
      <c r="P1753" s="58">
        <f t="shared" si="354"/>
        <v>449.73186528497411</v>
      </c>
      <c r="Q1753" s="58">
        <f t="shared" si="355"/>
        <v>299.82124352331607</v>
      </c>
      <c r="R1753" s="66">
        <f t="shared" si="356"/>
        <v>40.505850000000009</v>
      </c>
      <c r="S1753" s="64">
        <f t="shared" si="357"/>
        <v>150</v>
      </c>
      <c r="T1753" s="66">
        <f t="shared" si="358"/>
        <v>2505.1258500000004</v>
      </c>
      <c r="U1753" s="68">
        <f t="shared" si="359"/>
        <v>62.628146250000007</v>
      </c>
      <c r="V1753" s="68">
        <f t="shared" si="360"/>
        <v>486.74725064766841</v>
      </c>
      <c r="W1753" s="68">
        <f t="shared" si="361"/>
        <v>324.49816709844561</v>
      </c>
    </row>
    <row r="1754" spans="1:23" x14ac:dyDescent="0.25">
      <c r="A1754" s="1" t="s">
        <v>917</v>
      </c>
      <c r="B1754" s="1" t="s">
        <v>394</v>
      </c>
      <c r="C1754" s="1" t="s">
        <v>589</v>
      </c>
      <c r="D1754" s="1" t="s">
        <v>865</v>
      </c>
      <c r="E1754" s="1" t="s">
        <v>353</v>
      </c>
      <c r="F1754" s="62" t="str">
        <f t="shared" si="350"/>
        <v>60627</v>
      </c>
      <c r="G1754" s="255">
        <v>10620077</v>
      </c>
      <c r="H1754" s="1" t="s">
        <v>386</v>
      </c>
      <c r="I1754" s="61">
        <v>39</v>
      </c>
      <c r="J1754" s="61">
        <v>3</v>
      </c>
      <c r="K1754" s="61">
        <v>8</v>
      </c>
      <c r="L1754" s="69">
        <f t="shared" si="351"/>
        <v>1.17</v>
      </c>
      <c r="M1754" s="69">
        <f t="shared" si="352"/>
        <v>3.12</v>
      </c>
      <c r="N1754" s="56">
        <f>INDEX(Rate_Chart!$A$1:$AK$127,MATCH(Data!J1754,Rate_Chart!$A$1:$A$127,0),MATCH(Data!K1754,Rate_Chart!$A$1:$AK$1,0))</f>
        <v>34.751112000000006</v>
      </c>
      <c r="O1754" s="57">
        <f t="shared" si="353"/>
        <v>1355.2933680000003</v>
      </c>
      <c r="P1754" s="58">
        <f t="shared" si="354"/>
        <v>417.01334400000002</v>
      </c>
      <c r="Q1754" s="58">
        <f t="shared" si="355"/>
        <v>278.00889599999999</v>
      </c>
      <c r="R1754" s="66">
        <f t="shared" si="356"/>
        <v>23.71763394000001</v>
      </c>
      <c r="S1754" s="64">
        <f t="shared" si="357"/>
        <v>146.25</v>
      </c>
      <c r="T1754" s="66">
        <f t="shared" si="358"/>
        <v>1525.2610019400004</v>
      </c>
      <c r="U1754" s="68">
        <f t="shared" si="359"/>
        <v>39.109256460000012</v>
      </c>
      <c r="V1754" s="68">
        <f t="shared" si="360"/>
        <v>469.31107752000008</v>
      </c>
      <c r="W1754" s="68">
        <f t="shared" si="361"/>
        <v>312.87405168000004</v>
      </c>
    </row>
    <row r="1755" spans="1:23" x14ac:dyDescent="0.25">
      <c r="A1755" s="1" t="s">
        <v>917</v>
      </c>
      <c r="B1755" s="1" t="s">
        <v>395</v>
      </c>
      <c r="C1755" s="1" t="s">
        <v>589</v>
      </c>
      <c r="D1755" s="1" t="s">
        <v>865</v>
      </c>
      <c r="E1755" s="1" t="s">
        <v>353</v>
      </c>
      <c r="F1755" s="62" t="str">
        <f t="shared" si="350"/>
        <v>60627</v>
      </c>
      <c r="G1755" s="255">
        <v>10620077</v>
      </c>
      <c r="H1755" s="1" t="s">
        <v>386</v>
      </c>
      <c r="I1755" s="61">
        <v>9</v>
      </c>
      <c r="J1755" s="61">
        <v>3</v>
      </c>
      <c r="K1755" s="61">
        <v>8</v>
      </c>
      <c r="L1755" s="69">
        <f t="shared" si="351"/>
        <v>0.27</v>
      </c>
      <c r="M1755" s="69">
        <f t="shared" si="352"/>
        <v>0.72</v>
      </c>
      <c r="N1755" s="56">
        <f>INDEX(Rate_Chart!$A$1:$AK$127,MATCH(Data!J1755,Rate_Chart!$A$1:$A$127,0),MATCH(Data!K1755,Rate_Chart!$A$1:$AK$1,0))</f>
        <v>34.751112000000006</v>
      </c>
      <c r="O1755" s="57">
        <f t="shared" si="353"/>
        <v>312.76000800000008</v>
      </c>
      <c r="P1755" s="58">
        <f t="shared" si="354"/>
        <v>417.01334400000002</v>
      </c>
      <c r="Q1755" s="58">
        <f t="shared" si="355"/>
        <v>278.00889599999999</v>
      </c>
      <c r="R1755" s="66">
        <f t="shared" si="356"/>
        <v>5.4733001400000019</v>
      </c>
      <c r="S1755" s="64">
        <f t="shared" si="357"/>
        <v>33.75</v>
      </c>
      <c r="T1755" s="66">
        <f t="shared" si="358"/>
        <v>351.98330814000008</v>
      </c>
      <c r="U1755" s="68">
        <f t="shared" si="359"/>
        <v>39.109256460000012</v>
      </c>
      <c r="V1755" s="68">
        <f t="shared" si="360"/>
        <v>469.31107752000008</v>
      </c>
      <c r="W1755" s="68">
        <f t="shared" si="361"/>
        <v>312.87405168000004</v>
      </c>
    </row>
    <row r="1756" spans="1:23" x14ac:dyDescent="0.25">
      <c r="A1756" s="1" t="s">
        <v>918</v>
      </c>
      <c r="B1756" s="1" t="s">
        <v>394</v>
      </c>
      <c r="C1756" s="1" t="s">
        <v>589</v>
      </c>
      <c r="D1756" s="1" t="s">
        <v>865</v>
      </c>
      <c r="E1756" s="1" t="s">
        <v>353</v>
      </c>
      <c r="F1756" s="62" t="str">
        <f t="shared" si="350"/>
        <v>60627</v>
      </c>
      <c r="G1756" s="255">
        <v>10620077</v>
      </c>
      <c r="H1756" s="1" t="s">
        <v>385</v>
      </c>
      <c r="I1756" s="61">
        <v>32</v>
      </c>
      <c r="J1756" s="61">
        <v>6.4</v>
      </c>
      <c r="K1756" s="61">
        <v>8.6</v>
      </c>
      <c r="L1756" s="69">
        <f t="shared" si="351"/>
        <v>2.048</v>
      </c>
      <c r="M1756" s="69">
        <f t="shared" si="352"/>
        <v>2.7519999999999998</v>
      </c>
      <c r="N1756" s="56">
        <f>INDEX(Rate_Chart!$A$1:$AK$127,MATCH(Data!J1756,Rate_Chart!$A$1:$A$127,0),MATCH(Data!K1756,Rate_Chart!$A$1:$AK$1,0))</f>
        <v>52.371199999999995</v>
      </c>
      <c r="O1756" s="57">
        <f t="shared" si="353"/>
        <v>1675.8783999999998</v>
      </c>
      <c r="P1756" s="58">
        <f t="shared" si="354"/>
        <v>431.6307692307692</v>
      </c>
      <c r="Q1756" s="58">
        <f t="shared" si="355"/>
        <v>287.75384615384615</v>
      </c>
      <c r="R1756" s="66">
        <f t="shared" si="356"/>
        <v>29.327871999999999</v>
      </c>
      <c r="S1756" s="64">
        <f t="shared" si="357"/>
        <v>120</v>
      </c>
      <c r="T1756" s="66">
        <f t="shared" si="358"/>
        <v>1825.2062719999999</v>
      </c>
      <c r="U1756" s="68">
        <f t="shared" si="359"/>
        <v>57.037695999999997</v>
      </c>
      <c r="V1756" s="68">
        <f t="shared" si="360"/>
        <v>470.0909010989011</v>
      </c>
      <c r="W1756" s="68">
        <f t="shared" si="361"/>
        <v>313.39393406593405</v>
      </c>
    </row>
    <row r="1757" spans="1:23" x14ac:dyDescent="0.25">
      <c r="A1757" s="1" t="s">
        <v>918</v>
      </c>
      <c r="B1757" s="1" t="s">
        <v>394</v>
      </c>
      <c r="C1757" s="1" t="s">
        <v>589</v>
      </c>
      <c r="D1757" s="1" t="s">
        <v>865</v>
      </c>
      <c r="E1757" s="1" t="s">
        <v>353</v>
      </c>
      <c r="F1757" s="62" t="str">
        <f t="shared" si="350"/>
        <v>60627</v>
      </c>
      <c r="G1757" s="255">
        <v>10620077</v>
      </c>
      <c r="H1757" s="1" t="s">
        <v>386</v>
      </c>
      <c r="I1757" s="61">
        <v>27</v>
      </c>
      <c r="J1757" s="61">
        <v>3</v>
      </c>
      <c r="K1757" s="61">
        <v>8</v>
      </c>
      <c r="L1757" s="69">
        <f t="shared" si="351"/>
        <v>0.81</v>
      </c>
      <c r="M1757" s="69">
        <f t="shared" si="352"/>
        <v>2.16</v>
      </c>
      <c r="N1757" s="56">
        <f>INDEX(Rate_Chart!$A$1:$AK$127,MATCH(Data!J1757,Rate_Chart!$A$1:$A$127,0),MATCH(Data!K1757,Rate_Chart!$A$1:$AK$1,0))</f>
        <v>34.751112000000006</v>
      </c>
      <c r="O1757" s="57">
        <f t="shared" si="353"/>
        <v>938.28002400000014</v>
      </c>
      <c r="P1757" s="58">
        <f t="shared" si="354"/>
        <v>417.01334400000002</v>
      </c>
      <c r="Q1757" s="58">
        <f t="shared" si="355"/>
        <v>278.00889599999999</v>
      </c>
      <c r="R1757" s="66">
        <f t="shared" si="356"/>
        <v>16.419900420000005</v>
      </c>
      <c r="S1757" s="64">
        <f t="shared" si="357"/>
        <v>101.25</v>
      </c>
      <c r="T1757" s="66">
        <f t="shared" si="358"/>
        <v>1055.9499244200001</v>
      </c>
      <c r="U1757" s="68">
        <f t="shared" si="359"/>
        <v>39.109256460000005</v>
      </c>
      <c r="V1757" s="68">
        <f t="shared" si="360"/>
        <v>469.31107752000003</v>
      </c>
      <c r="W1757" s="68">
        <f t="shared" si="361"/>
        <v>312.87405168000004</v>
      </c>
    </row>
    <row r="1758" spans="1:23" x14ac:dyDescent="0.25">
      <c r="A1758" s="1" t="s">
        <v>918</v>
      </c>
      <c r="B1758" s="1" t="s">
        <v>395</v>
      </c>
      <c r="C1758" s="1" t="s">
        <v>589</v>
      </c>
      <c r="D1758" s="1" t="s">
        <v>865</v>
      </c>
      <c r="E1758" s="1" t="s">
        <v>353</v>
      </c>
      <c r="F1758" s="62" t="str">
        <f t="shared" si="350"/>
        <v>60627</v>
      </c>
      <c r="G1758" s="255">
        <v>10620077</v>
      </c>
      <c r="H1758" s="1" t="s">
        <v>386</v>
      </c>
      <c r="I1758" s="61">
        <v>11</v>
      </c>
      <c r="J1758" s="61">
        <v>3.2</v>
      </c>
      <c r="K1758" s="61">
        <v>8</v>
      </c>
      <c r="L1758" s="69">
        <f t="shared" si="351"/>
        <v>0.35200000000000004</v>
      </c>
      <c r="M1758" s="69">
        <f t="shared" si="352"/>
        <v>0.88</v>
      </c>
      <c r="N1758" s="56">
        <f>INDEX(Rate_Chart!$A$1:$AK$127,MATCH(Data!J1758,Rate_Chart!$A$1:$A$127,0),MATCH(Data!K1758,Rate_Chart!$A$1:$AK$1,0))</f>
        <v>35.585112000000002</v>
      </c>
      <c r="O1758" s="57">
        <f t="shared" si="353"/>
        <v>391.43623200000002</v>
      </c>
      <c r="P1758" s="58">
        <f t="shared" si="354"/>
        <v>417.01303124999998</v>
      </c>
      <c r="Q1758" s="58">
        <f t="shared" si="355"/>
        <v>278.00868750000001</v>
      </c>
      <c r="R1758" s="66">
        <f t="shared" si="356"/>
        <v>6.8501340600000011</v>
      </c>
      <c r="S1758" s="64">
        <f t="shared" si="357"/>
        <v>41.25</v>
      </c>
      <c r="T1758" s="66">
        <f t="shared" si="358"/>
        <v>439.53636606000003</v>
      </c>
      <c r="U1758" s="68">
        <f t="shared" si="359"/>
        <v>39.957851460000001</v>
      </c>
      <c r="V1758" s="68">
        <f t="shared" si="360"/>
        <v>468.25607179687495</v>
      </c>
      <c r="W1758" s="68">
        <f t="shared" si="361"/>
        <v>312.17071453124998</v>
      </c>
    </row>
    <row r="1759" spans="1:23" x14ac:dyDescent="0.25">
      <c r="A1759" s="1" t="s">
        <v>882</v>
      </c>
      <c r="B1759" s="1" t="s">
        <v>394</v>
      </c>
      <c r="C1759" s="1" t="s">
        <v>589</v>
      </c>
      <c r="D1759" s="1" t="s">
        <v>865</v>
      </c>
      <c r="E1759" s="1" t="s">
        <v>353</v>
      </c>
      <c r="F1759" s="62" t="str">
        <f t="shared" si="350"/>
        <v>60627</v>
      </c>
      <c r="G1759" s="255">
        <v>10620077</v>
      </c>
      <c r="H1759" s="1" t="s">
        <v>385</v>
      </c>
      <c r="I1759" s="61">
        <v>12</v>
      </c>
      <c r="J1759" s="61">
        <v>7</v>
      </c>
      <c r="K1759" s="61">
        <v>8.8000000000000007</v>
      </c>
      <c r="L1759" s="69">
        <f t="shared" si="351"/>
        <v>0.84</v>
      </c>
      <c r="M1759" s="69">
        <f t="shared" si="352"/>
        <v>1.056</v>
      </c>
      <c r="N1759" s="56">
        <f>INDEX(Rate_Chart!$A$1:$AK$127,MATCH(Data!J1759,Rate_Chart!$A$1:$A$127,0),MATCH(Data!K1759,Rate_Chart!$A$1:$AK$1,0))</f>
        <v>57.865500000000004</v>
      </c>
      <c r="O1759" s="57">
        <f t="shared" si="353"/>
        <v>694.38600000000008</v>
      </c>
      <c r="P1759" s="58">
        <f t="shared" si="354"/>
        <v>449.73186528497411</v>
      </c>
      <c r="Q1759" s="58">
        <f t="shared" si="355"/>
        <v>299.82124352331607</v>
      </c>
      <c r="R1759" s="66">
        <f t="shared" si="356"/>
        <v>12.151755000000003</v>
      </c>
      <c r="S1759" s="64">
        <f t="shared" si="357"/>
        <v>45</v>
      </c>
      <c r="T1759" s="66">
        <f t="shared" si="358"/>
        <v>751.53775500000006</v>
      </c>
      <c r="U1759" s="68">
        <f t="shared" si="359"/>
        <v>62.628146250000007</v>
      </c>
      <c r="V1759" s="68">
        <f t="shared" si="360"/>
        <v>486.74725064766841</v>
      </c>
      <c r="W1759" s="68">
        <f t="shared" si="361"/>
        <v>324.49816709844561</v>
      </c>
    </row>
    <row r="1760" spans="1:23" x14ac:dyDescent="0.25">
      <c r="A1760" s="1" t="s">
        <v>882</v>
      </c>
      <c r="B1760" s="1" t="s">
        <v>395</v>
      </c>
      <c r="C1760" s="1" t="s">
        <v>589</v>
      </c>
      <c r="D1760" s="1" t="s">
        <v>865</v>
      </c>
      <c r="E1760" s="1" t="s">
        <v>353</v>
      </c>
      <c r="F1760" s="62" t="str">
        <f t="shared" si="350"/>
        <v>60627</v>
      </c>
      <c r="G1760" s="255">
        <v>10620077</v>
      </c>
      <c r="H1760" s="1" t="s">
        <v>386</v>
      </c>
      <c r="I1760" s="61">
        <v>13</v>
      </c>
      <c r="J1760" s="61">
        <v>3</v>
      </c>
      <c r="K1760" s="61">
        <v>8</v>
      </c>
      <c r="L1760" s="69">
        <f t="shared" si="351"/>
        <v>0.39</v>
      </c>
      <c r="M1760" s="69">
        <f t="shared" si="352"/>
        <v>1.04</v>
      </c>
      <c r="N1760" s="56">
        <f>INDEX(Rate_Chart!$A$1:$AK$127,MATCH(Data!J1760,Rate_Chart!$A$1:$A$127,0),MATCH(Data!K1760,Rate_Chart!$A$1:$AK$1,0))</f>
        <v>34.751112000000006</v>
      </c>
      <c r="O1760" s="57">
        <f t="shared" si="353"/>
        <v>451.76445600000011</v>
      </c>
      <c r="P1760" s="58">
        <f t="shared" si="354"/>
        <v>417.01334400000002</v>
      </c>
      <c r="Q1760" s="58">
        <f t="shared" si="355"/>
        <v>278.00889599999999</v>
      </c>
      <c r="R1760" s="66">
        <f t="shared" si="356"/>
        <v>7.9058779800000023</v>
      </c>
      <c r="S1760" s="64">
        <f t="shared" si="357"/>
        <v>48.75</v>
      </c>
      <c r="T1760" s="66">
        <f t="shared" si="358"/>
        <v>508.42033398000012</v>
      </c>
      <c r="U1760" s="68">
        <f t="shared" si="359"/>
        <v>39.109256460000012</v>
      </c>
      <c r="V1760" s="68">
        <f t="shared" si="360"/>
        <v>469.31107752000008</v>
      </c>
      <c r="W1760" s="68">
        <f t="shared" si="361"/>
        <v>312.87405168000004</v>
      </c>
    </row>
    <row r="1761" spans="1:23" x14ac:dyDescent="0.25">
      <c r="A1761" s="1" t="s">
        <v>883</v>
      </c>
      <c r="B1761" s="1" t="s">
        <v>394</v>
      </c>
      <c r="C1761" s="1" t="s">
        <v>589</v>
      </c>
      <c r="D1761" s="1" t="s">
        <v>865</v>
      </c>
      <c r="E1761" s="1" t="s">
        <v>353</v>
      </c>
      <c r="F1761" s="62" t="str">
        <f t="shared" si="350"/>
        <v>60627</v>
      </c>
      <c r="G1761" s="255">
        <v>10620077</v>
      </c>
      <c r="H1761" s="1" t="s">
        <v>385</v>
      </c>
      <c r="I1761" s="61">
        <v>9</v>
      </c>
      <c r="J1761" s="61">
        <v>6.6</v>
      </c>
      <c r="K1761" s="61">
        <v>8.8000000000000007</v>
      </c>
      <c r="L1761" s="69">
        <f t="shared" si="351"/>
        <v>0.59399999999999997</v>
      </c>
      <c r="M1761" s="69">
        <f t="shared" si="352"/>
        <v>0.79200000000000004</v>
      </c>
      <c r="N1761" s="56">
        <f>INDEX(Rate_Chart!$A$1:$AK$127,MATCH(Data!J1761,Rate_Chart!$A$1:$A$127,0),MATCH(Data!K1761,Rate_Chart!$A$1:$AK$1,0))</f>
        <v>54.558900000000001</v>
      </c>
      <c r="O1761" s="57">
        <f t="shared" si="353"/>
        <v>491.0301</v>
      </c>
      <c r="P1761" s="58">
        <f t="shared" si="354"/>
        <v>437.63823529411764</v>
      </c>
      <c r="Q1761" s="58">
        <f t="shared" si="355"/>
        <v>291.75882352941176</v>
      </c>
      <c r="R1761" s="66">
        <f t="shared" si="356"/>
        <v>8.5930267500000017</v>
      </c>
      <c r="S1761" s="64">
        <f t="shared" si="357"/>
        <v>33.75</v>
      </c>
      <c r="T1761" s="66">
        <f t="shared" si="358"/>
        <v>533.37312674999998</v>
      </c>
      <c r="U1761" s="68">
        <f t="shared" si="359"/>
        <v>59.263680749999999</v>
      </c>
      <c r="V1761" s="68">
        <f t="shared" si="360"/>
        <v>475.37711831550797</v>
      </c>
      <c r="W1761" s="68">
        <f t="shared" si="361"/>
        <v>316.91807887700531</v>
      </c>
    </row>
    <row r="1762" spans="1:23" x14ac:dyDescent="0.25">
      <c r="A1762" s="1" t="s">
        <v>883</v>
      </c>
      <c r="B1762" s="1" t="s">
        <v>395</v>
      </c>
      <c r="C1762" s="1" t="s">
        <v>589</v>
      </c>
      <c r="D1762" s="1" t="s">
        <v>865</v>
      </c>
      <c r="E1762" s="1" t="s">
        <v>353</v>
      </c>
      <c r="F1762" s="62" t="str">
        <f t="shared" si="350"/>
        <v>60627</v>
      </c>
      <c r="G1762" s="255">
        <v>10620077</v>
      </c>
      <c r="H1762" s="1" t="s">
        <v>386</v>
      </c>
      <c r="I1762" s="61">
        <v>10</v>
      </c>
      <c r="J1762" s="61">
        <v>3.3</v>
      </c>
      <c r="K1762" s="61">
        <v>8.1</v>
      </c>
      <c r="L1762" s="69">
        <f t="shared" si="351"/>
        <v>0.33</v>
      </c>
      <c r="M1762" s="69">
        <f t="shared" si="352"/>
        <v>0.81</v>
      </c>
      <c r="N1762" s="56">
        <f>INDEX(Rate_Chart!$A$1:$AK$127,MATCH(Data!J1762,Rate_Chart!$A$1:$A$127,0),MATCH(Data!K1762,Rate_Chart!$A$1:$AK$1,0))</f>
        <v>36.280125900000002</v>
      </c>
      <c r="O1762" s="57">
        <f t="shared" si="353"/>
        <v>362.80125900000002</v>
      </c>
      <c r="P1762" s="58">
        <f t="shared" si="354"/>
        <v>417.0129413793104</v>
      </c>
      <c r="Q1762" s="58">
        <f t="shared" si="355"/>
        <v>278.00862758620696</v>
      </c>
      <c r="R1762" s="66">
        <f t="shared" si="356"/>
        <v>6.3490220325000006</v>
      </c>
      <c r="S1762" s="64">
        <f t="shared" si="357"/>
        <v>37.5</v>
      </c>
      <c r="T1762" s="66">
        <f t="shared" si="358"/>
        <v>406.6502810325</v>
      </c>
      <c r="U1762" s="68">
        <f t="shared" si="359"/>
        <v>40.665028103250002</v>
      </c>
      <c r="V1762" s="68">
        <f t="shared" si="360"/>
        <v>467.4141161293104</v>
      </c>
      <c r="W1762" s="68">
        <f t="shared" si="361"/>
        <v>311.6094107528736</v>
      </c>
    </row>
    <row r="1763" spans="1:23" x14ac:dyDescent="0.25">
      <c r="A1763" s="1" t="s">
        <v>884</v>
      </c>
      <c r="B1763" s="1" t="s">
        <v>394</v>
      </c>
      <c r="C1763" s="1" t="s">
        <v>589</v>
      </c>
      <c r="D1763" s="1" t="s">
        <v>865</v>
      </c>
      <c r="E1763" s="1" t="s">
        <v>353</v>
      </c>
      <c r="F1763" s="62" t="str">
        <f t="shared" si="350"/>
        <v>60627</v>
      </c>
      <c r="G1763" s="255">
        <v>10620077</v>
      </c>
      <c r="H1763" s="1" t="s">
        <v>385</v>
      </c>
      <c r="I1763" s="61">
        <v>34</v>
      </c>
      <c r="J1763" s="61">
        <v>6.8</v>
      </c>
      <c r="K1763" s="61">
        <v>8.8000000000000007</v>
      </c>
      <c r="L1763" s="69">
        <f t="shared" si="351"/>
        <v>2.3119999999999998</v>
      </c>
      <c r="M1763" s="69">
        <f t="shared" si="352"/>
        <v>2.9920000000000004</v>
      </c>
      <c r="N1763" s="56">
        <f>INDEX(Rate_Chart!$A$1:$AK$127,MATCH(Data!J1763,Rate_Chart!$A$1:$A$127,0),MATCH(Data!K1763,Rate_Chart!$A$1:$AK$1,0))</f>
        <v>56.212200000000003</v>
      </c>
      <c r="O1763" s="57">
        <f t="shared" si="353"/>
        <v>1911.2148000000002</v>
      </c>
      <c r="P1763" s="58">
        <f t="shared" si="354"/>
        <v>443.78052631578947</v>
      </c>
      <c r="Q1763" s="58">
        <f t="shared" si="355"/>
        <v>295.8536842105263</v>
      </c>
      <c r="R1763" s="66">
        <f t="shared" si="356"/>
        <v>33.446259000000005</v>
      </c>
      <c r="S1763" s="64">
        <f t="shared" si="357"/>
        <v>127.5</v>
      </c>
      <c r="T1763" s="66">
        <f t="shared" si="358"/>
        <v>2072.161059</v>
      </c>
      <c r="U1763" s="68">
        <f t="shared" si="359"/>
        <v>60.945913500000003</v>
      </c>
      <c r="V1763" s="68">
        <f t="shared" si="360"/>
        <v>481.15194868421054</v>
      </c>
      <c r="W1763" s="68">
        <f t="shared" si="361"/>
        <v>320.76796578947369</v>
      </c>
    </row>
    <row r="1764" spans="1:23" x14ac:dyDescent="0.25">
      <c r="A1764" s="1" t="s">
        <v>884</v>
      </c>
      <c r="B1764" s="1" t="s">
        <v>394</v>
      </c>
      <c r="C1764" s="1" t="s">
        <v>589</v>
      </c>
      <c r="D1764" s="1" t="s">
        <v>865</v>
      </c>
      <c r="E1764" s="1" t="s">
        <v>353</v>
      </c>
      <c r="F1764" s="62" t="str">
        <f t="shared" si="350"/>
        <v>60627</v>
      </c>
      <c r="G1764" s="255">
        <v>10620077</v>
      </c>
      <c r="H1764" s="1" t="s">
        <v>386</v>
      </c>
      <c r="I1764" s="61">
        <v>17</v>
      </c>
      <c r="J1764" s="61">
        <v>3</v>
      </c>
      <c r="K1764" s="61">
        <v>8</v>
      </c>
      <c r="L1764" s="69">
        <f t="shared" si="351"/>
        <v>0.51</v>
      </c>
      <c r="M1764" s="69">
        <f t="shared" si="352"/>
        <v>1.36</v>
      </c>
      <c r="N1764" s="56">
        <f>INDEX(Rate_Chart!$A$1:$AK$127,MATCH(Data!J1764,Rate_Chart!$A$1:$A$127,0),MATCH(Data!K1764,Rate_Chart!$A$1:$AK$1,0))</f>
        <v>34.751112000000006</v>
      </c>
      <c r="O1764" s="57">
        <f t="shared" si="353"/>
        <v>590.76890400000013</v>
      </c>
      <c r="P1764" s="58">
        <f t="shared" si="354"/>
        <v>417.01334400000002</v>
      </c>
      <c r="Q1764" s="58">
        <f t="shared" si="355"/>
        <v>278.00889599999999</v>
      </c>
      <c r="R1764" s="66">
        <f t="shared" si="356"/>
        <v>10.338455820000004</v>
      </c>
      <c r="S1764" s="64">
        <f t="shared" si="357"/>
        <v>63.75</v>
      </c>
      <c r="T1764" s="66">
        <f t="shared" si="358"/>
        <v>664.85735982000017</v>
      </c>
      <c r="U1764" s="68">
        <f t="shared" si="359"/>
        <v>39.109256460000012</v>
      </c>
      <c r="V1764" s="68">
        <f t="shared" si="360"/>
        <v>469.31107752000008</v>
      </c>
      <c r="W1764" s="68">
        <f t="shared" si="361"/>
        <v>312.87405168000004</v>
      </c>
    </row>
    <row r="1765" spans="1:23" x14ac:dyDescent="0.25">
      <c r="A1765" s="1" t="s">
        <v>884</v>
      </c>
      <c r="B1765" s="1" t="s">
        <v>395</v>
      </c>
      <c r="C1765" s="1" t="s">
        <v>589</v>
      </c>
      <c r="D1765" s="1" t="s">
        <v>865</v>
      </c>
      <c r="E1765" s="1" t="s">
        <v>353</v>
      </c>
      <c r="F1765" s="62" t="str">
        <f t="shared" si="350"/>
        <v>60627</v>
      </c>
      <c r="G1765" s="255">
        <v>10620077</v>
      </c>
      <c r="H1765" s="1" t="s">
        <v>386</v>
      </c>
      <c r="I1765" s="61">
        <v>14</v>
      </c>
      <c r="J1765" s="61">
        <v>3</v>
      </c>
      <c r="K1765" s="61">
        <v>8</v>
      </c>
      <c r="L1765" s="69">
        <f t="shared" si="351"/>
        <v>0.42</v>
      </c>
      <c r="M1765" s="69">
        <f t="shared" si="352"/>
        <v>1.1200000000000001</v>
      </c>
      <c r="N1765" s="56">
        <f>INDEX(Rate_Chart!$A$1:$AK$127,MATCH(Data!J1765,Rate_Chart!$A$1:$A$127,0),MATCH(Data!K1765,Rate_Chart!$A$1:$AK$1,0))</f>
        <v>34.751112000000006</v>
      </c>
      <c r="O1765" s="57">
        <f t="shared" si="353"/>
        <v>486.51556800000009</v>
      </c>
      <c r="P1765" s="58">
        <f t="shared" si="354"/>
        <v>417.01334400000002</v>
      </c>
      <c r="Q1765" s="58">
        <f t="shared" si="355"/>
        <v>278.00889599999999</v>
      </c>
      <c r="R1765" s="66">
        <f t="shared" si="356"/>
        <v>8.5140224400000015</v>
      </c>
      <c r="S1765" s="64">
        <f t="shared" si="357"/>
        <v>52.5</v>
      </c>
      <c r="T1765" s="66">
        <f t="shared" si="358"/>
        <v>547.52959044000011</v>
      </c>
      <c r="U1765" s="68">
        <f t="shared" si="359"/>
        <v>39.109256460000005</v>
      </c>
      <c r="V1765" s="68">
        <f t="shared" si="360"/>
        <v>469.31107752000003</v>
      </c>
      <c r="W1765" s="68">
        <f t="shared" si="361"/>
        <v>312.87405168000004</v>
      </c>
    </row>
    <row r="1766" spans="1:23" x14ac:dyDescent="0.25">
      <c r="A1766" s="1" t="s">
        <v>885</v>
      </c>
      <c r="B1766" s="1" t="s">
        <v>394</v>
      </c>
      <c r="C1766" s="1" t="s">
        <v>589</v>
      </c>
      <c r="D1766" s="1" t="s">
        <v>865</v>
      </c>
      <c r="E1766" s="1" t="s">
        <v>353</v>
      </c>
      <c r="F1766" s="62" t="str">
        <f t="shared" si="350"/>
        <v>60627</v>
      </c>
      <c r="G1766" s="255">
        <v>10620077</v>
      </c>
      <c r="H1766" s="1" t="s">
        <v>385</v>
      </c>
      <c r="I1766" s="61">
        <v>32</v>
      </c>
      <c r="J1766" s="61">
        <v>6.5</v>
      </c>
      <c r="K1766" s="61">
        <v>8.8000000000000007</v>
      </c>
      <c r="L1766" s="69">
        <f t="shared" si="351"/>
        <v>2.08</v>
      </c>
      <c r="M1766" s="69">
        <f t="shared" si="352"/>
        <v>2.8160000000000003</v>
      </c>
      <c r="N1766" s="56">
        <f>INDEX(Rate_Chart!$A$1:$AK$127,MATCH(Data!J1766,Rate_Chart!$A$1:$A$127,0),MATCH(Data!K1766,Rate_Chart!$A$1:$AK$1,0))</f>
        <v>53.732250000000001</v>
      </c>
      <c r="O1766" s="57">
        <f t="shared" si="353"/>
        <v>1719.432</v>
      </c>
      <c r="P1766" s="58">
        <f t="shared" si="354"/>
        <v>434.49258760107813</v>
      </c>
      <c r="Q1766" s="58">
        <f t="shared" si="355"/>
        <v>289.66172506738542</v>
      </c>
      <c r="R1766" s="66">
        <f t="shared" si="356"/>
        <v>30.090060000000005</v>
      </c>
      <c r="S1766" s="64">
        <f t="shared" si="357"/>
        <v>120</v>
      </c>
      <c r="T1766" s="66">
        <f t="shared" si="358"/>
        <v>1869.52206</v>
      </c>
      <c r="U1766" s="68">
        <f t="shared" si="359"/>
        <v>58.422564375</v>
      </c>
      <c r="V1766" s="68">
        <f t="shared" si="360"/>
        <v>472.41965801886789</v>
      </c>
      <c r="W1766" s="68">
        <f t="shared" si="361"/>
        <v>314.94643867924526</v>
      </c>
    </row>
    <row r="1767" spans="1:23" x14ac:dyDescent="0.25">
      <c r="A1767" s="1" t="s">
        <v>885</v>
      </c>
      <c r="B1767" s="1" t="s">
        <v>394</v>
      </c>
      <c r="C1767" s="1" t="s">
        <v>589</v>
      </c>
      <c r="D1767" s="1" t="s">
        <v>865</v>
      </c>
      <c r="E1767" s="1" t="s">
        <v>353</v>
      </c>
      <c r="F1767" s="62" t="str">
        <f t="shared" si="350"/>
        <v>60627</v>
      </c>
      <c r="G1767" s="255">
        <v>10620077</v>
      </c>
      <c r="H1767" s="1" t="s">
        <v>386</v>
      </c>
      <c r="I1767" s="61">
        <v>25</v>
      </c>
      <c r="J1767" s="61">
        <v>3</v>
      </c>
      <c r="K1767" s="61">
        <v>8</v>
      </c>
      <c r="L1767" s="69">
        <f t="shared" si="351"/>
        <v>0.75</v>
      </c>
      <c r="M1767" s="69">
        <f t="shared" si="352"/>
        <v>2</v>
      </c>
      <c r="N1767" s="56">
        <f>INDEX(Rate_Chart!$A$1:$AK$127,MATCH(Data!J1767,Rate_Chart!$A$1:$A$127,0),MATCH(Data!K1767,Rate_Chart!$A$1:$AK$1,0))</f>
        <v>34.751112000000006</v>
      </c>
      <c r="O1767" s="57">
        <f t="shared" si="353"/>
        <v>868.77780000000018</v>
      </c>
      <c r="P1767" s="58">
        <f t="shared" si="354"/>
        <v>417.01334400000002</v>
      </c>
      <c r="Q1767" s="58">
        <f t="shared" si="355"/>
        <v>278.00889599999999</v>
      </c>
      <c r="R1767" s="66">
        <f t="shared" si="356"/>
        <v>15.203611500000004</v>
      </c>
      <c r="S1767" s="64">
        <f t="shared" si="357"/>
        <v>93.75</v>
      </c>
      <c r="T1767" s="66">
        <f t="shared" si="358"/>
        <v>977.73141150000015</v>
      </c>
      <c r="U1767" s="68">
        <f t="shared" si="359"/>
        <v>39.109256460000005</v>
      </c>
      <c r="V1767" s="68">
        <f t="shared" si="360"/>
        <v>469.31107752000003</v>
      </c>
      <c r="W1767" s="68">
        <f t="shared" si="361"/>
        <v>312.87405168000004</v>
      </c>
    </row>
    <row r="1768" spans="1:23" x14ac:dyDescent="0.25">
      <c r="A1768" s="1" t="s">
        <v>886</v>
      </c>
      <c r="B1768" s="1" t="s">
        <v>394</v>
      </c>
      <c r="C1768" s="1" t="s">
        <v>589</v>
      </c>
      <c r="D1768" s="1" t="s">
        <v>865</v>
      </c>
      <c r="E1768" s="1" t="s">
        <v>353</v>
      </c>
      <c r="F1768" s="62" t="str">
        <f t="shared" si="350"/>
        <v>60627</v>
      </c>
      <c r="G1768" s="255">
        <v>10620077</v>
      </c>
      <c r="H1768" s="1" t="s">
        <v>385</v>
      </c>
      <c r="I1768" s="61">
        <v>21</v>
      </c>
      <c r="J1768" s="61">
        <v>7</v>
      </c>
      <c r="K1768" s="61">
        <v>8.8000000000000007</v>
      </c>
      <c r="L1768" s="69">
        <f t="shared" si="351"/>
        <v>1.47</v>
      </c>
      <c r="M1768" s="69">
        <f t="shared" si="352"/>
        <v>1.8480000000000001</v>
      </c>
      <c r="N1768" s="56">
        <f>INDEX(Rate_Chart!$A$1:$AK$127,MATCH(Data!J1768,Rate_Chart!$A$1:$A$127,0),MATCH(Data!K1768,Rate_Chart!$A$1:$AK$1,0))</f>
        <v>57.865500000000004</v>
      </c>
      <c r="O1768" s="57">
        <f t="shared" si="353"/>
        <v>1215.1755000000001</v>
      </c>
      <c r="P1768" s="58">
        <f t="shared" si="354"/>
        <v>449.73186528497411</v>
      </c>
      <c r="Q1768" s="58">
        <f t="shared" si="355"/>
        <v>299.82124352331607</v>
      </c>
      <c r="R1768" s="66">
        <f t="shared" si="356"/>
        <v>21.265571250000004</v>
      </c>
      <c r="S1768" s="64">
        <f t="shared" si="357"/>
        <v>78.75</v>
      </c>
      <c r="T1768" s="66">
        <f t="shared" si="358"/>
        <v>1315.19107125</v>
      </c>
      <c r="U1768" s="68">
        <f t="shared" si="359"/>
        <v>62.62814625</v>
      </c>
      <c r="V1768" s="68">
        <f t="shared" si="360"/>
        <v>486.74725064766835</v>
      </c>
      <c r="W1768" s="68">
        <f t="shared" si="361"/>
        <v>324.49816709844555</v>
      </c>
    </row>
    <row r="1769" spans="1:23" x14ac:dyDescent="0.25">
      <c r="A1769" s="1" t="s">
        <v>886</v>
      </c>
      <c r="B1769" s="1" t="s">
        <v>395</v>
      </c>
      <c r="C1769" s="1" t="s">
        <v>589</v>
      </c>
      <c r="D1769" s="1" t="s">
        <v>865</v>
      </c>
      <c r="E1769" s="1" t="s">
        <v>353</v>
      </c>
      <c r="F1769" s="62" t="str">
        <f t="shared" si="350"/>
        <v>60627</v>
      </c>
      <c r="G1769" s="255">
        <v>10620077</v>
      </c>
      <c r="H1769" s="1" t="s">
        <v>386</v>
      </c>
      <c r="I1769" s="61">
        <v>8</v>
      </c>
      <c r="J1769" s="61">
        <v>3</v>
      </c>
      <c r="K1769" s="61">
        <v>8</v>
      </c>
      <c r="L1769" s="69">
        <f t="shared" si="351"/>
        <v>0.24</v>
      </c>
      <c r="M1769" s="69">
        <f t="shared" si="352"/>
        <v>0.64</v>
      </c>
      <c r="N1769" s="56">
        <f>INDEX(Rate_Chart!$A$1:$AK$127,MATCH(Data!J1769,Rate_Chart!$A$1:$A$127,0),MATCH(Data!K1769,Rate_Chart!$A$1:$AK$1,0))</f>
        <v>34.751112000000006</v>
      </c>
      <c r="O1769" s="57">
        <f t="shared" si="353"/>
        <v>278.00889600000005</v>
      </c>
      <c r="P1769" s="58">
        <f t="shared" si="354"/>
        <v>417.01334400000002</v>
      </c>
      <c r="Q1769" s="58">
        <f t="shared" si="355"/>
        <v>278.00889599999999</v>
      </c>
      <c r="R1769" s="66">
        <f t="shared" si="356"/>
        <v>4.8651556800000018</v>
      </c>
      <c r="S1769" s="64">
        <f t="shared" si="357"/>
        <v>30</v>
      </c>
      <c r="T1769" s="66">
        <f t="shared" si="358"/>
        <v>312.87405168000004</v>
      </c>
      <c r="U1769" s="68">
        <f t="shared" si="359"/>
        <v>39.109256460000005</v>
      </c>
      <c r="V1769" s="68">
        <f t="shared" si="360"/>
        <v>469.31107752000003</v>
      </c>
      <c r="W1769" s="68">
        <f t="shared" si="361"/>
        <v>312.87405168000004</v>
      </c>
    </row>
    <row r="1770" spans="1:23" x14ac:dyDescent="0.25">
      <c r="A1770" s="1" t="s">
        <v>887</v>
      </c>
      <c r="B1770" s="1" t="s">
        <v>394</v>
      </c>
      <c r="C1770" s="1" t="s">
        <v>589</v>
      </c>
      <c r="D1770" s="1" t="s">
        <v>865</v>
      </c>
      <c r="E1770" s="1" t="s">
        <v>353</v>
      </c>
      <c r="F1770" s="62" t="str">
        <f t="shared" si="350"/>
        <v>60627</v>
      </c>
      <c r="G1770" s="255">
        <v>10620077</v>
      </c>
      <c r="H1770" s="1" t="s">
        <v>385</v>
      </c>
      <c r="I1770" s="61">
        <v>31</v>
      </c>
      <c r="J1770" s="61">
        <v>6.7</v>
      </c>
      <c r="K1770" s="61">
        <v>8.6</v>
      </c>
      <c r="L1770" s="69">
        <f t="shared" si="351"/>
        <v>2.077</v>
      </c>
      <c r="M1770" s="69">
        <f t="shared" si="352"/>
        <v>2.6659999999999995</v>
      </c>
      <c r="N1770" s="56">
        <f>INDEX(Rate_Chart!$A$1:$AK$127,MATCH(Data!J1770,Rate_Chart!$A$1:$A$127,0),MATCH(Data!K1770,Rate_Chart!$A$1:$AK$1,0))</f>
        <v>54.826099999999997</v>
      </c>
      <c r="O1770" s="57">
        <f t="shared" si="353"/>
        <v>1699.6090999999999</v>
      </c>
      <c r="P1770" s="58">
        <f t="shared" si="354"/>
        <v>440.96058981233244</v>
      </c>
      <c r="Q1770" s="58">
        <f t="shared" si="355"/>
        <v>293.97372654155498</v>
      </c>
      <c r="R1770" s="66">
        <f t="shared" si="356"/>
        <v>29.743159250000001</v>
      </c>
      <c r="S1770" s="64">
        <f t="shared" si="357"/>
        <v>116.25</v>
      </c>
      <c r="T1770" s="66">
        <f t="shared" si="358"/>
        <v>1845.6022592499999</v>
      </c>
      <c r="U1770" s="68">
        <f t="shared" si="359"/>
        <v>59.535556749999998</v>
      </c>
      <c r="V1770" s="68">
        <f t="shared" si="360"/>
        <v>478.83825804289546</v>
      </c>
      <c r="W1770" s="68">
        <f t="shared" si="361"/>
        <v>319.22550536193029</v>
      </c>
    </row>
    <row r="1771" spans="1:23" x14ac:dyDescent="0.25">
      <c r="A1771" s="1" t="s">
        <v>887</v>
      </c>
      <c r="B1771" s="1" t="s">
        <v>394</v>
      </c>
      <c r="C1771" s="1" t="s">
        <v>589</v>
      </c>
      <c r="D1771" s="1" t="s">
        <v>865</v>
      </c>
      <c r="E1771" s="1" t="s">
        <v>353</v>
      </c>
      <c r="F1771" s="62" t="str">
        <f t="shared" si="350"/>
        <v>60627</v>
      </c>
      <c r="G1771" s="255">
        <v>10620077</v>
      </c>
      <c r="H1771" s="1" t="s">
        <v>386</v>
      </c>
      <c r="I1771" s="61">
        <v>27</v>
      </c>
      <c r="J1771" s="61">
        <v>3</v>
      </c>
      <c r="K1771" s="61">
        <v>8</v>
      </c>
      <c r="L1771" s="69">
        <f t="shared" si="351"/>
        <v>0.81</v>
      </c>
      <c r="M1771" s="69">
        <f t="shared" si="352"/>
        <v>2.16</v>
      </c>
      <c r="N1771" s="56">
        <f>INDEX(Rate_Chart!$A$1:$AK$127,MATCH(Data!J1771,Rate_Chart!$A$1:$A$127,0),MATCH(Data!K1771,Rate_Chart!$A$1:$AK$1,0))</f>
        <v>34.751112000000006</v>
      </c>
      <c r="O1771" s="57">
        <f t="shared" si="353"/>
        <v>938.28002400000014</v>
      </c>
      <c r="P1771" s="58">
        <f t="shared" si="354"/>
        <v>417.01334400000002</v>
      </c>
      <c r="Q1771" s="58">
        <f t="shared" si="355"/>
        <v>278.00889599999999</v>
      </c>
      <c r="R1771" s="66">
        <f t="shared" si="356"/>
        <v>16.419900420000005</v>
      </c>
      <c r="S1771" s="64">
        <f t="shared" si="357"/>
        <v>101.25</v>
      </c>
      <c r="T1771" s="66">
        <f t="shared" si="358"/>
        <v>1055.9499244200001</v>
      </c>
      <c r="U1771" s="68">
        <f t="shared" si="359"/>
        <v>39.109256460000005</v>
      </c>
      <c r="V1771" s="68">
        <f t="shared" si="360"/>
        <v>469.31107752000003</v>
      </c>
      <c r="W1771" s="68">
        <f t="shared" si="361"/>
        <v>312.87405168000004</v>
      </c>
    </row>
    <row r="1772" spans="1:23" x14ac:dyDescent="0.25">
      <c r="A1772" s="1" t="s">
        <v>887</v>
      </c>
      <c r="B1772" s="1" t="s">
        <v>395</v>
      </c>
      <c r="C1772" s="1" t="s">
        <v>589</v>
      </c>
      <c r="D1772" s="1" t="s">
        <v>865</v>
      </c>
      <c r="E1772" s="1" t="s">
        <v>353</v>
      </c>
      <c r="F1772" s="62" t="str">
        <f t="shared" si="350"/>
        <v>60627</v>
      </c>
      <c r="G1772" s="255">
        <v>10620077</v>
      </c>
      <c r="H1772" s="1" t="s">
        <v>386</v>
      </c>
      <c r="I1772" s="61">
        <v>20</v>
      </c>
      <c r="J1772" s="61">
        <v>3</v>
      </c>
      <c r="K1772" s="61">
        <v>8</v>
      </c>
      <c r="L1772" s="69">
        <f t="shared" si="351"/>
        <v>0.6</v>
      </c>
      <c r="M1772" s="69">
        <f t="shared" si="352"/>
        <v>1.6</v>
      </c>
      <c r="N1772" s="56">
        <f>INDEX(Rate_Chart!$A$1:$AK$127,MATCH(Data!J1772,Rate_Chart!$A$1:$A$127,0),MATCH(Data!K1772,Rate_Chart!$A$1:$AK$1,0))</f>
        <v>34.751112000000006</v>
      </c>
      <c r="O1772" s="57">
        <f t="shared" si="353"/>
        <v>695.02224000000012</v>
      </c>
      <c r="P1772" s="58">
        <f t="shared" si="354"/>
        <v>417.01334400000002</v>
      </c>
      <c r="Q1772" s="58">
        <f t="shared" si="355"/>
        <v>278.00889599999999</v>
      </c>
      <c r="R1772" s="66">
        <f t="shared" si="356"/>
        <v>12.162889200000004</v>
      </c>
      <c r="S1772" s="64">
        <f t="shared" si="357"/>
        <v>75</v>
      </c>
      <c r="T1772" s="66">
        <f t="shared" si="358"/>
        <v>782.18512920000012</v>
      </c>
      <c r="U1772" s="68">
        <f t="shared" si="359"/>
        <v>39.109256460000005</v>
      </c>
      <c r="V1772" s="68">
        <f t="shared" si="360"/>
        <v>469.31107752000003</v>
      </c>
      <c r="W1772" s="68">
        <f t="shared" si="361"/>
        <v>312.87405168000004</v>
      </c>
    </row>
    <row r="1773" spans="1:23" x14ac:dyDescent="0.25">
      <c r="A1773" s="1" t="s">
        <v>888</v>
      </c>
      <c r="B1773" s="1" t="s">
        <v>394</v>
      </c>
      <c r="C1773" s="1" t="s">
        <v>589</v>
      </c>
      <c r="D1773" s="1" t="s">
        <v>865</v>
      </c>
      <c r="E1773" s="1" t="s">
        <v>353</v>
      </c>
      <c r="F1773" s="62" t="str">
        <f t="shared" si="350"/>
        <v>60627</v>
      </c>
      <c r="G1773" s="255">
        <v>10620077</v>
      </c>
      <c r="H1773" s="1" t="s">
        <v>385</v>
      </c>
      <c r="I1773" s="61">
        <v>33</v>
      </c>
      <c r="J1773" s="61">
        <v>6.4</v>
      </c>
      <c r="K1773" s="61">
        <v>8.6</v>
      </c>
      <c r="L1773" s="69">
        <f t="shared" si="351"/>
        <v>2.1120000000000001</v>
      </c>
      <c r="M1773" s="69">
        <f t="shared" si="352"/>
        <v>2.8380000000000001</v>
      </c>
      <c r="N1773" s="56">
        <f>INDEX(Rate_Chart!$A$1:$AK$127,MATCH(Data!J1773,Rate_Chart!$A$1:$A$127,0),MATCH(Data!K1773,Rate_Chart!$A$1:$AK$1,0))</f>
        <v>52.371199999999995</v>
      </c>
      <c r="O1773" s="57">
        <f t="shared" si="353"/>
        <v>1728.2495999999999</v>
      </c>
      <c r="P1773" s="58">
        <f t="shared" si="354"/>
        <v>431.6307692307692</v>
      </c>
      <c r="Q1773" s="58">
        <f t="shared" si="355"/>
        <v>287.75384615384615</v>
      </c>
      <c r="R1773" s="66">
        <f t="shared" si="356"/>
        <v>30.244368000000001</v>
      </c>
      <c r="S1773" s="64">
        <f t="shared" si="357"/>
        <v>123.75</v>
      </c>
      <c r="T1773" s="66">
        <f t="shared" si="358"/>
        <v>1882.2439679999998</v>
      </c>
      <c r="U1773" s="68">
        <f t="shared" si="359"/>
        <v>57.03769599999999</v>
      </c>
      <c r="V1773" s="68">
        <f t="shared" si="360"/>
        <v>470.09090109890104</v>
      </c>
      <c r="W1773" s="68">
        <f t="shared" si="361"/>
        <v>313.39393406593405</v>
      </c>
    </row>
    <row r="1774" spans="1:23" x14ac:dyDescent="0.25">
      <c r="A1774" s="1" t="s">
        <v>888</v>
      </c>
      <c r="B1774" s="1" t="s">
        <v>394</v>
      </c>
      <c r="C1774" s="1" t="s">
        <v>589</v>
      </c>
      <c r="D1774" s="1" t="s">
        <v>865</v>
      </c>
      <c r="E1774" s="1" t="s">
        <v>353</v>
      </c>
      <c r="F1774" s="62" t="str">
        <f t="shared" si="350"/>
        <v>60627</v>
      </c>
      <c r="G1774" s="255">
        <v>10620077</v>
      </c>
      <c r="H1774" s="1" t="s">
        <v>386</v>
      </c>
      <c r="I1774" s="61">
        <v>40</v>
      </c>
      <c r="J1774" s="61">
        <v>3.1</v>
      </c>
      <c r="K1774" s="61">
        <v>8</v>
      </c>
      <c r="L1774" s="69">
        <f t="shared" si="351"/>
        <v>1.24</v>
      </c>
      <c r="M1774" s="69">
        <f t="shared" si="352"/>
        <v>3.2</v>
      </c>
      <c r="N1774" s="56">
        <f>INDEX(Rate_Chart!$A$1:$AK$127,MATCH(Data!J1774,Rate_Chart!$A$1:$A$127,0),MATCH(Data!K1774,Rate_Chart!$A$1:$AK$1,0))</f>
        <v>35.168112000000008</v>
      </c>
      <c r="O1774" s="57">
        <f t="shared" si="353"/>
        <v>1406.7244800000003</v>
      </c>
      <c r="P1774" s="58">
        <f t="shared" si="354"/>
        <v>417.01318577075102</v>
      </c>
      <c r="Q1774" s="58">
        <f t="shared" si="355"/>
        <v>278.00879051383401</v>
      </c>
      <c r="R1774" s="66">
        <f t="shared" si="356"/>
        <v>24.617678400000006</v>
      </c>
      <c r="S1774" s="64">
        <f t="shared" si="357"/>
        <v>150</v>
      </c>
      <c r="T1774" s="66">
        <f t="shared" si="358"/>
        <v>1581.3421584000002</v>
      </c>
      <c r="U1774" s="68">
        <f t="shared" si="359"/>
        <v>39.533553960000006</v>
      </c>
      <c r="V1774" s="68">
        <f t="shared" si="360"/>
        <v>468.77731968379447</v>
      </c>
      <c r="W1774" s="68">
        <f t="shared" si="361"/>
        <v>312.51821312252963</v>
      </c>
    </row>
    <row r="1775" spans="1:23" x14ac:dyDescent="0.25">
      <c r="A1775" s="1" t="s">
        <v>888</v>
      </c>
      <c r="B1775" s="1" t="s">
        <v>395</v>
      </c>
      <c r="C1775" s="1" t="s">
        <v>589</v>
      </c>
      <c r="D1775" s="1" t="s">
        <v>865</v>
      </c>
      <c r="E1775" s="1" t="s">
        <v>353</v>
      </c>
      <c r="F1775" s="62" t="str">
        <f t="shared" si="350"/>
        <v>60627</v>
      </c>
      <c r="G1775" s="255">
        <v>10620077</v>
      </c>
      <c r="H1775" s="1" t="s">
        <v>386</v>
      </c>
      <c r="I1775" s="61">
        <v>7</v>
      </c>
      <c r="J1775" s="61">
        <v>3</v>
      </c>
      <c r="K1775" s="61">
        <v>8</v>
      </c>
      <c r="L1775" s="69">
        <f t="shared" si="351"/>
        <v>0.21</v>
      </c>
      <c r="M1775" s="69">
        <f t="shared" si="352"/>
        <v>0.56000000000000005</v>
      </c>
      <c r="N1775" s="56">
        <f>INDEX(Rate_Chart!$A$1:$AK$127,MATCH(Data!J1775,Rate_Chart!$A$1:$A$127,0),MATCH(Data!K1775,Rate_Chart!$A$1:$AK$1,0))</f>
        <v>34.751112000000006</v>
      </c>
      <c r="O1775" s="57">
        <f t="shared" si="353"/>
        <v>243.25778400000004</v>
      </c>
      <c r="P1775" s="58">
        <f t="shared" si="354"/>
        <v>417.01334400000002</v>
      </c>
      <c r="Q1775" s="58">
        <f t="shared" si="355"/>
        <v>278.00889599999999</v>
      </c>
      <c r="R1775" s="66">
        <f t="shared" si="356"/>
        <v>4.2570112200000008</v>
      </c>
      <c r="S1775" s="64">
        <f t="shared" si="357"/>
        <v>26.25</v>
      </c>
      <c r="T1775" s="66">
        <f t="shared" si="358"/>
        <v>273.76479522000005</v>
      </c>
      <c r="U1775" s="68">
        <f t="shared" si="359"/>
        <v>39.109256460000005</v>
      </c>
      <c r="V1775" s="68">
        <f t="shared" si="360"/>
        <v>469.31107752000003</v>
      </c>
      <c r="W1775" s="68">
        <f t="shared" si="361"/>
        <v>312.87405168000004</v>
      </c>
    </row>
    <row r="1776" spans="1:23" x14ac:dyDescent="0.25">
      <c r="A1776" s="1" t="s">
        <v>919</v>
      </c>
      <c r="B1776" s="1" t="s">
        <v>394</v>
      </c>
      <c r="C1776" s="1" t="s">
        <v>589</v>
      </c>
      <c r="D1776" s="1" t="s">
        <v>865</v>
      </c>
      <c r="E1776" s="1" t="s">
        <v>353</v>
      </c>
      <c r="F1776" s="62" t="str">
        <f t="shared" si="350"/>
        <v>60627</v>
      </c>
      <c r="G1776" s="255">
        <v>10620077</v>
      </c>
      <c r="H1776" s="1" t="s">
        <v>385</v>
      </c>
      <c r="I1776" s="61">
        <v>16</v>
      </c>
      <c r="J1776" s="61">
        <v>6.7</v>
      </c>
      <c r="K1776" s="61">
        <v>8.6</v>
      </c>
      <c r="L1776" s="69">
        <f t="shared" si="351"/>
        <v>1.0720000000000001</v>
      </c>
      <c r="M1776" s="69">
        <f t="shared" si="352"/>
        <v>1.3759999999999999</v>
      </c>
      <c r="N1776" s="56">
        <f>INDEX(Rate_Chart!$A$1:$AK$127,MATCH(Data!J1776,Rate_Chart!$A$1:$A$127,0),MATCH(Data!K1776,Rate_Chart!$A$1:$AK$1,0))</f>
        <v>54.826099999999997</v>
      </c>
      <c r="O1776" s="57">
        <f t="shared" si="353"/>
        <v>877.21759999999995</v>
      </c>
      <c r="P1776" s="58">
        <f t="shared" si="354"/>
        <v>440.96058981233244</v>
      </c>
      <c r="Q1776" s="58">
        <f t="shared" si="355"/>
        <v>293.97372654155498</v>
      </c>
      <c r="R1776" s="66">
        <f t="shared" si="356"/>
        <v>15.351308000000001</v>
      </c>
      <c r="S1776" s="64">
        <f t="shared" si="357"/>
        <v>60</v>
      </c>
      <c r="T1776" s="66">
        <f t="shared" si="358"/>
        <v>952.56890799999996</v>
      </c>
      <c r="U1776" s="68">
        <f t="shared" si="359"/>
        <v>59.535556749999998</v>
      </c>
      <c r="V1776" s="68">
        <f t="shared" si="360"/>
        <v>478.83825804289546</v>
      </c>
      <c r="W1776" s="68">
        <f t="shared" si="361"/>
        <v>319.22550536193029</v>
      </c>
    </row>
    <row r="1777" spans="1:23" x14ac:dyDescent="0.25">
      <c r="A1777" s="1" t="s">
        <v>919</v>
      </c>
      <c r="B1777" s="1" t="s">
        <v>395</v>
      </c>
      <c r="C1777" s="1" t="s">
        <v>589</v>
      </c>
      <c r="D1777" s="1" t="s">
        <v>865</v>
      </c>
      <c r="E1777" s="1" t="s">
        <v>353</v>
      </c>
      <c r="F1777" s="62" t="str">
        <f t="shared" si="350"/>
        <v>60627</v>
      </c>
      <c r="G1777" s="255">
        <v>10620077</v>
      </c>
      <c r="H1777" s="1" t="s">
        <v>386</v>
      </c>
      <c r="I1777" s="61">
        <v>6</v>
      </c>
      <c r="J1777" s="61">
        <v>3</v>
      </c>
      <c r="K1777" s="61">
        <v>8</v>
      </c>
      <c r="L1777" s="69">
        <f t="shared" si="351"/>
        <v>0.18</v>
      </c>
      <c r="M1777" s="69">
        <f t="shared" si="352"/>
        <v>0.48</v>
      </c>
      <c r="N1777" s="56">
        <f>INDEX(Rate_Chart!$A$1:$AK$127,MATCH(Data!J1777,Rate_Chart!$A$1:$A$127,0),MATCH(Data!K1777,Rate_Chart!$A$1:$AK$1,0))</f>
        <v>34.751112000000006</v>
      </c>
      <c r="O1777" s="57">
        <f t="shared" si="353"/>
        <v>208.50667200000004</v>
      </c>
      <c r="P1777" s="58">
        <f t="shared" si="354"/>
        <v>417.01334400000002</v>
      </c>
      <c r="Q1777" s="58">
        <f t="shared" si="355"/>
        <v>278.00889599999999</v>
      </c>
      <c r="R1777" s="66">
        <f t="shared" si="356"/>
        <v>3.6488667600000011</v>
      </c>
      <c r="S1777" s="64">
        <f t="shared" si="357"/>
        <v>22.5</v>
      </c>
      <c r="T1777" s="66">
        <f t="shared" si="358"/>
        <v>234.65553876000004</v>
      </c>
      <c r="U1777" s="68">
        <f t="shared" si="359"/>
        <v>39.109256460000005</v>
      </c>
      <c r="V1777" s="68">
        <f t="shared" si="360"/>
        <v>469.31107752000003</v>
      </c>
      <c r="W1777" s="68">
        <f t="shared" si="361"/>
        <v>312.87405168000004</v>
      </c>
    </row>
    <row r="1778" spans="1:23" x14ac:dyDescent="0.25">
      <c r="A1778" s="1" t="s">
        <v>920</v>
      </c>
      <c r="B1778" s="1" t="s">
        <v>394</v>
      </c>
      <c r="C1778" s="1" t="s">
        <v>589</v>
      </c>
      <c r="D1778" s="1" t="s">
        <v>865</v>
      </c>
      <c r="E1778" s="1" t="s">
        <v>353</v>
      </c>
      <c r="F1778" s="62" t="str">
        <f t="shared" si="350"/>
        <v>60627</v>
      </c>
      <c r="G1778" s="255">
        <v>10620077</v>
      </c>
      <c r="H1778" s="1" t="s">
        <v>385</v>
      </c>
      <c r="I1778" s="61">
        <v>48</v>
      </c>
      <c r="J1778" s="61">
        <v>6.3</v>
      </c>
      <c r="K1778" s="61">
        <v>8.5</v>
      </c>
      <c r="L1778" s="69">
        <f t="shared" si="351"/>
        <v>3.0239999999999996</v>
      </c>
      <c r="M1778" s="69">
        <f t="shared" si="352"/>
        <v>4.08</v>
      </c>
      <c r="N1778" s="56">
        <f>INDEX(Rate_Chart!$A$1:$AK$127,MATCH(Data!J1778,Rate_Chart!$A$1:$A$127,0),MATCH(Data!K1778,Rate_Chart!$A$1:$AK$1,0))</f>
        <v>51.026849999999996</v>
      </c>
      <c r="O1778" s="57">
        <f t="shared" si="353"/>
        <v>2449.2887999999998</v>
      </c>
      <c r="P1778" s="58">
        <f t="shared" si="354"/>
        <v>426.40821727019494</v>
      </c>
      <c r="Q1778" s="58">
        <f t="shared" si="355"/>
        <v>284.27214484679661</v>
      </c>
      <c r="R1778" s="66">
        <f t="shared" si="356"/>
        <v>42.862554000000003</v>
      </c>
      <c r="S1778" s="64">
        <f t="shared" si="357"/>
        <v>180</v>
      </c>
      <c r="T1778" s="66">
        <f t="shared" si="358"/>
        <v>2672.1513539999996</v>
      </c>
      <c r="U1778" s="68">
        <f t="shared" si="359"/>
        <v>55.669819874999995</v>
      </c>
      <c r="V1778" s="68">
        <f t="shared" si="360"/>
        <v>465.2074084261838</v>
      </c>
      <c r="W1778" s="68">
        <f t="shared" si="361"/>
        <v>310.13827228412254</v>
      </c>
    </row>
    <row r="1779" spans="1:23" x14ac:dyDescent="0.25">
      <c r="A1779" s="1" t="s">
        <v>920</v>
      </c>
      <c r="B1779" s="1" t="s">
        <v>395</v>
      </c>
      <c r="C1779" s="1" t="s">
        <v>589</v>
      </c>
      <c r="D1779" s="1" t="s">
        <v>865</v>
      </c>
      <c r="E1779" s="1" t="s">
        <v>353</v>
      </c>
      <c r="F1779" s="62" t="str">
        <f t="shared" si="350"/>
        <v>60627</v>
      </c>
      <c r="G1779" s="255">
        <v>10620077</v>
      </c>
      <c r="H1779" s="1" t="s">
        <v>386</v>
      </c>
      <c r="I1779" s="61">
        <v>6</v>
      </c>
      <c r="J1779" s="61">
        <v>3</v>
      </c>
      <c r="K1779" s="61">
        <v>8</v>
      </c>
      <c r="L1779" s="69">
        <f t="shared" si="351"/>
        <v>0.18</v>
      </c>
      <c r="M1779" s="69">
        <f t="shared" si="352"/>
        <v>0.48</v>
      </c>
      <c r="N1779" s="56">
        <f>INDEX(Rate_Chart!$A$1:$AK$127,MATCH(Data!J1779,Rate_Chart!$A$1:$A$127,0),MATCH(Data!K1779,Rate_Chart!$A$1:$AK$1,0))</f>
        <v>34.751112000000006</v>
      </c>
      <c r="O1779" s="57">
        <f t="shared" si="353"/>
        <v>208.50667200000004</v>
      </c>
      <c r="P1779" s="58">
        <f t="shared" si="354"/>
        <v>417.01334400000002</v>
      </c>
      <c r="Q1779" s="58">
        <f t="shared" si="355"/>
        <v>278.00889599999999</v>
      </c>
      <c r="R1779" s="66">
        <f t="shared" si="356"/>
        <v>3.6488667600000011</v>
      </c>
      <c r="S1779" s="64">
        <f t="shared" si="357"/>
        <v>22.5</v>
      </c>
      <c r="T1779" s="66">
        <f t="shared" si="358"/>
        <v>234.65553876000004</v>
      </c>
      <c r="U1779" s="68">
        <f t="shared" si="359"/>
        <v>39.109256460000005</v>
      </c>
      <c r="V1779" s="68">
        <f t="shared" si="360"/>
        <v>469.31107752000003</v>
      </c>
      <c r="W1779" s="68">
        <f t="shared" si="361"/>
        <v>312.87405168000004</v>
      </c>
    </row>
    <row r="1780" spans="1:23" x14ac:dyDescent="0.25">
      <c r="A1780" s="1" t="s">
        <v>922</v>
      </c>
      <c r="B1780" s="1" t="s">
        <v>394</v>
      </c>
      <c r="C1780" s="1" t="s">
        <v>589</v>
      </c>
      <c r="D1780" s="1" t="s">
        <v>865</v>
      </c>
      <c r="E1780" s="1" t="s">
        <v>353</v>
      </c>
      <c r="F1780" s="62" t="str">
        <f t="shared" si="350"/>
        <v>60627</v>
      </c>
      <c r="G1780" s="255">
        <v>10620077</v>
      </c>
      <c r="H1780" s="1" t="s">
        <v>385</v>
      </c>
      <c r="I1780" s="61">
        <v>25</v>
      </c>
      <c r="J1780" s="61">
        <v>5.9</v>
      </c>
      <c r="K1780" s="61">
        <v>8.6</v>
      </c>
      <c r="L1780" s="69">
        <f t="shared" si="351"/>
        <v>1.4750000000000001</v>
      </c>
      <c r="M1780" s="69">
        <f t="shared" si="352"/>
        <v>2.15</v>
      </c>
      <c r="N1780" s="56">
        <f>INDEX(Rate_Chart!$A$1:$AK$127,MATCH(Data!J1780,Rate_Chart!$A$1:$A$127,0),MATCH(Data!K1780,Rate_Chart!$A$1:$AK$1,0))</f>
        <v>48.279699999999998</v>
      </c>
      <c r="O1780" s="57">
        <f t="shared" si="353"/>
        <v>1206.9925000000001</v>
      </c>
      <c r="P1780" s="58">
        <f t="shared" si="354"/>
        <v>415.01174785100284</v>
      </c>
      <c r="Q1780" s="58">
        <f t="shared" si="355"/>
        <v>276.67449856733521</v>
      </c>
      <c r="R1780" s="66">
        <f t="shared" si="356"/>
        <v>21.122368750000003</v>
      </c>
      <c r="S1780" s="64">
        <f t="shared" si="357"/>
        <v>93.75</v>
      </c>
      <c r="T1780" s="66">
        <f t="shared" si="358"/>
        <v>1321.8648687500001</v>
      </c>
      <c r="U1780" s="68">
        <f t="shared" si="359"/>
        <v>52.874594750000007</v>
      </c>
      <c r="V1780" s="68">
        <f t="shared" si="360"/>
        <v>454.50941045845281</v>
      </c>
      <c r="W1780" s="68">
        <f t="shared" si="361"/>
        <v>303.00627363896854</v>
      </c>
    </row>
    <row r="1781" spans="1:23" x14ac:dyDescent="0.25">
      <c r="A1781" s="1" t="s">
        <v>922</v>
      </c>
      <c r="B1781" s="1" t="s">
        <v>394</v>
      </c>
      <c r="C1781" s="1" t="s">
        <v>589</v>
      </c>
      <c r="D1781" s="1" t="s">
        <v>865</v>
      </c>
      <c r="E1781" s="1" t="s">
        <v>353</v>
      </c>
      <c r="F1781" s="62" t="str">
        <f t="shared" si="350"/>
        <v>60627</v>
      </c>
      <c r="G1781" s="255">
        <v>10620077</v>
      </c>
      <c r="H1781" s="1" t="s">
        <v>386</v>
      </c>
      <c r="I1781" s="61">
        <v>31</v>
      </c>
      <c r="J1781" s="61">
        <v>3</v>
      </c>
      <c r="K1781" s="61">
        <v>8</v>
      </c>
      <c r="L1781" s="69">
        <f t="shared" si="351"/>
        <v>0.93</v>
      </c>
      <c r="M1781" s="69">
        <f t="shared" si="352"/>
        <v>2.48</v>
      </c>
      <c r="N1781" s="56">
        <f>INDEX(Rate_Chart!$A$1:$AK$127,MATCH(Data!J1781,Rate_Chart!$A$1:$A$127,0),MATCH(Data!K1781,Rate_Chart!$A$1:$AK$1,0))</f>
        <v>34.751112000000006</v>
      </c>
      <c r="O1781" s="57">
        <f t="shared" si="353"/>
        <v>1077.2844720000003</v>
      </c>
      <c r="P1781" s="58">
        <f t="shared" si="354"/>
        <v>417.01334400000002</v>
      </c>
      <c r="Q1781" s="58">
        <f t="shared" si="355"/>
        <v>278.00889599999999</v>
      </c>
      <c r="R1781" s="66">
        <f t="shared" si="356"/>
        <v>18.852478260000005</v>
      </c>
      <c r="S1781" s="64">
        <f t="shared" si="357"/>
        <v>116.25</v>
      </c>
      <c r="T1781" s="66">
        <f t="shared" si="358"/>
        <v>1212.3869502600003</v>
      </c>
      <c r="U1781" s="68">
        <f t="shared" si="359"/>
        <v>39.109256460000012</v>
      </c>
      <c r="V1781" s="68">
        <f t="shared" si="360"/>
        <v>469.31107752000008</v>
      </c>
      <c r="W1781" s="68">
        <f t="shared" si="361"/>
        <v>312.87405168000004</v>
      </c>
    </row>
    <row r="1782" spans="1:23" x14ac:dyDescent="0.25">
      <c r="A1782" s="1" t="s">
        <v>922</v>
      </c>
      <c r="B1782" s="1" t="s">
        <v>395</v>
      </c>
      <c r="C1782" s="1" t="s">
        <v>589</v>
      </c>
      <c r="D1782" s="1" t="s">
        <v>865</v>
      </c>
      <c r="E1782" s="1" t="s">
        <v>353</v>
      </c>
      <c r="F1782" s="62" t="str">
        <f t="shared" si="350"/>
        <v>60627</v>
      </c>
      <c r="G1782" s="255">
        <v>10620077</v>
      </c>
      <c r="H1782" s="1" t="s">
        <v>386</v>
      </c>
      <c r="I1782" s="61">
        <v>12</v>
      </c>
      <c r="J1782" s="61">
        <v>3</v>
      </c>
      <c r="K1782" s="61">
        <v>8</v>
      </c>
      <c r="L1782" s="69">
        <f t="shared" si="351"/>
        <v>0.36</v>
      </c>
      <c r="M1782" s="69">
        <f t="shared" si="352"/>
        <v>0.96</v>
      </c>
      <c r="N1782" s="56">
        <f>INDEX(Rate_Chart!$A$1:$AK$127,MATCH(Data!J1782,Rate_Chart!$A$1:$A$127,0),MATCH(Data!K1782,Rate_Chart!$A$1:$AK$1,0))</f>
        <v>34.751112000000006</v>
      </c>
      <c r="O1782" s="57">
        <f t="shared" si="353"/>
        <v>417.01334400000007</v>
      </c>
      <c r="P1782" s="58">
        <f t="shared" si="354"/>
        <v>417.01334400000002</v>
      </c>
      <c r="Q1782" s="58">
        <f t="shared" si="355"/>
        <v>278.00889599999999</v>
      </c>
      <c r="R1782" s="66">
        <f t="shared" si="356"/>
        <v>7.2977335200000022</v>
      </c>
      <c r="S1782" s="64">
        <f t="shared" si="357"/>
        <v>45</v>
      </c>
      <c r="T1782" s="66">
        <f t="shared" si="358"/>
        <v>469.31107752000008</v>
      </c>
      <c r="U1782" s="68">
        <f t="shared" si="359"/>
        <v>39.109256460000005</v>
      </c>
      <c r="V1782" s="68">
        <f t="shared" si="360"/>
        <v>469.31107752000003</v>
      </c>
      <c r="W1782" s="68">
        <f t="shared" si="361"/>
        <v>312.87405168000004</v>
      </c>
    </row>
    <row r="1783" spans="1:23" x14ac:dyDescent="0.25">
      <c r="A1783" s="1" t="s">
        <v>923</v>
      </c>
      <c r="B1783" s="1" t="s">
        <v>394</v>
      </c>
      <c r="C1783" s="1" t="s">
        <v>589</v>
      </c>
      <c r="D1783" s="1" t="s">
        <v>865</v>
      </c>
      <c r="E1783" s="1" t="s">
        <v>353</v>
      </c>
      <c r="F1783" s="62" t="str">
        <f t="shared" si="350"/>
        <v>60627</v>
      </c>
      <c r="G1783" s="255">
        <v>10620077</v>
      </c>
      <c r="H1783" s="1" t="s">
        <v>385</v>
      </c>
      <c r="I1783" s="61">
        <v>29</v>
      </c>
      <c r="J1783" s="61">
        <v>6.1</v>
      </c>
      <c r="K1783" s="61">
        <v>8.6</v>
      </c>
      <c r="L1783" s="69">
        <f t="shared" si="351"/>
        <v>1.7689999999999997</v>
      </c>
      <c r="M1783" s="69">
        <f t="shared" si="352"/>
        <v>2.4939999999999998</v>
      </c>
      <c r="N1783" s="56">
        <f>INDEX(Rate_Chart!$A$1:$AK$127,MATCH(Data!J1783,Rate_Chart!$A$1:$A$127,0),MATCH(Data!K1783,Rate_Chart!$A$1:$AK$1,0))</f>
        <v>49.9163</v>
      </c>
      <c r="O1783" s="57">
        <f t="shared" si="353"/>
        <v>1447.5726999999999</v>
      </c>
      <c r="P1783" s="58">
        <f t="shared" si="354"/>
        <v>421.82788732394374</v>
      </c>
      <c r="Q1783" s="58">
        <f t="shared" si="355"/>
        <v>281.21859154929581</v>
      </c>
      <c r="R1783" s="66">
        <f t="shared" si="356"/>
        <v>25.33252225</v>
      </c>
      <c r="S1783" s="64">
        <f t="shared" si="357"/>
        <v>108.75</v>
      </c>
      <c r="T1783" s="66">
        <f t="shared" si="358"/>
        <v>1581.65522225</v>
      </c>
      <c r="U1783" s="68">
        <f t="shared" si="359"/>
        <v>54.539835249999996</v>
      </c>
      <c r="V1783" s="68">
        <f t="shared" si="360"/>
        <v>460.90001619718311</v>
      </c>
      <c r="W1783" s="68">
        <f t="shared" si="361"/>
        <v>307.26667746478876</v>
      </c>
    </row>
    <row r="1784" spans="1:23" x14ac:dyDescent="0.25">
      <c r="A1784" s="1" t="s">
        <v>923</v>
      </c>
      <c r="B1784" s="1" t="s">
        <v>394</v>
      </c>
      <c r="C1784" s="1" t="s">
        <v>589</v>
      </c>
      <c r="D1784" s="1" t="s">
        <v>865</v>
      </c>
      <c r="E1784" s="1" t="s">
        <v>353</v>
      </c>
      <c r="F1784" s="62" t="str">
        <f t="shared" si="350"/>
        <v>60627</v>
      </c>
      <c r="G1784" s="255">
        <v>10620077</v>
      </c>
      <c r="H1784" s="1" t="s">
        <v>386</v>
      </c>
      <c r="I1784" s="61">
        <v>17</v>
      </c>
      <c r="J1784" s="61">
        <v>3</v>
      </c>
      <c r="K1784" s="61">
        <v>8</v>
      </c>
      <c r="L1784" s="69">
        <f t="shared" si="351"/>
        <v>0.51</v>
      </c>
      <c r="M1784" s="69">
        <f t="shared" si="352"/>
        <v>1.36</v>
      </c>
      <c r="N1784" s="56">
        <f>INDEX(Rate_Chart!$A$1:$AK$127,MATCH(Data!J1784,Rate_Chart!$A$1:$A$127,0),MATCH(Data!K1784,Rate_Chart!$A$1:$AK$1,0))</f>
        <v>34.751112000000006</v>
      </c>
      <c r="O1784" s="57">
        <f t="shared" si="353"/>
        <v>590.76890400000013</v>
      </c>
      <c r="P1784" s="58">
        <f t="shared" si="354"/>
        <v>417.01334400000002</v>
      </c>
      <c r="Q1784" s="58">
        <f t="shared" si="355"/>
        <v>278.00889599999999</v>
      </c>
      <c r="R1784" s="66">
        <f t="shared" si="356"/>
        <v>10.338455820000004</v>
      </c>
      <c r="S1784" s="64">
        <f t="shared" si="357"/>
        <v>63.75</v>
      </c>
      <c r="T1784" s="66">
        <f t="shared" si="358"/>
        <v>664.85735982000017</v>
      </c>
      <c r="U1784" s="68">
        <f t="shared" si="359"/>
        <v>39.109256460000012</v>
      </c>
      <c r="V1784" s="68">
        <f t="shared" si="360"/>
        <v>469.31107752000008</v>
      </c>
      <c r="W1784" s="68">
        <f t="shared" si="361"/>
        <v>312.87405168000004</v>
      </c>
    </row>
    <row r="1785" spans="1:23" x14ac:dyDescent="0.25">
      <c r="A1785" s="1" t="s">
        <v>923</v>
      </c>
      <c r="B1785" s="1" t="s">
        <v>395</v>
      </c>
      <c r="C1785" s="1" t="s">
        <v>589</v>
      </c>
      <c r="D1785" s="1" t="s">
        <v>865</v>
      </c>
      <c r="E1785" s="1" t="s">
        <v>353</v>
      </c>
      <c r="F1785" s="62" t="str">
        <f t="shared" si="350"/>
        <v>60627</v>
      </c>
      <c r="G1785" s="255">
        <v>10620077</v>
      </c>
      <c r="H1785" s="1" t="s">
        <v>386</v>
      </c>
      <c r="I1785" s="61">
        <v>9</v>
      </c>
      <c r="J1785" s="61">
        <v>3</v>
      </c>
      <c r="K1785" s="61">
        <v>8</v>
      </c>
      <c r="L1785" s="69">
        <f t="shared" si="351"/>
        <v>0.27</v>
      </c>
      <c r="M1785" s="69">
        <f t="shared" si="352"/>
        <v>0.72</v>
      </c>
      <c r="N1785" s="56">
        <f>INDEX(Rate_Chart!$A$1:$AK$127,MATCH(Data!J1785,Rate_Chart!$A$1:$A$127,0),MATCH(Data!K1785,Rate_Chart!$A$1:$AK$1,0))</f>
        <v>34.751112000000006</v>
      </c>
      <c r="O1785" s="57">
        <f t="shared" si="353"/>
        <v>312.76000800000008</v>
      </c>
      <c r="P1785" s="58">
        <f t="shared" si="354"/>
        <v>417.01334400000002</v>
      </c>
      <c r="Q1785" s="58">
        <f t="shared" si="355"/>
        <v>278.00889599999999</v>
      </c>
      <c r="R1785" s="66">
        <f t="shared" si="356"/>
        <v>5.4733001400000019</v>
      </c>
      <c r="S1785" s="64">
        <f t="shared" si="357"/>
        <v>33.75</v>
      </c>
      <c r="T1785" s="66">
        <f t="shared" si="358"/>
        <v>351.98330814000008</v>
      </c>
      <c r="U1785" s="68">
        <f t="shared" si="359"/>
        <v>39.109256460000012</v>
      </c>
      <c r="V1785" s="68">
        <f t="shared" si="360"/>
        <v>469.31107752000008</v>
      </c>
      <c r="W1785" s="68">
        <f t="shared" si="361"/>
        <v>312.87405168000004</v>
      </c>
    </row>
    <row r="1786" spans="1:23" x14ac:dyDescent="0.25">
      <c r="A1786" s="1" t="s">
        <v>924</v>
      </c>
      <c r="B1786" s="1" t="s">
        <v>394</v>
      </c>
      <c r="C1786" s="1" t="s">
        <v>589</v>
      </c>
      <c r="D1786" s="1" t="s">
        <v>865</v>
      </c>
      <c r="E1786" s="1" t="s">
        <v>353</v>
      </c>
      <c r="F1786" s="62" t="str">
        <f t="shared" si="350"/>
        <v>60627</v>
      </c>
      <c r="G1786" s="255">
        <v>10620077</v>
      </c>
      <c r="H1786" s="1" t="s">
        <v>385</v>
      </c>
      <c r="I1786" s="61">
        <v>33</v>
      </c>
      <c r="J1786" s="61">
        <v>6.5</v>
      </c>
      <c r="K1786" s="61">
        <v>8.8000000000000007</v>
      </c>
      <c r="L1786" s="69">
        <f t="shared" si="351"/>
        <v>2.145</v>
      </c>
      <c r="M1786" s="69">
        <f t="shared" si="352"/>
        <v>2.9040000000000004</v>
      </c>
      <c r="N1786" s="56">
        <f>INDEX(Rate_Chart!$A$1:$AK$127,MATCH(Data!J1786,Rate_Chart!$A$1:$A$127,0),MATCH(Data!K1786,Rate_Chart!$A$1:$AK$1,0))</f>
        <v>53.732250000000001</v>
      </c>
      <c r="O1786" s="57">
        <f t="shared" si="353"/>
        <v>1773.16425</v>
      </c>
      <c r="P1786" s="58">
        <f t="shared" si="354"/>
        <v>434.49258760107813</v>
      </c>
      <c r="Q1786" s="58">
        <f t="shared" si="355"/>
        <v>289.66172506738542</v>
      </c>
      <c r="R1786" s="66">
        <f t="shared" si="356"/>
        <v>31.030374375000005</v>
      </c>
      <c r="S1786" s="64">
        <f t="shared" si="357"/>
        <v>123.75</v>
      </c>
      <c r="T1786" s="66">
        <f t="shared" si="358"/>
        <v>1927.9446243750001</v>
      </c>
      <c r="U1786" s="68">
        <f t="shared" si="359"/>
        <v>58.422564375</v>
      </c>
      <c r="V1786" s="68">
        <f t="shared" si="360"/>
        <v>472.41965801886789</v>
      </c>
      <c r="W1786" s="68">
        <f t="shared" si="361"/>
        <v>314.94643867924526</v>
      </c>
    </row>
    <row r="1787" spans="1:23" x14ac:dyDescent="0.25">
      <c r="A1787" s="1" t="s">
        <v>924</v>
      </c>
      <c r="B1787" s="1" t="s">
        <v>394</v>
      </c>
      <c r="C1787" s="1" t="s">
        <v>589</v>
      </c>
      <c r="D1787" s="1" t="s">
        <v>865</v>
      </c>
      <c r="E1787" s="1" t="s">
        <v>353</v>
      </c>
      <c r="F1787" s="62" t="str">
        <f t="shared" si="350"/>
        <v>60627</v>
      </c>
      <c r="G1787" s="255">
        <v>10620077</v>
      </c>
      <c r="H1787" s="1" t="s">
        <v>386</v>
      </c>
      <c r="I1787" s="61">
        <v>29</v>
      </c>
      <c r="J1787" s="61">
        <v>3</v>
      </c>
      <c r="K1787" s="61">
        <v>8</v>
      </c>
      <c r="L1787" s="69">
        <f t="shared" si="351"/>
        <v>0.87</v>
      </c>
      <c r="M1787" s="69">
        <f t="shared" si="352"/>
        <v>2.3199999999999998</v>
      </c>
      <c r="N1787" s="56">
        <f>INDEX(Rate_Chart!$A$1:$AK$127,MATCH(Data!J1787,Rate_Chart!$A$1:$A$127,0),MATCH(Data!K1787,Rate_Chart!$A$1:$AK$1,0))</f>
        <v>34.751112000000006</v>
      </c>
      <c r="O1787" s="57">
        <f t="shared" si="353"/>
        <v>1007.7822480000002</v>
      </c>
      <c r="P1787" s="58">
        <f t="shared" si="354"/>
        <v>417.01334400000002</v>
      </c>
      <c r="Q1787" s="58">
        <f t="shared" si="355"/>
        <v>278.00889599999999</v>
      </c>
      <c r="R1787" s="66">
        <f t="shared" si="356"/>
        <v>17.636189340000005</v>
      </c>
      <c r="S1787" s="64">
        <f t="shared" si="357"/>
        <v>108.75</v>
      </c>
      <c r="T1787" s="66">
        <f t="shared" si="358"/>
        <v>1134.1684373400003</v>
      </c>
      <c r="U1787" s="68">
        <f t="shared" si="359"/>
        <v>39.109256460000012</v>
      </c>
      <c r="V1787" s="68">
        <f t="shared" si="360"/>
        <v>469.31107752000008</v>
      </c>
      <c r="W1787" s="68">
        <f t="shared" si="361"/>
        <v>312.87405168000004</v>
      </c>
    </row>
    <row r="1788" spans="1:23" x14ac:dyDescent="0.25">
      <c r="A1788" s="1" t="s">
        <v>921</v>
      </c>
      <c r="B1788" s="1" t="s">
        <v>394</v>
      </c>
      <c r="C1788" s="1" t="s">
        <v>589</v>
      </c>
      <c r="D1788" s="1" t="s">
        <v>865</v>
      </c>
      <c r="E1788" s="1" t="s">
        <v>354</v>
      </c>
      <c r="F1788" s="62" t="str">
        <f t="shared" si="350"/>
        <v>60628</v>
      </c>
      <c r="G1788" s="255">
        <v>10620014</v>
      </c>
      <c r="H1788" s="1" t="s">
        <v>385</v>
      </c>
      <c r="I1788" s="61">
        <v>10</v>
      </c>
      <c r="J1788" s="61">
        <v>6.8</v>
      </c>
      <c r="K1788" s="61">
        <v>8.8000000000000007</v>
      </c>
      <c r="L1788" s="69">
        <f t="shared" si="351"/>
        <v>0.68</v>
      </c>
      <c r="M1788" s="69">
        <f t="shared" si="352"/>
        <v>0.88</v>
      </c>
      <c r="N1788" s="56">
        <f>INDEX(Rate_Chart!$A$1:$AK$127,MATCH(Data!J1788,Rate_Chart!$A$1:$A$127,0),MATCH(Data!K1788,Rate_Chart!$A$1:$AK$1,0))</f>
        <v>56.212200000000003</v>
      </c>
      <c r="O1788" s="57">
        <f t="shared" si="353"/>
        <v>562.12200000000007</v>
      </c>
      <c r="P1788" s="58">
        <f t="shared" si="354"/>
        <v>443.78052631578947</v>
      </c>
      <c r="Q1788" s="58">
        <f t="shared" si="355"/>
        <v>295.8536842105263</v>
      </c>
      <c r="R1788" s="66">
        <f t="shared" si="356"/>
        <v>9.8371350000000017</v>
      </c>
      <c r="S1788" s="64">
        <f t="shared" si="357"/>
        <v>37.5</v>
      </c>
      <c r="T1788" s="66">
        <f t="shared" si="358"/>
        <v>609.45913500000006</v>
      </c>
      <c r="U1788" s="68">
        <f t="shared" si="359"/>
        <v>60.945913500000003</v>
      </c>
      <c r="V1788" s="68">
        <f t="shared" si="360"/>
        <v>481.15194868421054</v>
      </c>
      <c r="W1788" s="68">
        <f t="shared" si="361"/>
        <v>320.76796578947369</v>
      </c>
    </row>
    <row r="1789" spans="1:23" x14ac:dyDescent="0.25">
      <c r="A1789" s="1" t="s">
        <v>921</v>
      </c>
      <c r="B1789" s="1" t="s">
        <v>394</v>
      </c>
      <c r="C1789" s="1" t="s">
        <v>589</v>
      </c>
      <c r="D1789" s="1" t="s">
        <v>865</v>
      </c>
      <c r="E1789" s="1" t="s">
        <v>354</v>
      </c>
      <c r="F1789" s="62" t="str">
        <f t="shared" si="350"/>
        <v>60628</v>
      </c>
      <c r="G1789" s="255">
        <v>10620014</v>
      </c>
      <c r="H1789" s="1" t="s">
        <v>386</v>
      </c>
      <c r="I1789" s="61">
        <v>18</v>
      </c>
      <c r="J1789" s="61">
        <v>4.4000000000000004</v>
      </c>
      <c r="K1789" s="61">
        <v>8.1</v>
      </c>
      <c r="L1789" s="69">
        <f t="shared" si="351"/>
        <v>0.79200000000000004</v>
      </c>
      <c r="M1789" s="69">
        <f t="shared" si="352"/>
        <v>1.4579999999999997</v>
      </c>
      <c r="N1789" s="56">
        <f>INDEX(Rate_Chart!$A$1:$AK$127,MATCH(Data!J1789,Rate_Chart!$A$1:$A$127,0),MATCH(Data!K1789,Rate_Chart!$A$1:$AK$1,0))</f>
        <v>40.867125900000005</v>
      </c>
      <c r="O1789" s="57">
        <f t="shared" si="353"/>
        <v>735.60826620000012</v>
      </c>
      <c r="P1789" s="58">
        <f t="shared" si="354"/>
        <v>417.01148877551026</v>
      </c>
      <c r="Q1789" s="58">
        <f t="shared" si="355"/>
        <v>278.00765918367352</v>
      </c>
      <c r="R1789" s="66">
        <f t="shared" si="356"/>
        <v>12.873144658500003</v>
      </c>
      <c r="S1789" s="64">
        <f t="shared" si="357"/>
        <v>67.5</v>
      </c>
      <c r="T1789" s="66">
        <f t="shared" si="358"/>
        <v>815.98141085850011</v>
      </c>
      <c r="U1789" s="68">
        <f t="shared" si="359"/>
        <v>45.332300603250005</v>
      </c>
      <c r="V1789" s="68">
        <f t="shared" si="360"/>
        <v>462.57449595153065</v>
      </c>
      <c r="W1789" s="68">
        <f t="shared" si="361"/>
        <v>308.38299730102045</v>
      </c>
    </row>
    <row r="1790" spans="1:23" x14ac:dyDescent="0.25">
      <c r="A1790" s="1" t="s">
        <v>921</v>
      </c>
      <c r="B1790" s="1" t="s">
        <v>395</v>
      </c>
      <c r="C1790" s="1" t="s">
        <v>589</v>
      </c>
      <c r="D1790" s="1" t="s">
        <v>865</v>
      </c>
      <c r="E1790" s="1" t="s">
        <v>354</v>
      </c>
      <c r="F1790" s="62" t="str">
        <f t="shared" si="350"/>
        <v>60628</v>
      </c>
      <c r="G1790" s="255">
        <v>10620014</v>
      </c>
      <c r="H1790" s="1" t="s">
        <v>385</v>
      </c>
      <c r="I1790" s="61">
        <v>7</v>
      </c>
      <c r="J1790" s="61">
        <v>6.8</v>
      </c>
      <c r="K1790" s="61">
        <v>8.8000000000000007</v>
      </c>
      <c r="L1790" s="69">
        <f t="shared" si="351"/>
        <v>0.47600000000000003</v>
      </c>
      <c r="M1790" s="69">
        <f t="shared" si="352"/>
        <v>0.6160000000000001</v>
      </c>
      <c r="N1790" s="56">
        <f>INDEX(Rate_Chart!$A$1:$AK$127,MATCH(Data!J1790,Rate_Chart!$A$1:$A$127,0),MATCH(Data!K1790,Rate_Chart!$A$1:$AK$1,0))</f>
        <v>56.212200000000003</v>
      </c>
      <c r="O1790" s="57">
        <f t="shared" si="353"/>
        <v>393.48540000000003</v>
      </c>
      <c r="P1790" s="58">
        <f t="shared" si="354"/>
        <v>443.78052631578947</v>
      </c>
      <c r="Q1790" s="58">
        <f t="shared" si="355"/>
        <v>295.8536842105263</v>
      </c>
      <c r="R1790" s="66">
        <f t="shared" si="356"/>
        <v>6.8859945000000007</v>
      </c>
      <c r="S1790" s="64">
        <f t="shared" si="357"/>
        <v>26.25</v>
      </c>
      <c r="T1790" s="66">
        <f t="shared" si="358"/>
        <v>426.62139450000001</v>
      </c>
      <c r="U1790" s="68">
        <f t="shared" si="359"/>
        <v>60.945913500000003</v>
      </c>
      <c r="V1790" s="68">
        <f t="shared" si="360"/>
        <v>481.15194868421054</v>
      </c>
      <c r="W1790" s="68">
        <f t="shared" si="361"/>
        <v>320.76796578947369</v>
      </c>
    </row>
    <row r="1791" spans="1:23" x14ac:dyDescent="0.25">
      <c r="A1791" s="1" t="s">
        <v>921</v>
      </c>
      <c r="B1791" s="1" t="s">
        <v>395</v>
      </c>
      <c r="C1791" s="1" t="s">
        <v>589</v>
      </c>
      <c r="D1791" s="1" t="s">
        <v>865</v>
      </c>
      <c r="E1791" s="1" t="s">
        <v>354</v>
      </c>
      <c r="F1791" s="62" t="str">
        <f t="shared" si="350"/>
        <v>60628</v>
      </c>
      <c r="G1791" s="255">
        <v>10620014</v>
      </c>
      <c r="H1791" s="1" t="s">
        <v>386</v>
      </c>
      <c r="I1791" s="61">
        <v>15</v>
      </c>
      <c r="J1791" s="61">
        <v>3.9</v>
      </c>
      <c r="K1791" s="61">
        <v>8.1</v>
      </c>
      <c r="L1791" s="69">
        <f t="shared" si="351"/>
        <v>0.58499999999999996</v>
      </c>
      <c r="M1791" s="69">
        <f t="shared" si="352"/>
        <v>1.2150000000000001</v>
      </c>
      <c r="N1791" s="56">
        <f>INDEX(Rate_Chart!$A$1:$AK$127,MATCH(Data!J1791,Rate_Chart!$A$1:$A$127,0),MATCH(Data!K1791,Rate_Chart!$A$1:$AK$1,0))</f>
        <v>38.782125900000004</v>
      </c>
      <c r="O1791" s="57">
        <f t="shared" si="353"/>
        <v>581.73188850000008</v>
      </c>
      <c r="P1791" s="58">
        <f t="shared" si="354"/>
        <v>417.01210645161296</v>
      </c>
      <c r="Q1791" s="58">
        <f t="shared" si="355"/>
        <v>278.00807096774196</v>
      </c>
      <c r="R1791" s="66">
        <f t="shared" si="356"/>
        <v>10.180308048750003</v>
      </c>
      <c r="S1791" s="64">
        <f t="shared" si="357"/>
        <v>56.25</v>
      </c>
      <c r="T1791" s="66">
        <f t="shared" si="358"/>
        <v>648.1621965487501</v>
      </c>
      <c r="U1791" s="68">
        <f t="shared" si="359"/>
        <v>43.210813103250004</v>
      </c>
      <c r="V1791" s="68">
        <f t="shared" si="360"/>
        <v>464.63239895967746</v>
      </c>
      <c r="W1791" s="68">
        <f t="shared" si="361"/>
        <v>309.75493263978495</v>
      </c>
    </row>
    <row r="1792" spans="1:23" x14ac:dyDescent="0.25">
      <c r="A1792" s="1" t="s">
        <v>902</v>
      </c>
      <c r="B1792" s="1" t="s">
        <v>394</v>
      </c>
      <c r="C1792" s="1" t="s">
        <v>589</v>
      </c>
      <c r="D1792" s="1" t="s">
        <v>865</v>
      </c>
      <c r="E1792" s="1" t="s">
        <v>354</v>
      </c>
      <c r="F1792" s="62" t="str">
        <f t="shared" si="350"/>
        <v>60628</v>
      </c>
      <c r="G1792" s="255">
        <v>10620014</v>
      </c>
      <c r="H1792" s="1" t="s">
        <v>385</v>
      </c>
      <c r="I1792" s="61">
        <v>7</v>
      </c>
      <c r="J1792" s="61">
        <v>7</v>
      </c>
      <c r="K1792" s="61">
        <v>8.8000000000000007</v>
      </c>
      <c r="L1792" s="69">
        <f t="shared" si="351"/>
        <v>0.49</v>
      </c>
      <c r="M1792" s="69">
        <f t="shared" si="352"/>
        <v>0.6160000000000001</v>
      </c>
      <c r="N1792" s="56">
        <f>INDEX(Rate_Chart!$A$1:$AK$127,MATCH(Data!J1792,Rate_Chart!$A$1:$A$127,0),MATCH(Data!K1792,Rate_Chart!$A$1:$AK$1,0))</f>
        <v>57.865500000000004</v>
      </c>
      <c r="O1792" s="57">
        <f t="shared" si="353"/>
        <v>405.05850000000004</v>
      </c>
      <c r="P1792" s="58">
        <f t="shared" si="354"/>
        <v>449.73186528497411</v>
      </c>
      <c r="Q1792" s="58">
        <f t="shared" si="355"/>
        <v>299.82124352331607</v>
      </c>
      <c r="R1792" s="66">
        <f t="shared" si="356"/>
        <v>7.0885237500000011</v>
      </c>
      <c r="S1792" s="64">
        <f t="shared" si="357"/>
        <v>26.25</v>
      </c>
      <c r="T1792" s="66">
        <f t="shared" si="358"/>
        <v>438.39702375000002</v>
      </c>
      <c r="U1792" s="68">
        <f t="shared" si="359"/>
        <v>62.62814625</v>
      </c>
      <c r="V1792" s="68">
        <f t="shared" si="360"/>
        <v>486.74725064766835</v>
      </c>
      <c r="W1792" s="68">
        <f t="shared" si="361"/>
        <v>324.49816709844555</v>
      </c>
    </row>
    <row r="1793" spans="1:23" x14ac:dyDescent="0.25">
      <c r="A1793" s="1" t="s">
        <v>902</v>
      </c>
      <c r="B1793" s="1" t="s">
        <v>394</v>
      </c>
      <c r="C1793" s="1" t="s">
        <v>589</v>
      </c>
      <c r="D1793" s="1" t="s">
        <v>865</v>
      </c>
      <c r="E1793" s="1" t="s">
        <v>354</v>
      </c>
      <c r="F1793" s="62" t="str">
        <f t="shared" si="350"/>
        <v>60628</v>
      </c>
      <c r="G1793" s="255">
        <v>10620014</v>
      </c>
      <c r="H1793" s="1" t="s">
        <v>386</v>
      </c>
      <c r="I1793" s="61">
        <v>18</v>
      </c>
      <c r="J1793" s="61">
        <v>4.5</v>
      </c>
      <c r="K1793" s="61">
        <v>8.1999999999999993</v>
      </c>
      <c r="L1793" s="69">
        <f t="shared" si="351"/>
        <v>0.81</v>
      </c>
      <c r="M1793" s="69">
        <f t="shared" si="352"/>
        <v>1.476</v>
      </c>
      <c r="N1793" s="56">
        <f>INDEX(Rate_Chart!$A$1:$AK$127,MATCH(Data!J1793,Rate_Chart!$A$1:$A$127,0),MATCH(Data!K1793,Rate_Chart!$A$1:$AK$1,0))</f>
        <v>41.562139799999997</v>
      </c>
      <c r="O1793" s="57">
        <f t="shared" si="353"/>
        <v>748.11851639999998</v>
      </c>
      <c r="P1793" s="58">
        <f t="shared" si="354"/>
        <v>417.01143612040136</v>
      </c>
      <c r="Q1793" s="58">
        <f t="shared" si="355"/>
        <v>278.00762408026759</v>
      </c>
      <c r="R1793" s="66">
        <f t="shared" si="356"/>
        <v>13.092074037000001</v>
      </c>
      <c r="S1793" s="64">
        <f t="shared" si="357"/>
        <v>67.5</v>
      </c>
      <c r="T1793" s="66">
        <f t="shared" si="358"/>
        <v>828.71059043699995</v>
      </c>
      <c r="U1793" s="68">
        <f t="shared" si="359"/>
        <v>46.039477246499999</v>
      </c>
      <c r="V1793" s="68">
        <f t="shared" si="360"/>
        <v>461.93455431270905</v>
      </c>
      <c r="W1793" s="68">
        <f t="shared" si="361"/>
        <v>307.95636954180605</v>
      </c>
    </row>
    <row r="1794" spans="1:23" x14ac:dyDescent="0.25">
      <c r="A1794" s="1" t="s">
        <v>902</v>
      </c>
      <c r="B1794" s="1" t="s">
        <v>395</v>
      </c>
      <c r="C1794" s="1" t="s">
        <v>589</v>
      </c>
      <c r="D1794" s="1" t="s">
        <v>865</v>
      </c>
      <c r="E1794" s="1" t="s">
        <v>354</v>
      </c>
      <c r="F1794" s="62" t="str">
        <f t="shared" si="350"/>
        <v>60628</v>
      </c>
      <c r="G1794" s="255">
        <v>10620014</v>
      </c>
      <c r="H1794" s="1" t="s">
        <v>385</v>
      </c>
      <c r="I1794" s="61">
        <v>7</v>
      </c>
      <c r="J1794" s="61">
        <v>7</v>
      </c>
      <c r="K1794" s="61">
        <v>8.8000000000000007</v>
      </c>
      <c r="L1794" s="69">
        <f t="shared" si="351"/>
        <v>0.49</v>
      </c>
      <c r="M1794" s="69">
        <f t="shared" si="352"/>
        <v>0.6160000000000001</v>
      </c>
      <c r="N1794" s="56">
        <f>INDEX(Rate_Chart!$A$1:$AK$127,MATCH(Data!J1794,Rate_Chart!$A$1:$A$127,0),MATCH(Data!K1794,Rate_Chart!$A$1:$AK$1,0))</f>
        <v>57.865500000000004</v>
      </c>
      <c r="O1794" s="57">
        <f t="shared" si="353"/>
        <v>405.05850000000004</v>
      </c>
      <c r="P1794" s="58">
        <f t="shared" si="354"/>
        <v>449.73186528497411</v>
      </c>
      <c r="Q1794" s="58">
        <f t="shared" si="355"/>
        <v>299.82124352331607</v>
      </c>
      <c r="R1794" s="66">
        <f t="shared" si="356"/>
        <v>7.0885237500000011</v>
      </c>
      <c r="S1794" s="64">
        <f t="shared" si="357"/>
        <v>26.25</v>
      </c>
      <c r="T1794" s="66">
        <f t="shared" si="358"/>
        <v>438.39702375000002</v>
      </c>
      <c r="U1794" s="68">
        <f t="shared" si="359"/>
        <v>62.62814625</v>
      </c>
      <c r="V1794" s="68">
        <f t="shared" si="360"/>
        <v>486.74725064766835</v>
      </c>
      <c r="W1794" s="68">
        <f t="shared" si="361"/>
        <v>324.49816709844555</v>
      </c>
    </row>
    <row r="1795" spans="1:23" x14ac:dyDescent="0.25">
      <c r="A1795" s="1" t="s">
        <v>902</v>
      </c>
      <c r="B1795" s="1" t="s">
        <v>395</v>
      </c>
      <c r="C1795" s="1" t="s">
        <v>589</v>
      </c>
      <c r="D1795" s="1" t="s">
        <v>865</v>
      </c>
      <c r="E1795" s="1" t="s">
        <v>354</v>
      </c>
      <c r="F1795" s="62" t="str">
        <f t="shared" si="350"/>
        <v>60628</v>
      </c>
      <c r="G1795" s="255">
        <v>10620014</v>
      </c>
      <c r="H1795" s="1" t="s">
        <v>386</v>
      </c>
      <c r="I1795" s="61">
        <v>12</v>
      </c>
      <c r="J1795" s="61">
        <v>3.9</v>
      </c>
      <c r="K1795" s="61">
        <v>8.1</v>
      </c>
      <c r="L1795" s="69">
        <f t="shared" si="351"/>
        <v>0.46799999999999997</v>
      </c>
      <c r="M1795" s="69">
        <f t="shared" si="352"/>
        <v>0.97199999999999986</v>
      </c>
      <c r="N1795" s="56">
        <f>INDEX(Rate_Chart!$A$1:$AK$127,MATCH(Data!J1795,Rate_Chart!$A$1:$A$127,0),MATCH(Data!K1795,Rate_Chart!$A$1:$AK$1,0))</f>
        <v>38.782125900000004</v>
      </c>
      <c r="O1795" s="57">
        <f t="shared" si="353"/>
        <v>465.38551080000002</v>
      </c>
      <c r="P1795" s="58">
        <f t="shared" si="354"/>
        <v>417.01210645161296</v>
      </c>
      <c r="Q1795" s="58">
        <f t="shared" si="355"/>
        <v>278.00807096774196</v>
      </c>
      <c r="R1795" s="66">
        <f t="shared" si="356"/>
        <v>8.1442464390000016</v>
      </c>
      <c r="S1795" s="64">
        <f t="shared" si="357"/>
        <v>45</v>
      </c>
      <c r="T1795" s="66">
        <f t="shared" si="358"/>
        <v>518.52975723899999</v>
      </c>
      <c r="U1795" s="68">
        <f t="shared" si="359"/>
        <v>43.210813103249997</v>
      </c>
      <c r="V1795" s="68">
        <f t="shared" si="360"/>
        <v>464.6323989596774</v>
      </c>
      <c r="W1795" s="68">
        <f t="shared" si="361"/>
        <v>309.75493263978495</v>
      </c>
    </row>
    <row r="1796" spans="1:23" x14ac:dyDescent="0.25">
      <c r="A1796" s="1" t="s">
        <v>903</v>
      </c>
      <c r="B1796" s="1" t="s">
        <v>394</v>
      </c>
      <c r="C1796" s="1" t="s">
        <v>589</v>
      </c>
      <c r="D1796" s="1" t="s">
        <v>865</v>
      </c>
      <c r="E1796" s="1" t="s">
        <v>354</v>
      </c>
      <c r="F1796" s="62" t="str">
        <f t="shared" si="350"/>
        <v>60628</v>
      </c>
      <c r="G1796" s="255">
        <v>10620014</v>
      </c>
      <c r="H1796" s="1" t="s">
        <v>385</v>
      </c>
      <c r="I1796" s="61">
        <v>12</v>
      </c>
      <c r="J1796" s="61">
        <v>6.7</v>
      </c>
      <c r="K1796" s="61">
        <v>8.8000000000000007</v>
      </c>
      <c r="L1796" s="69">
        <f t="shared" si="351"/>
        <v>0.80400000000000005</v>
      </c>
      <c r="M1796" s="69">
        <f t="shared" si="352"/>
        <v>1.056</v>
      </c>
      <c r="N1796" s="56">
        <f>INDEX(Rate_Chart!$A$1:$AK$127,MATCH(Data!J1796,Rate_Chart!$A$1:$A$127,0),MATCH(Data!K1796,Rate_Chart!$A$1:$AK$1,0))</f>
        <v>55.385550000000002</v>
      </c>
      <c r="O1796" s="57">
        <f t="shared" si="353"/>
        <v>664.62660000000005</v>
      </c>
      <c r="P1796" s="58">
        <f t="shared" si="354"/>
        <v>440.73381962864721</v>
      </c>
      <c r="Q1796" s="58">
        <f t="shared" si="355"/>
        <v>293.82254641909816</v>
      </c>
      <c r="R1796" s="66">
        <f t="shared" si="356"/>
        <v>11.630965500000002</v>
      </c>
      <c r="S1796" s="64">
        <f t="shared" si="357"/>
        <v>45</v>
      </c>
      <c r="T1796" s="66">
        <f t="shared" si="358"/>
        <v>721.25756550000006</v>
      </c>
      <c r="U1796" s="68">
        <f t="shared" si="359"/>
        <v>60.104797125000005</v>
      </c>
      <c r="V1796" s="68">
        <f t="shared" si="360"/>
        <v>478.28751027851456</v>
      </c>
      <c r="W1796" s="68">
        <f t="shared" si="361"/>
        <v>318.85834018567635</v>
      </c>
    </row>
    <row r="1797" spans="1:23" x14ac:dyDescent="0.25">
      <c r="A1797" s="1" t="s">
        <v>903</v>
      </c>
      <c r="B1797" s="1" t="s">
        <v>394</v>
      </c>
      <c r="C1797" s="1" t="s">
        <v>589</v>
      </c>
      <c r="D1797" s="1" t="s">
        <v>865</v>
      </c>
      <c r="E1797" s="1" t="s">
        <v>354</v>
      </c>
      <c r="F1797" s="62" t="str">
        <f t="shared" ref="F1797:F1860" si="362">MID(E1797,2,5)</f>
        <v>60628</v>
      </c>
      <c r="G1797" s="255">
        <v>10620014</v>
      </c>
      <c r="H1797" s="1" t="s">
        <v>386</v>
      </c>
      <c r="I1797" s="61">
        <v>17</v>
      </c>
      <c r="J1797" s="61">
        <v>4.5</v>
      </c>
      <c r="K1797" s="61">
        <v>8.1999999999999993</v>
      </c>
      <c r="L1797" s="69">
        <f t="shared" si="351"/>
        <v>0.76500000000000001</v>
      </c>
      <c r="M1797" s="69">
        <f t="shared" si="352"/>
        <v>1.3939999999999997</v>
      </c>
      <c r="N1797" s="56">
        <f>INDEX(Rate_Chart!$A$1:$AK$127,MATCH(Data!J1797,Rate_Chart!$A$1:$A$127,0),MATCH(Data!K1797,Rate_Chart!$A$1:$AK$1,0))</f>
        <v>41.562139799999997</v>
      </c>
      <c r="O1797" s="57">
        <f t="shared" si="353"/>
        <v>706.55637659999991</v>
      </c>
      <c r="P1797" s="58">
        <f t="shared" si="354"/>
        <v>417.01143612040136</v>
      </c>
      <c r="Q1797" s="58">
        <f t="shared" si="355"/>
        <v>278.00762408026759</v>
      </c>
      <c r="R1797" s="66">
        <f t="shared" si="356"/>
        <v>12.3647365905</v>
      </c>
      <c r="S1797" s="64">
        <f t="shared" si="357"/>
        <v>63.75</v>
      </c>
      <c r="T1797" s="66">
        <f t="shared" si="358"/>
        <v>782.67111319049991</v>
      </c>
      <c r="U1797" s="68">
        <f t="shared" si="359"/>
        <v>46.039477246499992</v>
      </c>
      <c r="V1797" s="68">
        <f t="shared" si="360"/>
        <v>461.934554312709</v>
      </c>
      <c r="W1797" s="68">
        <f t="shared" si="361"/>
        <v>307.956369541806</v>
      </c>
    </row>
    <row r="1798" spans="1:23" x14ac:dyDescent="0.25">
      <c r="A1798" s="1" t="s">
        <v>903</v>
      </c>
      <c r="B1798" s="1" t="s">
        <v>395</v>
      </c>
      <c r="C1798" s="1" t="s">
        <v>589</v>
      </c>
      <c r="D1798" s="1" t="s">
        <v>865</v>
      </c>
      <c r="E1798" s="1" t="s">
        <v>354</v>
      </c>
      <c r="F1798" s="62" t="str">
        <f t="shared" si="362"/>
        <v>60628</v>
      </c>
      <c r="G1798" s="255">
        <v>10620014</v>
      </c>
      <c r="H1798" s="1" t="s">
        <v>385</v>
      </c>
      <c r="I1798" s="61">
        <v>8</v>
      </c>
      <c r="J1798" s="61">
        <v>6.6</v>
      </c>
      <c r="K1798" s="61">
        <v>8.8000000000000007</v>
      </c>
      <c r="L1798" s="69">
        <f t="shared" si="351"/>
        <v>0.52800000000000002</v>
      </c>
      <c r="M1798" s="69">
        <f t="shared" si="352"/>
        <v>0.70400000000000007</v>
      </c>
      <c r="N1798" s="56">
        <f>INDEX(Rate_Chart!$A$1:$AK$127,MATCH(Data!J1798,Rate_Chart!$A$1:$A$127,0),MATCH(Data!K1798,Rate_Chart!$A$1:$AK$1,0))</f>
        <v>54.558900000000001</v>
      </c>
      <c r="O1798" s="57">
        <f t="shared" si="353"/>
        <v>436.47120000000001</v>
      </c>
      <c r="P1798" s="58">
        <f t="shared" si="354"/>
        <v>437.63823529411764</v>
      </c>
      <c r="Q1798" s="58">
        <f t="shared" si="355"/>
        <v>291.75882352941176</v>
      </c>
      <c r="R1798" s="66">
        <f t="shared" si="356"/>
        <v>7.6382460000000005</v>
      </c>
      <c r="S1798" s="64">
        <f t="shared" si="357"/>
        <v>30</v>
      </c>
      <c r="T1798" s="66">
        <f t="shared" si="358"/>
        <v>474.10944599999999</v>
      </c>
      <c r="U1798" s="68">
        <f t="shared" si="359"/>
        <v>59.263680749999999</v>
      </c>
      <c r="V1798" s="68">
        <f t="shared" si="360"/>
        <v>475.37711831550797</v>
      </c>
      <c r="W1798" s="68">
        <f t="shared" si="361"/>
        <v>316.91807887700531</v>
      </c>
    </row>
    <row r="1799" spans="1:23" x14ac:dyDescent="0.25">
      <c r="A1799" s="1" t="s">
        <v>903</v>
      </c>
      <c r="B1799" s="1" t="s">
        <v>395</v>
      </c>
      <c r="C1799" s="1" t="s">
        <v>589</v>
      </c>
      <c r="D1799" s="1" t="s">
        <v>865</v>
      </c>
      <c r="E1799" s="1" t="s">
        <v>354</v>
      </c>
      <c r="F1799" s="62" t="str">
        <f t="shared" si="362"/>
        <v>60628</v>
      </c>
      <c r="G1799" s="255">
        <v>10620014</v>
      </c>
      <c r="H1799" s="1" t="s">
        <v>386</v>
      </c>
      <c r="I1799" s="61">
        <v>19</v>
      </c>
      <c r="J1799" s="61">
        <v>4.4000000000000004</v>
      </c>
      <c r="K1799" s="61">
        <v>8.1</v>
      </c>
      <c r="L1799" s="69">
        <f t="shared" si="351"/>
        <v>0.83600000000000008</v>
      </c>
      <c r="M1799" s="69">
        <f t="shared" si="352"/>
        <v>1.5390000000000001</v>
      </c>
      <c r="N1799" s="56">
        <f>INDEX(Rate_Chart!$A$1:$AK$127,MATCH(Data!J1799,Rate_Chart!$A$1:$A$127,0),MATCH(Data!K1799,Rate_Chart!$A$1:$AK$1,0))</f>
        <v>40.867125900000005</v>
      </c>
      <c r="O1799" s="57">
        <f t="shared" si="353"/>
        <v>776.47539210000014</v>
      </c>
      <c r="P1799" s="58">
        <f t="shared" si="354"/>
        <v>417.01148877551026</v>
      </c>
      <c r="Q1799" s="58">
        <f t="shared" si="355"/>
        <v>278.00765918367352</v>
      </c>
      <c r="R1799" s="66">
        <f t="shared" si="356"/>
        <v>13.588319361750004</v>
      </c>
      <c r="S1799" s="64">
        <f t="shared" si="357"/>
        <v>71.25</v>
      </c>
      <c r="T1799" s="66">
        <f t="shared" si="358"/>
        <v>861.31371146175013</v>
      </c>
      <c r="U1799" s="68">
        <f t="shared" si="359"/>
        <v>45.332300603250005</v>
      </c>
      <c r="V1799" s="68">
        <f t="shared" si="360"/>
        <v>462.57449595153065</v>
      </c>
      <c r="W1799" s="68">
        <f t="shared" si="361"/>
        <v>308.38299730102045</v>
      </c>
    </row>
    <row r="1800" spans="1:23" x14ac:dyDescent="0.25">
      <c r="A1800" s="1" t="s">
        <v>904</v>
      </c>
      <c r="B1800" s="1" t="s">
        <v>394</v>
      </c>
      <c r="C1800" s="1" t="s">
        <v>589</v>
      </c>
      <c r="D1800" s="1" t="s">
        <v>865</v>
      </c>
      <c r="E1800" s="1" t="s">
        <v>354</v>
      </c>
      <c r="F1800" s="62" t="str">
        <f t="shared" si="362"/>
        <v>60628</v>
      </c>
      <c r="G1800" s="255">
        <v>10620014</v>
      </c>
      <c r="H1800" s="1" t="s">
        <v>385</v>
      </c>
      <c r="I1800" s="61">
        <v>12</v>
      </c>
      <c r="J1800" s="61">
        <v>6.8</v>
      </c>
      <c r="K1800" s="61">
        <v>8.8000000000000007</v>
      </c>
      <c r="L1800" s="69">
        <f t="shared" si="351"/>
        <v>0.81599999999999995</v>
      </c>
      <c r="M1800" s="69">
        <f t="shared" si="352"/>
        <v>1.056</v>
      </c>
      <c r="N1800" s="56">
        <f>INDEX(Rate_Chart!$A$1:$AK$127,MATCH(Data!J1800,Rate_Chart!$A$1:$A$127,0),MATCH(Data!K1800,Rate_Chart!$A$1:$AK$1,0))</f>
        <v>56.212200000000003</v>
      </c>
      <c r="O1800" s="57">
        <f t="shared" si="353"/>
        <v>674.54640000000006</v>
      </c>
      <c r="P1800" s="58">
        <f t="shared" si="354"/>
        <v>443.78052631578947</v>
      </c>
      <c r="Q1800" s="58">
        <f t="shared" si="355"/>
        <v>295.8536842105263</v>
      </c>
      <c r="R1800" s="66">
        <f t="shared" si="356"/>
        <v>11.804562000000002</v>
      </c>
      <c r="S1800" s="64">
        <f t="shared" si="357"/>
        <v>45</v>
      </c>
      <c r="T1800" s="66">
        <f t="shared" si="358"/>
        <v>731.3509620000001</v>
      </c>
      <c r="U1800" s="68">
        <f t="shared" si="359"/>
        <v>60.94591350000001</v>
      </c>
      <c r="V1800" s="68">
        <f t="shared" si="360"/>
        <v>481.15194868421059</v>
      </c>
      <c r="W1800" s="68">
        <f t="shared" si="361"/>
        <v>320.76796578947375</v>
      </c>
    </row>
    <row r="1801" spans="1:23" x14ac:dyDescent="0.25">
      <c r="A1801" s="1" t="s">
        <v>904</v>
      </c>
      <c r="B1801" s="1" t="s">
        <v>394</v>
      </c>
      <c r="C1801" s="1" t="s">
        <v>589</v>
      </c>
      <c r="D1801" s="1" t="s">
        <v>865</v>
      </c>
      <c r="E1801" s="1" t="s">
        <v>354</v>
      </c>
      <c r="F1801" s="62" t="str">
        <f t="shared" si="362"/>
        <v>60628</v>
      </c>
      <c r="G1801" s="255">
        <v>10620014</v>
      </c>
      <c r="H1801" s="1" t="s">
        <v>386</v>
      </c>
      <c r="I1801" s="61">
        <v>18</v>
      </c>
      <c r="J1801" s="61">
        <v>4.5</v>
      </c>
      <c r="K1801" s="61">
        <v>8.1999999999999993</v>
      </c>
      <c r="L1801" s="69">
        <f t="shared" si="351"/>
        <v>0.81</v>
      </c>
      <c r="M1801" s="69">
        <f t="shared" si="352"/>
        <v>1.476</v>
      </c>
      <c r="N1801" s="56">
        <f>INDEX(Rate_Chart!$A$1:$AK$127,MATCH(Data!J1801,Rate_Chart!$A$1:$A$127,0),MATCH(Data!K1801,Rate_Chart!$A$1:$AK$1,0))</f>
        <v>41.562139799999997</v>
      </c>
      <c r="O1801" s="57">
        <f t="shared" si="353"/>
        <v>748.11851639999998</v>
      </c>
      <c r="P1801" s="58">
        <f t="shared" si="354"/>
        <v>417.01143612040136</v>
      </c>
      <c r="Q1801" s="58">
        <f t="shared" si="355"/>
        <v>278.00762408026759</v>
      </c>
      <c r="R1801" s="66">
        <f t="shared" si="356"/>
        <v>13.092074037000001</v>
      </c>
      <c r="S1801" s="64">
        <f t="shared" si="357"/>
        <v>67.5</v>
      </c>
      <c r="T1801" s="66">
        <f t="shared" si="358"/>
        <v>828.71059043699995</v>
      </c>
      <c r="U1801" s="68">
        <f t="shared" si="359"/>
        <v>46.039477246499999</v>
      </c>
      <c r="V1801" s="68">
        <f t="shared" si="360"/>
        <v>461.93455431270905</v>
      </c>
      <c r="W1801" s="68">
        <f t="shared" si="361"/>
        <v>307.95636954180605</v>
      </c>
    </row>
    <row r="1802" spans="1:23" x14ac:dyDescent="0.25">
      <c r="A1802" s="1" t="s">
        <v>904</v>
      </c>
      <c r="B1802" s="1" t="s">
        <v>395</v>
      </c>
      <c r="C1802" s="1" t="s">
        <v>589</v>
      </c>
      <c r="D1802" s="1" t="s">
        <v>865</v>
      </c>
      <c r="E1802" s="1" t="s">
        <v>354</v>
      </c>
      <c r="F1802" s="62" t="str">
        <f t="shared" si="362"/>
        <v>60628</v>
      </c>
      <c r="G1802" s="255">
        <v>10620014</v>
      </c>
      <c r="H1802" s="1" t="s">
        <v>385</v>
      </c>
      <c r="I1802" s="61">
        <v>5</v>
      </c>
      <c r="J1802" s="61">
        <v>7</v>
      </c>
      <c r="K1802" s="61">
        <v>8.8000000000000007</v>
      </c>
      <c r="L1802" s="69">
        <f t="shared" si="351"/>
        <v>0.35</v>
      </c>
      <c r="M1802" s="69">
        <f t="shared" si="352"/>
        <v>0.44</v>
      </c>
      <c r="N1802" s="56">
        <f>INDEX(Rate_Chart!$A$1:$AK$127,MATCH(Data!J1802,Rate_Chart!$A$1:$A$127,0),MATCH(Data!K1802,Rate_Chart!$A$1:$AK$1,0))</f>
        <v>57.865500000000004</v>
      </c>
      <c r="O1802" s="57">
        <f t="shared" si="353"/>
        <v>289.32750000000004</v>
      </c>
      <c r="P1802" s="58">
        <f t="shared" si="354"/>
        <v>449.73186528497411</v>
      </c>
      <c r="Q1802" s="58">
        <f t="shared" si="355"/>
        <v>299.82124352331607</v>
      </c>
      <c r="R1802" s="66">
        <f t="shared" si="356"/>
        <v>5.0632312500000012</v>
      </c>
      <c r="S1802" s="64">
        <f t="shared" si="357"/>
        <v>18.75</v>
      </c>
      <c r="T1802" s="66">
        <f t="shared" si="358"/>
        <v>313.14073125000004</v>
      </c>
      <c r="U1802" s="68">
        <f t="shared" si="359"/>
        <v>62.628146250000007</v>
      </c>
      <c r="V1802" s="68">
        <f t="shared" si="360"/>
        <v>486.74725064766841</v>
      </c>
      <c r="W1802" s="68">
        <f t="shared" si="361"/>
        <v>324.49816709844561</v>
      </c>
    </row>
    <row r="1803" spans="1:23" x14ac:dyDescent="0.25">
      <c r="A1803" s="1" t="s">
        <v>904</v>
      </c>
      <c r="B1803" s="1" t="s">
        <v>395</v>
      </c>
      <c r="C1803" s="1" t="s">
        <v>589</v>
      </c>
      <c r="D1803" s="1" t="s">
        <v>865</v>
      </c>
      <c r="E1803" s="1" t="s">
        <v>354</v>
      </c>
      <c r="F1803" s="62" t="str">
        <f t="shared" si="362"/>
        <v>60628</v>
      </c>
      <c r="G1803" s="255">
        <v>10620014</v>
      </c>
      <c r="H1803" s="1" t="s">
        <v>386</v>
      </c>
      <c r="I1803" s="61">
        <v>13</v>
      </c>
      <c r="J1803" s="61">
        <v>3.9</v>
      </c>
      <c r="K1803" s="61">
        <v>8.1</v>
      </c>
      <c r="L1803" s="69">
        <f t="shared" si="351"/>
        <v>0.50700000000000001</v>
      </c>
      <c r="M1803" s="69">
        <f t="shared" si="352"/>
        <v>1.0529999999999999</v>
      </c>
      <c r="N1803" s="56">
        <f>INDEX(Rate_Chart!$A$1:$AK$127,MATCH(Data!J1803,Rate_Chart!$A$1:$A$127,0),MATCH(Data!K1803,Rate_Chart!$A$1:$AK$1,0))</f>
        <v>38.782125900000004</v>
      </c>
      <c r="O1803" s="57">
        <f t="shared" si="353"/>
        <v>504.16763670000006</v>
      </c>
      <c r="P1803" s="58">
        <f t="shared" si="354"/>
        <v>417.01210645161296</v>
      </c>
      <c r="Q1803" s="58">
        <f t="shared" si="355"/>
        <v>278.00807096774196</v>
      </c>
      <c r="R1803" s="66">
        <f t="shared" si="356"/>
        <v>8.8229336422500015</v>
      </c>
      <c r="S1803" s="64">
        <f t="shared" si="357"/>
        <v>48.75</v>
      </c>
      <c r="T1803" s="66">
        <f t="shared" si="358"/>
        <v>561.74057034225007</v>
      </c>
      <c r="U1803" s="68">
        <f t="shared" si="359"/>
        <v>43.210813103250004</v>
      </c>
      <c r="V1803" s="68">
        <f t="shared" si="360"/>
        <v>464.63239895967746</v>
      </c>
      <c r="W1803" s="68">
        <f t="shared" si="361"/>
        <v>309.75493263978495</v>
      </c>
    </row>
    <row r="1804" spans="1:23" x14ac:dyDescent="0.25">
      <c r="A1804" s="1" t="s">
        <v>905</v>
      </c>
      <c r="B1804" s="1" t="s">
        <v>394</v>
      </c>
      <c r="C1804" s="1" t="s">
        <v>589</v>
      </c>
      <c r="D1804" s="1" t="s">
        <v>865</v>
      </c>
      <c r="E1804" s="1" t="s">
        <v>354</v>
      </c>
      <c r="F1804" s="62" t="str">
        <f t="shared" si="362"/>
        <v>60628</v>
      </c>
      <c r="G1804" s="255">
        <v>10620014</v>
      </c>
      <c r="H1804" s="1" t="s">
        <v>385</v>
      </c>
      <c r="I1804" s="61">
        <v>15</v>
      </c>
      <c r="J1804" s="61">
        <v>6.7</v>
      </c>
      <c r="K1804" s="61">
        <v>8.6</v>
      </c>
      <c r="L1804" s="69">
        <f t="shared" si="351"/>
        <v>1.0049999999999999</v>
      </c>
      <c r="M1804" s="69">
        <f t="shared" si="352"/>
        <v>1.29</v>
      </c>
      <c r="N1804" s="56">
        <f>INDEX(Rate_Chart!$A$1:$AK$127,MATCH(Data!J1804,Rate_Chart!$A$1:$A$127,0),MATCH(Data!K1804,Rate_Chart!$A$1:$AK$1,0))</f>
        <v>54.826099999999997</v>
      </c>
      <c r="O1804" s="57">
        <f t="shared" si="353"/>
        <v>822.39149999999995</v>
      </c>
      <c r="P1804" s="58">
        <f t="shared" si="354"/>
        <v>440.96058981233244</v>
      </c>
      <c r="Q1804" s="58">
        <f t="shared" si="355"/>
        <v>293.97372654155498</v>
      </c>
      <c r="R1804" s="66">
        <f t="shared" si="356"/>
        <v>14.39185125</v>
      </c>
      <c r="S1804" s="64">
        <f t="shared" si="357"/>
        <v>56.25</v>
      </c>
      <c r="T1804" s="66">
        <f t="shared" si="358"/>
        <v>893.0333512499999</v>
      </c>
      <c r="U1804" s="68">
        <f t="shared" si="359"/>
        <v>59.535556749999991</v>
      </c>
      <c r="V1804" s="68">
        <f t="shared" si="360"/>
        <v>478.8382580428954</v>
      </c>
      <c r="W1804" s="68">
        <f t="shared" si="361"/>
        <v>319.22550536193029</v>
      </c>
    </row>
    <row r="1805" spans="1:23" x14ac:dyDescent="0.25">
      <c r="A1805" s="1" t="s">
        <v>905</v>
      </c>
      <c r="B1805" s="1" t="s">
        <v>394</v>
      </c>
      <c r="C1805" s="1" t="s">
        <v>589</v>
      </c>
      <c r="D1805" s="1" t="s">
        <v>865</v>
      </c>
      <c r="E1805" s="1" t="s">
        <v>354</v>
      </c>
      <c r="F1805" s="62" t="str">
        <f t="shared" si="362"/>
        <v>60628</v>
      </c>
      <c r="G1805" s="255">
        <v>10620014</v>
      </c>
      <c r="H1805" s="1" t="s">
        <v>386</v>
      </c>
      <c r="I1805" s="61">
        <v>18</v>
      </c>
      <c r="J1805" s="61">
        <v>4.4000000000000004</v>
      </c>
      <c r="K1805" s="61">
        <v>8.1</v>
      </c>
      <c r="L1805" s="69">
        <f t="shared" si="351"/>
        <v>0.79200000000000004</v>
      </c>
      <c r="M1805" s="69">
        <f t="shared" si="352"/>
        <v>1.4579999999999997</v>
      </c>
      <c r="N1805" s="56">
        <f>INDEX(Rate_Chart!$A$1:$AK$127,MATCH(Data!J1805,Rate_Chart!$A$1:$A$127,0),MATCH(Data!K1805,Rate_Chart!$A$1:$AK$1,0))</f>
        <v>40.867125900000005</v>
      </c>
      <c r="O1805" s="57">
        <f t="shared" si="353"/>
        <v>735.60826620000012</v>
      </c>
      <c r="P1805" s="58">
        <f t="shared" si="354"/>
        <v>417.01148877551026</v>
      </c>
      <c r="Q1805" s="58">
        <f t="shared" si="355"/>
        <v>278.00765918367352</v>
      </c>
      <c r="R1805" s="66">
        <f t="shared" si="356"/>
        <v>12.873144658500003</v>
      </c>
      <c r="S1805" s="64">
        <f t="shared" si="357"/>
        <v>67.5</v>
      </c>
      <c r="T1805" s="66">
        <f t="shared" si="358"/>
        <v>815.98141085850011</v>
      </c>
      <c r="U1805" s="68">
        <f t="shared" si="359"/>
        <v>45.332300603250005</v>
      </c>
      <c r="V1805" s="68">
        <f t="shared" si="360"/>
        <v>462.57449595153065</v>
      </c>
      <c r="W1805" s="68">
        <f t="shared" si="361"/>
        <v>308.38299730102045</v>
      </c>
    </row>
    <row r="1806" spans="1:23" x14ac:dyDescent="0.25">
      <c r="A1806" s="1" t="s">
        <v>905</v>
      </c>
      <c r="B1806" s="1" t="s">
        <v>395</v>
      </c>
      <c r="C1806" s="1" t="s">
        <v>589</v>
      </c>
      <c r="D1806" s="1" t="s">
        <v>865</v>
      </c>
      <c r="E1806" s="1" t="s">
        <v>354</v>
      </c>
      <c r="F1806" s="62" t="str">
        <f t="shared" si="362"/>
        <v>60628</v>
      </c>
      <c r="G1806" s="255">
        <v>10620014</v>
      </c>
      <c r="H1806" s="1" t="s">
        <v>385</v>
      </c>
      <c r="I1806" s="61">
        <v>6</v>
      </c>
      <c r="J1806" s="61">
        <v>7</v>
      </c>
      <c r="K1806" s="61">
        <v>8.8000000000000007</v>
      </c>
      <c r="L1806" s="69">
        <f t="shared" si="351"/>
        <v>0.42</v>
      </c>
      <c r="M1806" s="69">
        <f t="shared" si="352"/>
        <v>0.52800000000000002</v>
      </c>
      <c r="N1806" s="56">
        <f>INDEX(Rate_Chart!$A$1:$AK$127,MATCH(Data!J1806,Rate_Chart!$A$1:$A$127,0),MATCH(Data!K1806,Rate_Chart!$A$1:$AK$1,0))</f>
        <v>57.865500000000004</v>
      </c>
      <c r="O1806" s="57">
        <f t="shared" si="353"/>
        <v>347.19300000000004</v>
      </c>
      <c r="P1806" s="58">
        <f t="shared" si="354"/>
        <v>449.73186528497411</v>
      </c>
      <c r="Q1806" s="58">
        <f t="shared" si="355"/>
        <v>299.82124352331607</v>
      </c>
      <c r="R1806" s="66">
        <f t="shared" si="356"/>
        <v>6.0758775000000016</v>
      </c>
      <c r="S1806" s="64">
        <f t="shared" si="357"/>
        <v>22.5</v>
      </c>
      <c r="T1806" s="66">
        <f t="shared" si="358"/>
        <v>375.76887750000003</v>
      </c>
      <c r="U1806" s="68">
        <f t="shared" si="359"/>
        <v>62.628146250000007</v>
      </c>
      <c r="V1806" s="68">
        <f t="shared" si="360"/>
        <v>486.74725064766841</v>
      </c>
      <c r="W1806" s="68">
        <f t="shared" si="361"/>
        <v>324.49816709844561</v>
      </c>
    </row>
    <row r="1807" spans="1:23" x14ac:dyDescent="0.25">
      <c r="A1807" s="1" t="s">
        <v>905</v>
      </c>
      <c r="B1807" s="1" t="s">
        <v>395</v>
      </c>
      <c r="C1807" s="1" t="s">
        <v>589</v>
      </c>
      <c r="D1807" s="1" t="s">
        <v>865</v>
      </c>
      <c r="E1807" s="1" t="s">
        <v>354</v>
      </c>
      <c r="F1807" s="62" t="str">
        <f t="shared" si="362"/>
        <v>60628</v>
      </c>
      <c r="G1807" s="255">
        <v>10620014</v>
      </c>
      <c r="H1807" s="1" t="s">
        <v>386</v>
      </c>
      <c r="I1807" s="61">
        <v>10</v>
      </c>
      <c r="J1807" s="61">
        <v>3.8</v>
      </c>
      <c r="K1807" s="61">
        <v>8.1</v>
      </c>
      <c r="L1807" s="69">
        <f t="shared" ref="L1807:L1870" si="363">J1807*I1807/100</f>
        <v>0.38</v>
      </c>
      <c r="M1807" s="69">
        <f t="shared" ref="M1807:M1870" si="364">K1807*I1807/100</f>
        <v>0.81</v>
      </c>
      <c r="N1807" s="56">
        <f>INDEX(Rate_Chart!$A$1:$AK$127,MATCH(Data!J1807,Rate_Chart!$A$1:$A$127,0),MATCH(Data!K1807,Rate_Chart!$A$1:$AK$1,0))</f>
        <v>38.365125900000002</v>
      </c>
      <c r="O1807" s="57">
        <f t="shared" ref="O1807:O1870" si="365">N1807*I1807</f>
        <v>383.65125900000004</v>
      </c>
      <c r="P1807" s="58">
        <f t="shared" ref="P1807:P1870" si="366">N1807/(J1807%+K1807%*2/3)</f>
        <v>417.01223804347831</v>
      </c>
      <c r="Q1807" s="58">
        <f t="shared" ref="Q1807:Q1870" si="367">P1807*2/3</f>
        <v>278.00815869565218</v>
      </c>
      <c r="R1807" s="66">
        <f t="shared" ref="R1807:R1870" si="368">O1807*1.75%</f>
        <v>6.7138970325000011</v>
      </c>
      <c r="S1807" s="64">
        <f t="shared" ref="S1807:S1870" si="369">I1807*3.75</f>
        <v>37.5</v>
      </c>
      <c r="T1807" s="66">
        <f t="shared" ref="T1807:T1870" si="370">R1807+S1807+O1807</f>
        <v>427.86515603250007</v>
      </c>
      <c r="U1807" s="68">
        <f t="shared" ref="U1807:U1870" si="371">T1807/I1807</f>
        <v>42.78651560325001</v>
      </c>
      <c r="V1807" s="68">
        <f t="shared" ref="V1807:V1870" si="372">U1807/(J1807%+K1807%*2/3)</f>
        <v>465.07082177445665</v>
      </c>
      <c r="W1807" s="68">
        <f t="shared" ref="W1807:W1870" si="373">V1807*2/3</f>
        <v>310.04721451630445</v>
      </c>
    </row>
    <row r="1808" spans="1:23" x14ac:dyDescent="0.25">
      <c r="A1808" s="1" t="s">
        <v>906</v>
      </c>
      <c r="B1808" s="1" t="s">
        <v>394</v>
      </c>
      <c r="C1808" s="1" t="s">
        <v>589</v>
      </c>
      <c r="D1808" s="1" t="s">
        <v>865</v>
      </c>
      <c r="E1808" s="1" t="s">
        <v>354</v>
      </c>
      <c r="F1808" s="62" t="str">
        <f t="shared" si="362"/>
        <v>60628</v>
      </c>
      <c r="G1808" s="255">
        <v>10620014</v>
      </c>
      <c r="H1808" s="1" t="s">
        <v>385</v>
      </c>
      <c r="I1808" s="61">
        <v>15</v>
      </c>
      <c r="J1808" s="61">
        <v>6.7</v>
      </c>
      <c r="K1808" s="61">
        <v>8.8000000000000007</v>
      </c>
      <c r="L1808" s="69">
        <f t="shared" si="363"/>
        <v>1.0049999999999999</v>
      </c>
      <c r="M1808" s="69">
        <f t="shared" si="364"/>
        <v>1.32</v>
      </c>
      <c r="N1808" s="56">
        <f>INDEX(Rate_Chart!$A$1:$AK$127,MATCH(Data!J1808,Rate_Chart!$A$1:$A$127,0),MATCH(Data!K1808,Rate_Chart!$A$1:$AK$1,0))</f>
        <v>55.385550000000002</v>
      </c>
      <c r="O1808" s="57">
        <f t="shared" si="365"/>
        <v>830.78325000000007</v>
      </c>
      <c r="P1808" s="58">
        <f t="shared" si="366"/>
        <v>440.73381962864721</v>
      </c>
      <c r="Q1808" s="58">
        <f t="shared" si="367"/>
        <v>293.82254641909816</v>
      </c>
      <c r="R1808" s="66">
        <f t="shared" si="368"/>
        <v>14.538706875000003</v>
      </c>
      <c r="S1808" s="64">
        <f t="shared" si="369"/>
        <v>56.25</v>
      </c>
      <c r="T1808" s="66">
        <f t="shared" si="370"/>
        <v>901.57195687500007</v>
      </c>
      <c r="U1808" s="68">
        <f t="shared" si="371"/>
        <v>60.104797125000005</v>
      </c>
      <c r="V1808" s="68">
        <f t="shared" si="372"/>
        <v>478.28751027851456</v>
      </c>
      <c r="W1808" s="68">
        <f t="shared" si="373"/>
        <v>318.85834018567635</v>
      </c>
    </row>
    <row r="1809" spans="1:23" x14ac:dyDescent="0.25">
      <c r="A1809" s="1" t="s">
        <v>906</v>
      </c>
      <c r="B1809" s="1" t="s">
        <v>394</v>
      </c>
      <c r="C1809" s="1" t="s">
        <v>589</v>
      </c>
      <c r="D1809" s="1" t="s">
        <v>865</v>
      </c>
      <c r="E1809" s="1" t="s">
        <v>354</v>
      </c>
      <c r="F1809" s="62" t="str">
        <f t="shared" si="362"/>
        <v>60628</v>
      </c>
      <c r="G1809" s="255">
        <v>10620014</v>
      </c>
      <c r="H1809" s="1" t="s">
        <v>386</v>
      </c>
      <c r="I1809" s="61">
        <v>14</v>
      </c>
      <c r="J1809" s="61">
        <v>3.6</v>
      </c>
      <c r="K1809" s="61">
        <v>8.1</v>
      </c>
      <c r="L1809" s="69">
        <f t="shared" si="363"/>
        <v>0.504</v>
      </c>
      <c r="M1809" s="69">
        <f t="shared" si="364"/>
        <v>1.1339999999999999</v>
      </c>
      <c r="N1809" s="56">
        <f>INDEX(Rate_Chart!$A$1:$AK$127,MATCH(Data!J1809,Rate_Chart!$A$1:$A$127,0),MATCH(Data!K1809,Rate_Chart!$A$1:$AK$1,0))</f>
        <v>37.531125900000006</v>
      </c>
      <c r="O1809" s="57">
        <f t="shared" si="365"/>
        <v>525.43576260000009</v>
      </c>
      <c r="P1809" s="58">
        <f t="shared" si="366"/>
        <v>417.01251000000008</v>
      </c>
      <c r="Q1809" s="58">
        <f t="shared" si="367"/>
        <v>278.00834000000003</v>
      </c>
      <c r="R1809" s="66">
        <f t="shared" si="368"/>
        <v>9.1951258455000016</v>
      </c>
      <c r="S1809" s="64">
        <f t="shared" si="369"/>
        <v>52.5</v>
      </c>
      <c r="T1809" s="66">
        <f t="shared" si="370"/>
        <v>587.13088844550009</v>
      </c>
      <c r="U1809" s="68">
        <f t="shared" si="371"/>
        <v>41.937920603250006</v>
      </c>
      <c r="V1809" s="68">
        <f t="shared" si="372"/>
        <v>465.97689559166673</v>
      </c>
      <c r="W1809" s="68">
        <f t="shared" si="373"/>
        <v>310.6512637277778</v>
      </c>
    </row>
    <row r="1810" spans="1:23" x14ac:dyDescent="0.25">
      <c r="A1810" s="1" t="s">
        <v>906</v>
      </c>
      <c r="B1810" s="1" t="s">
        <v>395</v>
      </c>
      <c r="C1810" s="1" t="s">
        <v>589</v>
      </c>
      <c r="D1810" s="1" t="s">
        <v>865</v>
      </c>
      <c r="E1810" s="1" t="s">
        <v>354</v>
      </c>
      <c r="F1810" s="62" t="str">
        <f t="shared" si="362"/>
        <v>60628</v>
      </c>
      <c r="G1810" s="255">
        <v>10620014</v>
      </c>
      <c r="H1810" s="1" t="s">
        <v>385</v>
      </c>
      <c r="I1810" s="61">
        <v>5</v>
      </c>
      <c r="J1810" s="61">
        <v>7.2</v>
      </c>
      <c r="K1810" s="61">
        <v>8.8000000000000007</v>
      </c>
      <c r="L1810" s="69">
        <f t="shared" si="363"/>
        <v>0.36</v>
      </c>
      <c r="M1810" s="69">
        <f t="shared" si="364"/>
        <v>0.44</v>
      </c>
      <c r="N1810" s="56">
        <f>INDEX(Rate_Chart!$A$1:$AK$127,MATCH(Data!J1810,Rate_Chart!$A$1:$A$127,0),MATCH(Data!K1810,Rate_Chart!$A$1:$AK$1,0))</f>
        <v>59.518800000000006</v>
      </c>
      <c r="O1810" s="57">
        <f t="shared" si="365"/>
        <v>297.59400000000005</v>
      </c>
      <c r="P1810" s="58">
        <f t="shared" si="366"/>
        <v>455.50102040816324</v>
      </c>
      <c r="Q1810" s="58">
        <f t="shared" si="367"/>
        <v>303.66734693877549</v>
      </c>
      <c r="R1810" s="66">
        <f t="shared" si="368"/>
        <v>5.2078950000000015</v>
      </c>
      <c r="S1810" s="64">
        <f t="shared" si="369"/>
        <v>18.75</v>
      </c>
      <c r="T1810" s="66">
        <f t="shared" si="370"/>
        <v>321.55189500000006</v>
      </c>
      <c r="U1810" s="68">
        <f t="shared" si="371"/>
        <v>64.310379000000012</v>
      </c>
      <c r="V1810" s="68">
        <f t="shared" si="372"/>
        <v>492.17126785714288</v>
      </c>
      <c r="W1810" s="68">
        <f t="shared" si="373"/>
        <v>328.11417857142857</v>
      </c>
    </row>
    <row r="1811" spans="1:23" x14ac:dyDescent="0.25">
      <c r="A1811" s="1" t="s">
        <v>906</v>
      </c>
      <c r="B1811" s="1" t="s">
        <v>395</v>
      </c>
      <c r="C1811" s="1" t="s">
        <v>589</v>
      </c>
      <c r="D1811" s="1" t="s">
        <v>865</v>
      </c>
      <c r="E1811" s="1" t="s">
        <v>354</v>
      </c>
      <c r="F1811" s="62" t="str">
        <f t="shared" si="362"/>
        <v>60628</v>
      </c>
      <c r="G1811" s="255">
        <v>10620014</v>
      </c>
      <c r="H1811" s="1" t="s">
        <v>386</v>
      </c>
      <c r="I1811" s="61">
        <v>11</v>
      </c>
      <c r="J1811" s="61">
        <v>3.6</v>
      </c>
      <c r="K1811" s="61">
        <v>8.1</v>
      </c>
      <c r="L1811" s="69">
        <f t="shared" si="363"/>
        <v>0.39600000000000002</v>
      </c>
      <c r="M1811" s="69">
        <f t="shared" si="364"/>
        <v>0.8909999999999999</v>
      </c>
      <c r="N1811" s="56">
        <f>INDEX(Rate_Chart!$A$1:$AK$127,MATCH(Data!J1811,Rate_Chart!$A$1:$A$127,0),MATCH(Data!K1811,Rate_Chart!$A$1:$AK$1,0))</f>
        <v>37.531125900000006</v>
      </c>
      <c r="O1811" s="57">
        <f t="shared" si="365"/>
        <v>412.84238490000007</v>
      </c>
      <c r="P1811" s="58">
        <f t="shared" si="366"/>
        <v>417.01251000000008</v>
      </c>
      <c r="Q1811" s="58">
        <f t="shared" si="367"/>
        <v>278.00834000000003</v>
      </c>
      <c r="R1811" s="66">
        <f t="shared" si="368"/>
        <v>7.2247417357500021</v>
      </c>
      <c r="S1811" s="64">
        <f t="shared" si="369"/>
        <v>41.25</v>
      </c>
      <c r="T1811" s="66">
        <f t="shared" si="370"/>
        <v>461.31712663575007</v>
      </c>
      <c r="U1811" s="68">
        <f t="shared" si="371"/>
        <v>41.937920603250006</v>
      </c>
      <c r="V1811" s="68">
        <f t="shared" si="372"/>
        <v>465.97689559166673</v>
      </c>
      <c r="W1811" s="68">
        <f t="shared" si="373"/>
        <v>310.6512637277778</v>
      </c>
    </row>
    <row r="1812" spans="1:23" x14ac:dyDescent="0.25">
      <c r="A1812" s="1" t="s">
        <v>907</v>
      </c>
      <c r="B1812" s="1" t="s">
        <v>394</v>
      </c>
      <c r="C1812" s="1" t="s">
        <v>589</v>
      </c>
      <c r="D1812" s="1" t="s">
        <v>865</v>
      </c>
      <c r="E1812" s="1" t="s">
        <v>354</v>
      </c>
      <c r="F1812" s="62" t="str">
        <f t="shared" si="362"/>
        <v>60628</v>
      </c>
      <c r="G1812" s="255">
        <v>10620014</v>
      </c>
      <c r="H1812" s="1" t="s">
        <v>385</v>
      </c>
      <c r="I1812" s="61">
        <v>13</v>
      </c>
      <c r="J1812" s="61">
        <v>7</v>
      </c>
      <c r="K1812" s="61">
        <v>8.8000000000000007</v>
      </c>
      <c r="L1812" s="69">
        <f t="shared" si="363"/>
        <v>0.91</v>
      </c>
      <c r="M1812" s="69">
        <f t="shared" si="364"/>
        <v>1.1440000000000001</v>
      </c>
      <c r="N1812" s="56">
        <f>INDEX(Rate_Chart!$A$1:$AK$127,MATCH(Data!J1812,Rate_Chart!$A$1:$A$127,0),MATCH(Data!K1812,Rate_Chart!$A$1:$AK$1,0))</f>
        <v>57.865500000000004</v>
      </c>
      <c r="O1812" s="57">
        <f t="shared" si="365"/>
        <v>752.25150000000008</v>
      </c>
      <c r="P1812" s="58">
        <f t="shared" si="366"/>
        <v>449.73186528497411</v>
      </c>
      <c r="Q1812" s="58">
        <f t="shared" si="367"/>
        <v>299.82124352331607</v>
      </c>
      <c r="R1812" s="66">
        <f t="shared" si="368"/>
        <v>13.164401250000003</v>
      </c>
      <c r="S1812" s="64">
        <f t="shared" si="369"/>
        <v>48.75</v>
      </c>
      <c r="T1812" s="66">
        <f t="shared" si="370"/>
        <v>814.16590125000005</v>
      </c>
      <c r="U1812" s="68">
        <f t="shared" si="371"/>
        <v>62.62814625</v>
      </c>
      <c r="V1812" s="68">
        <f t="shared" si="372"/>
        <v>486.74725064766835</v>
      </c>
      <c r="W1812" s="68">
        <f t="shared" si="373"/>
        <v>324.49816709844555</v>
      </c>
    </row>
    <row r="1813" spans="1:23" x14ac:dyDescent="0.25">
      <c r="A1813" s="1" t="s">
        <v>907</v>
      </c>
      <c r="B1813" s="1" t="s">
        <v>394</v>
      </c>
      <c r="C1813" s="1" t="s">
        <v>589</v>
      </c>
      <c r="D1813" s="1" t="s">
        <v>865</v>
      </c>
      <c r="E1813" s="1" t="s">
        <v>354</v>
      </c>
      <c r="F1813" s="62" t="str">
        <f t="shared" si="362"/>
        <v>60628</v>
      </c>
      <c r="G1813" s="255">
        <v>10620014</v>
      </c>
      <c r="H1813" s="1" t="s">
        <v>386</v>
      </c>
      <c r="I1813" s="61">
        <v>18</v>
      </c>
      <c r="J1813" s="61">
        <v>4.2</v>
      </c>
      <c r="K1813" s="61">
        <v>8.1999999999999993</v>
      </c>
      <c r="L1813" s="69">
        <f t="shared" si="363"/>
        <v>0.75600000000000012</v>
      </c>
      <c r="M1813" s="69">
        <f t="shared" si="364"/>
        <v>1.476</v>
      </c>
      <c r="N1813" s="56">
        <f>INDEX(Rate_Chart!$A$1:$AK$127,MATCH(Data!J1813,Rate_Chart!$A$1:$A$127,0),MATCH(Data!K1813,Rate_Chart!$A$1:$AK$1,0))</f>
        <v>40.311139799999999</v>
      </c>
      <c r="O1813" s="57">
        <f t="shared" si="365"/>
        <v>725.60051639999995</v>
      </c>
      <c r="P1813" s="58">
        <f t="shared" si="366"/>
        <v>417.01179103448277</v>
      </c>
      <c r="Q1813" s="58">
        <f t="shared" si="367"/>
        <v>278.00786068965516</v>
      </c>
      <c r="R1813" s="66">
        <f t="shared" si="368"/>
        <v>12.698009037</v>
      </c>
      <c r="S1813" s="64">
        <f t="shared" si="369"/>
        <v>67.5</v>
      </c>
      <c r="T1813" s="66">
        <f t="shared" si="370"/>
        <v>805.79852543699997</v>
      </c>
      <c r="U1813" s="68">
        <f t="shared" si="371"/>
        <v>44.766584746500001</v>
      </c>
      <c r="V1813" s="68">
        <f t="shared" si="372"/>
        <v>463.10260082586211</v>
      </c>
      <c r="W1813" s="68">
        <f t="shared" si="373"/>
        <v>308.73506721724141</v>
      </c>
    </row>
    <row r="1814" spans="1:23" x14ac:dyDescent="0.25">
      <c r="A1814" s="1" t="s">
        <v>907</v>
      </c>
      <c r="B1814" s="1" t="s">
        <v>395</v>
      </c>
      <c r="C1814" s="1" t="s">
        <v>589</v>
      </c>
      <c r="D1814" s="1" t="s">
        <v>865</v>
      </c>
      <c r="E1814" s="1" t="s">
        <v>354</v>
      </c>
      <c r="F1814" s="62" t="str">
        <f t="shared" si="362"/>
        <v>60628</v>
      </c>
      <c r="G1814" s="255">
        <v>10620014</v>
      </c>
      <c r="H1814" s="1" t="s">
        <v>385</v>
      </c>
      <c r="I1814" s="61">
        <v>5</v>
      </c>
      <c r="J1814" s="61">
        <v>7.1</v>
      </c>
      <c r="K1814" s="61">
        <v>8.8000000000000007</v>
      </c>
      <c r="L1814" s="69">
        <f t="shared" si="363"/>
        <v>0.35499999999999998</v>
      </c>
      <c r="M1814" s="69">
        <f t="shared" si="364"/>
        <v>0.44</v>
      </c>
      <c r="N1814" s="56">
        <f>INDEX(Rate_Chart!$A$1:$AK$127,MATCH(Data!J1814,Rate_Chart!$A$1:$A$127,0),MATCH(Data!K1814,Rate_Chart!$A$1:$AK$1,0))</f>
        <v>58.692149999999998</v>
      </c>
      <c r="O1814" s="57">
        <f t="shared" si="365"/>
        <v>293.46074999999996</v>
      </c>
      <c r="P1814" s="58">
        <f t="shared" si="366"/>
        <v>452.63868894601546</v>
      </c>
      <c r="Q1814" s="58">
        <f t="shared" si="367"/>
        <v>301.75912596401031</v>
      </c>
      <c r="R1814" s="66">
        <f t="shared" si="368"/>
        <v>5.135563125</v>
      </c>
      <c r="S1814" s="64">
        <f t="shared" si="369"/>
        <v>18.75</v>
      </c>
      <c r="T1814" s="66">
        <f t="shared" si="370"/>
        <v>317.34631312499994</v>
      </c>
      <c r="U1814" s="68">
        <f t="shared" si="371"/>
        <v>63.469262624999985</v>
      </c>
      <c r="V1814" s="68">
        <f t="shared" si="372"/>
        <v>489.48017448586114</v>
      </c>
      <c r="W1814" s="68">
        <f t="shared" si="373"/>
        <v>326.32011632390743</v>
      </c>
    </row>
    <row r="1815" spans="1:23" x14ac:dyDescent="0.25">
      <c r="A1815" s="1" t="s">
        <v>907</v>
      </c>
      <c r="B1815" s="1" t="s">
        <v>395</v>
      </c>
      <c r="C1815" s="1" t="s">
        <v>589</v>
      </c>
      <c r="D1815" s="1" t="s">
        <v>865</v>
      </c>
      <c r="E1815" s="1" t="s">
        <v>354</v>
      </c>
      <c r="F1815" s="62" t="str">
        <f t="shared" si="362"/>
        <v>60628</v>
      </c>
      <c r="G1815" s="255">
        <v>10620014</v>
      </c>
      <c r="H1815" s="1" t="s">
        <v>386</v>
      </c>
      <c r="I1815" s="61">
        <v>16</v>
      </c>
      <c r="J1815" s="61">
        <v>3.6</v>
      </c>
      <c r="K1815" s="61">
        <v>8.1</v>
      </c>
      <c r="L1815" s="69">
        <f t="shared" si="363"/>
        <v>0.57600000000000007</v>
      </c>
      <c r="M1815" s="69">
        <f t="shared" si="364"/>
        <v>1.296</v>
      </c>
      <c r="N1815" s="56">
        <f>INDEX(Rate_Chart!$A$1:$AK$127,MATCH(Data!J1815,Rate_Chart!$A$1:$A$127,0),MATCH(Data!K1815,Rate_Chart!$A$1:$AK$1,0))</f>
        <v>37.531125900000006</v>
      </c>
      <c r="O1815" s="57">
        <f t="shared" si="365"/>
        <v>600.4980144000001</v>
      </c>
      <c r="P1815" s="58">
        <f t="shared" si="366"/>
        <v>417.01251000000008</v>
      </c>
      <c r="Q1815" s="58">
        <f t="shared" si="367"/>
        <v>278.00834000000003</v>
      </c>
      <c r="R1815" s="66">
        <f t="shared" si="368"/>
        <v>10.508715252000004</v>
      </c>
      <c r="S1815" s="64">
        <f t="shared" si="369"/>
        <v>60</v>
      </c>
      <c r="T1815" s="66">
        <f t="shared" si="370"/>
        <v>671.0067296520001</v>
      </c>
      <c r="U1815" s="68">
        <f t="shared" si="371"/>
        <v>41.937920603250006</v>
      </c>
      <c r="V1815" s="68">
        <f t="shared" si="372"/>
        <v>465.97689559166673</v>
      </c>
      <c r="W1815" s="68">
        <f t="shared" si="373"/>
        <v>310.6512637277778</v>
      </c>
    </row>
    <row r="1816" spans="1:23" x14ac:dyDescent="0.25">
      <c r="A1816" s="1" t="s">
        <v>908</v>
      </c>
      <c r="B1816" s="1" t="s">
        <v>394</v>
      </c>
      <c r="C1816" s="1" t="s">
        <v>589</v>
      </c>
      <c r="D1816" s="1" t="s">
        <v>865</v>
      </c>
      <c r="E1816" s="1" t="s">
        <v>354</v>
      </c>
      <c r="F1816" s="62" t="str">
        <f t="shared" si="362"/>
        <v>60628</v>
      </c>
      <c r="G1816" s="255">
        <v>10620014</v>
      </c>
      <c r="H1816" s="1" t="s">
        <v>385</v>
      </c>
      <c r="I1816" s="61">
        <v>9</v>
      </c>
      <c r="J1816" s="61">
        <v>6.5</v>
      </c>
      <c r="K1816" s="61">
        <v>8.8000000000000007</v>
      </c>
      <c r="L1816" s="69">
        <f t="shared" si="363"/>
        <v>0.58499999999999996</v>
      </c>
      <c r="M1816" s="69">
        <f t="shared" si="364"/>
        <v>0.79200000000000004</v>
      </c>
      <c r="N1816" s="56">
        <f>INDEX(Rate_Chart!$A$1:$AK$127,MATCH(Data!J1816,Rate_Chart!$A$1:$A$127,0),MATCH(Data!K1816,Rate_Chart!$A$1:$AK$1,0))</f>
        <v>53.732250000000001</v>
      </c>
      <c r="O1816" s="57">
        <f t="shared" si="365"/>
        <v>483.59025000000003</v>
      </c>
      <c r="P1816" s="58">
        <f t="shared" si="366"/>
        <v>434.49258760107813</v>
      </c>
      <c r="Q1816" s="58">
        <f t="shared" si="367"/>
        <v>289.66172506738542</v>
      </c>
      <c r="R1816" s="66">
        <f t="shared" si="368"/>
        <v>8.4628293750000019</v>
      </c>
      <c r="S1816" s="64">
        <f t="shared" si="369"/>
        <v>33.75</v>
      </c>
      <c r="T1816" s="66">
        <f t="shared" si="370"/>
        <v>525.80307937500004</v>
      </c>
      <c r="U1816" s="68">
        <f t="shared" si="371"/>
        <v>58.422564375000007</v>
      </c>
      <c r="V1816" s="68">
        <f t="shared" si="372"/>
        <v>472.41965801886795</v>
      </c>
      <c r="W1816" s="68">
        <f t="shared" si="373"/>
        <v>314.94643867924532</v>
      </c>
    </row>
    <row r="1817" spans="1:23" x14ac:dyDescent="0.25">
      <c r="A1817" s="1" t="s">
        <v>908</v>
      </c>
      <c r="B1817" s="1" t="s">
        <v>394</v>
      </c>
      <c r="C1817" s="1" t="s">
        <v>589</v>
      </c>
      <c r="D1817" s="1" t="s">
        <v>865</v>
      </c>
      <c r="E1817" s="1" t="s">
        <v>354</v>
      </c>
      <c r="F1817" s="62" t="str">
        <f t="shared" si="362"/>
        <v>60628</v>
      </c>
      <c r="G1817" s="255">
        <v>10620014</v>
      </c>
      <c r="H1817" s="1" t="s">
        <v>386</v>
      </c>
      <c r="I1817" s="61">
        <v>18</v>
      </c>
      <c r="J1817" s="61">
        <v>4.0999999999999996</v>
      </c>
      <c r="K1817" s="61">
        <v>8.1999999999999993</v>
      </c>
      <c r="L1817" s="69">
        <f t="shared" si="363"/>
        <v>0.73799999999999999</v>
      </c>
      <c r="M1817" s="69">
        <f t="shared" si="364"/>
        <v>1.476</v>
      </c>
      <c r="N1817" s="56">
        <f>INDEX(Rate_Chart!$A$1:$AK$127,MATCH(Data!J1817,Rate_Chart!$A$1:$A$127,0),MATCH(Data!K1817,Rate_Chart!$A$1:$AK$1,0))</f>
        <v>39.894139799999998</v>
      </c>
      <c r="O1817" s="57">
        <f t="shared" si="365"/>
        <v>718.09451639999997</v>
      </c>
      <c r="P1817" s="58">
        <f t="shared" si="366"/>
        <v>417.01191428571434</v>
      </c>
      <c r="Q1817" s="58">
        <f t="shared" si="367"/>
        <v>278.00794285714289</v>
      </c>
      <c r="R1817" s="66">
        <f t="shared" si="368"/>
        <v>12.566654037000001</v>
      </c>
      <c r="S1817" s="64">
        <f t="shared" si="369"/>
        <v>67.5</v>
      </c>
      <c r="T1817" s="66">
        <f t="shared" si="370"/>
        <v>798.16117043700001</v>
      </c>
      <c r="U1817" s="68">
        <f t="shared" si="371"/>
        <v>44.3422872465</v>
      </c>
      <c r="V1817" s="68">
        <f t="shared" si="372"/>
        <v>463.50822905749135</v>
      </c>
      <c r="W1817" s="68">
        <f t="shared" si="373"/>
        <v>309.00548603832755</v>
      </c>
    </row>
    <row r="1818" spans="1:23" x14ac:dyDescent="0.25">
      <c r="A1818" s="1" t="s">
        <v>908</v>
      </c>
      <c r="B1818" s="1" t="s">
        <v>395</v>
      </c>
      <c r="C1818" s="1" t="s">
        <v>589</v>
      </c>
      <c r="D1818" s="1" t="s">
        <v>865</v>
      </c>
      <c r="E1818" s="1" t="s">
        <v>354</v>
      </c>
      <c r="F1818" s="62" t="str">
        <f t="shared" si="362"/>
        <v>60628</v>
      </c>
      <c r="G1818" s="255">
        <v>10620014</v>
      </c>
      <c r="H1818" s="1" t="s">
        <v>385</v>
      </c>
      <c r="I1818" s="61">
        <v>8</v>
      </c>
      <c r="J1818" s="61">
        <v>6.6</v>
      </c>
      <c r="K1818" s="61">
        <v>8.8000000000000007</v>
      </c>
      <c r="L1818" s="69">
        <f t="shared" si="363"/>
        <v>0.52800000000000002</v>
      </c>
      <c r="M1818" s="69">
        <f t="shared" si="364"/>
        <v>0.70400000000000007</v>
      </c>
      <c r="N1818" s="56">
        <f>INDEX(Rate_Chart!$A$1:$AK$127,MATCH(Data!J1818,Rate_Chart!$A$1:$A$127,0),MATCH(Data!K1818,Rate_Chart!$A$1:$AK$1,0))</f>
        <v>54.558900000000001</v>
      </c>
      <c r="O1818" s="57">
        <f t="shared" si="365"/>
        <v>436.47120000000001</v>
      </c>
      <c r="P1818" s="58">
        <f t="shared" si="366"/>
        <v>437.63823529411764</v>
      </c>
      <c r="Q1818" s="58">
        <f t="shared" si="367"/>
        <v>291.75882352941176</v>
      </c>
      <c r="R1818" s="66">
        <f t="shared" si="368"/>
        <v>7.6382460000000005</v>
      </c>
      <c r="S1818" s="64">
        <f t="shared" si="369"/>
        <v>30</v>
      </c>
      <c r="T1818" s="66">
        <f t="shared" si="370"/>
        <v>474.10944599999999</v>
      </c>
      <c r="U1818" s="68">
        <f t="shared" si="371"/>
        <v>59.263680749999999</v>
      </c>
      <c r="V1818" s="68">
        <f t="shared" si="372"/>
        <v>475.37711831550797</v>
      </c>
      <c r="W1818" s="68">
        <f t="shared" si="373"/>
        <v>316.91807887700531</v>
      </c>
    </row>
    <row r="1819" spans="1:23" x14ac:dyDescent="0.25">
      <c r="A1819" s="1" t="s">
        <v>908</v>
      </c>
      <c r="B1819" s="1" t="s">
        <v>395</v>
      </c>
      <c r="C1819" s="1" t="s">
        <v>589</v>
      </c>
      <c r="D1819" s="1" t="s">
        <v>865</v>
      </c>
      <c r="E1819" s="1" t="s">
        <v>354</v>
      </c>
      <c r="F1819" s="62" t="str">
        <f t="shared" si="362"/>
        <v>60628</v>
      </c>
      <c r="G1819" s="255">
        <v>10620014</v>
      </c>
      <c r="H1819" s="1" t="s">
        <v>386</v>
      </c>
      <c r="I1819" s="61">
        <v>12</v>
      </c>
      <c r="J1819" s="61">
        <v>3.8</v>
      </c>
      <c r="K1819" s="61">
        <v>8.1</v>
      </c>
      <c r="L1819" s="69">
        <f t="shared" si="363"/>
        <v>0.45599999999999996</v>
      </c>
      <c r="M1819" s="69">
        <f t="shared" si="364"/>
        <v>0.97199999999999986</v>
      </c>
      <c r="N1819" s="56">
        <f>INDEX(Rate_Chart!$A$1:$AK$127,MATCH(Data!J1819,Rate_Chart!$A$1:$A$127,0),MATCH(Data!K1819,Rate_Chart!$A$1:$AK$1,0))</f>
        <v>38.365125900000002</v>
      </c>
      <c r="O1819" s="57">
        <f t="shared" si="365"/>
        <v>460.3815108</v>
      </c>
      <c r="P1819" s="58">
        <f t="shared" si="366"/>
        <v>417.01223804347831</v>
      </c>
      <c r="Q1819" s="58">
        <f t="shared" si="367"/>
        <v>278.00815869565218</v>
      </c>
      <c r="R1819" s="66">
        <f t="shared" si="368"/>
        <v>8.0566764390000003</v>
      </c>
      <c r="S1819" s="64">
        <f t="shared" si="369"/>
        <v>45</v>
      </c>
      <c r="T1819" s="66">
        <f t="shared" si="370"/>
        <v>513.43818723899994</v>
      </c>
      <c r="U1819" s="68">
        <f t="shared" si="371"/>
        <v>42.786515603249995</v>
      </c>
      <c r="V1819" s="68">
        <f t="shared" si="372"/>
        <v>465.07082177445648</v>
      </c>
      <c r="W1819" s="68">
        <f t="shared" si="373"/>
        <v>310.04721451630434</v>
      </c>
    </row>
    <row r="1820" spans="1:23" x14ac:dyDescent="0.25">
      <c r="A1820" s="1" t="s">
        <v>909</v>
      </c>
      <c r="B1820" s="1" t="s">
        <v>394</v>
      </c>
      <c r="C1820" s="1" t="s">
        <v>589</v>
      </c>
      <c r="D1820" s="1" t="s">
        <v>865</v>
      </c>
      <c r="E1820" s="1" t="s">
        <v>354</v>
      </c>
      <c r="F1820" s="62" t="str">
        <f t="shared" si="362"/>
        <v>60628</v>
      </c>
      <c r="G1820" s="255">
        <v>10620014</v>
      </c>
      <c r="H1820" s="1" t="s">
        <v>385</v>
      </c>
      <c r="I1820" s="61">
        <v>10</v>
      </c>
      <c r="J1820" s="61">
        <v>6.7</v>
      </c>
      <c r="K1820" s="61">
        <v>8.8000000000000007</v>
      </c>
      <c r="L1820" s="69">
        <f t="shared" si="363"/>
        <v>0.67</v>
      </c>
      <c r="M1820" s="69">
        <f t="shared" si="364"/>
        <v>0.88</v>
      </c>
      <c r="N1820" s="56">
        <f>INDEX(Rate_Chart!$A$1:$AK$127,MATCH(Data!J1820,Rate_Chart!$A$1:$A$127,0),MATCH(Data!K1820,Rate_Chart!$A$1:$AK$1,0))</f>
        <v>55.385550000000002</v>
      </c>
      <c r="O1820" s="57">
        <f t="shared" si="365"/>
        <v>553.85550000000001</v>
      </c>
      <c r="P1820" s="58">
        <f t="shared" si="366"/>
        <v>440.73381962864721</v>
      </c>
      <c r="Q1820" s="58">
        <f t="shared" si="367"/>
        <v>293.82254641909816</v>
      </c>
      <c r="R1820" s="66">
        <f t="shared" si="368"/>
        <v>9.6924712500000005</v>
      </c>
      <c r="S1820" s="64">
        <f t="shared" si="369"/>
        <v>37.5</v>
      </c>
      <c r="T1820" s="66">
        <f t="shared" si="370"/>
        <v>601.04797125000005</v>
      </c>
      <c r="U1820" s="68">
        <f t="shared" si="371"/>
        <v>60.104797125000005</v>
      </c>
      <c r="V1820" s="68">
        <f t="shared" si="372"/>
        <v>478.28751027851456</v>
      </c>
      <c r="W1820" s="68">
        <f t="shared" si="373"/>
        <v>318.85834018567635</v>
      </c>
    </row>
    <row r="1821" spans="1:23" x14ac:dyDescent="0.25">
      <c r="A1821" s="1" t="s">
        <v>909</v>
      </c>
      <c r="B1821" s="1" t="s">
        <v>394</v>
      </c>
      <c r="C1821" s="1" t="s">
        <v>589</v>
      </c>
      <c r="D1821" s="1" t="s">
        <v>865</v>
      </c>
      <c r="E1821" s="1" t="s">
        <v>354</v>
      </c>
      <c r="F1821" s="62" t="str">
        <f t="shared" si="362"/>
        <v>60628</v>
      </c>
      <c r="G1821" s="255">
        <v>10620014</v>
      </c>
      <c r="H1821" s="1" t="s">
        <v>386</v>
      </c>
      <c r="I1821" s="61">
        <v>16</v>
      </c>
      <c r="J1821" s="61">
        <v>3.7</v>
      </c>
      <c r="K1821" s="61">
        <v>8.1</v>
      </c>
      <c r="L1821" s="69">
        <f t="shared" si="363"/>
        <v>0.59200000000000008</v>
      </c>
      <c r="M1821" s="69">
        <f t="shared" si="364"/>
        <v>1.296</v>
      </c>
      <c r="N1821" s="56">
        <f>INDEX(Rate_Chart!$A$1:$AK$127,MATCH(Data!J1821,Rate_Chart!$A$1:$A$127,0),MATCH(Data!K1821,Rate_Chart!$A$1:$AK$1,0))</f>
        <v>37.948125900000008</v>
      </c>
      <c r="O1821" s="57">
        <f t="shared" si="365"/>
        <v>607.17001440000013</v>
      </c>
      <c r="P1821" s="58">
        <f t="shared" si="366"/>
        <v>417.01237252747262</v>
      </c>
      <c r="Q1821" s="58">
        <f t="shared" si="367"/>
        <v>278.00824835164843</v>
      </c>
      <c r="R1821" s="66">
        <f t="shared" si="368"/>
        <v>10.625475252000003</v>
      </c>
      <c r="S1821" s="64">
        <f t="shared" si="369"/>
        <v>60</v>
      </c>
      <c r="T1821" s="66">
        <f t="shared" si="370"/>
        <v>677.79548965200013</v>
      </c>
      <c r="U1821" s="68">
        <f t="shared" si="371"/>
        <v>42.362218103250008</v>
      </c>
      <c r="V1821" s="68">
        <f t="shared" si="372"/>
        <v>465.51888025549459</v>
      </c>
      <c r="W1821" s="68">
        <f t="shared" si="373"/>
        <v>310.34592017032975</v>
      </c>
    </row>
    <row r="1822" spans="1:23" x14ac:dyDescent="0.25">
      <c r="A1822" s="1" t="s">
        <v>909</v>
      </c>
      <c r="B1822" s="1" t="s">
        <v>395</v>
      </c>
      <c r="C1822" s="1" t="s">
        <v>589</v>
      </c>
      <c r="D1822" s="1" t="s">
        <v>865</v>
      </c>
      <c r="E1822" s="1" t="s">
        <v>354</v>
      </c>
      <c r="F1822" s="62" t="str">
        <f t="shared" si="362"/>
        <v>60628</v>
      </c>
      <c r="G1822" s="255">
        <v>10620014</v>
      </c>
      <c r="H1822" s="1" t="s">
        <v>385</v>
      </c>
      <c r="I1822" s="61">
        <v>8</v>
      </c>
      <c r="J1822" s="61">
        <v>8</v>
      </c>
      <c r="K1822" s="61">
        <v>9</v>
      </c>
      <c r="L1822" s="69">
        <f t="shared" si="363"/>
        <v>0.64</v>
      </c>
      <c r="M1822" s="69">
        <f t="shared" si="364"/>
        <v>0.72</v>
      </c>
      <c r="N1822" s="56">
        <f>INDEX(Rate_Chart!$A$1:$AK$127,MATCH(Data!J1822,Rate_Chart!$A$1:$A$127,0),MATCH(Data!K1822,Rate_Chart!$A$1:$AK$1,0))</f>
        <v>66.8</v>
      </c>
      <c r="O1822" s="57">
        <f t="shared" si="365"/>
        <v>534.4</v>
      </c>
      <c r="P1822" s="58">
        <f t="shared" si="366"/>
        <v>477.14285714285705</v>
      </c>
      <c r="Q1822" s="58">
        <f t="shared" si="367"/>
        <v>318.09523809523802</v>
      </c>
      <c r="R1822" s="66">
        <f t="shared" si="368"/>
        <v>9.3520000000000003</v>
      </c>
      <c r="S1822" s="64">
        <f t="shared" si="369"/>
        <v>30</v>
      </c>
      <c r="T1822" s="66">
        <f t="shared" si="370"/>
        <v>573.75199999999995</v>
      </c>
      <c r="U1822" s="68">
        <f t="shared" si="371"/>
        <v>71.718999999999994</v>
      </c>
      <c r="V1822" s="68">
        <f t="shared" si="372"/>
        <v>512.27857142857135</v>
      </c>
      <c r="W1822" s="68">
        <f t="shared" si="373"/>
        <v>341.51904761904757</v>
      </c>
    </row>
    <row r="1823" spans="1:23" x14ac:dyDescent="0.25">
      <c r="A1823" s="1" t="s">
        <v>909</v>
      </c>
      <c r="B1823" s="1" t="s">
        <v>395</v>
      </c>
      <c r="C1823" s="1" t="s">
        <v>589</v>
      </c>
      <c r="D1823" s="1" t="s">
        <v>865</v>
      </c>
      <c r="E1823" s="1" t="s">
        <v>354</v>
      </c>
      <c r="F1823" s="62" t="str">
        <f t="shared" si="362"/>
        <v>60628</v>
      </c>
      <c r="G1823" s="255">
        <v>10620014</v>
      </c>
      <c r="H1823" s="1" t="s">
        <v>386</v>
      </c>
      <c r="I1823" s="61">
        <v>12</v>
      </c>
      <c r="J1823" s="61">
        <v>3.5</v>
      </c>
      <c r="K1823" s="61">
        <v>8.1</v>
      </c>
      <c r="L1823" s="69">
        <f t="shared" si="363"/>
        <v>0.42</v>
      </c>
      <c r="M1823" s="69">
        <f t="shared" si="364"/>
        <v>0.97199999999999986</v>
      </c>
      <c r="N1823" s="56">
        <f>INDEX(Rate_Chart!$A$1:$AK$127,MATCH(Data!J1823,Rate_Chart!$A$1:$A$127,0),MATCH(Data!K1823,Rate_Chart!$A$1:$AK$1,0))</f>
        <v>37.114125900000005</v>
      </c>
      <c r="O1823" s="57">
        <f t="shared" si="365"/>
        <v>445.36951080000006</v>
      </c>
      <c r="P1823" s="58">
        <f t="shared" si="366"/>
        <v>417.01265056179784</v>
      </c>
      <c r="Q1823" s="58">
        <f t="shared" si="367"/>
        <v>278.00843370786521</v>
      </c>
      <c r="R1823" s="66">
        <f t="shared" si="368"/>
        <v>7.7939664390000019</v>
      </c>
      <c r="S1823" s="64">
        <f t="shared" si="369"/>
        <v>45</v>
      </c>
      <c r="T1823" s="66">
        <f t="shared" si="370"/>
        <v>498.16347723900003</v>
      </c>
      <c r="U1823" s="68">
        <f t="shared" si="371"/>
        <v>41.513623103250005</v>
      </c>
      <c r="V1823" s="68">
        <f t="shared" si="372"/>
        <v>466.44520340730344</v>
      </c>
      <c r="W1823" s="68">
        <f t="shared" si="373"/>
        <v>310.96346893820231</v>
      </c>
    </row>
    <row r="1824" spans="1:23" x14ac:dyDescent="0.25">
      <c r="A1824" s="1" t="s">
        <v>910</v>
      </c>
      <c r="B1824" s="1" t="s">
        <v>394</v>
      </c>
      <c r="C1824" s="1" t="s">
        <v>589</v>
      </c>
      <c r="D1824" s="1" t="s">
        <v>865</v>
      </c>
      <c r="E1824" s="1" t="s">
        <v>354</v>
      </c>
      <c r="F1824" s="62" t="str">
        <f t="shared" si="362"/>
        <v>60628</v>
      </c>
      <c r="G1824" s="255">
        <v>10620014</v>
      </c>
      <c r="H1824" s="1" t="s">
        <v>385</v>
      </c>
      <c r="I1824" s="61">
        <v>6</v>
      </c>
      <c r="J1824" s="61">
        <v>6.7</v>
      </c>
      <c r="K1824" s="61">
        <v>8.8000000000000007</v>
      </c>
      <c r="L1824" s="69">
        <f t="shared" si="363"/>
        <v>0.40200000000000002</v>
      </c>
      <c r="M1824" s="69">
        <f t="shared" si="364"/>
        <v>0.52800000000000002</v>
      </c>
      <c r="N1824" s="56">
        <f>INDEX(Rate_Chart!$A$1:$AK$127,MATCH(Data!J1824,Rate_Chart!$A$1:$A$127,0),MATCH(Data!K1824,Rate_Chart!$A$1:$AK$1,0))</f>
        <v>55.385550000000002</v>
      </c>
      <c r="O1824" s="57">
        <f t="shared" si="365"/>
        <v>332.31330000000003</v>
      </c>
      <c r="P1824" s="58">
        <f t="shared" si="366"/>
        <v>440.73381962864721</v>
      </c>
      <c r="Q1824" s="58">
        <f t="shared" si="367"/>
        <v>293.82254641909816</v>
      </c>
      <c r="R1824" s="66">
        <f t="shared" si="368"/>
        <v>5.815482750000001</v>
      </c>
      <c r="S1824" s="64">
        <f t="shared" si="369"/>
        <v>22.5</v>
      </c>
      <c r="T1824" s="66">
        <f t="shared" si="370"/>
        <v>360.62878275000003</v>
      </c>
      <c r="U1824" s="68">
        <f t="shared" si="371"/>
        <v>60.104797125000005</v>
      </c>
      <c r="V1824" s="68">
        <f t="shared" si="372"/>
        <v>478.28751027851456</v>
      </c>
      <c r="W1824" s="68">
        <f t="shared" si="373"/>
        <v>318.85834018567635</v>
      </c>
    </row>
    <row r="1825" spans="1:23" x14ac:dyDescent="0.25">
      <c r="A1825" s="1" t="s">
        <v>910</v>
      </c>
      <c r="B1825" s="1" t="s">
        <v>394</v>
      </c>
      <c r="C1825" s="1" t="s">
        <v>589</v>
      </c>
      <c r="D1825" s="1" t="s">
        <v>865</v>
      </c>
      <c r="E1825" s="1" t="s">
        <v>354</v>
      </c>
      <c r="F1825" s="62" t="str">
        <f t="shared" si="362"/>
        <v>60628</v>
      </c>
      <c r="G1825" s="255">
        <v>10620014</v>
      </c>
      <c r="H1825" s="1" t="s">
        <v>386</v>
      </c>
      <c r="I1825" s="61">
        <v>16</v>
      </c>
      <c r="J1825" s="61">
        <v>3.8</v>
      </c>
      <c r="K1825" s="61">
        <v>8.1</v>
      </c>
      <c r="L1825" s="69">
        <f t="shared" si="363"/>
        <v>0.60799999999999998</v>
      </c>
      <c r="M1825" s="69">
        <f t="shared" si="364"/>
        <v>1.296</v>
      </c>
      <c r="N1825" s="56">
        <f>INDEX(Rate_Chart!$A$1:$AK$127,MATCH(Data!J1825,Rate_Chart!$A$1:$A$127,0),MATCH(Data!K1825,Rate_Chart!$A$1:$AK$1,0))</f>
        <v>38.365125900000002</v>
      </c>
      <c r="O1825" s="57">
        <f t="shared" si="365"/>
        <v>613.84201440000004</v>
      </c>
      <c r="P1825" s="58">
        <f t="shared" si="366"/>
        <v>417.01223804347831</v>
      </c>
      <c r="Q1825" s="58">
        <f t="shared" si="367"/>
        <v>278.00815869565218</v>
      </c>
      <c r="R1825" s="66">
        <f t="shared" si="368"/>
        <v>10.742235252000002</v>
      </c>
      <c r="S1825" s="64">
        <f t="shared" si="369"/>
        <v>60</v>
      </c>
      <c r="T1825" s="66">
        <f t="shared" si="370"/>
        <v>684.58424965200004</v>
      </c>
      <c r="U1825" s="68">
        <f t="shared" si="371"/>
        <v>42.786515603250002</v>
      </c>
      <c r="V1825" s="68">
        <f t="shared" si="372"/>
        <v>465.07082177445653</v>
      </c>
      <c r="W1825" s="68">
        <f t="shared" si="373"/>
        <v>310.04721451630434</v>
      </c>
    </row>
    <row r="1826" spans="1:23" x14ac:dyDescent="0.25">
      <c r="A1826" s="1" t="s">
        <v>910</v>
      </c>
      <c r="B1826" s="1" t="s">
        <v>395</v>
      </c>
      <c r="C1826" s="1" t="s">
        <v>589</v>
      </c>
      <c r="D1826" s="1" t="s">
        <v>865</v>
      </c>
      <c r="E1826" s="1" t="s">
        <v>354</v>
      </c>
      <c r="F1826" s="62" t="str">
        <f t="shared" si="362"/>
        <v>60628</v>
      </c>
      <c r="G1826" s="255">
        <v>10620014</v>
      </c>
      <c r="H1826" s="1" t="s">
        <v>385</v>
      </c>
      <c r="I1826" s="61">
        <v>7</v>
      </c>
      <c r="J1826" s="61">
        <v>7</v>
      </c>
      <c r="K1826" s="61">
        <v>8.8000000000000007</v>
      </c>
      <c r="L1826" s="69">
        <f t="shared" si="363"/>
        <v>0.49</v>
      </c>
      <c r="M1826" s="69">
        <f t="shared" si="364"/>
        <v>0.6160000000000001</v>
      </c>
      <c r="N1826" s="56">
        <f>INDEX(Rate_Chart!$A$1:$AK$127,MATCH(Data!J1826,Rate_Chart!$A$1:$A$127,0),MATCH(Data!K1826,Rate_Chart!$A$1:$AK$1,0))</f>
        <v>57.865500000000004</v>
      </c>
      <c r="O1826" s="57">
        <f t="shared" si="365"/>
        <v>405.05850000000004</v>
      </c>
      <c r="P1826" s="58">
        <f t="shared" si="366"/>
        <v>449.73186528497411</v>
      </c>
      <c r="Q1826" s="58">
        <f t="shared" si="367"/>
        <v>299.82124352331607</v>
      </c>
      <c r="R1826" s="66">
        <f t="shared" si="368"/>
        <v>7.0885237500000011</v>
      </c>
      <c r="S1826" s="64">
        <f t="shared" si="369"/>
        <v>26.25</v>
      </c>
      <c r="T1826" s="66">
        <f t="shared" si="370"/>
        <v>438.39702375000002</v>
      </c>
      <c r="U1826" s="68">
        <f t="shared" si="371"/>
        <v>62.62814625</v>
      </c>
      <c r="V1826" s="68">
        <f t="shared" si="372"/>
        <v>486.74725064766835</v>
      </c>
      <c r="W1826" s="68">
        <f t="shared" si="373"/>
        <v>324.49816709844555</v>
      </c>
    </row>
    <row r="1827" spans="1:23" x14ac:dyDescent="0.25">
      <c r="A1827" s="1" t="s">
        <v>910</v>
      </c>
      <c r="B1827" s="1" t="s">
        <v>395</v>
      </c>
      <c r="C1827" s="1" t="s">
        <v>589</v>
      </c>
      <c r="D1827" s="1" t="s">
        <v>865</v>
      </c>
      <c r="E1827" s="1" t="s">
        <v>354</v>
      </c>
      <c r="F1827" s="62" t="str">
        <f t="shared" si="362"/>
        <v>60628</v>
      </c>
      <c r="G1827" s="255">
        <v>10620014</v>
      </c>
      <c r="H1827" s="1" t="s">
        <v>386</v>
      </c>
      <c r="I1827" s="61">
        <v>16</v>
      </c>
      <c r="J1827" s="61">
        <v>3.7</v>
      </c>
      <c r="K1827" s="61">
        <v>8.1</v>
      </c>
      <c r="L1827" s="69">
        <f t="shared" si="363"/>
        <v>0.59200000000000008</v>
      </c>
      <c r="M1827" s="69">
        <f t="shared" si="364"/>
        <v>1.296</v>
      </c>
      <c r="N1827" s="56">
        <f>INDEX(Rate_Chart!$A$1:$AK$127,MATCH(Data!J1827,Rate_Chart!$A$1:$A$127,0),MATCH(Data!K1827,Rate_Chart!$A$1:$AK$1,0))</f>
        <v>37.948125900000008</v>
      </c>
      <c r="O1827" s="57">
        <f t="shared" si="365"/>
        <v>607.17001440000013</v>
      </c>
      <c r="P1827" s="58">
        <f t="shared" si="366"/>
        <v>417.01237252747262</v>
      </c>
      <c r="Q1827" s="58">
        <f t="shared" si="367"/>
        <v>278.00824835164843</v>
      </c>
      <c r="R1827" s="66">
        <f t="shared" si="368"/>
        <v>10.625475252000003</v>
      </c>
      <c r="S1827" s="64">
        <f t="shared" si="369"/>
        <v>60</v>
      </c>
      <c r="T1827" s="66">
        <f t="shared" si="370"/>
        <v>677.79548965200013</v>
      </c>
      <c r="U1827" s="68">
        <f t="shared" si="371"/>
        <v>42.362218103250008</v>
      </c>
      <c r="V1827" s="68">
        <f t="shared" si="372"/>
        <v>465.51888025549459</v>
      </c>
      <c r="W1827" s="68">
        <f t="shared" si="373"/>
        <v>310.34592017032975</v>
      </c>
    </row>
    <row r="1828" spans="1:23" x14ac:dyDescent="0.25">
      <c r="A1828" s="1" t="s">
        <v>911</v>
      </c>
      <c r="B1828" s="1" t="s">
        <v>394</v>
      </c>
      <c r="C1828" s="1" t="s">
        <v>589</v>
      </c>
      <c r="D1828" s="1" t="s">
        <v>865</v>
      </c>
      <c r="E1828" s="1" t="s">
        <v>354</v>
      </c>
      <c r="F1828" s="62" t="str">
        <f t="shared" si="362"/>
        <v>60628</v>
      </c>
      <c r="G1828" s="255">
        <v>10620014</v>
      </c>
      <c r="H1828" s="1" t="s">
        <v>385</v>
      </c>
      <c r="I1828" s="61">
        <v>18</v>
      </c>
      <c r="J1828" s="61">
        <v>6.5</v>
      </c>
      <c r="K1828" s="61">
        <v>8.8000000000000007</v>
      </c>
      <c r="L1828" s="69">
        <f t="shared" si="363"/>
        <v>1.17</v>
      </c>
      <c r="M1828" s="69">
        <f t="shared" si="364"/>
        <v>1.5840000000000001</v>
      </c>
      <c r="N1828" s="56">
        <f>INDEX(Rate_Chart!$A$1:$AK$127,MATCH(Data!J1828,Rate_Chart!$A$1:$A$127,0),MATCH(Data!K1828,Rate_Chart!$A$1:$AK$1,0))</f>
        <v>53.732250000000001</v>
      </c>
      <c r="O1828" s="57">
        <f t="shared" si="365"/>
        <v>967.18050000000005</v>
      </c>
      <c r="P1828" s="58">
        <f t="shared" si="366"/>
        <v>434.49258760107813</v>
      </c>
      <c r="Q1828" s="58">
        <f t="shared" si="367"/>
        <v>289.66172506738542</v>
      </c>
      <c r="R1828" s="66">
        <f t="shared" si="368"/>
        <v>16.925658750000004</v>
      </c>
      <c r="S1828" s="64">
        <f t="shared" si="369"/>
        <v>67.5</v>
      </c>
      <c r="T1828" s="66">
        <f t="shared" si="370"/>
        <v>1051.6061587500001</v>
      </c>
      <c r="U1828" s="68">
        <f t="shared" si="371"/>
        <v>58.422564375000007</v>
      </c>
      <c r="V1828" s="68">
        <f t="shared" si="372"/>
        <v>472.41965801886795</v>
      </c>
      <c r="W1828" s="68">
        <f t="shared" si="373"/>
        <v>314.94643867924532</v>
      </c>
    </row>
    <row r="1829" spans="1:23" x14ac:dyDescent="0.25">
      <c r="A1829" s="1" t="s">
        <v>911</v>
      </c>
      <c r="B1829" s="1" t="s">
        <v>394</v>
      </c>
      <c r="C1829" s="1" t="s">
        <v>589</v>
      </c>
      <c r="D1829" s="1" t="s">
        <v>865</v>
      </c>
      <c r="E1829" s="1" t="s">
        <v>354</v>
      </c>
      <c r="F1829" s="62" t="str">
        <f t="shared" si="362"/>
        <v>60628</v>
      </c>
      <c r="G1829" s="255">
        <v>10620014</v>
      </c>
      <c r="H1829" s="1" t="s">
        <v>386</v>
      </c>
      <c r="I1829" s="61">
        <v>17</v>
      </c>
      <c r="J1829" s="61">
        <v>3.6</v>
      </c>
      <c r="K1829" s="61">
        <v>8</v>
      </c>
      <c r="L1829" s="69">
        <f t="shared" si="363"/>
        <v>0.61199999999999999</v>
      </c>
      <c r="M1829" s="69">
        <f t="shared" si="364"/>
        <v>1.36</v>
      </c>
      <c r="N1829" s="56">
        <f>INDEX(Rate_Chart!$A$1:$AK$127,MATCH(Data!J1829,Rate_Chart!$A$1:$A$127,0),MATCH(Data!K1829,Rate_Chart!$A$1:$AK$1,0))</f>
        <v>37.253112000000009</v>
      </c>
      <c r="O1829" s="57">
        <f t="shared" si="365"/>
        <v>633.30290400000013</v>
      </c>
      <c r="P1829" s="58">
        <f t="shared" si="366"/>
        <v>417.01244776119404</v>
      </c>
      <c r="Q1829" s="58">
        <f t="shared" si="367"/>
        <v>278.00829850746271</v>
      </c>
      <c r="R1829" s="66">
        <f t="shared" si="368"/>
        <v>11.082800820000003</v>
      </c>
      <c r="S1829" s="64">
        <f t="shared" si="369"/>
        <v>63.75</v>
      </c>
      <c r="T1829" s="66">
        <f t="shared" si="370"/>
        <v>708.13570482000011</v>
      </c>
      <c r="U1829" s="68">
        <f t="shared" si="371"/>
        <v>41.655041460000007</v>
      </c>
      <c r="V1829" s="68">
        <f t="shared" si="372"/>
        <v>466.28777753731345</v>
      </c>
      <c r="W1829" s="68">
        <f t="shared" si="373"/>
        <v>310.85851835820898</v>
      </c>
    </row>
    <row r="1830" spans="1:23" x14ac:dyDescent="0.25">
      <c r="A1830" s="1" t="s">
        <v>911</v>
      </c>
      <c r="B1830" s="1" t="s">
        <v>395</v>
      </c>
      <c r="C1830" s="1" t="s">
        <v>589</v>
      </c>
      <c r="D1830" s="1" t="s">
        <v>865</v>
      </c>
      <c r="E1830" s="1" t="s">
        <v>354</v>
      </c>
      <c r="F1830" s="62" t="str">
        <f t="shared" si="362"/>
        <v>60628</v>
      </c>
      <c r="G1830" s="255">
        <v>10620014</v>
      </c>
      <c r="H1830" s="1" t="s">
        <v>385</v>
      </c>
      <c r="I1830" s="61">
        <v>4</v>
      </c>
      <c r="J1830" s="61">
        <v>6.5</v>
      </c>
      <c r="K1830" s="61">
        <v>8.8000000000000007</v>
      </c>
      <c r="L1830" s="69">
        <f t="shared" si="363"/>
        <v>0.26</v>
      </c>
      <c r="M1830" s="69">
        <f t="shared" si="364"/>
        <v>0.35200000000000004</v>
      </c>
      <c r="N1830" s="56">
        <f>INDEX(Rate_Chart!$A$1:$AK$127,MATCH(Data!J1830,Rate_Chart!$A$1:$A$127,0),MATCH(Data!K1830,Rate_Chart!$A$1:$AK$1,0))</f>
        <v>53.732250000000001</v>
      </c>
      <c r="O1830" s="57">
        <f t="shared" si="365"/>
        <v>214.929</v>
      </c>
      <c r="P1830" s="58">
        <f t="shared" si="366"/>
        <v>434.49258760107813</v>
      </c>
      <c r="Q1830" s="58">
        <f t="shared" si="367"/>
        <v>289.66172506738542</v>
      </c>
      <c r="R1830" s="66">
        <f t="shared" si="368"/>
        <v>3.7612575000000006</v>
      </c>
      <c r="S1830" s="64">
        <f t="shared" si="369"/>
        <v>15</v>
      </c>
      <c r="T1830" s="66">
        <f t="shared" si="370"/>
        <v>233.6902575</v>
      </c>
      <c r="U1830" s="68">
        <f t="shared" si="371"/>
        <v>58.422564375</v>
      </c>
      <c r="V1830" s="68">
        <f t="shared" si="372"/>
        <v>472.41965801886789</v>
      </c>
      <c r="W1830" s="68">
        <f t="shared" si="373"/>
        <v>314.94643867924526</v>
      </c>
    </row>
    <row r="1831" spans="1:23" x14ac:dyDescent="0.25">
      <c r="A1831" s="1" t="s">
        <v>911</v>
      </c>
      <c r="B1831" s="1" t="s">
        <v>395</v>
      </c>
      <c r="C1831" s="1" t="s">
        <v>589</v>
      </c>
      <c r="D1831" s="1" t="s">
        <v>865</v>
      </c>
      <c r="E1831" s="1" t="s">
        <v>354</v>
      </c>
      <c r="F1831" s="62" t="str">
        <f t="shared" si="362"/>
        <v>60628</v>
      </c>
      <c r="G1831" s="255">
        <v>10620014</v>
      </c>
      <c r="H1831" s="1" t="s">
        <v>386</v>
      </c>
      <c r="I1831" s="61">
        <v>13</v>
      </c>
      <c r="J1831" s="61">
        <v>4.5</v>
      </c>
      <c r="K1831" s="61">
        <v>8.1</v>
      </c>
      <c r="L1831" s="69">
        <f t="shared" si="363"/>
        <v>0.58499999999999996</v>
      </c>
      <c r="M1831" s="69">
        <f t="shared" si="364"/>
        <v>1.0529999999999999</v>
      </c>
      <c r="N1831" s="56">
        <f>INDEX(Rate_Chart!$A$1:$AK$127,MATCH(Data!J1831,Rate_Chart!$A$1:$A$127,0),MATCH(Data!K1831,Rate_Chart!$A$1:$AK$1,0))</f>
        <v>41.284125900000006</v>
      </c>
      <c r="O1831" s="57">
        <f t="shared" si="365"/>
        <v>536.69363670000007</v>
      </c>
      <c r="P1831" s="58">
        <f t="shared" si="366"/>
        <v>417.01137272727277</v>
      </c>
      <c r="Q1831" s="58">
        <f t="shared" si="367"/>
        <v>278.00758181818185</v>
      </c>
      <c r="R1831" s="66">
        <f t="shared" si="368"/>
        <v>9.3921386422500017</v>
      </c>
      <c r="S1831" s="64">
        <f t="shared" si="369"/>
        <v>48.75</v>
      </c>
      <c r="T1831" s="66">
        <f t="shared" si="370"/>
        <v>594.83577534225003</v>
      </c>
      <c r="U1831" s="68">
        <f t="shared" si="371"/>
        <v>45.756598103249999</v>
      </c>
      <c r="V1831" s="68">
        <f t="shared" si="372"/>
        <v>462.18785962878786</v>
      </c>
      <c r="W1831" s="68">
        <f t="shared" si="373"/>
        <v>308.12523975252526</v>
      </c>
    </row>
    <row r="1832" spans="1:23" x14ac:dyDescent="0.25">
      <c r="A1832" s="1" t="s">
        <v>912</v>
      </c>
      <c r="B1832" s="1" t="s">
        <v>394</v>
      </c>
      <c r="C1832" s="1" t="s">
        <v>589</v>
      </c>
      <c r="D1832" s="1" t="s">
        <v>865</v>
      </c>
      <c r="E1832" s="1" t="s">
        <v>354</v>
      </c>
      <c r="F1832" s="62" t="str">
        <f t="shared" si="362"/>
        <v>60628</v>
      </c>
      <c r="G1832" s="255">
        <v>10620014</v>
      </c>
      <c r="H1832" s="1" t="s">
        <v>385</v>
      </c>
      <c r="I1832" s="61">
        <v>7</v>
      </c>
      <c r="J1832" s="61">
        <v>6.4</v>
      </c>
      <c r="K1832" s="61">
        <v>8.6</v>
      </c>
      <c r="L1832" s="69">
        <f t="shared" si="363"/>
        <v>0.44800000000000006</v>
      </c>
      <c r="M1832" s="69">
        <f t="shared" si="364"/>
        <v>0.60199999999999998</v>
      </c>
      <c r="N1832" s="56">
        <f>INDEX(Rate_Chart!$A$1:$AK$127,MATCH(Data!J1832,Rate_Chart!$A$1:$A$127,0),MATCH(Data!K1832,Rate_Chart!$A$1:$AK$1,0))</f>
        <v>52.371199999999995</v>
      </c>
      <c r="O1832" s="57">
        <f t="shared" si="365"/>
        <v>366.59839999999997</v>
      </c>
      <c r="P1832" s="58">
        <f t="shared" si="366"/>
        <v>431.6307692307692</v>
      </c>
      <c r="Q1832" s="58">
        <f t="shared" si="367"/>
        <v>287.75384615384615</v>
      </c>
      <c r="R1832" s="66">
        <f t="shared" si="368"/>
        <v>6.4154720000000003</v>
      </c>
      <c r="S1832" s="64">
        <f t="shared" si="369"/>
        <v>26.25</v>
      </c>
      <c r="T1832" s="66">
        <f t="shared" si="370"/>
        <v>399.26387199999999</v>
      </c>
      <c r="U1832" s="68">
        <f t="shared" si="371"/>
        <v>57.037695999999997</v>
      </c>
      <c r="V1832" s="68">
        <f t="shared" si="372"/>
        <v>470.0909010989011</v>
      </c>
      <c r="W1832" s="68">
        <f t="shared" si="373"/>
        <v>313.39393406593405</v>
      </c>
    </row>
    <row r="1833" spans="1:23" x14ac:dyDescent="0.25">
      <c r="A1833" s="1" t="s">
        <v>912</v>
      </c>
      <c r="B1833" s="1" t="s">
        <v>394</v>
      </c>
      <c r="C1833" s="1" t="s">
        <v>589</v>
      </c>
      <c r="D1833" s="1" t="s">
        <v>865</v>
      </c>
      <c r="E1833" s="1" t="s">
        <v>354</v>
      </c>
      <c r="F1833" s="62" t="str">
        <f t="shared" si="362"/>
        <v>60628</v>
      </c>
      <c r="G1833" s="255">
        <v>10620014</v>
      </c>
      <c r="H1833" s="1" t="s">
        <v>386</v>
      </c>
      <c r="I1833" s="61">
        <v>12</v>
      </c>
      <c r="J1833" s="61">
        <v>5</v>
      </c>
      <c r="K1833" s="61">
        <v>8.1</v>
      </c>
      <c r="L1833" s="69">
        <f t="shared" si="363"/>
        <v>0.6</v>
      </c>
      <c r="M1833" s="69">
        <f t="shared" si="364"/>
        <v>0.97199999999999986</v>
      </c>
      <c r="N1833" s="56">
        <f>INDEX(Rate_Chart!$A$1:$AK$127,MATCH(Data!J1833,Rate_Chart!$A$1:$A$127,0),MATCH(Data!K1833,Rate_Chart!$A$1:$AK$1,0))</f>
        <v>43.3691259</v>
      </c>
      <c r="O1833" s="57">
        <f t="shared" si="365"/>
        <v>520.4295108</v>
      </c>
      <c r="P1833" s="58">
        <f t="shared" si="366"/>
        <v>417.01082596153844</v>
      </c>
      <c r="Q1833" s="58">
        <f t="shared" si="367"/>
        <v>278.00721730769231</v>
      </c>
      <c r="R1833" s="66">
        <f t="shared" si="368"/>
        <v>9.1075164390000012</v>
      </c>
      <c r="S1833" s="64">
        <f t="shared" si="369"/>
        <v>45</v>
      </c>
      <c r="T1833" s="66">
        <f t="shared" si="370"/>
        <v>574.53702723900005</v>
      </c>
      <c r="U1833" s="68">
        <f t="shared" si="371"/>
        <v>47.878085603250007</v>
      </c>
      <c r="V1833" s="68">
        <f t="shared" si="372"/>
        <v>460.36620772355769</v>
      </c>
      <c r="W1833" s="68">
        <f t="shared" si="373"/>
        <v>306.91080514903848</v>
      </c>
    </row>
    <row r="1834" spans="1:23" x14ac:dyDescent="0.25">
      <c r="A1834" s="1" t="s">
        <v>912</v>
      </c>
      <c r="B1834" s="1" t="s">
        <v>395</v>
      </c>
      <c r="C1834" s="1" t="s">
        <v>589</v>
      </c>
      <c r="D1834" s="1" t="s">
        <v>865</v>
      </c>
      <c r="E1834" s="1" t="s">
        <v>354</v>
      </c>
      <c r="F1834" s="62" t="str">
        <f t="shared" si="362"/>
        <v>60628</v>
      </c>
      <c r="G1834" s="255">
        <v>10620014</v>
      </c>
      <c r="H1834" s="1" t="s">
        <v>385</v>
      </c>
      <c r="I1834" s="61">
        <v>11</v>
      </c>
      <c r="J1834" s="61">
        <v>6.6</v>
      </c>
      <c r="K1834" s="61">
        <v>8.8000000000000007</v>
      </c>
      <c r="L1834" s="69">
        <f t="shared" si="363"/>
        <v>0.72599999999999998</v>
      </c>
      <c r="M1834" s="69">
        <f t="shared" si="364"/>
        <v>0.96800000000000008</v>
      </c>
      <c r="N1834" s="56">
        <f>INDEX(Rate_Chart!$A$1:$AK$127,MATCH(Data!J1834,Rate_Chart!$A$1:$A$127,0),MATCH(Data!K1834,Rate_Chart!$A$1:$AK$1,0))</f>
        <v>54.558900000000001</v>
      </c>
      <c r="O1834" s="57">
        <f t="shared" si="365"/>
        <v>600.14790000000005</v>
      </c>
      <c r="P1834" s="58">
        <f t="shared" si="366"/>
        <v>437.63823529411764</v>
      </c>
      <c r="Q1834" s="58">
        <f t="shared" si="367"/>
        <v>291.75882352941176</v>
      </c>
      <c r="R1834" s="66">
        <f t="shared" si="368"/>
        <v>10.502588250000002</v>
      </c>
      <c r="S1834" s="64">
        <f t="shared" si="369"/>
        <v>41.25</v>
      </c>
      <c r="T1834" s="66">
        <f t="shared" si="370"/>
        <v>651.90048825000008</v>
      </c>
      <c r="U1834" s="68">
        <f t="shared" si="371"/>
        <v>59.263680750000006</v>
      </c>
      <c r="V1834" s="68">
        <f t="shared" si="372"/>
        <v>475.37711831550803</v>
      </c>
      <c r="W1834" s="68">
        <f t="shared" si="373"/>
        <v>316.91807887700537</v>
      </c>
    </row>
    <row r="1835" spans="1:23" x14ac:dyDescent="0.25">
      <c r="A1835" s="1" t="s">
        <v>912</v>
      </c>
      <c r="B1835" s="1" t="s">
        <v>395</v>
      </c>
      <c r="C1835" s="1" t="s">
        <v>589</v>
      </c>
      <c r="D1835" s="1" t="s">
        <v>865</v>
      </c>
      <c r="E1835" s="1" t="s">
        <v>354</v>
      </c>
      <c r="F1835" s="62" t="str">
        <f t="shared" si="362"/>
        <v>60628</v>
      </c>
      <c r="G1835" s="255">
        <v>10620014</v>
      </c>
      <c r="H1835" s="1" t="s">
        <v>386</v>
      </c>
      <c r="I1835" s="61">
        <v>11</v>
      </c>
      <c r="J1835" s="61">
        <v>3.8</v>
      </c>
      <c r="K1835" s="61">
        <v>8.1999999999999993</v>
      </c>
      <c r="L1835" s="69">
        <f t="shared" si="363"/>
        <v>0.41799999999999998</v>
      </c>
      <c r="M1835" s="69">
        <f t="shared" si="364"/>
        <v>0.90199999999999991</v>
      </c>
      <c r="N1835" s="56">
        <f>INDEX(Rate_Chart!$A$1:$AK$127,MATCH(Data!J1835,Rate_Chart!$A$1:$A$127,0),MATCH(Data!K1835,Rate_Chart!$A$1:$AK$1,0))</f>
        <v>38.6431398</v>
      </c>
      <c r="O1835" s="57">
        <f t="shared" si="365"/>
        <v>425.07453780000003</v>
      </c>
      <c r="P1835" s="58">
        <f t="shared" si="366"/>
        <v>417.01230000000004</v>
      </c>
      <c r="Q1835" s="58">
        <f t="shared" si="367"/>
        <v>278.00820000000004</v>
      </c>
      <c r="R1835" s="66">
        <f t="shared" si="368"/>
        <v>7.4388044115000014</v>
      </c>
      <c r="S1835" s="64">
        <f t="shared" si="369"/>
        <v>41.25</v>
      </c>
      <c r="T1835" s="66">
        <f t="shared" si="370"/>
        <v>473.7633422115</v>
      </c>
      <c r="U1835" s="68">
        <f t="shared" si="371"/>
        <v>43.069394746500002</v>
      </c>
      <c r="V1835" s="68">
        <f t="shared" si="372"/>
        <v>464.77764114928061</v>
      </c>
      <c r="W1835" s="68">
        <f t="shared" si="373"/>
        <v>309.85176076618706</v>
      </c>
    </row>
    <row r="1836" spans="1:23" x14ac:dyDescent="0.25">
      <c r="A1836" s="1" t="s">
        <v>913</v>
      </c>
      <c r="B1836" s="1" t="s">
        <v>394</v>
      </c>
      <c r="C1836" s="1" t="s">
        <v>589</v>
      </c>
      <c r="D1836" s="1" t="s">
        <v>865</v>
      </c>
      <c r="E1836" s="1" t="s">
        <v>354</v>
      </c>
      <c r="F1836" s="62" t="str">
        <f t="shared" si="362"/>
        <v>60628</v>
      </c>
      <c r="G1836" s="255">
        <v>10620014</v>
      </c>
      <c r="H1836" s="1" t="s">
        <v>385</v>
      </c>
      <c r="I1836" s="61">
        <v>14</v>
      </c>
      <c r="J1836" s="61">
        <v>6.8</v>
      </c>
      <c r="K1836" s="61">
        <v>8.8000000000000007</v>
      </c>
      <c r="L1836" s="69">
        <f t="shared" si="363"/>
        <v>0.95200000000000007</v>
      </c>
      <c r="M1836" s="69">
        <f t="shared" si="364"/>
        <v>1.2320000000000002</v>
      </c>
      <c r="N1836" s="56">
        <f>INDEX(Rate_Chart!$A$1:$AK$127,MATCH(Data!J1836,Rate_Chart!$A$1:$A$127,0),MATCH(Data!K1836,Rate_Chart!$A$1:$AK$1,0))</f>
        <v>56.212200000000003</v>
      </c>
      <c r="O1836" s="57">
        <f t="shared" si="365"/>
        <v>786.97080000000005</v>
      </c>
      <c r="P1836" s="58">
        <f t="shared" si="366"/>
        <v>443.78052631578947</v>
      </c>
      <c r="Q1836" s="58">
        <f t="shared" si="367"/>
        <v>295.8536842105263</v>
      </c>
      <c r="R1836" s="66">
        <f t="shared" si="368"/>
        <v>13.771989000000001</v>
      </c>
      <c r="S1836" s="64">
        <f t="shared" si="369"/>
        <v>52.5</v>
      </c>
      <c r="T1836" s="66">
        <f t="shared" si="370"/>
        <v>853.24278900000002</v>
      </c>
      <c r="U1836" s="68">
        <f t="shared" si="371"/>
        <v>60.945913500000003</v>
      </c>
      <c r="V1836" s="68">
        <f t="shared" si="372"/>
        <v>481.15194868421054</v>
      </c>
      <c r="W1836" s="68">
        <f t="shared" si="373"/>
        <v>320.76796578947369</v>
      </c>
    </row>
    <row r="1837" spans="1:23" x14ac:dyDescent="0.25">
      <c r="A1837" s="1" t="s">
        <v>913</v>
      </c>
      <c r="B1837" s="1" t="s">
        <v>394</v>
      </c>
      <c r="C1837" s="1" t="s">
        <v>589</v>
      </c>
      <c r="D1837" s="1" t="s">
        <v>865</v>
      </c>
      <c r="E1837" s="1" t="s">
        <v>354</v>
      </c>
      <c r="F1837" s="62" t="str">
        <f t="shared" si="362"/>
        <v>60628</v>
      </c>
      <c r="G1837" s="255">
        <v>10620014</v>
      </c>
      <c r="H1837" s="1" t="s">
        <v>386</v>
      </c>
      <c r="I1837" s="61">
        <v>14</v>
      </c>
      <c r="J1837" s="61">
        <v>4.2</v>
      </c>
      <c r="K1837" s="61">
        <v>8.1999999999999993</v>
      </c>
      <c r="L1837" s="69">
        <f t="shared" si="363"/>
        <v>0.58800000000000008</v>
      </c>
      <c r="M1837" s="69">
        <f t="shared" si="364"/>
        <v>1.1479999999999999</v>
      </c>
      <c r="N1837" s="56">
        <f>INDEX(Rate_Chart!$A$1:$AK$127,MATCH(Data!J1837,Rate_Chart!$A$1:$A$127,0),MATCH(Data!K1837,Rate_Chart!$A$1:$AK$1,0))</f>
        <v>40.311139799999999</v>
      </c>
      <c r="O1837" s="57">
        <f t="shared" si="365"/>
        <v>564.35595720000003</v>
      </c>
      <c r="P1837" s="58">
        <f t="shared" si="366"/>
        <v>417.01179103448277</v>
      </c>
      <c r="Q1837" s="58">
        <f t="shared" si="367"/>
        <v>278.00786068965516</v>
      </c>
      <c r="R1837" s="66">
        <f t="shared" si="368"/>
        <v>9.8762292510000016</v>
      </c>
      <c r="S1837" s="64">
        <f t="shared" si="369"/>
        <v>52.5</v>
      </c>
      <c r="T1837" s="66">
        <f t="shared" si="370"/>
        <v>626.73218645100008</v>
      </c>
      <c r="U1837" s="68">
        <f t="shared" si="371"/>
        <v>44.766584746500008</v>
      </c>
      <c r="V1837" s="68">
        <f t="shared" si="372"/>
        <v>463.10260082586217</v>
      </c>
      <c r="W1837" s="68">
        <f t="shared" si="373"/>
        <v>308.73506721724146</v>
      </c>
    </row>
    <row r="1838" spans="1:23" x14ac:dyDescent="0.25">
      <c r="A1838" s="1" t="s">
        <v>913</v>
      </c>
      <c r="B1838" s="1" t="s">
        <v>395</v>
      </c>
      <c r="C1838" s="1" t="s">
        <v>589</v>
      </c>
      <c r="D1838" s="1" t="s">
        <v>865</v>
      </c>
      <c r="E1838" s="1" t="s">
        <v>354</v>
      </c>
      <c r="F1838" s="62" t="str">
        <f t="shared" si="362"/>
        <v>60628</v>
      </c>
      <c r="G1838" s="255">
        <v>10620014</v>
      </c>
      <c r="H1838" s="1" t="s">
        <v>385</v>
      </c>
      <c r="I1838" s="61">
        <v>9</v>
      </c>
      <c r="J1838" s="61">
        <v>8.1999999999999993</v>
      </c>
      <c r="K1838" s="61">
        <v>9</v>
      </c>
      <c r="L1838" s="69">
        <f t="shared" si="363"/>
        <v>0.73799999999999999</v>
      </c>
      <c r="M1838" s="69">
        <f t="shared" si="364"/>
        <v>0.81</v>
      </c>
      <c r="N1838" s="56">
        <f>INDEX(Rate_Chart!$A$1:$AK$127,MATCH(Data!J1838,Rate_Chart!$A$1:$A$127,0),MATCH(Data!K1838,Rate_Chart!$A$1:$AK$1,0))</f>
        <v>68.469999999999985</v>
      </c>
      <c r="O1838" s="57">
        <f t="shared" si="365"/>
        <v>616.2299999999999</v>
      </c>
      <c r="P1838" s="58">
        <f t="shared" si="366"/>
        <v>482.18309859154925</v>
      </c>
      <c r="Q1838" s="58">
        <f t="shared" si="367"/>
        <v>321.45539906103284</v>
      </c>
      <c r="R1838" s="66">
        <f t="shared" si="368"/>
        <v>10.784025</v>
      </c>
      <c r="S1838" s="64">
        <f t="shared" si="369"/>
        <v>33.75</v>
      </c>
      <c r="T1838" s="66">
        <f t="shared" si="370"/>
        <v>660.76402499999995</v>
      </c>
      <c r="U1838" s="68">
        <f t="shared" si="371"/>
        <v>73.418224999999993</v>
      </c>
      <c r="V1838" s="68">
        <f t="shared" si="372"/>
        <v>517.02975352112674</v>
      </c>
      <c r="W1838" s="68">
        <f t="shared" si="373"/>
        <v>344.68650234741784</v>
      </c>
    </row>
    <row r="1839" spans="1:23" x14ac:dyDescent="0.25">
      <c r="A1839" s="1" t="s">
        <v>913</v>
      </c>
      <c r="B1839" s="1" t="s">
        <v>395</v>
      </c>
      <c r="C1839" s="1" t="s">
        <v>589</v>
      </c>
      <c r="D1839" s="1" t="s">
        <v>865</v>
      </c>
      <c r="E1839" s="1" t="s">
        <v>354</v>
      </c>
      <c r="F1839" s="62" t="str">
        <f t="shared" si="362"/>
        <v>60628</v>
      </c>
      <c r="G1839" s="255">
        <v>10620014</v>
      </c>
      <c r="H1839" s="1" t="s">
        <v>386</v>
      </c>
      <c r="I1839" s="61">
        <v>10</v>
      </c>
      <c r="J1839" s="61">
        <v>3.3</v>
      </c>
      <c r="K1839" s="61">
        <v>8</v>
      </c>
      <c r="L1839" s="69">
        <f t="shared" si="363"/>
        <v>0.33</v>
      </c>
      <c r="M1839" s="69">
        <f t="shared" si="364"/>
        <v>0.8</v>
      </c>
      <c r="N1839" s="56">
        <f>INDEX(Rate_Chart!$A$1:$AK$127,MATCH(Data!J1839,Rate_Chart!$A$1:$A$127,0),MATCH(Data!K1839,Rate_Chart!$A$1:$AK$1,0))</f>
        <v>36.002112000000004</v>
      </c>
      <c r="O1839" s="57">
        <f t="shared" si="365"/>
        <v>360.02112000000005</v>
      </c>
      <c r="P1839" s="58">
        <f t="shared" si="366"/>
        <v>417.01288030888031</v>
      </c>
      <c r="Q1839" s="58">
        <f t="shared" si="367"/>
        <v>278.00858687258687</v>
      </c>
      <c r="R1839" s="66">
        <f t="shared" si="368"/>
        <v>6.3003696000000016</v>
      </c>
      <c r="S1839" s="64">
        <f t="shared" si="369"/>
        <v>37.5</v>
      </c>
      <c r="T1839" s="66">
        <f t="shared" si="370"/>
        <v>403.82148960000006</v>
      </c>
      <c r="U1839" s="68">
        <f t="shared" si="371"/>
        <v>40.382148960000009</v>
      </c>
      <c r="V1839" s="68">
        <f t="shared" si="372"/>
        <v>467.74689915057917</v>
      </c>
      <c r="W1839" s="68">
        <f t="shared" si="373"/>
        <v>311.83126610038613</v>
      </c>
    </row>
    <row r="1840" spans="1:23" x14ac:dyDescent="0.25">
      <c r="A1840" s="1" t="s">
        <v>914</v>
      </c>
      <c r="B1840" s="1" t="s">
        <v>394</v>
      </c>
      <c r="C1840" s="1" t="s">
        <v>589</v>
      </c>
      <c r="D1840" s="1" t="s">
        <v>865</v>
      </c>
      <c r="E1840" s="1" t="s">
        <v>354</v>
      </c>
      <c r="F1840" s="62" t="str">
        <f t="shared" si="362"/>
        <v>60628</v>
      </c>
      <c r="G1840" s="255">
        <v>10620014</v>
      </c>
      <c r="H1840" s="1" t="s">
        <v>385</v>
      </c>
      <c r="I1840" s="61">
        <v>7</v>
      </c>
      <c r="J1840" s="61">
        <v>7</v>
      </c>
      <c r="K1840" s="61">
        <v>8.8000000000000007</v>
      </c>
      <c r="L1840" s="69">
        <f t="shared" si="363"/>
        <v>0.49</v>
      </c>
      <c r="M1840" s="69">
        <f t="shared" si="364"/>
        <v>0.6160000000000001</v>
      </c>
      <c r="N1840" s="56">
        <f>INDEX(Rate_Chart!$A$1:$AK$127,MATCH(Data!J1840,Rate_Chart!$A$1:$A$127,0),MATCH(Data!K1840,Rate_Chart!$A$1:$AK$1,0))</f>
        <v>57.865500000000004</v>
      </c>
      <c r="O1840" s="57">
        <f t="shared" si="365"/>
        <v>405.05850000000004</v>
      </c>
      <c r="P1840" s="58">
        <f t="shared" si="366"/>
        <v>449.73186528497411</v>
      </c>
      <c r="Q1840" s="58">
        <f t="shared" si="367"/>
        <v>299.82124352331607</v>
      </c>
      <c r="R1840" s="66">
        <f t="shared" si="368"/>
        <v>7.0885237500000011</v>
      </c>
      <c r="S1840" s="64">
        <f t="shared" si="369"/>
        <v>26.25</v>
      </c>
      <c r="T1840" s="66">
        <f t="shared" si="370"/>
        <v>438.39702375000002</v>
      </c>
      <c r="U1840" s="68">
        <f t="shared" si="371"/>
        <v>62.62814625</v>
      </c>
      <c r="V1840" s="68">
        <f t="shared" si="372"/>
        <v>486.74725064766835</v>
      </c>
      <c r="W1840" s="68">
        <f t="shared" si="373"/>
        <v>324.49816709844555</v>
      </c>
    </row>
    <row r="1841" spans="1:23" x14ac:dyDescent="0.25">
      <c r="A1841" s="1" t="s">
        <v>914</v>
      </c>
      <c r="B1841" s="1" t="s">
        <v>394</v>
      </c>
      <c r="C1841" s="1" t="s">
        <v>589</v>
      </c>
      <c r="D1841" s="1" t="s">
        <v>865</v>
      </c>
      <c r="E1841" s="1" t="s">
        <v>354</v>
      </c>
      <c r="F1841" s="62" t="str">
        <f t="shared" si="362"/>
        <v>60628</v>
      </c>
      <c r="G1841" s="255">
        <v>10620014</v>
      </c>
      <c r="H1841" s="1" t="s">
        <v>386</v>
      </c>
      <c r="I1841" s="61">
        <v>18</v>
      </c>
      <c r="J1841" s="61">
        <v>4.2</v>
      </c>
      <c r="K1841" s="61">
        <v>8.4</v>
      </c>
      <c r="L1841" s="69">
        <f t="shared" si="363"/>
        <v>0.75600000000000012</v>
      </c>
      <c r="M1841" s="69">
        <f t="shared" si="364"/>
        <v>1.5120000000000002</v>
      </c>
      <c r="N1841" s="56">
        <f>INDEX(Rate_Chart!$A$1:$AK$127,MATCH(Data!J1841,Rate_Chart!$A$1:$A$127,0),MATCH(Data!K1841,Rate_Chart!$A$1:$AK$1,0))</f>
        <v>40.867167600000002</v>
      </c>
      <c r="O1841" s="57">
        <f t="shared" si="365"/>
        <v>735.60901680000006</v>
      </c>
      <c r="P1841" s="58">
        <f t="shared" si="366"/>
        <v>417.01191428571428</v>
      </c>
      <c r="Q1841" s="58">
        <f t="shared" si="367"/>
        <v>278.00794285714284</v>
      </c>
      <c r="R1841" s="66">
        <f t="shared" si="368"/>
        <v>12.873157794000003</v>
      </c>
      <c r="S1841" s="64">
        <f t="shared" si="369"/>
        <v>67.5</v>
      </c>
      <c r="T1841" s="66">
        <f t="shared" si="370"/>
        <v>815.98217459400007</v>
      </c>
      <c r="U1841" s="68">
        <f t="shared" si="371"/>
        <v>45.332343033000001</v>
      </c>
      <c r="V1841" s="68">
        <f t="shared" si="372"/>
        <v>462.57492890816326</v>
      </c>
      <c r="W1841" s="68">
        <f t="shared" si="373"/>
        <v>308.38328593877549</v>
      </c>
    </row>
    <row r="1842" spans="1:23" x14ac:dyDescent="0.25">
      <c r="A1842" s="1" t="s">
        <v>914</v>
      </c>
      <c r="B1842" s="1" t="s">
        <v>395</v>
      </c>
      <c r="C1842" s="1" t="s">
        <v>589</v>
      </c>
      <c r="D1842" s="1" t="s">
        <v>865</v>
      </c>
      <c r="E1842" s="1" t="s">
        <v>354</v>
      </c>
      <c r="F1842" s="62" t="str">
        <f t="shared" si="362"/>
        <v>60628</v>
      </c>
      <c r="G1842" s="255">
        <v>10620014</v>
      </c>
      <c r="H1842" s="1" t="s">
        <v>385</v>
      </c>
      <c r="I1842" s="61">
        <v>5</v>
      </c>
      <c r="J1842" s="61">
        <v>7</v>
      </c>
      <c r="K1842" s="61">
        <v>9</v>
      </c>
      <c r="L1842" s="69">
        <f t="shared" si="363"/>
        <v>0.35</v>
      </c>
      <c r="M1842" s="69">
        <f t="shared" si="364"/>
        <v>0.45</v>
      </c>
      <c r="N1842" s="56">
        <f>INDEX(Rate_Chart!$A$1:$AK$127,MATCH(Data!J1842,Rate_Chart!$A$1:$A$127,0),MATCH(Data!K1842,Rate_Chart!$A$1:$AK$1,0))</f>
        <v>58.45</v>
      </c>
      <c r="O1842" s="57">
        <f t="shared" si="365"/>
        <v>292.25</v>
      </c>
      <c r="P1842" s="58">
        <f t="shared" si="366"/>
        <v>449.61538461538464</v>
      </c>
      <c r="Q1842" s="58">
        <f t="shared" si="367"/>
        <v>299.74358974358978</v>
      </c>
      <c r="R1842" s="66">
        <f t="shared" si="368"/>
        <v>5.1143750000000008</v>
      </c>
      <c r="S1842" s="64">
        <f t="shared" si="369"/>
        <v>18.75</v>
      </c>
      <c r="T1842" s="66">
        <f t="shared" si="370"/>
        <v>316.114375</v>
      </c>
      <c r="U1842" s="68">
        <f t="shared" si="371"/>
        <v>63.222875000000002</v>
      </c>
      <c r="V1842" s="68">
        <f t="shared" si="372"/>
        <v>486.32980769230767</v>
      </c>
      <c r="W1842" s="68">
        <f t="shared" si="373"/>
        <v>324.21987179487178</v>
      </c>
    </row>
    <row r="1843" spans="1:23" x14ac:dyDescent="0.25">
      <c r="A1843" s="1" t="s">
        <v>914</v>
      </c>
      <c r="B1843" s="1" t="s">
        <v>395</v>
      </c>
      <c r="C1843" s="1" t="s">
        <v>589</v>
      </c>
      <c r="D1843" s="1" t="s">
        <v>865</v>
      </c>
      <c r="E1843" s="1" t="s">
        <v>354</v>
      </c>
      <c r="F1843" s="62" t="str">
        <f t="shared" si="362"/>
        <v>60628</v>
      </c>
      <c r="G1843" s="255">
        <v>10620014</v>
      </c>
      <c r="H1843" s="1" t="s">
        <v>386</v>
      </c>
      <c r="I1843" s="61">
        <v>15</v>
      </c>
      <c r="J1843" s="61">
        <v>4.3</v>
      </c>
      <c r="K1843" s="61">
        <v>8.1999999999999993</v>
      </c>
      <c r="L1843" s="69">
        <f t="shared" si="363"/>
        <v>0.64500000000000002</v>
      </c>
      <c r="M1843" s="69">
        <f t="shared" si="364"/>
        <v>1.2299999999999998</v>
      </c>
      <c r="N1843" s="56">
        <f>INDEX(Rate_Chart!$A$1:$AK$127,MATCH(Data!J1843,Rate_Chart!$A$1:$A$127,0),MATCH(Data!K1843,Rate_Chart!$A$1:$AK$1,0))</f>
        <v>40.728139799999994</v>
      </c>
      <c r="O1843" s="57">
        <f t="shared" si="365"/>
        <v>610.92209699999989</v>
      </c>
      <c r="P1843" s="58">
        <f t="shared" si="366"/>
        <v>417.01167030716726</v>
      </c>
      <c r="Q1843" s="58">
        <f t="shared" si="367"/>
        <v>278.00778020477816</v>
      </c>
      <c r="R1843" s="66">
        <f t="shared" si="368"/>
        <v>10.691136697499999</v>
      </c>
      <c r="S1843" s="64">
        <f t="shared" si="369"/>
        <v>56.25</v>
      </c>
      <c r="T1843" s="66">
        <f t="shared" si="370"/>
        <v>677.86323369749994</v>
      </c>
      <c r="U1843" s="68">
        <f t="shared" si="371"/>
        <v>45.190882246499996</v>
      </c>
      <c r="V1843" s="68">
        <f t="shared" si="372"/>
        <v>462.70527897440275</v>
      </c>
      <c r="W1843" s="68">
        <f t="shared" si="373"/>
        <v>308.47018598293516</v>
      </c>
    </row>
    <row r="1844" spans="1:23" x14ac:dyDescent="0.25">
      <c r="A1844" s="1" t="s">
        <v>915</v>
      </c>
      <c r="B1844" s="1" t="s">
        <v>394</v>
      </c>
      <c r="C1844" s="1" t="s">
        <v>589</v>
      </c>
      <c r="D1844" s="1" t="s">
        <v>865</v>
      </c>
      <c r="E1844" s="1" t="s">
        <v>354</v>
      </c>
      <c r="F1844" s="62" t="str">
        <f t="shared" si="362"/>
        <v>60628</v>
      </c>
      <c r="G1844" s="255">
        <v>10620014</v>
      </c>
      <c r="H1844" s="1" t="s">
        <v>385</v>
      </c>
      <c r="I1844" s="61">
        <v>14</v>
      </c>
      <c r="J1844" s="61">
        <v>6.8</v>
      </c>
      <c r="K1844" s="61">
        <v>8.8000000000000007</v>
      </c>
      <c r="L1844" s="69">
        <f t="shared" si="363"/>
        <v>0.95200000000000007</v>
      </c>
      <c r="M1844" s="69">
        <f t="shared" si="364"/>
        <v>1.2320000000000002</v>
      </c>
      <c r="N1844" s="56">
        <f>INDEX(Rate_Chart!$A$1:$AK$127,MATCH(Data!J1844,Rate_Chart!$A$1:$A$127,0),MATCH(Data!K1844,Rate_Chart!$A$1:$AK$1,0))</f>
        <v>56.212200000000003</v>
      </c>
      <c r="O1844" s="57">
        <f t="shared" si="365"/>
        <v>786.97080000000005</v>
      </c>
      <c r="P1844" s="58">
        <f t="shared" si="366"/>
        <v>443.78052631578947</v>
      </c>
      <c r="Q1844" s="58">
        <f t="shared" si="367"/>
        <v>295.8536842105263</v>
      </c>
      <c r="R1844" s="66">
        <f t="shared" si="368"/>
        <v>13.771989000000001</v>
      </c>
      <c r="S1844" s="64">
        <f t="shared" si="369"/>
        <v>52.5</v>
      </c>
      <c r="T1844" s="66">
        <f t="shared" si="370"/>
        <v>853.24278900000002</v>
      </c>
      <c r="U1844" s="68">
        <f t="shared" si="371"/>
        <v>60.945913500000003</v>
      </c>
      <c r="V1844" s="68">
        <f t="shared" si="372"/>
        <v>481.15194868421054</v>
      </c>
      <c r="W1844" s="68">
        <f t="shared" si="373"/>
        <v>320.76796578947369</v>
      </c>
    </row>
    <row r="1845" spans="1:23" x14ac:dyDescent="0.25">
      <c r="A1845" s="1" t="s">
        <v>915</v>
      </c>
      <c r="B1845" s="1" t="s">
        <v>394</v>
      </c>
      <c r="C1845" s="1" t="s">
        <v>589</v>
      </c>
      <c r="D1845" s="1" t="s">
        <v>865</v>
      </c>
      <c r="E1845" s="1" t="s">
        <v>354</v>
      </c>
      <c r="F1845" s="62" t="str">
        <f t="shared" si="362"/>
        <v>60628</v>
      </c>
      <c r="G1845" s="255">
        <v>10620014</v>
      </c>
      <c r="H1845" s="1" t="s">
        <v>386</v>
      </c>
      <c r="I1845" s="61">
        <v>17</v>
      </c>
      <c r="J1845" s="61">
        <v>4.4000000000000004</v>
      </c>
      <c r="K1845" s="61">
        <v>8.1999999999999993</v>
      </c>
      <c r="L1845" s="69">
        <f t="shared" si="363"/>
        <v>0.74800000000000011</v>
      </c>
      <c r="M1845" s="69">
        <f t="shared" si="364"/>
        <v>1.3939999999999997</v>
      </c>
      <c r="N1845" s="56">
        <f>INDEX(Rate_Chart!$A$1:$AK$127,MATCH(Data!J1845,Rate_Chart!$A$1:$A$127,0),MATCH(Data!K1845,Rate_Chart!$A$1:$AK$1,0))</f>
        <v>41.145139800000003</v>
      </c>
      <c r="O1845" s="57">
        <f t="shared" si="365"/>
        <v>699.46737660000008</v>
      </c>
      <c r="P1845" s="58">
        <f t="shared" si="366"/>
        <v>417.01155202702705</v>
      </c>
      <c r="Q1845" s="58">
        <f t="shared" si="367"/>
        <v>278.00770135135139</v>
      </c>
      <c r="R1845" s="66">
        <f t="shared" si="368"/>
        <v>12.240679090500002</v>
      </c>
      <c r="S1845" s="64">
        <f t="shared" si="369"/>
        <v>63.75</v>
      </c>
      <c r="T1845" s="66">
        <f t="shared" si="370"/>
        <v>775.45805569050003</v>
      </c>
      <c r="U1845" s="68">
        <f t="shared" si="371"/>
        <v>45.615179746500004</v>
      </c>
      <c r="V1845" s="68">
        <f t="shared" si="372"/>
        <v>462.31601094425679</v>
      </c>
      <c r="W1845" s="68">
        <f t="shared" si="373"/>
        <v>308.21067396283786</v>
      </c>
    </row>
    <row r="1846" spans="1:23" x14ac:dyDescent="0.25">
      <c r="A1846" s="1" t="s">
        <v>915</v>
      </c>
      <c r="B1846" s="1" t="s">
        <v>395</v>
      </c>
      <c r="C1846" s="1" t="s">
        <v>589</v>
      </c>
      <c r="D1846" s="1" t="s">
        <v>865</v>
      </c>
      <c r="E1846" s="1" t="s">
        <v>354</v>
      </c>
      <c r="F1846" s="62" t="str">
        <f t="shared" si="362"/>
        <v>60628</v>
      </c>
      <c r="G1846" s="255">
        <v>10620014</v>
      </c>
      <c r="H1846" s="1" t="s">
        <v>385</v>
      </c>
      <c r="I1846" s="61">
        <v>4</v>
      </c>
      <c r="J1846" s="61">
        <v>7.2</v>
      </c>
      <c r="K1846" s="61">
        <v>8.8000000000000007</v>
      </c>
      <c r="L1846" s="69">
        <f t="shared" si="363"/>
        <v>0.28800000000000003</v>
      </c>
      <c r="M1846" s="69">
        <f t="shared" si="364"/>
        <v>0.35200000000000004</v>
      </c>
      <c r="N1846" s="56">
        <f>INDEX(Rate_Chart!$A$1:$AK$127,MATCH(Data!J1846,Rate_Chart!$A$1:$A$127,0),MATCH(Data!K1846,Rate_Chart!$A$1:$AK$1,0))</f>
        <v>59.518800000000006</v>
      </c>
      <c r="O1846" s="57">
        <f t="shared" si="365"/>
        <v>238.07520000000002</v>
      </c>
      <c r="P1846" s="58">
        <f t="shared" si="366"/>
        <v>455.50102040816324</v>
      </c>
      <c r="Q1846" s="58">
        <f t="shared" si="367"/>
        <v>303.66734693877549</v>
      </c>
      <c r="R1846" s="66">
        <f t="shared" si="368"/>
        <v>4.166316000000001</v>
      </c>
      <c r="S1846" s="64">
        <f t="shared" si="369"/>
        <v>15</v>
      </c>
      <c r="T1846" s="66">
        <f t="shared" si="370"/>
        <v>257.24151600000005</v>
      </c>
      <c r="U1846" s="68">
        <f t="shared" si="371"/>
        <v>64.310379000000012</v>
      </c>
      <c r="V1846" s="68">
        <f t="shared" si="372"/>
        <v>492.17126785714288</v>
      </c>
      <c r="W1846" s="68">
        <f t="shared" si="373"/>
        <v>328.11417857142857</v>
      </c>
    </row>
    <row r="1847" spans="1:23" x14ac:dyDescent="0.25">
      <c r="A1847" s="1" t="s">
        <v>915</v>
      </c>
      <c r="B1847" s="1" t="s">
        <v>395</v>
      </c>
      <c r="C1847" s="1" t="s">
        <v>589</v>
      </c>
      <c r="D1847" s="1" t="s">
        <v>865</v>
      </c>
      <c r="E1847" s="1" t="s">
        <v>354</v>
      </c>
      <c r="F1847" s="62" t="str">
        <f t="shared" si="362"/>
        <v>60628</v>
      </c>
      <c r="G1847" s="255">
        <v>10620014</v>
      </c>
      <c r="H1847" s="1" t="s">
        <v>386</v>
      </c>
      <c r="I1847" s="61">
        <v>11</v>
      </c>
      <c r="J1847" s="61">
        <v>3.8</v>
      </c>
      <c r="K1847" s="61">
        <v>8.1999999999999993</v>
      </c>
      <c r="L1847" s="69">
        <f t="shared" si="363"/>
        <v>0.41799999999999998</v>
      </c>
      <c r="M1847" s="69">
        <f t="shared" si="364"/>
        <v>0.90199999999999991</v>
      </c>
      <c r="N1847" s="56">
        <f>INDEX(Rate_Chart!$A$1:$AK$127,MATCH(Data!J1847,Rate_Chart!$A$1:$A$127,0),MATCH(Data!K1847,Rate_Chart!$A$1:$AK$1,0))</f>
        <v>38.6431398</v>
      </c>
      <c r="O1847" s="57">
        <f t="shared" si="365"/>
        <v>425.07453780000003</v>
      </c>
      <c r="P1847" s="58">
        <f t="shared" si="366"/>
        <v>417.01230000000004</v>
      </c>
      <c r="Q1847" s="58">
        <f t="shared" si="367"/>
        <v>278.00820000000004</v>
      </c>
      <c r="R1847" s="66">
        <f t="shared" si="368"/>
        <v>7.4388044115000014</v>
      </c>
      <c r="S1847" s="64">
        <f t="shared" si="369"/>
        <v>41.25</v>
      </c>
      <c r="T1847" s="66">
        <f t="shared" si="370"/>
        <v>473.7633422115</v>
      </c>
      <c r="U1847" s="68">
        <f t="shared" si="371"/>
        <v>43.069394746500002</v>
      </c>
      <c r="V1847" s="68">
        <f t="shared" si="372"/>
        <v>464.77764114928061</v>
      </c>
      <c r="W1847" s="68">
        <f t="shared" si="373"/>
        <v>309.85176076618706</v>
      </c>
    </row>
    <row r="1848" spans="1:23" x14ac:dyDescent="0.25">
      <c r="A1848" s="1" t="s">
        <v>916</v>
      </c>
      <c r="B1848" s="1" t="s">
        <v>394</v>
      </c>
      <c r="C1848" s="1" t="s">
        <v>589</v>
      </c>
      <c r="D1848" s="1" t="s">
        <v>865</v>
      </c>
      <c r="E1848" s="1" t="s">
        <v>354</v>
      </c>
      <c r="F1848" s="62" t="str">
        <f t="shared" si="362"/>
        <v>60628</v>
      </c>
      <c r="G1848" s="255">
        <v>10620014</v>
      </c>
      <c r="H1848" s="1" t="s">
        <v>385</v>
      </c>
      <c r="I1848" s="61">
        <v>13</v>
      </c>
      <c r="J1848" s="61">
        <v>6.9</v>
      </c>
      <c r="K1848" s="61">
        <v>8.6</v>
      </c>
      <c r="L1848" s="69">
        <f t="shared" si="363"/>
        <v>0.89700000000000002</v>
      </c>
      <c r="M1848" s="69">
        <f t="shared" si="364"/>
        <v>1.1179999999999999</v>
      </c>
      <c r="N1848" s="56">
        <f>INDEX(Rate_Chart!$A$1:$AK$127,MATCH(Data!J1848,Rate_Chart!$A$1:$A$127,0),MATCH(Data!K1848,Rate_Chart!$A$1:$AK$1,0))</f>
        <v>56.462699999999998</v>
      </c>
      <c r="O1848" s="57">
        <f t="shared" si="365"/>
        <v>734.01509999999996</v>
      </c>
      <c r="P1848" s="58">
        <f t="shared" si="366"/>
        <v>446.93430079155672</v>
      </c>
      <c r="Q1848" s="58">
        <f t="shared" si="367"/>
        <v>297.95620052770448</v>
      </c>
      <c r="R1848" s="66">
        <f t="shared" si="368"/>
        <v>12.845264250000001</v>
      </c>
      <c r="S1848" s="64">
        <f t="shared" si="369"/>
        <v>48.75</v>
      </c>
      <c r="T1848" s="66">
        <f t="shared" si="370"/>
        <v>795.61036424999998</v>
      </c>
      <c r="U1848" s="68">
        <f t="shared" si="371"/>
        <v>61.200797250000001</v>
      </c>
      <c r="V1848" s="68">
        <f t="shared" si="372"/>
        <v>484.43902836411615</v>
      </c>
      <c r="W1848" s="68">
        <f t="shared" si="373"/>
        <v>322.9593522427441</v>
      </c>
    </row>
    <row r="1849" spans="1:23" x14ac:dyDescent="0.25">
      <c r="A1849" s="1" t="s">
        <v>916</v>
      </c>
      <c r="B1849" s="1" t="s">
        <v>394</v>
      </c>
      <c r="C1849" s="1" t="s">
        <v>589</v>
      </c>
      <c r="D1849" s="1" t="s">
        <v>865</v>
      </c>
      <c r="E1849" s="1" t="s">
        <v>354</v>
      </c>
      <c r="F1849" s="62" t="str">
        <f t="shared" si="362"/>
        <v>60628</v>
      </c>
      <c r="G1849" s="255">
        <v>10620014</v>
      </c>
      <c r="H1849" s="1" t="s">
        <v>386</v>
      </c>
      <c r="I1849" s="61">
        <v>15</v>
      </c>
      <c r="J1849" s="61">
        <v>4.4000000000000004</v>
      </c>
      <c r="K1849" s="61">
        <v>8.1</v>
      </c>
      <c r="L1849" s="69">
        <f t="shared" si="363"/>
        <v>0.66</v>
      </c>
      <c r="M1849" s="69">
        <f t="shared" si="364"/>
        <v>1.2150000000000001</v>
      </c>
      <c r="N1849" s="56">
        <f>INDEX(Rate_Chart!$A$1:$AK$127,MATCH(Data!J1849,Rate_Chart!$A$1:$A$127,0),MATCH(Data!K1849,Rate_Chart!$A$1:$AK$1,0))</f>
        <v>40.867125900000005</v>
      </c>
      <c r="O1849" s="57">
        <f t="shared" si="365"/>
        <v>613.00688850000006</v>
      </c>
      <c r="P1849" s="58">
        <f t="shared" si="366"/>
        <v>417.01148877551026</v>
      </c>
      <c r="Q1849" s="58">
        <f t="shared" si="367"/>
        <v>278.00765918367352</v>
      </c>
      <c r="R1849" s="66">
        <f t="shared" si="368"/>
        <v>10.727620548750002</v>
      </c>
      <c r="S1849" s="64">
        <f t="shared" si="369"/>
        <v>56.25</v>
      </c>
      <c r="T1849" s="66">
        <f t="shared" si="370"/>
        <v>679.98450904875006</v>
      </c>
      <c r="U1849" s="68">
        <f t="shared" si="371"/>
        <v>45.332300603250005</v>
      </c>
      <c r="V1849" s="68">
        <f t="shared" si="372"/>
        <v>462.57449595153065</v>
      </c>
      <c r="W1849" s="68">
        <f t="shared" si="373"/>
        <v>308.38299730102045</v>
      </c>
    </row>
    <row r="1850" spans="1:23" x14ac:dyDescent="0.25">
      <c r="A1850" s="1" t="s">
        <v>916</v>
      </c>
      <c r="B1850" s="1" t="s">
        <v>395</v>
      </c>
      <c r="C1850" s="1" t="s">
        <v>589</v>
      </c>
      <c r="D1850" s="1" t="s">
        <v>865</v>
      </c>
      <c r="E1850" s="1" t="s">
        <v>354</v>
      </c>
      <c r="F1850" s="62" t="str">
        <f t="shared" si="362"/>
        <v>60628</v>
      </c>
      <c r="G1850" s="255">
        <v>10620014</v>
      </c>
      <c r="H1850" s="1" t="s">
        <v>385</v>
      </c>
      <c r="I1850" s="61">
        <v>11</v>
      </c>
      <c r="J1850" s="61">
        <v>5.9</v>
      </c>
      <c r="K1850" s="61">
        <v>8.6</v>
      </c>
      <c r="L1850" s="69">
        <f t="shared" si="363"/>
        <v>0.64900000000000002</v>
      </c>
      <c r="M1850" s="69">
        <f t="shared" si="364"/>
        <v>0.94599999999999995</v>
      </c>
      <c r="N1850" s="56">
        <f>INDEX(Rate_Chart!$A$1:$AK$127,MATCH(Data!J1850,Rate_Chart!$A$1:$A$127,0),MATCH(Data!K1850,Rate_Chart!$A$1:$AK$1,0))</f>
        <v>48.279699999999998</v>
      </c>
      <c r="O1850" s="57">
        <f t="shared" si="365"/>
        <v>531.07669999999996</v>
      </c>
      <c r="P1850" s="58">
        <f t="shared" si="366"/>
        <v>415.01174785100284</v>
      </c>
      <c r="Q1850" s="58">
        <f t="shared" si="367"/>
        <v>276.67449856733521</v>
      </c>
      <c r="R1850" s="66">
        <f t="shared" si="368"/>
        <v>9.2938422500000009</v>
      </c>
      <c r="S1850" s="64">
        <f t="shared" si="369"/>
        <v>41.25</v>
      </c>
      <c r="T1850" s="66">
        <f t="shared" si="370"/>
        <v>581.62054224999997</v>
      </c>
      <c r="U1850" s="68">
        <f t="shared" si="371"/>
        <v>52.87459475</v>
      </c>
      <c r="V1850" s="68">
        <f t="shared" si="372"/>
        <v>454.50941045845275</v>
      </c>
      <c r="W1850" s="68">
        <f t="shared" si="373"/>
        <v>303.00627363896848</v>
      </c>
    </row>
    <row r="1851" spans="1:23" x14ac:dyDescent="0.25">
      <c r="A1851" s="1" t="s">
        <v>916</v>
      </c>
      <c r="B1851" s="1" t="s">
        <v>395</v>
      </c>
      <c r="C1851" s="1" t="s">
        <v>589</v>
      </c>
      <c r="D1851" s="1" t="s">
        <v>865</v>
      </c>
      <c r="E1851" s="1" t="s">
        <v>354</v>
      </c>
      <c r="F1851" s="62" t="str">
        <f t="shared" si="362"/>
        <v>60628</v>
      </c>
      <c r="G1851" s="255">
        <v>10620014</v>
      </c>
      <c r="H1851" s="1" t="s">
        <v>386</v>
      </c>
      <c r="I1851" s="61">
        <v>12</v>
      </c>
      <c r="J1851" s="61">
        <v>4.2</v>
      </c>
      <c r="K1851" s="61">
        <v>8.1999999999999993</v>
      </c>
      <c r="L1851" s="69">
        <f t="shared" si="363"/>
        <v>0.504</v>
      </c>
      <c r="M1851" s="69">
        <f t="shared" si="364"/>
        <v>0.98399999999999987</v>
      </c>
      <c r="N1851" s="56">
        <f>INDEX(Rate_Chart!$A$1:$AK$127,MATCH(Data!J1851,Rate_Chart!$A$1:$A$127,0),MATCH(Data!K1851,Rate_Chart!$A$1:$AK$1,0))</f>
        <v>40.311139799999999</v>
      </c>
      <c r="O1851" s="57">
        <f t="shared" si="365"/>
        <v>483.73367759999996</v>
      </c>
      <c r="P1851" s="58">
        <f t="shared" si="366"/>
        <v>417.01179103448277</v>
      </c>
      <c r="Q1851" s="58">
        <f t="shared" si="367"/>
        <v>278.00786068965516</v>
      </c>
      <c r="R1851" s="66">
        <f t="shared" si="368"/>
        <v>8.4653393579999996</v>
      </c>
      <c r="S1851" s="64">
        <f t="shared" si="369"/>
        <v>45</v>
      </c>
      <c r="T1851" s="66">
        <f t="shared" si="370"/>
        <v>537.19901695800002</v>
      </c>
      <c r="U1851" s="68">
        <f t="shared" si="371"/>
        <v>44.766584746500001</v>
      </c>
      <c r="V1851" s="68">
        <f t="shared" si="372"/>
        <v>463.10260082586211</v>
      </c>
      <c r="W1851" s="68">
        <f t="shared" si="373"/>
        <v>308.73506721724141</v>
      </c>
    </row>
    <row r="1852" spans="1:23" x14ac:dyDescent="0.25">
      <c r="A1852" s="1" t="s">
        <v>917</v>
      </c>
      <c r="B1852" s="1" t="s">
        <v>394</v>
      </c>
      <c r="C1852" s="1" t="s">
        <v>589</v>
      </c>
      <c r="D1852" s="1" t="s">
        <v>865</v>
      </c>
      <c r="E1852" s="1" t="s">
        <v>354</v>
      </c>
      <c r="F1852" s="62" t="str">
        <f t="shared" si="362"/>
        <v>60628</v>
      </c>
      <c r="G1852" s="255">
        <v>10620014</v>
      </c>
      <c r="H1852" s="1" t="s">
        <v>385</v>
      </c>
      <c r="I1852" s="61">
        <v>8</v>
      </c>
      <c r="J1852" s="61">
        <v>7.2</v>
      </c>
      <c r="K1852" s="61">
        <v>8.8000000000000007</v>
      </c>
      <c r="L1852" s="69">
        <f t="shared" si="363"/>
        <v>0.57600000000000007</v>
      </c>
      <c r="M1852" s="69">
        <f t="shared" si="364"/>
        <v>0.70400000000000007</v>
      </c>
      <c r="N1852" s="56">
        <f>INDEX(Rate_Chart!$A$1:$AK$127,MATCH(Data!J1852,Rate_Chart!$A$1:$A$127,0),MATCH(Data!K1852,Rate_Chart!$A$1:$AK$1,0))</f>
        <v>59.518800000000006</v>
      </c>
      <c r="O1852" s="57">
        <f t="shared" si="365"/>
        <v>476.15040000000005</v>
      </c>
      <c r="P1852" s="58">
        <f t="shared" si="366"/>
        <v>455.50102040816324</v>
      </c>
      <c r="Q1852" s="58">
        <f t="shared" si="367"/>
        <v>303.66734693877549</v>
      </c>
      <c r="R1852" s="66">
        <f t="shared" si="368"/>
        <v>8.332632000000002</v>
      </c>
      <c r="S1852" s="64">
        <f t="shared" si="369"/>
        <v>30</v>
      </c>
      <c r="T1852" s="66">
        <f t="shared" si="370"/>
        <v>514.48303200000009</v>
      </c>
      <c r="U1852" s="68">
        <f t="shared" si="371"/>
        <v>64.310379000000012</v>
      </c>
      <c r="V1852" s="68">
        <f t="shared" si="372"/>
        <v>492.17126785714288</v>
      </c>
      <c r="W1852" s="68">
        <f t="shared" si="373"/>
        <v>328.11417857142857</v>
      </c>
    </row>
    <row r="1853" spans="1:23" x14ac:dyDescent="0.25">
      <c r="A1853" s="1" t="s">
        <v>917</v>
      </c>
      <c r="B1853" s="1" t="s">
        <v>394</v>
      </c>
      <c r="C1853" s="1" t="s">
        <v>589</v>
      </c>
      <c r="D1853" s="1" t="s">
        <v>865</v>
      </c>
      <c r="E1853" s="1" t="s">
        <v>354</v>
      </c>
      <c r="F1853" s="62" t="str">
        <f t="shared" si="362"/>
        <v>60628</v>
      </c>
      <c r="G1853" s="255">
        <v>10620014</v>
      </c>
      <c r="H1853" s="1" t="s">
        <v>386</v>
      </c>
      <c r="I1853" s="61">
        <v>14</v>
      </c>
      <c r="J1853" s="61">
        <v>4.5999999999999996</v>
      </c>
      <c r="K1853" s="61">
        <v>8</v>
      </c>
      <c r="L1853" s="69">
        <f t="shared" si="363"/>
        <v>0.64399999999999991</v>
      </c>
      <c r="M1853" s="69">
        <f t="shared" si="364"/>
        <v>1.1200000000000001</v>
      </c>
      <c r="N1853" s="56">
        <f>INDEX(Rate_Chart!$A$1:$AK$127,MATCH(Data!J1853,Rate_Chart!$A$1:$A$127,0),MATCH(Data!K1853,Rate_Chart!$A$1:$AK$1,0))</f>
        <v>41.423112000000003</v>
      </c>
      <c r="O1853" s="57">
        <f t="shared" si="365"/>
        <v>579.92356800000005</v>
      </c>
      <c r="P1853" s="58">
        <f t="shared" si="366"/>
        <v>417.01119463087252</v>
      </c>
      <c r="Q1853" s="58">
        <f t="shared" si="367"/>
        <v>278.00746308724837</v>
      </c>
      <c r="R1853" s="66">
        <f t="shared" si="368"/>
        <v>10.148662440000003</v>
      </c>
      <c r="S1853" s="64">
        <f t="shared" si="369"/>
        <v>52.5</v>
      </c>
      <c r="T1853" s="66">
        <f t="shared" si="370"/>
        <v>642.57223044</v>
      </c>
      <c r="U1853" s="68">
        <f t="shared" si="371"/>
        <v>45.898016460000001</v>
      </c>
      <c r="V1853" s="68">
        <f t="shared" si="372"/>
        <v>462.06056838926179</v>
      </c>
      <c r="W1853" s="68">
        <f t="shared" si="373"/>
        <v>308.04037892617453</v>
      </c>
    </row>
    <row r="1854" spans="1:23" x14ac:dyDescent="0.25">
      <c r="A1854" s="1" t="s">
        <v>917</v>
      </c>
      <c r="B1854" s="1" t="s">
        <v>395</v>
      </c>
      <c r="C1854" s="1" t="s">
        <v>589</v>
      </c>
      <c r="D1854" s="1" t="s">
        <v>865</v>
      </c>
      <c r="E1854" s="1" t="s">
        <v>354</v>
      </c>
      <c r="F1854" s="62" t="str">
        <f t="shared" si="362"/>
        <v>60628</v>
      </c>
      <c r="G1854" s="255">
        <v>10620014</v>
      </c>
      <c r="H1854" s="1" t="s">
        <v>385</v>
      </c>
      <c r="I1854" s="61">
        <v>16</v>
      </c>
      <c r="J1854" s="61">
        <v>7.4</v>
      </c>
      <c r="K1854" s="61">
        <v>8.8000000000000007</v>
      </c>
      <c r="L1854" s="69">
        <f t="shared" si="363"/>
        <v>1.1840000000000002</v>
      </c>
      <c r="M1854" s="69">
        <f t="shared" si="364"/>
        <v>1.4080000000000001</v>
      </c>
      <c r="N1854" s="56">
        <f>INDEX(Rate_Chart!$A$1:$AK$127,MATCH(Data!J1854,Rate_Chart!$A$1:$A$127,0),MATCH(Data!K1854,Rate_Chart!$A$1:$AK$1,0))</f>
        <v>61.172100000000007</v>
      </c>
      <c r="O1854" s="57">
        <f t="shared" si="365"/>
        <v>978.75360000000012</v>
      </c>
      <c r="P1854" s="58">
        <f t="shared" si="366"/>
        <v>461.09623115577887</v>
      </c>
      <c r="Q1854" s="58">
        <f t="shared" si="367"/>
        <v>307.39748743718593</v>
      </c>
      <c r="R1854" s="66">
        <f t="shared" si="368"/>
        <v>17.128188000000005</v>
      </c>
      <c r="S1854" s="64">
        <f t="shared" si="369"/>
        <v>60</v>
      </c>
      <c r="T1854" s="66">
        <f t="shared" si="370"/>
        <v>1055.8817880000001</v>
      </c>
      <c r="U1854" s="68">
        <f t="shared" si="371"/>
        <v>65.992611750000009</v>
      </c>
      <c r="V1854" s="68">
        <f t="shared" si="372"/>
        <v>497.43174685929648</v>
      </c>
      <c r="W1854" s="68">
        <f t="shared" si="373"/>
        <v>331.6211645728643</v>
      </c>
    </row>
    <row r="1855" spans="1:23" x14ac:dyDescent="0.25">
      <c r="A1855" s="1" t="s">
        <v>917</v>
      </c>
      <c r="B1855" s="1" t="s">
        <v>395</v>
      </c>
      <c r="C1855" s="1" t="s">
        <v>589</v>
      </c>
      <c r="D1855" s="1" t="s">
        <v>865</v>
      </c>
      <c r="E1855" s="1" t="s">
        <v>354</v>
      </c>
      <c r="F1855" s="62" t="str">
        <f t="shared" si="362"/>
        <v>60628</v>
      </c>
      <c r="G1855" s="255">
        <v>10620014</v>
      </c>
      <c r="H1855" s="1" t="s">
        <v>386</v>
      </c>
      <c r="I1855" s="61">
        <v>10</v>
      </c>
      <c r="J1855" s="61">
        <v>3.7</v>
      </c>
      <c r="K1855" s="61">
        <v>8</v>
      </c>
      <c r="L1855" s="69">
        <f t="shared" si="363"/>
        <v>0.37</v>
      </c>
      <c r="M1855" s="69">
        <f t="shared" si="364"/>
        <v>0.8</v>
      </c>
      <c r="N1855" s="56">
        <f>INDEX(Rate_Chart!$A$1:$AK$127,MATCH(Data!J1855,Rate_Chart!$A$1:$A$127,0),MATCH(Data!K1855,Rate_Chart!$A$1:$AK$1,0))</f>
        <v>37.670112000000003</v>
      </c>
      <c r="O1855" s="57">
        <f t="shared" si="365"/>
        <v>376.70112000000006</v>
      </c>
      <c r="P1855" s="58">
        <f t="shared" si="366"/>
        <v>417.0123099630996</v>
      </c>
      <c r="Q1855" s="58">
        <f t="shared" si="367"/>
        <v>278.0082066420664</v>
      </c>
      <c r="R1855" s="66">
        <f t="shared" si="368"/>
        <v>6.5922696000000016</v>
      </c>
      <c r="S1855" s="64">
        <f t="shared" si="369"/>
        <v>37.5</v>
      </c>
      <c r="T1855" s="66">
        <f t="shared" si="370"/>
        <v>420.79338960000007</v>
      </c>
      <c r="U1855" s="68">
        <f t="shared" si="371"/>
        <v>42.079338960000008</v>
      </c>
      <c r="V1855" s="68">
        <f t="shared" si="372"/>
        <v>465.82294051660517</v>
      </c>
      <c r="W1855" s="68">
        <f t="shared" si="373"/>
        <v>310.5486270110701</v>
      </c>
    </row>
    <row r="1856" spans="1:23" x14ac:dyDescent="0.25">
      <c r="A1856" s="1" t="s">
        <v>918</v>
      </c>
      <c r="B1856" s="1" t="s">
        <v>394</v>
      </c>
      <c r="C1856" s="1" t="s">
        <v>589</v>
      </c>
      <c r="D1856" s="1" t="s">
        <v>865</v>
      </c>
      <c r="E1856" s="1" t="s">
        <v>354</v>
      </c>
      <c r="F1856" s="62" t="str">
        <f t="shared" si="362"/>
        <v>60628</v>
      </c>
      <c r="G1856" s="255">
        <v>10620014</v>
      </c>
      <c r="H1856" s="1" t="s">
        <v>385</v>
      </c>
      <c r="I1856" s="61">
        <v>16</v>
      </c>
      <c r="J1856" s="61">
        <v>6.9</v>
      </c>
      <c r="K1856" s="61">
        <v>8.6</v>
      </c>
      <c r="L1856" s="69">
        <f t="shared" si="363"/>
        <v>1.1040000000000001</v>
      </c>
      <c r="M1856" s="69">
        <f t="shared" si="364"/>
        <v>1.3759999999999999</v>
      </c>
      <c r="N1856" s="56">
        <f>INDEX(Rate_Chart!$A$1:$AK$127,MATCH(Data!J1856,Rate_Chart!$A$1:$A$127,0),MATCH(Data!K1856,Rate_Chart!$A$1:$AK$1,0))</f>
        <v>56.462699999999998</v>
      </c>
      <c r="O1856" s="57">
        <f t="shared" si="365"/>
        <v>903.40319999999997</v>
      </c>
      <c r="P1856" s="58">
        <f t="shared" si="366"/>
        <v>446.93430079155672</v>
      </c>
      <c r="Q1856" s="58">
        <f t="shared" si="367"/>
        <v>297.95620052770448</v>
      </c>
      <c r="R1856" s="66">
        <f t="shared" si="368"/>
        <v>15.809556000000001</v>
      </c>
      <c r="S1856" s="64">
        <f t="shared" si="369"/>
        <v>60</v>
      </c>
      <c r="T1856" s="66">
        <f t="shared" si="370"/>
        <v>979.21275600000001</v>
      </c>
      <c r="U1856" s="68">
        <f t="shared" si="371"/>
        <v>61.200797250000001</v>
      </c>
      <c r="V1856" s="68">
        <f t="shared" si="372"/>
        <v>484.43902836411615</v>
      </c>
      <c r="W1856" s="68">
        <f t="shared" si="373"/>
        <v>322.9593522427441</v>
      </c>
    </row>
    <row r="1857" spans="1:23" x14ac:dyDescent="0.25">
      <c r="A1857" s="1" t="s">
        <v>918</v>
      </c>
      <c r="B1857" s="1" t="s">
        <v>394</v>
      </c>
      <c r="C1857" s="1" t="s">
        <v>589</v>
      </c>
      <c r="D1857" s="1" t="s">
        <v>865</v>
      </c>
      <c r="E1857" s="1" t="s">
        <v>354</v>
      </c>
      <c r="F1857" s="62" t="str">
        <f t="shared" si="362"/>
        <v>60628</v>
      </c>
      <c r="G1857" s="255">
        <v>10620014</v>
      </c>
      <c r="H1857" s="1" t="s">
        <v>386</v>
      </c>
      <c r="I1857" s="61">
        <v>21</v>
      </c>
      <c r="J1857" s="61">
        <v>4.4000000000000004</v>
      </c>
      <c r="K1857" s="61">
        <v>8.4</v>
      </c>
      <c r="L1857" s="69">
        <f t="shared" si="363"/>
        <v>0.92400000000000004</v>
      </c>
      <c r="M1857" s="69">
        <f t="shared" si="364"/>
        <v>1.764</v>
      </c>
      <c r="N1857" s="56">
        <f>INDEX(Rate_Chart!$A$1:$AK$127,MATCH(Data!J1857,Rate_Chart!$A$1:$A$127,0),MATCH(Data!K1857,Rate_Chart!$A$1:$AK$1,0))</f>
        <v>41.701167600000005</v>
      </c>
      <c r="O1857" s="57">
        <f t="shared" si="365"/>
        <v>875.72451960000012</v>
      </c>
      <c r="P1857" s="58">
        <f t="shared" si="366"/>
        <v>417.01167600000002</v>
      </c>
      <c r="Q1857" s="58">
        <f t="shared" si="367"/>
        <v>278.00778400000002</v>
      </c>
      <c r="R1857" s="66">
        <f t="shared" si="368"/>
        <v>15.325179093000004</v>
      </c>
      <c r="S1857" s="64">
        <f t="shared" si="369"/>
        <v>78.75</v>
      </c>
      <c r="T1857" s="66">
        <f t="shared" si="370"/>
        <v>969.7996986930001</v>
      </c>
      <c r="U1857" s="68">
        <f t="shared" si="371"/>
        <v>46.180938033000004</v>
      </c>
      <c r="V1857" s="68">
        <f t="shared" si="372"/>
        <v>461.80938033000001</v>
      </c>
      <c r="W1857" s="68">
        <f t="shared" si="373"/>
        <v>307.87292022000003</v>
      </c>
    </row>
    <row r="1858" spans="1:23" x14ac:dyDescent="0.25">
      <c r="A1858" s="1" t="s">
        <v>918</v>
      </c>
      <c r="B1858" s="1" t="s">
        <v>395</v>
      </c>
      <c r="C1858" s="1" t="s">
        <v>589</v>
      </c>
      <c r="D1858" s="1" t="s">
        <v>865</v>
      </c>
      <c r="E1858" s="1" t="s">
        <v>354</v>
      </c>
      <c r="F1858" s="62" t="str">
        <f t="shared" si="362"/>
        <v>60628</v>
      </c>
      <c r="G1858" s="255">
        <v>10620014</v>
      </c>
      <c r="H1858" s="1" t="s">
        <v>385</v>
      </c>
      <c r="I1858" s="61">
        <v>5</v>
      </c>
      <c r="J1858" s="61">
        <v>7.5</v>
      </c>
      <c r="K1858" s="61">
        <v>9</v>
      </c>
      <c r="L1858" s="69">
        <f t="shared" si="363"/>
        <v>0.375</v>
      </c>
      <c r="M1858" s="69">
        <f t="shared" si="364"/>
        <v>0.45</v>
      </c>
      <c r="N1858" s="56">
        <f>INDEX(Rate_Chart!$A$1:$AK$127,MATCH(Data!J1858,Rate_Chart!$A$1:$A$127,0),MATCH(Data!K1858,Rate_Chart!$A$1:$AK$1,0))</f>
        <v>62.625</v>
      </c>
      <c r="O1858" s="57">
        <f t="shared" si="365"/>
        <v>313.125</v>
      </c>
      <c r="P1858" s="58">
        <f t="shared" si="366"/>
        <v>463.88888888888886</v>
      </c>
      <c r="Q1858" s="58">
        <f t="shared" si="367"/>
        <v>309.25925925925924</v>
      </c>
      <c r="R1858" s="66">
        <f t="shared" si="368"/>
        <v>5.4796875000000007</v>
      </c>
      <c r="S1858" s="64">
        <f t="shared" si="369"/>
        <v>18.75</v>
      </c>
      <c r="T1858" s="66">
        <f t="shared" si="370"/>
        <v>337.35468750000001</v>
      </c>
      <c r="U1858" s="68">
        <f t="shared" si="371"/>
        <v>67.470937500000005</v>
      </c>
      <c r="V1858" s="68">
        <f t="shared" si="372"/>
        <v>499.78472222222223</v>
      </c>
      <c r="W1858" s="68">
        <f t="shared" si="373"/>
        <v>333.18981481481484</v>
      </c>
    </row>
    <row r="1859" spans="1:23" x14ac:dyDescent="0.25">
      <c r="A1859" s="1" t="s">
        <v>918</v>
      </c>
      <c r="B1859" s="1" t="s">
        <v>395</v>
      </c>
      <c r="C1859" s="1" t="s">
        <v>589</v>
      </c>
      <c r="D1859" s="1" t="s">
        <v>865</v>
      </c>
      <c r="E1859" s="1" t="s">
        <v>354</v>
      </c>
      <c r="F1859" s="62" t="str">
        <f t="shared" si="362"/>
        <v>60628</v>
      </c>
      <c r="G1859" s="255">
        <v>10620014</v>
      </c>
      <c r="H1859" s="1" t="s">
        <v>386</v>
      </c>
      <c r="I1859" s="61">
        <v>13</v>
      </c>
      <c r="J1859" s="61">
        <v>4.5</v>
      </c>
      <c r="K1859" s="61">
        <v>8.1</v>
      </c>
      <c r="L1859" s="69">
        <f t="shared" si="363"/>
        <v>0.58499999999999996</v>
      </c>
      <c r="M1859" s="69">
        <f t="shared" si="364"/>
        <v>1.0529999999999999</v>
      </c>
      <c r="N1859" s="56">
        <f>INDEX(Rate_Chart!$A$1:$AK$127,MATCH(Data!J1859,Rate_Chart!$A$1:$A$127,0),MATCH(Data!K1859,Rate_Chart!$A$1:$AK$1,0))</f>
        <v>41.284125900000006</v>
      </c>
      <c r="O1859" s="57">
        <f t="shared" si="365"/>
        <v>536.69363670000007</v>
      </c>
      <c r="P1859" s="58">
        <f t="shared" si="366"/>
        <v>417.01137272727277</v>
      </c>
      <c r="Q1859" s="58">
        <f t="shared" si="367"/>
        <v>278.00758181818185</v>
      </c>
      <c r="R1859" s="66">
        <f t="shared" si="368"/>
        <v>9.3921386422500017</v>
      </c>
      <c r="S1859" s="64">
        <f t="shared" si="369"/>
        <v>48.75</v>
      </c>
      <c r="T1859" s="66">
        <f t="shared" si="370"/>
        <v>594.83577534225003</v>
      </c>
      <c r="U1859" s="68">
        <f t="shared" si="371"/>
        <v>45.756598103249999</v>
      </c>
      <c r="V1859" s="68">
        <f t="shared" si="372"/>
        <v>462.18785962878786</v>
      </c>
      <c r="W1859" s="68">
        <f t="shared" si="373"/>
        <v>308.12523975252526</v>
      </c>
    </row>
    <row r="1860" spans="1:23" x14ac:dyDescent="0.25">
      <c r="A1860" s="1" t="s">
        <v>882</v>
      </c>
      <c r="B1860" s="1" t="s">
        <v>394</v>
      </c>
      <c r="C1860" s="1" t="s">
        <v>589</v>
      </c>
      <c r="D1860" s="1" t="s">
        <v>865</v>
      </c>
      <c r="E1860" s="1" t="s">
        <v>354</v>
      </c>
      <c r="F1860" s="62" t="str">
        <f t="shared" si="362"/>
        <v>60628</v>
      </c>
      <c r="G1860" s="255">
        <v>10620014</v>
      </c>
      <c r="H1860" s="1" t="s">
        <v>385</v>
      </c>
      <c r="I1860" s="61">
        <v>10</v>
      </c>
      <c r="J1860" s="61">
        <v>7.6</v>
      </c>
      <c r="K1860" s="61">
        <v>8.8000000000000007</v>
      </c>
      <c r="L1860" s="69">
        <f t="shared" si="363"/>
        <v>0.76</v>
      </c>
      <c r="M1860" s="69">
        <f t="shared" si="364"/>
        <v>0.88</v>
      </c>
      <c r="N1860" s="56">
        <f>INDEX(Rate_Chart!$A$1:$AK$127,MATCH(Data!J1860,Rate_Chart!$A$1:$A$127,0),MATCH(Data!K1860,Rate_Chart!$A$1:$AK$1,0))</f>
        <v>62.825400000000002</v>
      </c>
      <c r="O1860" s="57">
        <f t="shared" si="365"/>
        <v>628.25400000000002</v>
      </c>
      <c r="P1860" s="58">
        <f t="shared" si="366"/>
        <v>466.5252475247525</v>
      </c>
      <c r="Q1860" s="58">
        <f t="shared" si="367"/>
        <v>311.01683168316833</v>
      </c>
      <c r="R1860" s="66">
        <f t="shared" si="368"/>
        <v>10.994445000000001</v>
      </c>
      <c r="S1860" s="64">
        <f t="shared" si="369"/>
        <v>37.5</v>
      </c>
      <c r="T1860" s="66">
        <f t="shared" si="370"/>
        <v>676.74844500000006</v>
      </c>
      <c r="U1860" s="68">
        <f t="shared" si="371"/>
        <v>67.674844500000006</v>
      </c>
      <c r="V1860" s="68">
        <f t="shared" si="372"/>
        <v>502.53597400990105</v>
      </c>
      <c r="W1860" s="68">
        <f t="shared" si="373"/>
        <v>335.02398267326737</v>
      </c>
    </row>
    <row r="1861" spans="1:23" x14ac:dyDescent="0.25">
      <c r="A1861" s="1" t="s">
        <v>882</v>
      </c>
      <c r="B1861" s="1" t="s">
        <v>394</v>
      </c>
      <c r="C1861" s="1" t="s">
        <v>589</v>
      </c>
      <c r="D1861" s="1" t="s">
        <v>865</v>
      </c>
      <c r="E1861" s="1" t="s">
        <v>354</v>
      </c>
      <c r="F1861" s="62" t="str">
        <f t="shared" ref="F1861:F1924" si="374">MID(E1861,2,5)</f>
        <v>60628</v>
      </c>
      <c r="G1861" s="255">
        <v>10620014</v>
      </c>
      <c r="H1861" s="1" t="s">
        <v>386</v>
      </c>
      <c r="I1861" s="61">
        <v>22</v>
      </c>
      <c r="J1861" s="61">
        <v>4.8</v>
      </c>
      <c r="K1861" s="61">
        <v>8.1999999999999993</v>
      </c>
      <c r="L1861" s="69">
        <f t="shared" si="363"/>
        <v>1.056</v>
      </c>
      <c r="M1861" s="69">
        <f t="shared" si="364"/>
        <v>1.8039999999999998</v>
      </c>
      <c r="N1861" s="56">
        <f>INDEX(Rate_Chart!$A$1:$AK$127,MATCH(Data!J1861,Rate_Chart!$A$1:$A$127,0),MATCH(Data!K1861,Rate_Chart!$A$1:$AK$1,0))</f>
        <v>42.813139800000002</v>
      </c>
      <c r="O1861" s="57">
        <f t="shared" si="365"/>
        <v>941.88907560000007</v>
      </c>
      <c r="P1861" s="58">
        <f t="shared" si="366"/>
        <v>417.01110194805199</v>
      </c>
      <c r="Q1861" s="58">
        <f t="shared" si="367"/>
        <v>278.00740129870132</v>
      </c>
      <c r="R1861" s="66">
        <f t="shared" si="368"/>
        <v>16.483058823000004</v>
      </c>
      <c r="S1861" s="64">
        <f t="shared" si="369"/>
        <v>82.5</v>
      </c>
      <c r="T1861" s="66">
        <f t="shared" si="370"/>
        <v>1040.872134423</v>
      </c>
      <c r="U1861" s="68">
        <f t="shared" si="371"/>
        <v>47.312369746500003</v>
      </c>
      <c r="V1861" s="68">
        <f t="shared" si="372"/>
        <v>460.83477025811698</v>
      </c>
      <c r="W1861" s="68">
        <f t="shared" si="373"/>
        <v>307.223180172078</v>
      </c>
    </row>
    <row r="1862" spans="1:23" x14ac:dyDescent="0.25">
      <c r="A1862" s="1" t="s">
        <v>882</v>
      </c>
      <c r="B1862" s="1" t="s">
        <v>395</v>
      </c>
      <c r="C1862" s="1" t="s">
        <v>589</v>
      </c>
      <c r="D1862" s="1" t="s">
        <v>865</v>
      </c>
      <c r="E1862" s="1" t="s">
        <v>354</v>
      </c>
      <c r="F1862" s="62" t="str">
        <f t="shared" si="374"/>
        <v>60628</v>
      </c>
      <c r="G1862" s="255">
        <v>10620014</v>
      </c>
      <c r="H1862" s="1" t="s">
        <v>385</v>
      </c>
      <c r="I1862" s="61">
        <v>4</v>
      </c>
      <c r="J1862" s="61">
        <v>7.2</v>
      </c>
      <c r="K1862" s="61">
        <v>8.8000000000000007</v>
      </c>
      <c r="L1862" s="69">
        <f t="shared" si="363"/>
        <v>0.28800000000000003</v>
      </c>
      <c r="M1862" s="69">
        <f t="shared" si="364"/>
        <v>0.35200000000000004</v>
      </c>
      <c r="N1862" s="56">
        <f>INDEX(Rate_Chart!$A$1:$AK$127,MATCH(Data!J1862,Rate_Chart!$A$1:$A$127,0),MATCH(Data!K1862,Rate_Chart!$A$1:$AK$1,0))</f>
        <v>59.518800000000006</v>
      </c>
      <c r="O1862" s="57">
        <f t="shared" si="365"/>
        <v>238.07520000000002</v>
      </c>
      <c r="P1862" s="58">
        <f t="shared" si="366"/>
        <v>455.50102040816324</v>
      </c>
      <c r="Q1862" s="58">
        <f t="shared" si="367"/>
        <v>303.66734693877549</v>
      </c>
      <c r="R1862" s="66">
        <f t="shared" si="368"/>
        <v>4.166316000000001</v>
      </c>
      <c r="S1862" s="64">
        <f t="shared" si="369"/>
        <v>15</v>
      </c>
      <c r="T1862" s="66">
        <f t="shared" si="370"/>
        <v>257.24151600000005</v>
      </c>
      <c r="U1862" s="68">
        <f t="shared" si="371"/>
        <v>64.310379000000012</v>
      </c>
      <c r="V1862" s="68">
        <f t="shared" si="372"/>
        <v>492.17126785714288</v>
      </c>
      <c r="W1862" s="68">
        <f t="shared" si="373"/>
        <v>328.11417857142857</v>
      </c>
    </row>
    <row r="1863" spans="1:23" x14ac:dyDescent="0.25">
      <c r="A1863" s="1" t="s">
        <v>882</v>
      </c>
      <c r="B1863" s="1" t="s">
        <v>395</v>
      </c>
      <c r="C1863" s="1" t="s">
        <v>589</v>
      </c>
      <c r="D1863" s="1" t="s">
        <v>865</v>
      </c>
      <c r="E1863" s="1" t="s">
        <v>354</v>
      </c>
      <c r="F1863" s="62" t="str">
        <f t="shared" si="374"/>
        <v>60628</v>
      </c>
      <c r="G1863" s="255">
        <v>10620014</v>
      </c>
      <c r="H1863" s="1" t="s">
        <v>386</v>
      </c>
      <c r="I1863" s="61">
        <v>15</v>
      </c>
      <c r="J1863" s="61">
        <v>3.4</v>
      </c>
      <c r="K1863" s="61">
        <v>8.1</v>
      </c>
      <c r="L1863" s="69">
        <f t="shared" si="363"/>
        <v>0.51</v>
      </c>
      <c r="M1863" s="69">
        <f t="shared" si="364"/>
        <v>1.2150000000000001</v>
      </c>
      <c r="N1863" s="56">
        <f>INDEX(Rate_Chart!$A$1:$AK$127,MATCH(Data!J1863,Rate_Chart!$A$1:$A$127,0),MATCH(Data!K1863,Rate_Chart!$A$1:$AK$1,0))</f>
        <v>36.697125900000003</v>
      </c>
      <c r="O1863" s="57">
        <f t="shared" si="365"/>
        <v>550.4568885000001</v>
      </c>
      <c r="P1863" s="58">
        <f t="shared" si="366"/>
        <v>417.01279431818188</v>
      </c>
      <c r="Q1863" s="58">
        <f t="shared" si="367"/>
        <v>278.00852954545456</v>
      </c>
      <c r="R1863" s="66">
        <f t="shared" si="368"/>
        <v>9.632995548750003</v>
      </c>
      <c r="S1863" s="64">
        <f t="shared" si="369"/>
        <v>56.25</v>
      </c>
      <c r="T1863" s="66">
        <f t="shared" si="370"/>
        <v>616.33988404875015</v>
      </c>
      <c r="U1863" s="68">
        <f t="shared" si="371"/>
        <v>41.08932560325001</v>
      </c>
      <c r="V1863" s="68">
        <f t="shared" si="372"/>
        <v>466.92415458238651</v>
      </c>
      <c r="W1863" s="68">
        <f t="shared" si="373"/>
        <v>311.28276972159102</v>
      </c>
    </row>
    <row r="1864" spans="1:23" x14ac:dyDescent="0.25">
      <c r="A1864" s="1" t="s">
        <v>883</v>
      </c>
      <c r="B1864" s="1" t="s">
        <v>394</v>
      </c>
      <c r="C1864" s="1" t="s">
        <v>589</v>
      </c>
      <c r="D1864" s="1" t="s">
        <v>865</v>
      </c>
      <c r="E1864" s="1" t="s">
        <v>354</v>
      </c>
      <c r="F1864" s="62" t="str">
        <f t="shared" si="374"/>
        <v>60628</v>
      </c>
      <c r="G1864" s="255">
        <v>10620014</v>
      </c>
      <c r="H1864" s="1" t="s">
        <v>385</v>
      </c>
      <c r="I1864" s="61">
        <v>4</v>
      </c>
      <c r="J1864" s="61">
        <v>6.7</v>
      </c>
      <c r="K1864" s="61">
        <v>8.8000000000000007</v>
      </c>
      <c r="L1864" s="69">
        <f t="shared" si="363"/>
        <v>0.26800000000000002</v>
      </c>
      <c r="M1864" s="69">
        <f t="shared" si="364"/>
        <v>0.35200000000000004</v>
      </c>
      <c r="N1864" s="56">
        <f>INDEX(Rate_Chart!$A$1:$AK$127,MATCH(Data!J1864,Rate_Chart!$A$1:$A$127,0),MATCH(Data!K1864,Rate_Chart!$A$1:$AK$1,0))</f>
        <v>55.385550000000002</v>
      </c>
      <c r="O1864" s="57">
        <f t="shared" si="365"/>
        <v>221.54220000000001</v>
      </c>
      <c r="P1864" s="58">
        <f t="shared" si="366"/>
        <v>440.73381962864721</v>
      </c>
      <c r="Q1864" s="58">
        <f t="shared" si="367"/>
        <v>293.82254641909816</v>
      </c>
      <c r="R1864" s="66">
        <f t="shared" si="368"/>
        <v>3.8769885000000004</v>
      </c>
      <c r="S1864" s="64">
        <f t="shared" si="369"/>
        <v>15</v>
      </c>
      <c r="T1864" s="66">
        <f t="shared" si="370"/>
        <v>240.41918850000002</v>
      </c>
      <c r="U1864" s="68">
        <f t="shared" si="371"/>
        <v>60.104797125000005</v>
      </c>
      <c r="V1864" s="68">
        <f t="shared" si="372"/>
        <v>478.28751027851456</v>
      </c>
      <c r="W1864" s="68">
        <f t="shared" si="373"/>
        <v>318.85834018567635</v>
      </c>
    </row>
    <row r="1865" spans="1:23" x14ac:dyDescent="0.25">
      <c r="A1865" s="1" t="s">
        <v>883</v>
      </c>
      <c r="B1865" s="1" t="s">
        <v>394</v>
      </c>
      <c r="C1865" s="1" t="s">
        <v>589</v>
      </c>
      <c r="D1865" s="1" t="s">
        <v>865</v>
      </c>
      <c r="E1865" s="1" t="s">
        <v>354</v>
      </c>
      <c r="F1865" s="62" t="str">
        <f t="shared" si="374"/>
        <v>60628</v>
      </c>
      <c r="G1865" s="255">
        <v>10620014</v>
      </c>
      <c r="H1865" s="1" t="s">
        <v>386</v>
      </c>
      <c r="I1865" s="61">
        <v>22</v>
      </c>
      <c r="J1865" s="61">
        <v>4.8</v>
      </c>
      <c r="K1865" s="61">
        <v>8.5</v>
      </c>
      <c r="L1865" s="69">
        <f t="shared" si="363"/>
        <v>1.056</v>
      </c>
      <c r="M1865" s="69">
        <f t="shared" si="364"/>
        <v>1.87</v>
      </c>
      <c r="N1865" s="56">
        <f>INDEX(Rate_Chart!$A$1:$AK$127,MATCH(Data!J1865,Rate_Chart!$A$1:$A$127,0),MATCH(Data!K1865,Rate_Chart!$A$1:$AK$1,0))</f>
        <v>43.647181500000002</v>
      </c>
      <c r="O1865" s="57">
        <f t="shared" si="365"/>
        <v>960.23799300000007</v>
      </c>
      <c r="P1865" s="58">
        <f t="shared" si="366"/>
        <v>417.0112882165605</v>
      </c>
      <c r="Q1865" s="58">
        <f t="shared" si="367"/>
        <v>278.00752547770702</v>
      </c>
      <c r="R1865" s="66">
        <f t="shared" si="368"/>
        <v>16.804164877500003</v>
      </c>
      <c r="S1865" s="64">
        <f t="shared" si="369"/>
        <v>82.5</v>
      </c>
      <c r="T1865" s="66">
        <f t="shared" si="370"/>
        <v>1059.5421578775001</v>
      </c>
      <c r="U1865" s="68">
        <f t="shared" si="371"/>
        <v>48.161007176250003</v>
      </c>
      <c r="V1865" s="68">
        <f t="shared" si="372"/>
        <v>460.13701123805731</v>
      </c>
      <c r="W1865" s="68">
        <f t="shared" si="373"/>
        <v>306.75800749203819</v>
      </c>
    </row>
    <row r="1866" spans="1:23" x14ac:dyDescent="0.25">
      <c r="A1866" s="1" t="s">
        <v>883</v>
      </c>
      <c r="B1866" s="1" t="s">
        <v>395</v>
      </c>
      <c r="C1866" s="1" t="s">
        <v>589</v>
      </c>
      <c r="D1866" s="1" t="s">
        <v>865</v>
      </c>
      <c r="E1866" s="1" t="s">
        <v>354</v>
      </c>
      <c r="F1866" s="62" t="str">
        <f t="shared" si="374"/>
        <v>60628</v>
      </c>
      <c r="G1866" s="255">
        <v>10620014</v>
      </c>
      <c r="H1866" s="1" t="s">
        <v>385</v>
      </c>
      <c r="I1866" s="61">
        <v>11</v>
      </c>
      <c r="J1866" s="61">
        <v>6.2</v>
      </c>
      <c r="K1866" s="61">
        <v>8.6</v>
      </c>
      <c r="L1866" s="69">
        <f t="shared" si="363"/>
        <v>0.68200000000000005</v>
      </c>
      <c r="M1866" s="69">
        <f t="shared" si="364"/>
        <v>0.94599999999999995</v>
      </c>
      <c r="N1866" s="56">
        <f>INDEX(Rate_Chart!$A$1:$AK$127,MATCH(Data!J1866,Rate_Chart!$A$1:$A$127,0),MATCH(Data!K1866,Rate_Chart!$A$1:$AK$1,0))</f>
        <v>50.7346</v>
      </c>
      <c r="O1866" s="57">
        <f t="shared" si="365"/>
        <v>558.0806</v>
      </c>
      <c r="P1866" s="58">
        <f t="shared" si="366"/>
        <v>425.15027932960902</v>
      </c>
      <c r="Q1866" s="58">
        <f t="shared" si="367"/>
        <v>283.4335195530727</v>
      </c>
      <c r="R1866" s="66">
        <f t="shared" si="368"/>
        <v>9.766410500000001</v>
      </c>
      <c r="S1866" s="64">
        <f t="shared" si="369"/>
        <v>41.25</v>
      </c>
      <c r="T1866" s="66">
        <f t="shared" si="370"/>
        <v>609.09701050000001</v>
      </c>
      <c r="U1866" s="68">
        <f t="shared" si="371"/>
        <v>55.372455500000001</v>
      </c>
      <c r="V1866" s="68">
        <f t="shared" si="372"/>
        <v>464.01499022346377</v>
      </c>
      <c r="W1866" s="68">
        <f t="shared" si="373"/>
        <v>309.34332681564251</v>
      </c>
    </row>
    <row r="1867" spans="1:23" x14ac:dyDescent="0.25">
      <c r="A1867" s="1" t="s">
        <v>883</v>
      </c>
      <c r="B1867" s="1" t="s">
        <v>395</v>
      </c>
      <c r="C1867" s="1" t="s">
        <v>589</v>
      </c>
      <c r="D1867" s="1" t="s">
        <v>865</v>
      </c>
      <c r="E1867" s="1" t="s">
        <v>354</v>
      </c>
      <c r="F1867" s="62" t="str">
        <f t="shared" si="374"/>
        <v>60628</v>
      </c>
      <c r="G1867" s="255">
        <v>10620014</v>
      </c>
      <c r="H1867" s="1" t="s">
        <v>386</v>
      </c>
      <c r="I1867" s="61">
        <v>13</v>
      </c>
      <c r="J1867" s="61">
        <v>3.6</v>
      </c>
      <c r="K1867" s="61">
        <v>8.1</v>
      </c>
      <c r="L1867" s="69">
        <f t="shared" si="363"/>
        <v>0.46800000000000003</v>
      </c>
      <c r="M1867" s="69">
        <f t="shared" si="364"/>
        <v>1.0529999999999999</v>
      </c>
      <c r="N1867" s="56">
        <f>INDEX(Rate_Chart!$A$1:$AK$127,MATCH(Data!J1867,Rate_Chart!$A$1:$A$127,0),MATCH(Data!K1867,Rate_Chart!$A$1:$AK$1,0))</f>
        <v>37.531125900000006</v>
      </c>
      <c r="O1867" s="57">
        <f t="shared" si="365"/>
        <v>487.90463670000008</v>
      </c>
      <c r="P1867" s="58">
        <f t="shared" si="366"/>
        <v>417.01251000000008</v>
      </c>
      <c r="Q1867" s="58">
        <f t="shared" si="367"/>
        <v>278.00834000000003</v>
      </c>
      <c r="R1867" s="66">
        <f t="shared" si="368"/>
        <v>8.5383311422500014</v>
      </c>
      <c r="S1867" s="64">
        <f t="shared" si="369"/>
        <v>48.75</v>
      </c>
      <c r="T1867" s="66">
        <f t="shared" si="370"/>
        <v>545.19296784225003</v>
      </c>
      <c r="U1867" s="68">
        <f t="shared" si="371"/>
        <v>41.937920603249999</v>
      </c>
      <c r="V1867" s="68">
        <f t="shared" si="372"/>
        <v>465.97689559166668</v>
      </c>
      <c r="W1867" s="68">
        <f t="shared" si="373"/>
        <v>310.6512637277778</v>
      </c>
    </row>
    <row r="1868" spans="1:23" x14ac:dyDescent="0.25">
      <c r="A1868" s="1" t="s">
        <v>884</v>
      </c>
      <c r="B1868" s="1" t="s">
        <v>394</v>
      </c>
      <c r="C1868" s="1" t="s">
        <v>589</v>
      </c>
      <c r="D1868" s="1" t="s">
        <v>865</v>
      </c>
      <c r="E1868" s="1" t="s">
        <v>354</v>
      </c>
      <c r="F1868" s="62" t="str">
        <f t="shared" si="374"/>
        <v>60628</v>
      </c>
      <c r="G1868" s="255">
        <v>10620014</v>
      </c>
      <c r="H1868" s="1" t="s">
        <v>385</v>
      </c>
      <c r="I1868" s="61">
        <v>8</v>
      </c>
      <c r="J1868" s="61">
        <v>6.9</v>
      </c>
      <c r="K1868" s="61">
        <v>8.8000000000000007</v>
      </c>
      <c r="L1868" s="69">
        <f t="shared" si="363"/>
        <v>0.55200000000000005</v>
      </c>
      <c r="M1868" s="69">
        <f t="shared" si="364"/>
        <v>0.70400000000000007</v>
      </c>
      <c r="N1868" s="56">
        <f>INDEX(Rate_Chart!$A$1:$AK$127,MATCH(Data!J1868,Rate_Chart!$A$1:$A$127,0),MATCH(Data!K1868,Rate_Chart!$A$1:$AK$1,0))</f>
        <v>57.038850000000004</v>
      </c>
      <c r="O1868" s="57">
        <f t="shared" si="365"/>
        <v>456.31080000000003</v>
      </c>
      <c r="P1868" s="58">
        <f t="shared" si="366"/>
        <v>446.77950391644907</v>
      </c>
      <c r="Q1868" s="58">
        <f t="shared" si="367"/>
        <v>297.85300261096603</v>
      </c>
      <c r="R1868" s="66">
        <f t="shared" si="368"/>
        <v>7.9854390000000013</v>
      </c>
      <c r="S1868" s="64">
        <f t="shared" si="369"/>
        <v>30</v>
      </c>
      <c r="T1868" s="66">
        <f t="shared" si="370"/>
        <v>494.29623900000001</v>
      </c>
      <c r="U1868" s="68">
        <f t="shared" si="371"/>
        <v>61.787029875000002</v>
      </c>
      <c r="V1868" s="68">
        <f t="shared" si="372"/>
        <v>483.97151338120102</v>
      </c>
      <c r="W1868" s="68">
        <f t="shared" si="373"/>
        <v>322.64767558746735</v>
      </c>
    </row>
    <row r="1869" spans="1:23" x14ac:dyDescent="0.25">
      <c r="A1869" s="1" t="s">
        <v>884</v>
      </c>
      <c r="B1869" s="1" t="s">
        <v>394</v>
      </c>
      <c r="C1869" s="1" t="s">
        <v>589</v>
      </c>
      <c r="D1869" s="1" t="s">
        <v>865</v>
      </c>
      <c r="E1869" s="1" t="s">
        <v>354</v>
      </c>
      <c r="F1869" s="62" t="str">
        <f t="shared" si="374"/>
        <v>60628</v>
      </c>
      <c r="G1869" s="255">
        <v>10620014</v>
      </c>
      <c r="H1869" s="1" t="s">
        <v>386</v>
      </c>
      <c r="I1869" s="61">
        <v>22</v>
      </c>
      <c r="J1869" s="61">
        <v>4</v>
      </c>
      <c r="K1869" s="61">
        <v>8</v>
      </c>
      <c r="L1869" s="69">
        <f t="shared" si="363"/>
        <v>0.88</v>
      </c>
      <c r="M1869" s="69">
        <f t="shared" si="364"/>
        <v>1.76</v>
      </c>
      <c r="N1869" s="56">
        <f>INDEX(Rate_Chart!$A$1:$AK$127,MATCH(Data!J1869,Rate_Chart!$A$1:$A$127,0),MATCH(Data!K1869,Rate_Chart!$A$1:$AK$1,0))</f>
        <v>38.921112000000008</v>
      </c>
      <c r="O1869" s="57">
        <f t="shared" si="365"/>
        <v>856.2644640000002</v>
      </c>
      <c r="P1869" s="58">
        <f t="shared" si="366"/>
        <v>417.01191428571434</v>
      </c>
      <c r="Q1869" s="58">
        <f t="shared" si="367"/>
        <v>278.00794285714289</v>
      </c>
      <c r="R1869" s="66">
        <f t="shared" si="368"/>
        <v>14.984628120000005</v>
      </c>
      <c r="S1869" s="64">
        <f t="shared" si="369"/>
        <v>82.5</v>
      </c>
      <c r="T1869" s="66">
        <f t="shared" si="370"/>
        <v>953.74909212000023</v>
      </c>
      <c r="U1869" s="68">
        <f t="shared" si="371"/>
        <v>43.352231460000013</v>
      </c>
      <c r="V1869" s="68">
        <f t="shared" si="372"/>
        <v>464.48819421428584</v>
      </c>
      <c r="W1869" s="68">
        <f t="shared" si="373"/>
        <v>309.65879614285723</v>
      </c>
    </row>
    <row r="1870" spans="1:23" x14ac:dyDescent="0.25">
      <c r="A1870" s="1" t="s">
        <v>884</v>
      </c>
      <c r="B1870" s="1" t="s">
        <v>395</v>
      </c>
      <c r="C1870" s="1" t="s">
        <v>589</v>
      </c>
      <c r="D1870" s="1" t="s">
        <v>865</v>
      </c>
      <c r="E1870" s="1" t="s">
        <v>354</v>
      </c>
      <c r="F1870" s="62" t="str">
        <f t="shared" si="374"/>
        <v>60628</v>
      </c>
      <c r="G1870" s="255">
        <v>10620014</v>
      </c>
      <c r="H1870" s="1" t="s">
        <v>385</v>
      </c>
      <c r="I1870" s="61">
        <v>6</v>
      </c>
      <c r="J1870" s="61">
        <v>7</v>
      </c>
      <c r="K1870" s="61">
        <v>8.8000000000000007</v>
      </c>
      <c r="L1870" s="69">
        <f t="shared" si="363"/>
        <v>0.42</v>
      </c>
      <c r="M1870" s="69">
        <f t="shared" si="364"/>
        <v>0.52800000000000002</v>
      </c>
      <c r="N1870" s="56">
        <f>INDEX(Rate_Chart!$A$1:$AK$127,MATCH(Data!J1870,Rate_Chart!$A$1:$A$127,0),MATCH(Data!K1870,Rate_Chart!$A$1:$AK$1,0))</f>
        <v>57.865500000000004</v>
      </c>
      <c r="O1870" s="57">
        <f t="shared" si="365"/>
        <v>347.19300000000004</v>
      </c>
      <c r="P1870" s="58">
        <f t="shared" si="366"/>
        <v>449.73186528497411</v>
      </c>
      <c r="Q1870" s="58">
        <f t="shared" si="367"/>
        <v>299.82124352331607</v>
      </c>
      <c r="R1870" s="66">
        <f t="shared" si="368"/>
        <v>6.0758775000000016</v>
      </c>
      <c r="S1870" s="64">
        <f t="shared" si="369"/>
        <v>22.5</v>
      </c>
      <c r="T1870" s="66">
        <f t="shared" si="370"/>
        <v>375.76887750000003</v>
      </c>
      <c r="U1870" s="68">
        <f t="shared" si="371"/>
        <v>62.628146250000007</v>
      </c>
      <c r="V1870" s="68">
        <f t="shared" si="372"/>
        <v>486.74725064766841</v>
      </c>
      <c r="W1870" s="68">
        <f t="shared" si="373"/>
        <v>324.49816709844561</v>
      </c>
    </row>
    <row r="1871" spans="1:23" x14ac:dyDescent="0.25">
      <c r="A1871" s="1" t="s">
        <v>884</v>
      </c>
      <c r="B1871" s="1" t="s">
        <v>395</v>
      </c>
      <c r="C1871" s="1" t="s">
        <v>589</v>
      </c>
      <c r="D1871" s="1" t="s">
        <v>865</v>
      </c>
      <c r="E1871" s="1" t="s">
        <v>354</v>
      </c>
      <c r="F1871" s="62" t="str">
        <f t="shared" si="374"/>
        <v>60628</v>
      </c>
      <c r="G1871" s="255">
        <v>10620014</v>
      </c>
      <c r="H1871" s="1" t="s">
        <v>386</v>
      </c>
      <c r="I1871" s="61">
        <v>17</v>
      </c>
      <c r="J1871" s="61">
        <v>3.4</v>
      </c>
      <c r="K1871" s="61">
        <v>8.1</v>
      </c>
      <c r="L1871" s="69">
        <f t="shared" ref="L1871:L1934" si="375">J1871*I1871/100</f>
        <v>0.57799999999999996</v>
      </c>
      <c r="M1871" s="69">
        <f t="shared" ref="M1871:M1934" si="376">K1871*I1871/100</f>
        <v>1.3769999999999998</v>
      </c>
      <c r="N1871" s="56">
        <f>INDEX(Rate_Chart!$A$1:$AK$127,MATCH(Data!J1871,Rate_Chart!$A$1:$A$127,0),MATCH(Data!K1871,Rate_Chart!$A$1:$AK$1,0))</f>
        <v>36.697125900000003</v>
      </c>
      <c r="O1871" s="57">
        <f t="shared" ref="O1871:O1934" si="377">N1871*I1871</f>
        <v>623.8511403</v>
      </c>
      <c r="P1871" s="58">
        <f t="shared" ref="P1871:P1934" si="378">N1871/(J1871%+K1871%*2/3)</f>
        <v>417.01279431818188</v>
      </c>
      <c r="Q1871" s="58">
        <f t="shared" ref="Q1871:Q1934" si="379">P1871*2/3</f>
        <v>278.00852954545456</v>
      </c>
      <c r="R1871" s="66">
        <f t="shared" ref="R1871:R1934" si="380">O1871*1.75%</f>
        <v>10.917394955250002</v>
      </c>
      <c r="S1871" s="64">
        <f t="shared" ref="S1871:S1934" si="381">I1871*3.75</f>
        <v>63.75</v>
      </c>
      <c r="T1871" s="66">
        <f t="shared" ref="T1871:T1934" si="382">R1871+S1871+O1871</f>
        <v>698.51853525524996</v>
      </c>
      <c r="U1871" s="68">
        <f t="shared" ref="U1871:U1934" si="383">T1871/I1871</f>
        <v>41.089325603249996</v>
      </c>
      <c r="V1871" s="68">
        <f t="shared" ref="V1871:V1934" si="384">U1871/(J1871%+K1871%*2/3)</f>
        <v>466.92415458238634</v>
      </c>
      <c r="W1871" s="68">
        <f t="shared" ref="W1871:W1934" si="385">V1871*2/3</f>
        <v>311.28276972159091</v>
      </c>
    </row>
    <row r="1872" spans="1:23" x14ac:dyDescent="0.25">
      <c r="A1872" s="1" t="s">
        <v>885</v>
      </c>
      <c r="B1872" s="1" t="s">
        <v>394</v>
      </c>
      <c r="C1872" s="1" t="s">
        <v>589</v>
      </c>
      <c r="D1872" s="1" t="s">
        <v>865</v>
      </c>
      <c r="E1872" s="1" t="s">
        <v>354</v>
      </c>
      <c r="F1872" s="62" t="str">
        <f t="shared" si="374"/>
        <v>60628</v>
      </c>
      <c r="G1872" s="255">
        <v>10620014</v>
      </c>
      <c r="H1872" s="1" t="s">
        <v>385</v>
      </c>
      <c r="I1872" s="61">
        <v>10</v>
      </c>
      <c r="J1872" s="61">
        <v>7.2</v>
      </c>
      <c r="K1872" s="61">
        <v>8.8000000000000007</v>
      </c>
      <c r="L1872" s="69">
        <f t="shared" si="375"/>
        <v>0.72</v>
      </c>
      <c r="M1872" s="69">
        <f t="shared" si="376"/>
        <v>0.88</v>
      </c>
      <c r="N1872" s="56">
        <f>INDEX(Rate_Chart!$A$1:$AK$127,MATCH(Data!J1872,Rate_Chart!$A$1:$A$127,0),MATCH(Data!K1872,Rate_Chart!$A$1:$AK$1,0))</f>
        <v>59.518800000000006</v>
      </c>
      <c r="O1872" s="57">
        <f t="shared" si="377"/>
        <v>595.1880000000001</v>
      </c>
      <c r="P1872" s="58">
        <f t="shared" si="378"/>
        <v>455.50102040816324</v>
      </c>
      <c r="Q1872" s="58">
        <f t="shared" si="379"/>
        <v>303.66734693877549</v>
      </c>
      <c r="R1872" s="66">
        <f t="shared" si="380"/>
        <v>10.415790000000003</v>
      </c>
      <c r="S1872" s="64">
        <f t="shared" si="381"/>
        <v>37.5</v>
      </c>
      <c r="T1872" s="66">
        <f t="shared" si="382"/>
        <v>643.10379000000012</v>
      </c>
      <c r="U1872" s="68">
        <f t="shared" si="383"/>
        <v>64.310379000000012</v>
      </c>
      <c r="V1872" s="68">
        <f t="shared" si="384"/>
        <v>492.17126785714288</v>
      </c>
      <c r="W1872" s="68">
        <f t="shared" si="385"/>
        <v>328.11417857142857</v>
      </c>
    </row>
    <row r="1873" spans="1:23" x14ac:dyDescent="0.25">
      <c r="A1873" s="1" t="s">
        <v>885</v>
      </c>
      <c r="B1873" s="1" t="s">
        <v>394</v>
      </c>
      <c r="C1873" s="1" t="s">
        <v>589</v>
      </c>
      <c r="D1873" s="1" t="s">
        <v>865</v>
      </c>
      <c r="E1873" s="1" t="s">
        <v>354</v>
      </c>
      <c r="F1873" s="62" t="str">
        <f t="shared" si="374"/>
        <v>60628</v>
      </c>
      <c r="G1873" s="255">
        <v>10620014</v>
      </c>
      <c r="H1873" s="1" t="s">
        <v>386</v>
      </c>
      <c r="I1873" s="61">
        <v>23</v>
      </c>
      <c r="J1873" s="61">
        <v>4.5999999999999996</v>
      </c>
      <c r="K1873" s="61">
        <v>8.1</v>
      </c>
      <c r="L1873" s="69">
        <f t="shared" si="375"/>
        <v>1.0580000000000001</v>
      </c>
      <c r="M1873" s="69">
        <f t="shared" si="376"/>
        <v>1.8629999999999998</v>
      </c>
      <c r="N1873" s="56">
        <f>INDEX(Rate_Chart!$A$1:$AK$127,MATCH(Data!J1873,Rate_Chart!$A$1:$A$127,0),MATCH(Data!K1873,Rate_Chart!$A$1:$AK$1,0))</f>
        <v>41.701125900000001</v>
      </c>
      <c r="O1873" s="57">
        <f t="shared" si="377"/>
        <v>959.1258957</v>
      </c>
      <c r="P1873" s="58">
        <f t="shared" si="378"/>
        <v>417.011259</v>
      </c>
      <c r="Q1873" s="58">
        <f t="shared" si="379"/>
        <v>278.00750599999998</v>
      </c>
      <c r="R1873" s="66">
        <f t="shared" si="380"/>
        <v>16.784703174750003</v>
      </c>
      <c r="S1873" s="64">
        <f t="shared" si="381"/>
        <v>86.25</v>
      </c>
      <c r="T1873" s="66">
        <f t="shared" si="382"/>
        <v>1062.1605988747501</v>
      </c>
      <c r="U1873" s="68">
        <f t="shared" si="383"/>
        <v>46.180895603250008</v>
      </c>
      <c r="V1873" s="68">
        <f t="shared" si="384"/>
        <v>461.80895603250008</v>
      </c>
      <c r="W1873" s="68">
        <f t="shared" si="385"/>
        <v>307.87263735500005</v>
      </c>
    </row>
    <row r="1874" spans="1:23" x14ac:dyDescent="0.25">
      <c r="A1874" s="1" t="s">
        <v>885</v>
      </c>
      <c r="B1874" s="1" t="s">
        <v>395</v>
      </c>
      <c r="C1874" s="1" t="s">
        <v>589</v>
      </c>
      <c r="D1874" s="1" t="s">
        <v>865</v>
      </c>
      <c r="E1874" s="1" t="s">
        <v>354</v>
      </c>
      <c r="F1874" s="62" t="str">
        <f t="shared" si="374"/>
        <v>60628</v>
      </c>
      <c r="G1874" s="255">
        <v>10620014</v>
      </c>
      <c r="H1874" s="1" t="s">
        <v>385</v>
      </c>
      <c r="I1874" s="61">
        <v>7</v>
      </c>
      <c r="J1874" s="61">
        <v>7</v>
      </c>
      <c r="K1874" s="61">
        <v>8.8000000000000007</v>
      </c>
      <c r="L1874" s="69">
        <f t="shared" si="375"/>
        <v>0.49</v>
      </c>
      <c r="M1874" s="69">
        <f t="shared" si="376"/>
        <v>0.6160000000000001</v>
      </c>
      <c r="N1874" s="56">
        <f>INDEX(Rate_Chart!$A$1:$AK$127,MATCH(Data!J1874,Rate_Chart!$A$1:$A$127,0),MATCH(Data!K1874,Rate_Chart!$A$1:$AK$1,0))</f>
        <v>57.865500000000004</v>
      </c>
      <c r="O1874" s="57">
        <f t="shared" si="377"/>
        <v>405.05850000000004</v>
      </c>
      <c r="P1874" s="58">
        <f t="shared" si="378"/>
        <v>449.73186528497411</v>
      </c>
      <c r="Q1874" s="58">
        <f t="shared" si="379"/>
        <v>299.82124352331607</v>
      </c>
      <c r="R1874" s="66">
        <f t="shared" si="380"/>
        <v>7.0885237500000011</v>
      </c>
      <c r="S1874" s="64">
        <f t="shared" si="381"/>
        <v>26.25</v>
      </c>
      <c r="T1874" s="66">
        <f t="shared" si="382"/>
        <v>438.39702375000002</v>
      </c>
      <c r="U1874" s="68">
        <f t="shared" si="383"/>
        <v>62.62814625</v>
      </c>
      <c r="V1874" s="68">
        <f t="shared" si="384"/>
        <v>486.74725064766835</v>
      </c>
      <c r="W1874" s="68">
        <f t="shared" si="385"/>
        <v>324.49816709844555</v>
      </c>
    </row>
    <row r="1875" spans="1:23" x14ac:dyDescent="0.25">
      <c r="A1875" s="1" t="s">
        <v>885</v>
      </c>
      <c r="B1875" s="1" t="s">
        <v>395</v>
      </c>
      <c r="C1875" s="1" t="s">
        <v>589</v>
      </c>
      <c r="D1875" s="1" t="s">
        <v>865</v>
      </c>
      <c r="E1875" s="1" t="s">
        <v>354</v>
      </c>
      <c r="F1875" s="62" t="str">
        <f t="shared" si="374"/>
        <v>60628</v>
      </c>
      <c r="G1875" s="255">
        <v>10620014</v>
      </c>
      <c r="H1875" s="1" t="s">
        <v>386</v>
      </c>
      <c r="I1875" s="61">
        <v>15</v>
      </c>
      <c r="J1875" s="61">
        <v>3.7</v>
      </c>
      <c r="K1875" s="61">
        <v>8.1</v>
      </c>
      <c r="L1875" s="69">
        <f t="shared" si="375"/>
        <v>0.55500000000000005</v>
      </c>
      <c r="M1875" s="69">
        <f t="shared" si="376"/>
        <v>1.2150000000000001</v>
      </c>
      <c r="N1875" s="56">
        <f>INDEX(Rate_Chart!$A$1:$AK$127,MATCH(Data!J1875,Rate_Chart!$A$1:$A$127,0),MATCH(Data!K1875,Rate_Chart!$A$1:$AK$1,0))</f>
        <v>37.948125900000008</v>
      </c>
      <c r="O1875" s="57">
        <f t="shared" si="377"/>
        <v>569.22188850000009</v>
      </c>
      <c r="P1875" s="58">
        <f t="shared" si="378"/>
        <v>417.01237252747262</v>
      </c>
      <c r="Q1875" s="58">
        <f t="shared" si="379"/>
        <v>278.00824835164843</v>
      </c>
      <c r="R1875" s="66">
        <f t="shared" si="380"/>
        <v>9.9613830487500028</v>
      </c>
      <c r="S1875" s="64">
        <f t="shared" si="381"/>
        <v>56.25</v>
      </c>
      <c r="T1875" s="66">
        <f t="shared" si="382"/>
        <v>635.4332715487501</v>
      </c>
      <c r="U1875" s="68">
        <f t="shared" si="383"/>
        <v>42.362218103250008</v>
      </c>
      <c r="V1875" s="68">
        <f t="shared" si="384"/>
        <v>465.51888025549459</v>
      </c>
      <c r="W1875" s="68">
        <f t="shared" si="385"/>
        <v>310.34592017032975</v>
      </c>
    </row>
    <row r="1876" spans="1:23" x14ac:dyDescent="0.25">
      <c r="A1876" s="1" t="s">
        <v>886</v>
      </c>
      <c r="B1876" s="1" t="s">
        <v>394</v>
      </c>
      <c r="C1876" s="1" t="s">
        <v>589</v>
      </c>
      <c r="D1876" s="1" t="s">
        <v>865</v>
      </c>
      <c r="E1876" s="1" t="s">
        <v>354</v>
      </c>
      <c r="F1876" s="62" t="str">
        <f t="shared" si="374"/>
        <v>60628</v>
      </c>
      <c r="G1876" s="255">
        <v>10620014</v>
      </c>
      <c r="H1876" s="1" t="s">
        <v>385</v>
      </c>
      <c r="I1876" s="61">
        <v>4</v>
      </c>
      <c r="J1876" s="61">
        <v>6.9</v>
      </c>
      <c r="K1876" s="61">
        <v>8.8000000000000007</v>
      </c>
      <c r="L1876" s="69">
        <f t="shared" si="375"/>
        <v>0.27600000000000002</v>
      </c>
      <c r="M1876" s="69">
        <f t="shared" si="376"/>
        <v>0.35200000000000004</v>
      </c>
      <c r="N1876" s="56">
        <f>INDEX(Rate_Chart!$A$1:$AK$127,MATCH(Data!J1876,Rate_Chart!$A$1:$A$127,0),MATCH(Data!K1876,Rate_Chart!$A$1:$AK$1,0))</f>
        <v>57.038850000000004</v>
      </c>
      <c r="O1876" s="57">
        <f t="shared" si="377"/>
        <v>228.15540000000001</v>
      </c>
      <c r="P1876" s="58">
        <f t="shared" si="378"/>
        <v>446.77950391644907</v>
      </c>
      <c r="Q1876" s="58">
        <f t="shared" si="379"/>
        <v>297.85300261096603</v>
      </c>
      <c r="R1876" s="66">
        <f t="shared" si="380"/>
        <v>3.9927195000000006</v>
      </c>
      <c r="S1876" s="64">
        <f t="shared" si="381"/>
        <v>15</v>
      </c>
      <c r="T1876" s="66">
        <f t="shared" si="382"/>
        <v>247.14811950000001</v>
      </c>
      <c r="U1876" s="68">
        <f t="shared" si="383"/>
        <v>61.787029875000002</v>
      </c>
      <c r="V1876" s="68">
        <f t="shared" si="384"/>
        <v>483.97151338120102</v>
      </c>
      <c r="W1876" s="68">
        <f t="shared" si="385"/>
        <v>322.64767558746735</v>
      </c>
    </row>
    <row r="1877" spans="1:23" x14ac:dyDescent="0.25">
      <c r="A1877" s="1" t="s">
        <v>886</v>
      </c>
      <c r="B1877" s="1" t="s">
        <v>394</v>
      </c>
      <c r="C1877" s="1" t="s">
        <v>589</v>
      </c>
      <c r="D1877" s="1" t="s">
        <v>865</v>
      </c>
      <c r="E1877" s="1" t="s">
        <v>354</v>
      </c>
      <c r="F1877" s="62" t="str">
        <f t="shared" si="374"/>
        <v>60628</v>
      </c>
      <c r="G1877" s="255">
        <v>10620014</v>
      </c>
      <c r="H1877" s="1" t="s">
        <v>386</v>
      </c>
      <c r="I1877" s="61">
        <v>19</v>
      </c>
      <c r="J1877" s="61">
        <v>4.5</v>
      </c>
      <c r="K1877" s="61">
        <v>8.1</v>
      </c>
      <c r="L1877" s="69">
        <f t="shared" si="375"/>
        <v>0.85499999999999998</v>
      </c>
      <c r="M1877" s="69">
        <f t="shared" si="376"/>
        <v>1.5390000000000001</v>
      </c>
      <c r="N1877" s="56">
        <f>INDEX(Rate_Chart!$A$1:$AK$127,MATCH(Data!J1877,Rate_Chart!$A$1:$A$127,0),MATCH(Data!K1877,Rate_Chart!$A$1:$AK$1,0))</f>
        <v>41.284125900000006</v>
      </c>
      <c r="O1877" s="57">
        <f t="shared" si="377"/>
        <v>784.39839210000014</v>
      </c>
      <c r="P1877" s="58">
        <f t="shared" si="378"/>
        <v>417.01137272727277</v>
      </c>
      <c r="Q1877" s="58">
        <f t="shared" si="379"/>
        <v>278.00758181818185</v>
      </c>
      <c r="R1877" s="66">
        <f t="shared" si="380"/>
        <v>13.726971861750004</v>
      </c>
      <c r="S1877" s="64">
        <f t="shared" si="381"/>
        <v>71.25</v>
      </c>
      <c r="T1877" s="66">
        <f t="shared" si="382"/>
        <v>869.37536396175017</v>
      </c>
      <c r="U1877" s="68">
        <f t="shared" si="383"/>
        <v>45.756598103250006</v>
      </c>
      <c r="V1877" s="68">
        <f t="shared" si="384"/>
        <v>462.18785962878792</v>
      </c>
      <c r="W1877" s="68">
        <f t="shared" si="385"/>
        <v>308.12523975252526</v>
      </c>
    </row>
    <row r="1878" spans="1:23" x14ac:dyDescent="0.25">
      <c r="A1878" s="1" t="s">
        <v>886</v>
      </c>
      <c r="B1878" s="1" t="s">
        <v>395</v>
      </c>
      <c r="C1878" s="1" t="s">
        <v>589</v>
      </c>
      <c r="D1878" s="1" t="s">
        <v>865</v>
      </c>
      <c r="E1878" s="1" t="s">
        <v>354</v>
      </c>
      <c r="F1878" s="62" t="str">
        <f t="shared" si="374"/>
        <v>60628</v>
      </c>
      <c r="G1878" s="255">
        <v>10620014</v>
      </c>
      <c r="H1878" s="1" t="s">
        <v>385</v>
      </c>
      <c r="I1878" s="61">
        <v>16</v>
      </c>
      <c r="J1878" s="61">
        <v>5.8</v>
      </c>
      <c r="K1878" s="61">
        <v>8.4</v>
      </c>
      <c r="L1878" s="69">
        <f t="shared" si="375"/>
        <v>0.92799999999999994</v>
      </c>
      <c r="M1878" s="69">
        <f t="shared" si="376"/>
        <v>1.3440000000000001</v>
      </c>
      <c r="N1878" s="56">
        <f>INDEX(Rate_Chart!$A$1:$AK$127,MATCH(Data!J1878,Rate_Chart!$A$1:$A$127,0),MATCH(Data!K1878,Rate_Chart!$A$1:$AK$1,0))</f>
        <v>46.9771</v>
      </c>
      <c r="O1878" s="57">
        <f t="shared" si="377"/>
        <v>751.6336</v>
      </c>
      <c r="P1878" s="58">
        <f t="shared" si="378"/>
        <v>412.07982456140354</v>
      </c>
      <c r="Q1878" s="58">
        <f t="shared" si="379"/>
        <v>274.71988304093571</v>
      </c>
      <c r="R1878" s="66">
        <f t="shared" si="380"/>
        <v>13.153588000000001</v>
      </c>
      <c r="S1878" s="64">
        <f t="shared" si="381"/>
        <v>60</v>
      </c>
      <c r="T1878" s="66">
        <f t="shared" si="382"/>
        <v>824.78718800000001</v>
      </c>
      <c r="U1878" s="68">
        <f t="shared" si="383"/>
        <v>51.549199250000001</v>
      </c>
      <c r="V1878" s="68">
        <f t="shared" si="384"/>
        <v>452.18595833333336</v>
      </c>
      <c r="W1878" s="68">
        <f t="shared" si="385"/>
        <v>301.45730555555559</v>
      </c>
    </row>
    <row r="1879" spans="1:23" x14ac:dyDescent="0.25">
      <c r="A1879" s="1" t="s">
        <v>886</v>
      </c>
      <c r="B1879" s="1" t="s">
        <v>395</v>
      </c>
      <c r="C1879" s="1" t="s">
        <v>589</v>
      </c>
      <c r="D1879" s="1" t="s">
        <v>865</v>
      </c>
      <c r="E1879" s="1" t="s">
        <v>354</v>
      </c>
      <c r="F1879" s="62" t="str">
        <f t="shared" si="374"/>
        <v>60628</v>
      </c>
      <c r="G1879" s="255">
        <v>10620014</v>
      </c>
      <c r="H1879" s="1" t="s">
        <v>386</v>
      </c>
      <c r="I1879" s="61">
        <v>10</v>
      </c>
      <c r="J1879" s="61">
        <v>3.7</v>
      </c>
      <c r="K1879" s="61">
        <v>8.1</v>
      </c>
      <c r="L1879" s="69">
        <f t="shared" si="375"/>
        <v>0.37</v>
      </c>
      <c r="M1879" s="69">
        <f t="shared" si="376"/>
        <v>0.81</v>
      </c>
      <c r="N1879" s="56">
        <f>INDEX(Rate_Chart!$A$1:$AK$127,MATCH(Data!J1879,Rate_Chart!$A$1:$A$127,0),MATCH(Data!K1879,Rate_Chart!$A$1:$AK$1,0))</f>
        <v>37.948125900000008</v>
      </c>
      <c r="O1879" s="57">
        <f t="shared" si="377"/>
        <v>379.48125900000008</v>
      </c>
      <c r="P1879" s="58">
        <f t="shared" si="378"/>
        <v>417.01237252747262</v>
      </c>
      <c r="Q1879" s="58">
        <f t="shared" si="379"/>
        <v>278.00824835164843</v>
      </c>
      <c r="R1879" s="66">
        <f t="shared" si="380"/>
        <v>6.6409220325000025</v>
      </c>
      <c r="S1879" s="64">
        <f t="shared" si="381"/>
        <v>37.5</v>
      </c>
      <c r="T1879" s="66">
        <f t="shared" si="382"/>
        <v>423.62218103250007</v>
      </c>
      <c r="U1879" s="68">
        <f t="shared" si="383"/>
        <v>42.362218103250008</v>
      </c>
      <c r="V1879" s="68">
        <f t="shared" si="384"/>
        <v>465.51888025549459</v>
      </c>
      <c r="W1879" s="68">
        <f t="shared" si="385"/>
        <v>310.34592017032975</v>
      </c>
    </row>
    <row r="1880" spans="1:23" x14ac:dyDescent="0.25">
      <c r="A1880" s="1" t="s">
        <v>887</v>
      </c>
      <c r="B1880" s="1" t="s">
        <v>394</v>
      </c>
      <c r="C1880" s="1" t="s">
        <v>589</v>
      </c>
      <c r="D1880" s="1" t="s">
        <v>865</v>
      </c>
      <c r="E1880" s="1" t="s">
        <v>354</v>
      </c>
      <c r="F1880" s="62" t="str">
        <f t="shared" si="374"/>
        <v>60628</v>
      </c>
      <c r="G1880" s="255">
        <v>10620014</v>
      </c>
      <c r="H1880" s="1" t="s">
        <v>385</v>
      </c>
      <c r="I1880" s="61">
        <v>6</v>
      </c>
      <c r="J1880" s="61">
        <v>6.6</v>
      </c>
      <c r="K1880" s="61">
        <v>8.6</v>
      </c>
      <c r="L1880" s="69">
        <f t="shared" si="375"/>
        <v>0.39599999999999996</v>
      </c>
      <c r="M1880" s="69">
        <f t="shared" si="376"/>
        <v>0.5159999999999999</v>
      </c>
      <c r="N1880" s="56">
        <f>INDEX(Rate_Chart!$A$1:$AK$127,MATCH(Data!J1880,Rate_Chart!$A$1:$A$127,0),MATCH(Data!K1880,Rate_Chart!$A$1:$AK$1,0))</f>
        <v>54.007799999999996</v>
      </c>
      <c r="O1880" s="57">
        <f t="shared" si="377"/>
        <v>324.04679999999996</v>
      </c>
      <c r="P1880" s="58">
        <f t="shared" si="378"/>
        <v>437.90108108108109</v>
      </c>
      <c r="Q1880" s="58">
        <f t="shared" si="379"/>
        <v>291.93405405405406</v>
      </c>
      <c r="R1880" s="66">
        <f t="shared" si="380"/>
        <v>5.6708189999999998</v>
      </c>
      <c r="S1880" s="64">
        <f t="shared" si="381"/>
        <v>22.5</v>
      </c>
      <c r="T1880" s="66">
        <f t="shared" si="382"/>
        <v>352.21761899999996</v>
      </c>
      <c r="U1880" s="68">
        <f t="shared" si="383"/>
        <v>58.702936499999993</v>
      </c>
      <c r="V1880" s="68">
        <f t="shared" si="384"/>
        <v>475.96975540540541</v>
      </c>
      <c r="W1880" s="68">
        <f t="shared" si="385"/>
        <v>317.31317027027029</v>
      </c>
    </row>
    <row r="1881" spans="1:23" x14ac:dyDescent="0.25">
      <c r="A1881" s="1" t="s">
        <v>887</v>
      </c>
      <c r="B1881" s="1" t="s">
        <v>394</v>
      </c>
      <c r="C1881" s="1" t="s">
        <v>589</v>
      </c>
      <c r="D1881" s="1" t="s">
        <v>865</v>
      </c>
      <c r="E1881" s="1" t="s">
        <v>354</v>
      </c>
      <c r="F1881" s="62" t="str">
        <f t="shared" si="374"/>
        <v>60628</v>
      </c>
      <c r="G1881" s="255">
        <v>10620014</v>
      </c>
      <c r="H1881" s="1" t="s">
        <v>386</v>
      </c>
      <c r="I1881" s="61">
        <v>27</v>
      </c>
      <c r="J1881" s="61">
        <v>4.5</v>
      </c>
      <c r="K1881" s="61">
        <v>8.1</v>
      </c>
      <c r="L1881" s="69">
        <f t="shared" si="375"/>
        <v>1.2150000000000001</v>
      </c>
      <c r="M1881" s="69">
        <f t="shared" si="376"/>
        <v>2.1869999999999998</v>
      </c>
      <c r="N1881" s="56">
        <f>INDEX(Rate_Chart!$A$1:$AK$127,MATCH(Data!J1881,Rate_Chart!$A$1:$A$127,0),MATCH(Data!K1881,Rate_Chart!$A$1:$AK$1,0))</f>
        <v>41.284125900000006</v>
      </c>
      <c r="O1881" s="57">
        <f t="shared" si="377"/>
        <v>1114.6713993000001</v>
      </c>
      <c r="P1881" s="58">
        <f t="shared" si="378"/>
        <v>417.01137272727277</v>
      </c>
      <c r="Q1881" s="58">
        <f t="shared" si="379"/>
        <v>278.00758181818185</v>
      </c>
      <c r="R1881" s="66">
        <f t="shared" si="380"/>
        <v>19.506749487750003</v>
      </c>
      <c r="S1881" s="64">
        <f t="shared" si="381"/>
        <v>101.25</v>
      </c>
      <c r="T1881" s="66">
        <f t="shared" si="382"/>
        <v>1235.4281487877502</v>
      </c>
      <c r="U1881" s="68">
        <f t="shared" si="383"/>
        <v>45.756598103250006</v>
      </c>
      <c r="V1881" s="68">
        <f t="shared" si="384"/>
        <v>462.18785962878792</v>
      </c>
      <c r="W1881" s="68">
        <f t="shared" si="385"/>
        <v>308.12523975252526</v>
      </c>
    </row>
    <row r="1882" spans="1:23" x14ac:dyDescent="0.25">
      <c r="A1882" s="1" t="s">
        <v>887</v>
      </c>
      <c r="B1882" s="1" t="s">
        <v>395</v>
      </c>
      <c r="C1882" s="1" t="s">
        <v>589</v>
      </c>
      <c r="D1882" s="1" t="s">
        <v>865</v>
      </c>
      <c r="E1882" s="1" t="s">
        <v>354</v>
      </c>
      <c r="F1882" s="62" t="str">
        <f t="shared" si="374"/>
        <v>60628</v>
      </c>
      <c r="G1882" s="255">
        <v>10620014</v>
      </c>
      <c r="H1882" s="1" t="s">
        <v>385</v>
      </c>
      <c r="I1882" s="61">
        <v>4</v>
      </c>
      <c r="J1882" s="61">
        <v>6.9</v>
      </c>
      <c r="K1882" s="61">
        <v>8.8000000000000007</v>
      </c>
      <c r="L1882" s="69">
        <f t="shared" si="375"/>
        <v>0.27600000000000002</v>
      </c>
      <c r="M1882" s="69">
        <f t="shared" si="376"/>
        <v>0.35200000000000004</v>
      </c>
      <c r="N1882" s="56">
        <f>INDEX(Rate_Chart!$A$1:$AK$127,MATCH(Data!J1882,Rate_Chart!$A$1:$A$127,0),MATCH(Data!K1882,Rate_Chart!$A$1:$AK$1,0))</f>
        <v>57.038850000000004</v>
      </c>
      <c r="O1882" s="57">
        <f t="shared" si="377"/>
        <v>228.15540000000001</v>
      </c>
      <c r="P1882" s="58">
        <f t="shared" si="378"/>
        <v>446.77950391644907</v>
      </c>
      <c r="Q1882" s="58">
        <f t="shared" si="379"/>
        <v>297.85300261096603</v>
      </c>
      <c r="R1882" s="66">
        <f t="shared" si="380"/>
        <v>3.9927195000000006</v>
      </c>
      <c r="S1882" s="64">
        <f t="shared" si="381"/>
        <v>15</v>
      </c>
      <c r="T1882" s="66">
        <f t="shared" si="382"/>
        <v>247.14811950000001</v>
      </c>
      <c r="U1882" s="68">
        <f t="shared" si="383"/>
        <v>61.787029875000002</v>
      </c>
      <c r="V1882" s="68">
        <f t="shared" si="384"/>
        <v>483.97151338120102</v>
      </c>
      <c r="W1882" s="68">
        <f t="shared" si="385"/>
        <v>322.64767558746735</v>
      </c>
    </row>
    <row r="1883" spans="1:23" x14ac:dyDescent="0.25">
      <c r="A1883" s="1" t="s">
        <v>887</v>
      </c>
      <c r="B1883" s="1" t="s">
        <v>395</v>
      </c>
      <c r="C1883" s="1" t="s">
        <v>589</v>
      </c>
      <c r="D1883" s="1" t="s">
        <v>865</v>
      </c>
      <c r="E1883" s="1" t="s">
        <v>354</v>
      </c>
      <c r="F1883" s="62" t="str">
        <f t="shared" si="374"/>
        <v>60628</v>
      </c>
      <c r="G1883" s="255">
        <v>10620014</v>
      </c>
      <c r="H1883" s="1" t="s">
        <v>386</v>
      </c>
      <c r="I1883" s="61">
        <v>12</v>
      </c>
      <c r="J1883" s="61">
        <v>4.0999999999999996</v>
      </c>
      <c r="K1883" s="61">
        <v>8.1</v>
      </c>
      <c r="L1883" s="69">
        <f t="shared" si="375"/>
        <v>0.49199999999999994</v>
      </c>
      <c r="M1883" s="69">
        <f t="shared" si="376"/>
        <v>0.97199999999999986</v>
      </c>
      <c r="N1883" s="56">
        <f>INDEX(Rate_Chart!$A$1:$AK$127,MATCH(Data!J1883,Rate_Chart!$A$1:$A$127,0),MATCH(Data!K1883,Rate_Chart!$A$1:$AK$1,0))</f>
        <v>39.6161259</v>
      </c>
      <c r="O1883" s="57">
        <f t="shared" si="377"/>
        <v>475.3935108</v>
      </c>
      <c r="P1883" s="58">
        <f t="shared" si="378"/>
        <v>417.01185157894736</v>
      </c>
      <c r="Q1883" s="58">
        <f t="shared" si="379"/>
        <v>278.00790105263155</v>
      </c>
      <c r="R1883" s="66">
        <f t="shared" si="380"/>
        <v>8.3193864390000005</v>
      </c>
      <c r="S1883" s="64">
        <f t="shared" si="381"/>
        <v>45</v>
      </c>
      <c r="T1883" s="66">
        <f t="shared" si="382"/>
        <v>528.71289723899997</v>
      </c>
      <c r="U1883" s="68">
        <f t="shared" si="383"/>
        <v>44.05940810325</v>
      </c>
      <c r="V1883" s="68">
        <f t="shared" si="384"/>
        <v>463.78324319210526</v>
      </c>
      <c r="W1883" s="68">
        <f t="shared" si="385"/>
        <v>309.18882879473682</v>
      </c>
    </row>
    <row r="1884" spans="1:23" x14ac:dyDescent="0.25">
      <c r="A1884" s="1" t="s">
        <v>888</v>
      </c>
      <c r="B1884" s="1" t="s">
        <v>394</v>
      </c>
      <c r="C1884" s="1" t="s">
        <v>589</v>
      </c>
      <c r="D1884" s="1" t="s">
        <v>865</v>
      </c>
      <c r="E1884" s="1" t="s">
        <v>354</v>
      </c>
      <c r="F1884" s="62" t="str">
        <f t="shared" si="374"/>
        <v>60628</v>
      </c>
      <c r="G1884" s="255">
        <v>10620014</v>
      </c>
      <c r="H1884" s="1" t="s">
        <v>385</v>
      </c>
      <c r="I1884" s="61">
        <v>13</v>
      </c>
      <c r="J1884" s="61">
        <v>7.2</v>
      </c>
      <c r="K1884" s="61">
        <v>8.6</v>
      </c>
      <c r="L1884" s="69">
        <f t="shared" si="375"/>
        <v>0.93600000000000005</v>
      </c>
      <c r="M1884" s="69">
        <f t="shared" si="376"/>
        <v>1.1179999999999999</v>
      </c>
      <c r="N1884" s="56">
        <f>INDEX(Rate_Chart!$A$1:$AK$127,MATCH(Data!J1884,Rate_Chart!$A$1:$A$127,0),MATCH(Data!K1884,Rate_Chart!$A$1:$AK$1,0))</f>
        <v>58.9176</v>
      </c>
      <c r="O1884" s="57">
        <f t="shared" si="377"/>
        <v>765.92880000000002</v>
      </c>
      <c r="P1884" s="58">
        <f t="shared" si="378"/>
        <v>455.54845360824743</v>
      </c>
      <c r="Q1884" s="58">
        <f t="shared" si="379"/>
        <v>303.69896907216497</v>
      </c>
      <c r="R1884" s="66">
        <f t="shared" si="380"/>
        <v>13.403754000000001</v>
      </c>
      <c r="S1884" s="64">
        <f t="shared" si="381"/>
        <v>48.75</v>
      </c>
      <c r="T1884" s="66">
        <f t="shared" si="382"/>
        <v>828.08255400000007</v>
      </c>
      <c r="U1884" s="68">
        <f t="shared" si="383"/>
        <v>63.698658000000009</v>
      </c>
      <c r="V1884" s="68">
        <f t="shared" si="384"/>
        <v>492.5153969072166</v>
      </c>
      <c r="W1884" s="68">
        <f t="shared" si="385"/>
        <v>328.3435979381444</v>
      </c>
    </row>
    <row r="1885" spans="1:23" x14ac:dyDescent="0.25">
      <c r="A1885" s="1" t="s">
        <v>888</v>
      </c>
      <c r="B1885" s="1" t="s">
        <v>394</v>
      </c>
      <c r="C1885" s="1" t="s">
        <v>589</v>
      </c>
      <c r="D1885" s="1" t="s">
        <v>865</v>
      </c>
      <c r="E1885" s="1" t="s">
        <v>354</v>
      </c>
      <c r="F1885" s="62" t="str">
        <f t="shared" si="374"/>
        <v>60628</v>
      </c>
      <c r="G1885" s="255">
        <v>10620014</v>
      </c>
      <c r="H1885" s="1" t="s">
        <v>386</v>
      </c>
      <c r="I1885" s="61">
        <v>16</v>
      </c>
      <c r="J1885" s="61">
        <v>4.2</v>
      </c>
      <c r="K1885" s="61">
        <v>8.1</v>
      </c>
      <c r="L1885" s="69">
        <f t="shared" si="375"/>
        <v>0.67200000000000004</v>
      </c>
      <c r="M1885" s="69">
        <f t="shared" si="376"/>
        <v>1.296</v>
      </c>
      <c r="N1885" s="56">
        <f>INDEX(Rate_Chart!$A$1:$AK$127,MATCH(Data!J1885,Rate_Chart!$A$1:$A$127,0),MATCH(Data!K1885,Rate_Chart!$A$1:$AK$1,0))</f>
        <v>40.033125900000002</v>
      </c>
      <c r="O1885" s="57">
        <f t="shared" si="377"/>
        <v>640.53001440000003</v>
      </c>
      <c r="P1885" s="58">
        <f t="shared" si="378"/>
        <v>417.01172812499999</v>
      </c>
      <c r="Q1885" s="58">
        <f t="shared" si="379"/>
        <v>278.00781875000001</v>
      </c>
      <c r="R1885" s="66">
        <f t="shared" si="380"/>
        <v>11.209275252000001</v>
      </c>
      <c r="S1885" s="64">
        <f t="shared" si="381"/>
        <v>60</v>
      </c>
      <c r="T1885" s="66">
        <f t="shared" si="382"/>
        <v>711.73928965200002</v>
      </c>
      <c r="U1885" s="68">
        <f t="shared" si="383"/>
        <v>44.483705603250002</v>
      </c>
      <c r="V1885" s="68">
        <f t="shared" si="384"/>
        <v>463.37193336718752</v>
      </c>
      <c r="W1885" s="68">
        <f t="shared" si="385"/>
        <v>308.9146222447917</v>
      </c>
    </row>
    <row r="1886" spans="1:23" x14ac:dyDescent="0.25">
      <c r="A1886" s="1" t="s">
        <v>888</v>
      </c>
      <c r="B1886" s="1" t="s">
        <v>395</v>
      </c>
      <c r="C1886" s="1" t="s">
        <v>589</v>
      </c>
      <c r="D1886" s="1" t="s">
        <v>865</v>
      </c>
      <c r="E1886" s="1" t="s">
        <v>354</v>
      </c>
      <c r="F1886" s="62" t="str">
        <f t="shared" si="374"/>
        <v>60628</v>
      </c>
      <c r="G1886" s="255">
        <v>10620014</v>
      </c>
      <c r="H1886" s="1" t="s">
        <v>385</v>
      </c>
      <c r="I1886" s="61">
        <v>4</v>
      </c>
      <c r="J1886" s="61">
        <v>6.7</v>
      </c>
      <c r="K1886" s="61">
        <v>8.8000000000000007</v>
      </c>
      <c r="L1886" s="69">
        <f t="shared" si="375"/>
        <v>0.26800000000000002</v>
      </c>
      <c r="M1886" s="69">
        <f t="shared" si="376"/>
        <v>0.35200000000000004</v>
      </c>
      <c r="N1886" s="56">
        <f>INDEX(Rate_Chart!$A$1:$AK$127,MATCH(Data!J1886,Rate_Chart!$A$1:$A$127,0),MATCH(Data!K1886,Rate_Chart!$A$1:$AK$1,0))</f>
        <v>55.385550000000002</v>
      </c>
      <c r="O1886" s="57">
        <f t="shared" si="377"/>
        <v>221.54220000000001</v>
      </c>
      <c r="P1886" s="58">
        <f t="shared" si="378"/>
        <v>440.73381962864721</v>
      </c>
      <c r="Q1886" s="58">
        <f t="shared" si="379"/>
        <v>293.82254641909816</v>
      </c>
      <c r="R1886" s="66">
        <f t="shared" si="380"/>
        <v>3.8769885000000004</v>
      </c>
      <c r="S1886" s="64">
        <f t="shared" si="381"/>
        <v>15</v>
      </c>
      <c r="T1886" s="66">
        <f t="shared" si="382"/>
        <v>240.41918850000002</v>
      </c>
      <c r="U1886" s="68">
        <f t="shared" si="383"/>
        <v>60.104797125000005</v>
      </c>
      <c r="V1886" s="68">
        <f t="shared" si="384"/>
        <v>478.28751027851456</v>
      </c>
      <c r="W1886" s="68">
        <f t="shared" si="385"/>
        <v>318.85834018567635</v>
      </c>
    </row>
    <row r="1887" spans="1:23" x14ac:dyDescent="0.25">
      <c r="A1887" s="1" t="s">
        <v>888</v>
      </c>
      <c r="B1887" s="1" t="s">
        <v>395</v>
      </c>
      <c r="C1887" s="1" t="s">
        <v>589</v>
      </c>
      <c r="D1887" s="1" t="s">
        <v>865</v>
      </c>
      <c r="E1887" s="1" t="s">
        <v>354</v>
      </c>
      <c r="F1887" s="62" t="str">
        <f t="shared" si="374"/>
        <v>60628</v>
      </c>
      <c r="G1887" s="255">
        <v>10620014</v>
      </c>
      <c r="H1887" s="1" t="s">
        <v>386</v>
      </c>
      <c r="I1887" s="61">
        <v>9</v>
      </c>
      <c r="J1887" s="61">
        <v>4</v>
      </c>
      <c r="K1887" s="61">
        <v>8.1</v>
      </c>
      <c r="L1887" s="69">
        <f t="shared" si="375"/>
        <v>0.36</v>
      </c>
      <c r="M1887" s="69">
        <f t="shared" si="376"/>
        <v>0.72899999999999987</v>
      </c>
      <c r="N1887" s="56">
        <f>INDEX(Rate_Chart!$A$1:$AK$127,MATCH(Data!J1887,Rate_Chart!$A$1:$A$127,0),MATCH(Data!K1887,Rate_Chart!$A$1:$AK$1,0))</f>
        <v>39.199125899999999</v>
      </c>
      <c r="O1887" s="57">
        <f t="shared" si="377"/>
        <v>352.7921331</v>
      </c>
      <c r="P1887" s="58">
        <f t="shared" si="378"/>
        <v>417.01197765957443</v>
      </c>
      <c r="Q1887" s="58">
        <f t="shared" si="379"/>
        <v>278.00798510638293</v>
      </c>
      <c r="R1887" s="66">
        <f t="shared" si="380"/>
        <v>6.1738623292500003</v>
      </c>
      <c r="S1887" s="64">
        <f t="shared" si="381"/>
        <v>33.75</v>
      </c>
      <c r="T1887" s="66">
        <f t="shared" si="382"/>
        <v>392.71599542925003</v>
      </c>
      <c r="U1887" s="68">
        <f t="shared" si="383"/>
        <v>43.635110603250006</v>
      </c>
      <c r="V1887" s="68">
        <f t="shared" si="384"/>
        <v>464.20330428989365</v>
      </c>
      <c r="W1887" s="68">
        <f t="shared" si="385"/>
        <v>309.46886952659577</v>
      </c>
    </row>
    <row r="1888" spans="1:23" x14ac:dyDescent="0.25">
      <c r="A1888" s="1" t="s">
        <v>919</v>
      </c>
      <c r="B1888" s="1" t="s">
        <v>394</v>
      </c>
      <c r="C1888" s="1" t="s">
        <v>589</v>
      </c>
      <c r="D1888" s="1" t="s">
        <v>865</v>
      </c>
      <c r="E1888" s="1" t="s">
        <v>354</v>
      </c>
      <c r="F1888" s="62" t="str">
        <f t="shared" si="374"/>
        <v>60628</v>
      </c>
      <c r="G1888" s="255">
        <v>10620014</v>
      </c>
      <c r="H1888" s="1" t="s">
        <v>385</v>
      </c>
      <c r="I1888" s="61">
        <v>11</v>
      </c>
      <c r="J1888" s="61">
        <v>6.4</v>
      </c>
      <c r="K1888" s="61">
        <v>8.6</v>
      </c>
      <c r="L1888" s="69">
        <f t="shared" si="375"/>
        <v>0.70400000000000007</v>
      </c>
      <c r="M1888" s="69">
        <f t="shared" si="376"/>
        <v>0.94599999999999995</v>
      </c>
      <c r="N1888" s="56">
        <f>INDEX(Rate_Chart!$A$1:$AK$127,MATCH(Data!J1888,Rate_Chart!$A$1:$A$127,0),MATCH(Data!K1888,Rate_Chart!$A$1:$AK$1,0))</f>
        <v>52.371199999999995</v>
      </c>
      <c r="O1888" s="57">
        <f t="shared" si="377"/>
        <v>576.08319999999992</v>
      </c>
      <c r="P1888" s="58">
        <f t="shared" si="378"/>
        <v>431.6307692307692</v>
      </c>
      <c r="Q1888" s="58">
        <f t="shared" si="379"/>
        <v>287.75384615384615</v>
      </c>
      <c r="R1888" s="66">
        <f t="shared" si="380"/>
        <v>10.081455999999999</v>
      </c>
      <c r="S1888" s="64">
        <f t="shared" si="381"/>
        <v>41.25</v>
      </c>
      <c r="T1888" s="66">
        <f t="shared" si="382"/>
        <v>627.41465599999992</v>
      </c>
      <c r="U1888" s="68">
        <f t="shared" si="383"/>
        <v>57.03769599999999</v>
      </c>
      <c r="V1888" s="68">
        <f t="shared" si="384"/>
        <v>470.09090109890104</v>
      </c>
      <c r="W1888" s="68">
        <f t="shared" si="385"/>
        <v>313.39393406593405</v>
      </c>
    </row>
    <row r="1889" spans="1:23" x14ac:dyDescent="0.25">
      <c r="A1889" s="1" t="s">
        <v>919</v>
      </c>
      <c r="B1889" s="1" t="s">
        <v>394</v>
      </c>
      <c r="C1889" s="1" t="s">
        <v>589</v>
      </c>
      <c r="D1889" s="1" t="s">
        <v>865</v>
      </c>
      <c r="E1889" s="1" t="s">
        <v>354</v>
      </c>
      <c r="F1889" s="62" t="str">
        <f t="shared" si="374"/>
        <v>60628</v>
      </c>
      <c r="G1889" s="255">
        <v>10620014</v>
      </c>
      <c r="H1889" s="1" t="s">
        <v>386</v>
      </c>
      <c r="I1889" s="61">
        <v>15</v>
      </c>
      <c r="J1889" s="61">
        <v>4</v>
      </c>
      <c r="K1889" s="61">
        <v>8.1</v>
      </c>
      <c r="L1889" s="69">
        <f t="shared" si="375"/>
        <v>0.6</v>
      </c>
      <c r="M1889" s="69">
        <f t="shared" si="376"/>
        <v>1.2150000000000001</v>
      </c>
      <c r="N1889" s="56">
        <f>INDEX(Rate_Chart!$A$1:$AK$127,MATCH(Data!J1889,Rate_Chart!$A$1:$A$127,0),MATCH(Data!K1889,Rate_Chart!$A$1:$AK$1,0))</f>
        <v>39.199125899999999</v>
      </c>
      <c r="O1889" s="57">
        <f t="shared" si="377"/>
        <v>587.98688849999996</v>
      </c>
      <c r="P1889" s="58">
        <f t="shared" si="378"/>
        <v>417.01197765957443</v>
      </c>
      <c r="Q1889" s="58">
        <f t="shared" si="379"/>
        <v>278.00798510638293</v>
      </c>
      <c r="R1889" s="66">
        <f t="shared" si="380"/>
        <v>10.289770548750001</v>
      </c>
      <c r="S1889" s="64">
        <f t="shared" si="381"/>
        <v>56.25</v>
      </c>
      <c r="T1889" s="66">
        <f t="shared" si="382"/>
        <v>654.52665904874993</v>
      </c>
      <c r="U1889" s="68">
        <f t="shared" si="383"/>
        <v>43.635110603249998</v>
      </c>
      <c r="V1889" s="68">
        <f t="shared" si="384"/>
        <v>464.20330428989359</v>
      </c>
      <c r="W1889" s="68">
        <f t="shared" si="385"/>
        <v>309.46886952659571</v>
      </c>
    </row>
    <row r="1890" spans="1:23" x14ac:dyDescent="0.25">
      <c r="A1890" s="1" t="s">
        <v>919</v>
      </c>
      <c r="B1890" s="1" t="s">
        <v>395</v>
      </c>
      <c r="C1890" s="1" t="s">
        <v>589</v>
      </c>
      <c r="D1890" s="1" t="s">
        <v>865</v>
      </c>
      <c r="E1890" s="1" t="s">
        <v>354</v>
      </c>
      <c r="F1890" s="62" t="str">
        <f t="shared" si="374"/>
        <v>60628</v>
      </c>
      <c r="G1890" s="255">
        <v>10620014</v>
      </c>
      <c r="H1890" s="1" t="s">
        <v>385</v>
      </c>
      <c r="I1890" s="61">
        <v>6</v>
      </c>
      <c r="J1890" s="61">
        <v>7.6</v>
      </c>
      <c r="K1890" s="61">
        <v>8.8000000000000007</v>
      </c>
      <c r="L1890" s="69">
        <f t="shared" si="375"/>
        <v>0.45599999999999996</v>
      </c>
      <c r="M1890" s="69">
        <f t="shared" si="376"/>
        <v>0.52800000000000002</v>
      </c>
      <c r="N1890" s="56">
        <f>INDEX(Rate_Chart!$A$1:$AK$127,MATCH(Data!J1890,Rate_Chart!$A$1:$A$127,0),MATCH(Data!K1890,Rate_Chart!$A$1:$AK$1,0))</f>
        <v>62.825400000000002</v>
      </c>
      <c r="O1890" s="57">
        <f t="shared" si="377"/>
        <v>376.95240000000001</v>
      </c>
      <c r="P1890" s="58">
        <f t="shared" si="378"/>
        <v>466.5252475247525</v>
      </c>
      <c r="Q1890" s="58">
        <f t="shared" si="379"/>
        <v>311.01683168316833</v>
      </c>
      <c r="R1890" s="66">
        <f t="shared" si="380"/>
        <v>6.5966670000000009</v>
      </c>
      <c r="S1890" s="64">
        <f t="shared" si="381"/>
        <v>22.5</v>
      </c>
      <c r="T1890" s="66">
        <f t="shared" si="382"/>
        <v>406.04906700000004</v>
      </c>
      <c r="U1890" s="68">
        <f t="shared" si="383"/>
        <v>67.674844500000006</v>
      </c>
      <c r="V1890" s="68">
        <f t="shared" si="384"/>
        <v>502.53597400990105</v>
      </c>
      <c r="W1890" s="68">
        <f t="shared" si="385"/>
        <v>335.02398267326737</v>
      </c>
    </row>
    <row r="1891" spans="1:23" x14ac:dyDescent="0.25">
      <c r="A1891" s="1" t="s">
        <v>919</v>
      </c>
      <c r="B1891" s="1" t="s">
        <v>395</v>
      </c>
      <c r="C1891" s="1" t="s">
        <v>589</v>
      </c>
      <c r="D1891" s="1" t="s">
        <v>865</v>
      </c>
      <c r="E1891" s="1" t="s">
        <v>354</v>
      </c>
      <c r="F1891" s="62" t="str">
        <f t="shared" si="374"/>
        <v>60628</v>
      </c>
      <c r="G1891" s="255">
        <v>10620014</v>
      </c>
      <c r="H1891" s="1" t="s">
        <v>386</v>
      </c>
      <c r="I1891" s="61">
        <v>9</v>
      </c>
      <c r="J1891" s="61">
        <v>4.0999999999999996</v>
      </c>
      <c r="K1891" s="61">
        <v>8.1</v>
      </c>
      <c r="L1891" s="69">
        <f t="shared" si="375"/>
        <v>0.36899999999999999</v>
      </c>
      <c r="M1891" s="69">
        <f t="shared" si="376"/>
        <v>0.72899999999999987</v>
      </c>
      <c r="N1891" s="56">
        <f>INDEX(Rate_Chart!$A$1:$AK$127,MATCH(Data!J1891,Rate_Chart!$A$1:$A$127,0),MATCH(Data!K1891,Rate_Chart!$A$1:$AK$1,0))</f>
        <v>39.6161259</v>
      </c>
      <c r="O1891" s="57">
        <f t="shared" si="377"/>
        <v>356.54513309999999</v>
      </c>
      <c r="P1891" s="58">
        <f t="shared" si="378"/>
        <v>417.01185157894736</v>
      </c>
      <c r="Q1891" s="58">
        <f t="shared" si="379"/>
        <v>278.00790105263155</v>
      </c>
      <c r="R1891" s="66">
        <f t="shared" si="380"/>
        <v>6.2395398292499999</v>
      </c>
      <c r="S1891" s="64">
        <f t="shared" si="381"/>
        <v>33.75</v>
      </c>
      <c r="T1891" s="66">
        <f t="shared" si="382"/>
        <v>396.53467292925001</v>
      </c>
      <c r="U1891" s="68">
        <f t="shared" si="383"/>
        <v>44.05940810325</v>
      </c>
      <c r="V1891" s="68">
        <f t="shared" si="384"/>
        <v>463.78324319210526</v>
      </c>
      <c r="W1891" s="68">
        <f t="shared" si="385"/>
        <v>309.18882879473682</v>
      </c>
    </row>
    <row r="1892" spans="1:23" x14ac:dyDescent="0.25">
      <c r="A1892" s="1" t="s">
        <v>920</v>
      </c>
      <c r="B1892" s="1" t="s">
        <v>394</v>
      </c>
      <c r="C1892" s="1" t="s">
        <v>589</v>
      </c>
      <c r="D1892" s="1" t="s">
        <v>865</v>
      </c>
      <c r="E1892" s="1" t="s">
        <v>354</v>
      </c>
      <c r="F1892" s="62" t="str">
        <f t="shared" si="374"/>
        <v>60628</v>
      </c>
      <c r="G1892" s="255">
        <v>10620014</v>
      </c>
      <c r="H1892" s="1" t="s">
        <v>385</v>
      </c>
      <c r="I1892" s="61">
        <v>8</v>
      </c>
      <c r="J1892" s="61">
        <v>6.5</v>
      </c>
      <c r="K1892" s="61">
        <v>8.8000000000000007</v>
      </c>
      <c r="L1892" s="69">
        <f t="shared" si="375"/>
        <v>0.52</v>
      </c>
      <c r="M1892" s="69">
        <f t="shared" si="376"/>
        <v>0.70400000000000007</v>
      </c>
      <c r="N1892" s="56">
        <f>INDEX(Rate_Chart!$A$1:$AK$127,MATCH(Data!J1892,Rate_Chart!$A$1:$A$127,0),MATCH(Data!K1892,Rate_Chart!$A$1:$AK$1,0))</f>
        <v>53.732250000000001</v>
      </c>
      <c r="O1892" s="57">
        <f t="shared" si="377"/>
        <v>429.858</v>
      </c>
      <c r="P1892" s="58">
        <f t="shared" si="378"/>
        <v>434.49258760107813</v>
      </c>
      <c r="Q1892" s="58">
        <f t="shared" si="379"/>
        <v>289.66172506738542</v>
      </c>
      <c r="R1892" s="66">
        <f t="shared" si="380"/>
        <v>7.5225150000000012</v>
      </c>
      <c r="S1892" s="64">
        <f t="shared" si="381"/>
        <v>30</v>
      </c>
      <c r="T1892" s="66">
        <f t="shared" si="382"/>
        <v>467.380515</v>
      </c>
      <c r="U1892" s="68">
        <f t="shared" si="383"/>
        <v>58.422564375</v>
      </c>
      <c r="V1892" s="68">
        <f t="shared" si="384"/>
        <v>472.41965801886789</v>
      </c>
      <c r="W1892" s="68">
        <f t="shared" si="385"/>
        <v>314.94643867924526</v>
      </c>
    </row>
    <row r="1893" spans="1:23" x14ac:dyDescent="0.25">
      <c r="A1893" s="1" t="s">
        <v>920</v>
      </c>
      <c r="B1893" s="1" t="s">
        <v>394</v>
      </c>
      <c r="C1893" s="1" t="s">
        <v>589</v>
      </c>
      <c r="D1893" s="1" t="s">
        <v>865</v>
      </c>
      <c r="E1893" s="1" t="s">
        <v>354</v>
      </c>
      <c r="F1893" s="62" t="str">
        <f t="shared" si="374"/>
        <v>60628</v>
      </c>
      <c r="G1893" s="255">
        <v>10620014</v>
      </c>
      <c r="H1893" s="1" t="s">
        <v>386</v>
      </c>
      <c r="I1893" s="61">
        <v>17</v>
      </c>
      <c r="J1893" s="61">
        <v>3.7</v>
      </c>
      <c r="K1893" s="61">
        <v>8.1</v>
      </c>
      <c r="L1893" s="69">
        <f t="shared" si="375"/>
        <v>0.629</v>
      </c>
      <c r="M1893" s="69">
        <f t="shared" si="376"/>
        <v>1.3769999999999998</v>
      </c>
      <c r="N1893" s="56">
        <f>INDEX(Rate_Chart!$A$1:$AK$127,MATCH(Data!J1893,Rate_Chart!$A$1:$A$127,0),MATCH(Data!K1893,Rate_Chart!$A$1:$AK$1,0))</f>
        <v>37.948125900000008</v>
      </c>
      <c r="O1893" s="57">
        <f t="shared" si="377"/>
        <v>645.11814030000016</v>
      </c>
      <c r="P1893" s="58">
        <f t="shared" si="378"/>
        <v>417.01237252747262</v>
      </c>
      <c r="Q1893" s="58">
        <f t="shared" si="379"/>
        <v>278.00824835164843</v>
      </c>
      <c r="R1893" s="66">
        <f t="shared" si="380"/>
        <v>11.289567455250005</v>
      </c>
      <c r="S1893" s="64">
        <f t="shared" si="381"/>
        <v>63.75</v>
      </c>
      <c r="T1893" s="66">
        <f t="shared" si="382"/>
        <v>720.15770775525016</v>
      </c>
      <c r="U1893" s="68">
        <f t="shared" si="383"/>
        <v>42.362218103250008</v>
      </c>
      <c r="V1893" s="68">
        <f t="shared" si="384"/>
        <v>465.51888025549459</v>
      </c>
      <c r="W1893" s="68">
        <f t="shared" si="385"/>
        <v>310.34592017032975</v>
      </c>
    </row>
    <row r="1894" spans="1:23" x14ac:dyDescent="0.25">
      <c r="A1894" s="1" t="s">
        <v>920</v>
      </c>
      <c r="B1894" s="1" t="s">
        <v>395</v>
      </c>
      <c r="C1894" s="1" t="s">
        <v>589</v>
      </c>
      <c r="D1894" s="1" t="s">
        <v>865</v>
      </c>
      <c r="E1894" s="1" t="s">
        <v>354</v>
      </c>
      <c r="F1894" s="62" t="str">
        <f t="shared" si="374"/>
        <v>60628</v>
      </c>
      <c r="G1894" s="255">
        <v>10620014</v>
      </c>
      <c r="H1894" s="1" t="s">
        <v>385</v>
      </c>
      <c r="I1894" s="61">
        <v>4</v>
      </c>
      <c r="J1894" s="61">
        <v>6.5</v>
      </c>
      <c r="K1894" s="61">
        <v>8.8000000000000007</v>
      </c>
      <c r="L1894" s="69">
        <f t="shared" si="375"/>
        <v>0.26</v>
      </c>
      <c r="M1894" s="69">
        <f t="shared" si="376"/>
        <v>0.35200000000000004</v>
      </c>
      <c r="N1894" s="56">
        <f>INDEX(Rate_Chart!$A$1:$AK$127,MATCH(Data!J1894,Rate_Chart!$A$1:$A$127,0),MATCH(Data!K1894,Rate_Chart!$A$1:$AK$1,0))</f>
        <v>53.732250000000001</v>
      </c>
      <c r="O1894" s="57">
        <f t="shared" si="377"/>
        <v>214.929</v>
      </c>
      <c r="P1894" s="58">
        <f t="shared" si="378"/>
        <v>434.49258760107813</v>
      </c>
      <c r="Q1894" s="58">
        <f t="shared" si="379"/>
        <v>289.66172506738542</v>
      </c>
      <c r="R1894" s="66">
        <f t="shared" si="380"/>
        <v>3.7612575000000006</v>
      </c>
      <c r="S1894" s="64">
        <f t="shared" si="381"/>
        <v>15</v>
      </c>
      <c r="T1894" s="66">
        <f t="shared" si="382"/>
        <v>233.6902575</v>
      </c>
      <c r="U1894" s="68">
        <f t="shared" si="383"/>
        <v>58.422564375</v>
      </c>
      <c r="V1894" s="68">
        <f t="shared" si="384"/>
        <v>472.41965801886789</v>
      </c>
      <c r="W1894" s="68">
        <f t="shared" si="385"/>
        <v>314.94643867924526</v>
      </c>
    </row>
    <row r="1895" spans="1:23" x14ac:dyDescent="0.25">
      <c r="A1895" s="1" t="s">
        <v>920</v>
      </c>
      <c r="B1895" s="1" t="s">
        <v>395</v>
      </c>
      <c r="C1895" s="1" t="s">
        <v>589</v>
      </c>
      <c r="D1895" s="1" t="s">
        <v>865</v>
      </c>
      <c r="E1895" s="1" t="s">
        <v>354</v>
      </c>
      <c r="F1895" s="62" t="str">
        <f t="shared" si="374"/>
        <v>60628</v>
      </c>
      <c r="G1895" s="255">
        <v>10620014</v>
      </c>
      <c r="H1895" s="1" t="s">
        <v>386</v>
      </c>
      <c r="I1895" s="61">
        <v>10</v>
      </c>
      <c r="J1895" s="61">
        <v>3.9</v>
      </c>
      <c r="K1895" s="61">
        <v>8.1</v>
      </c>
      <c r="L1895" s="69">
        <f t="shared" si="375"/>
        <v>0.39</v>
      </c>
      <c r="M1895" s="69">
        <f t="shared" si="376"/>
        <v>0.81</v>
      </c>
      <c r="N1895" s="56">
        <f>INDEX(Rate_Chart!$A$1:$AK$127,MATCH(Data!J1895,Rate_Chart!$A$1:$A$127,0),MATCH(Data!K1895,Rate_Chart!$A$1:$AK$1,0))</f>
        <v>38.782125900000004</v>
      </c>
      <c r="O1895" s="57">
        <f t="shared" si="377"/>
        <v>387.82125900000005</v>
      </c>
      <c r="P1895" s="58">
        <f t="shared" si="378"/>
        <v>417.01210645161296</v>
      </c>
      <c r="Q1895" s="58">
        <f t="shared" si="379"/>
        <v>278.00807096774196</v>
      </c>
      <c r="R1895" s="66">
        <f t="shared" si="380"/>
        <v>6.7868720325000016</v>
      </c>
      <c r="S1895" s="64">
        <f t="shared" si="381"/>
        <v>37.5</v>
      </c>
      <c r="T1895" s="66">
        <f t="shared" si="382"/>
        <v>432.10813103250007</v>
      </c>
      <c r="U1895" s="68">
        <f t="shared" si="383"/>
        <v>43.210813103250004</v>
      </c>
      <c r="V1895" s="68">
        <f t="shared" si="384"/>
        <v>464.63239895967746</v>
      </c>
      <c r="W1895" s="68">
        <f t="shared" si="385"/>
        <v>309.75493263978495</v>
      </c>
    </row>
    <row r="1896" spans="1:23" x14ac:dyDescent="0.25">
      <c r="A1896" s="1" t="s">
        <v>922</v>
      </c>
      <c r="B1896" s="1" t="s">
        <v>394</v>
      </c>
      <c r="C1896" s="1" t="s">
        <v>589</v>
      </c>
      <c r="D1896" s="1" t="s">
        <v>865</v>
      </c>
      <c r="E1896" s="1" t="s">
        <v>354</v>
      </c>
      <c r="F1896" s="62" t="str">
        <f t="shared" si="374"/>
        <v>60628</v>
      </c>
      <c r="G1896" s="255">
        <v>10620014</v>
      </c>
      <c r="H1896" s="1" t="s">
        <v>385</v>
      </c>
      <c r="I1896" s="61">
        <v>35</v>
      </c>
      <c r="J1896" s="61">
        <v>5.8</v>
      </c>
      <c r="K1896" s="61">
        <v>8.4</v>
      </c>
      <c r="L1896" s="69">
        <f t="shared" si="375"/>
        <v>2.0299999999999998</v>
      </c>
      <c r="M1896" s="69">
        <f t="shared" si="376"/>
        <v>2.94</v>
      </c>
      <c r="N1896" s="56">
        <f>INDEX(Rate_Chart!$A$1:$AK$127,MATCH(Data!J1896,Rate_Chart!$A$1:$A$127,0),MATCH(Data!K1896,Rate_Chart!$A$1:$AK$1,0))</f>
        <v>46.9771</v>
      </c>
      <c r="O1896" s="57">
        <f t="shared" si="377"/>
        <v>1644.1985</v>
      </c>
      <c r="P1896" s="58">
        <f t="shared" si="378"/>
        <v>412.07982456140354</v>
      </c>
      <c r="Q1896" s="58">
        <f t="shared" si="379"/>
        <v>274.71988304093571</v>
      </c>
      <c r="R1896" s="66">
        <f t="shared" si="380"/>
        <v>28.773473750000001</v>
      </c>
      <c r="S1896" s="64">
        <f t="shared" si="381"/>
        <v>131.25</v>
      </c>
      <c r="T1896" s="66">
        <f t="shared" si="382"/>
        <v>1804.22197375</v>
      </c>
      <c r="U1896" s="68">
        <f t="shared" si="383"/>
        <v>51.549199250000001</v>
      </c>
      <c r="V1896" s="68">
        <f t="shared" si="384"/>
        <v>452.18595833333336</v>
      </c>
      <c r="W1896" s="68">
        <f t="shared" si="385"/>
        <v>301.45730555555559</v>
      </c>
    </row>
    <row r="1897" spans="1:23" x14ac:dyDescent="0.25">
      <c r="A1897" s="1" t="s">
        <v>923</v>
      </c>
      <c r="B1897" s="1" t="s">
        <v>394</v>
      </c>
      <c r="C1897" s="1" t="s">
        <v>589</v>
      </c>
      <c r="D1897" s="1" t="s">
        <v>865</v>
      </c>
      <c r="E1897" s="1" t="s">
        <v>354</v>
      </c>
      <c r="F1897" s="62" t="str">
        <f t="shared" si="374"/>
        <v>60628</v>
      </c>
      <c r="G1897" s="255">
        <v>10620014</v>
      </c>
      <c r="H1897" s="1" t="s">
        <v>386</v>
      </c>
      <c r="I1897" s="61">
        <v>35</v>
      </c>
      <c r="J1897" s="61">
        <v>5.0999999999999996</v>
      </c>
      <c r="K1897" s="61">
        <v>8.4</v>
      </c>
      <c r="L1897" s="69">
        <f t="shared" si="375"/>
        <v>1.7849999999999999</v>
      </c>
      <c r="M1897" s="69">
        <f t="shared" si="376"/>
        <v>2.94</v>
      </c>
      <c r="N1897" s="56">
        <f>INDEX(Rate_Chart!$A$1:$AK$127,MATCH(Data!J1897,Rate_Chart!$A$1:$A$127,0),MATCH(Data!K1897,Rate_Chart!$A$1:$AK$1,0))</f>
        <v>44.620167600000002</v>
      </c>
      <c r="O1897" s="57">
        <f t="shared" si="377"/>
        <v>1561.705866</v>
      </c>
      <c r="P1897" s="58">
        <f t="shared" si="378"/>
        <v>417.01091214953271</v>
      </c>
      <c r="Q1897" s="58">
        <f t="shared" si="379"/>
        <v>278.00727476635512</v>
      </c>
      <c r="R1897" s="66">
        <f t="shared" si="380"/>
        <v>27.329852655000003</v>
      </c>
      <c r="S1897" s="64">
        <f t="shared" si="381"/>
        <v>131.25</v>
      </c>
      <c r="T1897" s="66">
        <f t="shared" si="382"/>
        <v>1720.285718655</v>
      </c>
      <c r="U1897" s="68">
        <f t="shared" si="383"/>
        <v>49.151020533000001</v>
      </c>
      <c r="V1897" s="68">
        <f t="shared" si="384"/>
        <v>459.35533208411215</v>
      </c>
      <c r="W1897" s="68">
        <f t="shared" si="385"/>
        <v>306.23688805607475</v>
      </c>
    </row>
    <row r="1898" spans="1:23" x14ac:dyDescent="0.25">
      <c r="A1898" s="1" t="s">
        <v>924</v>
      </c>
      <c r="B1898" s="1" t="s">
        <v>394</v>
      </c>
      <c r="C1898" s="1" t="s">
        <v>589</v>
      </c>
      <c r="D1898" s="1" t="s">
        <v>865</v>
      </c>
      <c r="E1898" s="1" t="s">
        <v>354</v>
      </c>
      <c r="F1898" s="62" t="str">
        <f t="shared" si="374"/>
        <v>60628</v>
      </c>
      <c r="G1898" s="255">
        <v>10620014</v>
      </c>
      <c r="H1898" s="1" t="s">
        <v>386</v>
      </c>
      <c r="I1898" s="61">
        <v>38</v>
      </c>
      <c r="J1898" s="61">
        <v>4.5</v>
      </c>
      <c r="K1898" s="61">
        <v>8.1</v>
      </c>
      <c r="L1898" s="69">
        <f t="shared" si="375"/>
        <v>1.71</v>
      </c>
      <c r="M1898" s="69">
        <f t="shared" si="376"/>
        <v>3.0780000000000003</v>
      </c>
      <c r="N1898" s="56">
        <f>INDEX(Rate_Chart!$A$1:$AK$127,MATCH(Data!J1898,Rate_Chart!$A$1:$A$127,0),MATCH(Data!K1898,Rate_Chart!$A$1:$AK$1,0))</f>
        <v>41.284125900000006</v>
      </c>
      <c r="O1898" s="57">
        <f t="shared" si="377"/>
        <v>1568.7967842000003</v>
      </c>
      <c r="P1898" s="58">
        <f t="shared" si="378"/>
        <v>417.01137272727277</v>
      </c>
      <c r="Q1898" s="58">
        <f t="shared" si="379"/>
        <v>278.00758181818185</v>
      </c>
      <c r="R1898" s="66">
        <f t="shared" si="380"/>
        <v>27.453943723500007</v>
      </c>
      <c r="S1898" s="64">
        <f t="shared" si="381"/>
        <v>142.5</v>
      </c>
      <c r="T1898" s="66">
        <f t="shared" si="382"/>
        <v>1738.7507279235003</v>
      </c>
      <c r="U1898" s="68">
        <f t="shared" si="383"/>
        <v>45.756598103250006</v>
      </c>
      <c r="V1898" s="68">
        <f t="shared" si="384"/>
        <v>462.18785962878792</v>
      </c>
      <c r="W1898" s="68">
        <f t="shared" si="385"/>
        <v>308.12523975252526</v>
      </c>
    </row>
    <row r="1899" spans="1:23" x14ac:dyDescent="0.25">
      <c r="A1899" s="1" t="s">
        <v>924</v>
      </c>
      <c r="B1899" s="1" t="s">
        <v>395</v>
      </c>
      <c r="C1899" s="1" t="s">
        <v>589</v>
      </c>
      <c r="D1899" s="1" t="s">
        <v>865</v>
      </c>
      <c r="E1899" s="1" t="s">
        <v>354</v>
      </c>
      <c r="F1899" s="62" t="str">
        <f t="shared" si="374"/>
        <v>60628</v>
      </c>
      <c r="G1899" s="255">
        <v>10620014</v>
      </c>
      <c r="H1899" s="1" t="s">
        <v>386</v>
      </c>
      <c r="I1899" s="61">
        <v>19</v>
      </c>
      <c r="J1899" s="61">
        <v>4.2</v>
      </c>
      <c r="K1899" s="61">
        <v>8.1</v>
      </c>
      <c r="L1899" s="69">
        <f t="shared" si="375"/>
        <v>0.79799999999999993</v>
      </c>
      <c r="M1899" s="69">
        <f t="shared" si="376"/>
        <v>1.5390000000000001</v>
      </c>
      <c r="N1899" s="56">
        <f>INDEX(Rate_Chart!$A$1:$AK$127,MATCH(Data!J1899,Rate_Chart!$A$1:$A$127,0),MATCH(Data!K1899,Rate_Chart!$A$1:$AK$1,0))</f>
        <v>40.033125900000002</v>
      </c>
      <c r="O1899" s="57">
        <f t="shared" si="377"/>
        <v>760.62939210000002</v>
      </c>
      <c r="P1899" s="58">
        <f t="shared" si="378"/>
        <v>417.01172812499999</v>
      </c>
      <c r="Q1899" s="58">
        <f t="shared" si="379"/>
        <v>278.00781875000001</v>
      </c>
      <c r="R1899" s="66">
        <f t="shared" si="380"/>
        <v>13.311014361750001</v>
      </c>
      <c r="S1899" s="64">
        <f t="shared" si="381"/>
        <v>71.25</v>
      </c>
      <c r="T1899" s="66">
        <f t="shared" si="382"/>
        <v>845.19040646175006</v>
      </c>
      <c r="U1899" s="68">
        <f t="shared" si="383"/>
        <v>44.483705603250002</v>
      </c>
      <c r="V1899" s="68">
        <f t="shared" si="384"/>
        <v>463.37193336718752</v>
      </c>
      <c r="W1899" s="68">
        <f t="shared" si="385"/>
        <v>308.9146222447917</v>
      </c>
    </row>
    <row r="1900" spans="1:23" x14ac:dyDescent="0.25">
      <c r="A1900" s="1" t="s">
        <v>921</v>
      </c>
      <c r="B1900" s="1" t="s">
        <v>394</v>
      </c>
      <c r="C1900" s="1" t="s">
        <v>589</v>
      </c>
      <c r="D1900" s="1" t="s">
        <v>702</v>
      </c>
      <c r="E1900" s="1" t="s">
        <v>703</v>
      </c>
      <c r="F1900" s="62" t="str">
        <f t="shared" si="374"/>
        <v>60646</v>
      </c>
      <c r="G1900" s="255">
        <v>10620100</v>
      </c>
      <c r="H1900" s="1" t="s">
        <v>385</v>
      </c>
      <c r="I1900" s="61">
        <v>50</v>
      </c>
      <c r="J1900" s="61">
        <v>6.8</v>
      </c>
      <c r="K1900" s="61">
        <v>9</v>
      </c>
      <c r="L1900" s="69">
        <f t="shared" si="375"/>
        <v>3.4</v>
      </c>
      <c r="M1900" s="69">
        <f t="shared" si="376"/>
        <v>4.5</v>
      </c>
      <c r="N1900" s="56">
        <f>INDEX(Rate_Chart!$A$1:$AK$127,MATCH(Data!J1900,Rate_Chart!$A$1:$A$127,0),MATCH(Data!K1900,Rate_Chart!$A$1:$AK$1,0))</f>
        <v>56.78</v>
      </c>
      <c r="O1900" s="57">
        <f t="shared" si="377"/>
        <v>2839</v>
      </c>
      <c r="P1900" s="58">
        <f t="shared" si="378"/>
        <v>443.59375</v>
      </c>
      <c r="Q1900" s="58">
        <f t="shared" si="379"/>
        <v>295.72916666666669</v>
      </c>
      <c r="R1900" s="66">
        <f t="shared" si="380"/>
        <v>49.682500000000005</v>
      </c>
      <c r="S1900" s="64">
        <f t="shared" si="381"/>
        <v>187.5</v>
      </c>
      <c r="T1900" s="66">
        <f t="shared" si="382"/>
        <v>3076.1824999999999</v>
      </c>
      <c r="U1900" s="68">
        <f t="shared" si="383"/>
        <v>61.523649999999996</v>
      </c>
      <c r="V1900" s="68">
        <f t="shared" si="384"/>
        <v>480.65351562499995</v>
      </c>
      <c r="W1900" s="68">
        <f t="shared" si="385"/>
        <v>320.4356770833333</v>
      </c>
    </row>
    <row r="1901" spans="1:23" x14ac:dyDescent="0.25">
      <c r="A1901" s="1" t="s">
        <v>921</v>
      </c>
      <c r="B1901" s="1" t="s">
        <v>395</v>
      </c>
      <c r="C1901" s="1" t="s">
        <v>589</v>
      </c>
      <c r="D1901" s="1" t="s">
        <v>702</v>
      </c>
      <c r="E1901" s="1" t="s">
        <v>703</v>
      </c>
      <c r="F1901" s="62" t="str">
        <f t="shared" si="374"/>
        <v>60646</v>
      </c>
      <c r="G1901" s="255">
        <v>10620100</v>
      </c>
      <c r="H1901" s="1" t="s">
        <v>385</v>
      </c>
      <c r="I1901" s="61">
        <v>50</v>
      </c>
      <c r="J1901" s="61">
        <v>6.8</v>
      </c>
      <c r="K1901" s="61">
        <v>9</v>
      </c>
      <c r="L1901" s="69">
        <f t="shared" si="375"/>
        <v>3.4</v>
      </c>
      <c r="M1901" s="69">
        <f t="shared" si="376"/>
        <v>4.5</v>
      </c>
      <c r="N1901" s="56">
        <f>INDEX(Rate_Chart!$A$1:$AK$127,MATCH(Data!J1901,Rate_Chart!$A$1:$A$127,0),MATCH(Data!K1901,Rate_Chart!$A$1:$AK$1,0))</f>
        <v>56.78</v>
      </c>
      <c r="O1901" s="57">
        <f t="shared" si="377"/>
        <v>2839</v>
      </c>
      <c r="P1901" s="58">
        <f t="shared" si="378"/>
        <v>443.59375</v>
      </c>
      <c r="Q1901" s="58">
        <f t="shared" si="379"/>
        <v>295.72916666666669</v>
      </c>
      <c r="R1901" s="66">
        <f t="shared" si="380"/>
        <v>49.682500000000005</v>
      </c>
      <c r="S1901" s="64">
        <f t="shared" si="381"/>
        <v>187.5</v>
      </c>
      <c r="T1901" s="66">
        <f t="shared" si="382"/>
        <v>3076.1824999999999</v>
      </c>
      <c r="U1901" s="68">
        <f t="shared" si="383"/>
        <v>61.523649999999996</v>
      </c>
      <c r="V1901" s="68">
        <f t="shared" si="384"/>
        <v>480.65351562499995</v>
      </c>
      <c r="W1901" s="68">
        <f t="shared" si="385"/>
        <v>320.4356770833333</v>
      </c>
    </row>
    <row r="1902" spans="1:23" x14ac:dyDescent="0.25">
      <c r="A1902" s="1" t="s">
        <v>902</v>
      </c>
      <c r="B1902" s="1" t="s">
        <v>394</v>
      </c>
      <c r="C1902" s="1" t="s">
        <v>589</v>
      </c>
      <c r="D1902" s="1" t="s">
        <v>702</v>
      </c>
      <c r="E1902" s="1" t="s">
        <v>703</v>
      </c>
      <c r="F1902" s="62" t="str">
        <f t="shared" si="374"/>
        <v>60646</v>
      </c>
      <c r="G1902" s="255">
        <v>10620100</v>
      </c>
      <c r="H1902" s="1" t="s">
        <v>385</v>
      </c>
      <c r="I1902" s="61">
        <v>50</v>
      </c>
      <c r="J1902" s="61">
        <v>6.8</v>
      </c>
      <c r="K1902" s="61">
        <v>9</v>
      </c>
      <c r="L1902" s="69">
        <f t="shared" si="375"/>
        <v>3.4</v>
      </c>
      <c r="M1902" s="69">
        <f t="shared" si="376"/>
        <v>4.5</v>
      </c>
      <c r="N1902" s="56">
        <f>INDEX(Rate_Chart!$A$1:$AK$127,MATCH(Data!J1902,Rate_Chart!$A$1:$A$127,0),MATCH(Data!K1902,Rate_Chart!$A$1:$AK$1,0))</f>
        <v>56.78</v>
      </c>
      <c r="O1902" s="57">
        <f t="shared" si="377"/>
        <v>2839</v>
      </c>
      <c r="P1902" s="58">
        <f t="shared" si="378"/>
        <v>443.59375</v>
      </c>
      <c r="Q1902" s="58">
        <f t="shared" si="379"/>
        <v>295.72916666666669</v>
      </c>
      <c r="R1902" s="66">
        <f t="shared" si="380"/>
        <v>49.682500000000005</v>
      </c>
      <c r="S1902" s="64">
        <f t="shared" si="381"/>
        <v>187.5</v>
      </c>
      <c r="T1902" s="66">
        <f t="shared" si="382"/>
        <v>3076.1824999999999</v>
      </c>
      <c r="U1902" s="68">
        <f t="shared" si="383"/>
        <v>61.523649999999996</v>
      </c>
      <c r="V1902" s="68">
        <f t="shared" si="384"/>
        <v>480.65351562499995</v>
      </c>
      <c r="W1902" s="68">
        <f t="shared" si="385"/>
        <v>320.4356770833333</v>
      </c>
    </row>
    <row r="1903" spans="1:23" x14ac:dyDescent="0.25">
      <c r="A1903" s="1" t="s">
        <v>902</v>
      </c>
      <c r="B1903" s="1" t="s">
        <v>395</v>
      </c>
      <c r="C1903" s="1" t="s">
        <v>589</v>
      </c>
      <c r="D1903" s="1" t="s">
        <v>702</v>
      </c>
      <c r="E1903" s="1" t="s">
        <v>703</v>
      </c>
      <c r="F1903" s="62" t="str">
        <f t="shared" si="374"/>
        <v>60646</v>
      </c>
      <c r="G1903" s="255">
        <v>10620100</v>
      </c>
      <c r="H1903" s="1" t="s">
        <v>385</v>
      </c>
      <c r="I1903" s="61">
        <v>50</v>
      </c>
      <c r="J1903" s="61">
        <v>6.8</v>
      </c>
      <c r="K1903" s="61">
        <v>9</v>
      </c>
      <c r="L1903" s="69">
        <f t="shared" si="375"/>
        <v>3.4</v>
      </c>
      <c r="M1903" s="69">
        <f t="shared" si="376"/>
        <v>4.5</v>
      </c>
      <c r="N1903" s="56">
        <f>INDEX(Rate_Chart!$A$1:$AK$127,MATCH(Data!J1903,Rate_Chart!$A$1:$A$127,0),MATCH(Data!K1903,Rate_Chart!$A$1:$AK$1,0))</f>
        <v>56.78</v>
      </c>
      <c r="O1903" s="57">
        <f t="shared" si="377"/>
        <v>2839</v>
      </c>
      <c r="P1903" s="58">
        <f t="shared" si="378"/>
        <v>443.59375</v>
      </c>
      <c r="Q1903" s="58">
        <f t="shared" si="379"/>
        <v>295.72916666666669</v>
      </c>
      <c r="R1903" s="66">
        <f t="shared" si="380"/>
        <v>49.682500000000005</v>
      </c>
      <c r="S1903" s="64">
        <f t="shared" si="381"/>
        <v>187.5</v>
      </c>
      <c r="T1903" s="66">
        <f t="shared" si="382"/>
        <v>3076.1824999999999</v>
      </c>
      <c r="U1903" s="68">
        <f t="shared" si="383"/>
        <v>61.523649999999996</v>
      </c>
      <c r="V1903" s="68">
        <f t="shared" si="384"/>
        <v>480.65351562499995</v>
      </c>
      <c r="W1903" s="68">
        <f t="shared" si="385"/>
        <v>320.4356770833333</v>
      </c>
    </row>
    <row r="1904" spans="1:23" x14ac:dyDescent="0.25">
      <c r="A1904" s="1" t="s">
        <v>903</v>
      </c>
      <c r="B1904" s="1" t="s">
        <v>394</v>
      </c>
      <c r="C1904" s="1" t="s">
        <v>589</v>
      </c>
      <c r="D1904" s="1" t="s">
        <v>702</v>
      </c>
      <c r="E1904" s="1" t="s">
        <v>703</v>
      </c>
      <c r="F1904" s="62" t="str">
        <f t="shared" si="374"/>
        <v>60646</v>
      </c>
      <c r="G1904" s="255">
        <v>10620100</v>
      </c>
      <c r="H1904" s="1" t="s">
        <v>385</v>
      </c>
      <c r="I1904" s="61">
        <v>55</v>
      </c>
      <c r="J1904" s="61">
        <v>6.8</v>
      </c>
      <c r="K1904" s="61">
        <v>9</v>
      </c>
      <c r="L1904" s="69">
        <f t="shared" si="375"/>
        <v>3.74</v>
      </c>
      <c r="M1904" s="69">
        <f t="shared" si="376"/>
        <v>4.95</v>
      </c>
      <c r="N1904" s="56">
        <f>INDEX(Rate_Chart!$A$1:$AK$127,MATCH(Data!J1904,Rate_Chart!$A$1:$A$127,0),MATCH(Data!K1904,Rate_Chart!$A$1:$AK$1,0))</f>
        <v>56.78</v>
      </c>
      <c r="O1904" s="57">
        <f t="shared" si="377"/>
        <v>3122.9</v>
      </c>
      <c r="P1904" s="58">
        <f t="shared" si="378"/>
        <v>443.59375</v>
      </c>
      <c r="Q1904" s="58">
        <f t="shared" si="379"/>
        <v>295.72916666666669</v>
      </c>
      <c r="R1904" s="66">
        <f t="shared" si="380"/>
        <v>54.650750000000009</v>
      </c>
      <c r="S1904" s="64">
        <f t="shared" si="381"/>
        <v>206.25</v>
      </c>
      <c r="T1904" s="66">
        <f t="shared" si="382"/>
        <v>3383.8007500000003</v>
      </c>
      <c r="U1904" s="68">
        <f t="shared" si="383"/>
        <v>61.523650000000004</v>
      </c>
      <c r="V1904" s="68">
        <f t="shared" si="384"/>
        <v>480.65351562500001</v>
      </c>
      <c r="W1904" s="68">
        <f t="shared" si="385"/>
        <v>320.43567708333336</v>
      </c>
    </row>
    <row r="1905" spans="1:23" x14ac:dyDescent="0.25">
      <c r="A1905" s="1" t="s">
        <v>903</v>
      </c>
      <c r="B1905" s="1" t="s">
        <v>395</v>
      </c>
      <c r="C1905" s="1" t="s">
        <v>589</v>
      </c>
      <c r="D1905" s="1" t="s">
        <v>702</v>
      </c>
      <c r="E1905" s="1" t="s">
        <v>703</v>
      </c>
      <c r="F1905" s="62" t="str">
        <f t="shared" si="374"/>
        <v>60646</v>
      </c>
      <c r="G1905" s="255">
        <v>10620100</v>
      </c>
      <c r="H1905" s="1" t="s">
        <v>385</v>
      </c>
      <c r="I1905" s="61">
        <v>50</v>
      </c>
      <c r="J1905" s="61">
        <v>6.8</v>
      </c>
      <c r="K1905" s="61">
        <v>9</v>
      </c>
      <c r="L1905" s="69">
        <f t="shared" si="375"/>
        <v>3.4</v>
      </c>
      <c r="M1905" s="69">
        <f t="shared" si="376"/>
        <v>4.5</v>
      </c>
      <c r="N1905" s="56">
        <f>INDEX(Rate_Chart!$A$1:$AK$127,MATCH(Data!J1905,Rate_Chart!$A$1:$A$127,0),MATCH(Data!K1905,Rate_Chart!$A$1:$AK$1,0))</f>
        <v>56.78</v>
      </c>
      <c r="O1905" s="57">
        <f t="shared" si="377"/>
        <v>2839</v>
      </c>
      <c r="P1905" s="58">
        <f t="shared" si="378"/>
        <v>443.59375</v>
      </c>
      <c r="Q1905" s="58">
        <f t="shared" si="379"/>
        <v>295.72916666666669</v>
      </c>
      <c r="R1905" s="66">
        <f t="shared" si="380"/>
        <v>49.682500000000005</v>
      </c>
      <c r="S1905" s="64">
        <f t="shared" si="381"/>
        <v>187.5</v>
      </c>
      <c r="T1905" s="66">
        <f t="shared" si="382"/>
        <v>3076.1824999999999</v>
      </c>
      <c r="U1905" s="68">
        <f t="shared" si="383"/>
        <v>61.523649999999996</v>
      </c>
      <c r="V1905" s="68">
        <f t="shared" si="384"/>
        <v>480.65351562499995</v>
      </c>
      <c r="W1905" s="68">
        <f t="shared" si="385"/>
        <v>320.4356770833333</v>
      </c>
    </row>
    <row r="1906" spans="1:23" x14ac:dyDescent="0.25">
      <c r="A1906" s="1" t="s">
        <v>904</v>
      </c>
      <c r="B1906" s="1" t="s">
        <v>394</v>
      </c>
      <c r="C1906" s="1" t="s">
        <v>589</v>
      </c>
      <c r="D1906" s="1" t="s">
        <v>702</v>
      </c>
      <c r="E1906" s="1" t="s">
        <v>703</v>
      </c>
      <c r="F1906" s="62" t="str">
        <f t="shared" si="374"/>
        <v>60646</v>
      </c>
      <c r="G1906" s="255">
        <v>10620100</v>
      </c>
      <c r="H1906" s="1" t="s">
        <v>385</v>
      </c>
      <c r="I1906" s="61">
        <v>50</v>
      </c>
      <c r="J1906" s="61">
        <v>6.8</v>
      </c>
      <c r="K1906" s="61">
        <v>9</v>
      </c>
      <c r="L1906" s="69">
        <f t="shared" si="375"/>
        <v>3.4</v>
      </c>
      <c r="M1906" s="69">
        <f t="shared" si="376"/>
        <v>4.5</v>
      </c>
      <c r="N1906" s="56">
        <f>INDEX(Rate_Chart!$A$1:$AK$127,MATCH(Data!J1906,Rate_Chart!$A$1:$A$127,0),MATCH(Data!K1906,Rate_Chart!$A$1:$AK$1,0))</f>
        <v>56.78</v>
      </c>
      <c r="O1906" s="57">
        <f t="shared" si="377"/>
        <v>2839</v>
      </c>
      <c r="P1906" s="58">
        <f t="shared" si="378"/>
        <v>443.59375</v>
      </c>
      <c r="Q1906" s="58">
        <f t="shared" si="379"/>
        <v>295.72916666666669</v>
      </c>
      <c r="R1906" s="66">
        <f t="shared" si="380"/>
        <v>49.682500000000005</v>
      </c>
      <c r="S1906" s="64">
        <f t="shared" si="381"/>
        <v>187.5</v>
      </c>
      <c r="T1906" s="66">
        <f t="shared" si="382"/>
        <v>3076.1824999999999</v>
      </c>
      <c r="U1906" s="68">
        <f t="shared" si="383"/>
        <v>61.523649999999996</v>
      </c>
      <c r="V1906" s="68">
        <f t="shared" si="384"/>
        <v>480.65351562499995</v>
      </c>
      <c r="W1906" s="68">
        <f t="shared" si="385"/>
        <v>320.4356770833333</v>
      </c>
    </row>
    <row r="1907" spans="1:23" x14ac:dyDescent="0.25">
      <c r="A1907" s="1" t="s">
        <v>904</v>
      </c>
      <c r="B1907" s="1" t="s">
        <v>395</v>
      </c>
      <c r="C1907" s="1" t="s">
        <v>589</v>
      </c>
      <c r="D1907" s="1" t="s">
        <v>702</v>
      </c>
      <c r="E1907" s="1" t="s">
        <v>703</v>
      </c>
      <c r="F1907" s="62" t="str">
        <f t="shared" si="374"/>
        <v>60646</v>
      </c>
      <c r="G1907" s="255">
        <v>10620100</v>
      </c>
      <c r="H1907" s="1" t="s">
        <v>385</v>
      </c>
      <c r="I1907" s="61">
        <v>50</v>
      </c>
      <c r="J1907" s="61">
        <v>6.8</v>
      </c>
      <c r="K1907" s="61">
        <v>8.8000000000000007</v>
      </c>
      <c r="L1907" s="69">
        <f t="shared" si="375"/>
        <v>3.4</v>
      </c>
      <c r="M1907" s="69">
        <f t="shared" si="376"/>
        <v>4.4000000000000004</v>
      </c>
      <c r="N1907" s="56">
        <f>INDEX(Rate_Chart!$A$1:$AK$127,MATCH(Data!J1907,Rate_Chart!$A$1:$A$127,0),MATCH(Data!K1907,Rate_Chart!$A$1:$AK$1,0))</f>
        <v>56.212200000000003</v>
      </c>
      <c r="O1907" s="57">
        <f t="shared" si="377"/>
        <v>2810.61</v>
      </c>
      <c r="P1907" s="58">
        <f t="shared" si="378"/>
        <v>443.78052631578947</v>
      </c>
      <c r="Q1907" s="58">
        <f t="shared" si="379"/>
        <v>295.8536842105263</v>
      </c>
      <c r="R1907" s="66">
        <f t="shared" si="380"/>
        <v>49.185675000000003</v>
      </c>
      <c r="S1907" s="64">
        <f t="shared" si="381"/>
        <v>187.5</v>
      </c>
      <c r="T1907" s="66">
        <f t="shared" si="382"/>
        <v>3047.2956750000003</v>
      </c>
      <c r="U1907" s="68">
        <f t="shared" si="383"/>
        <v>60.945913500000003</v>
      </c>
      <c r="V1907" s="68">
        <f t="shared" si="384"/>
        <v>481.15194868421054</v>
      </c>
      <c r="W1907" s="68">
        <f t="shared" si="385"/>
        <v>320.76796578947369</v>
      </c>
    </row>
    <row r="1908" spans="1:23" x14ac:dyDescent="0.25">
      <c r="A1908" s="1" t="s">
        <v>904</v>
      </c>
      <c r="B1908" s="1" t="s">
        <v>395</v>
      </c>
      <c r="C1908" s="1" t="s">
        <v>589</v>
      </c>
      <c r="D1908" s="1" t="s">
        <v>702</v>
      </c>
      <c r="E1908" s="1" t="s">
        <v>703</v>
      </c>
      <c r="F1908" s="62" t="str">
        <f t="shared" si="374"/>
        <v>60646</v>
      </c>
      <c r="G1908" s="255">
        <v>10620100</v>
      </c>
      <c r="H1908" s="1" t="s">
        <v>386</v>
      </c>
      <c r="I1908" s="61">
        <v>200</v>
      </c>
      <c r="J1908" s="61">
        <v>4</v>
      </c>
      <c r="K1908" s="61">
        <v>8.5</v>
      </c>
      <c r="L1908" s="69">
        <f t="shared" si="375"/>
        <v>8</v>
      </c>
      <c r="M1908" s="69">
        <f t="shared" si="376"/>
        <v>17</v>
      </c>
      <c r="N1908" s="56">
        <f>INDEX(Rate_Chart!$A$1:$AK$127,MATCH(Data!J1908,Rate_Chart!$A$1:$A$127,0),MATCH(Data!K1908,Rate_Chart!$A$1:$AK$1,0))</f>
        <v>40.311181500000004</v>
      </c>
      <c r="O1908" s="57">
        <f t="shared" si="377"/>
        <v>8062.2363000000005</v>
      </c>
      <c r="P1908" s="58">
        <f t="shared" si="378"/>
        <v>417.0122224137931</v>
      </c>
      <c r="Q1908" s="58">
        <f t="shared" si="379"/>
        <v>278.00814827586208</v>
      </c>
      <c r="R1908" s="66">
        <f t="shared" si="380"/>
        <v>141.08913525000003</v>
      </c>
      <c r="S1908" s="64">
        <f t="shared" si="381"/>
        <v>750</v>
      </c>
      <c r="T1908" s="66">
        <f t="shared" si="382"/>
        <v>8953.3254352500007</v>
      </c>
      <c r="U1908" s="68">
        <f t="shared" si="383"/>
        <v>44.766627176250005</v>
      </c>
      <c r="V1908" s="68">
        <f t="shared" si="384"/>
        <v>463.10303975431032</v>
      </c>
      <c r="W1908" s="68">
        <f t="shared" si="385"/>
        <v>308.7353598362069</v>
      </c>
    </row>
    <row r="1909" spans="1:23" x14ac:dyDescent="0.25">
      <c r="A1909" s="1" t="s">
        <v>905</v>
      </c>
      <c r="B1909" s="1" t="s">
        <v>394</v>
      </c>
      <c r="C1909" s="1" t="s">
        <v>589</v>
      </c>
      <c r="D1909" s="1" t="s">
        <v>702</v>
      </c>
      <c r="E1909" s="1" t="s">
        <v>703</v>
      </c>
      <c r="F1909" s="62" t="str">
        <f t="shared" si="374"/>
        <v>60646</v>
      </c>
      <c r="G1909" s="255">
        <v>10620100</v>
      </c>
      <c r="H1909" s="1" t="s">
        <v>385</v>
      </c>
      <c r="I1909" s="61">
        <v>65</v>
      </c>
      <c r="J1909" s="61">
        <v>6.8</v>
      </c>
      <c r="K1909" s="61">
        <v>9</v>
      </c>
      <c r="L1909" s="69">
        <f t="shared" si="375"/>
        <v>4.42</v>
      </c>
      <c r="M1909" s="69">
        <f t="shared" si="376"/>
        <v>5.85</v>
      </c>
      <c r="N1909" s="56">
        <f>INDEX(Rate_Chart!$A$1:$AK$127,MATCH(Data!J1909,Rate_Chart!$A$1:$A$127,0),MATCH(Data!K1909,Rate_Chart!$A$1:$AK$1,0))</f>
        <v>56.78</v>
      </c>
      <c r="O1909" s="57">
        <f t="shared" si="377"/>
        <v>3690.7000000000003</v>
      </c>
      <c r="P1909" s="58">
        <f t="shared" si="378"/>
        <v>443.59375</v>
      </c>
      <c r="Q1909" s="58">
        <f t="shared" si="379"/>
        <v>295.72916666666669</v>
      </c>
      <c r="R1909" s="66">
        <f t="shared" si="380"/>
        <v>64.587250000000012</v>
      </c>
      <c r="S1909" s="64">
        <f t="shared" si="381"/>
        <v>243.75</v>
      </c>
      <c r="T1909" s="66">
        <f t="shared" si="382"/>
        <v>3999.0372500000003</v>
      </c>
      <c r="U1909" s="68">
        <f t="shared" si="383"/>
        <v>61.523650000000004</v>
      </c>
      <c r="V1909" s="68">
        <f t="shared" si="384"/>
        <v>480.65351562500001</v>
      </c>
      <c r="W1909" s="68">
        <f t="shared" si="385"/>
        <v>320.43567708333336</v>
      </c>
    </row>
    <row r="1910" spans="1:23" x14ac:dyDescent="0.25">
      <c r="A1910" s="1" t="s">
        <v>905</v>
      </c>
      <c r="B1910" s="1" t="s">
        <v>395</v>
      </c>
      <c r="C1910" s="1" t="s">
        <v>589</v>
      </c>
      <c r="D1910" s="1" t="s">
        <v>702</v>
      </c>
      <c r="E1910" s="1" t="s">
        <v>703</v>
      </c>
      <c r="F1910" s="62" t="str">
        <f t="shared" si="374"/>
        <v>60646</v>
      </c>
      <c r="G1910" s="255">
        <v>10620100</v>
      </c>
      <c r="H1910" s="1" t="s">
        <v>385</v>
      </c>
      <c r="I1910" s="61">
        <v>50</v>
      </c>
      <c r="J1910" s="61">
        <v>6.9</v>
      </c>
      <c r="K1910" s="61">
        <v>9</v>
      </c>
      <c r="L1910" s="69">
        <f t="shared" si="375"/>
        <v>3.45</v>
      </c>
      <c r="M1910" s="69">
        <f t="shared" si="376"/>
        <v>4.5</v>
      </c>
      <c r="N1910" s="56">
        <f>INDEX(Rate_Chart!$A$1:$AK$127,MATCH(Data!J1910,Rate_Chart!$A$1:$A$127,0),MATCH(Data!K1910,Rate_Chart!$A$1:$AK$1,0))</f>
        <v>57.615000000000002</v>
      </c>
      <c r="O1910" s="57">
        <f t="shared" si="377"/>
        <v>2880.75</v>
      </c>
      <c r="P1910" s="58">
        <f t="shared" si="378"/>
        <v>446.62790697674421</v>
      </c>
      <c r="Q1910" s="58">
        <f t="shared" si="379"/>
        <v>297.75193798449612</v>
      </c>
      <c r="R1910" s="66">
        <f t="shared" si="380"/>
        <v>50.413125000000008</v>
      </c>
      <c r="S1910" s="64">
        <f t="shared" si="381"/>
        <v>187.5</v>
      </c>
      <c r="T1910" s="66">
        <f t="shared" si="382"/>
        <v>3118.663125</v>
      </c>
      <c r="U1910" s="68">
        <f t="shared" si="383"/>
        <v>62.373262500000003</v>
      </c>
      <c r="V1910" s="68">
        <f t="shared" si="384"/>
        <v>483.51366279069771</v>
      </c>
      <c r="W1910" s="68">
        <f t="shared" si="385"/>
        <v>322.34244186046516</v>
      </c>
    </row>
    <row r="1911" spans="1:23" x14ac:dyDescent="0.25">
      <c r="A1911" s="1" t="s">
        <v>906</v>
      </c>
      <c r="B1911" s="1" t="s">
        <v>394</v>
      </c>
      <c r="C1911" s="1" t="s">
        <v>589</v>
      </c>
      <c r="D1911" s="1" t="s">
        <v>702</v>
      </c>
      <c r="E1911" s="1" t="s">
        <v>703</v>
      </c>
      <c r="F1911" s="62" t="str">
        <f t="shared" si="374"/>
        <v>60646</v>
      </c>
      <c r="G1911" s="255">
        <v>10620100</v>
      </c>
      <c r="H1911" s="1" t="s">
        <v>385</v>
      </c>
      <c r="I1911" s="61">
        <v>60</v>
      </c>
      <c r="J1911" s="61">
        <v>6.8</v>
      </c>
      <c r="K1911" s="61">
        <v>9</v>
      </c>
      <c r="L1911" s="69">
        <f t="shared" si="375"/>
        <v>4.08</v>
      </c>
      <c r="M1911" s="69">
        <f t="shared" si="376"/>
        <v>5.4</v>
      </c>
      <c r="N1911" s="56">
        <f>INDEX(Rate_Chart!$A$1:$AK$127,MATCH(Data!J1911,Rate_Chart!$A$1:$A$127,0),MATCH(Data!K1911,Rate_Chart!$A$1:$AK$1,0))</f>
        <v>56.78</v>
      </c>
      <c r="O1911" s="57">
        <f t="shared" si="377"/>
        <v>3406.8</v>
      </c>
      <c r="P1911" s="58">
        <f t="shared" si="378"/>
        <v>443.59375</v>
      </c>
      <c r="Q1911" s="58">
        <f t="shared" si="379"/>
        <v>295.72916666666669</v>
      </c>
      <c r="R1911" s="66">
        <f t="shared" si="380"/>
        <v>59.619000000000007</v>
      </c>
      <c r="S1911" s="64">
        <f t="shared" si="381"/>
        <v>225</v>
      </c>
      <c r="T1911" s="66">
        <f t="shared" si="382"/>
        <v>3691.4190000000003</v>
      </c>
      <c r="U1911" s="68">
        <f t="shared" si="383"/>
        <v>61.523650000000004</v>
      </c>
      <c r="V1911" s="68">
        <f t="shared" si="384"/>
        <v>480.65351562500001</v>
      </c>
      <c r="W1911" s="68">
        <f t="shared" si="385"/>
        <v>320.43567708333336</v>
      </c>
    </row>
    <row r="1912" spans="1:23" x14ac:dyDescent="0.25">
      <c r="A1912" s="1" t="s">
        <v>906</v>
      </c>
      <c r="B1912" s="1" t="s">
        <v>395</v>
      </c>
      <c r="C1912" s="1" t="s">
        <v>589</v>
      </c>
      <c r="D1912" s="1" t="s">
        <v>702</v>
      </c>
      <c r="E1912" s="1" t="s">
        <v>703</v>
      </c>
      <c r="F1912" s="62" t="str">
        <f t="shared" si="374"/>
        <v>60646</v>
      </c>
      <c r="G1912" s="255">
        <v>10620100</v>
      </c>
      <c r="H1912" s="1" t="s">
        <v>385</v>
      </c>
      <c r="I1912" s="61">
        <v>68</v>
      </c>
      <c r="J1912" s="61">
        <v>6.8</v>
      </c>
      <c r="K1912" s="61">
        <v>9</v>
      </c>
      <c r="L1912" s="69">
        <f t="shared" si="375"/>
        <v>4.6239999999999997</v>
      </c>
      <c r="M1912" s="69">
        <f t="shared" si="376"/>
        <v>6.12</v>
      </c>
      <c r="N1912" s="56">
        <f>INDEX(Rate_Chart!$A$1:$AK$127,MATCH(Data!J1912,Rate_Chart!$A$1:$A$127,0),MATCH(Data!K1912,Rate_Chart!$A$1:$AK$1,0))</f>
        <v>56.78</v>
      </c>
      <c r="O1912" s="57">
        <f t="shared" si="377"/>
        <v>3861.04</v>
      </c>
      <c r="P1912" s="58">
        <f t="shared" si="378"/>
        <v>443.59375</v>
      </c>
      <c r="Q1912" s="58">
        <f t="shared" si="379"/>
        <v>295.72916666666669</v>
      </c>
      <c r="R1912" s="66">
        <f t="shared" si="380"/>
        <v>67.568200000000004</v>
      </c>
      <c r="S1912" s="64">
        <f t="shared" si="381"/>
        <v>255</v>
      </c>
      <c r="T1912" s="66">
        <f t="shared" si="382"/>
        <v>4183.6081999999997</v>
      </c>
      <c r="U1912" s="68">
        <f t="shared" si="383"/>
        <v>61.523649999999996</v>
      </c>
      <c r="V1912" s="68">
        <f t="shared" si="384"/>
        <v>480.65351562499995</v>
      </c>
      <c r="W1912" s="68">
        <f t="shared" si="385"/>
        <v>320.4356770833333</v>
      </c>
    </row>
    <row r="1913" spans="1:23" x14ac:dyDescent="0.25">
      <c r="A1913" s="1" t="s">
        <v>907</v>
      </c>
      <c r="B1913" s="1" t="s">
        <v>394</v>
      </c>
      <c r="C1913" s="1" t="s">
        <v>589</v>
      </c>
      <c r="D1913" s="1" t="s">
        <v>702</v>
      </c>
      <c r="E1913" s="1" t="s">
        <v>703</v>
      </c>
      <c r="F1913" s="62" t="str">
        <f t="shared" si="374"/>
        <v>60646</v>
      </c>
      <c r="G1913" s="255">
        <v>10620100</v>
      </c>
      <c r="H1913" s="1" t="s">
        <v>385</v>
      </c>
      <c r="I1913" s="61">
        <v>68</v>
      </c>
      <c r="J1913" s="61">
        <v>6.8</v>
      </c>
      <c r="K1913" s="61">
        <v>9</v>
      </c>
      <c r="L1913" s="69">
        <f t="shared" si="375"/>
        <v>4.6239999999999997</v>
      </c>
      <c r="M1913" s="69">
        <f t="shared" si="376"/>
        <v>6.12</v>
      </c>
      <c r="N1913" s="56">
        <f>INDEX(Rate_Chart!$A$1:$AK$127,MATCH(Data!J1913,Rate_Chart!$A$1:$A$127,0),MATCH(Data!K1913,Rate_Chart!$A$1:$AK$1,0))</f>
        <v>56.78</v>
      </c>
      <c r="O1913" s="57">
        <f t="shared" si="377"/>
        <v>3861.04</v>
      </c>
      <c r="P1913" s="58">
        <f t="shared" si="378"/>
        <v>443.59375</v>
      </c>
      <c r="Q1913" s="58">
        <f t="shared" si="379"/>
        <v>295.72916666666669</v>
      </c>
      <c r="R1913" s="66">
        <f t="shared" si="380"/>
        <v>67.568200000000004</v>
      </c>
      <c r="S1913" s="64">
        <f t="shared" si="381"/>
        <v>255</v>
      </c>
      <c r="T1913" s="66">
        <f t="shared" si="382"/>
        <v>4183.6081999999997</v>
      </c>
      <c r="U1913" s="68">
        <f t="shared" si="383"/>
        <v>61.523649999999996</v>
      </c>
      <c r="V1913" s="68">
        <f t="shared" si="384"/>
        <v>480.65351562499995</v>
      </c>
      <c r="W1913" s="68">
        <f t="shared" si="385"/>
        <v>320.4356770833333</v>
      </c>
    </row>
    <row r="1914" spans="1:23" x14ac:dyDescent="0.25">
      <c r="A1914" s="1" t="s">
        <v>907</v>
      </c>
      <c r="B1914" s="1" t="s">
        <v>395</v>
      </c>
      <c r="C1914" s="1" t="s">
        <v>589</v>
      </c>
      <c r="D1914" s="1" t="s">
        <v>702</v>
      </c>
      <c r="E1914" s="1" t="s">
        <v>703</v>
      </c>
      <c r="F1914" s="62" t="str">
        <f t="shared" si="374"/>
        <v>60646</v>
      </c>
      <c r="G1914" s="255">
        <v>10620100</v>
      </c>
      <c r="H1914" s="1" t="s">
        <v>385</v>
      </c>
      <c r="I1914" s="61">
        <v>80</v>
      </c>
      <c r="J1914" s="61">
        <v>6.2</v>
      </c>
      <c r="K1914" s="61">
        <v>8.8000000000000007</v>
      </c>
      <c r="L1914" s="69">
        <f t="shared" si="375"/>
        <v>4.96</v>
      </c>
      <c r="M1914" s="69">
        <f t="shared" si="376"/>
        <v>7.04</v>
      </c>
      <c r="N1914" s="56">
        <f>INDEX(Rate_Chart!$A$1:$AK$127,MATCH(Data!J1914,Rate_Chart!$A$1:$A$127,0),MATCH(Data!K1914,Rate_Chart!$A$1:$AK$1,0))</f>
        <v>51.252300000000005</v>
      </c>
      <c r="O1914" s="57">
        <f t="shared" si="377"/>
        <v>4100.1840000000002</v>
      </c>
      <c r="P1914" s="58">
        <f t="shared" si="378"/>
        <v>424.74281767955802</v>
      </c>
      <c r="Q1914" s="58">
        <f t="shared" si="379"/>
        <v>283.1618784530387</v>
      </c>
      <c r="R1914" s="66">
        <f t="shared" si="380"/>
        <v>71.753220000000013</v>
      </c>
      <c r="S1914" s="64">
        <f t="shared" si="381"/>
        <v>300</v>
      </c>
      <c r="T1914" s="66">
        <f t="shared" si="382"/>
        <v>4471.9372199999998</v>
      </c>
      <c r="U1914" s="68">
        <f t="shared" si="383"/>
        <v>55.899215249999997</v>
      </c>
      <c r="V1914" s="68">
        <f t="shared" si="384"/>
        <v>463.25316505524859</v>
      </c>
      <c r="W1914" s="68">
        <f t="shared" si="385"/>
        <v>308.83544337016571</v>
      </c>
    </row>
    <row r="1915" spans="1:23" x14ac:dyDescent="0.25">
      <c r="A1915" s="1" t="s">
        <v>908</v>
      </c>
      <c r="B1915" s="1" t="s">
        <v>394</v>
      </c>
      <c r="C1915" s="1" t="s">
        <v>589</v>
      </c>
      <c r="D1915" s="1" t="s">
        <v>702</v>
      </c>
      <c r="E1915" s="1" t="s">
        <v>703</v>
      </c>
      <c r="F1915" s="62" t="str">
        <f t="shared" si="374"/>
        <v>60646</v>
      </c>
      <c r="G1915" s="255">
        <v>10620100</v>
      </c>
      <c r="H1915" s="1" t="s">
        <v>385</v>
      </c>
      <c r="I1915" s="61">
        <v>70</v>
      </c>
      <c r="J1915" s="61">
        <v>6.8</v>
      </c>
      <c r="K1915" s="61">
        <v>9</v>
      </c>
      <c r="L1915" s="69">
        <f t="shared" si="375"/>
        <v>4.76</v>
      </c>
      <c r="M1915" s="69">
        <f t="shared" si="376"/>
        <v>6.3</v>
      </c>
      <c r="N1915" s="56">
        <f>INDEX(Rate_Chart!$A$1:$AK$127,MATCH(Data!J1915,Rate_Chart!$A$1:$A$127,0),MATCH(Data!K1915,Rate_Chart!$A$1:$AK$1,0))</f>
        <v>56.78</v>
      </c>
      <c r="O1915" s="57">
        <f t="shared" si="377"/>
        <v>3974.6</v>
      </c>
      <c r="P1915" s="58">
        <f t="shared" si="378"/>
        <v>443.59375</v>
      </c>
      <c r="Q1915" s="58">
        <f t="shared" si="379"/>
        <v>295.72916666666669</v>
      </c>
      <c r="R1915" s="66">
        <f t="shared" si="380"/>
        <v>69.555500000000009</v>
      </c>
      <c r="S1915" s="64">
        <f t="shared" si="381"/>
        <v>262.5</v>
      </c>
      <c r="T1915" s="66">
        <f t="shared" si="382"/>
        <v>4306.6554999999998</v>
      </c>
      <c r="U1915" s="68">
        <f t="shared" si="383"/>
        <v>61.523649999999996</v>
      </c>
      <c r="V1915" s="68">
        <f t="shared" si="384"/>
        <v>480.65351562499995</v>
      </c>
      <c r="W1915" s="68">
        <f t="shared" si="385"/>
        <v>320.4356770833333</v>
      </c>
    </row>
    <row r="1916" spans="1:23" x14ac:dyDescent="0.25">
      <c r="A1916" s="1" t="s">
        <v>908</v>
      </c>
      <c r="B1916" s="1" t="s">
        <v>395</v>
      </c>
      <c r="C1916" s="1" t="s">
        <v>589</v>
      </c>
      <c r="D1916" s="1" t="s">
        <v>702</v>
      </c>
      <c r="E1916" s="1" t="s">
        <v>703</v>
      </c>
      <c r="F1916" s="62" t="str">
        <f t="shared" si="374"/>
        <v>60646</v>
      </c>
      <c r="G1916" s="255">
        <v>10620100</v>
      </c>
      <c r="H1916" s="1" t="s">
        <v>385</v>
      </c>
      <c r="I1916" s="61">
        <v>66</v>
      </c>
      <c r="J1916" s="61">
        <v>6.8</v>
      </c>
      <c r="K1916" s="61">
        <v>9</v>
      </c>
      <c r="L1916" s="69">
        <f t="shared" si="375"/>
        <v>4.4880000000000004</v>
      </c>
      <c r="M1916" s="69">
        <f t="shared" si="376"/>
        <v>5.94</v>
      </c>
      <c r="N1916" s="56">
        <f>INDEX(Rate_Chart!$A$1:$AK$127,MATCH(Data!J1916,Rate_Chart!$A$1:$A$127,0),MATCH(Data!K1916,Rate_Chart!$A$1:$AK$1,0))</f>
        <v>56.78</v>
      </c>
      <c r="O1916" s="57">
        <f t="shared" si="377"/>
        <v>3747.48</v>
      </c>
      <c r="P1916" s="58">
        <f t="shared" si="378"/>
        <v>443.59375</v>
      </c>
      <c r="Q1916" s="58">
        <f t="shared" si="379"/>
        <v>295.72916666666669</v>
      </c>
      <c r="R1916" s="66">
        <f t="shared" si="380"/>
        <v>65.5809</v>
      </c>
      <c r="S1916" s="64">
        <f t="shared" si="381"/>
        <v>247.5</v>
      </c>
      <c r="T1916" s="66">
        <f t="shared" si="382"/>
        <v>4060.5608999999999</v>
      </c>
      <c r="U1916" s="68">
        <f t="shared" si="383"/>
        <v>61.523649999999996</v>
      </c>
      <c r="V1916" s="68">
        <f t="shared" si="384"/>
        <v>480.65351562499995</v>
      </c>
      <c r="W1916" s="68">
        <f t="shared" si="385"/>
        <v>320.4356770833333</v>
      </c>
    </row>
    <row r="1917" spans="1:23" x14ac:dyDescent="0.25">
      <c r="A1917" s="1" t="s">
        <v>909</v>
      </c>
      <c r="B1917" s="1" t="s">
        <v>394</v>
      </c>
      <c r="C1917" s="1" t="s">
        <v>589</v>
      </c>
      <c r="D1917" s="1" t="s">
        <v>702</v>
      </c>
      <c r="E1917" s="1" t="s">
        <v>703</v>
      </c>
      <c r="F1917" s="62" t="str">
        <f t="shared" si="374"/>
        <v>60646</v>
      </c>
      <c r="G1917" s="255">
        <v>10620100</v>
      </c>
      <c r="H1917" s="1" t="s">
        <v>385</v>
      </c>
      <c r="I1917" s="61">
        <v>65</v>
      </c>
      <c r="J1917" s="61">
        <v>6.8</v>
      </c>
      <c r="K1917" s="61">
        <v>9</v>
      </c>
      <c r="L1917" s="69">
        <f t="shared" si="375"/>
        <v>4.42</v>
      </c>
      <c r="M1917" s="69">
        <f t="shared" si="376"/>
        <v>5.85</v>
      </c>
      <c r="N1917" s="56">
        <f>INDEX(Rate_Chart!$A$1:$AK$127,MATCH(Data!J1917,Rate_Chart!$A$1:$A$127,0),MATCH(Data!K1917,Rate_Chart!$A$1:$AK$1,0))</f>
        <v>56.78</v>
      </c>
      <c r="O1917" s="57">
        <f t="shared" si="377"/>
        <v>3690.7000000000003</v>
      </c>
      <c r="P1917" s="58">
        <f t="shared" si="378"/>
        <v>443.59375</v>
      </c>
      <c r="Q1917" s="58">
        <f t="shared" si="379"/>
        <v>295.72916666666669</v>
      </c>
      <c r="R1917" s="66">
        <f t="shared" si="380"/>
        <v>64.587250000000012</v>
      </c>
      <c r="S1917" s="64">
        <f t="shared" si="381"/>
        <v>243.75</v>
      </c>
      <c r="T1917" s="66">
        <f t="shared" si="382"/>
        <v>3999.0372500000003</v>
      </c>
      <c r="U1917" s="68">
        <f t="shared" si="383"/>
        <v>61.523650000000004</v>
      </c>
      <c r="V1917" s="68">
        <f t="shared" si="384"/>
        <v>480.65351562500001</v>
      </c>
      <c r="W1917" s="68">
        <f t="shared" si="385"/>
        <v>320.43567708333336</v>
      </c>
    </row>
    <row r="1918" spans="1:23" x14ac:dyDescent="0.25">
      <c r="A1918" s="1" t="s">
        <v>909</v>
      </c>
      <c r="B1918" s="1" t="s">
        <v>395</v>
      </c>
      <c r="C1918" s="1" t="s">
        <v>589</v>
      </c>
      <c r="D1918" s="1" t="s">
        <v>702</v>
      </c>
      <c r="E1918" s="1" t="s">
        <v>703</v>
      </c>
      <c r="F1918" s="62" t="str">
        <f t="shared" si="374"/>
        <v>60646</v>
      </c>
      <c r="G1918" s="255">
        <v>10620100</v>
      </c>
      <c r="H1918" s="1" t="s">
        <v>385</v>
      </c>
      <c r="I1918" s="61">
        <v>62</v>
      </c>
      <c r="J1918" s="61">
        <v>6.5</v>
      </c>
      <c r="K1918" s="61">
        <v>9</v>
      </c>
      <c r="L1918" s="69">
        <f t="shared" si="375"/>
        <v>4.03</v>
      </c>
      <c r="M1918" s="69">
        <f t="shared" si="376"/>
        <v>5.58</v>
      </c>
      <c r="N1918" s="56">
        <f>INDEX(Rate_Chart!$A$1:$AK$127,MATCH(Data!J1918,Rate_Chart!$A$1:$A$127,0),MATCH(Data!K1918,Rate_Chart!$A$1:$AK$1,0))</f>
        <v>54.274999999999999</v>
      </c>
      <c r="O1918" s="57">
        <f t="shared" si="377"/>
        <v>3365.0499999999997</v>
      </c>
      <c r="P1918" s="58">
        <f t="shared" si="378"/>
        <v>434.2</v>
      </c>
      <c r="Q1918" s="58">
        <f t="shared" si="379"/>
        <v>289.46666666666664</v>
      </c>
      <c r="R1918" s="66">
        <f t="shared" si="380"/>
        <v>58.888375000000003</v>
      </c>
      <c r="S1918" s="64">
        <f t="shared" si="381"/>
        <v>232.5</v>
      </c>
      <c r="T1918" s="66">
        <f t="shared" si="382"/>
        <v>3656.4383749999997</v>
      </c>
      <c r="U1918" s="68">
        <f t="shared" si="383"/>
        <v>58.974812499999999</v>
      </c>
      <c r="V1918" s="68">
        <f t="shared" si="384"/>
        <v>471.79849999999999</v>
      </c>
      <c r="W1918" s="68">
        <f t="shared" si="385"/>
        <v>314.53233333333333</v>
      </c>
    </row>
    <row r="1919" spans="1:23" x14ac:dyDescent="0.25">
      <c r="A1919" s="1" t="s">
        <v>910</v>
      </c>
      <c r="B1919" s="1" t="s">
        <v>394</v>
      </c>
      <c r="C1919" s="1" t="s">
        <v>589</v>
      </c>
      <c r="D1919" s="1" t="s">
        <v>702</v>
      </c>
      <c r="E1919" s="1" t="s">
        <v>703</v>
      </c>
      <c r="F1919" s="62" t="str">
        <f t="shared" si="374"/>
        <v>60646</v>
      </c>
      <c r="G1919" s="255">
        <v>10620100</v>
      </c>
      <c r="H1919" s="1" t="s">
        <v>385</v>
      </c>
      <c r="I1919" s="61">
        <v>66</v>
      </c>
      <c r="J1919" s="61">
        <v>6.6</v>
      </c>
      <c r="K1919" s="61">
        <v>9</v>
      </c>
      <c r="L1919" s="69">
        <f t="shared" si="375"/>
        <v>4.3559999999999999</v>
      </c>
      <c r="M1919" s="69">
        <f t="shared" si="376"/>
        <v>5.94</v>
      </c>
      <c r="N1919" s="56">
        <f>INDEX(Rate_Chart!$A$1:$AK$127,MATCH(Data!J1919,Rate_Chart!$A$1:$A$127,0),MATCH(Data!K1919,Rate_Chart!$A$1:$AK$1,0))</f>
        <v>55.11</v>
      </c>
      <c r="O1919" s="57">
        <f t="shared" si="377"/>
        <v>3637.2599999999998</v>
      </c>
      <c r="P1919" s="58">
        <f t="shared" si="378"/>
        <v>437.38095238095235</v>
      </c>
      <c r="Q1919" s="58">
        <f t="shared" si="379"/>
        <v>291.58730158730157</v>
      </c>
      <c r="R1919" s="66">
        <f t="shared" si="380"/>
        <v>63.652050000000003</v>
      </c>
      <c r="S1919" s="64">
        <f t="shared" si="381"/>
        <v>247.5</v>
      </c>
      <c r="T1919" s="66">
        <f t="shared" si="382"/>
        <v>3948.4120499999999</v>
      </c>
      <c r="U1919" s="68">
        <f t="shared" si="383"/>
        <v>59.824424999999998</v>
      </c>
      <c r="V1919" s="68">
        <f t="shared" si="384"/>
        <v>474.79702380952381</v>
      </c>
      <c r="W1919" s="68">
        <f t="shared" si="385"/>
        <v>316.5313492063492</v>
      </c>
    </row>
    <row r="1920" spans="1:23" x14ac:dyDescent="0.25">
      <c r="A1920" s="1" t="s">
        <v>910</v>
      </c>
      <c r="B1920" s="1" t="s">
        <v>395</v>
      </c>
      <c r="C1920" s="1" t="s">
        <v>589</v>
      </c>
      <c r="D1920" s="1" t="s">
        <v>702</v>
      </c>
      <c r="E1920" s="1" t="s">
        <v>703</v>
      </c>
      <c r="F1920" s="62" t="str">
        <f t="shared" si="374"/>
        <v>60646</v>
      </c>
      <c r="G1920" s="255">
        <v>10620100</v>
      </c>
      <c r="H1920" s="1" t="s">
        <v>385</v>
      </c>
      <c r="I1920" s="61">
        <v>62</v>
      </c>
      <c r="J1920" s="61">
        <v>6.6</v>
      </c>
      <c r="K1920" s="61">
        <v>9</v>
      </c>
      <c r="L1920" s="69">
        <f t="shared" si="375"/>
        <v>4.0919999999999996</v>
      </c>
      <c r="M1920" s="69">
        <f t="shared" si="376"/>
        <v>5.58</v>
      </c>
      <c r="N1920" s="56">
        <f>INDEX(Rate_Chart!$A$1:$AK$127,MATCH(Data!J1920,Rate_Chart!$A$1:$A$127,0),MATCH(Data!K1920,Rate_Chart!$A$1:$AK$1,0))</f>
        <v>55.11</v>
      </c>
      <c r="O1920" s="57">
        <f t="shared" si="377"/>
        <v>3416.82</v>
      </c>
      <c r="P1920" s="58">
        <f t="shared" si="378"/>
        <v>437.38095238095235</v>
      </c>
      <c r="Q1920" s="58">
        <f t="shared" si="379"/>
        <v>291.58730158730157</v>
      </c>
      <c r="R1920" s="66">
        <f t="shared" si="380"/>
        <v>59.794350000000009</v>
      </c>
      <c r="S1920" s="64">
        <f t="shared" si="381"/>
        <v>232.5</v>
      </c>
      <c r="T1920" s="66">
        <f t="shared" si="382"/>
        <v>3709.1143500000003</v>
      </c>
      <c r="U1920" s="68">
        <f t="shared" si="383"/>
        <v>59.824425000000005</v>
      </c>
      <c r="V1920" s="68">
        <f t="shared" si="384"/>
        <v>474.79702380952386</v>
      </c>
      <c r="W1920" s="68">
        <f t="shared" si="385"/>
        <v>316.53134920634926</v>
      </c>
    </row>
    <row r="1921" spans="1:23" x14ac:dyDescent="0.25">
      <c r="A1921" s="1" t="s">
        <v>911</v>
      </c>
      <c r="B1921" s="1" t="s">
        <v>394</v>
      </c>
      <c r="C1921" s="1" t="s">
        <v>589</v>
      </c>
      <c r="D1921" s="1" t="s">
        <v>702</v>
      </c>
      <c r="E1921" s="1" t="s">
        <v>703</v>
      </c>
      <c r="F1921" s="62" t="str">
        <f t="shared" si="374"/>
        <v>60646</v>
      </c>
      <c r="G1921" s="255">
        <v>10620100</v>
      </c>
      <c r="H1921" s="1" t="s">
        <v>385</v>
      </c>
      <c r="I1921" s="61">
        <v>65</v>
      </c>
      <c r="J1921" s="61">
        <v>6.7</v>
      </c>
      <c r="K1921" s="61">
        <v>8.8000000000000007</v>
      </c>
      <c r="L1921" s="69">
        <f t="shared" si="375"/>
        <v>4.3550000000000004</v>
      </c>
      <c r="M1921" s="69">
        <f t="shared" si="376"/>
        <v>5.72</v>
      </c>
      <c r="N1921" s="56">
        <f>INDEX(Rate_Chart!$A$1:$AK$127,MATCH(Data!J1921,Rate_Chart!$A$1:$A$127,0),MATCH(Data!K1921,Rate_Chart!$A$1:$AK$1,0))</f>
        <v>55.385550000000002</v>
      </c>
      <c r="O1921" s="57">
        <f t="shared" si="377"/>
        <v>3600.0607500000001</v>
      </c>
      <c r="P1921" s="58">
        <f t="shared" si="378"/>
        <v>440.73381962864721</v>
      </c>
      <c r="Q1921" s="58">
        <f t="shared" si="379"/>
        <v>293.82254641909816</v>
      </c>
      <c r="R1921" s="66">
        <f t="shared" si="380"/>
        <v>63.001063125000009</v>
      </c>
      <c r="S1921" s="64">
        <f t="shared" si="381"/>
        <v>243.75</v>
      </c>
      <c r="T1921" s="66">
        <f t="shared" si="382"/>
        <v>3906.8118131250003</v>
      </c>
      <c r="U1921" s="68">
        <f t="shared" si="383"/>
        <v>60.104797125000005</v>
      </c>
      <c r="V1921" s="68">
        <f t="shared" si="384"/>
        <v>478.28751027851456</v>
      </c>
      <c r="W1921" s="68">
        <f t="shared" si="385"/>
        <v>318.85834018567635</v>
      </c>
    </row>
    <row r="1922" spans="1:23" x14ac:dyDescent="0.25">
      <c r="A1922" s="1" t="s">
        <v>911</v>
      </c>
      <c r="B1922" s="1" t="s">
        <v>395</v>
      </c>
      <c r="C1922" s="1" t="s">
        <v>589</v>
      </c>
      <c r="D1922" s="1" t="s">
        <v>702</v>
      </c>
      <c r="E1922" s="1" t="s">
        <v>703</v>
      </c>
      <c r="F1922" s="62" t="str">
        <f t="shared" si="374"/>
        <v>60646</v>
      </c>
      <c r="G1922" s="255">
        <v>10620100</v>
      </c>
      <c r="H1922" s="1" t="s">
        <v>385</v>
      </c>
      <c r="I1922" s="61">
        <v>63</v>
      </c>
      <c r="J1922" s="61">
        <v>6.8</v>
      </c>
      <c r="K1922" s="61">
        <v>9</v>
      </c>
      <c r="L1922" s="69">
        <f t="shared" si="375"/>
        <v>4.2839999999999998</v>
      </c>
      <c r="M1922" s="69">
        <f t="shared" si="376"/>
        <v>5.67</v>
      </c>
      <c r="N1922" s="56">
        <f>INDEX(Rate_Chart!$A$1:$AK$127,MATCH(Data!J1922,Rate_Chart!$A$1:$A$127,0),MATCH(Data!K1922,Rate_Chart!$A$1:$AK$1,0))</f>
        <v>56.78</v>
      </c>
      <c r="O1922" s="57">
        <f t="shared" si="377"/>
        <v>3577.14</v>
      </c>
      <c r="P1922" s="58">
        <f t="shared" si="378"/>
        <v>443.59375</v>
      </c>
      <c r="Q1922" s="58">
        <f t="shared" si="379"/>
        <v>295.72916666666669</v>
      </c>
      <c r="R1922" s="66">
        <f t="shared" si="380"/>
        <v>62.599950000000007</v>
      </c>
      <c r="S1922" s="64">
        <f t="shared" si="381"/>
        <v>236.25</v>
      </c>
      <c r="T1922" s="66">
        <f t="shared" si="382"/>
        <v>3875.9899500000001</v>
      </c>
      <c r="U1922" s="68">
        <f t="shared" si="383"/>
        <v>61.523650000000004</v>
      </c>
      <c r="V1922" s="68">
        <f t="shared" si="384"/>
        <v>480.65351562500001</v>
      </c>
      <c r="W1922" s="68">
        <f t="shared" si="385"/>
        <v>320.43567708333336</v>
      </c>
    </row>
    <row r="1923" spans="1:23" x14ac:dyDescent="0.25">
      <c r="A1923" s="1" t="s">
        <v>912</v>
      </c>
      <c r="B1923" s="1" t="s">
        <v>394</v>
      </c>
      <c r="C1923" s="1" t="s">
        <v>589</v>
      </c>
      <c r="D1923" s="1" t="s">
        <v>702</v>
      </c>
      <c r="E1923" s="1" t="s">
        <v>703</v>
      </c>
      <c r="F1923" s="62" t="str">
        <f t="shared" si="374"/>
        <v>60646</v>
      </c>
      <c r="G1923" s="255">
        <v>10620100</v>
      </c>
      <c r="H1923" s="1" t="s">
        <v>385</v>
      </c>
      <c r="I1923" s="61">
        <v>70</v>
      </c>
      <c r="J1923" s="61">
        <v>7</v>
      </c>
      <c r="K1923" s="61">
        <v>9</v>
      </c>
      <c r="L1923" s="69">
        <f t="shared" si="375"/>
        <v>4.9000000000000004</v>
      </c>
      <c r="M1923" s="69">
        <f t="shared" si="376"/>
        <v>6.3</v>
      </c>
      <c r="N1923" s="56">
        <f>INDEX(Rate_Chart!$A$1:$AK$127,MATCH(Data!J1923,Rate_Chart!$A$1:$A$127,0),MATCH(Data!K1923,Rate_Chart!$A$1:$AK$1,0))</f>
        <v>58.45</v>
      </c>
      <c r="O1923" s="57">
        <f t="shared" si="377"/>
        <v>4091.5</v>
      </c>
      <c r="P1923" s="58">
        <f t="shared" si="378"/>
        <v>449.61538461538464</v>
      </c>
      <c r="Q1923" s="58">
        <f t="shared" si="379"/>
        <v>299.74358974358978</v>
      </c>
      <c r="R1923" s="66">
        <f t="shared" si="380"/>
        <v>71.601250000000007</v>
      </c>
      <c r="S1923" s="64">
        <f t="shared" si="381"/>
        <v>262.5</v>
      </c>
      <c r="T1923" s="66">
        <f t="shared" si="382"/>
        <v>4425.6012499999997</v>
      </c>
      <c r="U1923" s="68">
        <f t="shared" si="383"/>
        <v>63.222874999999995</v>
      </c>
      <c r="V1923" s="68">
        <f t="shared" si="384"/>
        <v>486.32980769230761</v>
      </c>
      <c r="W1923" s="68">
        <f t="shared" si="385"/>
        <v>324.21987179487172</v>
      </c>
    </row>
    <row r="1924" spans="1:23" x14ac:dyDescent="0.25">
      <c r="A1924" s="1" t="s">
        <v>912</v>
      </c>
      <c r="B1924" s="1" t="s">
        <v>395</v>
      </c>
      <c r="C1924" s="1" t="s">
        <v>589</v>
      </c>
      <c r="D1924" s="1" t="s">
        <v>702</v>
      </c>
      <c r="E1924" s="1" t="s">
        <v>703</v>
      </c>
      <c r="F1924" s="62" t="str">
        <f t="shared" si="374"/>
        <v>60646</v>
      </c>
      <c r="G1924" s="255">
        <v>10620100</v>
      </c>
      <c r="H1924" s="1" t="s">
        <v>385</v>
      </c>
      <c r="I1924" s="61">
        <v>64</v>
      </c>
      <c r="J1924" s="61">
        <v>7</v>
      </c>
      <c r="K1924" s="61">
        <v>9</v>
      </c>
      <c r="L1924" s="69">
        <f t="shared" si="375"/>
        <v>4.4800000000000004</v>
      </c>
      <c r="M1924" s="69">
        <f t="shared" si="376"/>
        <v>5.76</v>
      </c>
      <c r="N1924" s="56">
        <f>INDEX(Rate_Chart!$A$1:$AK$127,MATCH(Data!J1924,Rate_Chart!$A$1:$A$127,0),MATCH(Data!K1924,Rate_Chart!$A$1:$AK$1,0))</f>
        <v>58.45</v>
      </c>
      <c r="O1924" s="57">
        <f t="shared" si="377"/>
        <v>3740.8</v>
      </c>
      <c r="P1924" s="58">
        <f t="shared" si="378"/>
        <v>449.61538461538464</v>
      </c>
      <c r="Q1924" s="58">
        <f t="shared" si="379"/>
        <v>299.74358974358978</v>
      </c>
      <c r="R1924" s="66">
        <f t="shared" si="380"/>
        <v>65.464000000000013</v>
      </c>
      <c r="S1924" s="64">
        <f t="shared" si="381"/>
        <v>240</v>
      </c>
      <c r="T1924" s="66">
        <f t="shared" si="382"/>
        <v>4046.2640000000001</v>
      </c>
      <c r="U1924" s="68">
        <f t="shared" si="383"/>
        <v>63.222875000000002</v>
      </c>
      <c r="V1924" s="68">
        <f t="shared" si="384"/>
        <v>486.32980769230767</v>
      </c>
      <c r="W1924" s="68">
        <f t="shared" si="385"/>
        <v>324.21987179487178</v>
      </c>
    </row>
    <row r="1925" spans="1:23" x14ac:dyDescent="0.25">
      <c r="A1925" s="1" t="s">
        <v>913</v>
      </c>
      <c r="B1925" s="1" t="s">
        <v>394</v>
      </c>
      <c r="C1925" s="1" t="s">
        <v>589</v>
      </c>
      <c r="D1925" s="1" t="s">
        <v>702</v>
      </c>
      <c r="E1925" s="1" t="s">
        <v>703</v>
      </c>
      <c r="F1925" s="62" t="str">
        <f t="shared" ref="F1925:F1988" si="386">MID(E1925,2,5)</f>
        <v>60646</v>
      </c>
      <c r="G1925" s="255">
        <v>10620100</v>
      </c>
      <c r="H1925" s="1" t="s">
        <v>385</v>
      </c>
      <c r="I1925" s="61">
        <v>68</v>
      </c>
      <c r="J1925" s="61">
        <v>7</v>
      </c>
      <c r="K1925" s="61">
        <v>9</v>
      </c>
      <c r="L1925" s="69">
        <f t="shared" si="375"/>
        <v>4.76</v>
      </c>
      <c r="M1925" s="69">
        <f t="shared" si="376"/>
        <v>6.12</v>
      </c>
      <c r="N1925" s="56">
        <f>INDEX(Rate_Chart!$A$1:$AK$127,MATCH(Data!J1925,Rate_Chart!$A$1:$A$127,0),MATCH(Data!K1925,Rate_Chart!$A$1:$AK$1,0))</f>
        <v>58.45</v>
      </c>
      <c r="O1925" s="57">
        <f t="shared" si="377"/>
        <v>3974.6000000000004</v>
      </c>
      <c r="P1925" s="58">
        <f t="shared" si="378"/>
        <v>449.61538461538464</v>
      </c>
      <c r="Q1925" s="58">
        <f t="shared" si="379"/>
        <v>299.74358974358978</v>
      </c>
      <c r="R1925" s="66">
        <f t="shared" si="380"/>
        <v>69.555500000000009</v>
      </c>
      <c r="S1925" s="64">
        <f t="shared" si="381"/>
        <v>255</v>
      </c>
      <c r="T1925" s="66">
        <f t="shared" si="382"/>
        <v>4299.1555000000008</v>
      </c>
      <c r="U1925" s="68">
        <f t="shared" si="383"/>
        <v>63.222875000000009</v>
      </c>
      <c r="V1925" s="68">
        <f t="shared" si="384"/>
        <v>486.32980769230772</v>
      </c>
      <c r="W1925" s="68">
        <f t="shared" si="385"/>
        <v>324.21987179487184</v>
      </c>
    </row>
    <row r="1926" spans="1:23" x14ac:dyDescent="0.25">
      <c r="A1926" s="1" t="s">
        <v>913</v>
      </c>
      <c r="B1926" s="1" t="s">
        <v>395</v>
      </c>
      <c r="C1926" s="1" t="s">
        <v>589</v>
      </c>
      <c r="D1926" s="1" t="s">
        <v>702</v>
      </c>
      <c r="E1926" s="1" t="s">
        <v>703</v>
      </c>
      <c r="F1926" s="62" t="str">
        <f t="shared" si="386"/>
        <v>60646</v>
      </c>
      <c r="G1926" s="255">
        <v>10620100</v>
      </c>
      <c r="H1926" s="1" t="s">
        <v>385</v>
      </c>
      <c r="I1926" s="61">
        <v>65</v>
      </c>
      <c r="J1926" s="61">
        <v>6.8</v>
      </c>
      <c r="K1926" s="61">
        <v>9</v>
      </c>
      <c r="L1926" s="69">
        <f t="shared" si="375"/>
        <v>4.42</v>
      </c>
      <c r="M1926" s="69">
        <f t="shared" si="376"/>
        <v>5.85</v>
      </c>
      <c r="N1926" s="56">
        <f>INDEX(Rate_Chart!$A$1:$AK$127,MATCH(Data!J1926,Rate_Chart!$A$1:$A$127,0),MATCH(Data!K1926,Rate_Chart!$A$1:$AK$1,0))</f>
        <v>56.78</v>
      </c>
      <c r="O1926" s="57">
        <f t="shared" si="377"/>
        <v>3690.7000000000003</v>
      </c>
      <c r="P1926" s="58">
        <f t="shared" si="378"/>
        <v>443.59375</v>
      </c>
      <c r="Q1926" s="58">
        <f t="shared" si="379"/>
        <v>295.72916666666669</v>
      </c>
      <c r="R1926" s="66">
        <f t="shared" si="380"/>
        <v>64.587250000000012</v>
      </c>
      <c r="S1926" s="64">
        <f t="shared" si="381"/>
        <v>243.75</v>
      </c>
      <c r="T1926" s="66">
        <f t="shared" si="382"/>
        <v>3999.0372500000003</v>
      </c>
      <c r="U1926" s="68">
        <f t="shared" si="383"/>
        <v>61.523650000000004</v>
      </c>
      <c r="V1926" s="68">
        <f t="shared" si="384"/>
        <v>480.65351562500001</v>
      </c>
      <c r="W1926" s="68">
        <f t="shared" si="385"/>
        <v>320.43567708333336</v>
      </c>
    </row>
    <row r="1927" spans="1:23" x14ac:dyDescent="0.25">
      <c r="A1927" s="1" t="s">
        <v>914</v>
      </c>
      <c r="B1927" s="1" t="s">
        <v>394</v>
      </c>
      <c r="C1927" s="1" t="s">
        <v>589</v>
      </c>
      <c r="D1927" s="1" t="s">
        <v>702</v>
      </c>
      <c r="E1927" s="1" t="s">
        <v>703</v>
      </c>
      <c r="F1927" s="62" t="str">
        <f t="shared" si="386"/>
        <v>60646</v>
      </c>
      <c r="G1927" s="255">
        <v>10620100</v>
      </c>
      <c r="H1927" s="1" t="s">
        <v>385</v>
      </c>
      <c r="I1927" s="61">
        <v>69</v>
      </c>
      <c r="J1927" s="61">
        <v>6.8</v>
      </c>
      <c r="K1927" s="61">
        <v>9</v>
      </c>
      <c r="L1927" s="69">
        <f t="shared" si="375"/>
        <v>4.6920000000000002</v>
      </c>
      <c r="M1927" s="69">
        <f t="shared" si="376"/>
        <v>6.21</v>
      </c>
      <c r="N1927" s="56">
        <f>INDEX(Rate_Chart!$A$1:$AK$127,MATCH(Data!J1927,Rate_Chart!$A$1:$A$127,0),MATCH(Data!K1927,Rate_Chart!$A$1:$AK$1,0))</f>
        <v>56.78</v>
      </c>
      <c r="O1927" s="57">
        <f t="shared" si="377"/>
        <v>3917.82</v>
      </c>
      <c r="P1927" s="58">
        <f t="shared" si="378"/>
        <v>443.59375</v>
      </c>
      <c r="Q1927" s="58">
        <f t="shared" si="379"/>
        <v>295.72916666666669</v>
      </c>
      <c r="R1927" s="66">
        <f t="shared" si="380"/>
        <v>68.561850000000007</v>
      </c>
      <c r="S1927" s="64">
        <f t="shared" si="381"/>
        <v>258.75</v>
      </c>
      <c r="T1927" s="66">
        <f t="shared" si="382"/>
        <v>4245.1318499999998</v>
      </c>
      <c r="U1927" s="68">
        <f t="shared" si="383"/>
        <v>61.523649999999996</v>
      </c>
      <c r="V1927" s="68">
        <f t="shared" si="384"/>
        <v>480.65351562499995</v>
      </c>
      <c r="W1927" s="68">
        <f t="shared" si="385"/>
        <v>320.4356770833333</v>
      </c>
    </row>
    <row r="1928" spans="1:23" x14ac:dyDescent="0.25">
      <c r="A1928" s="1" t="s">
        <v>914</v>
      </c>
      <c r="B1928" s="1" t="s">
        <v>395</v>
      </c>
      <c r="C1928" s="1" t="s">
        <v>589</v>
      </c>
      <c r="D1928" s="1" t="s">
        <v>702</v>
      </c>
      <c r="E1928" s="1" t="s">
        <v>703</v>
      </c>
      <c r="F1928" s="62" t="str">
        <f t="shared" si="386"/>
        <v>60646</v>
      </c>
      <c r="G1928" s="255">
        <v>10620100</v>
      </c>
      <c r="H1928" s="1" t="s">
        <v>385</v>
      </c>
      <c r="I1928" s="61">
        <v>68</v>
      </c>
      <c r="J1928" s="61">
        <v>7</v>
      </c>
      <c r="K1928" s="61">
        <v>9</v>
      </c>
      <c r="L1928" s="69">
        <f t="shared" si="375"/>
        <v>4.76</v>
      </c>
      <c r="M1928" s="69">
        <f t="shared" si="376"/>
        <v>6.12</v>
      </c>
      <c r="N1928" s="56">
        <f>INDEX(Rate_Chart!$A$1:$AK$127,MATCH(Data!J1928,Rate_Chart!$A$1:$A$127,0),MATCH(Data!K1928,Rate_Chart!$A$1:$AK$1,0))</f>
        <v>58.45</v>
      </c>
      <c r="O1928" s="57">
        <f t="shared" si="377"/>
        <v>3974.6000000000004</v>
      </c>
      <c r="P1928" s="58">
        <f t="shared" si="378"/>
        <v>449.61538461538464</v>
      </c>
      <c r="Q1928" s="58">
        <f t="shared" si="379"/>
        <v>299.74358974358978</v>
      </c>
      <c r="R1928" s="66">
        <f t="shared" si="380"/>
        <v>69.555500000000009</v>
      </c>
      <c r="S1928" s="64">
        <f t="shared" si="381"/>
        <v>255</v>
      </c>
      <c r="T1928" s="66">
        <f t="shared" si="382"/>
        <v>4299.1555000000008</v>
      </c>
      <c r="U1928" s="68">
        <f t="shared" si="383"/>
        <v>63.222875000000009</v>
      </c>
      <c r="V1928" s="68">
        <f t="shared" si="384"/>
        <v>486.32980769230772</v>
      </c>
      <c r="W1928" s="68">
        <f t="shared" si="385"/>
        <v>324.21987179487184</v>
      </c>
    </row>
    <row r="1929" spans="1:23" x14ac:dyDescent="0.25">
      <c r="A1929" s="1" t="s">
        <v>915</v>
      </c>
      <c r="B1929" s="1" t="s">
        <v>394</v>
      </c>
      <c r="C1929" s="1" t="s">
        <v>589</v>
      </c>
      <c r="D1929" s="1" t="s">
        <v>702</v>
      </c>
      <c r="E1929" s="1" t="s">
        <v>703</v>
      </c>
      <c r="F1929" s="62" t="str">
        <f t="shared" si="386"/>
        <v>60646</v>
      </c>
      <c r="G1929" s="255">
        <v>10620100</v>
      </c>
      <c r="H1929" s="1" t="s">
        <v>385</v>
      </c>
      <c r="I1929" s="61">
        <v>70</v>
      </c>
      <c r="J1929" s="61">
        <v>6.9</v>
      </c>
      <c r="K1929" s="61">
        <v>9</v>
      </c>
      <c r="L1929" s="69">
        <f t="shared" si="375"/>
        <v>4.83</v>
      </c>
      <c r="M1929" s="69">
        <f t="shared" si="376"/>
        <v>6.3</v>
      </c>
      <c r="N1929" s="56">
        <f>INDEX(Rate_Chart!$A$1:$AK$127,MATCH(Data!J1929,Rate_Chart!$A$1:$A$127,0),MATCH(Data!K1929,Rate_Chart!$A$1:$AK$1,0))</f>
        <v>57.615000000000002</v>
      </c>
      <c r="O1929" s="57">
        <f t="shared" si="377"/>
        <v>4033.05</v>
      </c>
      <c r="P1929" s="58">
        <f t="shared" si="378"/>
        <v>446.62790697674421</v>
      </c>
      <c r="Q1929" s="58">
        <f t="shared" si="379"/>
        <v>297.75193798449612</v>
      </c>
      <c r="R1929" s="66">
        <f t="shared" si="380"/>
        <v>70.578375000000008</v>
      </c>
      <c r="S1929" s="64">
        <f t="shared" si="381"/>
        <v>262.5</v>
      </c>
      <c r="T1929" s="66">
        <f t="shared" si="382"/>
        <v>4366.1283750000002</v>
      </c>
      <c r="U1929" s="68">
        <f t="shared" si="383"/>
        <v>62.373262500000003</v>
      </c>
      <c r="V1929" s="68">
        <f t="shared" si="384"/>
        <v>483.51366279069771</v>
      </c>
      <c r="W1929" s="68">
        <f t="shared" si="385"/>
        <v>322.34244186046516</v>
      </c>
    </row>
    <row r="1930" spans="1:23" x14ac:dyDescent="0.25">
      <c r="A1930" s="1" t="s">
        <v>915</v>
      </c>
      <c r="B1930" s="1" t="s">
        <v>395</v>
      </c>
      <c r="C1930" s="1" t="s">
        <v>589</v>
      </c>
      <c r="D1930" s="1" t="s">
        <v>702</v>
      </c>
      <c r="E1930" s="1" t="s">
        <v>703</v>
      </c>
      <c r="F1930" s="62" t="str">
        <f t="shared" si="386"/>
        <v>60646</v>
      </c>
      <c r="G1930" s="255">
        <v>10620100</v>
      </c>
      <c r="H1930" s="1" t="s">
        <v>385</v>
      </c>
      <c r="I1930" s="61">
        <v>69</v>
      </c>
      <c r="J1930" s="61">
        <v>7</v>
      </c>
      <c r="K1930" s="61">
        <v>9</v>
      </c>
      <c r="L1930" s="69">
        <f t="shared" si="375"/>
        <v>4.83</v>
      </c>
      <c r="M1930" s="69">
        <f t="shared" si="376"/>
        <v>6.21</v>
      </c>
      <c r="N1930" s="56">
        <f>INDEX(Rate_Chart!$A$1:$AK$127,MATCH(Data!J1930,Rate_Chart!$A$1:$A$127,0),MATCH(Data!K1930,Rate_Chart!$A$1:$AK$1,0))</f>
        <v>58.45</v>
      </c>
      <c r="O1930" s="57">
        <f t="shared" si="377"/>
        <v>4033.05</v>
      </c>
      <c r="P1930" s="58">
        <f t="shared" si="378"/>
        <v>449.61538461538464</v>
      </c>
      <c r="Q1930" s="58">
        <f t="shared" si="379"/>
        <v>299.74358974358978</v>
      </c>
      <c r="R1930" s="66">
        <f t="shared" si="380"/>
        <v>70.578375000000008</v>
      </c>
      <c r="S1930" s="64">
        <f t="shared" si="381"/>
        <v>258.75</v>
      </c>
      <c r="T1930" s="66">
        <f t="shared" si="382"/>
        <v>4362.3783750000002</v>
      </c>
      <c r="U1930" s="68">
        <f t="shared" si="383"/>
        <v>63.222875000000002</v>
      </c>
      <c r="V1930" s="68">
        <f t="shared" si="384"/>
        <v>486.32980769230767</v>
      </c>
      <c r="W1930" s="68">
        <f t="shared" si="385"/>
        <v>324.21987179487178</v>
      </c>
    </row>
    <row r="1931" spans="1:23" x14ac:dyDescent="0.25">
      <c r="A1931" s="1" t="s">
        <v>916</v>
      </c>
      <c r="B1931" s="1" t="s">
        <v>394</v>
      </c>
      <c r="C1931" s="1" t="s">
        <v>589</v>
      </c>
      <c r="D1931" s="1" t="s">
        <v>702</v>
      </c>
      <c r="E1931" s="1" t="s">
        <v>703</v>
      </c>
      <c r="F1931" s="62" t="str">
        <f t="shared" si="386"/>
        <v>60646</v>
      </c>
      <c r="G1931" s="255">
        <v>10620100</v>
      </c>
      <c r="H1931" s="1" t="s">
        <v>385</v>
      </c>
      <c r="I1931" s="61">
        <v>69</v>
      </c>
      <c r="J1931" s="61">
        <v>6.7</v>
      </c>
      <c r="K1931" s="61">
        <v>8.8000000000000007</v>
      </c>
      <c r="L1931" s="69">
        <f t="shared" si="375"/>
        <v>4.6230000000000002</v>
      </c>
      <c r="M1931" s="69">
        <f t="shared" si="376"/>
        <v>6.0720000000000001</v>
      </c>
      <c r="N1931" s="56">
        <f>INDEX(Rate_Chart!$A$1:$AK$127,MATCH(Data!J1931,Rate_Chart!$A$1:$A$127,0),MATCH(Data!K1931,Rate_Chart!$A$1:$AK$1,0))</f>
        <v>55.385550000000002</v>
      </c>
      <c r="O1931" s="57">
        <f t="shared" si="377"/>
        <v>3821.60295</v>
      </c>
      <c r="P1931" s="58">
        <f t="shared" si="378"/>
        <v>440.73381962864721</v>
      </c>
      <c r="Q1931" s="58">
        <f t="shared" si="379"/>
        <v>293.82254641909816</v>
      </c>
      <c r="R1931" s="66">
        <f t="shared" si="380"/>
        <v>66.878051625000012</v>
      </c>
      <c r="S1931" s="64">
        <f t="shared" si="381"/>
        <v>258.75</v>
      </c>
      <c r="T1931" s="66">
        <f t="shared" si="382"/>
        <v>4147.2310016250003</v>
      </c>
      <c r="U1931" s="68">
        <f t="shared" si="383"/>
        <v>60.104797125000005</v>
      </c>
      <c r="V1931" s="68">
        <f t="shared" si="384"/>
        <v>478.28751027851456</v>
      </c>
      <c r="W1931" s="68">
        <f t="shared" si="385"/>
        <v>318.85834018567635</v>
      </c>
    </row>
    <row r="1932" spans="1:23" x14ac:dyDescent="0.25">
      <c r="A1932" s="1" t="s">
        <v>916</v>
      </c>
      <c r="B1932" s="1" t="s">
        <v>395</v>
      </c>
      <c r="C1932" s="1" t="s">
        <v>589</v>
      </c>
      <c r="D1932" s="1" t="s">
        <v>702</v>
      </c>
      <c r="E1932" s="1" t="s">
        <v>703</v>
      </c>
      <c r="F1932" s="62" t="str">
        <f t="shared" si="386"/>
        <v>60646</v>
      </c>
      <c r="G1932" s="255">
        <v>10620100</v>
      </c>
      <c r="H1932" s="1" t="s">
        <v>385</v>
      </c>
      <c r="I1932" s="61">
        <v>69</v>
      </c>
      <c r="J1932" s="61">
        <v>6.9</v>
      </c>
      <c r="K1932" s="61">
        <v>8.8000000000000007</v>
      </c>
      <c r="L1932" s="69">
        <f t="shared" si="375"/>
        <v>4.7610000000000001</v>
      </c>
      <c r="M1932" s="69">
        <f t="shared" si="376"/>
        <v>6.0720000000000001</v>
      </c>
      <c r="N1932" s="56">
        <f>INDEX(Rate_Chart!$A$1:$AK$127,MATCH(Data!J1932,Rate_Chart!$A$1:$A$127,0),MATCH(Data!K1932,Rate_Chart!$A$1:$AK$1,0))</f>
        <v>57.038850000000004</v>
      </c>
      <c r="O1932" s="57">
        <f t="shared" si="377"/>
        <v>3935.6806500000002</v>
      </c>
      <c r="P1932" s="58">
        <f t="shared" si="378"/>
        <v>446.77950391644907</v>
      </c>
      <c r="Q1932" s="58">
        <f t="shared" si="379"/>
        <v>297.85300261096603</v>
      </c>
      <c r="R1932" s="66">
        <f t="shared" si="380"/>
        <v>68.874411375000008</v>
      </c>
      <c r="S1932" s="64">
        <f t="shared" si="381"/>
        <v>258.75</v>
      </c>
      <c r="T1932" s="66">
        <f t="shared" si="382"/>
        <v>4263.3050613750002</v>
      </c>
      <c r="U1932" s="68">
        <f t="shared" si="383"/>
        <v>61.787029875000002</v>
      </c>
      <c r="V1932" s="68">
        <f t="shared" si="384"/>
        <v>483.97151338120102</v>
      </c>
      <c r="W1932" s="68">
        <f t="shared" si="385"/>
        <v>322.64767558746735</v>
      </c>
    </row>
    <row r="1933" spans="1:23" x14ac:dyDescent="0.25">
      <c r="A1933" s="1" t="s">
        <v>917</v>
      </c>
      <c r="B1933" s="1" t="s">
        <v>394</v>
      </c>
      <c r="C1933" s="1" t="s">
        <v>589</v>
      </c>
      <c r="D1933" s="1" t="s">
        <v>702</v>
      </c>
      <c r="E1933" s="1" t="s">
        <v>703</v>
      </c>
      <c r="F1933" s="62" t="str">
        <f t="shared" si="386"/>
        <v>60646</v>
      </c>
      <c r="G1933" s="255">
        <v>10620100</v>
      </c>
      <c r="H1933" s="1" t="s">
        <v>385</v>
      </c>
      <c r="I1933" s="61">
        <v>70</v>
      </c>
      <c r="J1933" s="61">
        <v>6.8</v>
      </c>
      <c r="K1933" s="61">
        <v>9</v>
      </c>
      <c r="L1933" s="69">
        <f t="shared" si="375"/>
        <v>4.76</v>
      </c>
      <c r="M1933" s="69">
        <f t="shared" si="376"/>
        <v>6.3</v>
      </c>
      <c r="N1933" s="56">
        <f>INDEX(Rate_Chart!$A$1:$AK$127,MATCH(Data!J1933,Rate_Chart!$A$1:$A$127,0),MATCH(Data!K1933,Rate_Chart!$A$1:$AK$1,0))</f>
        <v>56.78</v>
      </c>
      <c r="O1933" s="57">
        <f t="shared" si="377"/>
        <v>3974.6</v>
      </c>
      <c r="P1933" s="58">
        <f t="shared" si="378"/>
        <v>443.59375</v>
      </c>
      <c r="Q1933" s="58">
        <f t="shared" si="379"/>
        <v>295.72916666666669</v>
      </c>
      <c r="R1933" s="66">
        <f t="shared" si="380"/>
        <v>69.555500000000009</v>
      </c>
      <c r="S1933" s="64">
        <f t="shared" si="381"/>
        <v>262.5</v>
      </c>
      <c r="T1933" s="66">
        <f t="shared" si="382"/>
        <v>4306.6554999999998</v>
      </c>
      <c r="U1933" s="68">
        <f t="shared" si="383"/>
        <v>61.523649999999996</v>
      </c>
      <c r="V1933" s="68">
        <f t="shared" si="384"/>
        <v>480.65351562499995</v>
      </c>
      <c r="W1933" s="68">
        <f t="shared" si="385"/>
        <v>320.4356770833333</v>
      </c>
    </row>
    <row r="1934" spans="1:23" x14ac:dyDescent="0.25">
      <c r="A1934" s="1" t="s">
        <v>917</v>
      </c>
      <c r="B1934" s="1" t="s">
        <v>395</v>
      </c>
      <c r="C1934" s="1" t="s">
        <v>589</v>
      </c>
      <c r="D1934" s="1" t="s">
        <v>702</v>
      </c>
      <c r="E1934" s="1" t="s">
        <v>703</v>
      </c>
      <c r="F1934" s="62" t="str">
        <f t="shared" si="386"/>
        <v>60646</v>
      </c>
      <c r="G1934" s="255">
        <v>10620100</v>
      </c>
      <c r="H1934" s="1" t="s">
        <v>385</v>
      </c>
      <c r="I1934" s="61">
        <v>67</v>
      </c>
      <c r="J1934" s="61">
        <v>7</v>
      </c>
      <c r="K1934" s="61">
        <v>9</v>
      </c>
      <c r="L1934" s="69">
        <f t="shared" si="375"/>
        <v>4.6900000000000004</v>
      </c>
      <c r="M1934" s="69">
        <f t="shared" si="376"/>
        <v>6.03</v>
      </c>
      <c r="N1934" s="56">
        <f>INDEX(Rate_Chart!$A$1:$AK$127,MATCH(Data!J1934,Rate_Chart!$A$1:$A$127,0),MATCH(Data!K1934,Rate_Chart!$A$1:$AK$1,0))</f>
        <v>58.45</v>
      </c>
      <c r="O1934" s="57">
        <f t="shared" si="377"/>
        <v>3916.15</v>
      </c>
      <c r="P1934" s="58">
        <f t="shared" si="378"/>
        <v>449.61538461538464</v>
      </c>
      <c r="Q1934" s="58">
        <f t="shared" si="379"/>
        <v>299.74358974358978</v>
      </c>
      <c r="R1934" s="66">
        <f t="shared" si="380"/>
        <v>68.53262500000001</v>
      </c>
      <c r="S1934" s="64">
        <f t="shared" si="381"/>
        <v>251.25</v>
      </c>
      <c r="T1934" s="66">
        <f t="shared" si="382"/>
        <v>4235.9326250000004</v>
      </c>
      <c r="U1934" s="68">
        <f t="shared" si="383"/>
        <v>63.222875000000009</v>
      </c>
      <c r="V1934" s="68">
        <f t="shared" si="384"/>
        <v>486.32980769230772</v>
      </c>
      <c r="W1934" s="68">
        <f t="shared" si="385"/>
        <v>324.21987179487184</v>
      </c>
    </row>
    <row r="1935" spans="1:23" x14ac:dyDescent="0.25">
      <c r="A1935" s="1" t="s">
        <v>918</v>
      </c>
      <c r="B1935" s="1" t="s">
        <v>394</v>
      </c>
      <c r="C1935" s="1" t="s">
        <v>589</v>
      </c>
      <c r="D1935" s="1" t="s">
        <v>702</v>
      </c>
      <c r="E1935" s="1" t="s">
        <v>703</v>
      </c>
      <c r="F1935" s="62" t="str">
        <f t="shared" si="386"/>
        <v>60646</v>
      </c>
      <c r="G1935" s="255">
        <v>10620100</v>
      </c>
      <c r="H1935" s="1" t="s">
        <v>385</v>
      </c>
      <c r="I1935" s="61">
        <v>70</v>
      </c>
      <c r="J1935" s="61">
        <v>7</v>
      </c>
      <c r="K1935" s="61">
        <v>9</v>
      </c>
      <c r="L1935" s="69">
        <f t="shared" ref="L1935:L1998" si="387">J1935*I1935/100</f>
        <v>4.9000000000000004</v>
      </c>
      <c r="M1935" s="69">
        <f t="shared" ref="M1935:M1998" si="388">K1935*I1935/100</f>
        <v>6.3</v>
      </c>
      <c r="N1935" s="56">
        <f>INDEX(Rate_Chart!$A$1:$AK$127,MATCH(Data!J1935,Rate_Chart!$A$1:$A$127,0),MATCH(Data!K1935,Rate_Chart!$A$1:$AK$1,0))</f>
        <v>58.45</v>
      </c>
      <c r="O1935" s="57">
        <f t="shared" ref="O1935:O1998" si="389">N1935*I1935</f>
        <v>4091.5</v>
      </c>
      <c r="P1935" s="58">
        <f t="shared" ref="P1935:P1998" si="390">N1935/(J1935%+K1935%*2/3)</f>
        <v>449.61538461538464</v>
      </c>
      <c r="Q1935" s="58">
        <f t="shared" ref="Q1935:Q1998" si="391">P1935*2/3</f>
        <v>299.74358974358978</v>
      </c>
      <c r="R1935" s="66">
        <f t="shared" ref="R1935:R1998" si="392">O1935*1.75%</f>
        <v>71.601250000000007</v>
      </c>
      <c r="S1935" s="64">
        <f t="shared" ref="S1935:S1998" si="393">I1935*3.75</f>
        <v>262.5</v>
      </c>
      <c r="T1935" s="66">
        <f t="shared" ref="T1935:T1998" si="394">R1935+S1935+O1935</f>
        <v>4425.6012499999997</v>
      </c>
      <c r="U1935" s="68">
        <f t="shared" ref="U1935:U1998" si="395">T1935/I1935</f>
        <v>63.222874999999995</v>
      </c>
      <c r="V1935" s="68">
        <f t="shared" ref="V1935:V1998" si="396">U1935/(J1935%+K1935%*2/3)</f>
        <v>486.32980769230761</v>
      </c>
      <c r="W1935" s="68">
        <f t="shared" ref="W1935:W1998" si="397">V1935*2/3</f>
        <v>324.21987179487172</v>
      </c>
    </row>
    <row r="1936" spans="1:23" x14ac:dyDescent="0.25">
      <c r="A1936" s="1" t="s">
        <v>882</v>
      </c>
      <c r="B1936" s="1" t="s">
        <v>394</v>
      </c>
      <c r="C1936" s="1" t="s">
        <v>589</v>
      </c>
      <c r="D1936" s="1" t="s">
        <v>702</v>
      </c>
      <c r="E1936" s="1" t="s">
        <v>703</v>
      </c>
      <c r="F1936" s="62" t="str">
        <f t="shared" si="386"/>
        <v>60646</v>
      </c>
      <c r="G1936" s="255">
        <v>10620100</v>
      </c>
      <c r="H1936" s="1" t="s">
        <v>385</v>
      </c>
      <c r="I1936" s="61">
        <v>69</v>
      </c>
      <c r="J1936" s="61">
        <v>6.8</v>
      </c>
      <c r="K1936" s="61">
        <v>8.8000000000000007</v>
      </c>
      <c r="L1936" s="69">
        <f t="shared" si="387"/>
        <v>4.6920000000000002</v>
      </c>
      <c r="M1936" s="69">
        <f t="shared" si="388"/>
        <v>6.0720000000000001</v>
      </c>
      <c r="N1936" s="56">
        <f>INDEX(Rate_Chart!$A$1:$AK$127,MATCH(Data!J1936,Rate_Chart!$A$1:$A$127,0),MATCH(Data!K1936,Rate_Chart!$A$1:$AK$1,0))</f>
        <v>56.212200000000003</v>
      </c>
      <c r="O1936" s="57">
        <f t="shared" si="389"/>
        <v>3878.6418000000003</v>
      </c>
      <c r="P1936" s="58">
        <f t="shared" si="390"/>
        <v>443.78052631578947</v>
      </c>
      <c r="Q1936" s="58">
        <f t="shared" si="391"/>
        <v>295.8536842105263</v>
      </c>
      <c r="R1936" s="66">
        <f t="shared" si="392"/>
        <v>67.876231500000017</v>
      </c>
      <c r="S1936" s="64">
        <f t="shared" si="393"/>
        <v>258.75</v>
      </c>
      <c r="T1936" s="66">
        <f t="shared" si="394"/>
        <v>4205.2680315000007</v>
      </c>
      <c r="U1936" s="68">
        <f t="shared" si="395"/>
        <v>60.94591350000001</v>
      </c>
      <c r="V1936" s="68">
        <f t="shared" si="396"/>
        <v>481.15194868421059</v>
      </c>
      <c r="W1936" s="68">
        <f t="shared" si="397"/>
        <v>320.76796578947375</v>
      </c>
    </row>
    <row r="1937" spans="1:23" x14ac:dyDescent="0.25">
      <c r="A1937" s="1" t="s">
        <v>882</v>
      </c>
      <c r="B1937" s="1" t="s">
        <v>395</v>
      </c>
      <c r="C1937" s="1" t="s">
        <v>589</v>
      </c>
      <c r="D1937" s="1" t="s">
        <v>702</v>
      </c>
      <c r="E1937" s="1" t="s">
        <v>703</v>
      </c>
      <c r="F1937" s="62" t="str">
        <f t="shared" si="386"/>
        <v>60646</v>
      </c>
      <c r="G1937" s="255">
        <v>10620100</v>
      </c>
      <c r="H1937" s="1" t="s">
        <v>385</v>
      </c>
      <c r="I1937" s="61">
        <v>50</v>
      </c>
      <c r="J1937" s="61">
        <v>6.5</v>
      </c>
      <c r="K1937" s="61">
        <v>9</v>
      </c>
      <c r="L1937" s="69">
        <f t="shared" si="387"/>
        <v>3.25</v>
      </c>
      <c r="M1937" s="69">
        <f t="shared" si="388"/>
        <v>4.5</v>
      </c>
      <c r="N1937" s="56">
        <f>INDEX(Rate_Chart!$A$1:$AK$127,MATCH(Data!J1937,Rate_Chart!$A$1:$A$127,0),MATCH(Data!K1937,Rate_Chart!$A$1:$AK$1,0))</f>
        <v>54.274999999999999</v>
      </c>
      <c r="O1937" s="57">
        <f t="shared" si="389"/>
        <v>2713.75</v>
      </c>
      <c r="P1937" s="58">
        <f t="shared" si="390"/>
        <v>434.2</v>
      </c>
      <c r="Q1937" s="58">
        <f t="shared" si="391"/>
        <v>289.46666666666664</v>
      </c>
      <c r="R1937" s="66">
        <f t="shared" si="392"/>
        <v>47.490625000000001</v>
      </c>
      <c r="S1937" s="64">
        <f t="shared" si="393"/>
        <v>187.5</v>
      </c>
      <c r="T1937" s="66">
        <f t="shared" si="394"/>
        <v>2948.7406249999999</v>
      </c>
      <c r="U1937" s="68">
        <f t="shared" si="395"/>
        <v>58.974812499999999</v>
      </c>
      <c r="V1937" s="68">
        <f t="shared" si="396"/>
        <v>471.79849999999999</v>
      </c>
      <c r="W1937" s="68">
        <f t="shared" si="397"/>
        <v>314.53233333333333</v>
      </c>
    </row>
    <row r="1938" spans="1:23" x14ac:dyDescent="0.25">
      <c r="A1938" s="1" t="s">
        <v>883</v>
      </c>
      <c r="B1938" s="1" t="s">
        <v>394</v>
      </c>
      <c r="C1938" s="1" t="s">
        <v>589</v>
      </c>
      <c r="D1938" s="1" t="s">
        <v>702</v>
      </c>
      <c r="E1938" s="1" t="s">
        <v>703</v>
      </c>
      <c r="F1938" s="62" t="str">
        <f t="shared" si="386"/>
        <v>60646</v>
      </c>
      <c r="G1938" s="255">
        <v>10620100</v>
      </c>
      <c r="H1938" s="1" t="s">
        <v>385</v>
      </c>
      <c r="I1938" s="61">
        <v>50</v>
      </c>
      <c r="J1938" s="61">
        <v>6.6</v>
      </c>
      <c r="K1938" s="61">
        <v>9</v>
      </c>
      <c r="L1938" s="69">
        <f t="shared" si="387"/>
        <v>3.3</v>
      </c>
      <c r="M1938" s="69">
        <f t="shared" si="388"/>
        <v>4.5</v>
      </c>
      <c r="N1938" s="56">
        <f>INDEX(Rate_Chart!$A$1:$AK$127,MATCH(Data!J1938,Rate_Chart!$A$1:$A$127,0),MATCH(Data!K1938,Rate_Chart!$A$1:$AK$1,0))</f>
        <v>55.11</v>
      </c>
      <c r="O1938" s="57">
        <f t="shared" si="389"/>
        <v>2755.5</v>
      </c>
      <c r="P1938" s="58">
        <f t="shared" si="390"/>
        <v>437.38095238095235</v>
      </c>
      <c r="Q1938" s="58">
        <f t="shared" si="391"/>
        <v>291.58730158730157</v>
      </c>
      <c r="R1938" s="66">
        <f t="shared" si="392"/>
        <v>48.221250000000005</v>
      </c>
      <c r="S1938" s="64">
        <f t="shared" si="393"/>
        <v>187.5</v>
      </c>
      <c r="T1938" s="66">
        <f t="shared" si="394"/>
        <v>2991.2212500000001</v>
      </c>
      <c r="U1938" s="68">
        <f t="shared" si="395"/>
        <v>59.824424999999998</v>
      </c>
      <c r="V1938" s="68">
        <f t="shared" si="396"/>
        <v>474.79702380952381</v>
      </c>
      <c r="W1938" s="68">
        <f t="shared" si="397"/>
        <v>316.5313492063492</v>
      </c>
    </row>
    <row r="1939" spans="1:23" x14ac:dyDescent="0.25">
      <c r="A1939" s="1" t="s">
        <v>883</v>
      </c>
      <c r="B1939" s="1" t="s">
        <v>394</v>
      </c>
      <c r="C1939" s="1" t="s">
        <v>589</v>
      </c>
      <c r="D1939" s="1" t="s">
        <v>702</v>
      </c>
      <c r="E1939" s="1" t="s">
        <v>703</v>
      </c>
      <c r="F1939" s="62" t="str">
        <f t="shared" si="386"/>
        <v>60646</v>
      </c>
      <c r="G1939" s="255">
        <v>10620100</v>
      </c>
      <c r="H1939" s="1" t="s">
        <v>386</v>
      </c>
      <c r="I1939" s="61">
        <v>200</v>
      </c>
      <c r="J1939" s="61">
        <v>4</v>
      </c>
      <c r="K1939" s="61">
        <v>8.5</v>
      </c>
      <c r="L1939" s="69">
        <f t="shared" si="387"/>
        <v>8</v>
      </c>
      <c r="M1939" s="69">
        <f t="shared" si="388"/>
        <v>17</v>
      </c>
      <c r="N1939" s="56">
        <f>INDEX(Rate_Chart!$A$1:$AK$127,MATCH(Data!J1939,Rate_Chart!$A$1:$A$127,0),MATCH(Data!K1939,Rate_Chart!$A$1:$AK$1,0))</f>
        <v>40.311181500000004</v>
      </c>
      <c r="O1939" s="57">
        <f t="shared" si="389"/>
        <v>8062.2363000000005</v>
      </c>
      <c r="P1939" s="58">
        <f t="shared" si="390"/>
        <v>417.0122224137931</v>
      </c>
      <c r="Q1939" s="58">
        <f t="shared" si="391"/>
        <v>278.00814827586208</v>
      </c>
      <c r="R1939" s="66">
        <f t="shared" si="392"/>
        <v>141.08913525000003</v>
      </c>
      <c r="S1939" s="64">
        <f t="shared" si="393"/>
        <v>750</v>
      </c>
      <c r="T1939" s="66">
        <f t="shared" si="394"/>
        <v>8953.3254352500007</v>
      </c>
      <c r="U1939" s="68">
        <f t="shared" si="395"/>
        <v>44.766627176250005</v>
      </c>
      <c r="V1939" s="68">
        <f t="shared" si="396"/>
        <v>463.10303975431032</v>
      </c>
      <c r="W1939" s="68">
        <f t="shared" si="397"/>
        <v>308.7353598362069</v>
      </c>
    </row>
    <row r="1940" spans="1:23" x14ac:dyDescent="0.25">
      <c r="A1940" s="1" t="s">
        <v>883</v>
      </c>
      <c r="B1940" s="1" t="s">
        <v>395</v>
      </c>
      <c r="C1940" s="1" t="s">
        <v>589</v>
      </c>
      <c r="D1940" s="1" t="s">
        <v>702</v>
      </c>
      <c r="E1940" s="1" t="s">
        <v>703</v>
      </c>
      <c r="F1940" s="62" t="str">
        <f t="shared" si="386"/>
        <v>60646</v>
      </c>
      <c r="G1940" s="255">
        <v>10620100</v>
      </c>
      <c r="H1940" s="1" t="s">
        <v>385</v>
      </c>
      <c r="I1940" s="61">
        <v>50</v>
      </c>
      <c r="J1940" s="61">
        <v>6.6</v>
      </c>
      <c r="K1940" s="61">
        <v>9</v>
      </c>
      <c r="L1940" s="69">
        <f t="shared" si="387"/>
        <v>3.3</v>
      </c>
      <c r="M1940" s="69">
        <f t="shared" si="388"/>
        <v>4.5</v>
      </c>
      <c r="N1940" s="56">
        <f>INDEX(Rate_Chart!$A$1:$AK$127,MATCH(Data!J1940,Rate_Chart!$A$1:$A$127,0),MATCH(Data!K1940,Rate_Chart!$A$1:$AK$1,0))</f>
        <v>55.11</v>
      </c>
      <c r="O1940" s="57">
        <f t="shared" si="389"/>
        <v>2755.5</v>
      </c>
      <c r="P1940" s="58">
        <f t="shared" si="390"/>
        <v>437.38095238095235</v>
      </c>
      <c r="Q1940" s="58">
        <f t="shared" si="391"/>
        <v>291.58730158730157</v>
      </c>
      <c r="R1940" s="66">
        <f t="shared" si="392"/>
        <v>48.221250000000005</v>
      </c>
      <c r="S1940" s="64">
        <f t="shared" si="393"/>
        <v>187.5</v>
      </c>
      <c r="T1940" s="66">
        <f t="shared" si="394"/>
        <v>2991.2212500000001</v>
      </c>
      <c r="U1940" s="68">
        <f t="shared" si="395"/>
        <v>59.824424999999998</v>
      </c>
      <c r="V1940" s="68">
        <f t="shared" si="396"/>
        <v>474.79702380952381</v>
      </c>
      <c r="W1940" s="68">
        <f t="shared" si="397"/>
        <v>316.5313492063492</v>
      </c>
    </row>
    <row r="1941" spans="1:23" x14ac:dyDescent="0.25">
      <c r="A1941" s="1" t="s">
        <v>883</v>
      </c>
      <c r="B1941" s="1" t="s">
        <v>395</v>
      </c>
      <c r="C1941" s="1" t="s">
        <v>589</v>
      </c>
      <c r="D1941" s="1" t="s">
        <v>702</v>
      </c>
      <c r="E1941" s="1" t="s">
        <v>703</v>
      </c>
      <c r="F1941" s="62" t="str">
        <f t="shared" si="386"/>
        <v>60646</v>
      </c>
      <c r="G1941" s="255">
        <v>10620100</v>
      </c>
      <c r="H1941" s="1" t="s">
        <v>386</v>
      </c>
      <c r="I1941" s="61">
        <v>200</v>
      </c>
      <c r="J1941" s="61">
        <v>4</v>
      </c>
      <c r="K1941" s="61">
        <v>8.5</v>
      </c>
      <c r="L1941" s="69">
        <f t="shared" si="387"/>
        <v>8</v>
      </c>
      <c r="M1941" s="69">
        <f t="shared" si="388"/>
        <v>17</v>
      </c>
      <c r="N1941" s="56">
        <f>INDEX(Rate_Chart!$A$1:$AK$127,MATCH(Data!J1941,Rate_Chart!$A$1:$A$127,0),MATCH(Data!K1941,Rate_Chart!$A$1:$AK$1,0))</f>
        <v>40.311181500000004</v>
      </c>
      <c r="O1941" s="57">
        <f t="shared" si="389"/>
        <v>8062.2363000000005</v>
      </c>
      <c r="P1941" s="58">
        <f t="shared" si="390"/>
        <v>417.0122224137931</v>
      </c>
      <c r="Q1941" s="58">
        <f t="shared" si="391"/>
        <v>278.00814827586208</v>
      </c>
      <c r="R1941" s="66">
        <f t="shared" si="392"/>
        <v>141.08913525000003</v>
      </c>
      <c r="S1941" s="64">
        <f t="shared" si="393"/>
        <v>750</v>
      </c>
      <c r="T1941" s="66">
        <f t="shared" si="394"/>
        <v>8953.3254352500007</v>
      </c>
      <c r="U1941" s="68">
        <f t="shared" si="395"/>
        <v>44.766627176250005</v>
      </c>
      <c r="V1941" s="68">
        <f t="shared" si="396"/>
        <v>463.10303975431032</v>
      </c>
      <c r="W1941" s="68">
        <f t="shared" si="397"/>
        <v>308.7353598362069</v>
      </c>
    </row>
    <row r="1942" spans="1:23" x14ac:dyDescent="0.25">
      <c r="A1942" s="1" t="s">
        <v>884</v>
      </c>
      <c r="B1942" s="1" t="s">
        <v>394</v>
      </c>
      <c r="C1942" s="1" t="s">
        <v>589</v>
      </c>
      <c r="D1942" s="1" t="s">
        <v>702</v>
      </c>
      <c r="E1942" s="1" t="s">
        <v>703</v>
      </c>
      <c r="F1942" s="62" t="str">
        <f t="shared" si="386"/>
        <v>60646</v>
      </c>
      <c r="G1942" s="255">
        <v>10620100</v>
      </c>
      <c r="H1942" s="1" t="s">
        <v>385</v>
      </c>
      <c r="I1942" s="61">
        <v>50</v>
      </c>
      <c r="J1942" s="61">
        <v>6.7</v>
      </c>
      <c r="K1942" s="61">
        <v>9</v>
      </c>
      <c r="L1942" s="69">
        <f t="shared" si="387"/>
        <v>3.35</v>
      </c>
      <c r="M1942" s="69">
        <f t="shared" si="388"/>
        <v>4.5</v>
      </c>
      <c r="N1942" s="56">
        <f>INDEX(Rate_Chart!$A$1:$AK$127,MATCH(Data!J1942,Rate_Chart!$A$1:$A$127,0),MATCH(Data!K1942,Rate_Chart!$A$1:$AK$1,0))</f>
        <v>55.945</v>
      </c>
      <c r="O1942" s="57">
        <f t="shared" si="389"/>
        <v>2797.25</v>
      </c>
      <c r="P1942" s="58">
        <f t="shared" si="390"/>
        <v>440.51181102362204</v>
      </c>
      <c r="Q1942" s="58">
        <f t="shared" si="391"/>
        <v>293.67454068241472</v>
      </c>
      <c r="R1942" s="66">
        <f t="shared" si="392"/>
        <v>48.951875000000001</v>
      </c>
      <c r="S1942" s="64">
        <f t="shared" si="393"/>
        <v>187.5</v>
      </c>
      <c r="T1942" s="66">
        <f t="shared" si="394"/>
        <v>3033.7018750000002</v>
      </c>
      <c r="U1942" s="68">
        <f t="shared" si="395"/>
        <v>60.674037500000004</v>
      </c>
      <c r="V1942" s="68">
        <f t="shared" si="396"/>
        <v>477.74832677165358</v>
      </c>
      <c r="W1942" s="68">
        <f t="shared" si="397"/>
        <v>318.4988845144357</v>
      </c>
    </row>
    <row r="1943" spans="1:23" x14ac:dyDescent="0.25">
      <c r="A1943" s="1" t="s">
        <v>884</v>
      </c>
      <c r="B1943" s="1" t="s">
        <v>395</v>
      </c>
      <c r="C1943" s="1" t="s">
        <v>589</v>
      </c>
      <c r="D1943" s="1" t="s">
        <v>702</v>
      </c>
      <c r="E1943" s="1" t="s">
        <v>703</v>
      </c>
      <c r="F1943" s="62" t="str">
        <f t="shared" si="386"/>
        <v>60646</v>
      </c>
      <c r="G1943" s="255">
        <v>10620100</v>
      </c>
      <c r="H1943" s="1" t="s">
        <v>385</v>
      </c>
      <c r="I1943" s="61">
        <v>50</v>
      </c>
      <c r="J1943" s="61">
        <v>6.6</v>
      </c>
      <c r="K1943" s="61">
        <v>9</v>
      </c>
      <c r="L1943" s="69">
        <f t="shared" si="387"/>
        <v>3.3</v>
      </c>
      <c r="M1943" s="69">
        <f t="shared" si="388"/>
        <v>4.5</v>
      </c>
      <c r="N1943" s="56">
        <f>INDEX(Rate_Chart!$A$1:$AK$127,MATCH(Data!J1943,Rate_Chart!$A$1:$A$127,0),MATCH(Data!K1943,Rate_Chart!$A$1:$AK$1,0))</f>
        <v>55.11</v>
      </c>
      <c r="O1943" s="57">
        <f t="shared" si="389"/>
        <v>2755.5</v>
      </c>
      <c r="P1943" s="58">
        <f t="shared" si="390"/>
        <v>437.38095238095235</v>
      </c>
      <c r="Q1943" s="58">
        <f t="shared" si="391"/>
        <v>291.58730158730157</v>
      </c>
      <c r="R1943" s="66">
        <f t="shared" si="392"/>
        <v>48.221250000000005</v>
      </c>
      <c r="S1943" s="64">
        <f t="shared" si="393"/>
        <v>187.5</v>
      </c>
      <c r="T1943" s="66">
        <f t="shared" si="394"/>
        <v>2991.2212500000001</v>
      </c>
      <c r="U1943" s="68">
        <f t="shared" si="395"/>
        <v>59.824424999999998</v>
      </c>
      <c r="V1943" s="68">
        <f t="shared" si="396"/>
        <v>474.79702380952381</v>
      </c>
      <c r="W1943" s="68">
        <f t="shared" si="397"/>
        <v>316.5313492063492</v>
      </c>
    </row>
    <row r="1944" spans="1:23" x14ac:dyDescent="0.25">
      <c r="A1944" s="1" t="s">
        <v>885</v>
      </c>
      <c r="B1944" s="1" t="s">
        <v>394</v>
      </c>
      <c r="C1944" s="1" t="s">
        <v>589</v>
      </c>
      <c r="D1944" s="1" t="s">
        <v>702</v>
      </c>
      <c r="E1944" s="1" t="s">
        <v>703</v>
      </c>
      <c r="F1944" s="62" t="str">
        <f t="shared" si="386"/>
        <v>60646</v>
      </c>
      <c r="G1944" s="255">
        <v>10620100</v>
      </c>
      <c r="H1944" s="1" t="s">
        <v>385</v>
      </c>
      <c r="I1944" s="61">
        <v>50</v>
      </c>
      <c r="J1944" s="61">
        <v>6.6</v>
      </c>
      <c r="K1944" s="61">
        <v>9</v>
      </c>
      <c r="L1944" s="69">
        <f t="shared" si="387"/>
        <v>3.3</v>
      </c>
      <c r="M1944" s="69">
        <f t="shared" si="388"/>
        <v>4.5</v>
      </c>
      <c r="N1944" s="56">
        <f>INDEX(Rate_Chart!$A$1:$AK$127,MATCH(Data!J1944,Rate_Chart!$A$1:$A$127,0),MATCH(Data!K1944,Rate_Chart!$A$1:$AK$1,0))</f>
        <v>55.11</v>
      </c>
      <c r="O1944" s="57">
        <f t="shared" si="389"/>
        <v>2755.5</v>
      </c>
      <c r="P1944" s="58">
        <f t="shared" si="390"/>
        <v>437.38095238095235</v>
      </c>
      <c r="Q1944" s="58">
        <f t="shared" si="391"/>
        <v>291.58730158730157</v>
      </c>
      <c r="R1944" s="66">
        <f t="shared" si="392"/>
        <v>48.221250000000005</v>
      </c>
      <c r="S1944" s="64">
        <f t="shared" si="393"/>
        <v>187.5</v>
      </c>
      <c r="T1944" s="66">
        <f t="shared" si="394"/>
        <v>2991.2212500000001</v>
      </c>
      <c r="U1944" s="68">
        <f t="shared" si="395"/>
        <v>59.824424999999998</v>
      </c>
      <c r="V1944" s="68">
        <f t="shared" si="396"/>
        <v>474.79702380952381</v>
      </c>
      <c r="W1944" s="68">
        <f t="shared" si="397"/>
        <v>316.5313492063492</v>
      </c>
    </row>
    <row r="1945" spans="1:23" x14ac:dyDescent="0.25">
      <c r="A1945" s="1" t="s">
        <v>885</v>
      </c>
      <c r="B1945" s="1" t="s">
        <v>395</v>
      </c>
      <c r="C1945" s="1" t="s">
        <v>589</v>
      </c>
      <c r="D1945" s="1" t="s">
        <v>702</v>
      </c>
      <c r="E1945" s="1" t="s">
        <v>703</v>
      </c>
      <c r="F1945" s="62" t="str">
        <f t="shared" si="386"/>
        <v>60646</v>
      </c>
      <c r="G1945" s="255">
        <v>10620100</v>
      </c>
      <c r="H1945" s="1" t="s">
        <v>385</v>
      </c>
      <c r="I1945" s="61">
        <v>60</v>
      </c>
      <c r="J1945" s="61">
        <v>6.7</v>
      </c>
      <c r="K1945" s="61">
        <v>9</v>
      </c>
      <c r="L1945" s="69">
        <f t="shared" si="387"/>
        <v>4.0199999999999996</v>
      </c>
      <c r="M1945" s="69">
        <f t="shared" si="388"/>
        <v>5.4</v>
      </c>
      <c r="N1945" s="56">
        <f>INDEX(Rate_Chart!$A$1:$AK$127,MATCH(Data!J1945,Rate_Chart!$A$1:$A$127,0),MATCH(Data!K1945,Rate_Chart!$A$1:$AK$1,0))</f>
        <v>55.945</v>
      </c>
      <c r="O1945" s="57">
        <f t="shared" si="389"/>
        <v>3356.7</v>
      </c>
      <c r="P1945" s="58">
        <f t="shared" si="390"/>
        <v>440.51181102362204</v>
      </c>
      <c r="Q1945" s="58">
        <f t="shared" si="391"/>
        <v>293.67454068241472</v>
      </c>
      <c r="R1945" s="66">
        <f t="shared" si="392"/>
        <v>58.742250000000006</v>
      </c>
      <c r="S1945" s="64">
        <f t="shared" si="393"/>
        <v>225</v>
      </c>
      <c r="T1945" s="66">
        <f t="shared" si="394"/>
        <v>3640.4422500000001</v>
      </c>
      <c r="U1945" s="68">
        <f t="shared" si="395"/>
        <v>60.674037500000004</v>
      </c>
      <c r="V1945" s="68">
        <f t="shared" si="396"/>
        <v>477.74832677165358</v>
      </c>
      <c r="W1945" s="68">
        <f t="shared" si="397"/>
        <v>318.4988845144357</v>
      </c>
    </row>
    <row r="1946" spans="1:23" x14ac:dyDescent="0.25">
      <c r="A1946" s="1" t="s">
        <v>886</v>
      </c>
      <c r="B1946" s="1" t="s">
        <v>394</v>
      </c>
      <c r="C1946" s="1" t="s">
        <v>589</v>
      </c>
      <c r="D1946" s="1" t="s">
        <v>702</v>
      </c>
      <c r="E1946" s="1" t="s">
        <v>703</v>
      </c>
      <c r="F1946" s="62" t="str">
        <f t="shared" si="386"/>
        <v>60646</v>
      </c>
      <c r="G1946" s="255">
        <v>10620100</v>
      </c>
      <c r="H1946" s="1" t="s">
        <v>385</v>
      </c>
      <c r="I1946" s="61">
        <v>50</v>
      </c>
      <c r="J1946" s="61">
        <v>6.6</v>
      </c>
      <c r="K1946" s="61">
        <v>9</v>
      </c>
      <c r="L1946" s="69">
        <f t="shared" si="387"/>
        <v>3.3</v>
      </c>
      <c r="M1946" s="69">
        <f t="shared" si="388"/>
        <v>4.5</v>
      </c>
      <c r="N1946" s="56">
        <f>INDEX(Rate_Chart!$A$1:$AK$127,MATCH(Data!J1946,Rate_Chart!$A$1:$A$127,0),MATCH(Data!K1946,Rate_Chart!$A$1:$AK$1,0))</f>
        <v>55.11</v>
      </c>
      <c r="O1946" s="57">
        <f t="shared" si="389"/>
        <v>2755.5</v>
      </c>
      <c r="P1946" s="58">
        <f t="shared" si="390"/>
        <v>437.38095238095235</v>
      </c>
      <c r="Q1946" s="58">
        <f t="shared" si="391"/>
        <v>291.58730158730157</v>
      </c>
      <c r="R1946" s="66">
        <f t="shared" si="392"/>
        <v>48.221250000000005</v>
      </c>
      <c r="S1946" s="64">
        <f t="shared" si="393"/>
        <v>187.5</v>
      </c>
      <c r="T1946" s="66">
        <f t="shared" si="394"/>
        <v>2991.2212500000001</v>
      </c>
      <c r="U1946" s="68">
        <f t="shared" si="395"/>
        <v>59.824424999999998</v>
      </c>
      <c r="V1946" s="68">
        <f t="shared" si="396"/>
        <v>474.79702380952381</v>
      </c>
      <c r="W1946" s="68">
        <f t="shared" si="397"/>
        <v>316.5313492063492</v>
      </c>
    </row>
    <row r="1947" spans="1:23" x14ac:dyDescent="0.25">
      <c r="A1947" s="1" t="s">
        <v>886</v>
      </c>
      <c r="B1947" s="1" t="s">
        <v>395</v>
      </c>
      <c r="C1947" s="1" t="s">
        <v>589</v>
      </c>
      <c r="D1947" s="1" t="s">
        <v>702</v>
      </c>
      <c r="E1947" s="1" t="s">
        <v>703</v>
      </c>
      <c r="F1947" s="62" t="str">
        <f t="shared" si="386"/>
        <v>60646</v>
      </c>
      <c r="G1947" s="255">
        <v>10620100</v>
      </c>
      <c r="H1947" s="1" t="s">
        <v>385</v>
      </c>
      <c r="I1947" s="61">
        <v>50</v>
      </c>
      <c r="J1947" s="61">
        <v>6.8</v>
      </c>
      <c r="K1947" s="61">
        <v>9</v>
      </c>
      <c r="L1947" s="69">
        <f t="shared" si="387"/>
        <v>3.4</v>
      </c>
      <c r="M1947" s="69">
        <f t="shared" si="388"/>
        <v>4.5</v>
      </c>
      <c r="N1947" s="56">
        <f>INDEX(Rate_Chart!$A$1:$AK$127,MATCH(Data!J1947,Rate_Chart!$A$1:$A$127,0),MATCH(Data!K1947,Rate_Chart!$A$1:$AK$1,0))</f>
        <v>56.78</v>
      </c>
      <c r="O1947" s="57">
        <f t="shared" si="389"/>
        <v>2839</v>
      </c>
      <c r="P1947" s="58">
        <f t="shared" si="390"/>
        <v>443.59375</v>
      </c>
      <c r="Q1947" s="58">
        <f t="shared" si="391"/>
        <v>295.72916666666669</v>
      </c>
      <c r="R1947" s="66">
        <f t="shared" si="392"/>
        <v>49.682500000000005</v>
      </c>
      <c r="S1947" s="64">
        <f t="shared" si="393"/>
        <v>187.5</v>
      </c>
      <c r="T1947" s="66">
        <f t="shared" si="394"/>
        <v>3076.1824999999999</v>
      </c>
      <c r="U1947" s="68">
        <f t="shared" si="395"/>
        <v>61.523649999999996</v>
      </c>
      <c r="V1947" s="68">
        <f t="shared" si="396"/>
        <v>480.65351562499995</v>
      </c>
      <c r="W1947" s="68">
        <f t="shared" si="397"/>
        <v>320.4356770833333</v>
      </c>
    </row>
    <row r="1948" spans="1:23" x14ac:dyDescent="0.25">
      <c r="A1948" s="1" t="s">
        <v>886</v>
      </c>
      <c r="B1948" s="1" t="s">
        <v>395</v>
      </c>
      <c r="C1948" s="1" t="s">
        <v>589</v>
      </c>
      <c r="D1948" s="1" t="s">
        <v>702</v>
      </c>
      <c r="E1948" s="1" t="s">
        <v>703</v>
      </c>
      <c r="F1948" s="62" t="str">
        <f t="shared" si="386"/>
        <v>60646</v>
      </c>
      <c r="G1948" s="255">
        <v>10620100</v>
      </c>
      <c r="H1948" s="1" t="s">
        <v>386</v>
      </c>
      <c r="I1948" s="61">
        <v>53</v>
      </c>
      <c r="J1948" s="61">
        <v>4.9000000000000004</v>
      </c>
      <c r="K1948" s="61">
        <v>8.5</v>
      </c>
      <c r="L1948" s="69">
        <f t="shared" si="387"/>
        <v>2.5970000000000004</v>
      </c>
      <c r="M1948" s="69">
        <f t="shared" si="388"/>
        <v>4.5049999999999999</v>
      </c>
      <c r="N1948" s="56">
        <f>INDEX(Rate_Chart!$A$1:$AK$127,MATCH(Data!J1948,Rate_Chart!$A$1:$A$127,0),MATCH(Data!K1948,Rate_Chart!$A$1:$AK$1,0))</f>
        <v>44.064181500000004</v>
      </c>
      <c r="O1948" s="57">
        <f t="shared" si="389"/>
        <v>2335.4016195000004</v>
      </c>
      <c r="P1948" s="58">
        <f t="shared" si="390"/>
        <v>417.01118138801263</v>
      </c>
      <c r="Q1948" s="58">
        <f t="shared" si="391"/>
        <v>278.00745425867507</v>
      </c>
      <c r="R1948" s="66">
        <f t="shared" si="392"/>
        <v>40.86952834125001</v>
      </c>
      <c r="S1948" s="64">
        <f t="shared" si="393"/>
        <v>198.75</v>
      </c>
      <c r="T1948" s="66">
        <f t="shared" si="394"/>
        <v>2575.0211478412502</v>
      </c>
      <c r="U1948" s="68">
        <f t="shared" si="395"/>
        <v>48.585304676250004</v>
      </c>
      <c r="V1948" s="68">
        <f t="shared" si="396"/>
        <v>459.79783605283916</v>
      </c>
      <c r="W1948" s="68">
        <f t="shared" si="397"/>
        <v>306.53189070189279</v>
      </c>
    </row>
    <row r="1949" spans="1:23" x14ac:dyDescent="0.25">
      <c r="A1949" s="1" t="s">
        <v>887</v>
      </c>
      <c r="B1949" s="1" t="s">
        <v>394</v>
      </c>
      <c r="C1949" s="1" t="s">
        <v>589</v>
      </c>
      <c r="D1949" s="1" t="s">
        <v>702</v>
      </c>
      <c r="E1949" s="1" t="s">
        <v>703</v>
      </c>
      <c r="F1949" s="62" t="str">
        <f t="shared" si="386"/>
        <v>60646</v>
      </c>
      <c r="G1949" s="255">
        <v>10620100</v>
      </c>
      <c r="H1949" s="1" t="s">
        <v>385</v>
      </c>
      <c r="I1949" s="61">
        <v>50</v>
      </c>
      <c r="J1949" s="61">
        <v>6.8</v>
      </c>
      <c r="K1949" s="61">
        <v>9</v>
      </c>
      <c r="L1949" s="69">
        <f t="shared" si="387"/>
        <v>3.4</v>
      </c>
      <c r="M1949" s="69">
        <f t="shared" si="388"/>
        <v>4.5</v>
      </c>
      <c r="N1949" s="56">
        <f>INDEX(Rate_Chart!$A$1:$AK$127,MATCH(Data!J1949,Rate_Chart!$A$1:$A$127,0),MATCH(Data!K1949,Rate_Chart!$A$1:$AK$1,0))</f>
        <v>56.78</v>
      </c>
      <c r="O1949" s="57">
        <f t="shared" si="389"/>
        <v>2839</v>
      </c>
      <c r="P1949" s="58">
        <f t="shared" si="390"/>
        <v>443.59375</v>
      </c>
      <c r="Q1949" s="58">
        <f t="shared" si="391"/>
        <v>295.72916666666669</v>
      </c>
      <c r="R1949" s="66">
        <f t="shared" si="392"/>
        <v>49.682500000000005</v>
      </c>
      <c r="S1949" s="64">
        <f t="shared" si="393"/>
        <v>187.5</v>
      </c>
      <c r="T1949" s="66">
        <f t="shared" si="394"/>
        <v>3076.1824999999999</v>
      </c>
      <c r="U1949" s="68">
        <f t="shared" si="395"/>
        <v>61.523649999999996</v>
      </c>
      <c r="V1949" s="68">
        <f t="shared" si="396"/>
        <v>480.65351562499995</v>
      </c>
      <c r="W1949" s="68">
        <f t="shared" si="397"/>
        <v>320.4356770833333</v>
      </c>
    </row>
    <row r="1950" spans="1:23" x14ac:dyDescent="0.25">
      <c r="A1950" s="1" t="s">
        <v>887</v>
      </c>
      <c r="B1950" s="1" t="s">
        <v>395</v>
      </c>
      <c r="C1950" s="1" t="s">
        <v>589</v>
      </c>
      <c r="D1950" s="1" t="s">
        <v>702</v>
      </c>
      <c r="E1950" s="1" t="s">
        <v>703</v>
      </c>
      <c r="F1950" s="62" t="str">
        <f t="shared" si="386"/>
        <v>60646</v>
      </c>
      <c r="G1950" s="255">
        <v>10620100</v>
      </c>
      <c r="H1950" s="1" t="s">
        <v>385</v>
      </c>
      <c r="I1950" s="61">
        <v>50</v>
      </c>
      <c r="J1950" s="61">
        <v>6.7</v>
      </c>
      <c r="K1950" s="61">
        <v>9</v>
      </c>
      <c r="L1950" s="69">
        <f t="shared" si="387"/>
        <v>3.35</v>
      </c>
      <c r="M1950" s="69">
        <f t="shared" si="388"/>
        <v>4.5</v>
      </c>
      <c r="N1950" s="56">
        <f>INDEX(Rate_Chart!$A$1:$AK$127,MATCH(Data!J1950,Rate_Chart!$A$1:$A$127,0),MATCH(Data!K1950,Rate_Chart!$A$1:$AK$1,0))</f>
        <v>55.945</v>
      </c>
      <c r="O1950" s="57">
        <f t="shared" si="389"/>
        <v>2797.25</v>
      </c>
      <c r="P1950" s="58">
        <f t="shared" si="390"/>
        <v>440.51181102362204</v>
      </c>
      <c r="Q1950" s="58">
        <f t="shared" si="391"/>
        <v>293.67454068241472</v>
      </c>
      <c r="R1950" s="66">
        <f t="shared" si="392"/>
        <v>48.951875000000001</v>
      </c>
      <c r="S1950" s="64">
        <f t="shared" si="393"/>
        <v>187.5</v>
      </c>
      <c r="T1950" s="66">
        <f t="shared" si="394"/>
        <v>3033.7018750000002</v>
      </c>
      <c r="U1950" s="68">
        <f t="shared" si="395"/>
        <v>60.674037500000004</v>
      </c>
      <c r="V1950" s="68">
        <f t="shared" si="396"/>
        <v>477.74832677165358</v>
      </c>
      <c r="W1950" s="68">
        <f t="shared" si="397"/>
        <v>318.4988845144357</v>
      </c>
    </row>
    <row r="1951" spans="1:23" x14ac:dyDescent="0.25">
      <c r="A1951" s="1" t="s">
        <v>887</v>
      </c>
      <c r="B1951" s="1" t="s">
        <v>395</v>
      </c>
      <c r="C1951" s="1" t="s">
        <v>589</v>
      </c>
      <c r="D1951" s="1" t="s">
        <v>702</v>
      </c>
      <c r="E1951" s="1" t="s">
        <v>703</v>
      </c>
      <c r="F1951" s="62" t="str">
        <f t="shared" si="386"/>
        <v>60646</v>
      </c>
      <c r="G1951" s="255">
        <v>10620100</v>
      </c>
      <c r="H1951" s="1" t="s">
        <v>386</v>
      </c>
      <c r="I1951" s="61">
        <v>30</v>
      </c>
      <c r="J1951" s="61">
        <v>4</v>
      </c>
      <c r="K1951" s="61">
        <v>8.1</v>
      </c>
      <c r="L1951" s="69">
        <f t="shared" si="387"/>
        <v>1.2</v>
      </c>
      <c r="M1951" s="69">
        <f t="shared" si="388"/>
        <v>2.4300000000000002</v>
      </c>
      <c r="N1951" s="56">
        <f>INDEX(Rate_Chart!$A$1:$AK$127,MATCH(Data!J1951,Rate_Chart!$A$1:$A$127,0),MATCH(Data!K1951,Rate_Chart!$A$1:$AK$1,0))</f>
        <v>39.199125899999999</v>
      </c>
      <c r="O1951" s="57">
        <f t="shared" si="389"/>
        <v>1175.9737769999999</v>
      </c>
      <c r="P1951" s="58">
        <f t="shared" si="390"/>
        <v>417.01197765957443</v>
      </c>
      <c r="Q1951" s="58">
        <f t="shared" si="391"/>
        <v>278.00798510638293</v>
      </c>
      <c r="R1951" s="66">
        <f t="shared" si="392"/>
        <v>20.579541097500002</v>
      </c>
      <c r="S1951" s="64">
        <f t="shared" si="393"/>
        <v>112.5</v>
      </c>
      <c r="T1951" s="66">
        <f t="shared" si="394"/>
        <v>1309.0533180974999</v>
      </c>
      <c r="U1951" s="68">
        <f t="shared" si="395"/>
        <v>43.635110603249998</v>
      </c>
      <c r="V1951" s="68">
        <f t="shared" si="396"/>
        <v>464.20330428989359</v>
      </c>
      <c r="W1951" s="68">
        <f t="shared" si="397"/>
        <v>309.46886952659571</v>
      </c>
    </row>
    <row r="1952" spans="1:23" x14ac:dyDescent="0.25">
      <c r="A1952" s="1" t="s">
        <v>888</v>
      </c>
      <c r="B1952" s="1" t="s">
        <v>394</v>
      </c>
      <c r="C1952" s="1" t="s">
        <v>589</v>
      </c>
      <c r="D1952" s="1" t="s">
        <v>702</v>
      </c>
      <c r="E1952" s="1" t="s">
        <v>703</v>
      </c>
      <c r="F1952" s="62" t="str">
        <f t="shared" si="386"/>
        <v>60646</v>
      </c>
      <c r="G1952" s="255">
        <v>10620100</v>
      </c>
      <c r="H1952" s="1" t="s">
        <v>385</v>
      </c>
      <c r="I1952" s="61">
        <v>50</v>
      </c>
      <c r="J1952" s="61">
        <v>6.7</v>
      </c>
      <c r="K1952" s="61">
        <v>9</v>
      </c>
      <c r="L1952" s="69">
        <f t="shared" si="387"/>
        <v>3.35</v>
      </c>
      <c r="M1952" s="69">
        <f t="shared" si="388"/>
        <v>4.5</v>
      </c>
      <c r="N1952" s="56">
        <f>INDEX(Rate_Chart!$A$1:$AK$127,MATCH(Data!J1952,Rate_Chart!$A$1:$A$127,0),MATCH(Data!K1952,Rate_Chart!$A$1:$AK$1,0))</f>
        <v>55.945</v>
      </c>
      <c r="O1952" s="57">
        <f t="shared" si="389"/>
        <v>2797.25</v>
      </c>
      <c r="P1952" s="58">
        <f t="shared" si="390"/>
        <v>440.51181102362204</v>
      </c>
      <c r="Q1952" s="58">
        <f t="shared" si="391"/>
        <v>293.67454068241472</v>
      </c>
      <c r="R1952" s="66">
        <f t="shared" si="392"/>
        <v>48.951875000000001</v>
      </c>
      <c r="S1952" s="64">
        <f t="shared" si="393"/>
        <v>187.5</v>
      </c>
      <c r="T1952" s="66">
        <f t="shared" si="394"/>
        <v>3033.7018750000002</v>
      </c>
      <c r="U1952" s="68">
        <f t="shared" si="395"/>
        <v>60.674037500000004</v>
      </c>
      <c r="V1952" s="68">
        <f t="shared" si="396"/>
        <v>477.74832677165358</v>
      </c>
      <c r="W1952" s="68">
        <f t="shared" si="397"/>
        <v>318.4988845144357</v>
      </c>
    </row>
    <row r="1953" spans="1:23" x14ac:dyDescent="0.25">
      <c r="A1953" s="1" t="s">
        <v>888</v>
      </c>
      <c r="B1953" s="1" t="s">
        <v>394</v>
      </c>
      <c r="C1953" s="1" t="s">
        <v>589</v>
      </c>
      <c r="D1953" s="1" t="s">
        <v>702</v>
      </c>
      <c r="E1953" s="1" t="s">
        <v>703</v>
      </c>
      <c r="F1953" s="62" t="str">
        <f t="shared" si="386"/>
        <v>60646</v>
      </c>
      <c r="G1953" s="255">
        <v>10620100</v>
      </c>
      <c r="H1953" s="1" t="s">
        <v>386</v>
      </c>
      <c r="I1953" s="61">
        <v>20</v>
      </c>
      <c r="J1953" s="61">
        <v>4</v>
      </c>
      <c r="K1953" s="61">
        <v>8.5</v>
      </c>
      <c r="L1953" s="69">
        <f t="shared" si="387"/>
        <v>0.8</v>
      </c>
      <c r="M1953" s="69">
        <f t="shared" si="388"/>
        <v>1.7</v>
      </c>
      <c r="N1953" s="56">
        <f>INDEX(Rate_Chart!$A$1:$AK$127,MATCH(Data!J1953,Rate_Chart!$A$1:$A$127,0),MATCH(Data!K1953,Rate_Chart!$A$1:$AK$1,0))</f>
        <v>40.311181500000004</v>
      </c>
      <c r="O1953" s="57">
        <f t="shared" si="389"/>
        <v>806.22363000000007</v>
      </c>
      <c r="P1953" s="58">
        <f t="shared" si="390"/>
        <v>417.0122224137931</v>
      </c>
      <c r="Q1953" s="58">
        <f t="shared" si="391"/>
        <v>278.00814827586208</v>
      </c>
      <c r="R1953" s="66">
        <f t="shared" si="392"/>
        <v>14.108913525000002</v>
      </c>
      <c r="S1953" s="64">
        <f t="shared" si="393"/>
        <v>75</v>
      </c>
      <c r="T1953" s="66">
        <f t="shared" si="394"/>
        <v>895.33254352500012</v>
      </c>
      <c r="U1953" s="68">
        <f t="shared" si="395"/>
        <v>44.766627176250005</v>
      </c>
      <c r="V1953" s="68">
        <f t="shared" si="396"/>
        <v>463.10303975431032</v>
      </c>
      <c r="W1953" s="68">
        <f t="shared" si="397"/>
        <v>308.7353598362069</v>
      </c>
    </row>
    <row r="1954" spans="1:23" x14ac:dyDescent="0.25">
      <c r="A1954" s="1" t="s">
        <v>888</v>
      </c>
      <c r="B1954" s="1" t="s">
        <v>395</v>
      </c>
      <c r="C1954" s="1" t="s">
        <v>589</v>
      </c>
      <c r="D1954" s="1" t="s">
        <v>702</v>
      </c>
      <c r="E1954" s="1" t="s">
        <v>703</v>
      </c>
      <c r="F1954" s="62" t="str">
        <f t="shared" si="386"/>
        <v>60646</v>
      </c>
      <c r="G1954" s="255">
        <v>10620100</v>
      </c>
      <c r="H1954" s="1" t="s">
        <v>385</v>
      </c>
      <c r="I1954" s="61">
        <v>50</v>
      </c>
      <c r="J1954" s="61">
        <v>6.9</v>
      </c>
      <c r="K1954" s="61">
        <v>9</v>
      </c>
      <c r="L1954" s="69">
        <f t="shared" si="387"/>
        <v>3.45</v>
      </c>
      <c r="M1954" s="69">
        <f t="shared" si="388"/>
        <v>4.5</v>
      </c>
      <c r="N1954" s="56">
        <f>INDEX(Rate_Chart!$A$1:$AK$127,MATCH(Data!J1954,Rate_Chart!$A$1:$A$127,0),MATCH(Data!K1954,Rate_Chart!$A$1:$AK$1,0))</f>
        <v>57.615000000000002</v>
      </c>
      <c r="O1954" s="57">
        <f t="shared" si="389"/>
        <v>2880.75</v>
      </c>
      <c r="P1954" s="58">
        <f t="shared" si="390"/>
        <v>446.62790697674421</v>
      </c>
      <c r="Q1954" s="58">
        <f t="shared" si="391"/>
        <v>297.75193798449612</v>
      </c>
      <c r="R1954" s="66">
        <f t="shared" si="392"/>
        <v>50.413125000000008</v>
      </c>
      <c r="S1954" s="64">
        <f t="shared" si="393"/>
        <v>187.5</v>
      </c>
      <c r="T1954" s="66">
        <f t="shared" si="394"/>
        <v>3118.663125</v>
      </c>
      <c r="U1954" s="68">
        <f t="shared" si="395"/>
        <v>62.373262500000003</v>
      </c>
      <c r="V1954" s="68">
        <f t="shared" si="396"/>
        <v>483.51366279069771</v>
      </c>
      <c r="W1954" s="68">
        <f t="shared" si="397"/>
        <v>322.34244186046516</v>
      </c>
    </row>
    <row r="1955" spans="1:23" x14ac:dyDescent="0.25">
      <c r="A1955" s="1" t="s">
        <v>888</v>
      </c>
      <c r="B1955" s="1" t="s">
        <v>395</v>
      </c>
      <c r="C1955" s="1" t="s">
        <v>589</v>
      </c>
      <c r="D1955" s="1" t="s">
        <v>702</v>
      </c>
      <c r="E1955" s="1" t="s">
        <v>703</v>
      </c>
      <c r="F1955" s="62" t="str">
        <f t="shared" si="386"/>
        <v>60646</v>
      </c>
      <c r="G1955" s="255">
        <v>10620100</v>
      </c>
      <c r="H1955" s="1" t="s">
        <v>386</v>
      </c>
      <c r="I1955" s="61">
        <v>24</v>
      </c>
      <c r="J1955" s="61">
        <v>4</v>
      </c>
      <c r="K1955" s="61">
        <v>8.5</v>
      </c>
      <c r="L1955" s="69">
        <f t="shared" si="387"/>
        <v>0.96</v>
      </c>
      <c r="M1955" s="69">
        <f t="shared" si="388"/>
        <v>2.04</v>
      </c>
      <c r="N1955" s="56">
        <f>INDEX(Rate_Chart!$A$1:$AK$127,MATCH(Data!J1955,Rate_Chart!$A$1:$A$127,0),MATCH(Data!K1955,Rate_Chart!$A$1:$AK$1,0))</f>
        <v>40.311181500000004</v>
      </c>
      <c r="O1955" s="57">
        <f t="shared" si="389"/>
        <v>967.46835600000009</v>
      </c>
      <c r="P1955" s="58">
        <f t="shared" si="390"/>
        <v>417.0122224137931</v>
      </c>
      <c r="Q1955" s="58">
        <f t="shared" si="391"/>
        <v>278.00814827586208</v>
      </c>
      <c r="R1955" s="66">
        <f t="shared" si="392"/>
        <v>16.930696230000002</v>
      </c>
      <c r="S1955" s="64">
        <f t="shared" si="393"/>
        <v>90</v>
      </c>
      <c r="T1955" s="66">
        <f t="shared" si="394"/>
        <v>1074.3990522300001</v>
      </c>
      <c r="U1955" s="68">
        <f t="shared" si="395"/>
        <v>44.766627176250005</v>
      </c>
      <c r="V1955" s="68">
        <f t="shared" si="396"/>
        <v>463.10303975431032</v>
      </c>
      <c r="W1955" s="68">
        <f t="shared" si="397"/>
        <v>308.7353598362069</v>
      </c>
    </row>
    <row r="1956" spans="1:23" x14ac:dyDescent="0.25">
      <c r="A1956" s="1" t="s">
        <v>919</v>
      </c>
      <c r="B1956" s="1" t="s">
        <v>394</v>
      </c>
      <c r="C1956" s="1" t="s">
        <v>589</v>
      </c>
      <c r="D1956" s="1" t="s">
        <v>702</v>
      </c>
      <c r="E1956" s="1" t="s">
        <v>703</v>
      </c>
      <c r="F1956" s="62" t="str">
        <f t="shared" si="386"/>
        <v>60646</v>
      </c>
      <c r="G1956" s="255">
        <v>10620100</v>
      </c>
      <c r="H1956" s="1" t="s">
        <v>385</v>
      </c>
      <c r="I1956" s="61">
        <v>50</v>
      </c>
      <c r="J1956" s="61">
        <v>6.8</v>
      </c>
      <c r="K1956" s="61">
        <v>9</v>
      </c>
      <c r="L1956" s="69">
        <f t="shared" si="387"/>
        <v>3.4</v>
      </c>
      <c r="M1956" s="69">
        <f t="shared" si="388"/>
        <v>4.5</v>
      </c>
      <c r="N1956" s="56">
        <f>INDEX(Rate_Chart!$A$1:$AK$127,MATCH(Data!J1956,Rate_Chart!$A$1:$A$127,0),MATCH(Data!K1956,Rate_Chart!$A$1:$AK$1,0))</f>
        <v>56.78</v>
      </c>
      <c r="O1956" s="57">
        <f t="shared" si="389"/>
        <v>2839</v>
      </c>
      <c r="P1956" s="58">
        <f t="shared" si="390"/>
        <v>443.59375</v>
      </c>
      <c r="Q1956" s="58">
        <f t="shared" si="391"/>
        <v>295.72916666666669</v>
      </c>
      <c r="R1956" s="66">
        <f t="shared" si="392"/>
        <v>49.682500000000005</v>
      </c>
      <c r="S1956" s="64">
        <f t="shared" si="393"/>
        <v>187.5</v>
      </c>
      <c r="T1956" s="66">
        <f t="shared" si="394"/>
        <v>3076.1824999999999</v>
      </c>
      <c r="U1956" s="68">
        <f t="shared" si="395"/>
        <v>61.523649999999996</v>
      </c>
      <c r="V1956" s="68">
        <f t="shared" si="396"/>
        <v>480.65351562499995</v>
      </c>
      <c r="W1956" s="68">
        <f t="shared" si="397"/>
        <v>320.4356770833333</v>
      </c>
    </row>
    <row r="1957" spans="1:23" x14ac:dyDescent="0.25">
      <c r="A1957" s="1" t="s">
        <v>919</v>
      </c>
      <c r="B1957" s="1" t="s">
        <v>395</v>
      </c>
      <c r="C1957" s="1" t="s">
        <v>589</v>
      </c>
      <c r="D1957" s="1" t="s">
        <v>702</v>
      </c>
      <c r="E1957" s="1" t="s">
        <v>703</v>
      </c>
      <c r="F1957" s="62" t="str">
        <f t="shared" si="386"/>
        <v>60646</v>
      </c>
      <c r="G1957" s="255">
        <v>10620100</v>
      </c>
      <c r="H1957" s="1" t="s">
        <v>385</v>
      </c>
      <c r="I1957" s="61">
        <v>50</v>
      </c>
      <c r="J1957" s="61">
        <v>6.8</v>
      </c>
      <c r="K1957" s="61">
        <v>9</v>
      </c>
      <c r="L1957" s="69">
        <f t="shared" si="387"/>
        <v>3.4</v>
      </c>
      <c r="M1957" s="69">
        <f t="shared" si="388"/>
        <v>4.5</v>
      </c>
      <c r="N1957" s="56">
        <f>INDEX(Rate_Chart!$A$1:$AK$127,MATCH(Data!J1957,Rate_Chart!$A$1:$A$127,0),MATCH(Data!K1957,Rate_Chart!$A$1:$AK$1,0))</f>
        <v>56.78</v>
      </c>
      <c r="O1957" s="57">
        <f t="shared" si="389"/>
        <v>2839</v>
      </c>
      <c r="P1957" s="58">
        <f t="shared" si="390"/>
        <v>443.59375</v>
      </c>
      <c r="Q1957" s="58">
        <f t="shared" si="391"/>
        <v>295.72916666666669</v>
      </c>
      <c r="R1957" s="66">
        <f t="shared" si="392"/>
        <v>49.682500000000005</v>
      </c>
      <c r="S1957" s="64">
        <f t="shared" si="393"/>
        <v>187.5</v>
      </c>
      <c r="T1957" s="66">
        <f t="shared" si="394"/>
        <v>3076.1824999999999</v>
      </c>
      <c r="U1957" s="68">
        <f t="shared" si="395"/>
        <v>61.523649999999996</v>
      </c>
      <c r="V1957" s="68">
        <f t="shared" si="396"/>
        <v>480.65351562499995</v>
      </c>
      <c r="W1957" s="68">
        <f t="shared" si="397"/>
        <v>320.4356770833333</v>
      </c>
    </row>
    <row r="1958" spans="1:23" x14ac:dyDescent="0.25">
      <c r="A1958" s="1" t="s">
        <v>919</v>
      </c>
      <c r="B1958" s="1" t="s">
        <v>395</v>
      </c>
      <c r="C1958" s="1" t="s">
        <v>589</v>
      </c>
      <c r="D1958" s="1" t="s">
        <v>702</v>
      </c>
      <c r="E1958" s="1" t="s">
        <v>703</v>
      </c>
      <c r="F1958" s="62" t="str">
        <f t="shared" si="386"/>
        <v>60646</v>
      </c>
      <c r="G1958" s="255">
        <v>10620100</v>
      </c>
      <c r="H1958" s="1" t="s">
        <v>386</v>
      </c>
      <c r="I1958" s="61">
        <v>80</v>
      </c>
      <c r="J1958" s="61">
        <v>4</v>
      </c>
      <c r="K1958" s="61">
        <v>8.5</v>
      </c>
      <c r="L1958" s="69">
        <f t="shared" si="387"/>
        <v>3.2</v>
      </c>
      <c r="M1958" s="69">
        <f t="shared" si="388"/>
        <v>6.8</v>
      </c>
      <c r="N1958" s="56">
        <f>INDEX(Rate_Chart!$A$1:$AK$127,MATCH(Data!J1958,Rate_Chart!$A$1:$A$127,0),MATCH(Data!K1958,Rate_Chart!$A$1:$AK$1,0))</f>
        <v>40.311181500000004</v>
      </c>
      <c r="O1958" s="57">
        <f t="shared" si="389"/>
        <v>3224.8945200000003</v>
      </c>
      <c r="P1958" s="58">
        <f t="shared" si="390"/>
        <v>417.0122224137931</v>
      </c>
      <c r="Q1958" s="58">
        <f t="shared" si="391"/>
        <v>278.00814827586208</v>
      </c>
      <c r="R1958" s="66">
        <f t="shared" si="392"/>
        <v>56.435654100000008</v>
      </c>
      <c r="S1958" s="64">
        <f t="shared" si="393"/>
        <v>300</v>
      </c>
      <c r="T1958" s="66">
        <f t="shared" si="394"/>
        <v>3581.3301741000005</v>
      </c>
      <c r="U1958" s="68">
        <f t="shared" si="395"/>
        <v>44.766627176250005</v>
      </c>
      <c r="V1958" s="68">
        <f t="shared" si="396"/>
        <v>463.10303975431032</v>
      </c>
      <c r="W1958" s="68">
        <f t="shared" si="397"/>
        <v>308.7353598362069</v>
      </c>
    </row>
    <row r="1959" spans="1:23" x14ac:dyDescent="0.25">
      <c r="A1959" s="1" t="s">
        <v>920</v>
      </c>
      <c r="B1959" s="1" t="s">
        <v>394</v>
      </c>
      <c r="C1959" s="1" t="s">
        <v>589</v>
      </c>
      <c r="D1959" s="1" t="s">
        <v>702</v>
      </c>
      <c r="E1959" s="1" t="s">
        <v>703</v>
      </c>
      <c r="F1959" s="62" t="str">
        <f t="shared" si="386"/>
        <v>60646</v>
      </c>
      <c r="G1959" s="255">
        <v>10620100</v>
      </c>
      <c r="H1959" s="1" t="s">
        <v>385</v>
      </c>
      <c r="I1959" s="61">
        <v>50</v>
      </c>
      <c r="J1959" s="61">
        <v>6.7</v>
      </c>
      <c r="K1959" s="61">
        <v>9</v>
      </c>
      <c r="L1959" s="69">
        <f t="shared" si="387"/>
        <v>3.35</v>
      </c>
      <c r="M1959" s="69">
        <f t="shared" si="388"/>
        <v>4.5</v>
      </c>
      <c r="N1959" s="56">
        <f>INDEX(Rate_Chart!$A$1:$AK$127,MATCH(Data!J1959,Rate_Chart!$A$1:$A$127,0),MATCH(Data!K1959,Rate_Chart!$A$1:$AK$1,0))</f>
        <v>55.945</v>
      </c>
      <c r="O1959" s="57">
        <f t="shared" si="389"/>
        <v>2797.25</v>
      </c>
      <c r="P1959" s="58">
        <f t="shared" si="390"/>
        <v>440.51181102362204</v>
      </c>
      <c r="Q1959" s="58">
        <f t="shared" si="391"/>
        <v>293.67454068241472</v>
      </c>
      <c r="R1959" s="66">
        <f t="shared" si="392"/>
        <v>48.951875000000001</v>
      </c>
      <c r="S1959" s="64">
        <f t="shared" si="393"/>
        <v>187.5</v>
      </c>
      <c r="T1959" s="66">
        <f t="shared" si="394"/>
        <v>3033.7018750000002</v>
      </c>
      <c r="U1959" s="68">
        <f t="shared" si="395"/>
        <v>60.674037500000004</v>
      </c>
      <c r="V1959" s="68">
        <f t="shared" si="396"/>
        <v>477.74832677165358</v>
      </c>
      <c r="W1959" s="68">
        <f t="shared" si="397"/>
        <v>318.4988845144357</v>
      </c>
    </row>
    <row r="1960" spans="1:23" x14ac:dyDescent="0.25">
      <c r="A1960" s="1" t="s">
        <v>920</v>
      </c>
      <c r="B1960" s="1" t="s">
        <v>394</v>
      </c>
      <c r="C1960" s="1" t="s">
        <v>589</v>
      </c>
      <c r="D1960" s="1" t="s">
        <v>702</v>
      </c>
      <c r="E1960" s="1" t="s">
        <v>703</v>
      </c>
      <c r="F1960" s="62" t="str">
        <f t="shared" si="386"/>
        <v>60646</v>
      </c>
      <c r="G1960" s="255">
        <v>10620100</v>
      </c>
      <c r="H1960" s="1" t="s">
        <v>386</v>
      </c>
      <c r="I1960" s="61">
        <v>25</v>
      </c>
      <c r="J1960" s="61">
        <v>4</v>
      </c>
      <c r="K1960" s="61">
        <v>8.5</v>
      </c>
      <c r="L1960" s="69">
        <f t="shared" si="387"/>
        <v>1</v>
      </c>
      <c r="M1960" s="69">
        <f t="shared" si="388"/>
        <v>2.125</v>
      </c>
      <c r="N1960" s="56">
        <f>INDEX(Rate_Chart!$A$1:$AK$127,MATCH(Data!J1960,Rate_Chart!$A$1:$A$127,0),MATCH(Data!K1960,Rate_Chart!$A$1:$AK$1,0))</f>
        <v>40.311181500000004</v>
      </c>
      <c r="O1960" s="57">
        <f t="shared" si="389"/>
        <v>1007.7795375000001</v>
      </c>
      <c r="P1960" s="58">
        <f t="shared" si="390"/>
        <v>417.0122224137931</v>
      </c>
      <c r="Q1960" s="58">
        <f t="shared" si="391"/>
        <v>278.00814827586208</v>
      </c>
      <c r="R1960" s="66">
        <f t="shared" si="392"/>
        <v>17.636141906250003</v>
      </c>
      <c r="S1960" s="64">
        <f t="shared" si="393"/>
        <v>93.75</v>
      </c>
      <c r="T1960" s="66">
        <f t="shared" si="394"/>
        <v>1119.1656794062501</v>
      </c>
      <c r="U1960" s="68">
        <f t="shared" si="395"/>
        <v>44.766627176250005</v>
      </c>
      <c r="V1960" s="68">
        <f t="shared" si="396"/>
        <v>463.10303975431032</v>
      </c>
      <c r="W1960" s="68">
        <f t="shared" si="397"/>
        <v>308.7353598362069</v>
      </c>
    </row>
    <row r="1961" spans="1:23" x14ac:dyDescent="0.25">
      <c r="A1961" s="1" t="s">
        <v>920</v>
      </c>
      <c r="B1961" s="1" t="s">
        <v>395</v>
      </c>
      <c r="C1961" s="1" t="s">
        <v>589</v>
      </c>
      <c r="D1961" s="1" t="s">
        <v>702</v>
      </c>
      <c r="E1961" s="1" t="s">
        <v>703</v>
      </c>
      <c r="F1961" s="62" t="str">
        <f t="shared" si="386"/>
        <v>60646</v>
      </c>
      <c r="G1961" s="255">
        <v>10620100</v>
      </c>
      <c r="H1961" s="1" t="s">
        <v>385</v>
      </c>
      <c r="I1961" s="61">
        <v>50</v>
      </c>
      <c r="J1961" s="61">
        <v>6.6</v>
      </c>
      <c r="K1961" s="61">
        <v>9</v>
      </c>
      <c r="L1961" s="69">
        <f t="shared" si="387"/>
        <v>3.3</v>
      </c>
      <c r="M1961" s="69">
        <f t="shared" si="388"/>
        <v>4.5</v>
      </c>
      <c r="N1961" s="56">
        <f>INDEX(Rate_Chart!$A$1:$AK$127,MATCH(Data!J1961,Rate_Chart!$A$1:$A$127,0),MATCH(Data!K1961,Rate_Chart!$A$1:$AK$1,0))</f>
        <v>55.11</v>
      </c>
      <c r="O1961" s="57">
        <f t="shared" si="389"/>
        <v>2755.5</v>
      </c>
      <c r="P1961" s="58">
        <f t="shared" si="390"/>
        <v>437.38095238095235</v>
      </c>
      <c r="Q1961" s="58">
        <f t="shared" si="391"/>
        <v>291.58730158730157</v>
      </c>
      <c r="R1961" s="66">
        <f t="shared" si="392"/>
        <v>48.221250000000005</v>
      </c>
      <c r="S1961" s="64">
        <f t="shared" si="393"/>
        <v>187.5</v>
      </c>
      <c r="T1961" s="66">
        <f t="shared" si="394"/>
        <v>2991.2212500000001</v>
      </c>
      <c r="U1961" s="68">
        <f t="shared" si="395"/>
        <v>59.824424999999998</v>
      </c>
      <c r="V1961" s="68">
        <f t="shared" si="396"/>
        <v>474.79702380952381</v>
      </c>
      <c r="W1961" s="68">
        <f t="shared" si="397"/>
        <v>316.5313492063492</v>
      </c>
    </row>
    <row r="1962" spans="1:23" x14ac:dyDescent="0.25">
      <c r="A1962" s="1" t="s">
        <v>922</v>
      </c>
      <c r="B1962" s="1" t="s">
        <v>394</v>
      </c>
      <c r="C1962" s="1" t="s">
        <v>589</v>
      </c>
      <c r="D1962" s="1" t="s">
        <v>702</v>
      </c>
      <c r="E1962" s="1" t="s">
        <v>703</v>
      </c>
      <c r="F1962" s="62" t="str">
        <f t="shared" si="386"/>
        <v>60646</v>
      </c>
      <c r="G1962" s="255">
        <v>10620100</v>
      </c>
      <c r="H1962" s="1" t="s">
        <v>385</v>
      </c>
      <c r="I1962" s="61">
        <v>50</v>
      </c>
      <c r="J1962" s="61">
        <v>6.6</v>
      </c>
      <c r="K1962" s="61">
        <v>9</v>
      </c>
      <c r="L1962" s="69">
        <f t="shared" si="387"/>
        <v>3.3</v>
      </c>
      <c r="M1962" s="69">
        <f t="shared" si="388"/>
        <v>4.5</v>
      </c>
      <c r="N1962" s="56">
        <f>INDEX(Rate_Chart!$A$1:$AK$127,MATCH(Data!J1962,Rate_Chart!$A$1:$A$127,0),MATCH(Data!K1962,Rate_Chart!$A$1:$AK$1,0))</f>
        <v>55.11</v>
      </c>
      <c r="O1962" s="57">
        <f t="shared" si="389"/>
        <v>2755.5</v>
      </c>
      <c r="P1962" s="58">
        <f t="shared" si="390"/>
        <v>437.38095238095235</v>
      </c>
      <c r="Q1962" s="58">
        <f t="shared" si="391"/>
        <v>291.58730158730157</v>
      </c>
      <c r="R1962" s="66">
        <f t="shared" si="392"/>
        <v>48.221250000000005</v>
      </c>
      <c r="S1962" s="64">
        <f t="shared" si="393"/>
        <v>187.5</v>
      </c>
      <c r="T1962" s="66">
        <f t="shared" si="394"/>
        <v>2991.2212500000001</v>
      </c>
      <c r="U1962" s="68">
        <f t="shared" si="395"/>
        <v>59.824424999999998</v>
      </c>
      <c r="V1962" s="68">
        <f t="shared" si="396"/>
        <v>474.79702380952381</v>
      </c>
      <c r="W1962" s="68">
        <f t="shared" si="397"/>
        <v>316.5313492063492</v>
      </c>
    </row>
    <row r="1963" spans="1:23" x14ac:dyDescent="0.25">
      <c r="A1963" s="1" t="s">
        <v>922</v>
      </c>
      <c r="B1963" s="1" t="s">
        <v>395</v>
      </c>
      <c r="C1963" s="1" t="s">
        <v>589</v>
      </c>
      <c r="D1963" s="1" t="s">
        <v>702</v>
      </c>
      <c r="E1963" s="1" t="s">
        <v>703</v>
      </c>
      <c r="F1963" s="62" t="str">
        <f t="shared" si="386"/>
        <v>60646</v>
      </c>
      <c r="G1963" s="255">
        <v>10620100</v>
      </c>
      <c r="H1963" s="1" t="s">
        <v>385</v>
      </c>
      <c r="I1963" s="61">
        <v>50</v>
      </c>
      <c r="J1963" s="61">
        <v>6.7</v>
      </c>
      <c r="K1963" s="61">
        <v>9</v>
      </c>
      <c r="L1963" s="69">
        <f t="shared" si="387"/>
        <v>3.35</v>
      </c>
      <c r="M1963" s="69">
        <f t="shared" si="388"/>
        <v>4.5</v>
      </c>
      <c r="N1963" s="56">
        <f>INDEX(Rate_Chart!$A$1:$AK$127,MATCH(Data!J1963,Rate_Chart!$A$1:$A$127,0),MATCH(Data!K1963,Rate_Chart!$A$1:$AK$1,0))</f>
        <v>55.945</v>
      </c>
      <c r="O1963" s="57">
        <f t="shared" si="389"/>
        <v>2797.25</v>
      </c>
      <c r="P1963" s="58">
        <f t="shared" si="390"/>
        <v>440.51181102362204</v>
      </c>
      <c r="Q1963" s="58">
        <f t="shared" si="391"/>
        <v>293.67454068241472</v>
      </c>
      <c r="R1963" s="66">
        <f t="shared" si="392"/>
        <v>48.951875000000001</v>
      </c>
      <c r="S1963" s="64">
        <f t="shared" si="393"/>
        <v>187.5</v>
      </c>
      <c r="T1963" s="66">
        <f t="shared" si="394"/>
        <v>3033.7018750000002</v>
      </c>
      <c r="U1963" s="68">
        <f t="shared" si="395"/>
        <v>60.674037500000004</v>
      </c>
      <c r="V1963" s="68">
        <f t="shared" si="396"/>
        <v>477.74832677165358</v>
      </c>
      <c r="W1963" s="68">
        <f t="shared" si="397"/>
        <v>318.4988845144357</v>
      </c>
    </row>
    <row r="1964" spans="1:23" x14ac:dyDescent="0.25">
      <c r="A1964" s="1" t="s">
        <v>923</v>
      </c>
      <c r="B1964" s="1" t="s">
        <v>394</v>
      </c>
      <c r="C1964" s="1" t="s">
        <v>589</v>
      </c>
      <c r="D1964" s="1" t="s">
        <v>702</v>
      </c>
      <c r="E1964" s="1" t="s">
        <v>703</v>
      </c>
      <c r="F1964" s="62" t="str">
        <f t="shared" si="386"/>
        <v>60646</v>
      </c>
      <c r="G1964" s="255">
        <v>10620100</v>
      </c>
      <c r="H1964" s="1" t="s">
        <v>385</v>
      </c>
      <c r="I1964" s="61">
        <v>60</v>
      </c>
      <c r="J1964" s="61">
        <v>6.8</v>
      </c>
      <c r="K1964" s="61">
        <v>9</v>
      </c>
      <c r="L1964" s="69">
        <f t="shared" si="387"/>
        <v>4.08</v>
      </c>
      <c r="M1964" s="69">
        <f t="shared" si="388"/>
        <v>5.4</v>
      </c>
      <c r="N1964" s="56">
        <f>INDEX(Rate_Chart!$A$1:$AK$127,MATCH(Data!J1964,Rate_Chart!$A$1:$A$127,0),MATCH(Data!K1964,Rate_Chart!$A$1:$AK$1,0))</f>
        <v>56.78</v>
      </c>
      <c r="O1964" s="57">
        <f t="shared" si="389"/>
        <v>3406.8</v>
      </c>
      <c r="P1964" s="58">
        <f t="shared" si="390"/>
        <v>443.59375</v>
      </c>
      <c r="Q1964" s="58">
        <f t="shared" si="391"/>
        <v>295.72916666666669</v>
      </c>
      <c r="R1964" s="66">
        <f t="shared" si="392"/>
        <v>59.619000000000007</v>
      </c>
      <c r="S1964" s="64">
        <f t="shared" si="393"/>
        <v>225</v>
      </c>
      <c r="T1964" s="66">
        <f t="shared" si="394"/>
        <v>3691.4190000000003</v>
      </c>
      <c r="U1964" s="68">
        <f t="shared" si="395"/>
        <v>61.523650000000004</v>
      </c>
      <c r="V1964" s="68">
        <f t="shared" si="396"/>
        <v>480.65351562500001</v>
      </c>
      <c r="W1964" s="68">
        <f t="shared" si="397"/>
        <v>320.43567708333336</v>
      </c>
    </row>
    <row r="1965" spans="1:23" x14ac:dyDescent="0.25">
      <c r="A1965" s="1" t="s">
        <v>923</v>
      </c>
      <c r="B1965" s="1" t="s">
        <v>395</v>
      </c>
      <c r="C1965" s="1" t="s">
        <v>589</v>
      </c>
      <c r="D1965" s="1" t="s">
        <v>702</v>
      </c>
      <c r="E1965" s="1" t="s">
        <v>703</v>
      </c>
      <c r="F1965" s="62" t="str">
        <f t="shared" si="386"/>
        <v>60646</v>
      </c>
      <c r="G1965" s="255">
        <v>10620100</v>
      </c>
      <c r="H1965" s="1" t="s">
        <v>385</v>
      </c>
      <c r="I1965" s="61">
        <v>55</v>
      </c>
      <c r="J1965" s="61">
        <v>6.8</v>
      </c>
      <c r="K1965" s="61">
        <v>9</v>
      </c>
      <c r="L1965" s="69">
        <f t="shared" si="387"/>
        <v>3.74</v>
      </c>
      <c r="M1965" s="69">
        <f t="shared" si="388"/>
        <v>4.95</v>
      </c>
      <c r="N1965" s="56">
        <f>INDEX(Rate_Chart!$A$1:$AK$127,MATCH(Data!J1965,Rate_Chart!$A$1:$A$127,0),MATCH(Data!K1965,Rate_Chart!$A$1:$AK$1,0))</f>
        <v>56.78</v>
      </c>
      <c r="O1965" s="57">
        <f t="shared" si="389"/>
        <v>3122.9</v>
      </c>
      <c r="P1965" s="58">
        <f t="shared" si="390"/>
        <v>443.59375</v>
      </c>
      <c r="Q1965" s="58">
        <f t="shared" si="391"/>
        <v>295.72916666666669</v>
      </c>
      <c r="R1965" s="66">
        <f t="shared" si="392"/>
        <v>54.650750000000009</v>
      </c>
      <c r="S1965" s="64">
        <f t="shared" si="393"/>
        <v>206.25</v>
      </c>
      <c r="T1965" s="66">
        <f t="shared" si="394"/>
        <v>3383.8007500000003</v>
      </c>
      <c r="U1965" s="68">
        <f t="shared" si="395"/>
        <v>61.523650000000004</v>
      </c>
      <c r="V1965" s="68">
        <f t="shared" si="396"/>
        <v>480.65351562500001</v>
      </c>
      <c r="W1965" s="68">
        <f t="shared" si="397"/>
        <v>320.43567708333336</v>
      </c>
    </row>
    <row r="1966" spans="1:23" x14ac:dyDescent="0.25">
      <c r="A1966" s="1" t="s">
        <v>924</v>
      </c>
      <c r="B1966" s="1" t="s">
        <v>394</v>
      </c>
      <c r="C1966" s="1" t="s">
        <v>589</v>
      </c>
      <c r="D1966" s="1" t="s">
        <v>702</v>
      </c>
      <c r="E1966" s="1" t="s">
        <v>703</v>
      </c>
      <c r="F1966" s="62" t="str">
        <f t="shared" si="386"/>
        <v>60646</v>
      </c>
      <c r="G1966" s="255">
        <v>10620100</v>
      </c>
      <c r="H1966" s="1" t="s">
        <v>385</v>
      </c>
      <c r="I1966" s="61">
        <v>63</v>
      </c>
      <c r="J1966" s="61">
        <v>6.7</v>
      </c>
      <c r="K1966" s="61">
        <v>9</v>
      </c>
      <c r="L1966" s="69">
        <f t="shared" si="387"/>
        <v>4.2210000000000001</v>
      </c>
      <c r="M1966" s="69">
        <f t="shared" si="388"/>
        <v>5.67</v>
      </c>
      <c r="N1966" s="56">
        <f>INDEX(Rate_Chart!$A$1:$AK$127,MATCH(Data!J1966,Rate_Chart!$A$1:$A$127,0),MATCH(Data!K1966,Rate_Chart!$A$1:$AK$1,0))</f>
        <v>55.945</v>
      </c>
      <c r="O1966" s="57">
        <f t="shared" si="389"/>
        <v>3524.5349999999999</v>
      </c>
      <c r="P1966" s="58">
        <f t="shared" si="390"/>
        <v>440.51181102362204</v>
      </c>
      <c r="Q1966" s="58">
        <f t="shared" si="391"/>
        <v>293.67454068241472</v>
      </c>
      <c r="R1966" s="66">
        <f t="shared" si="392"/>
        <v>61.679362500000003</v>
      </c>
      <c r="S1966" s="64">
        <f t="shared" si="393"/>
        <v>236.25</v>
      </c>
      <c r="T1966" s="66">
        <f t="shared" si="394"/>
        <v>3822.4643624999999</v>
      </c>
      <c r="U1966" s="68">
        <f t="shared" si="395"/>
        <v>60.674037499999997</v>
      </c>
      <c r="V1966" s="68">
        <f t="shared" si="396"/>
        <v>477.74832677165352</v>
      </c>
      <c r="W1966" s="68">
        <f t="shared" si="397"/>
        <v>318.4988845144357</v>
      </c>
    </row>
    <row r="1967" spans="1:23" x14ac:dyDescent="0.25">
      <c r="A1967" s="1" t="s">
        <v>924</v>
      </c>
      <c r="B1967" s="1" t="s">
        <v>395</v>
      </c>
      <c r="C1967" s="1" t="s">
        <v>589</v>
      </c>
      <c r="D1967" s="1" t="s">
        <v>702</v>
      </c>
      <c r="E1967" s="1" t="s">
        <v>703</v>
      </c>
      <c r="F1967" s="62" t="str">
        <f t="shared" si="386"/>
        <v>60646</v>
      </c>
      <c r="G1967" s="255">
        <v>10620100</v>
      </c>
      <c r="H1967" s="1" t="s">
        <v>385</v>
      </c>
      <c r="I1967" s="61">
        <v>55</v>
      </c>
      <c r="J1967" s="61">
        <v>6.8</v>
      </c>
      <c r="K1967" s="61">
        <v>9</v>
      </c>
      <c r="L1967" s="69">
        <f t="shared" si="387"/>
        <v>3.74</v>
      </c>
      <c r="M1967" s="69">
        <f t="shared" si="388"/>
        <v>4.95</v>
      </c>
      <c r="N1967" s="56">
        <f>INDEX(Rate_Chart!$A$1:$AK$127,MATCH(Data!J1967,Rate_Chart!$A$1:$A$127,0),MATCH(Data!K1967,Rate_Chart!$A$1:$AK$1,0))</f>
        <v>56.78</v>
      </c>
      <c r="O1967" s="57">
        <f t="shared" si="389"/>
        <v>3122.9</v>
      </c>
      <c r="P1967" s="58">
        <f t="shared" si="390"/>
        <v>443.59375</v>
      </c>
      <c r="Q1967" s="58">
        <f t="shared" si="391"/>
        <v>295.72916666666669</v>
      </c>
      <c r="R1967" s="66">
        <f t="shared" si="392"/>
        <v>54.650750000000009</v>
      </c>
      <c r="S1967" s="64">
        <f t="shared" si="393"/>
        <v>206.25</v>
      </c>
      <c r="T1967" s="66">
        <f t="shared" si="394"/>
        <v>3383.8007500000003</v>
      </c>
      <c r="U1967" s="68">
        <f t="shared" si="395"/>
        <v>61.523650000000004</v>
      </c>
      <c r="V1967" s="68">
        <f t="shared" si="396"/>
        <v>480.65351562500001</v>
      </c>
      <c r="W1967" s="68">
        <f t="shared" si="397"/>
        <v>320.43567708333336</v>
      </c>
    </row>
    <row r="1968" spans="1:23" x14ac:dyDescent="0.25">
      <c r="A1968" s="1" t="s">
        <v>924</v>
      </c>
      <c r="B1968" s="1" t="s">
        <v>395</v>
      </c>
      <c r="C1968" s="1" t="s">
        <v>589</v>
      </c>
      <c r="D1968" s="1" t="s">
        <v>702</v>
      </c>
      <c r="E1968" s="1" t="s">
        <v>703</v>
      </c>
      <c r="F1968" s="62" t="str">
        <f t="shared" si="386"/>
        <v>60646</v>
      </c>
      <c r="G1968" s="255">
        <v>10620100</v>
      </c>
      <c r="H1968" s="1" t="s">
        <v>386</v>
      </c>
      <c r="I1968" s="61">
        <v>200</v>
      </c>
      <c r="J1968" s="61">
        <v>4</v>
      </c>
      <c r="K1968" s="61">
        <v>8.5</v>
      </c>
      <c r="L1968" s="69">
        <f t="shared" si="387"/>
        <v>8</v>
      </c>
      <c r="M1968" s="69">
        <f t="shared" si="388"/>
        <v>17</v>
      </c>
      <c r="N1968" s="56">
        <f>INDEX(Rate_Chart!$A$1:$AK$127,MATCH(Data!J1968,Rate_Chart!$A$1:$A$127,0),MATCH(Data!K1968,Rate_Chart!$A$1:$AK$1,0))</f>
        <v>40.311181500000004</v>
      </c>
      <c r="O1968" s="57">
        <f t="shared" si="389"/>
        <v>8062.2363000000005</v>
      </c>
      <c r="P1968" s="58">
        <f t="shared" si="390"/>
        <v>417.0122224137931</v>
      </c>
      <c r="Q1968" s="58">
        <f t="shared" si="391"/>
        <v>278.00814827586208</v>
      </c>
      <c r="R1968" s="66">
        <f t="shared" si="392"/>
        <v>141.08913525000003</v>
      </c>
      <c r="S1968" s="64">
        <f t="shared" si="393"/>
        <v>750</v>
      </c>
      <c r="T1968" s="66">
        <f t="shared" si="394"/>
        <v>8953.3254352500007</v>
      </c>
      <c r="U1968" s="68">
        <f t="shared" si="395"/>
        <v>44.766627176250005</v>
      </c>
      <c r="V1968" s="68">
        <f t="shared" si="396"/>
        <v>463.10303975431032</v>
      </c>
      <c r="W1968" s="68">
        <f t="shared" si="397"/>
        <v>308.7353598362069</v>
      </c>
    </row>
    <row r="1969" spans="1:23" x14ac:dyDescent="0.25">
      <c r="A1969" s="1" t="s">
        <v>921</v>
      </c>
      <c r="B1969" s="1" t="s">
        <v>394</v>
      </c>
      <c r="C1969" s="1" t="s">
        <v>589</v>
      </c>
      <c r="D1969" s="1" t="s">
        <v>865</v>
      </c>
      <c r="E1969" s="1" t="s">
        <v>355</v>
      </c>
      <c r="F1969" s="62" t="str">
        <f t="shared" si="386"/>
        <v>64501</v>
      </c>
      <c r="G1969" s="255">
        <v>10620056</v>
      </c>
      <c r="H1969" s="1" t="s">
        <v>386</v>
      </c>
      <c r="I1969" s="61">
        <v>20</v>
      </c>
      <c r="J1969" s="61">
        <v>4.0999999999999996</v>
      </c>
      <c r="K1969" s="61">
        <v>8.1999999999999993</v>
      </c>
      <c r="L1969" s="69">
        <f t="shared" si="387"/>
        <v>0.82</v>
      </c>
      <c r="M1969" s="69">
        <f t="shared" si="388"/>
        <v>1.64</v>
      </c>
      <c r="N1969" s="56">
        <f>INDEX(Rate_Chart!$A$1:$AK$127,MATCH(Data!J1969,Rate_Chart!$A$1:$A$127,0),MATCH(Data!K1969,Rate_Chart!$A$1:$AK$1,0))</f>
        <v>39.894139799999998</v>
      </c>
      <c r="O1969" s="57">
        <f t="shared" si="389"/>
        <v>797.88279599999998</v>
      </c>
      <c r="P1969" s="58">
        <f t="shared" si="390"/>
        <v>417.01191428571434</v>
      </c>
      <c r="Q1969" s="58">
        <f t="shared" si="391"/>
        <v>278.00794285714289</v>
      </c>
      <c r="R1969" s="66">
        <f t="shared" si="392"/>
        <v>13.962948930000001</v>
      </c>
      <c r="S1969" s="64">
        <f t="shared" si="393"/>
        <v>75</v>
      </c>
      <c r="T1969" s="66">
        <f t="shared" si="394"/>
        <v>886.84574493000002</v>
      </c>
      <c r="U1969" s="68">
        <f t="shared" si="395"/>
        <v>44.3422872465</v>
      </c>
      <c r="V1969" s="68">
        <f t="shared" si="396"/>
        <v>463.50822905749135</v>
      </c>
      <c r="W1969" s="68">
        <f t="shared" si="397"/>
        <v>309.00548603832755</v>
      </c>
    </row>
    <row r="1970" spans="1:23" x14ac:dyDescent="0.25">
      <c r="A1970" s="1" t="s">
        <v>921</v>
      </c>
      <c r="B1970" s="1" t="s">
        <v>395</v>
      </c>
      <c r="C1970" s="1" t="s">
        <v>589</v>
      </c>
      <c r="D1970" s="1" t="s">
        <v>865</v>
      </c>
      <c r="E1970" s="1" t="s">
        <v>355</v>
      </c>
      <c r="F1970" s="62" t="str">
        <f t="shared" si="386"/>
        <v>64501</v>
      </c>
      <c r="G1970" s="255">
        <v>10620056</v>
      </c>
      <c r="H1970" s="1" t="s">
        <v>386</v>
      </c>
      <c r="I1970" s="61">
        <v>19</v>
      </c>
      <c r="J1970" s="61">
        <v>3.9</v>
      </c>
      <c r="K1970" s="61">
        <v>8.1</v>
      </c>
      <c r="L1970" s="69">
        <f t="shared" si="387"/>
        <v>0.74099999999999999</v>
      </c>
      <c r="M1970" s="69">
        <f t="shared" si="388"/>
        <v>1.5390000000000001</v>
      </c>
      <c r="N1970" s="56">
        <f>INDEX(Rate_Chart!$A$1:$AK$127,MATCH(Data!J1970,Rate_Chart!$A$1:$A$127,0),MATCH(Data!K1970,Rate_Chart!$A$1:$AK$1,0))</f>
        <v>38.782125900000004</v>
      </c>
      <c r="O1970" s="57">
        <f t="shared" si="389"/>
        <v>736.86039210000013</v>
      </c>
      <c r="P1970" s="58">
        <f t="shared" si="390"/>
        <v>417.01210645161296</v>
      </c>
      <c r="Q1970" s="58">
        <f t="shared" si="391"/>
        <v>278.00807096774196</v>
      </c>
      <c r="R1970" s="66">
        <f t="shared" si="392"/>
        <v>12.895056861750003</v>
      </c>
      <c r="S1970" s="64">
        <f t="shared" si="393"/>
        <v>71.25</v>
      </c>
      <c r="T1970" s="66">
        <f t="shared" si="394"/>
        <v>821.00544896175018</v>
      </c>
      <c r="U1970" s="68">
        <f t="shared" si="395"/>
        <v>43.210813103250011</v>
      </c>
      <c r="V1970" s="68">
        <f t="shared" si="396"/>
        <v>464.63239895967752</v>
      </c>
      <c r="W1970" s="68">
        <f t="shared" si="397"/>
        <v>309.75493263978501</v>
      </c>
    </row>
    <row r="1971" spans="1:23" x14ac:dyDescent="0.25">
      <c r="A1971" s="1" t="s">
        <v>902</v>
      </c>
      <c r="B1971" s="1" t="s">
        <v>394</v>
      </c>
      <c r="C1971" s="1" t="s">
        <v>589</v>
      </c>
      <c r="D1971" s="1" t="s">
        <v>865</v>
      </c>
      <c r="E1971" s="1" t="s">
        <v>355</v>
      </c>
      <c r="F1971" s="62" t="str">
        <f t="shared" si="386"/>
        <v>64501</v>
      </c>
      <c r="G1971" s="255">
        <v>10620056</v>
      </c>
      <c r="H1971" s="1" t="s">
        <v>386</v>
      </c>
      <c r="I1971" s="61">
        <v>19</v>
      </c>
      <c r="J1971" s="61">
        <v>4.0999999999999996</v>
      </c>
      <c r="K1971" s="61">
        <v>8.1</v>
      </c>
      <c r="L1971" s="69">
        <f t="shared" si="387"/>
        <v>0.77899999999999991</v>
      </c>
      <c r="M1971" s="69">
        <f t="shared" si="388"/>
        <v>1.5390000000000001</v>
      </c>
      <c r="N1971" s="56">
        <f>INDEX(Rate_Chart!$A$1:$AK$127,MATCH(Data!J1971,Rate_Chart!$A$1:$A$127,0),MATCH(Data!K1971,Rate_Chart!$A$1:$AK$1,0))</f>
        <v>39.6161259</v>
      </c>
      <c r="O1971" s="57">
        <f t="shared" si="389"/>
        <v>752.70639210000002</v>
      </c>
      <c r="P1971" s="58">
        <f t="shared" si="390"/>
        <v>417.01185157894736</v>
      </c>
      <c r="Q1971" s="58">
        <f t="shared" si="391"/>
        <v>278.00790105263155</v>
      </c>
      <c r="R1971" s="66">
        <f t="shared" si="392"/>
        <v>13.172361861750002</v>
      </c>
      <c r="S1971" s="64">
        <f t="shared" si="393"/>
        <v>71.25</v>
      </c>
      <c r="T1971" s="66">
        <f t="shared" si="394"/>
        <v>837.12875396175002</v>
      </c>
      <c r="U1971" s="68">
        <f t="shared" si="395"/>
        <v>44.05940810325</v>
      </c>
      <c r="V1971" s="68">
        <f t="shared" si="396"/>
        <v>463.78324319210526</v>
      </c>
      <c r="W1971" s="68">
        <f t="shared" si="397"/>
        <v>309.18882879473682</v>
      </c>
    </row>
    <row r="1972" spans="1:23" x14ac:dyDescent="0.25">
      <c r="A1972" s="1" t="s">
        <v>902</v>
      </c>
      <c r="B1972" s="1" t="s">
        <v>395</v>
      </c>
      <c r="C1972" s="1" t="s">
        <v>589</v>
      </c>
      <c r="D1972" s="1" t="s">
        <v>865</v>
      </c>
      <c r="E1972" s="1" t="s">
        <v>355</v>
      </c>
      <c r="F1972" s="62" t="str">
        <f t="shared" si="386"/>
        <v>64501</v>
      </c>
      <c r="G1972" s="255">
        <v>10620056</v>
      </c>
      <c r="H1972" s="1" t="s">
        <v>386</v>
      </c>
      <c r="I1972" s="61">
        <v>17</v>
      </c>
      <c r="J1972" s="61">
        <v>3.3</v>
      </c>
      <c r="K1972" s="61">
        <v>8.1</v>
      </c>
      <c r="L1972" s="69">
        <f t="shared" si="387"/>
        <v>0.56099999999999994</v>
      </c>
      <c r="M1972" s="69">
        <f t="shared" si="388"/>
        <v>1.3769999999999998</v>
      </c>
      <c r="N1972" s="56">
        <f>INDEX(Rate_Chart!$A$1:$AK$127,MATCH(Data!J1972,Rate_Chart!$A$1:$A$127,0),MATCH(Data!K1972,Rate_Chart!$A$1:$AK$1,0))</f>
        <v>36.280125900000002</v>
      </c>
      <c r="O1972" s="57">
        <f t="shared" si="389"/>
        <v>616.76214030000006</v>
      </c>
      <c r="P1972" s="58">
        <f t="shared" si="390"/>
        <v>417.0129413793104</v>
      </c>
      <c r="Q1972" s="58">
        <f t="shared" si="391"/>
        <v>278.00862758620696</v>
      </c>
      <c r="R1972" s="66">
        <f t="shared" si="392"/>
        <v>10.793337455250002</v>
      </c>
      <c r="S1972" s="64">
        <f t="shared" si="393"/>
        <v>63.75</v>
      </c>
      <c r="T1972" s="66">
        <f t="shared" si="394"/>
        <v>691.30547775525008</v>
      </c>
      <c r="U1972" s="68">
        <f t="shared" si="395"/>
        <v>40.665028103250002</v>
      </c>
      <c r="V1972" s="68">
        <f t="shared" si="396"/>
        <v>467.4141161293104</v>
      </c>
      <c r="W1972" s="68">
        <f t="shared" si="397"/>
        <v>311.6094107528736</v>
      </c>
    </row>
    <row r="1973" spans="1:23" x14ac:dyDescent="0.25">
      <c r="A1973" s="1" t="s">
        <v>903</v>
      </c>
      <c r="B1973" s="1" t="s">
        <v>394</v>
      </c>
      <c r="C1973" s="1" t="s">
        <v>589</v>
      </c>
      <c r="D1973" s="1" t="s">
        <v>865</v>
      </c>
      <c r="E1973" s="1" t="s">
        <v>355</v>
      </c>
      <c r="F1973" s="62" t="str">
        <f t="shared" si="386"/>
        <v>64501</v>
      </c>
      <c r="G1973" s="255">
        <v>10620056</v>
      </c>
      <c r="H1973" s="1" t="s">
        <v>386</v>
      </c>
      <c r="I1973" s="61">
        <v>22</v>
      </c>
      <c r="J1973" s="61">
        <v>4.0999999999999996</v>
      </c>
      <c r="K1973" s="61">
        <v>8.1</v>
      </c>
      <c r="L1973" s="69">
        <f t="shared" si="387"/>
        <v>0.90199999999999991</v>
      </c>
      <c r="M1973" s="69">
        <f t="shared" si="388"/>
        <v>1.7819999999999998</v>
      </c>
      <c r="N1973" s="56">
        <f>INDEX(Rate_Chart!$A$1:$AK$127,MATCH(Data!J1973,Rate_Chart!$A$1:$A$127,0),MATCH(Data!K1973,Rate_Chart!$A$1:$AK$1,0))</f>
        <v>39.6161259</v>
      </c>
      <c r="O1973" s="57">
        <f t="shared" si="389"/>
        <v>871.55476980000003</v>
      </c>
      <c r="P1973" s="58">
        <f t="shared" si="390"/>
        <v>417.01185157894736</v>
      </c>
      <c r="Q1973" s="58">
        <f t="shared" si="391"/>
        <v>278.00790105263155</v>
      </c>
      <c r="R1973" s="66">
        <f t="shared" si="392"/>
        <v>15.252208471500001</v>
      </c>
      <c r="S1973" s="64">
        <f t="shared" si="393"/>
        <v>82.5</v>
      </c>
      <c r="T1973" s="66">
        <f t="shared" si="394"/>
        <v>969.30697827150004</v>
      </c>
      <c r="U1973" s="68">
        <f t="shared" si="395"/>
        <v>44.05940810325</v>
      </c>
      <c r="V1973" s="68">
        <f t="shared" si="396"/>
        <v>463.78324319210526</v>
      </c>
      <c r="W1973" s="68">
        <f t="shared" si="397"/>
        <v>309.18882879473682</v>
      </c>
    </row>
    <row r="1974" spans="1:23" x14ac:dyDescent="0.25">
      <c r="A1974" s="1" t="s">
        <v>903</v>
      </c>
      <c r="B1974" s="1" t="s">
        <v>395</v>
      </c>
      <c r="C1974" s="1" t="s">
        <v>589</v>
      </c>
      <c r="D1974" s="1" t="s">
        <v>865</v>
      </c>
      <c r="E1974" s="1" t="s">
        <v>355</v>
      </c>
      <c r="F1974" s="62" t="str">
        <f t="shared" si="386"/>
        <v>64501</v>
      </c>
      <c r="G1974" s="255">
        <v>10620056</v>
      </c>
      <c r="H1974" s="1" t="s">
        <v>386</v>
      </c>
      <c r="I1974" s="61">
        <v>18</v>
      </c>
      <c r="J1974" s="61">
        <v>3.4</v>
      </c>
      <c r="K1974" s="61">
        <v>8</v>
      </c>
      <c r="L1974" s="69">
        <f t="shared" si="387"/>
        <v>0.61199999999999999</v>
      </c>
      <c r="M1974" s="69">
        <f t="shared" si="388"/>
        <v>1.44</v>
      </c>
      <c r="N1974" s="56">
        <f>INDEX(Rate_Chart!$A$1:$AK$127,MATCH(Data!J1974,Rate_Chart!$A$1:$A$127,0),MATCH(Data!K1974,Rate_Chart!$A$1:$AK$1,0))</f>
        <v>36.419112000000005</v>
      </c>
      <c r="O1974" s="57">
        <f t="shared" si="389"/>
        <v>655.54401600000006</v>
      </c>
      <c r="P1974" s="58">
        <f t="shared" si="390"/>
        <v>417.01273282442747</v>
      </c>
      <c r="Q1974" s="58">
        <f t="shared" si="391"/>
        <v>278.00848854961833</v>
      </c>
      <c r="R1974" s="66">
        <f t="shared" si="392"/>
        <v>11.472020280000002</v>
      </c>
      <c r="S1974" s="64">
        <f t="shared" si="393"/>
        <v>67.5</v>
      </c>
      <c r="T1974" s="66">
        <f t="shared" si="394"/>
        <v>734.51603628000009</v>
      </c>
      <c r="U1974" s="68">
        <f t="shared" si="395"/>
        <v>40.806446460000004</v>
      </c>
      <c r="V1974" s="68">
        <f t="shared" si="396"/>
        <v>467.24938694656487</v>
      </c>
      <c r="W1974" s="68">
        <f t="shared" si="397"/>
        <v>311.49959129770991</v>
      </c>
    </row>
    <row r="1975" spans="1:23" x14ac:dyDescent="0.25">
      <c r="A1975" s="1" t="s">
        <v>904</v>
      </c>
      <c r="B1975" s="1" t="s">
        <v>394</v>
      </c>
      <c r="C1975" s="1" t="s">
        <v>589</v>
      </c>
      <c r="D1975" s="1" t="s">
        <v>865</v>
      </c>
      <c r="E1975" s="1" t="s">
        <v>355</v>
      </c>
      <c r="F1975" s="62" t="str">
        <f t="shared" si="386"/>
        <v>64501</v>
      </c>
      <c r="G1975" s="255">
        <v>10620056</v>
      </c>
      <c r="H1975" s="1" t="s">
        <v>386</v>
      </c>
      <c r="I1975" s="61">
        <v>24</v>
      </c>
      <c r="J1975" s="61">
        <v>4.3</v>
      </c>
      <c r="K1975" s="61">
        <v>8.1999999999999993</v>
      </c>
      <c r="L1975" s="69">
        <f t="shared" si="387"/>
        <v>1.0319999999999998</v>
      </c>
      <c r="M1975" s="69">
        <f t="shared" si="388"/>
        <v>1.9679999999999997</v>
      </c>
      <c r="N1975" s="56">
        <f>INDEX(Rate_Chart!$A$1:$AK$127,MATCH(Data!J1975,Rate_Chart!$A$1:$A$127,0),MATCH(Data!K1975,Rate_Chart!$A$1:$AK$1,0))</f>
        <v>40.728139799999994</v>
      </c>
      <c r="O1975" s="57">
        <f t="shared" si="389"/>
        <v>977.47535519999985</v>
      </c>
      <c r="P1975" s="58">
        <f t="shared" si="390"/>
        <v>417.01167030716726</v>
      </c>
      <c r="Q1975" s="58">
        <f t="shared" si="391"/>
        <v>278.00778020477816</v>
      </c>
      <c r="R1975" s="66">
        <f t="shared" si="392"/>
        <v>17.105818715999998</v>
      </c>
      <c r="S1975" s="64">
        <f t="shared" si="393"/>
        <v>90</v>
      </c>
      <c r="T1975" s="66">
        <f t="shared" si="394"/>
        <v>1084.5811739159999</v>
      </c>
      <c r="U1975" s="68">
        <f t="shared" si="395"/>
        <v>45.190882246499996</v>
      </c>
      <c r="V1975" s="68">
        <f t="shared" si="396"/>
        <v>462.70527897440275</v>
      </c>
      <c r="W1975" s="68">
        <f t="shared" si="397"/>
        <v>308.47018598293516</v>
      </c>
    </row>
    <row r="1976" spans="1:23" x14ac:dyDescent="0.25">
      <c r="A1976" s="1" t="s">
        <v>904</v>
      </c>
      <c r="B1976" s="1" t="s">
        <v>395</v>
      </c>
      <c r="C1976" s="1" t="s">
        <v>589</v>
      </c>
      <c r="D1976" s="1" t="s">
        <v>865</v>
      </c>
      <c r="E1976" s="1" t="s">
        <v>355</v>
      </c>
      <c r="F1976" s="62" t="str">
        <f t="shared" si="386"/>
        <v>64501</v>
      </c>
      <c r="G1976" s="255">
        <v>10620056</v>
      </c>
      <c r="H1976" s="1" t="s">
        <v>386</v>
      </c>
      <c r="I1976" s="61">
        <v>18</v>
      </c>
      <c r="J1976" s="61">
        <v>3.7</v>
      </c>
      <c r="K1976" s="61">
        <v>8.1</v>
      </c>
      <c r="L1976" s="69">
        <f t="shared" si="387"/>
        <v>0.66600000000000004</v>
      </c>
      <c r="M1976" s="69">
        <f t="shared" si="388"/>
        <v>1.4579999999999997</v>
      </c>
      <c r="N1976" s="56">
        <f>INDEX(Rate_Chart!$A$1:$AK$127,MATCH(Data!J1976,Rate_Chart!$A$1:$A$127,0),MATCH(Data!K1976,Rate_Chart!$A$1:$AK$1,0))</f>
        <v>37.948125900000008</v>
      </c>
      <c r="O1976" s="57">
        <f t="shared" si="389"/>
        <v>683.0662662000002</v>
      </c>
      <c r="P1976" s="58">
        <f t="shared" si="390"/>
        <v>417.01237252747262</v>
      </c>
      <c r="Q1976" s="58">
        <f t="shared" si="391"/>
        <v>278.00824835164843</v>
      </c>
      <c r="R1976" s="66">
        <f t="shared" si="392"/>
        <v>11.953659658500005</v>
      </c>
      <c r="S1976" s="64">
        <f t="shared" si="393"/>
        <v>67.5</v>
      </c>
      <c r="T1976" s="66">
        <f t="shared" si="394"/>
        <v>762.51992585850019</v>
      </c>
      <c r="U1976" s="68">
        <f t="shared" si="395"/>
        <v>42.362218103250008</v>
      </c>
      <c r="V1976" s="68">
        <f t="shared" si="396"/>
        <v>465.51888025549459</v>
      </c>
      <c r="W1976" s="68">
        <f t="shared" si="397"/>
        <v>310.34592017032975</v>
      </c>
    </row>
    <row r="1977" spans="1:23" x14ac:dyDescent="0.25">
      <c r="A1977" s="1" t="s">
        <v>905</v>
      </c>
      <c r="B1977" s="1" t="s">
        <v>394</v>
      </c>
      <c r="C1977" s="1" t="s">
        <v>589</v>
      </c>
      <c r="D1977" s="1" t="s">
        <v>865</v>
      </c>
      <c r="E1977" s="1" t="s">
        <v>355</v>
      </c>
      <c r="F1977" s="62" t="str">
        <f t="shared" si="386"/>
        <v>64501</v>
      </c>
      <c r="G1977" s="255">
        <v>10620056</v>
      </c>
      <c r="H1977" s="1" t="s">
        <v>386</v>
      </c>
      <c r="I1977" s="61">
        <v>22</v>
      </c>
      <c r="J1977" s="61">
        <v>4.3</v>
      </c>
      <c r="K1977" s="61">
        <v>8.1</v>
      </c>
      <c r="L1977" s="69">
        <f t="shared" si="387"/>
        <v>0.94599999999999995</v>
      </c>
      <c r="M1977" s="69">
        <f t="shared" si="388"/>
        <v>1.7819999999999998</v>
      </c>
      <c r="N1977" s="56">
        <f>INDEX(Rate_Chart!$A$1:$AK$127,MATCH(Data!J1977,Rate_Chart!$A$1:$A$127,0),MATCH(Data!K1977,Rate_Chart!$A$1:$AK$1,0))</f>
        <v>40.450125900000003</v>
      </c>
      <c r="O1977" s="57">
        <f t="shared" si="389"/>
        <v>889.9027698000001</v>
      </c>
      <c r="P1977" s="58">
        <f t="shared" si="390"/>
        <v>417.01160721649489</v>
      </c>
      <c r="Q1977" s="58">
        <f t="shared" si="391"/>
        <v>278.00773814432995</v>
      </c>
      <c r="R1977" s="66">
        <f t="shared" si="392"/>
        <v>15.573298471500003</v>
      </c>
      <c r="S1977" s="64">
        <f t="shared" si="393"/>
        <v>82.5</v>
      </c>
      <c r="T1977" s="66">
        <f t="shared" si="394"/>
        <v>987.97606827150014</v>
      </c>
      <c r="U1977" s="68">
        <f t="shared" si="395"/>
        <v>44.908003103250003</v>
      </c>
      <c r="V1977" s="68">
        <f t="shared" si="396"/>
        <v>462.96910415721652</v>
      </c>
      <c r="W1977" s="68">
        <f t="shared" si="397"/>
        <v>308.64606943814437</v>
      </c>
    </row>
    <row r="1978" spans="1:23" x14ac:dyDescent="0.25">
      <c r="A1978" s="1" t="s">
        <v>905</v>
      </c>
      <c r="B1978" s="1" t="s">
        <v>395</v>
      </c>
      <c r="C1978" s="1" t="s">
        <v>589</v>
      </c>
      <c r="D1978" s="1" t="s">
        <v>865</v>
      </c>
      <c r="E1978" s="1" t="s">
        <v>355</v>
      </c>
      <c r="F1978" s="62" t="str">
        <f t="shared" si="386"/>
        <v>64501</v>
      </c>
      <c r="G1978" s="255">
        <v>10620056</v>
      </c>
      <c r="H1978" s="1" t="s">
        <v>386</v>
      </c>
      <c r="I1978" s="61">
        <v>18</v>
      </c>
      <c r="J1978" s="61">
        <v>3.9</v>
      </c>
      <c r="K1978" s="61">
        <v>8.1</v>
      </c>
      <c r="L1978" s="69">
        <f t="shared" si="387"/>
        <v>0.70200000000000007</v>
      </c>
      <c r="M1978" s="69">
        <f t="shared" si="388"/>
        <v>1.4579999999999997</v>
      </c>
      <c r="N1978" s="56">
        <f>INDEX(Rate_Chart!$A$1:$AK$127,MATCH(Data!J1978,Rate_Chart!$A$1:$A$127,0),MATCH(Data!K1978,Rate_Chart!$A$1:$AK$1,0))</f>
        <v>38.782125900000004</v>
      </c>
      <c r="O1978" s="57">
        <f t="shared" si="389"/>
        <v>698.07826620000003</v>
      </c>
      <c r="P1978" s="58">
        <f t="shared" si="390"/>
        <v>417.01210645161296</v>
      </c>
      <c r="Q1978" s="58">
        <f t="shared" si="391"/>
        <v>278.00807096774196</v>
      </c>
      <c r="R1978" s="66">
        <f t="shared" si="392"/>
        <v>12.216369658500001</v>
      </c>
      <c r="S1978" s="64">
        <f t="shared" si="393"/>
        <v>67.5</v>
      </c>
      <c r="T1978" s="66">
        <f t="shared" si="394"/>
        <v>777.79463585849999</v>
      </c>
      <c r="U1978" s="68">
        <f t="shared" si="395"/>
        <v>43.210813103249997</v>
      </c>
      <c r="V1978" s="68">
        <f t="shared" si="396"/>
        <v>464.6323989596774</v>
      </c>
      <c r="W1978" s="68">
        <f t="shared" si="397"/>
        <v>309.75493263978495</v>
      </c>
    </row>
    <row r="1979" spans="1:23" x14ac:dyDescent="0.25">
      <c r="A1979" s="1" t="s">
        <v>906</v>
      </c>
      <c r="B1979" s="1" t="s">
        <v>394</v>
      </c>
      <c r="C1979" s="1" t="s">
        <v>589</v>
      </c>
      <c r="D1979" s="1" t="s">
        <v>865</v>
      </c>
      <c r="E1979" s="1" t="s">
        <v>355</v>
      </c>
      <c r="F1979" s="62" t="str">
        <f t="shared" si="386"/>
        <v>64501</v>
      </c>
      <c r="G1979" s="255">
        <v>10620056</v>
      </c>
      <c r="H1979" s="1" t="s">
        <v>386</v>
      </c>
      <c r="I1979" s="61">
        <v>20</v>
      </c>
      <c r="J1979" s="61">
        <v>4.4000000000000004</v>
      </c>
      <c r="K1979" s="61">
        <v>8.1</v>
      </c>
      <c r="L1979" s="69">
        <f t="shared" si="387"/>
        <v>0.88</v>
      </c>
      <c r="M1979" s="69">
        <f t="shared" si="388"/>
        <v>1.62</v>
      </c>
      <c r="N1979" s="56">
        <f>INDEX(Rate_Chart!$A$1:$AK$127,MATCH(Data!J1979,Rate_Chart!$A$1:$A$127,0),MATCH(Data!K1979,Rate_Chart!$A$1:$AK$1,0))</f>
        <v>40.867125900000005</v>
      </c>
      <c r="O1979" s="57">
        <f t="shared" si="389"/>
        <v>817.34251800000015</v>
      </c>
      <c r="P1979" s="58">
        <f t="shared" si="390"/>
        <v>417.01148877551026</v>
      </c>
      <c r="Q1979" s="58">
        <f t="shared" si="391"/>
        <v>278.00765918367352</v>
      </c>
      <c r="R1979" s="66">
        <f t="shared" si="392"/>
        <v>14.303494065000004</v>
      </c>
      <c r="S1979" s="64">
        <f t="shared" si="393"/>
        <v>75</v>
      </c>
      <c r="T1979" s="66">
        <f t="shared" si="394"/>
        <v>906.64601206500015</v>
      </c>
      <c r="U1979" s="68">
        <f t="shared" si="395"/>
        <v>45.332300603250005</v>
      </c>
      <c r="V1979" s="68">
        <f t="shared" si="396"/>
        <v>462.57449595153065</v>
      </c>
      <c r="W1979" s="68">
        <f t="shared" si="397"/>
        <v>308.38299730102045</v>
      </c>
    </row>
    <row r="1980" spans="1:23" x14ac:dyDescent="0.25">
      <c r="A1980" s="1" t="s">
        <v>906</v>
      </c>
      <c r="B1980" s="1" t="s">
        <v>395</v>
      </c>
      <c r="C1980" s="1" t="s">
        <v>589</v>
      </c>
      <c r="D1980" s="1" t="s">
        <v>865</v>
      </c>
      <c r="E1980" s="1" t="s">
        <v>355</v>
      </c>
      <c r="F1980" s="62" t="str">
        <f t="shared" si="386"/>
        <v>64501</v>
      </c>
      <c r="G1980" s="255">
        <v>10620056</v>
      </c>
      <c r="H1980" s="1" t="s">
        <v>386</v>
      </c>
      <c r="I1980" s="61">
        <v>18</v>
      </c>
      <c r="J1980" s="61">
        <v>3.8</v>
      </c>
      <c r="K1980" s="61">
        <v>8.1</v>
      </c>
      <c r="L1980" s="69">
        <f t="shared" si="387"/>
        <v>0.68399999999999994</v>
      </c>
      <c r="M1980" s="69">
        <f t="shared" si="388"/>
        <v>1.4579999999999997</v>
      </c>
      <c r="N1980" s="56">
        <f>INDEX(Rate_Chart!$A$1:$AK$127,MATCH(Data!J1980,Rate_Chart!$A$1:$A$127,0),MATCH(Data!K1980,Rate_Chart!$A$1:$AK$1,0))</f>
        <v>38.365125900000002</v>
      </c>
      <c r="O1980" s="57">
        <f t="shared" si="389"/>
        <v>690.57226620000006</v>
      </c>
      <c r="P1980" s="58">
        <f t="shared" si="390"/>
        <v>417.01223804347831</v>
      </c>
      <c r="Q1980" s="58">
        <f t="shared" si="391"/>
        <v>278.00815869565218</v>
      </c>
      <c r="R1980" s="66">
        <f t="shared" si="392"/>
        <v>12.085014658500002</v>
      </c>
      <c r="S1980" s="64">
        <f t="shared" si="393"/>
        <v>67.5</v>
      </c>
      <c r="T1980" s="66">
        <f t="shared" si="394"/>
        <v>770.15728085850003</v>
      </c>
      <c r="U1980" s="68">
        <f t="shared" si="395"/>
        <v>42.786515603250002</v>
      </c>
      <c r="V1980" s="68">
        <f t="shared" si="396"/>
        <v>465.07082177445653</v>
      </c>
      <c r="W1980" s="68">
        <f t="shared" si="397"/>
        <v>310.04721451630434</v>
      </c>
    </row>
    <row r="1981" spans="1:23" x14ac:dyDescent="0.25">
      <c r="A1981" s="1" t="s">
        <v>907</v>
      </c>
      <c r="B1981" s="1" t="s">
        <v>394</v>
      </c>
      <c r="C1981" s="1" t="s">
        <v>589</v>
      </c>
      <c r="D1981" s="1" t="s">
        <v>865</v>
      </c>
      <c r="E1981" s="1" t="s">
        <v>355</v>
      </c>
      <c r="F1981" s="62" t="str">
        <f t="shared" si="386"/>
        <v>64501</v>
      </c>
      <c r="G1981" s="255">
        <v>10620056</v>
      </c>
      <c r="H1981" s="1" t="s">
        <v>386</v>
      </c>
      <c r="I1981" s="61">
        <v>20</v>
      </c>
      <c r="J1981" s="61">
        <v>4.2</v>
      </c>
      <c r="K1981" s="61">
        <v>8.1</v>
      </c>
      <c r="L1981" s="69">
        <f t="shared" si="387"/>
        <v>0.84</v>
      </c>
      <c r="M1981" s="69">
        <f t="shared" si="388"/>
        <v>1.62</v>
      </c>
      <c r="N1981" s="56">
        <f>INDEX(Rate_Chart!$A$1:$AK$127,MATCH(Data!J1981,Rate_Chart!$A$1:$A$127,0),MATCH(Data!K1981,Rate_Chart!$A$1:$AK$1,0))</f>
        <v>40.033125900000002</v>
      </c>
      <c r="O1981" s="57">
        <f t="shared" si="389"/>
        <v>800.66251800000009</v>
      </c>
      <c r="P1981" s="58">
        <f t="shared" si="390"/>
        <v>417.01172812499999</v>
      </c>
      <c r="Q1981" s="58">
        <f t="shared" si="391"/>
        <v>278.00781875000001</v>
      </c>
      <c r="R1981" s="66">
        <f t="shared" si="392"/>
        <v>14.011594065000002</v>
      </c>
      <c r="S1981" s="64">
        <f t="shared" si="393"/>
        <v>75</v>
      </c>
      <c r="T1981" s="66">
        <f t="shared" si="394"/>
        <v>889.67411206500014</v>
      </c>
      <c r="U1981" s="68">
        <f t="shared" si="395"/>
        <v>44.483705603250009</v>
      </c>
      <c r="V1981" s="68">
        <f t="shared" si="396"/>
        <v>463.37193336718758</v>
      </c>
      <c r="W1981" s="68">
        <f t="shared" si="397"/>
        <v>308.9146222447917</v>
      </c>
    </row>
    <row r="1982" spans="1:23" x14ac:dyDescent="0.25">
      <c r="A1982" s="1" t="s">
        <v>907</v>
      </c>
      <c r="B1982" s="1" t="s">
        <v>395</v>
      </c>
      <c r="C1982" s="1" t="s">
        <v>589</v>
      </c>
      <c r="D1982" s="1" t="s">
        <v>865</v>
      </c>
      <c r="E1982" s="1" t="s">
        <v>355</v>
      </c>
      <c r="F1982" s="62" t="str">
        <f t="shared" si="386"/>
        <v>64501</v>
      </c>
      <c r="G1982" s="255">
        <v>10620056</v>
      </c>
      <c r="H1982" s="1" t="s">
        <v>386</v>
      </c>
      <c r="I1982" s="61">
        <v>20</v>
      </c>
      <c r="J1982" s="61">
        <v>3.7</v>
      </c>
      <c r="K1982" s="61">
        <v>8.1</v>
      </c>
      <c r="L1982" s="69">
        <f t="shared" si="387"/>
        <v>0.74</v>
      </c>
      <c r="M1982" s="69">
        <f t="shared" si="388"/>
        <v>1.62</v>
      </c>
      <c r="N1982" s="56">
        <f>INDEX(Rate_Chart!$A$1:$AK$127,MATCH(Data!J1982,Rate_Chart!$A$1:$A$127,0),MATCH(Data!K1982,Rate_Chart!$A$1:$AK$1,0))</f>
        <v>37.948125900000008</v>
      </c>
      <c r="O1982" s="57">
        <f t="shared" si="389"/>
        <v>758.96251800000016</v>
      </c>
      <c r="P1982" s="58">
        <f t="shared" si="390"/>
        <v>417.01237252747262</v>
      </c>
      <c r="Q1982" s="58">
        <f t="shared" si="391"/>
        <v>278.00824835164843</v>
      </c>
      <c r="R1982" s="66">
        <f t="shared" si="392"/>
        <v>13.281844065000005</v>
      </c>
      <c r="S1982" s="64">
        <f t="shared" si="393"/>
        <v>75</v>
      </c>
      <c r="T1982" s="66">
        <f t="shared" si="394"/>
        <v>847.24436206500013</v>
      </c>
      <c r="U1982" s="68">
        <f t="shared" si="395"/>
        <v>42.362218103250008</v>
      </c>
      <c r="V1982" s="68">
        <f t="shared" si="396"/>
        <v>465.51888025549459</v>
      </c>
      <c r="W1982" s="68">
        <f t="shared" si="397"/>
        <v>310.34592017032975</v>
      </c>
    </row>
    <row r="1983" spans="1:23" x14ac:dyDescent="0.25">
      <c r="A1983" s="1" t="s">
        <v>908</v>
      </c>
      <c r="B1983" s="1" t="s">
        <v>394</v>
      </c>
      <c r="C1983" s="1" t="s">
        <v>589</v>
      </c>
      <c r="D1983" s="1" t="s">
        <v>865</v>
      </c>
      <c r="E1983" s="1" t="s">
        <v>355</v>
      </c>
      <c r="F1983" s="62" t="str">
        <f t="shared" si="386"/>
        <v>64501</v>
      </c>
      <c r="G1983" s="255">
        <v>10620056</v>
      </c>
      <c r="H1983" s="1" t="s">
        <v>386</v>
      </c>
      <c r="I1983" s="61">
        <v>21</v>
      </c>
      <c r="J1983" s="61">
        <v>4.2</v>
      </c>
      <c r="K1983" s="61">
        <v>8.1</v>
      </c>
      <c r="L1983" s="69">
        <f t="shared" si="387"/>
        <v>0.88200000000000001</v>
      </c>
      <c r="M1983" s="69">
        <f t="shared" si="388"/>
        <v>1.7009999999999998</v>
      </c>
      <c r="N1983" s="56">
        <f>INDEX(Rate_Chart!$A$1:$AK$127,MATCH(Data!J1983,Rate_Chart!$A$1:$A$127,0),MATCH(Data!K1983,Rate_Chart!$A$1:$AK$1,0))</f>
        <v>40.033125900000002</v>
      </c>
      <c r="O1983" s="57">
        <f t="shared" si="389"/>
        <v>840.69564390000005</v>
      </c>
      <c r="P1983" s="58">
        <f t="shared" si="390"/>
        <v>417.01172812499999</v>
      </c>
      <c r="Q1983" s="58">
        <f t="shared" si="391"/>
        <v>278.00781875000001</v>
      </c>
      <c r="R1983" s="66">
        <f t="shared" si="392"/>
        <v>14.712173768250002</v>
      </c>
      <c r="S1983" s="64">
        <f t="shared" si="393"/>
        <v>78.75</v>
      </c>
      <c r="T1983" s="66">
        <f t="shared" si="394"/>
        <v>934.15781766825</v>
      </c>
      <c r="U1983" s="68">
        <f t="shared" si="395"/>
        <v>44.483705603250002</v>
      </c>
      <c r="V1983" s="68">
        <f t="shared" si="396"/>
        <v>463.37193336718752</v>
      </c>
      <c r="W1983" s="68">
        <f t="shared" si="397"/>
        <v>308.9146222447917</v>
      </c>
    </row>
    <row r="1984" spans="1:23" x14ac:dyDescent="0.25">
      <c r="A1984" s="1" t="s">
        <v>908</v>
      </c>
      <c r="B1984" s="1" t="s">
        <v>395</v>
      </c>
      <c r="C1984" s="1" t="s">
        <v>589</v>
      </c>
      <c r="D1984" s="1" t="s">
        <v>865</v>
      </c>
      <c r="E1984" s="1" t="s">
        <v>355</v>
      </c>
      <c r="F1984" s="62" t="str">
        <f t="shared" si="386"/>
        <v>64501</v>
      </c>
      <c r="G1984" s="255">
        <v>10620056</v>
      </c>
      <c r="H1984" s="1" t="s">
        <v>386</v>
      </c>
      <c r="I1984" s="61">
        <v>20</v>
      </c>
      <c r="J1984" s="61">
        <v>3.6</v>
      </c>
      <c r="K1984" s="61">
        <v>8.1</v>
      </c>
      <c r="L1984" s="69">
        <f t="shared" si="387"/>
        <v>0.72</v>
      </c>
      <c r="M1984" s="69">
        <f t="shared" si="388"/>
        <v>1.62</v>
      </c>
      <c r="N1984" s="56">
        <f>INDEX(Rate_Chart!$A$1:$AK$127,MATCH(Data!J1984,Rate_Chart!$A$1:$A$127,0),MATCH(Data!K1984,Rate_Chart!$A$1:$AK$1,0))</f>
        <v>37.531125900000006</v>
      </c>
      <c r="O1984" s="57">
        <f t="shared" si="389"/>
        <v>750.62251800000013</v>
      </c>
      <c r="P1984" s="58">
        <f t="shared" si="390"/>
        <v>417.01251000000008</v>
      </c>
      <c r="Q1984" s="58">
        <f t="shared" si="391"/>
        <v>278.00834000000003</v>
      </c>
      <c r="R1984" s="66">
        <f t="shared" si="392"/>
        <v>13.135894065000004</v>
      </c>
      <c r="S1984" s="64">
        <f t="shared" si="393"/>
        <v>75</v>
      </c>
      <c r="T1984" s="66">
        <f t="shared" si="394"/>
        <v>838.75841206500013</v>
      </c>
      <c r="U1984" s="68">
        <f t="shared" si="395"/>
        <v>41.937920603250006</v>
      </c>
      <c r="V1984" s="68">
        <f t="shared" si="396"/>
        <v>465.97689559166673</v>
      </c>
      <c r="W1984" s="68">
        <f t="shared" si="397"/>
        <v>310.6512637277778</v>
      </c>
    </row>
    <row r="1985" spans="1:23" x14ac:dyDescent="0.25">
      <c r="A1985" s="1" t="s">
        <v>909</v>
      </c>
      <c r="B1985" s="1" t="s">
        <v>394</v>
      </c>
      <c r="C1985" s="1" t="s">
        <v>589</v>
      </c>
      <c r="D1985" s="1" t="s">
        <v>865</v>
      </c>
      <c r="E1985" s="1" t="s">
        <v>355</v>
      </c>
      <c r="F1985" s="62" t="str">
        <f t="shared" si="386"/>
        <v>64501</v>
      </c>
      <c r="G1985" s="255">
        <v>10620056</v>
      </c>
      <c r="H1985" s="1" t="s">
        <v>386</v>
      </c>
      <c r="I1985" s="61">
        <v>21</v>
      </c>
      <c r="J1985" s="61">
        <v>4.2</v>
      </c>
      <c r="K1985" s="61">
        <v>8.1</v>
      </c>
      <c r="L1985" s="69">
        <f t="shared" si="387"/>
        <v>0.88200000000000001</v>
      </c>
      <c r="M1985" s="69">
        <f t="shared" si="388"/>
        <v>1.7009999999999998</v>
      </c>
      <c r="N1985" s="56">
        <f>INDEX(Rate_Chart!$A$1:$AK$127,MATCH(Data!J1985,Rate_Chart!$A$1:$A$127,0),MATCH(Data!K1985,Rate_Chart!$A$1:$AK$1,0))</f>
        <v>40.033125900000002</v>
      </c>
      <c r="O1985" s="57">
        <f t="shared" si="389"/>
        <v>840.69564390000005</v>
      </c>
      <c r="P1985" s="58">
        <f t="shared" si="390"/>
        <v>417.01172812499999</v>
      </c>
      <c r="Q1985" s="58">
        <f t="shared" si="391"/>
        <v>278.00781875000001</v>
      </c>
      <c r="R1985" s="66">
        <f t="shared" si="392"/>
        <v>14.712173768250002</v>
      </c>
      <c r="S1985" s="64">
        <f t="shared" si="393"/>
        <v>78.75</v>
      </c>
      <c r="T1985" s="66">
        <f t="shared" si="394"/>
        <v>934.15781766825</v>
      </c>
      <c r="U1985" s="68">
        <f t="shared" si="395"/>
        <v>44.483705603250002</v>
      </c>
      <c r="V1985" s="68">
        <f t="shared" si="396"/>
        <v>463.37193336718752</v>
      </c>
      <c r="W1985" s="68">
        <f t="shared" si="397"/>
        <v>308.9146222447917</v>
      </c>
    </row>
    <row r="1986" spans="1:23" x14ac:dyDescent="0.25">
      <c r="A1986" s="1" t="s">
        <v>909</v>
      </c>
      <c r="B1986" s="1" t="s">
        <v>395</v>
      </c>
      <c r="C1986" s="1" t="s">
        <v>589</v>
      </c>
      <c r="D1986" s="1" t="s">
        <v>865</v>
      </c>
      <c r="E1986" s="1" t="s">
        <v>355</v>
      </c>
      <c r="F1986" s="62" t="str">
        <f t="shared" si="386"/>
        <v>64501</v>
      </c>
      <c r="G1986" s="255">
        <v>10620056</v>
      </c>
      <c r="H1986" s="1" t="s">
        <v>386</v>
      </c>
      <c r="I1986" s="61">
        <v>19</v>
      </c>
      <c r="J1986" s="61">
        <v>4</v>
      </c>
      <c r="K1986" s="61">
        <v>8.1</v>
      </c>
      <c r="L1986" s="69">
        <f t="shared" si="387"/>
        <v>0.76</v>
      </c>
      <c r="M1986" s="69">
        <f t="shared" si="388"/>
        <v>1.5390000000000001</v>
      </c>
      <c r="N1986" s="56">
        <f>INDEX(Rate_Chart!$A$1:$AK$127,MATCH(Data!J1986,Rate_Chart!$A$1:$A$127,0),MATCH(Data!K1986,Rate_Chart!$A$1:$AK$1,0))</f>
        <v>39.199125899999999</v>
      </c>
      <c r="O1986" s="57">
        <f t="shared" si="389"/>
        <v>744.78339210000001</v>
      </c>
      <c r="P1986" s="58">
        <f t="shared" si="390"/>
        <v>417.01197765957443</v>
      </c>
      <c r="Q1986" s="58">
        <f t="shared" si="391"/>
        <v>278.00798510638293</v>
      </c>
      <c r="R1986" s="66">
        <f t="shared" si="392"/>
        <v>13.033709361750001</v>
      </c>
      <c r="S1986" s="64">
        <f t="shared" si="393"/>
        <v>71.25</v>
      </c>
      <c r="T1986" s="66">
        <f t="shared" si="394"/>
        <v>829.06710146174998</v>
      </c>
      <c r="U1986" s="68">
        <f t="shared" si="395"/>
        <v>43.635110603249998</v>
      </c>
      <c r="V1986" s="68">
        <f t="shared" si="396"/>
        <v>464.20330428989359</v>
      </c>
      <c r="W1986" s="68">
        <f t="shared" si="397"/>
        <v>309.46886952659571</v>
      </c>
    </row>
    <row r="1987" spans="1:23" x14ac:dyDescent="0.25">
      <c r="A1987" s="1" t="s">
        <v>910</v>
      </c>
      <c r="B1987" s="1" t="s">
        <v>394</v>
      </c>
      <c r="C1987" s="1" t="s">
        <v>589</v>
      </c>
      <c r="D1987" s="1" t="s">
        <v>865</v>
      </c>
      <c r="E1987" s="1" t="s">
        <v>355</v>
      </c>
      <c r="F1987" s="62" t="str">
        <f t="shared" si="386"/>
        <v>64501</v>
      </c>
      <c r="G1987" s="255">
        <v>10620056</v>
      </c>
      <c r="H1987" s="1" t="s">
        <v>386</v>
      </c>
      <c r="I1987" s="61">
        <v>20</v>
      </c>
      <c r="J1987" s="61">
        <v>4.0999999999999996</v>
      </c>
      <c r="K1987" s="61">
        <v>8.1</v>
      </c>
      <c r="L1987" s="69">
        <f t="shared" si="387"/>
        <v>0.82</v>
      </c>
      <c r="M1987" s="69">
        <f t="shared" si="388"/>
        <v>1.62</v>
      </c>
      <c r="N1987" s="56">
        <f>INDEX(Rate_Chart!$A$1:$AK$127,MATCH(Data!J1987,Rate_Chart!$A$1:$A$127,0),MATCH(Data!K1987,Rate_Chart!$A$1:$AK$1,0))</f>
        <v>39.6161259</v>
      </c>
      <c r="O1987" s="57">
        <f t="shared" si="389"/>
        <v>792.32251799999995</v>
      </c>
      <c r="P1987" s="58">
        <f t="shared" si="390"/>
        <v>417.01185157894736</v>
      </c>
      <c r="Q1987" s="58">
        <f t="shared" si="391"/>
        <v>278.00790105263155</v>
      </c>
      <c r="R1987" s="66">
        <f t="shared" si="392"/>
        <v>13.865644065</v>
      </c>
      <c r="S1987" s="64">
        <f t="shared" si="393"/>
        <v>75</v>
      </c>
      <c r="T1987" s="66">
        <f t="shared" si="394"/>
        <v>881.18816206499991</v>
      </c>
      <c r="U1987" s="68">
        <f t="shared" si="395"/>
        <v>44.059408103249993</v>
      </c>
      <c r="V1987" s="68">
        <f t="shared" si="396"/>
        <v>463.7832431921052</v>
      </c>
      <c r="W1987" s="68">
        <f t="shared" si="397"/>
        <v>309.18882879473682</v>
      </c>
    </row>
    <row r="1988" spans="1:23" x14ac:dyDescent="0.25">
      <c r="A1988" s="1" t="s">
        <v>910</v>
      </c>
      <c r="B1988" s="1" t="s">
        <v>395</v>
      </c>
      <c r="C1988" s="1" t="s">
        <v>589</v>
      </c>
      <c r="D1988" s="1" t="s">
        <v>865</v>
      </c>
      <c r="E1988" s="1" t="s">
        <v>355</v>
      </c>
      <c r="F1988" s="62" t="str">
        <f t="shared" si="386"/>
        <v>64501</v>
      </c>
      <c r="G1988" s="255">
        <v>10620056</v>
      </c>
      <c r="H1988" s="1" t="s">
        <v>386</v>
      </c>
      <c r="I1988" s="61">
        <v>16</v>
      </c>
      <c r="J1988" s="61">
        <v>4</v>
      </c>
      <c r="K1988" s="61">
        <v>8.1</v>
      </c>
      <c r="L1988" s="69">
        <f t="shared" si="387"/>
        <v>0.64</v>
      </c>
      <c r="M1988" s="69">
        <f t="shared" si="388"/>
        <v>1.296</v>
      </c>
      <c r="N1988" s="56">
        <f>INDEX(Rate_Chart!$A$1:$AK$127,MATCH(Data!J1988,Rate_Chart!$A$1:$A$127,0),MATCH(Data!K1988,Rate_Chart!$A$1:$AK$1,0))</f>
        <v>39.199125899999999</v>
      </c>
      <c r="O1988" s="57">
        <f t="shared" si="389"/>
        <v>627.18601439999998</v>
      </c>
      <c r="P1988" s="58">
        <f t="shared" si="390"/>
        <v>417.01197765957443</v>
      </c>
      <c r="Q1988" s="58">
        <f t="shared" si="391"/>
        <v>278.00798510638293</v>
      </c>
      <c r="R1988" s="66">
        <f t="shared" si="392"/>
        <v>10.975755252000001</v>
      </c>
      <c r="S1988" s="64">
        <f t="shared" si="393"/>
        <v>60</v>
      </c>
      <c r="T1988" s="66">
        <f t="shared" si="394"/>
        <v>698.16176965199998</v>
      </c>
      <c r="U1988" s="68">
        <f t="shared" si="395"/>
        <v>43.635110603249998</v>
      </c>
      <c r="V1988" s="68">
        <f t="shared" si="396"/>
        <v>464.20330428989359</v>
      </c>
      <c r="W1988" s="68">
        <f t="shared" si="397"/>
        <v>309.46886952659571</v>
      </c>
    </row>
    <row r="1989" spans="1:23" x14ac:dyDescent="0.25">
      <c r="A1989" s="1" t="s">
        <v>911</v>
      </c>
      <c r="B1989" s="1" t="s">
        <v>394</v>
      </c>
      <c r="C1989" s="1" t="s">
        <v>589</v>
      </c>
      <c r="D1989" s="1" t="s">
        <v>865</v>
      </c>
      <c r="E1989" s="1" t="s">
        <v>355</v>
      </c>
      <c r="F1989" s="62" t="str">
        <f t="shared" ref="F1989:F2052" si="398">MID(E1989,2,5)</f>
        <v>64501</v>
      </c>
      <c r="G1989" s="255">
        <v>10620056</v>
      </c>
      <c r="H1989" s="1" t="s">
        <v>386</v>
      </c>
      <c r="I1989" s="61">
        <v>19</v>
      </c>
      <c r="J1989" s="61">
        <v>4.7</v>
      </c>
      <c r="K1989" s="61">
        <v>8.1999999999999993</v>
      </c>
      <c r="L1989" s="69">
        <f t="shared" si="387"/>
        <v>0.89300000000000002</v>
      </c>
      <c r="M1989" s="69">
        <f t="shared" si="388"/>
        <v>1.5579999999999998</v>
      </c>
      <c r="N1989" s="56">
        <f>INDEX(Rate_Chart!$A$1:$AK$127,MATCH(Data!J1989,Rate_Chart!$A$1:$A$127,0),MATCH(Data!K1989,Rate_Chart!$A$1:$AK$1,0))</f>
        <v>42.3961398</v>
      </c>
      <c r="O1989" s="57">
        <f t="shared" si="389"/>
        <v>805.52665620000005</v>
      </c>
      <c r="P1989" s="58">
        <f t="shared" si="390"/>
        <v>417.01121114754102</v>
      </c>
      <c r="Q1989" s="58">
        <f t="shared" si="391"/>
        <v>278.00747409836066</v>
      </c>
      <c r="R1989" s="66">
        <f t="shared" si="392"/>
        <v>14.096716483500002</v>
      </c>
      <c r="S1989" s="64">
        <f t="shared" si="393"/>
        <v>71.25</v>
      </c>
      <c r="T1989" s="66">
        <f t="shared" si="394"/>
        <v>890.87337268350007</v>
      </c>
      <c r="U1989" s="68">
        <f t="shared" si="395"/>
        <v>46.888072246500002</v>
      </c>
      <c r="V1989" s="68">
        <f t="shared" si="396"/>
        <v>461.19415324426234</v>
      </c>
      <c r="W1989" s="68">
        <f t="shared" si="397"/>
        <v>307.46276882950821</v>
      </c>
    </row>
    <row r="1990" spans="1:23" x14ac:dyDescent="0.25">
      <c r="A1990" s="1" t="s">
        <v>911</v>
      </c>
      <c r="B1990" s="1" t="s">
        <v>395</v>
      </c>
      <c r="C1990" s="1" t="s">
        <v>589</v>
      </c>
      <c r="D1990" s="1" t="s">
        <v>865</v>
      </c>
      <c r="E1990" s="1" t="s">
        <v>355</v>
      </c>
      <c r="F1990" s="62" t="str">
        <f t="shared" si="398"/>
        <v>64501</v>
      </c>
      <c r="G1990" s="255">
        <v>10620056</v>
      </c>
      <c r="H1990" s="1" t="s">
        <v>386</v>
      </c>
      <c r="I1990" s="61">
        <v>15</v>
      </c>
      <c r="J1990" s="61">
        <v>4.2</v>
      </c>
      <c r="K1990" s="61">
        <v>8.1</v>
      </c>
      <c r="L1990" s="69">
        <f t="shared" si="387"/>
        <v>0.63</v>
      </c>
      <c r="M1990" s="69">
        <f t="shared" si="388"/>
        <v>1.2150000000000001</v>
      </c>
      <c r="N1990" s="56">
        <f>INDEX(Rate_Chart!$A$1:$AK$127,MATCH(Data!J1990,Rate_Chart!$A$1:$A$127,0),MATCH(Data!K1990,Rate_Chart!$A$1:$AK$1,0))</f>
        <v>40.033125900000002</v>
      </c>
      <c r="O1990" s="57">
        <f t="shared" si="389"/>
        <v>600.49688850000007</v>
      </c>
      <c r="P1990" s="58">
        <f t="shared" si="390"/>
        <v>417.01172812499999</v>
      </c>
      <c r="Q1990" s="58">
        <f t="shared" si="391"/>
        <v>278.00781875000001</v>
      </c>
      <c r="R1990" s="66">
        <f t="shared" si="392"/>
        <v>10.508695548750001</v>
      </c>
      <c r="S1990" s="64">
        <f t="shared" si="393"/>
        <v>56.25</v>
      </c>
      <c r="T1990" s="66">
        <f t="shared" si="394"/>
        <v>667.25558404875005</v>
      </c>
      <c r="U1990" s="68">
        <f t="shared" si="395"/>
        <v>44.483705603250002</v>
      </c>
      <c r="V1990" s="68">
        <f t="shared" si="396"/>
        <v>463.37193336718752</v>
      </c>
      <c r="W1990" s="68">
        <f t="shared" si="397"/>
        <v>308.9146222447917</v>
      </c>
    </row>
    <row r="1991" spans="1:23" x14ac:dyDescent="0.25">
      <c r="A1991" s="1" t="s">
        <v>912</v>
      </c>
      <c r="B1991" s="1" t="s">
        <v>394</v>
      </c>
      <c r="C1991" s="1" t="s">
        <v>589</v>
      </c>
      <c r="D1991" s="1" t="s">
        <v>865</v>
      </c>
      <c r="E1991" s="1" t="s">
        <v>355</v>
      </c>
      <c r="F1991" s="62" t="str">
        <f t="shared" si="398"/>
        <v>64501</v>
      </c>
      <c r="G1991" s="255">
        <v>10620056</v>
      </c>
      <c r="H1991" s="1" t="s">
        <v>386</v>
      </c>
      <c r="I1991" s="61">
        <v>21</v>
      </c>
      <c r="J1991" s="61">
        <v>4.4000000000000004</v>
      </c>
      <c r="K1991" s="61">
        <v>8.1999999999999993</v>
      </c>
      <c r="L1991" s="69">
        <f t="shared" si="387"/>
        <v>0.92400000000000004</v>
      </c>
      <c r="M1991" s="69">
        <f t="shared" si="388"/>
        <v>1.722</v>
      </c>
      <c r="N1991" s="56">
        <f>INDEX(Rate_Chart!$A$1:$AK$127,MATCH(Data!J1991,Rate_Chart!$A$1:$A$127,0),MATCH(Data!K1991,Rate_Chart!$A$1:$AK$1,0))</f>
        <v>41.145139800000003</v>
      </c>
      <c r="O1991" s="57">
        <f t="shared" si="389"/>
        <v>864.0479358</v>
      </c>
      <c r="P1991" s="58">
        <f t="shared" si="390"/>
        <v>417.01155202702705</v>
      </c>
      <c r="Q1991" s="58">
        <f t="shared" si="391"/>
        <v>278.00770135135139</v>
      </c>
      <c r="R1991" s="66">
        <f t="shared" si="392"/>
        <v>15.120838876500002</v>
      </c>
      <c r="S1991" s="64">
        <f t="shared" si="393"/>
        <v>78.75</v>
      </c>
      <c r="T1991" s="66">
        <f t="shared" si="394"/>
        <v>957.91877467649999</v>
      </c>
      <c r="U1991" s="68">
        <f t="shared" si="395"/>
        <v>45.615179746499997</v>
      </c>
      <c r="V1991" s="68">
        <f t="shared" si="396"/>
        <v>462.31601094425673</v>
      </c>
      <c r="W1991" s="68">
        <f t="shared" si="397"/>
        <v>308.2106739628378</v>
      </c>
    </row>
    <row r="1992" spans="1:23" x14ac:dyDescent="0.25">
      <c r="A1992" s="1" t="s">
        <v>912</v>
      </c>
      <c r="B1992" s="1" t="s">
        <v>395</v>
      </c>
      <c r="C1992" s="1" t="s">
        <v>589</v>
      </c>
      <c r="D1992" s="1" t="s">
        <v>865</v>
      </c>
      <c r="E1992" s="1" t="s">
        <v>355</v>
      </c>
      <c r="F1992" s="62" t="str">
        <f t="shared" si="398"/>
        <v>64501</v>
      </c>
      <c r="G1992" s="255">
        <v>10620056</v>
      </c>
      <c r="H1992" s="1" t="s">
        <v>386</v>
      </c>
      <c r="I1992" s="61">
        <v>19</v>
      </c>
      <c r="J1992" s="61">
        <v>4.2</v>
      </c>
      <c r="K1992" s="61">
        <v>8.1</v>
      </c>
      <c r="L1992" s="69">
        <f t="shared" si="387"/>
        <v>0.79799999999999993</v>
      </c>
      <c r="M1992" s="69">
        <f t="shared" si="388"/>
        <v>1.5390000000000001</v>
      </c>
      <c r="N1992" s="56">
        <f>INDEX(Rate_Chart!$A$1:$AK$127,MATCH(Data!J1992,Rate_Chart!$A$1:$A$127,0),MATCH(Data!K1992,Rate_Chart!$A$1:$AK$1,0))</f>
        <v>40.033125900000002</v>
      </c>
      <c r="O1992" s="57">
        <f t="shared" si="389"/>
        <v>760.62939210000002</v>
      </c>
      <c r="P1992" s="58">
        <f t="shared" si="390"/>
        <v>417.01172812499999</v>
      </c>
      <c r="Q1992" s="58">
        <f t="shared" si="391"/>
        <v>278.00781875000001</v>
      </c>
      <c r="R1992" s="66">
        <f t="shared" si="392"/>
        <v>13.311014361750001</v>
      </c>
      <c r="S1992" s="64">
        <f t="shared" si="393"/>
        <v>71.25</v>
      </c>
      <c r="T1992" s="66">
        <f t="shared" si="394"/>
        <v>845.19040646175006</v>
      </c>
      <c r="U1992" s="68">
        <f t="shared" si="395"/>
        <v>44.483705603250002</v>
      </c>
      <c r="V1992" s="68">
        <f t="shared" si="396"/>
        <v>463.37193336718752</v>
      </c>
      <c r="W1992" s="68">
        <f t="shared" si="397"/>
        <v>308.9146222447917</v>
      </c>
    </row>
    <row r="1993" spans="1:23" x14ac:dyDescent="0.25">
      <c r="A1993" s="1" t="s">
        <v>913</v>
      </c>
      <c r="B1993" s="1" t="s">
        <v>394</v>
      </c>
      <c r="C1993" s="1" t="s">
        <v>589</v>
      </c>
      <c r="D1993" s="1" t="s">
        <v>865</v>
      </c>
      <c r="E1993" s="1" t="s">
        <v>355</v>
      </c>
      <c r="F1993" s="62" t="str">
        <f t="shared" si="398"/>
        <v>64501</v>
      </c>
      <c r="G1993" s="255">
        <v>10620056</v>
      </c>
      <c r="H1993" s="1" t="s">
        <v>386</v>
      </c>
      <c r="I1993" s="61">
        <v>20</v>
      </c>
      <c r="J1993" s="61">
        <v>4.4000000000000004</v>
      </c>
      <c r="K1993" s="61">
        <v>8.1</v>
      </c>
      <c r="L1993" s="69">
        <f t="shared" si="387"/>
        <v>0.88</v>
      </c>
      <c r="M1993" s="69">
        <f t="shared" si="388"/>
        <v>1.62</v>
      </c>
      <c r="N1993" s="56">
        <f>INDEX(Rate_Chart!$A$1:$AK$127,MATCH(Data!J1993,Rate_Chart!$A$1:$A$127,0),MATCH(Data!K1993,Rate_Chart!$A$1:$AK$1,0))</f>
        <v>40.867125900000005</v>
      </c>
      <c r="O1993" s="57">
        <f t="shared" si="389"/>
        <v>817.34251800000015</v>
      </c>
      <c r="P1993" s="58">
        <f t="shared" si="390"/>
        <v>417.01148877551026</v>
      </c>
      <c r="Q1993" s="58">
        <f t="shared" si="391"/>
        <v>278.00765918367352</v>
      </c>
      <c r="R1993" s="66">
        <f t="shared" si="392"/>
        <v>14.303494065000004</v>
      </c>
      <c r="S1993" s="64">
        <f t="shared" si="393"/>
        <v>75</v>
      </c>
      <c r="T1993" s="66">
        <f t="shared" si="394"/>
        <v>906.64601206500015</v>
      </c>
      <c r="U1993" s="68">
        <f t="shared" si="395"/>
        <v>45.332300603250005</v>
      </c>
      <c r="V1993" s="68">
        <f t="shared" si="396"/>
        <v>462.57449595153065</v>
      </c>
      <c r="W1993" s="68">
        <f t="shared" si="397"/>
        <v>308.38299730102045</v>
      </c>
    </row>
    <row r="1994" spans="1:23" x14ac:dyDescent="0.25">
      <c r="A1994" s="1" t="s">
        <v>913</v>
      </c>
      <c r="B1994" s="1" t="s">
        <v>395</v>
      </c>
      <c r="C1994" s="1" t="s">
        <v>589</v>
      </c>
      <c r="D1994" s="1" t="s">
        <v>865</v>
      </c>
      <c r="E1994" s="1" t="s">
        <v>355</v>
      </c>
      <c r="F1994" s="62" t="str">
        <f t="shared" si="398"/>
        <v>64501</v>
      </c>
      <c r="G1994" s="255">
        <v>10620056</v>
      </c>
      <c r="H1994" s="1" t="s">
        <v>386</v>
      </c>
      <c r="I1994" s="61">
        <v>17</v>
      </c>
      <c r="J1994" s="61">
        <v>4.2</v>
      </c>
      <c r="K1994" s="61">
        <v>8.1</v>
      </c>
      <c r="L1994" s="69">
        <f t="shared" si="387"/>
        <v>0.71400000000000008</v>
      </c>
      <c r="M1994" s="69">
        <f t="shared" si="388"/>
        <v>1.3769999999999998</v>
      </c>
      <c r="N1994" s="56">
        <f>INDEX(Rate_Chart!$A$1:$AK$127,MATCH(Data!J1994,Rate_Chart!$A$1:$A$127,0),MATCH(Data!K1994,Rate_Chart!$A$1:$AK$1,0))</f>
        <v>40.033125900000002</v>
      </c>
      <c r="O1994" s="57">
        <f t="shared" si="389"/>
        <v>680.56314029999999</v>
      </c>
      <c r="P1994" s="58">
        <f t="shared" si="390"/>
        <v>417.01172812499999</v>
      </c>
      <c r="Q1994" s="58">
        <f t="shared" si="391"/>
        <v>278.00781875000001</v>
      </c>
      <c r="R1994" s="66">
        <f t="shared" si="392"/>
        <v>11.909854955250001</v>
      </c>
      <c r="S1994" s="64">
        <f t="shared" si="393"/>
        <v>63.75</v>
      </c>
      <c r="T1994" s="66">
        <f t="shared" si="394"/>
        <v>756.22299525525</v>
      </c>
      <c r="U1994" s="68">
        <f t="shared" si="395"/>
        <v>44.483705603250002</v>
      </c>
      <c r="V1994" s="68">
        <f t="shared" si="396"/>
        <v>463.37193336718752</v>
      </c>
      <c r="W1994" s="68">
        <f t="shared" si="397"/>
        <v>308.9146222447917</v>
      </c>
    </row>
    <row r="1995" spans="1:23" x14ac:dyDescent="0.25">
      <c r="A1995" s="1" t="s">
        <v>914</v>
      </c>
      <c r="B1995" s="1" t="s">
        <v>394</v>
      </c>
      <c r="C1995" s="1" t="s">
        <v>589</v>
      </c>
      <c r="D1995" s="1" t="s">
        <v>865</v>
      </c>
      <c r="E1995" s="1" t="s">
        <v>355</v>
      </c>
      <c r="F1995" s="62" t="str">
        <f t="shared" si="398"/>
        <v>64501</v>
      </c>
      <c r="G1995" s="255">
        <v>10620056</v>
      </c>
      <c r="H1995" s="1" t="s">
        <v>386</v>
      </c>
      <c r="I1995" s="61">
        <v>20</v>
      </c>
      <c r="J1995" s="61">
        <v>4.4000000000000004</v>
      </c>
      <c r="K1995" s="61">
        <v>8.4</v>
      </c>
      <c r="L1995" s="69">
        <f t="shared" si="387"/>
        <v>0.88</v>
      </c>
      <c r="M1995" s="69">
        <f t="shared" si="388"/>
        <v>1.68</v>
      </c>
      <c r="N1995" s="56">
        <f>INDEX(Rate_Chart!$A$1:$AK$127,MATCH(Data!J1995,Rate_Chart!$A$1:$A$127,0),MATCH(Data!K1995,Rate_Chart!$A$1:$AK$1,0))</f>
        <v>41.701167600000005</v>
      </c>
      <c r="O1995" s="57">
        <f t="shared" si="389"/>
        <v>834.02335200000016</v>
      </c>
      <c r="P1995" s="58">
        <f t="shared" si="390"/>
        <v>417.01167600000002</v>
      </c>
      <c r="Q1995" s="58">
        <f t="shared" si="391"/>
        <v>278.00778400000002</v>
      </c>
      <c r="R1995" s="66">
        <f t="shared" si="392"/>
        <v>14.595408660000004</v>
      </c>
      <c r="S1995" s="64">
        <f t="shared" si="393"/>
        <v>75</v>
      </c>
      <c r="T1995" s="66">
        <f t="shared" si="394"/>
        <v>923.61876066000013</v>
      </c>
      <c r="U1995" s="68">
        <f t="shared" si="395"/>
        <v>46.180938033000004</v>
      </c>
      <c r="V1995" s="68">
        <f t="shared" si="396"/>
        <v>461.80938033000001</v>
      </c>
      <c r="W1995" s="68">
        <f t="shared" si="397"/>
        <v>307.87292022000003</v>
      </c>
    </row>
    <row r="1996" spans="1:23" x14ac:dyDescent="0.25">
      <c r="A1996" s="1" t="s">
        <v>914</v>
      </c>
      <c r="B1996" s="1" t="s">
        <v>395</v>
      </c>
      <c r="C1996" s="1" t="s">
        <v>589</v>
      </c>
      <c r="D1996" s="1" t="s">
        <v>865</v>
      </c>
      <c r="E1996" s="1" t="s">
        <v>355</v>
      </c>
      <c r="F1996" s="62" t="str">
        <f t="shared" si="398"/>
        <v>64501</v>
      </c>
      <c r="G1996" s="255">
        <v>10620056</v>
      </c>
      <c r="H1996" s="1" t="s">
        <v>386</v>
      </c>
      <c r="I1996" s="61">
        <v>18</v>
      </c>
      <c r="J1996" s="61">
        <v>4</v>
      </c>
      <c r="K1996" s="61">
        <v>8.1999999999999993</v>
      </c>
      <c r="L1996" s="69">
        <f t="shared" si="387"/>
        <v>0.72</v>
      </c>
      <c r="M1996" s="69">
        <f t="shared" si="388"/>
        <v>1.476</v>
      </c>
      <c r="N1996" s="56">
        <f>INDEX(Rate_Chart!$A$1:$AK$127,MATCH(Data!J1996,Rate_Chart!$A$1:$A$127,0),MATCH(Data!K1996,Rate_Chart!$A$1:$AK$1,0))</f>
        <v>39.477139800000003</v>
      </c>
      <c r="O1996" s="57">
        <f t="shared" si="389"/>
        <v>710.58851640000012</v>
      </c>
      <c r="P1996" s="58">
        <f t="shared" si="390"/>
        <v>417.0120401408451</v>
      </c>
      <c r="Q1996" s="58">
        <f t="shared" si="391"/>
        <v>278.00802676056338</v>
      </c>
      <c r="R1996" s="66">
        <f t="shared" si="392"/>
        <v>12.435299037000004</v>
      </c>
      <c r="S1996" s="64">
        <f t="shared" si="393"/>
        <v>67.5</v>
      </c>
      <c r="T1996" s="66">
        <f t="shared" si="394"/>
        <v>790.52381543700017</v>
      </c>
      <c r="U1996" s="68">
        <f t="shared" si="395"/>
        <v>43.917989746500012</v>
      </c>
      <c r="V1996" s="68">
        <f t="shared" si="396"/>
        <v>463.92242689964803</v>
      </c>
      <c r="W1996" s="68">
        <f t="shared" si="397"/>
        <v>309.28161793309869</v>
      </c>
    </row>
    <row r="1997" spans="1:23" x14ac:dyDescent="0.25">
      <c r="A1997" s="1" t="s">
        <v>915</v>
      </c>
      <c r="B1997" s="1" t="s">
        <v>394</v>
      </c>
      <c r="C1997" s="1" t="s">
        <v>589</v>
      </c>
      <c r="D1997" s="1" t="s">
        <v>865</v>
      </c>
      <c r="E1997" s="1" t="s">
        <v>355</v>
      </c>
      <c r="F1997" s="62" t="str">
        <f t="shared" si="398"/>
        <v>64501</v>
      </c>
      <c r="G1997" s="255">
        <v>10620056</v>
      </c>
      <c r="H1997" s="1" t="s">
        <v>385</v>
      </c>
      <c r="I1997" s="61">
        <v>12</v>
      </c>
      <c r="J1997" s="61">
        <v>5.5</v>
      </c>
      <c r="K1997" s="61">
        <v>8.5</v>
      </c>
      <c r="L1997" s="69">
        <f t="shared" si="387"/>
        <v>0.66</v>
      </c>
      <c r="M1997" s="69">
        <f t="shared" si="388"/>
        <v>1.02</v>
      </c>
      <c r="N1997" s="56">
        <f>INDEX(Rate_Chart!$A$1:$AK$127,MATCH(Data!J1997,Rate_Chart!$A$1:$A$127,0),MATCH(Data!K1997,Rate_Chart!$A$1:$AK$1,0))</f>
        <v>46.566181499999999</v>
      </c>
      <c r="O1997" s="57">
        <f t="shared" si="389"/>
        <v>558.79417799999999</v>
      </c>
      <c r="P1997" s="58">
        <f t="shared" si="390"/>
        <v>417.01058059701495</v>
      </c>
      <c r="Q1997" s="58">
        <f t="shared" si="391"/>
        <v>278.00705373134332</v>
      </c>
      <c r="R1997" s="66">
        <f t="shared" si="392"/>
        <v>9.7788981150000005</v>
      </c>
      <c r="S1997" s="64">
        <f t="shared" si="393"/>
        <v>45</v>
      </c>
      <c r="T1997" s="66">
        <f t="shared" si="394"/>
        <v>613.57307611500005</v>
      </c>
      <c r="U1997" s="68">
        <f t="shared" si="395"/>
        <v>51.131089676250006</v>
      </c>
      <c r="V1997" s="68">
        <f t="shared" si="396"/>
        <v>457.89035530970153</v>
      </c>
      <c r="W1997" s="68">
        <f t="shared" si="397"/>
        <v>305.26023687313437</v>
      </c>
    </row>
    <row r="1998" spans="1:23" x14ac:dyDescent="0.25">
      <c r="A1998" s="1" t="s">
        <v>915</v>
      </c>
      <c r="B1998" s="1" t="s">
        <v>395</v>
      </c>
      <c r="C1998" s="1" t="s">
        <v>589</v>
      </c>
      <c r="D1998" s="1" t="s">
        <v>865</v>
      </c>
      <c r="E1998" s="1" t="s">
        <v>355</v>
      </c>
      <c r="F1998" s="62" t="str">
        <f t="shared" si="398"/>
        <v>64501</v>
      </c>
      <c r="G1998" s="255">
        <v>10620056</v>
      </c>
      <c r="H1998" s="1" t="s">
        <v>386</v>
      </c>
      <c r="I1998" s="61">
        <v>18</v>
      </c>
      <c r="J1998" s="61">
        <v>3.8</v>
      </c>
      <c r="K1998" s="61">
        <v>8</v>
      </c>
      <c r="L1998" s="69">
        <f t="shared" si="387"/>
        <v>0.68399999999999994</v>
      </c>
      <c r="M1998" s="69">
        <f t="shared" si="388"/>
        <v>1.44</v>
      </c>
      <c r="N1998" s="56">
        <f>INDEX(Rate_Chart!$A$1:$AK$127,MATCH(Data!J1998,Rate_Chart!$A$1:$A$127,0),MATCH(Data!K1998,Rate_Chart!$A$1:$AK$1,0))</f>
        <v>38.087112000000005</v>
      </c>
      <c r="O1998" s="57">
        <f t="shared" si="389"/>
        <v>685.56801600000006</v>
      </c>
      <c r="P1998" s="58">
        <f t="shared" si="390"/>
        <v>417.01217518248177</v>
      </c>
      <c r="Q1998" s="58">
        <f t="shared" si="391"/>
        <v>278.00811678832116</v>
      </c>
      <c r="R1998" s="66">
        <f t="shared" si="392"/>
        <v>11.997440280000003</v>
      </c>
      <c r="S1998" s="64">
        <f t="shared" si="393"/>
        <v>67.5</v>
      </c>
      <c r="T1998" s="66">
        <f t="shared" si="394"/>
        <v>765.06545628000003</v>
      </c>
      <c r="U1998" s="68">
        <f t="shared" si="395"/>
        <v>42.503636460000003</v>
      </c>
      <c r="V1998" s="68">
        <f t="shared" si="396"/>
        <v>465.36828240875911</v>
      </c>
      <c r="W1998" s="68">
        <f t="shared" si="397"/>
        <v>310.24552160583943</v>
      </c>
    </row>
    <row r="1999" spans="1:23" x14ac:dyDescent="0.25">
      <c r="A1999" s="1" t="s">
        <v>916</v>
      </c>
      <c r="B1999" s="1" t="s">
        <v>394</v>
      </c>
      <c r="C1999" s="1" t="s">
        <v>589</v>
      </c>
      <c r="D1999" s="1" t="s">
        <v>865</v>
      </c>
      <c r="E1999" s="1" t="s">
        <v>355</v>
      </c>
      <c r="F1999" s="62" t="str">
        <f t="shared" si="398"/>
        <v>64501</v>
      </c>
      <c r="G1999" s="255">
        <v>10620056</v>
      </c>
      <c r="H1999" s="1" t="s">
        <v>386</v>
      </c>
      <c r="I1999" s="61">
        <v>18</v>
      </c>
      <c r="J1999" s="61">
        <v>4.8</v>
      </c>
      <c r="K1999" s="61">
        <v>8.3000000000000007</v>
      </c>
      <c r="L1999" s="69">
        <f t="shared" ref="L1999:L2062" si="399">J1999*I1999/100</f>
        <v>0.86399999999999988</v>
      </c>
      <c r="M1999" s="69">
        <f t="shared" ref="M1999:M2062" si="400">K1999*I1999/100</f>
        <v>1.494</v>
      </c>
      <c r="N1999" s="56">
        <f>INDEX(Rate_Chart!$A$1:$AK$127,MATCH(Data!J1999,Rate_Chart!$A$1:$A$127,0),MATCH(Data!K1999,Rate_Chart!$A$1:$AK$1,0))</f>
        <v>43.091153700000007</v>
      </c>
      <c r="O1999" s="57">
        <f t="shared" ref="O1999:O2062" si="401">N1999*I1999</f>
        <v>775.64076660000012</v>
      </c>
      <c r="P1999" s="58">
        <f t="shared" ref="P1999:P2062" si="402">N1999/(J1999%+K1999%*2/3)</f>
        <v>417.01116483870976</v>
      </c>
      <c r="Q1999" s="58">
        <f t="shared" ref="Q1999:Q2062" si="403">P1999*2/3</f>
        <v>278.00744322580653</v>
      </c>
      <c r="R1999" s="66">
        <f t="shared" ref="R1999:R2062" si="404">O1999*1.75%</f>
        <v>13.573713415500004</v>
      </c>
      <c r="S1999" s="64">
        <f t="shared" ref="S1999:S2062" si="405">I1999*3.75</f>
        <v>67.5</v>
      </c>
      <c r="T1999" s="66">
        <f t="shared" ref="T1999:T2062" si="406">R1999+S1999+O1999</f>
        <v>856.71448001550016</v>
      </c>
      <c r="U1999" s="68">
        <f t="shared" ref="U1999:U2062" si="407">T1999/I1999</f>
        <v>47.59524888975001</v>
      </c>
      <c r="V1999" s="68">
        <f t="shared" ref="V1999:V2062" si="408">U1999/(J1999%+K1999%*2/3)</f>
        <v>460.59918280403235</v>
      </c>
      <c r="W1999" s="68">
        <f t="shared" ref="W1999:W2062" si="409">V1999*2/3</f>
        <v>307.0661218693549</v>
      </c>
    </row>
    <row r="2000" spans="1:23" x14ac:dyDescent="0.25">
      <c r="A2000" s="1" t="s">
        <v>916</v>
      </c>
      <c r="B2000" s="1" t="s">
        <v>395</v>
      </c>
      <c r="C2000" s="1" t="s">
        <v>589</v>
      </c>
      <c r="D2000" s="1" t="s">
        <v>865</v>
      </c>
      <c r="E2000" s="1" t="s">
        <v>355</v>
      </c>
      <c r="F2000" s="62" t="str">
        <f t="shared" si="398"/>
        <v>64501</v>
      </c>
      <c r="G2000" s="255">
        <v>10620056</v>
      </c>
      <c r="H2000" s="1" t="s">
        <v>386</v>
      </c>
      <c r="I2000" s="61">
        <v>14</v>
      </c>
      <c r="J2000" s="61">
        <v>4.2</v>
      </c>
      <c r="K2000" s="61">
        <v>8.1999999999999993</v>
      </c>
      <c r="L2000" s="69">
        <f t="shared" si="399"/>
        <v>0.58800000000000008</v>
      </c>
      <c r="M2000" s="69">
        <f t="shared" si="400"/>
        <v>1.1479999999999999</v>
      </c>
      <c r="N2000" s="56">
        <f>INDEX(Rate_Chart!$A$1:$AK$127,MATCH(Data!J2000,Rate_Chart!$A$1:$A$127,0),MATCH(Data!K2000,Rate_Chart!$A$1:$AK$1,0))</f>
        <v>40.311139799999999</v>
      </c>
      <c r="O2000" s="57">
        <f t="shared" si="401"/>
        <v>564.35595720000003</v>
      </c>
      <c r="P2000" s="58">
        <f t="shared" si="402"/>
        <v>417.01179103448277</v>
      </c>
      <c r="Q2000" s="58">
        <f t="shared" si="403"/>
        <v>278.00786068965516</v>
      </c>
      <c r="R2000" s="66">
        <f t="shared" si="404"/>
        <v>9.8762292510000016</v>
      </c>
      <c r="S2000" s="64">
        <f t="shared" si="405"/>
        <v>52.5</v>
      </c>
      <c r="T2000" s="66">
        <f t="shared" si="406"/>
        <v>626.73218645100008</v>
      </c>
      <c r="U2000" s="68">
        <f t="shared" si="407"/>
        <v>44.766584746500008</v>
      </c>
      <c r="V2000" s="68">
        <f t="shared" si="408"/>
        <v>463.10260082586217</v>
      </c>
      <c r="W2000" s="68">
        <f t="shared" si="409"/>
        <v>308.73506721724146</v>
      </c>
    </row>
    <row r="2001" spans="1:23" x14ac:dyDescent="0.25">
      <c r="A2001" s="1" t="s">
        <v>917</v>
      </c>
      <c r="B2001" s="1" t="s">
        <v>394</v>
      </c>
      <c r="C2001" s="1" t="s">
        <v>589</v>
      </c>
      <c r="D2001" s="1" t="s">
        <v>865</v>
      </c>
      <c r="E2001" s="1" t="s">
        <v>355</v>
      </c>
      <c r="F2001" s="62" t="str">
        <f t="shared" si="398"/>
        <v>64501</v>
      </c>
      <c r="G2001" s="255">
        <v>10620056</v>
      </c>
      <c r="H2001" s="1" t="s">
        <v>386</v>
      </c>
      <c r="I2001" s="61">
        <v>18</v>
      </c>
      <c r="J2001" s="61">
        <v>4.5</v>
      </c>
      <c r="K2001" s="61">
        <v>8</v>
      </c>
      <c r="L2001" s="69">
        <f t="shared" si="399"/>
        <v>0.81</v>
      </c>
      <c r="M2001" s="69">
        <f t="shared" si="400"/>
        <v>1.44</v>
      </c>
      <c r="N2001" s="56">
        <f>INDEX(Rate_Chart!$A$1:$AK$127,MATCH(Data!J2001,Rate_Chart!$A$1:$A$127,0),MATCH(Data!K2001,Rate_Chart!$A$1:$AK$1,0))</f>
        <v>41.006112000000002</v>
      </c>
      <c r="O2001" s="57">
        <f t="shared" si="401"/>
        <v>738.11001600000009</v>
      </c>
      <c r="P2001" s="58">
        <f t="shared" si="402"/>
        <v>417.01130847457631</v>
      </c>
      <c r="Q2001" s="58">
        <f t="shared" si="403"/>
        <v>278.00753898305089</v>
      </c>
      <c r="R2001" s="66">
        <f t="shared" si="404"/>
        <v>12.916925280000003</v>
      </c>
      <c r="S2001" s="64">
        <f t="shared" si="405"/>
        <v>67.5</v>
      </c>
      <c r="T2001" s="66">
        <f t="shared" si="406"/>
        <v>818.52694128000007</v>
      </c>
      <c r="U2001" s="68">
        <f t="shared" si="407"/>
        <v>45.473718960000006</v>
      </c>
      <c r="V2001" s="68">
        <f t="shared" si="408"/>
        <v>462.4445995932204</v>
      </c>
      <c r="W2001" s="68">
        <f t="shared" si="409"/>
        <v>308.29639972881358</v>
      </c>
    </row>
    <row r="2002" spans="1:23" x14ac:dyDescent="0.25">
      <c r="A2002" s="1" t="s">
        <v>917</v>
      </c>
      <c r="B2002" s="1" t="s">
        <v>395</v>
      </c>
      <c r="C2002" s="1" t="s">
        <v>589</v>
      </c>
      <c r="D2002" s="1" t="s">
        <v>865</v>
      </c>
      <c r="E2002" s="1" t="s">
        <v>355</v>
      </c>
      <c r="F2002" s="62" t="str">
        <f t="shared" si="398"/>
        <v>64501</v>
      </c>
      <c r="G2002" s="255">
        <v>10620056</v>
      </c>
      <c r="H2002" s="1" t="s">
        <v>386</v>
      </c>
      <c r="I2002" s="61">
        <v>17</v>
      </c>
      <c r="J2002" s="61">
        <v>4.3</v>
      </c>
      <c r="K2002" s="61">
        <v>8.1999999999999993</v>
      </c>
      <c r="L2002" s="69">
        <f t="shared" si="399"/>
        <v>0.73099999999999998</v>
      </c>
      <c r="M2002" s="69">
        <f t="shared" si="400"/>
        <v>1.3939999999999997</v>
      </c>
      <c r="N2002" s="56">
        <f>INDEX(Rate_Chart!$A$1:$AK$127,MATCH(Data!J2002,Rate_Chart!$A$1:$A$127,0),MATCH(Data!K2002,Rate_Chart!$A$1:$AK$1,0))</f>
        <v>40.728139799999994</v>
      </c>
      <c r="O2002" s="57">
        <f t="shared" si="401"/>
        <v>692.37837659999991</v>
      </c>
      <c r="P2002" s="58">
        <f t="shared" si="402"/>
        <v>417.01167030716726</v>
      </c>
      <c r="Q2002" s="58">
        <f t="shared" si="403"/>
        <v>278.00778020477816</v>
      </c>
      <c r="R2002" s="66">
        <f t="shared" si="404"/>
        <v>12.116621590499999</v>
      </c>
      <c r="S2002" s="64">
        <f t="shared" si="405"/>
        <v>63.75</v>
      </c>
      <c r="T2002" s="66">
        <f t="shared" si="406"/>
        <v>768.24499819049993</v>
      </c>
      <c r="U2002" s="68">
        <f t="shared" si="407"/>
        <v>45.190882246499996</v>
      </c>
      <c r="V2002" s="68">
        <f t="shared" si="408"/>
        <v>462.70527897440275</v>
      </c>
      <c r="W2002" s="68">
        <f t="shared" si="409"/>
        <v>308.47018598293516</v>
      </c>
    </row>
    <row r="2003" spans="1:23" x14ac:dyDescent="0.25">
      <c r="A2003" s="1" t="s">
        <v>918</v>
      </c>
      <c r="B2003" s="1" t="s">
        <v>394</v>
      </c>
      <c r="C2003" s="1" t="s">
        <v>589</v>
      </c>
      <c r="D2003" s="1" t="s">
        <v>865</v>
      </c>
      <c r="E2003" s="1" t="s">
        <v>355</v>
      </c>
      <c r="F2003" s="62" t="str">
        <f t="shared" si="398"/>
        <v>64501</v>
      </c>
      <c r="G2003" s="255">
        <v>10620056</v>
      </c>
      <c r="H2003" s="1" t="s">
        <v>385</v>
      </c>
      <c r="I2003" s="61">
        <v>19</v>
      </c>
      <c r="J2003" s="61">
        <v>5.5</v>
      </c>
      <c r="K2003" s="61">
        <v>8.4</v>
      </c>
      <c r="L2003" s="69">
        <f t="shared" si="399"/>
        <v>1.0449999999999999</v>
      </c>
      <c r="M2003" s="69">
        <f t="shared" si="400"/>
        <v>1.5959999999999999</v>
      </c>
      <c r="N2003" s="56">
        <f>INDEX(Rate_Chart!$A$1:$AK$127,MATCH(Data!J2003,Rate_Chart!$A$1:$A$127,0),MATCH(Data!K2003,Rate_Chart!$A$1:$AK$1,0))</f>
        <v>46.288167600000008</v>
      </c>
      <c r="O2003" s="57">
        <f t="shared" si="401"/>
        <v>879.47518440000022</v>
      </c>
      <c r="P2003" s="58">
        <f t="shared" si="402"/>
        <v>417.01051891891899</v>
      </c>
      <c r="Q2003" s="58">
        <f t="shared" si="403"/>
        <v>278.00701261261264</v>
      </c>
      <c r="R2003" s="66">
        <f t="shared" si="404"/>
        <v>15.390815727000005</v>
      </c>
      <c r="S2003" s="64">
        <f t="shared" si="405"/>
        <v>71.25</v>
      </c>
      <c r="T2003" s="66">
        <f t="shared" si="406"/>
        <v>966.11600012700023</v>
      </c>
      <c r="U2003" s="68">
        <f t="shared" si="407"/>
        <v>50.848210533000014</v>
      </c>
      <c r="V2003" s="68">
        <f t="shared" si="408"/>
        <v>458.09198678378391</v>
      </c>
      <c r="W2003" s="68">
        <f t="shared" si="409"/>
        <v>305.39465785585594</v>
      </c>
    </row>
    <row r="2004" spans="1:23" x14ac:dyDescent="0.25">
      <c r="A2004" s="1" t="s">
        <v>918</v>
      </c>
      <c r="B2004" s="1" t="s">
        <v>395</v>
      </c>
      <c r="C2004" s="1" t="s">
        <v>589</v>
      </c>
      <c r="D2004" s="1" t="s">
        <v>865</v>
      </c>
      <c r="E2004" s="1" t="s">
        <v>355</v>
      </c>
      <c r="F2004" s="62" t="str">
        <f t="shared" si="398"/>
        <v>64501</v>
      </c>
      <c r="G2004" s="255">
        <v>10620056</v>
      </c>
      <c r="H2004" s="1" t="s">
        <v>386</v>
      </c>
      <c r="I2004" s="61">
        <v>17</v>
      </c>
      <c r="J2004" s="61">
        <v>4.2</v>
      </c>
      <c r="K2004" s="61">
        <v>8.1</v>
      </c>
      <c r="L2004" s="69">
        <f t="shared" si="399"/>
        <v>0.71400000000000008</v>
      </c>
      <c r="M2004" s="69">
        <f t="shared" si="400"/>
        <v>1.3769999999999998</v>
      </c>
      <c r="N2004" s="56">
        <f>INDEX(Rate_Chart!$A$1:$AK$127,MATCH(Data!J2004,Rate_Chart!$A$1:$A$127,0),MATCH(Data!K2004,Rate_Chart!$A$1:$AK$1,0))</f>
        <v>40.033125900000002</v>
      </c>
      <c r="O2004" s="57">
        <f t="shared" si="401"/>
        <v>680.56314029999999</v>
      </c>
      <c r="P2004" s="58">
        <f t="shared" si="402"/>
        <v>417.01172812499999</v>
      </c>
      <c r="Q2004" s="58">
        <f t="shared" si="403"/>
        <v>278.00781875000001</v>
      </c>
      <c r="R2004" s="66">
        <f t="shared" si="404"/>
        <v>11.909854955250001</v>
      </c>
      <c r="S2004" s="64">
        <f t="shared" si="405"/>
        <v>63.75</v>
      </c>
      <c r="T2004" s="66">
        <f t="shared" si="406"/>
        <v>756.22299525525</v>
      </c>
      <c r="U2004" s="68">
        <f t="shared" si="407"/>
        <v>44.483705603250002</v>
      </c>
      <c r="V2004" s="68">
        <f t="shared" si="408"/>
        <v>463.37193336718752</v>
      </c>
      <c r="W2004" s="68">
        <f t="shared" si="409"/>
        <v>308.9146222447917</v>
      </c>
    </row>
    <row r="2005" spans="1:23" x14ac:dyDescent="0.25">
      <c r="A2005" s="1" t="s">
        <v>882</v>
      </c>
      <c r="B2005" s="1" t="s">
        <v>394</v>
      </c>
      <c r="C2005" s="1" t="s">
        <v>589</v>
      </c>
      <c r="D2005" s="1" t="s">
        <v>865</v>
      </c>
      <c r="E2005" s="1" t="s">
        <v>355</v>
      </c>
      <c r="F2005" s="62" t="str">
        <f t="shared" si="398"/>
        <v>64501</v>
      </c>
      <c r="G2005" s="255">
        <v>10620056</v>
      </c>
      <c r="H2005" s="1" t="s">
        <v>385</v>
      </c>
      <c r="I2005" s="61">
        <v>17</v>
      </c>
      <c r="J2005" s="61">
        <v>5.5</v>
      </c>
      <c r="K2005" s="61">
        <v>8.4</v>
      </c>
      <c r="L2005" s="69">
        <f t="shared" si="399"/>
        <v>0.93500000000000005</v>
      </c>
      <c r="M2005" s="69">
        <f t="shared" si="400"/>
        <v>1.4280000000000002</v>
      </c>
      <c r="N2005" s="56">
        <f>INDEX(Rate_Chart!$A$1:$AK$127,MATCH(Data!J2005,Rate_Chart!$A$1:$A$127,0),MATCH(Data!K2005,Rate_Chart!$A$1:$AK$1,0))</f>
        <v>46.288167600000008</v>
      </c>
      <c r="O2005" s="57">
        <f t="shared" si="401"/>
        <v>786.89884920000009</v>
      </c>
      <c r="P2005" s="58">
        <f t="shared" si="402"/>
        <v>417.01051891891899</v>
      </c>
      <c r="Q2005" s="58">
        <f t="shared" si="403"/>
        <v>278.00701261261264</v>
      </c>
      <c r="R2005" s="66">
        <f t="shared" si="404"/>
        <v>13.770729861000003</v>
      </c>
      <c r="S2005" s="64">
        <f t="shared" si="405"/>
        <v>63.75</v>
      </c>
      <c r="T2005" s="66">
        <f t="shared" si="406"/>
        <v>864.41957906100015</v>
      </c>
      <c r="U2005" s="68">
        <f t="shared" si="407"/>
        <v>50.848210533000007</v>
      </c>
      <c r="V2005" s="68">
        <f t="shared" si="408"/>
        <v>458.09198678378385</v>
      </c>
      <c r="W2005" s="68">
        <f t="shared" si="409"/>
        <v>305.39465785585588</v>
      </c>
    </row>
    <row r="2006" spans="1:23" x14ac:dyDescent="0.25">
      <c r="A2006" s="1" t="s">
        <v>882</v>
      </c>
      <c r="B2006" s="1" t="s">
        <v>395</v>
      </c>
      <c r="C2006" s="1" t="s">
        <v>589</v>
      </c>
      <c r="D2006" s="1" t="s">
        <v>865</v>
      </c>
      <c r="E2006" s="1" t="s">
        <v>355</v>
      </c>
      <c r="F2006" s="62" t="str">
        <f t="shared" si="398"/>
        <v>64501</v>
      </c>
      <c r="G2006" s="255">
        <v>10620056</v>
      </c>
      <c r="H2006" s="1" t="s">
        <v>386</v>
      </c>
      <c r="I2006" s="61">
        <v>16</v>
      </c>
      <c r="J2006" s="61">
        <v>4.4000000000000004</v>
      </c>
      <c r="K2006" s="61">
        <v>8.1</v>
      </c>
      <c r="L2006" s="69">
        <f t="shared" si="399"/>
        <v>0.70400000000000007</v>
      </c>
      <c r="M2006" s="69">
        <f t="shared" si="400"/>
        <v>1.296</v>
      </c>
      <c r="N2006" s="56">
        <f>INDEX(Rate_Chart!$A$1:$AK$127,MATCH(Data!J2006,Rate_Chart!$A$1:$A$127,0),MATCH(Data!K2006,Rate_Chart!$A$1:$AK$1,0))</f>
        <v>40.867125900000005</v>
      </c>
      <c r="O2006" s="57">
        <f t="shared" si="401"/>
        <v>653.87401440000008</v>
      </c>
      <c r="P2006" s="58">
        <f t="shared" si="402"/>
        <v>417.01148877551026</v>
      </c>
      <c r="Q2006" s="58">
        <f t="shared" si="403"/>
        <v>278.00765918367352</v>
      </c>
      <c r="R2006" s="66">
        <f t="shared" si="404"/>
        <v>11.442795252000002</v>
      </c>
      <c r="S2006" s="64">
        <f t="shared" si="405"/>
        <v>60</v>
      </c>
      <c r="T2006" s="66">
        <f t="shared" si="406"/>
        <v>725.31680965200007</v>
      </c>
      <c r="U2006" s="68">
        <f t="shared" si="407"/>
        <v>45.332300603250005</v>
      </c>
      <c r="V2006" s="68">
        <f t="shared" si="408"/>
        <v>462.57449595153065</v>
      </c>
      <c r="W2006" s="68">
        <f t="shared" si="409"/>
        <v>308.38299730102045</v>
      </c>
    </row>
    <row r="2007" spans="1:23" x14ac:dyDescent="0.25">
      <c r="A2007" s="1" t="s">
        <v>883</v>
      </c>
      <c r="B2007" s="1" t="s">
        <v>394</v>
      </c>
      <c r="C2007" s="1" t="s">
        <v>589</v>
      </c>
      <c r="D2007" s="1" t="s">
        <v>865</v>
      </c>
      <c r="E2007" s="1" t="s">
        <v>355</v>
      </c>
      <c r="F2007" s="62" t="str">
        <f t="shared" si="398"/>
        <v>64501</v>
      </c>
      <c r="G2007" s="255">
        <v>10620056</v>
      </c>
      <c r="H2007" s="1" t="s">
        <v>386</v>
      </c>
      <c r="I2007" s="61">
        <v>15</v>
      </c>
      <c r="J2007" s="61">
        <v>4.9000000000000004</v>
      </c>
      <c r="K2007" s="61">
        <v>8.3000000000000007</v>
      </c>
      <c r="L2007" s="69">
        <f t="shared" si="399"/>
        <v>0.73499999999999999</v>
      </c>
      <c r="M2007" s="69">
        <f t="shared" si="400"/>
        <v>1.2450000000000001</v>
      </c>
      <c r="N2007" s="56">
        <f>INDEX(Rate_Chart!$A$1:$AK$127,MATCH(Data!J2007,Rate_Chart!$A$1:$A$127,0),MATCH(Data!K2007,Rate_Chart!$A$1:$AK$1,0))</f>
        <v>43.508153700000008</v>
      </c>
      <c r="O2007" s="57">
        <f t="shared" si="401"/>
        <v>652.62230550000015</v>
      </c>
      <c r="P2007" s="58">
        <f t="shared" si="402"/>
        <v>417.01105782747612</v>
      </c>
      <c r="Q2007" s="58">
        <f t="shared" si="403"/>
        <v>278.00737188498408</v>
      </c>
      <c r="R2007" s="66">
        <f t="shared" si="404"/>
        <v>11.420890346250003</v>
      </c>
      <c r="S2007" s="64">
        <f t="shared" si="405"/>
        <v>56.25</v>
      </c>
      <c r="T2007" s="66">
        <f t="shared" si="406"/>
        <v>720.29319584625011</v>
      </c>
      <c r="U2007" s="68">
        <f t="shared" si="407"/>
        <v>48.019546389750005</v>
      </c>
      <c r="V2007" s="68">
        <f t="shared" si="408"/>
        <v>460.25124335223649</v>
      </c>
      <c r="W2007" s="68">
        <f t="shared" si="409"/>
        <v>306.8341622348243</v>
      </c>
    </row>
    <row r="2008" spans="1:23" x14ac:dyDescent="0.25">
      <c r="A2008" s="1" t="s">
        <v>883</v>
      </c>
      <c r="B2008" s="1" t="s">
        <v>395</v>
      </c>
      <c r="C2008" s="1" t="s">
        <v>589</v>
      </c>
      <c r="D2008" s="1" t="s">
        <v>865</v>
      </c>
      <c r="E2008" s="1" t="s">
        <v>355</v>
      </c>
      <c r="F2008" s="62" t="str">
        <f t="shared" si="398"/>
        <v>64501</v>
      </c>
      <c r="G2008" s="255">
        <v>10620056</v>
      </c>
      <c r="H2008" s="1" t="s">
        <v>386</v>
      </c>
      <c r="I2008" s="61">
        <v>15</v>
      </c>
      <c r="J2008" s="61">
        <v>4.3</v>
      </c>
      <c r="K2008" s="61">
        <v>8.1</v>
      </c>
      <c r="L2008" s="69">
        <f t="shared" si="399"/>
        <v>0.64500000000000002</v>
      </c>
      <c r="M2008" s="69">
        <f t="shared" si="400"/>
        <v>1.2150000000000001</v>
      </c>
      <c r="N2008" s="56">
        <f>INDEX(Rate_Chart!$A$1:$AK$127,MATCH(Data!J2008,Rate_Chart!$A$1:$A$127,0),MATCH(Data!K2008,Rate_Chart!$A$1:$AK$1,0))</f>
        <v>40.450125900000003</v>
      </c>
      <c r="O2008" s="57">
        <f t="shared" si="401"/>
        <v>606.75188850000006</v>
      </c>
      <c r="P2008" s="58">
        <f t="shared" si="402"/>
        <v>417.01160721649489</v>
      </c>
      <c r="Q2008" s="58">
        <f t="shared" si="403"/>
        <v>278.00773814432995</v>
      </c>
      <c r="R2008" s="66">
        <f t="shared" si="404"/>
        <v>10.618158048750002</v>
      </c>
      <c r="S2008" s="64">
        <f t="shared" si="405"/>
        <v>56.25</v>
      </c>
      <c r="T2008" s="66">
        <f t="shared" si="406"/>
        <v>673.62004654875011</v>
      </c>
      <c r="U2008" s="68">
        <f t="shared" si="407"/>
        <v>44.90800310325001</v>
      </c>
      <c r="V2008" s="68">
        <f t="shared" si="408"/>
        <v>462.96910415721658</v>
      </c>
      <c r="W2008" s="68">
        <f t="shared" si="409"/>
        <v>308.64606943814437</v>
      </c>
    </row>
    <row r="2009" spans="1:23" x14ac:dyDescent="0.25">
      <c r="A2009" s="1" t="s">
        <v>884</v>
      </c>
      <c r="B2009" s="1" t="s">
        <v>394</v>
      </c>
      <c r="C2009" s="1" t="s">
        <v>589</v>
      </c>
      <c r="D2009" s="1" t="s">
        <v>865</v>
      </c>
      <c r="E2009" s="1" t="s">
        <v>355</v>
      </c>
      <c r="F2009" s="62" t="str">
        <f t="shared" si="398"/>
        <v>64501</v>
      </c>
      <c r="G2009" s="255">
        <v>10620056</v>
      </c>
      <c r="H2009" s="1" t="s">
        <v>386</v>
      </c>
      <c r="I2009" s="61">
        <v>15</v>
      </c>
      <c r="J2009" s="61">
        <v>4.5</v>
      </c>
      <c r="K2009" s="61">
        <v>8.1</v>
      </c>
      <c r="L2009" s="69">
        <f t="shared" si="399"/>
        <v>0.67500000000000004</v>
      </c>
      <c r="M2009" s="69">
        <f t="shared" si="400"/>
        <v>1.2150000000000001</v>
      </c>
      <c r="N2009" s="56">
        <f>INDEX(Rate_Chart!$A$1:$AK$127,MATCH(Data!J2009,Rate_Chart!$A$1:$A$127,0),MATCH(Data!K2009,Rate_Chart!$A$1:$AK$1,0))</f>
        <v>41.284125900000006</v>
      </c>
      <c r="O2009" s="57">
        <f t="shared" si="401"/>
        <v>619.26188850000005</v>
      </c>
      <c r="P2009" s="58">
        <f t="shared" si="402"/>
        <v>417.01137272727277</v>
      </c>
      <c r="Q2009" s="58">
        <f t="shared" si="403"/>
        <v>278.00758181818185</v>
      </c>
      <c r="R2009" s="66">
        <f t="shared" si="404"/>
        <v>10.837083048750001</v>
      </c>
      <c r="S2009" s="64">
        <f t="shared" si="405"/>
        <v>56.25</v>
      </c>
      <c r="T2009" s="66">
        <f t="shared" si="406"/>
        <v>686.34897154875011</v>
      </c>
      <c r="U2009" s="68">
        <f t="shared" si="407"/>
        <v>45.756598103250006</v>
      </c>
      <c r="V2009" s="68">
        <f t="shared" si="408"/>
        <v>462.18785962878792</v>
      </c>
      <c r="W2009" s="68">
        <f t="shared" si="409"/>
        <v>308.12523975252526</v>
      </c>
    </row>
    <row r="2010" spans="1:23" x14ac:dyDescent="0.25">
      <c r="A2010" s="1" t="s">
        <v>884</v>
      </c>
      <c r="B2010" s="1" t="s">
        <v>395</v>
      </c>
      <c r="C2010" s="1" t="s">
        <v>589</v>
      </c>
      <c r="D2010" s="1" t="s">
        <v>865</v>
      </c>
      <c r="E2010" s="1" t="s">
        <v>355</v>
      </c>
      <c r="F2010" s="62" t="str">
        <f t="shared" si="398"/>
        <v>64501</v>
      </c>
      <c r="G2010" s="255">
        <v>10620056</v>
      </c>
      <c r="H2010" s="1" t="s">
        <v>386</v>
      </c>
      <c r="I2010" s="61">
        <v>16</v>
      </c>
      <c r="J2010" s="61">
        <v>4.4000000000000004</v>
      </c>
      <c r="K2010" s="61">
        <v>8.1</v>
      </c>
      <c r="L2010" s="69">
        <f t="shared" si="399"/>
        <v>0.70400000000000007</v>
      </c>
      <c r="M2010" s="69">
        <f t="shared" si="400"/>
        <v>1.296</v>
      </c>
      <c r="N2010" s="56">
        <f>INDEX(Rate_Chart!$A$1:$AK$127,MATCH(Data!J2010,Rate_Chart!$A$1:$A$127,0),MATCH(Data!K2010,Rate_Chart!$A$1:$AK$1,0))</f>
        <v>40.867125900000005</v>
      </c>
      <c r="O2010" s="57">
        <f t="shared" si="401"/>
        <v>653.87401440000008</v>
      </c>
      <c r="P2010" s="58">
        <f t="shared" si="402"/>
        <v>417.01148877551026</v>
      </c>
      <c r="Q2010" s="58">
        <f t="shared" si="403"/>
        <v>278.00765918367352</v>
      </c>
      <c r="R2010" s="66">
        <f t="shared" si="404"/>
        <v>11.442795252000002</v>
      </c>
      <c r="S2010" s="64">
        <f t="shared" si="405"/>
        <v>60</v>
      </c>
      <c r="T2010" s="66">
        <f t="shared" si="406"/>
        <v>725.31680965200007</v>
      </c>
      <c r="U2010" s="68">
        <f t="shared" si="407"/>
        <v>45.332300603250005</v>
      </c>
      <c r="V2010" s="68">
        <f t="shared" si="408"/>
        <v>462.57449595153065</v>
      </c>
      <c r="W2010" s="68">
        <f t="shared" si="409"/>
        <v>308.38299730102045</v>
      </c>
    </row>
    <row r="2011" spans="1:23" x14ac:dyDescent="0.25">
      <c r="A2011" s="1" t="s">
        <v>885</v>
      </c>
      <c r="B2011" s="1" t="s">
        <v>394</v>
      </c>
      <c r="C2011" s="1" t="s">
        <v>589</v>
      </c>
      <c r="D2011" s="1" t="s">
        <v>865</v>
      </c>
      <c r="E2011" s="1" t="s">
        <v>355</v>
      </c>
      <c r="F2011" s="62" t="str">
        <f t="shared" si="398"/>
        <v>64501</v>
      </c>
      <c r="G2011" s="255">
        <v>10620056</v>
      </c>
      <c r="H2011" s="1" t="s">
        <v>386</v>
      </c>
      <c r="I2011" s="61">
        <v>17</v>
      </c>
      <c r="J2011" s="61">
        <v>4.5</v>
      </c>
      <c r="K2011" s="61">
        <v>8</v>
      </c>
      <c r="L2011" s="69">
        <f t="shared" si="399"/>
        <v>0.76500000000000001</v>
      </c>
      <c r="M2011" s="69">
        <f t="shared" si="400"/>
        <v>1.36</v>
      </c>
      <c r="N2011" s="56">
        <f>INDEX(Rate_Chart!$A$1:$AK$127,MATCH(Data!J2011,Rate_Chart!$A$1:$A$127,0),MATCH(Data!K2011,Rate_Chart!$A$1:$AK$1,0))</f>
        <v>41.006112000000002</v>
      </c>
      <c r="O2011" s="57">
        <f t="shared" si="401"/>
        <v>697.10390400000006</v>
      </c>
      <c r="P2011" s="58">
        <f t="shared" si="402"/>
        <v>417.01130847457631</v>
      </c>
      <c r="Q2011" s="58">
        <f t="shared" si="403"/>
        <v>278.00753898305089</v>
      </c>
      <c r="R2011" s="66">
        <f t="shared" si="404"/>
        <v>12.199318320000001</v>
      </c>
      <c r="S2011" s="64">
        <f t="shared" si="405"/>
        <v>63.75</v>
      </c>
      <c r="T2011" s="66">
        <f t="shared" si="406"/>
        <v>773.05322232000003</v>
      </c>
      <c r="U2011" s="68">
        <f t="shared" si="407"/>
        <v>45.473718959999999</v>
      </c>
      <c r="V2011" s="68">
        <f t="shared" si="408"/>
        <v>462.44459959322035</v>
      </c>
      <c r="W2011" s="68">
        <f t="shared" si="409"/>
        <v>308.29639972881358</v>
      </c>
    </row>
    <row r="2012" spans="1:23" x14ac:dyDescent="0.25">
      <c r="A2012" s="1" t="s">
        <v>885</v>
      </c>
      <c r="B2012" s="1" t="s">
        <v>395</v>
      </c>
      <c r="C2012" s="1" t="s">
        <v>589</v>
      </c>
      <c r="D2012" s="1" t="s">
        <v>865</v>
      </c>
      <c r="E2012" s="1" t="s">
        <v>355</v>
      </c>
      <c r="F2012" s="62" t="str">
        <f t="shared" si="398"/>
        <v>64501</v>
      </c>
      <c r="G2012" s="255">
        <v>10620056</v>
      </c>
      <c r="H2012" s="1" t="s">
        <v>386</v>
      </c>
      <c r="I2012" s="61">
        <v>13</v>
      </c>
      <c r="J2012" s="61">
        <v>4.3</v>
      </c>
      <c r="K2012" s="61">
        <v>8.1</v>
      </c>
      <c r="L2012" s="69">
        <f t="shared" si="399"/>
        <v>0.55899999999999994</v>
      </c>
      <c r="M2012" s="69">
        <f t="shared" si="400"/>
        <v>1.0529999999999999</v>
      </c>
      <c r="N2012" s="56">
        <f>INDEX(Rate_Chart!$A$1:$AK$127,MATCH(Data!J2012,Rate_Chart!$A$1:$A$127,0),MATCH(Data!K2012,Rate_Chart!$A$1:$AK$1,0))</f>
        <v>40.450125900000003</v>
      </c>
      <c r="O2012" s="57">
        <f t="shared" si="401"/>
        <v>525.85163670000009</v>
      </c>
      <c r="P2012" s="58">
        <f t="shared" si="402"/>
        <v>417.01160721649489</v>
      </c>
      <c r="Q2012" s="58">
        <f t="shared" si="403"/>
        <v>278.00773814432995</v>
      </c>
      <c r="R2012" s="66">
        <f t="shared" si="404"/>
        <v>9.2024036422500028</v>
      </c>
      <c r="S2012" s="64">
        <f t="shared" si="405"/>
        <v>48.75</v>
      </c>
      <c r="T2012" s="66">
        <f t="shared" si="406"/>
        <v>583.80404034225012</v>
      </c>
      <c r="U2012" s="68">
        <f t="shared" si="407"/>
        <v>44.90800310325001</v>
      </c>
      <c r="V2012" s="68">
        <f t="shared" si="408"/>
        <v>462.96910415721658</v>
      </c>
      <c r="W2012" s="68">
        <f t="shared" si="409"/>
        <v>308.64606943814437</v>
      </c>
    </row>
    <row r="2013" spans="1:23" x14ac:dyDescent="0.25">
      <c r="A2013" s="1" t="s">
        <v>886</v>
      </c>
      <c r="B2013" s="1" t="s">
        <v>394</v>
      </c>
      <c r="C2013" s="1" t="s">
        <v>589</v>
      </c>
      <c r="D2013" s="1" t="s">
        <v>865</v>
      </c>
      <c r="E2013" s="1" t="s">
        <v>355</v>
      </c>
      <c r="F2013" s="62" t="str">
        <f t="shared" si="398"/>
        <v>64501</v>
      </c>
      <c r="G2013" s="255">
        <v>10620056</v>
      </c>
      <c r="H2013" s="1" t="s">
        <v>386</v>
      </c>
      <c r="I2013" s="61">
        <v>13</v>
      </c>
      <c r="J2013" s="61">
        <v>5.3</v>
      </c>
      <c r="K2013" s="61">
        <v>8.5</v>
      </c>
      <c r="L2013" s="69">
        <f t="shared" si="399"/>
        <v>0.68899999999999995</v>
      </c>
      <c r="M2013" s="69">
        <f t="shared" si="400"/>
        <v>1.105</v>
      </c>
      <c r="N2013" s="56">
        <f>INDEX(Rate_Chart!$A$1:$AK$127,MATCH(Data!J2013,Rate_Chart!$A$1:$A$127,0),MATCH(Data!K2013,Rate_Chart!$A$1:$AK$1,0))</f>
        <v>45.732181500000003</v>
      </c>
      <c r="O2013" s="57">
        <f t="shared" si="401"/>
        <v>594.51835950000009</v>
      </c>
      <c r="P2013" s="58">
        <f t="shared" si="402"/>
        <v>417.01077355623107</v>
      </c>
      <c r="Q2013" s="58">
        <f t="shared" si="403"/>
        <v>278.00718237082071</v>
      </c>
      <c r="R2013" s="66">
        <f t="shared" si="404"/>
        <v>10.404071291250002</v>
      </c>
      <c r="S2013" s="64">
        <f t="shared" si="405"/>
        <v>48.75</v>
      </c>
      <c r="T2013" s="66">
        <f t="shared" si="406"/>
        <v>653.67243079125012</v>
      </c>
      <c r="U2013" s="68">
        <f t="shared" si="407"/>
        <v>50.28249467625001</v>
      </c>
      <c r="V2013" s="68">
        <f t="shared" si="408"/>
        <v>458.5029909688451</v>
      </c>
      <c r="W2013" s="68">
        <f t="shared" si="409"/>
        <v>305.66866064589675</v>
      </c>
    </row>
    <row r="2014" spans="1:23" x14ac:dyDescent="0.25">
      <c r="A2014" s="1" t="s">
        <v>886</v>
      </c>
      <c r="B2014" s="1" t="s">
        <v>395</v>
      </c>
      <c r="C2014" s="1" t="s">
        <v>589</v>
      </c>
      <c r="D2014" s="1" t="s">
        <v>865</v>
      </c>
      <c r="E2014" s="1" t="s">
        <v>355</v>
      </c>
      <c r="F2014" s="62" t="str">
        <f t="shared" si="398"/>
        <v>64501</v>
      </c>
      <c r="G2014" s="255">
        <v>10620056</v>
      </c>
      <c r="H2014" s="1" t="s">
        <v>386</v>
      </c>
      <c r="I2014" s="61">
        <v>15</v>
      </c>
      <c r="J2014" s="61">
        <v>3.9</v>
      </c>
      <c r="K2014" s="61">
        <v>8.1999999999999993</v>
      </c>
      <c r="L2014" s="69">
        <f t="shared" si="399"/>
        <v>0.58499999999999996</v>
      </c>
      <c r="M2014" s="69">
        <f t="shared" si="400"/>
        <v>1.2299999999999998</v>
      </c>
      <c r="N2014" s="56">
        <f>INDEX(Rate_Chart!$A$1:$AK$127,MATCH(Data!J2014,Rate_Chart!$A$1:$A$127,0),MATCH(Data!K2014,Rate_Chart!$A$1:$AK$1,0))</f>
        <v>39.060139800000002</v>
      </c>
      <c r="O2014" s="57">
        <f t="shared" si="401"/>
        <v>585.90209700000003</v>
      </c>
      <c r="P2014" s="58">
        <f t="shared" si="402"/>
        <v>417.01216868327407</v>
      </c>
      <c r="Q2014" s="58">
        <f t="shared" si="403"/>
        <v>278.00811245551603</v>
      </c>
      <c r="R2014" s="66">
        <f t="shared" si="404"/>
        <v>10.253286697500002</v>
      </c>
      <c r="S2014" s="64">
        <f t="shared" si="405"/>
        <v>56.25</v>
      </c>
      <c r="T2014" s="66">
        <f t="shared" si="406"/>
        <v>652.40538369750004</v>
      </c>
      <c r="U2014" s="68">
        <f t="shared" si="407"/>
        <v>43.493692246500004</v>
      </c>
      <c r="V2014" s="68">
        <f t="shared" si="408"/>
        <v>464.34546882384348</v>
      </c>
      <c r="W2014" s="68">
        <f t="shared" si="409"/>
        <v>309.5636458825623</v>
      </c>
    </row>
    <row r="2015" spans="1:23" x14ac:dyDescent="0.25">
      <c r="A2015" s="1" t="s">
        <v>887</v>
      </c>
      <c r="B2015" s="1" t="s">
        <v>394</v>
      </c>
      <c r="C2015" s="1" t="s">
        <v>589</v>
      </c>
      <c r="D2015" s="1" t="s">
        <v>865</v>
      </c>
      <c r="E2015" s="1" t="s">
        <v>355</v>
      </c>
      <c r="F2015" s="62" t="str">
        <f t="shared" si="398"/>
        <v>64501</v>
      </c>
      <c r="G2015" s="255">
        <v>10620056</v>
      </c>
      <c r="H2015" s="1" t="s">
        <v>386</v>
      </c>
      <c r="I2015" s="61">
        <v>18</v>
      </c>
      <c r="J2015" s="61">
        <v>4.4000000000000004</v>
      </c>
      <c r="K2015" s="61">
        <v>8</v>
      </c>
      <c r="L2015" s="69">
        <f t="shared" si="399"/>
        <v>0.79200000000000004</v>
      </c>
      <c r="M2015" s="69">
        <f t="shared" si="400"/>
        <v>1.44</v>
      </c>
      <c r="N2015" s="56">
        <f>INDEX(Rate_Chart!$A$1:$AK$127,MATCH(Data!J2015,Rate_Chart!$A$1:$A$127,0),MATCH(Data!K2015,Rate_Chart!$A$1:$AK$1,0))</f>
        <v>40.589112000000007</v>
      </c>
      <c r="O2015" s="57">
        <f t="shared" si="401"/>
        <v>730.60401600000012</v>
      </c>
      <c r="P2015" s="58">
        <f t="shared" si="402"/>
        <v>417.01142465753429</v>
      </c>
      <c r="Q2015" s="58">
        <f t="shared" si="403"/>
        <v>278.00761643835619</v>
      </c>
      <c r="R2015" s="66">
        <f t="shared" si="404"/>
        <v>12.785570280000004</v>
      </c>
      <c r="S2015" s="64">
        <f t="shared" si="405"/>
        <v>67.5</v>
      </c>
      <c r="T2015" s="66">
        <f t="shared" si="406"/>
        <v>810.88958628000012</v>
      </c>
      <c r="U2015" s="68">
        <f t="shared" si="407"/>
        <v>45.049421460000005</v>
      </c>
      <c r="V2015" s="68">
        <f t="shared" si="408"/>
        <v>462.83652184931509</v>
      </c>
      <c r="W2015" s="68">
        <f t="shared" si="409"/>
        <v>308.55768123287675</v>
      </c>
    </row>
    <row r="2016" spans="1:23" x14ac:dyDescent="0.25">
      <c r="A2016" s="1" t="s">
        <v>887</v>
      </c>
      <c r="B2016" s="1" t="s">
        <v>395</v>
      </c>
      <c r="C2016" s="1" t="s">
        <v>589</v>
      </c>
      <c r="D2016" s="1" t="s">
        <v>865</v>
      </c>
      <c r="E2016" s="1" t="s">
        <v>355</v>
      </c>
      <c r="F2016" s="62" t="str">
        <f t="shared" si="398"/>
        <v>64501</v>
      </c>
      <c r="G2016" s="255">
        <v>10620056</v>
      </c>
      <c r="H2016" s="1" t="s">
        <v>386</v>
      </c>
      <c r="I2016" s="61">
        <v>14</v>
      </c>
      <c r="J2016" s="61">
        <v>4.2</v>
      </c>
      <c r="K2016" s="61">
        <v>8</v>
      </c>
      <c r="L2016" s="69">
        <f t="shared" si="399"/>
        <v>0.58800000000000008</v>
      </c>
      <c r="M2016" s="69">
        <f t="shared" si="400"/>
        <v>1.1200000000000001</v>
      </c>
      <c r="N2016" s="56">
        <f>INDEX(Rate_Chart!$A$1:$AK$127,MATCH(Data!J2016,Rate_Chart!$A$1:$A$127,0),MATCH(Data!K2016,Rate_Chart!$A$1:$AK$1,0))</f>
        <v>39.755112000000004</v>
      </c>
      <c r="O2016" s="57">
        <f t="shared" si="401"/>
        <v>556.57156800000007</v>
      </c>
      <c r="P2016" s="58">
        <f t="shared" si="402"/>
        <v>417.01166433566436</v>
      </c>
      <c r="Q2016" s="58">
        <f t="shared" si="403"/>
        <v>278.00777622377626</v>
      </c>
      <c r="R2016" s="66">
        <f t="shared" si="404"/>
        <v>9.7400024400000014</v>
      </c>
      <c r="S2016" s="64">
        <f t="shared" si="405"/>
        <v>52.5</v>
      </c>
      <c r="T2016" s="66">
        <f t="shared" si="406"/>
        <v>618.81157044000008</v>
      </c>
      <c r="U2016" s="68">
        <f t="shared" si="407"/>
        <v>44.200826460000009</v>
      </c>
      <c r="V2016" s="68">
        <f t="shared" si="408"/>
        <v>463.64503279720287</v>
      </c>
      <c r="W2016" s="68">
        <f t="shared" si="409"/>
        <v>309.0966885314686</v>
      </c>
    </row>
    <row r="2017" spans="1:23" x14ac:dyDescent="0.25">
      <c r="A2017" s="1" t="s">
        <v>888</v>
      </c>
      <c r="B2017" s="1" t="s">
        <v>394</v>
      </c>
      <c r="C2017" s="1" t="s">
        <v>589</v>
      </c>
      <c r="D2017" s="1" t="s">
        <v>865</v>
      </c>
      <c r="E2017" s="1" t="s">
        <v>355</v>
      </c>
      <c r="F2017" s="62" t="str">
        <f t="shared" si="398"/>
        <v>64501</v>
      </c>
      <c r="G2017" s="255">
        <v>10620056</v>
      </c>
      <c r="H2017" s="1" t="s">
        <v>386</v>
      </c>
      <c r="I2017" s="61">
        <v>18</v>
      </c>
      <c r="J2017" s="61">
        <v>4.5999999999999996</v>
      </c>
      <c r="K2017" s="61">
        <v>8.1</v>
      </c>
      <c r="L2017" s="69">
        <f t="shared" si="399"/>
        <v>0.82799999999999996</v>
      </c>
      <c r="M2017" s="69">
        <f t="shared" si="400"/>
        <v>1.4579999999999997</v>
      </c>
      <c r="N2017" s="56">
        <f>INDEX(Rate_Chart!$A$1:$AK$127,MATCH(Data!J2017,Rate_Chart!$A$1:$A$127,0),MATCH(Data!K2017,Rate_Chart!$A$1:$AK$1,0))</f>
        <v>41.701125900000001</v>
      </c>
      <c r="O2017" s="57">
        <f t="shared" si="401"/>
        <v>750.62026620000006</v>
      </c>
      <c r="P2017" s="58">
        <f t="shared" si="402"/>
        <v>417.011259</v>
      </c>
      <c r="Q2017" s="58">
        <f t="shared" si="403"/>
        <v>278.00750599999998</v>
      </c>
      <c r="R2017" s="66">
        <f t="shared" si="404"/>
        <v>13.135854658500003</v>
      </c>
      <c r="S2017" s="64">
        <f t="shared" si="405"/>
        <v>67.5</v>
      </c>
      <c r="T2017" s="66">
        <f t="shared" si="406"/>
        <v>831.25612085850003</v>
      </c>
      <c r="U2017" s="68">
        <f t="shared" si="407"/>
        <v>46.180895603250001</v>
      </c>
      <c r="V2017" s="68">
        <f t="shared" si="408"/>
        <v>461.80895603249996</v>
      </c>
      <c r="W2017" s="68">
        <f t="shared" si="409"/>
        <v>307.87263735499999</v>
      </c>
    </row>
    <row r="2018" spans="1:23" x14ac:dyDescent="0.25">
      <c r="A2018" s="1" t="s">
        <v>888</v>
      </c>
      <c r="B2018" s="1" t="s">
        <v>395</v>
      </c>
      <c r="C2018" s="1" t="s">
        <v>589</v>
      </c>
      <c r="D2018" s="1" t="s">
        <v>865</v>
      </c>
      <c r="E2018" s="1" t="s">
        <v>355</v>
      </c>
      <c r="F2018" s="62" t="str">
        <f t="shared" si="398"/>
        <v>64501</v>
      </c>
      <c r="G2018" s="255">
        <v>10620056</v>
      </c>
      <c r="H2018" s="1" t="s">
        <v>386</v>
      </c>
      <c r="I2018" s="61">
        <v>15</v>
      </c>
      <c r="J2018" s="61">
        <v>3.8</v>
      </c>
      <c r="K2018" s="61">
        <v>8.1</v>
      </c>
      <c r="L2018" s="69">
        <f t="shared" si="399"/>
        <v>0.56999999999999995</v>
      </c>
      <c r="M2018" s="69">
        <f t="shared" si="400"/>
        <v>1.2150000000000001</v>
      </c>
      <c r="N2018" s="56">
        <f>INDEX(Rate_Chart!$A$1:$AK$127,MATCH(Data!J2018,Rate_Chart!$A$1:$A$127,0),MATCH(Data!K2018,Rate_Chart!$A$1:$AK$1,0))</f>
        <v>38.365125900000002</v>
      </c>
      <c r="O2018" s="57">
        <f t="shared" si="401"/>
        <v>575.47688850000009</v>
      </c>
      <c r="P2018" s="58">
        <f t="shared" si="402"/>
        <v>417.01223804347831</v>
      </c>
      <c r="Q2018" s="58">
        <f t="shared" si="403"/>
        <v>278.00815869565218</v>
      </c>
      <c r="R2018" s="66">
        <f t="shared" si="404"/>
        <v>10.070845548750002</v>
      </c>
      <c r="S2018" s="64">
        <f t="shared" si="405"/>
        <v>56.25</v>
      </c>
      <c r="T2018" s="66">
        <f t="shared" si="406"/>
        <v>641.79773404875004</v>
      </c>
      <c r="U2018" s="68">
        <f t="shared" si="407"/>
        <v>42.786515603250002</v>
      </c>
      <c r="V2018" s="68">
        <f t="shared" si="408"/>
        <v>465.07082177445653</v>
      </c>
      <c r="W2018" s="68">
        <f t="shared" si="409"/>
        <v>310.04721451630434</v>
      </c>
    </row>
    <row r="2019" spans="1:23" x14ac:dyDescent="0.25">
      <c r="A2019" s="1" t="s">
        <v>919</v>
      </c>
      <c r="B2019" s="1" t="s">
        <v>394</v>
      </c>
      <c r="C2019" s="1" t="s">
        <v>589</v>
      </c>
      <c r="D2019" s="1" t="s">
        <v>865</v>
      </c>
      <c r="E2019" s="1" t="s">
        <v>355</v>
      </c>
      <c r="F2019" s="62" t="str">
        <f t="shared" si="398"/>
        <v>64501</v>
      </c>
      <c r="G2019" s="255">
        <v>10620056</v>
      </c>
      <c r="H2019" s="1" t="s">
        <v>386</v>
      </c>
      <c r="I2019" s="61">
        <v>17</v>
      </c>
      <c r="J2019" s="61">
        <v>4.5999999999999996</v>
      </c>
      <c r="K2019" s="61">
        <v>8.1999999999999993</v>
      </c>
      <c r="L2019" s="69">
        <f t="shared" si="399"/>
        <v>0.78199999999999992</v>
      </c>
      <c r="M2019" s="69">
        <f t="shared" si="400"/>
        <v>1.3939999999999997</v>
      </c>
      <c r="N2019" s="56">
        <f>INDEX(Rate_Chart!$A$1:$AK$127,MATCH(Data!J2019,Rate_Chart!$A$1:$A$127,0),MATCH(Data!K2019,Rate_Chart!$A$1:$AK$1,0))</f>
        <v>41.979139799999999</v>
      </c>
      <c r="O2019" s="57">
        <f t="shared" si="401"/>
        <v>713.64537659999996</v>
      </c>
      <c r="P2019" s="58">
        <f t="shared" si="402"/>
        <v>417.01132251655633</v>
      </c>
      <c r="Q2019" s="58">
        <f t="shared" si="403"/>
        <v>278.00754834437089</v>
      </c>
      <c r="R2019" s="66">
        <f t="shared" si="404"/>
        <v>12.488794090500001</v>
      </c>
      <c r="S2019" s="64">
        <f t="shared" si="405"/>
        <v>63.75</v>
      </c>
      <c r="T2019" s="66">
        <f t="shared" si="406"/>
        <v>789.88417069050001</v>
      </c>
      <c r="U2019" s="68">
        <f t="shared" si="407"/>
        <v>46.4637747465</v>
      </c>
      <c r="V2019" s="68">
        <f t="shared" si="408"/>
        <v>461.56067628973517</v>
      </c>
      <c r="W2019" s="68">
        <f t="shared" si="409"/>
        <v>307.70711752649009</v>
      </c>
    </row>
    <row r="2020" spans="1:23" x14ac:dyDescent="0.25">
      <c r="A2020" s="1" t="s">
        <v>919</v>
      </c>
      <c r="B2020" s="1" t="s">
        <v>395</v>
      </c>
      <c r="C2020" s="1" t="s">
        <v>589</v>
      </c>
      <c r="D2020" s="1" t="s">
        <v>865</v>
      </c>
      <c r="E2020" s="1" t="s">
        <v>355</v>
      </c>
      <c r="F2020" s="62" t="str">
        <f t="shared" si="398"/>
        <v>64501</v>
      </c>
      <c r="G2020" s="255">
        <v>10620056</v>
      </c>
      <c r="H2020" s="1" t="s">
        <v>386</v>
      </c>
      <c r="I2020" s="61">
        <v>18</v>
      </c>
      <c r="J2020" s="61">
        <v>3.7</v>
      </c>
      <c r="K2020" s="61">
        <v>8.1</v>
      </c>
      <c r="L2020" s="69">
        <f t="shared" si="399"/>
        <v>0.66600000000000004</v>
      </c>
      <c r="M2020" s="69">
        <f t="shared" si="400"/>
        <v>1.4579999999999997</v>
      </c>
      <c r="N2020" s="56">
        <f>INDEX(Rate_Chart!$A$1:$AK$127,MATCH(Data!J2020,Rate_Chart!$A$1:$A$127,0),MATCH(Data!K2020,Rate_Chart!$A$1:$AK$1,0))</f>
        <v>37.948125900000008</v>
      </c>
      <c r="O2020" s="57">
        <f t="shared" si="401"/>
        <v>683.0662662000002</v>
      </c>
      <c r="P2020" s="58">
        <f t="shared" si="402"/>
        <v>417.01237252747262</v>
      </c>
      <c r="Q2020" s="58">
        <f t="shared" si="403"/>
        <v>278.00824835164843</v>
      </c>
      <c r="R2020" s="66">
        <f t="shared" si="404"/>
        <v>11.953659658500005</v>
      </c>
      <c r="S2020" s="64">
        <f t="shared" si="405"/>
        <v>67.5</v>
      </c>
      <c r="T2020" s="66">
        <f t="shared" si="406"/>
        <v>762.51992585850019</v>
      </c>
      <c r="U2020" s="68">
        <f t="shared" si="407"/>
        <v>42.362218103250008</v>
      </c>
      <c r="V2020" s="68">
        <f t="shared" si="408"/>
        <v>465.51888025549459</v>
      </c>
      <c r="W2020" s="68">
        <f t="shared" si="409"/>
        <v>310.34592017032975</v>
      </c>
    </row>
    <row r="2021" spans="1:23" x14ac:dyDescent="0.25">
      <c r="A2021" s="1" t="s">
        <v>920</v>
      </c>
      <c r="B2021" s="1" t="s">
        <v>394</v>
      </c>
      <c r="C2021" s="1" t="s">
        <v>589</v>
      </c>
      <c r="D2021" s="1" t="s">
        <v>865</v>
      </c>
      <c r="E2021" s="1" t="s">
        <v>355</v>
      </c>
      <c r="F2021" s="62" t="str">
        <f t="shared" si="398"/>
        <v>64501</v>
      </c>
      <c r="G2021" s="255">
        <v>10620056</v>
      </c>
      <c r="H2021" s="1" t="s">
        <v>386</v>
      </c>
      <c r="I2021" s="61">
        <v>20</v>
      </c>
      <c r="J2021" s="61">
        <v>4.0999999999999996</v>
      </c>
      <c r="K2021" s="61">
        <v>8.1</v>
      </c>
      <c r="L2021" s="69">
        <f t="shared" si="399"/>
        <v>0.82</v>
      </c>
      <c r="M2021" s="69">
        <f t="shared" si="400"/>
        <v>1.62</v>
      </c>
      <c r="N2021" s="56">
        <f>INDEX(Rate_Chart!$A$1:$AK$127,MATCH(Data!J2021,Rate_Chart!$A$1:$A$127,0),MATCH(Data!K2021,Rate_Chart!$A$1:$AK$1,0))</f>
        <v>39.6161259</v>
      </c>
      <c r="O2021" s="57">
        <f t="shared" si="401"/>
        <v>792.32251799999995</v>
      </c>
      <c r="P2021" s="58">
        <f t="shared" si="402"/>
        <v>417.01185157894736</v>
      </c>
      <c r="Q2021" s="58">
        <f t="shared" si="403"/>
        <v>278.00790105263155</v>
      </c>
      <c r="R2021" s="66">
        <f t="shared" si="404"/>
        <v>13.865644065</v>
      </c>
      <c r="S2021" s="64">
        <f t="shared" si="405"/>
        <v>75</v>
      </c>
      <c r="T2021" s="66">
        <f t="shared" si="406"/>
        <v>881.18816206499991</v>
      </c>
      <c r="U2021" s="68">
        <f t="shared" si="407"/>
        <v>44.059408103249993</v>
      </c>
      <c r="V2021" s="68">
        <f t="shared" si="408"/>
        <v>463.7832431921052</v>
      </c>
      <c r="W2021" s="68">
        <f t="shared" si="409"/>
        <v>309.18882879473682</v>
      </c>
    </row>
    <row r="2022" spans="1:23" x14ac:dyDescent="0.25">
      <c r="A2022" s="1" t="s">
        <v>920</v>
      </c>
      <c r="B2022" s="1" t="s">
        <v>395</v>
      </c>
      <c r="C2022" s="1" t="s">
        <v>589</v>
      </c>
      <c r="D2022" s="1" t="s">
        <v>865</v>
      </c>
      <c r="E2022" s="1" t="s">
        <v>355</v>
      </c>
      <c r="F2022" s="62" t="str">
        <f t="shared" si="398"/>
        <v>64501</v>
      </c>
      <c r="G2022" s="255">
        <v>10620056</v>
      </c>
      <c r="H2022" s="1" t="s">
        <v>386</v>
      </c>
      <c r="I2022" s="61">
        <v>20</v>
      </c>
      <c r="J2022" s="61">
        <v>3.9</v>
      </c>
      <c r="K2022" s="61">
        <v>8.1999999999999993</v>
      </c>
      <c r="L2022" s="69">
        <f t="shared" si="399"/>
        <v>0.78</v>
      </c>
      <c r="M2022" s="69">
        <f t="shared" si="400"/>
        <v>1.64</v>
      </c>
      <c r="N2022" s="56">
        <f>INDEX(Rate_Chart!$A$1:$AK$127,MATCH(Data!J2022,Rate_Chart!$A$1:$A$127,0),MATCH(Data!K2022,Rate_Chart!$A$1:$AK$1,0))</f>
        <v>39.060139800000002</v>
      </c>
      <c r="O2022" s="57">
        <f t="shared" si="401"/>
        <v>781.20279600000003</v>
      </c>
      <c r="P2022" s="58">
        <f t="shared" si="402"/>
        <v>417.01216868327407</v>
      </c>
      <c r="Q2022" s="58">
        <f t="shared" si="403"/>
        <v>278.00811245551603</v>
      </c>
      <c r="R2022" s="66">
        <f t="shared" si="404"/>
        <v>13.671048930000001</v>
      </c>
      <c r="S2022" s="64">
        <f t="shared" si="405"/>
        <v>75</v>
      </c>
      <c r="T2022" s="66">
        <f t="shared" si="406"/>
        <v>869.87384493000002</v>
      </c>
      <c r="U2022" s="68">
        <f t="shared" si="407"/>
        <v>43.493692246500004</v>
      </c>
      <c r="V2022" s="68">
        <f t="shared" si="408"/>
        <v>464.34546882384348</v>
      </c>
      <c r="W2022" s="68">
        <f t="shared" si="409"/>
        <v>309.5636458825623</v>
      </c>
    </row>
    <row r="2023" spans="1:23" x14ac:dyDescent="0.25">
      <c r="A2023" s="1" t="s">
        <v>921</v>
      </c>
      <c r="B2023" s="1" t="s">
        <v>394</v>
      </c>
      <c r="C2023" s="1" t="s">
        <v>589</v>
      </c>
      <c r="D2023" s="1" t="s">
        <v>865</v>
      </c>
      <c r="E2023" s="1" t="s">
        <v>805</v>
      </c>
      <c r="F2023" s="62" t="str">
        <f t="shared" si="398"/>
        <v>64504</v>
      </c>
      <c r="G2023" s="255">
        <v>10620099</v>
      </c>
      <c r="H2023" s="1" t="s">
        <v>386</v>
      </c>
      <c r="I2023" s="61">
        <v>60</v>
      </c>
      <c r="J2023" s="61">
        <v>3.3</v>
      </c>
      <c r="K2023" s="61">
        <v>8</v>
      </c>
      <c r="L2023" s="69">
        <f t="shared" si="399"/>
        <v>1.98</v>
      </c>
      <c r="M2023" s="69">
        <f t="shared" si="400"/>
        <v>4.8</v>
      </c>
      <c r="N2023" s="56">
        <f>INDEX(Rate_Chart!$A$1:$AK$127,MATCH(Data!J2023,Rate_Chart!$A$1:$A$127,0),MATCH(Data!K2023,Rate_Chart!$A$1:$AK$1,0))</f>
        <v>36.002112000000004</v>
      </c>
      <c r="O2023" s="57">
        <f t="shared" si="401"/>
        <v>2160.1267200000002</v>
      </c>
      <c r="P2023" s="58">
        <f t="shared" si="402"/>
        <v>417.01288030888031</v>
      </c>
      <c r="Q2023" s="58">
        <f t="shared" si="403"/>
        <v>278.00858687258687</v>
      </c>
      <c r="R2023" s="66">
        <f t="shared" si="404"/>
        <v>37.802217600000006</v>
      </c>
      <c r="S2023" s="64">
        <f t="shared" si="405"/>
        <v>225</v>
      </c>
      <c r="T2023" s="66">
        <f t="shared" si="406"/>
        <v>2422.9289376000002</v>
      </c>
      <c r="U2023" s="68">
        <f t="shared" si="407"/>
        <v>40.382148960000002</v>
      </c>
      <c r="V2023" s="68">
        <f t="shared" si="408"/>
        <v>467.74689915057911</v>
      </c>
      <c r="W2023" s="68">
        <f t="shared" si="409"/>
        <v>311.83126610038607</v>
      </c>
    </row>
    <row r="2024" spans="1:23" x14ac:dyDescent="0.25">
      <c r="A2024" s="1" t="s">
        <v>921</v>
      </c>
      <c r="B2024" s="1" t="s">
        <v>395</v>
      </c>
      <c r="C2024" s="1" t="s">
        <v>589</v>
      </c>
      <c r="D2024" s="1" t="s">
        <v>865</v>
      </c>
      <c r="E2024" s="1" t="s">
        <v>805</v>
      </c>
      <c r="F2024" s="62" t="str">
        <f t="shared" si="398"/>
        <v>64504</v>
      </c>
      <c r="G2024" s="255">
        <v>10620099</v>
      </c>
      <c r="H2024" s="1" t="s">
        <v>386</v>
      </c>
      <c r="I2024" s="61">
        <v>37</v>
      </c>
      <c r="J2024" s="61">
        <v>3</v>
      </c>
      <c r="K2024" s="61">
        <v>8</v>
      </c>
      <c r="L2024" s="69">
        <f t="shared" si="399"/>
        <v>1.1100000000000001</v>
      </c>
      <c r="M2024" s="69">
        <f t="shared" si="400"/>
        <v>2.96</v>
      </c>
      <c r="N2024" s="56">
        <f>INDEX(Rate_Chart!$A$1:$AK$127,MATCH(Data!J2024,Rate_Chart!$A$1:$A$127,0),MATCH(Data!K2024,Rate_Chart!$A$1:$AK$1,0))</f>
        <v>34.751112000000006</v>
      </c>
      <c r="O2024" s="57">
        <f t="shared" si="401"/>
        <v>1285.7911440000003</v>
      </c>
      <c r="P2024" s="58">
        <f t="shared" si="402"/>
        <v>417.01334400000002</v>
      </c>
      <c r="Q2024" s="58">
        <f t="shared" si="403"/>
        <v>278.00889599999999</v>
      </c>
      <c r="R2024" s="66">
        <f t="shared" si="404"/>
        <v>22.501345020000006</v>
      </c>
      <c r="S2024" s="64">
        <f t="shared" si="405"/>
        <v>138.75</v>
      </c>
      <c r="T2024" s="66">
        <f t="shared" si="406"/>
        <v>1447.0424890200002</v>
      </c>
      <c r="U2024" s="68">
        <f t="shared" si="407"/>
        <v>39.109256460000005</v>
      </c>
      <c r="V2024" s="68">
        <f t="shared" si="408"/>
        <v>469.31107752000003</v>
      </c>
      <c r="W2024" s="68">
        <f t="shared" si="409"/>
        <v>312.87405168000004</v>
      </c>
    </row>
    <row r="2025" spans="1:23" x14ac:dyDescent="0.25">
      <c r="A2025" s="1" t="s">
        <v>902</v>
      </c>
      <c r="B2025" s="1" t="s">
        <v>394</v>
      </c>
      <c r="C2025" s="1" t="s">
        <v>589</v>
      </c>
      <c r="D2025" s="1" t="s">
        <v>865</v>
      </c>
      <c r="E2025" s="1" t="s">
        <v>805</v>
      </c>
      <c r="F2025" s="62" t="str">
        <f t="shared" si="398"/>
        <v>64504</v>
      </c>
      <c r="G2025" s="255">
        <v>10620099</v>
      </c>
      <c r="H2025" s="1" t="s">
        <v>386</v>
      </c>
      <c r="I2025" s="61">
        <v>56</v>
      </c>
      <c r="J2025" s="61">
        <v>3.4</v>
      </c>
      <c r="K2025" s="61">
        <v>8</v>
      </c>
      <c r="L2025" s="69">
        <f t="shared" si="399"/>
        <v>1.9040000000000001</v>
      </c>
      <c r="M2025" s="69">
        <f t="shared" si="400"/>
        <v>4.4800000000000004</v>
      </c>
      <c r="N2025" s="56">
        <f>INDEX(Rate_Chart!$A$1:$AK$127,MATCH(Data!J2025,Rate_Chart!$A$1:$A$127,0),MATCH(Data!K2025,Rate_Chart!$A$1:$AK$1,0))</f>
        <v>36.419112000000005</v>
      </c>
      <c r="O2025" s="57">
        <f t="shared" si="401"/>
        <v>2039.4702720000003</v>
      </c>
      <c r="P2025" s="58">
        <f t="shared" si="402"/>
        <v>417.01273282442747</v>
      </c>
      <c r="Q2025" s="58">
        <f t="shared" si="403"/>
        <v>278.00848854961833</v>
      </c>
      <c r="R2025" s="66">
        <f t="shared" si="404"/>
        <v>35.690729760000011</v>
      </c>
      <c r="S2025" s="64">
        <f t="shared" si="405"/>
        <v>210</v>
      </c>
      <c r="T2025" s="66">
        <f t="shared" si="406"/>
        <v>2285.1610017600001</v>
      </c>
      <c r="U2025" s="68">
        <f t="shared" si="407"/>
        <v>40.806446460000004</v>
      </c>
      <c r="V2025" s="68">
        <f t="shared" si="408"/>
        <v>467.24938694656487</v>
      </c>
      <c r="W2025" s="68">
        <f t="shared" si="409"/>
        <v>311.49959129770991</v>
      </c>
    </row>
    <row r="2026" spans="1:23" x14ac:dyDescent="0.25">
      <c r="A2026" s="1" t="s">
        <v>902</v>
      </c>
      <c r="B2026" s="1" t="s">
        <v>395</v>
      </c>
      <c r="C2026" s="1" t="s">
        <v>589</v>
      </c>
      <c r="D2026" s="1" t="s">
        <v>865</v>
      </c>
      <c r="E2026" s="1" t="s">
        <v>805</v>
      </c>
      <c r="F2026" s="62" t="str">
        <f t="shared" si="398"/>
        <v>64504</v>
      </c>
      <c r="G2026" s="255">
        <v>10620099</v>
      </c>
      <c r="H2026" s="1" t="s">
        <v>386</v>
      </c>
      <c r="I2026" s="61">
        <v>38</v>
      </c>
      <c r="J2026" s="61">
        <v>3.3</v>
      </c>
      <c r="K2026" s="61">
        <v>8.1</v>
      </c>
      <c r="L2026" s="69">
        <f t="shared" si="399"/>
        <v>1.254</v>
      </c>
      <c r="M2026" s="69">
        <f t="shared" si="400"/>
        <v>3.0780000000000003</v>
      </c>
      <c r="N2026" s="56">
        <f>INDEX(Rate_Chart!$A$1:$AK$127,MATCH(Data!J2026,Rate_Chart!$A$1:$A$127,0),MATCH(Data!K2026,Rate_Chart!$A$1:$AK$1,0))</f>
        <v>36.280125900000002</v>
      </c>
      <c r="O2026" s="57">
        <f t="shared" si="401"/>
        <v>1378.6447842</v>
      </c>
      <c r="P2026" s="58">
        <f t="shared" si="402"/>
        <v>417.0129413793104</v>
      </c>
      <c r="Q2026" s="58">
        <f t="shared" si="403"/>
        <v>278.00862758620696</v>
      </c>
      <c r="R2026" s="66">
        <f t="shared" si="404"/>
        <v>24.126283723500002</v>
      </c>
      <c r="S2026" s="64">
        <f t="shared" si="405"/>
        <v>142.5</v>
      </c>
      <c r="T2026" s="66">
        <f t="shared" si="406"/>
        <v>1545.2710679234999</v>
      </c>
      <c r="U2026" s="68">
        <f t="shared" si="407"/>
        <v>40.665028103249995</v>
      </c>
      <c r="V2026" s="68">
        <f t="shared" si="408"/>
        <v>467.41411612931034</v>
      </c>
      <c r="W2026" s="68">
        <f t="shared" si="409"/>
        <v>311.60941075287354</v>
      </c>
    </row>
    <row r="2027" spans="1:23" x14ac:dyDescent="0.25">
      <c r="A2027" s="1" t="s">
        <v>903</v>
      </c>
      <c r="B2027" s="1" t="s">
        <v>394</v>
      </c>
      <c r="C2027" s="1" t="s">
        <v>589</v>
      </c>
      <c r="D2027" s="1" t="s">
        <v>865</v>
      </c>
      <c r="E2027" s="1" t="s">
        <v>805</v>
      </c>
      <c r="F2027" s="62" t="str">
        <f t="shared" si="398"/>
        <v>64504</v>
      </c>
      <c r="G2027" s="255">
        <v>10620099</v>
      </c>
      <c r="H2027" s="1" t="s">
        <v>386</v>
      </c>
      <c r="I2027" s="61">
        <v>60</v>
      </c>
      <c r="J2027" s="61">
        <v>3</v>
      </c>
      <c r="K2027" s="61">
        <v>8</v>
      </c>
      <c r="L2027" s="69">
        <f t="shared" si="399"/>
        <v>1.8</v>
      </c>
      <c r="M2027" s="69">
        <f t="shared" si="400"/>
        <v>4.8</v>
      </c>
      <c r="N2027" s="56">
        <f>INDEX(Rate_Chart!$A$1:$AK$127,MATCH(Data!J2027,Rate_Chart!$A$1:$A$127,0),MATCH(Data!K2027,Rate_Chart!$A$1:$AK$1,0))</f>
        <v>34.751112000000006</v>
      </c>
      <c r="O2027" s="57">
        <f t="shared" si="401"/>
        <v>2085.0667200000003</v>
      </c>
      <c r="P2027" s="58">
        <f t="shared" si="402"/>
        <v>417.01334400000002</v>
      </c>
      <c r="Q2027" s="58">
        <f t="shared" si="403"/>
        <v>278.00889599999999</v>
      </c>
      <c r="R2027" s="66">
        <f t="shared" si="404"/>
        <v>36.488667600000007</v>
      </c>
      <c r="S2027" s="64">
        <f t="shared" si="405"/>
        <v>225</v>
      </c>
      <c r="T2027" s="66">
        <f t="shared" si="406"/>
        <v>2346.5553876000004</v>
      </c>
      <c r="U2027" s="68">
        <f t="shared" si="407"/>
        <v>39.109256460000005</v>
      </c>
      <c r="V2027" s="68">
        <f t="shared" si="408"/>
        <v>469.31107752000003</v>
      </c>
      <c r="W2027" s="68">
        <f t="shared" si="409"/>
        <v>312.87405168000004</v>
      </c>
    </row>
    <row r="2028" spans="1:23" x14ac:dyDescent="0.25">
      <c r="A2028" s="1" t="s">
        <v>903</v>
      </c>
      <c r="B2028" s="1" t="s">
        <v>395</v>
      </c>
      <c r="C2028" s="1" t="s">
        <v>589</v>
      </c>
      <c r="D2028" s="1" t="s">
        <v>865</v>
      </c>
      <c r="E2028" s="1" t="s">
        <v>805</v>
      </c>
      <c r="F2028" s="62" t="str">
        <f t="shared" si="398"/>
        <v>64504</v>
      </c>
      <c r="G2028" s="255">
        <v>10620099</v>
      </c>
      <c r="H2028" s="1" t="s">
        <v>386</v>
      </c>
      <c r="I2028" s="61">
        <v>46</v>
      </c>
      <c r="J2028" s="61">
        <v>4.0999999999999996</v>
      </c>
      <c r="K2028" s="61">
        <v>8.1</v>
      </c>
      <c r="L2028" s="69">
        <f t="shared" si="399"/>
        <v>1.8859999999999999</v>
      </c>
      <c r="M2028" s="69">
        <f t="shared" si="400"/>
        <v>3.7259999999999995</v>
      </c>
      <c r="N2028" s="56">
        <f>INDEX(Rate_Chart!$A$1:$AK$127,MATCH(Data!J2028,Rate_Chart!$A$1:$A$127,0),MATCH(Data!K2028,Rate_Chart!$A$1:$AK$1,0))</f>
        <v>39.6161259</v>
      </c>
      <c r="O2028" s="57">
        <f t="shared" si="401"/>
        <v>1822.3417913999999</v>
      </c>
      <c r="P2028" s="58">
        <f t="shared" si="402"/>
        <v>417.01185157894736</v>
      </c>
      <c r="Q2028" s="58">
        <f t="shared" si="403"/>
        <v>278.00790105263155</v>
      </c>
      <c r="R2028" s="66">
        <f t="shared" si="404"/>
        <v>31.890981349500002</v>
      </c>
      <c r="S2028" s="64">
        <f t="shared" si="405"/>
        <v>172.5</v>
      </c>
      <c r="T2028" s="66">
        <f t="shared" si="406"/>
        <v>2026.7327727494999</v>
      </c>
      <c r="U2028" s="68">
        <f t="shared" si="407"/>
        <v>44.05940810325</v>
      </c>
      <c r="V2028" s="68">
        <f t="shared" si="408"/>
        <v>463.78324319210526</v>
      </c>
      <c r="W2028" s="68">
        <f t="shared" si="409"/>
        <v>309.18882879473682</v>
      </c>
    </row>
    <row r="2029" spans="1:23" x14ac:dyDescent="0.25">
      <c r="A2029" s="1" t="s">
        <v>904</v>
      </c>
      <c r="B2029" s="1" t="s">
        <v>395</v>
      </c>
      <c r="C2029" s="1" t="s">
        <v>589</v>
      </c>
      <c r="D2029" s="1" t="s">
        <v>865</v>
      </c>
      <c r="E2029" s="1" t="s">
        <v>805</v>
      </c>
      <c r="F2029" s="62" t="str">
        <f t="shared" si="398"/>
        <v>64504</v>
      </c>
      <c r="G2029" s="255">
        <v>10620099</v>
      </c>
      <c r="H2029" s="1" t="s">
        <v>386</v>
      </c>
      <c r="I2029" s="61">
        <v>40</v>
      </c>
      <c r="J2029" s="61">
        <v>3.1</v>
      </c>
      <c r="K2029" s="61">
        <v>8.1</v>
      </c>
      <c r="L2029" s="69">
        <f t="shared" si="399"/>
        <v>1.24</v>
      </c>
      <c r="M2029" s="69">
        <f t="shared" si="400"/>
        <v>3.24</v>
      </c>
      <c r="N2029" s="56">
        <f>INDEX(Rate_Chart!$A$1:$AK$127,MATCH(Data!J2029,Rate_Chart!$A$1:$A$127,0),MATCH(Data!K2029,Rate_Chart!$A$1:$AK$1,0))</f>
        <v>35.446125899999998</v>
      </c>
      <c r="O2029" s="57">
        <f t="shared" si="401"/>
        <v>1417.8450359999999</v>
      </c>
      <c r="P2029" s="58">
        <f t="shared" si="402"/>
        <v>417.01324588235298</v>
      </c>
      <c r="Q2029" s="58">
        <f t="shared" si="403"/>
        <v>278.0088305882353</v>
      </c>
      <c r="R2029" s="66">
        <f t="shared" si="404"/>
        <v>24.812288130000002</v>
      </c>
      <c r="S2029" s="64">
        <f t="shared" si="405"/>
        <v>150</v>
      </c>
      <c r="T2029" s="66">
        <f t="shared" si="406"/>
        <v>1592.65732413</v>
      </c>
      <c r="U2029" s="68">
        <f t="shared" si="407"/>
        <v>39.816433103249999</v>
      </c>
      <c r="V2029" s="68">
        <f t="shared" si="408"/>
        <v>468.42862474411766</v>
      </c>
      <c r="W2029" s="68">
        <f t="shared" si="409"/>
        <v>312.28574982941177</v>
      </c>
    </row>
    <row r="2030" spans="1:23" x14ac:dyDescent="0.25">
      <c r="A2030" s="1" t="s">
        <v>905</v>
      </c>
      <c r="B2030" s="1" t="s">
        <v>394</v>
      </c>
      <c r="C2030" s="1" t="s">
        <v>589</v>
      </c>
      <c r="D2030" s="1" t="s">
        <v>865</v>
      </c>
      <c r="E2030" s="1" t="s">
        <v>805</v>
      </c>
      <c r="F2030" s="62" t="str">
        <f t="shared" si="398"/>
        <v>64504</v>
      </c>
      <c r="G2030" s="255">
        <v>10620099</v>
      </c>
      <c r="H2030" s="1" t="s">
        <v>386</v>
      </c>
      <c r="I2030" s="61">
        <v>66</v>
      </c>
      <c r="J2030" s="61">
        <v>3.5</v>
      </c>
      <c r="K2030" s="61">
        <v>8.1</v>
      </c>
      <c r="L2030" s="69">
        <f t="shared" si="399"/>
        <v>2.31</v>
      </c>
      <c r="M2030" s="69">
        <f t="shared" si="400"/>
        <v>5.3460000000000001</v>
      </c>
      <c r="N2030" s="56">
        <f>INDEX(Rate_Chart!$A$1:$AK$127,MATCH(Data!J2030,Rate_Chart!$A$1:$A$127,0),MATCH(Data!K2030,Rate_Chart!$A$1:$AK$1,0))</f>
        <v>37.114125900000005</v>
      </c>
      <c r="O2030" s="57">
        <f t="shared" si="401"/>
        <v>2449.5323094000005</v>
      </c>
      <c r="P2030" s="58">
        <f t="shared" si="402"/>
        <v>417.01265056179784</v>
      </c>
      <c r="Q2030" s="58">
        <f t="shared" si="403"/>
        <v>278.00843370786521</v>
      </c>
      <c r="R2030" s="66">
        <f t="shared" si="404"/>
        <v>42.86681541450001</v>
      </c>
      <c r="S2030" s="64">
        <f t="shared" si="405"/>
        <v>247.5</v>
      </c>
      <c r="T2030" s="66">
        <f t="shared" si="406"/>
        <v>2739.8991248145003</v>
      </c>
      <c r="U2030" s="68">
        <f t="shared" si="407"/>
        <v>41.513623103250005</v>
      </c>
      <c r="V2030" s="68">
        <f t="shared" si="408"/>
        <v>466.44520340730344</v>
      </c>
      <c r="W2030" s="68">
        <f t="shared" si="409"/>
        <v>310.96346893820231</v>
      </c>
    </row>
    <row r="2031" spans="1:23" x14ac:dyDescent="0.25">
      <c r="A2031" s="1" t="s">
        <v>905</v>
      </c>
      <c r="B2031" s="1" t="s">
        <v>395</v>
      </c>
      <c r="C2031" s="1" t="s">
        <v>589</v>
      </c>
      <c r="D2031" s="1" t="s">
        <v>865</v>
      </c>
      <c r="E2031" s="1" t="s">
        <v>805</v>
      </c>
      <c r="F2031" s="62" t="str">
        <f t="shared" si="398"/>
        <v>64504</v>
      </c>
      <c r="G2031" s="255">
        <v>10620099</v>
      </c>
      <c r="H2031" s="1" t="s">
        <v>386</v>
      </c>
      <c r="I2031" s="61">
        <v>32</v>
      </c>
      <c r="J2031" s="61">
        <v>3</v>
      </c>
      <c r="K2031" s="61">
        <v>8</v>
      </c>
      <c r="L2031" s="69">
        <f t="shared" si="399"/>
        <v>0.96</v>
      </c>
      <c r="M2031" s="69">
        <f t="shared" si="400"/>
        <v>2.56</v>
      </c>
      <c r="N2031" s="56">
        <f>INDEX(Rate_Chart!$A$1:$AK$127,MATCH(Data!J2031,Rate_Chart!$A$1:$A$127,0),MATCH(Data!K2031,Rate_Chart!$A$1:$AK$1,0))</f>
        <v>34.751112000000006</v>
      </c>
      <c r="O2031" s="57">
        <f t="shared" si="401"/>
        <v>1112.0355840000002</v>
      </c>
      <c r="P2031" s="58">
        <f t="shared" si="402"/>
        <v>417.01334400000002</v>
      </c>
      <c r="Q2031" s="58">
        <f t="shared" si="403"/>
        <v>278.00889599999999</v>
      </c>
      <c r="R2031" s="66">
        <f t="shared" si="404"/>
        <v>19.460622720000007</v>
      </c>
      <c r="S2031" s="64">
        <f t="shared" si="405"/>
        <v>120</v>
      </c>
      <c r="T2031" s="66">
        <f t="shared" si="406"/>
        <v>1251.4962067200001</v>
      </c>
      <c r="U2031" s="68">
        <f t="shared" si="407"/>
        <v>39.109256460000005</v>
      </c>
      <c r="V2031" s="68">
        <f t="shared" si="408"/>
        <v>469.31107752000003</v>
      </c>
      <c r="W2031" s="68">
        <f t="shared" si="409"/>
        <v>312.87405168000004</v>
      </c>
    </row>
    <row r="2032" spans="1:23" x14ac:dyDescent="0.25">
      <c r="A2032" s="1" t="s">
        <v>907</v>
      </c>
      <c r="B2032" s="1" t="s">
        <v>394</v>
      </c>
      <c r="C2032" s="1" t="s">
        <v>589</v>
      </c>
      <c r="D2032" s="1" t="s">
        <v>865</v>
      </c>
      <c r="E2032" s="1" t="s">
        <v>805</v>
      </c>
      <c r="F2032" s="62" t="str">
        <f t="shared" si="398"/>
        <v>64504</v>
      </c>
      <c r="G2032" s="255">
        <v>10620099</v>
      </c>
      <c r="H2032" s="1" t="s">
        <v>386</v>
      </c>
      <c r="I2032" s="61">
        <v>8</v>
      </c>
      <c r="J2032" s="61">
        <v>3.3</v>
      </c>
      <c r="K2032" s="61">
        <v>8</v>
      </c>
      <c r="L2032" s="69">
        <f t="shared" si="399"/>
        <v>0.26400000000000001</v>
      </c>
      <c r="M2032" s="69">
        <f t="shared" si="400"/>
        <v>0.64</v>
      </c>
      <c r="N2032" s="56">
        <f>INDEX(Rate_Chart!$A$1:$AK$127,MATCH(Data!J2032,Rate_Chart!$A$1:$A$127,0),MATCH(Data!K2032,Rate_Chart!$A$1:$AK$1,0))</f>
        <v>36.002112000000004</v>
      </c>
      <c r="O2032" s="57">
        <f t="shared" si="401"/>
        <v>288.01689600000003</v>
      </c>
      <c r="P2032" s="58">
        <f t="shared" si="402"/>
        <v>417.01288030888031</v>
      </c>
      <c r="Q2032" s="58">
        <f t="shared" si="403"/>
        <v>278.00858687258687</v>
      </c>
      <c r="R2032" s="66">
        <f t="shared" si="404"/>
        <v>5.0402956800000007</v>
      </c>
      <c r="S2032" s="64">
        <f t="shared" si="405"/>
        <v>30</v>
      </c>
      <c r="T2032" s="66">
        <f t="shared" si="406"/>
        <v>323.05719168000002</v>
      </c>
      <c r="U2032" s="68">
        <f t="shared" si="407"/>
        <v>40.382148960000002</v>
      </c>
      <c r="V2032" s="68">
        <f t="shared" si="408"/>
        <v>467.74689915057911</v>
      </c>
      <c r="W2032" s="68">
        <f t="shared" si="409"/>
        <v>311.83126610038607</v>
      </c>
    </row>
    <row r="2033" spans="1:23" x14ac:dyDescent="0.25">
      <c r="A2033" s="1" t="s">
        <v>907</v>
      </c>
      <c r="B2033" s="1" t="s">
        <v>395</v>
      </c>
      <c r="C2033" s="1" t="s">
        <v>589</v>
      </c>
      <c r="D2033" s="1" t="s">
        <v>865</v>
      </c>
      <c r="E2033" s="1" t="s">
        <v>805</v>
      </c>
      <c r="F2033" s="62" t="str">
        <f t="shared" si="398"/>
        <v>64504</v>
      </c>
      <c r="G2033" s="255">
        <v>10620099</v>
      </c>
      <c r="H2033" s="1" t="s">
        <v>386</v>
      </c>
      <c r="I2033" s="61">
        <v>33</v>
      </c>
      <c r="J2033" s="61">
        <v>3</v>
      </c>
      <c r="K2033" s="61">
        <v>8</v>
      </c>
      <c r="L2033" s="69">
        <f t="shared" si="399"/>
        <v>0.99</v>
      </c>
      <c r="M2033" s="69">
        <f t="shared" si="400"/>
        <v>2.64</v>
      </c>
      <c r="N2033" s="56">
        <f>INDEX(Rate_Chart!$A$1:$AK$127,MATCH(Data!J2033,Rate_Chart!$A$1:$A$127,0),MATCH(Data!K2033,Rate_Chart!$A$1:$AK$1,0))</f>
        <v>34.751112000000006</v>
      </c>
      <c r="O2033" s="57">
        <f t="shared" si="401"/>
        <v>1146.7866960000001</v>
      </c>
      <c r="P2033" s="58">
        <f t="shared" si="402"/>
        <v>417.01334400000002</v>
      </c>
      <c r="Q2033" s="58">
        <f t="shared" si="403"/>
        <v>278.00889599999999</v>
      </c>
      <c r="R2033" s="66">
        <f t="shared" si="404"/>
        <v>20.068767180000005</v>
      </c>
      <c r="S2033" s="64">
        <f t="shared" si="405"/>
        <v>123.75</v>
      </c>
      <c r="T2033" s="66">
        <f t="shared" si="406"/>
        <v>1290.6054631800002</v>
      </c>
      <c r="U2033" s="68">
        <f t="shared" si="407"/>
        <v>39.109256460000005</v>
      </c>
      <c r="V2033" s="68">
        <f t="shared" si="408"/>
        <v>469.31107752000003</v>
      </c>
      <c r="W2033" s="68">
        <f t="shared" si="409"/>
        <v>312.87405168000004</v>
      </c>
    </row>
    <row r="2034" spans="1:23" x14ac:dyDescent="0.25">
      <c r="A2034" s="1" t="s">
        <v>908</v>
      </c>
      <c r="B2034" s="1" t="s">
        <v>395</v>
      </c>
      <c r="C2034" s="1" t="s">
        <v>589</v>
      </c>
      <c r="D2034" s="1" t="s">
        <v>865</v>
      </c>
      <c r="E2034" s="1" t="s">
        <v>805</v>
      </c>
      <c r="F2034" s="62" t="str">
        <f t="shared" si="398"/>
        <v>64504</v>
      </c>
      <c r="G2034" s="255">
        <v>10620099</v>
      </c>
      <c r="H2034" s="1" t="s">
        <v>386</v>
      </c>
      <c r="I2034" s="61">
        <v>37</v>
      </c>
      <c r="J2034" s="61">
        <v>3</v>
      </c>
      <c r="K2034" s="61">
        <v>8</v>
      </c>
      <c r="L2034" s="69">
        <f t="shared" si="399"/>
        <v>1.1100000000000001</v>
      </c>
      <c r="M2034" s="69">
        <f t="shared" si="400"/>
        <v>2.96</v>
      </c>
      <c r="N2034" s="56">
        <f>INDEX(Rate_Chart!$A$1:$AK$127,MATCH(Data!J2034,Rate_Chart!$A$1:$A$127,0),MATCH(Data!K2034,Rate_Chart!$A$1:$AK$1,0))</f>
        <v>34.751112000000006</v>
      </c>
      <c r="O2034" s="57">
        <f t="shared" si="401"/>
        <v>1285.7911440000003</v>
      </c>
      <c r="P2034" s="58">
        <f t="shared" si="402"/>
        <v>417.01334400000002</v>
      </c>
      <c r="Q2034" s="58">
        <f t="shared" si="403"/>
        <v>278.00889599999999</v>
      </c>
      <c r="R2034" s="66">
        <f t="shared" si="404"/>
        <v>22.501345020000006</v>
      </c>
      <c r="S2034" s="64">
        <f t="shared" si="405"/>
        <v>138.75</v>
      </c>
      <c r="T2034" s="66">
        <f t="shared" si="406"/>
        <v>1447.0424890200002</v>
      </c>
      <c r="U2034" s="68">
        <f t="shared" si="407"/>
        <v>39.109256460000005</v>
      </c>
      <c r="V2034" s="68">
        <f t="shared" si="408"/>
        <v>469.31107752000003</v>
      </c>
      <c r="W2034" s="68">
        <f t="shared" si="409"/>
        <v>312.87405168000004</v>
      </c>
    </row>
    <row r="2035" spans="1:23" x14ac:dyDescent="0.25">
      <c r="A2035" s="1" t="s">
        <v>909</v>
      </c>
      <c r="B2035" s="1" t="s">
        <v>394</v>
      </c>
      <c r="C2035" s="1" t="s">
        <v>589</v>
      </c>
      <c r="D2035" s="1" t="s">
        <v>865</v>
      </c>
      <c r="E2035" s="1" t="s">
        <v>805</v>
      </c>
      <c r="F2035" s="62" t="str">
        <f t="shared" si="398"/>
        <v>64504</v>
      </c>
      <c r="G2035" s="255">
        <v>10620099</v>
      </c>
      <c r="H2035" s="1" t="s">
        <v>386</v>
      </c>
      <c r="I2035" s="61">
        <v>34</v>
      </c>
      <c r="J2035" s="61">
        <v>3.1</v>
      </c>
      <c r="K2035" s="61">
        <v>8</v>
      </c>
      <c r="L2035" s="69">
        <f t="shared" si="399"/>
        <v>1.054</v>
      </c>
      <c r="M2035" s="69">
        <f t="shared" si="400"/>
        <v>2.72</v>
      </c>
      <c r="N2035" s="56">
        <f>INDEX(Rate_Chart!$A$1:$AK$127,MATCH(Data!J2035,Rate_Chart!$A$1:$A$127,0),MATCH(Data!K2035,Rate_Chart!$A$1:$AK$1,0))</f>
        <v>35.168112000000008</v>
      </c>
      <c r="O2035" s="57">
        <f t="shared" si="401"/>
        <v>1195.7158080000004</v>
      </c>
      <c r="P2035" s="58">
        <f t="shared" si="402"/>
        <v>417.01318577075102</v>
      </c>
      <c r="Q2035" s="58">
        <f t="shared" si="403"/>
        <v>278.00879051383401</v>
      </c>
      <c r="R2035" s="66">
        <f t="shared" si="404"/>
        <v>20.925026640000009</v>
      </c>
      <c r="S2035" s="64">
        <f t="shared" si="405"/>
        <v>127.5</v>
      </c>
      <c r="T2035" s="66">
        <f t="shared" si="406"/>
        <v>1344.1408346400003</v>
      </c>
      <c r="U2035" s="68">
        <f t="shared" si="407"/>
        <v>39.533553960000006</v>
      </c>
      <c r="V2035" s="68">
        <f t="shared" si="408"/>
        <v>468.77731968379447</v>
      </c>
      <c r="W2035" s="68">
        <f t="shared" si="409"/>
        <v>312.51821312252963</v>
      </c>
    </row>
    <row r="2036" spans="1:23" x14ac:dyDescent="0.25">
      <c r="A2036" s="1" t="s">
        <v>909</v>
      </c>
      <c r="B2036" s="1" t="s">
        <v>395</v>
      </c>
      <c r="C2036" s="1" t="s">
        <v>589</v>
      </c>
      <c r="D2036" s="1" t="s">
        <v>865</v>
      </c>
      <c r="E2036" s="1" t="s">
        <v>805</v>
      </c>
      <c r="F2036" s="62" t="str">
        <f t="shared" si="398"/>
        <v>64504</v>
      </c>
      <c r="G2036" s="255">
        <v>10620099</v>
      </c>
      <c r="H2036" s="1" t="s">
        <v>386</v>
      </c>
      <c r="I2036" s="61">
        <v>27</v>
      </c>
      <c r="J2036" s="61">
        <v>3.1</v>
      </c>
      <c r="K2036" s="61">
        <v>8.1</v>
      </c>
      <c r="L2036" s="69">
        <f t="shared" si="399"/>
        <v>0.83700000000000008</v>
      </c>
      <c r="M2036" s="69">
        <f t="shared" si="400"/>
        <v>2.1869999999999998</v>
      </c>
      <c r="N2036" s="56">
        <f>INDEX(Rate_Chart!$A$1:$AK$127,MATCH(Data!J2036,Rate_Chart!$A$1:$A$127,0),MATCH(Data!K2036,Rate_Chart!$A$1:$AK$1,0))</f>
        <v>35.446125899999998</v>
      </c>
      <c r="O2036" s="57">
        <f t="shared" si="401"/>
        <v>957.04539929999999</v>
      </c>
      <c r="P2036" s="58">
        <f t="shared" si="402"/>
        <v>417.01324588235298</v>
      </c>
      <c r="Q2036" s="58">
        <f t="shared" si="403"/>
        <v>278.0088305882353</v>
      </c>
      <c r="R2036" s="66">
        <f t="shared" si="404"/>
        <v>16.748294487750002</v>
      </c>
      <c r="S2036" s="64">
        <f t="shared" si="405"/>
        <v>101.25</v>
      </c>
      <c r="T2036" s="66">
        <f t="shared" si="406"/>
        <v>1075.04369378775</v>
      </c>
      <c r="U2036" s="68">
        <f t="shared" si="407"/>
        <v>39.816433103249999</v>
      </c>
      <c r="V2036" s="68">
        <f t="shared" si="408"/>
        <v>468.42862474411766</v>
      </c>
      <c r="W2036" s="68">
        <f t="shared" si="409"/>
        <v>312.28574982941177</v>
      </c>
    </row>
    <row r="2037" spans="1:23" x14ac:dyDescent="0.25">
      <c r="A2037" s="1" t="s">
        <v>910</v>
      </c>
      <c r="B2037" s="1" t="s">
        <v>394</v>
      </c>
      <c r="C2037" s="1" t="s">
        <v>589</v>
      </c>
      <c r="D2037" s="1" t="s">
        <v>865</v>
      </c>
      <c r="E2037" s="1" t="s">
        <v>805</v>
      </c>
      <c r="F2037" s="62" t="str">
        <f t="shared" si="398"/>
        <v>64504</v>
      </c>
      <c r="G2037" s="255">
        <v>10620099</v>
      </c>
      <c r="H2037" s="1" t="s">
        <v>386</v>
      </c>
      <c r="I2037" s="61">
        <v>60</v>
      </c>
      <c r="J2037" s="61">
        <v>3.2</v>
      </c>
      <c r="K2037" s="61">
        <v>8</v>
      </c>
      <c r="L2037" s="69">
        <f t="shared" si="399"/>
        <v>1.92</v>
      </c>
      <c r="M2037" s="69">
        <f t="shared" si="400"/>
        <v>4.8</v>
      </c>
      <c r="N2037" s="56">
        <f>INDEX(Rate_Chart!$A$1:$AK$127,MATCH(Data!J2037,Rate_Chart!$A$1:$A$127,0),MATCH(Data!K2037,Rate_Chart!$A$1:$AK$1,0))</f>
        <v>35.585112000000002</v>
      </c>
      <c r="O2037" s="57">
        <f t="shared" si="401"/>
        <v>2135.1067200000002</v>
      </c>
      <c r="P2037" s="58">
        <f t="shared" si="402"/>
        <v>417.01303124999998</v>
      </c>
      <c r="Q2037" s="58">
        <f t="shared" si="403"/>
        <v>278.00868750000001</v>
      </c>
      <c r="R2037" s="66">
        <f t="shared" si="404"/>
        <v>37.364367600000008</v>
      </c>
      <c r="S2037" s="64">
        <f t="shared" si="405"/>
        <v>225</v>
      </c>
      <c r="T2037" s="66">
        <f t="shared" si="406"/>
        <v>2397.4710876000004</v>
      </c>
      <c r="U2037" s="68">
        <f t="shared" si="407"/>
        <v>39.957851460000008</v>
      </c>
      <c r="V2037" s="68">
        <f t="shared" si="408"/>
        <v>468.25607179687501</v>
      </c>
      <c r="W2037" s="68">
        <f t="shared" si="409"/>
        <v>312.17071453124998</v>
      </c>
    </row>
    <row r="2038" spans="1:23" x14ac:dyDescent="0.25">
      <c r="A2038" s="1" t="s">
        <v>910</v>
      </c>
      <c r="B2038" s="1" t="s">
        <v>395</v>
      </c>
      <c r="C2038" s="1" t="s">
        <v>589</v>
      </c>
      <c r="D2038" s="1" t="s">
        <v>865</v>
      </c>
      <c r="E2038" s="1" t="s">
        <v>805</v>
      </c>
      <c r="F2038" s="62" t="str">
        <f t="shared" si="398"/>
        <v>64504</v>
      </c>
      <c r="G2038" s="255">
        <v>10620099</v>
      </c>
      <c r="H2038" s="1" t="s">
        <v>386</v>
      </c>
      <c r="I2038" s="61">
        <v>38</v>
      </c>
      <c r="J2038" s="61">
        <v>3.1</v>
      </c>
      <c r="K2038" s="61">
        <v>8</v>
      </c>
      <c r="L2038" s="69">
        <f t="shared" si="399"/>
        <v>1.1779999999999999</v>
      </c>
      <c r="M2038" s="69">
        <f t="shared" si="400"/>
        <v>3.04</v>
      </c>
      <c r="N2038" s="56">
        <f>INDEX(Rate_Chart!$A$1:$AK$127,MATCH(Data!J2038,Rate_Chart!$A$1:$A$127,0),MATCH(Data!K2038,Rate_Chart!$A$1:$AK$1,0))</f>
        <v>35.168112000000008</v>
      </c>
      <c r="O2038" s="57">
        <f t="shared" si="401"/>
        <v>1336.3882560000002</v>
      </c>
      <c r="P2038" s="58">
        <f t="shared" si="402"/>
        <v>417.01318577075102</v>
      </c>
      <c r="Q2038" s="58">
        <f t="shared" si="403"/>
        <v>278.00879051383401</v>
      </c>
      <c r="R2038" s="66">
        <f t="shared" si="404"/>
        <v>23.386794480000006</v>
      </c>
      <c r="S2038" s="64">
        <f t="shared" si="405"/>
        <v>142.5</v>
      </c>
      <c r="T2038" s="66">
        <f t="shared" si="406"/>
        <v>1502.2750504800001</v>
      </c>
      <c r="U2038" s="68">
        <f t="shared" si="407"/>
        <v>39.533553960000006</v>
      </c>
      <c r="V2038" s="68">
        <f t="shared" si="408"/>
        <v>468.77731968379447</v>
      </c>
      <c r="W2038" s="68">
        <f t="shared" si="409"/>
        <v>312.51821312252963</v>
      </c>
    </row>
    <row r="2039" spans="1:23" x14ac:dyDescent="0.25">
      <c r="A2039" s="1" t="s">
        <v>911</v>
      </c>
      <c r="B2039" s="1" t="s">
        <v>394</v>
      </c>
      <c r="C2039" s="1" t="s">
        <v>589</v>
      </c>
      <c r="D2039" s="1" t="s">
        <v>865</v>
      </c>
      <c r="E2039" s="1" t="s">
        <v>805</v>
      </c>
      <c r="F2039" s="62" t="str">
        <f t="shared" si="398"/>
        <v>64504</v>
      </c>
      <c r="G2039" s="255">
        <v>10620099</v>
      </c>
      <c r="H2039" s="1" t="s">
        <v>386</v>
      </c>
      <c r="I2039" s="61">
        <v>34</v>
      </c>
      <c r="J2039" s="61">
        <v>4</v>
      </c>
      <c r="K2039" s="61">
        <v>8</v>
      </c>
      <c r="L2039" s="69">
        <f t="shared" si="399"/>
        <v>1.36</v>
      </c>
      <c r="M2039" s="69">
        <f t="shared" si="400"/>
        <v>2.72</v>
      </c>
      <c r="N2039" s="56">
        <f>INDEX(Rate_Chart!$A$1:$AK$127,MATCH(Data!J2039,Rate_Chart!$A$1:$A$127,0),MATCH(Data!K2039,Rate_Chart!$A$1:$AK$1,0))</f>
        <v>38.921112000000008</v>
      </c>
      <c r="O2039" s="57">
        <f t="shared" si="401"/>
        <v>1323.3178080000002</v>
      </c>
      <c r="P2039" s="58">
        <f t="shared" si="402"/>
        <v>417.01191428571434</v>
      </c>
      <c r="Q2039" s="58">
        <f t="shared" si="403"/>
        <v>278.00794285714289</v>
      </c>
      <c r="R2039" s="66">
        <f t="shared" si="404"/>
        <v>23.158061640000007</v>
      </c>
      <c r="S2039" s="64">
        <f t="shared" si="405"/>
        <v>127.5</v>
      </c>
      <c r="T2039" s="66">
        <f t="shared" si="406"/>
        <v>1473.9758696400002</v>
      </c>
      <c r="U2039" s="68">
        <f t="shared" si="407"/>
        <v>43.352231460000006</v>
      </c>
      <c r="V2039" s="68">
        <f t="shared" si="408"/>
        <v>464.48819421428578</v>
      </c>
      <c r="W2039" s="68">
        <f t="shared" si="409"/>
        <v>309.65879614285717</v>
      </c>
    </row>
    <row r="2040" spans="1:23" x14ac:dyDescent="0.25">
      <c r="A2040" s="1" t="s">
        <v>912</v>
      </c>
      <c r="B2040" s="1" t="s">
        <v>395</v>
      </c>
      <c r="C2040" s="1" t="s">
        <v>589</v>
      </c>
      <c r="D2040" s="1" t="s">
        <v>865</v>
      </c>
      <c r="E2040" s="1" t="s">
        <v>805</v>
      </c>
      <c r="F2040" s="62" t="str">
        <f t="shared" si="398"/>
        <v>64504</v>
      </c>
      <c r="G2040" s="255">
        <v>10620099</v>
      </c>
      <c r="H2040" s="1" t="s">
        <v>386</v>
      </c>
      <c r="I2040" s="61">
        <v>40</v>
      </c>
      <c r="J2040" s="61">
        <v>3</v>
      </c>
      <c r="K2040" s="61">
        <v>8</v>
      </c>
      <c r="L2040" s="69">
        <f t="shared" si="399"/>
        <v>1.2</v>
      </c>
      <c r="M2040" s="69">
        <f t="shared" si="400"/>
        <v>3.2</v>
      </c>
      <c r="N2040" s="56">
        <f>INDEX(Rate_Chart!$A$1:$AK$127,MATCH(Data!J2040,Rate_Chart!$A$1:$A$127,0),MATCH(Data!K2040,Rate_Chart!$A$1:$AK$1,0))</f>
        <v>34.751112000000006</v>
      </c>
      <c r="O2040" s="57">
        <f t="shared" si="401"/>
        <v>1390.0444800000002</v>
      </c>
      <c r="P2040" s="58">
        <f t="shared" si="402"/>
        <v>417.01334400000002</v>
      </c>
      <c r="Q2040" s="58">
        <f t="shared" si="403"/>
        <v>278.00889599999999</v>
      </c>
      <c r="R2040" s="66">
        <f t="shared" si="404"/>
        <v>24.325778400000008</v>
      </c>
      <c r="S2040" s="64">
        <f t="shared" si="405"/>
        <v>150</v>
      </c>
      <c r="T2040" s="66">
        <f t="shared" si="406"/>
        <v>1564.3702584000002</v>
      </c>
      <c r="U2040" s="68">
        <f t="shared" si="407"/>
        <v>39.109256460000005</v>
      </c>
      <c r="V2040" s="68">
        <f t="shared" si="408"/>
        <v>469.31107752000003</v>
      </c>
      <c r="W2040" s="68">
        <f t="shared" si="409"/>
        <v>312.87405168000004</v>
      </c>
    </row>
    <row r="2041" spans="1:23" x14ac:dyDescent="0.25">
      <c r="A2041" s="1" t="s">
        <v>913</v>
      </c>
      <c r="B2041" s="1" t="s">
        <v>394</v>
      </c>
      <c r="C2041" s="1" t="s">
        <v>589</v>
      </c>
      <c r="D2041" s="1" t="s">
        <v>865</v>
      </c>
      <c r="E2041" s="1" t="s">
        <v>805</v>
      </c>
      <c r="F2041" s="62" t="str">
        <f t="shared" si="398"/>
        <v>64504</v>
      </c>
      <c r="G2041" s="255">
        <v>10620099</v>
      </c>
      <c r="H2041" s="1" t="s">
        <v>386</v>
      </c>
      <c r="I2041" s="61">
        <v>49</v>
      </c>
      <c r="J2041" s="61">
        <v>3.4</v>
      </c>
      <c r="K2041" s="61">
        <v>8</v>
      </c>
      <c r="L2041" s="69">
        <f t="shared" si="399"/>
        <v>1.6659999999999999</v>
      </c>
      <c r="M2041" s="69">
        <f t="shared" si="400"/>
        <v>3.92</v>
      </c>
      <c r="N2041" s="56">
        <f>INDEX(Rate_Chart!$A$1:$AK$127,MATCH(Data!J2041,Rate_Chart!$A$1:$A$127,0),MATCH(Data!K2041,Rate_Chart!$A$1:$AK$1,0))</f>
        <v>36.419112000000005</v>
      </c>
      <c r="O2041" s="57">
        <f t="shared" si="401"/>
        <v>1784.5364880000002</v>
      </c>
      <c r="P2041" s="58">
        <f t="shared" si="402"/>
        <v>417.01273282442747</v>
      </c>
      <c r="Q2041" s="58">
        <f t="shared" si="403"/>
        <v>278.00848854961833</v>
      </c>
      <c r="R2041" s="66">
        <f t="shared" si="404"/>
        <v>31.229388540000006</v>
      </c>
      <c r="S2041" s="64">
        <f t="shared" si="405"/>
        <v>183.75</v>
      </c>
      <c r="T2041" s="66">
        <f t="shared" si="406"/>
        <v>1999.5158765400001</v>
      </c>
      <c r="U2041" s="68">
        <f t="shared" si="407"/>
        <v>40.806446460000004</v>
      </c>
      <c r="V2041" s="68">
        <f t="shared" si="408"/>
        <v>467.24938694656487</v>
      </c>
      <c r="W2041" s="68">
        <f t="shared" si="409"/>
        <v>311.49959129770991</v>
      </c>
    </row>
    <row r="2042" spans="1:23" x14ac:dyDescent="0.25">
      <c r="A2042" s="1" t="s">
        <v>913</v>
      </c>
      <c r="B2042" s="1" t="s">
        <v>395</v>
      </c>
      <c r="C2042" s="1" t="s">
        <v>589</v>
      </c>
      <c r="D2042" s="1" t="s">
        <v>865</v>
      </c>
      <c r="E2042" s="1" t="s">
        <v>805</v>
      </c>
      <c r="F2042" s="62" t="str">
        <f t="shared" si="398"/>
        <v>64504</v>
      </c>
      <c r="G2042" s="255">
        <v>10620099</v>
      </c>
      <c r="H2042" s="1" t="s">
        <v>386</v>
      </c>
      <c r="I2042" s="61">
        <v>40</v>
      </c>
      <c r="J2042" s="61">
        <v>3</v>
      </c>
      <c r="K2042" s="61">
        <v>8</v>
      </c>
      <c r="L2042" s="69">
        <f t="shared" si="399"/>
        <v>1.2</v>
      </c>
      <c r="M2042" s="69">
        <f t="shared" si="400"/>
        <v>3.2</v>
      </c>
      <c r="N2042" s="56">
        <f>INDEX(Rate_Chart!$A$1:$AK$127,MATCH(Data!J2042,Rate_Chart!$A$1:$A$127,0),MATCH(Data!K2042,Rate_Chart!$A$1:$AK$1,0))</f>
        <v>34.751112000000006</v>
      </c>
      <c r="O2042" s="57">
        <f t="shared" si="401"/>
        <v>1390.0444800000002</v>
      </c>
      <c r="P2042" s="58">
        <f t="shared" si="402"/>
        <v>417.01334400000002</v>
      </c>
      <c r="Q2042" s="58">
        <f t="shared" si="403"/>
        <v>278.00889599999999</v>
      </c>
      <c r="R2042" s="66">
        <f t="shared" si="404"/>
        <v>24.325778400000008</v>
      </c>
      <c r="S2042" s="64">
        <f t="shared" si="405"/>
        <v>150</v>
      </c>
      <c r="T2042" s="66">
        <f t="shared" si="406"/>
        <v>1564.3702584000002</v>
      </c>
      <c r="U2042" s="68">
        <f t="shared" si="407"/>
        <v>39.109256460000005</v>
      </c>
      <c r="V2042" s="68">
        <f t="shared" si="408"/>
        <v>469.31107752000003</v>
      </c>
      <c r="W2042" s="68">
        <f t="shared" si="409"/>
        <v>312.87405168000004</v>
      </c>
    </row>
    <row r="2043" spans="1:23" x14ac:dyDescent="0.25">
      <c r="A2043" s="1" t="s">
        <v>914</v>
      </c>
      <c r="B2043" s="1" t="s">
        <v>394</v>
      </c>
      <c r="C2043" s="1" t="s">
        <v>589</v>
      </c>
      <c r="D2043" s="1" t="s">
        <v>865</v>
      </c>
      <c r="E2043" s="1" t="s">
        <v>805</v>
      </c>
      <c r="F2043" s="62" t="str">
        <f t="shared" si="398"/>
        <v>64504</v>
      </c>
      <c r="G2043" s="255">
        <v>10620099</v>
      </c>
      <c r="H2043" s="1" t="s">
        <v>386</v>
      </c>
      <c r="I2043" s="61">
        <v>64</v>
      </c>
      <c r="J2043" s="61">
        <v>3.6</v>
      </c>
      <c r="K2043" s="61">
        <v>8.1999999999999993</v>
      </c>
      <c r="L2043" s="69">
        <f t="shared" si="399"/>
        <v>2.3040000000000003</v>
      </c>
      <c r="M2043" s="69">
        <f t="shared" si="400"/>
        <v>5.2479999999999993</v>
      </c>
      <c r="N2043" s="56">
        <f>INDEX(Rate_Chart!$A$1:$AK$127,MATCH(Data!J2043,Rate_Chart!$A$1:$A$127,0),MATCH(Data!K2043,Rate_Chart!$A$1:$AK$1,0))</f>
        <v>37.809139800000004</v>
      </c>
      <c r="O2043" s="57">
        <f t="shared" si="401"/>
        <v>2419.7849472000003</v>
      </c>
      <c r="P2043" s="58">
        <f t="shared" si="402"/>
        <v>417.01257132352941</v>
      </c>
      <c r="Q2043" s="58">
        <f t="shared" si="403"/>
        <v>278.00838088235292</v>
      </c>
      <c r="R2043" s="66">
        <f t="shared" si="404"/>
        <v>42.34623657600001</v>
      </c>
      <c r="S2043" s="64">
        <f t="shared" si="405"/>
        <v>240</v>
      </c>
      <c r="T2043" s="66">
        <f t="shared" si="406"/>
        <v>2702.1311837760004</v>
      </c>
      <c r="U2043" s="68">
        <f t="shared" si="407"/>
        <v>42.220799746500006</v>
      </c>
      <c r="V2043" s="68">
        <f t="shared" si="408"/>
        <v>465.67058543933825</v>
      </c>
      <c r="W2043" s="68">
        <f t="shared" si="409"/>
        <v>310.44705695955884</v>
      </c>
    </row>
    <row r="2044" spans="1:23" x14ac:dyDescent="0.25">
      <c r="A2044" s="1" t="s">
        <v>914</v>
      </c>
      <c r="B2044" s="1" t="s">
        <v>395</v>
      </c>
      <c r="C2044" s="1" t="s">
        <v>589</v>
      </c>
      <c r="D2044" s="1" t="s">
        <v>865</v>
      </c>
      <c r="E2044" s="1" t="s">
        <v>805</v>
      </c>
      <c r="F2044" s="62" t="str">
        <f t="shared" si="398"/>
        <v>64504</v>
      </c>
      <c r="G2044" s="255">
        <v>10620099</v>
      </c>
      <c r="H2044" s="1" t="s">
        <v>386</v>
      </c>
      <c r="I2044" s="61">
        <v>41</v>
      </c>
      <c r="J2044" s="61">
        <v>3</v>
      </c>
      <c r="K2044" s="61">
        <v>8</v>
      </c>
      <c r="L2044" s="69">
        <f t="shared" si="399"/>
        <v>1.23</v>
      </c>
      <c r="M2044" s="69">
        <f t="shared" si="400"/>
        <v>3.28</v>
      </c>
      <c r="N2044" s="56">
        <f>INDEX(Rate_Chart!$A$1:$AK$127,MATCH(Data!J2044,Rate_Chart!$A$1:$A$127,0),MATCH(Data!K2044,Rate_Chart!$A$1:$AK$1,0))</f>
        <v>34.751112000000006</v>
      </c>
      <c r="O2044" s="57">
        <f t="shared" si="401"/>
        <v>1424.7955920000002</v>
      </c>
      <c r="P2044" s="58">
        <f t="shared" si="402"/>
        <v>417.01334400000002</v>
      </c>
      <c r="Q2044" s="58">
        <f t="shared" si="403"/>
        <v>278.00889599999999</v>
      </c>
      <c r="R2044" s="66">
        <f t="shared" si="404"/>
        <v>24.933922860000006</v>
      </c>
      <c r="S2044" s="64">
        <f t="shared" si="405"/>
        <v>153.75</v>
      </c>
      <c r="T2044" s="66">
        <f t="shared" si="406"/>
        <v>1603.4795148600001</v>
      </c>
      <c r="U2044" s="68">
        <f t="shared" si="407"/>
        <v>39.109256460000005</v>
      </c>
      <c r="V2044" s="68">
        <f t="shared" si="408"/>
        <v>469.31107752000003</v>
      </c>
      <c r="W2044" s="68">
        <f t="shared" si="409"/>
        <v>312.87405168000004</v>
      </c>
    </row>
    <row r="2045" spans="1:23" x14ac:dyDescent="0.25">
      <c r="A2045" s="1" t="s">
        <v>915</v>
      </c>
      <c r="B2045" s="1" t="s">
        <v>394</v>
      </c>
      <c r="C2045" s="1" t="s">
        <v>589</v>
      </c>
      <c r="D2045" s="1" t="s">
        <v>865</v>
      </c>
      <c r="E2045" s="1" t="s">
        <v>805</v>
      </c>
      <c r="F2045" s="62" t="str">
        <f t="shared" si="398"/>
        <v>64504</v>
      </c>
      <c r="G2045" s="255">
        <v>10620099</v>
      </c>
      <c r="H2045" s="1" t="s">
        <v>386</v>
      </c>
      <c r="I2045" s="61">
        <v>58</v>
      </c>
      <c r="J2045" s="61">
        <v>3</v>
      </c>
      <c r="K2045" s="61">
        <v>8</v>
      </c>
      <c r="L2045" s="69">
        <f t="shared" si="399"/>
        <v>1.74</v>
      </c>
      <c r="M2045" s="69">
        <f t="shared" si="400"/>
        <v>4.6399999999999997</v>
      </c>
      <c r="N2045" s="56">
        <f>INDEX(Rate_Chart!$A$1:$AK$127,MATCH(Data!J2045,Rate_Chart!$A$1:$A$127,0),MATCH(Data!K2045,Rate_Chart!$A$1:$AK$1,0))</f>
        <v>34.751112000000006</v>
      </c>
      <c r="O2045" s="57">
        <f t="shared" si="401"/>
        <v>2015.5644960000004</v>
      </c>
      <c r="P2045" s="58">
        <f t="shared" si="402"/>
        <v>417.01334400000002</v>
      </c>
      <c r="Q2045" s="58">
        <f t="shared" si="403"/>
        <v>278.00889599999999</v>
      </c>
      <c r="R2045" s="66">
        <f t="shared" si="404"/>
        <v>35.27237868000001</v>
      </c>
      <c r="S2045" s="64">
        <f t="shared" si="405"/>
        <v>217.5</v>
      </c>
      <c r="T2045" s="66">
        <f t="shared" si="406"/>
        <v>2268.3368746800006</v>
      </c>
      <c r="U2045" s="68">
        <f t="shared" si="407"/>
        <v>39.109256460000012</v>
      </c>
      <c r="V2045" s="68">
        <f t="shared" si="408"/>
        <v>469.31107752000008</v>
      </c>
      <c r="W2045" s="68">
        <f t="shared" si="409"/>
        <v>312.87405168000004</v>
      </c>
    </row>
    <row r="2046" spans="1:23" x14ac:dyDescent="0.25">
      <c r="A2046" s="1" t="s">
        <v>915</v>
      </c>
      <c r="B2046" s="1" t="s">
        <v>395</v>
      </c>
      <c r="C2046" s="1" t="s">
        <v>589</v>
      </c>
      <c r="D2046" s="1" t="s">
        <v>865</v>
      </c>
      <c r="E2046" s="1" t="s">
        <v>805</v>
      </c>
      <c r="F2046" s="62" t="str">
        <f t="shared" si="398"/>
        <v>64504</v>
      </c>
      <c r="G2046" s="255">
        <v>10620099</v>
      </c>
      <c r="H2046" s="1" t="s">
        <v>386</v>
      </c>
      <c r="I2046" s="61">
        <v>40</v>
      </c>
      <c r="J2046" s="61">
        <v>3</v>
      </c>
      <c r="K2046" s="61">
        <v>8</v>
      </c>
      <c r="L2046" s="69">
        <f t="shared" si="399"/>
        <v>1.2</v>
      </c>
      <c r="M2046" s="69">
        <f t="shared" si="400"/>
        <v>3.2</v>
      </c>
      <c r="N2046" s="56">
        <f>INDEX(Rate_Chart!$A$1:$AK$127,MATCH(Data!J2046,Rate_Chart!$A$1:$A$127,0),MATCH(Data!K2046,Rate_Chart!$A$1:$AK$1,0))</f>
        <v>34.751112000000006</v>
      </c>
      <c r="O2046" s="57">
        <f t="shared" si="401"/>
        <v>1390.0444800000002</v>
      </c>
      <c r="P2046" s="58">
        <f t="shared" si="402"/>
        <v>417.01334400000002</v>
      </c>
      <c r="Q2046" s="58">
        <f t="shared" si="403"/>
        <v>278.00889599999999</v>
      </c>
      <c r="R2046" s="66">
        <f t="shared" si="404"/>
        <v>24.325778400000008</v>
      </c>
      <c r="S2046" s="64">
        <f t="shared" si="405"/>
        <v>150</v>
      </c>
      <c r="T2046" s="66">
        <f t="shared" si="406"/>
        <v>1564.3702584000002</v>
      </c>
      <c r="U2046" s="68">
        <f t="shared" si="407"/>
        <v>39.109256460000005</v>
      </c>
      <c r="V2046" s="68">
        <f t="shared" si="408"/>
        <v>469.31107752000003</v>
      </c>
      <c r="W2046" s="68">
        <f t="shared" si="409"/>
        <v>312.87405168000004</v>
      </c>
    </row>
    <row r="2047" spans="1:23" x14ac:dyDescent="0.25">
      <c r="A2047" s="1" t="s">
        <v>916</v>
      </c>
      <c r="B2047" s="1" t="s">
        <v>394</v>
      </c>
      <c r="C2047" s="1" t="s">
        <v>589</v>
      </c>
      <c r="D2047" s="1" t="s">
        <v>865</v>
      </c>
      <c r="E2047" s="1" t="s">
        <v>805</v>
      </c>
      <c r="F2047" s="62" t="str">
        <f t="shared" si="398"/>
        <v>64504</v>
      </c>
      <c r="G2047" s="255">
        <v>10620099</v>
      </c>
      <c r="H2047" s="1" t="s">
        <v>386</v>
      </c>
      <c r="I2047" s="61">
        <v>55</v>
      </c>
      <c r="J2047" s="61">
        <v>3</v>
      </c>
      <c r="K2047" s="61">
        <v>8</v>
      </c>
      <c r="L2047" s="69">
        <f t="shared" si="399"/>
        <v>1.65</v>
      </c>
      <c r="M2047" s="69">
        <f t="shared" si="400"/>
        <v>4.4000000000000004</v>
      </c>
      <c r="N2047" s="56">
        <f>INDEX(Rate_Chart!$A$1:$AK$127,MATCH(Data!J2047,Rate_Chart!$A$1:$A$127,0),MATCH(Data!K2047,Rate_Chart!$A$1:$AK$1,0))</f>
        <v>34.751112000000006</v>
      </c>
      <c r="O2047" s="57">
        <f t="shared" si="401"/>
        <v>1911.3111600000004</v>
      </c>
      <c r="P2047" s="58">
        <f t="shared" si="402"/>
        <v>417.01334400000002</v>
      </c>
      <c r="Q2047" s="58">
        <f t="shared" si="403"/>
        <v>278.00889599999999</v>
      </c>
      <c r="R2047" s="66">
        <f t="shared" si="404"/>
        <v>33.447945300000008</v>
      </c>
      <c r="S2047" s="64">
        <f t="shared" si="405"/>
        <v>206.25</v>
      </c>
      <c r="T2047" s="66">
        <f t="shared" si="406"/>
        <v>2151.0091053000006</v>
      </c>
      <c r="U2047" s="68">
        <f t="shared" si="407"/>
        <v>39.109256460000012</v>
      </c>
      <c r="V2047" s="68">
        <f t="shared" si="408"/>
        <v>469.31107752000008</v>
      </c>
      <c r="W2047" s="68">
        <f t="shared" si="409"/>
        <v>312.87405168000004</v>
      </c>
    </row>
    <row r="2048" spans="1:23" x14ac:dyDescent="0.25">
      <c r="A2048" s="1" t="s">
        <v>916</v>
      </c>
      <c r="B2048" s="1" t="s">
        <v>395</v>
      </c>
      <c r="C2048" s="1" t="s">
        <v>589</v>
      </c>
      <c r="D2048" s="1" t="s">
        <v>865</v>
      </c>
      <c r="E2048" s="1" t="s">
        <v>805</v>
      </c>
      <c r="F2048" s="62" t="str">
        <f t="shared" si="398"/>
        <v>64504</v>
      </c>
      <c r="G2048" s="255">
        <v>10620099</v>
      </c>
      <c r="H2048" s="1" t="s">
        <v>386</v>
      </c>
      <c r="I2048" s="61">
        <v>40</v>
      </c>
      <c r="J2048" s="61">
        <v>3</v>
      </c>
      <c r="K2048" s="61">
        <v>8</v>
      </c>
      <c r="L2048" s="69">
        <f t="shared" si="399"/>
        <v>1.2</v>
      </c>
      <c r="M2048" s="69">
        <f t="shared" si="400"/>
        <v>3.2</v>
      </c>
      <c r="N2048" s="56">
        <f>INDEX(Rate_Chart!$A$1:$AK$127,MATCH(Data!J2048,Rate_Chart!$A$1:$A$127,0),MATCH(Data!K2048,Rate_Chart!$A$1:$AK$1,0))</f>
        <v>34.751112000000006</v>
      </c>
      <c r="O2048" s="57">
        <f t="shared" si="401"/>
        <v>1390.0444800000002</v>
      </c>
      <c r="P2048" s="58">
        <f t="shared" si="402"/>
        <v>417.01334400000002</v>
      </c>
      <c r="Q2048" s="58">
        <f t="shared" si="403"/>
        <v>278.00889599999999</v>
      </c>
      <c r="R2048" s="66">
        <f t="shared" si="404"/>
        <v>24.325778400000008</v>
      </c>
      <c r="S2048" s="64">
        <f t="shared" si="405"/>
        <v>150</v>
      </c>
      <c r="T2048" s="66">
        <f t="shared" si="406"/>
        <v>1564.3702584000002</v>
      </c>
      <c r="U2048" s="68">
        <f t="shared" si="407"/>
        <v>39.109256460000005</v>
      </c>
      <c r="V2048" s="68">
        <f t="shared" si="408"/>
        <v>469.31107752000003</v>
      </c>
      <c r="W2048" s="68">
        <f t="shared" si="409"/>
        <v>312.87405168000004</v>
      </c>
    </row>
    <row r="2049" spans="1:23" x14ac:dyDescent="0.25">
      <c r="A2049" s="1" t="s">
        <v>917</v>
      </c>
      <c r="B2049" s="1" t="s">
        <v>394</v>
      </c>
      <c r="C2049" s="1" t="s">
        <v>589</v>
      </c>
      <c r="D2049" s="1" t="s">
        <v>865</v>
      </c>
      <c r="E2049" s="1" t="s">
        <v>805</v>
      </c>
      <c r="F2049" s="62" t="str">
        <f t="shared" si="398"/>
        <v>64504</v>
      </c>
      <c r="G2049" s="255">
        <v>10620099</v>
      </c>
      <c r="H2049" s="1" t="s">
        <v>385</v>
      </c>
      <c r="I2049" s="61">
        <v>56</v>
      </c>
      <c r="J2049" s="61">
        <v>7</v>
      </c>
      <c r="K2049" s="61">
        <v>8.8000000000000007</v>
      </c>
      <c r="L2049" s="69">
        <f t="shared" si="399"/>
        <v>3.92</v>
      </c>
      <c r="M2049" s="69">
        <f t="shared" si="400"/>
        <v>4.9280000000000008</v>
      </c>
      <c r="N2049" s="56">
        <f>INDEX(Rate_Chart!$A$1:$AK$127,MATCH(Data!J2049,Rate_Chart!$A$1:$A$127,0),MATCH(Data!K2049,Rate_Chart!$A$1:$AK$1,0))</f>
        <v>57.865500000000004</v>
      </c>
      <c r="O2049" s="57">
        <f t="shared" si="401"/>
        <v>3240.4680000000003</v>
      </c>
      <c r="P2049" s="58">
        <f t="shared" si="402"/>
        <v>449.73186528497411</v>
      </c>
      <c r="Q2049" s="58">
        <f t="shared" si="403"/>
        <v>299.82124352331607</v>
      </c>
      <c r="R2049" s="66">
        <f t="shared" si="404"/>
        <v>56.708190000000009</v>
      </c>
      <c r="S2049" s="64">
        <f t="shared" si="405"/>
        <v>210</v>
      </c>
      <c r="T2049" s="66">
        <f t="shared" si="406"/>
        <v>3507.1761900000001</v>
      </c>
      <c r="U2049" s="68">
        <f t="shared" si="407"/>
        <v>62.62814625</v>
      </c>
      <c r="V2049" s="68">
        <f t="shared" si="408"/>
        <v>486.74725064766835</v>
      </c>
      <c r="W2049" s="68">
        <f t="shared" si="409"/>
        <v>324.49816709844555</v>
      </c>
    </row>
    <row r="2050" spans="1:23" x14ac:dyDescent="0.25">
      <c r="A2050" s="1" t="s">
        <v>917</v>
      </c>
      <c r="B2050" s="1" t="s">
        <v>395</v>
      </c>
      <c r="C2050" s="1" t="s">
        <v>589</v>
      </c>
      <c r="D2050" s="1" t="s">
        <v>865</v>
      </c>
      <c r="E2050" s="1" t="s">
        <v>805</v>
      </c>
      <c r="F2050" s="62" t="str">
        <f t="shared" si="398"/>
        <v>64504</v>
      </c>
      <c r="G2050" s="255">
        <v>10620099</v>
      </c>
      <c r="H2050" s="1" t="s">
        <v>386</v>
      </c>
      <c r="I2050" s="61">
        <v>41</v>
      </c>
      <c r="J2050" s="61">
        <v>3</v>
      </c>
      <c r="K2050" s="61">
        <v>8</v>
      </c>
      <c r="L2050" s="69">
        <f t="shared" si="399"/>
        <v>1.23</v>
      </c>
      <c r="M2050" s="69">
        <f t="shared" si="400"/>
        <v>3.28</v>
      </c>
      <c r="N2050" s="56">
        <f>INDEX(Rate_Chart!$A$1:$AK$127,MATCH(Data!J2050,Rate_Chart!$A$1:$A$127,0),MATCH(Data!K2050,Rate_Chart!$A$1:$AK$1,0))</f>
        <v>34.751112000000006</v>
      </c>
      <c r="O2050" s="57">
        <f t="shared" si="401"/>
        <v>1424.7955920000002</v>
      </c>
      <c r="P2050" s="58">
        <f t="shared" si="402"/>
        <v>417.01334400000002</v>
      </c>
      <c r="Q2050" s="58">
        <f t="shared" si="403"/>
        <v>278.00889599999999</v>
      </c>
      <c r="R2050" s="66">
        <f t="shared" si="404"/>
        <v>24.933922860000006</v>
      </c>
      <c r="S2050" s="64">
        <f t="shared" si="405"/>
        <v>153.75</v>
      </c>
      <c r="T2050" s="66">
        <f t="shared" si="406"/>
        <v>1603.4795148600001</v>
      </c>
      <c r="U2050" s="68">
        <f t="shared" si="407"/>
        <v>39.109256460000005</v>
      </c>
      <c r="V2050" s="68">
        <f t="shared" si="408"/>
        <v>469.31107752000003</v>
      </c>
      <c r="W2050" s="68">
        <f t="shared" si="409"/>
        <v>312.87405168000004</v>
      </c>
    </row>
    <row r="2051" spans="1:23" x14ac:dyDescent="0.25">
      <c r="A2051" s="1" t="s">
        <v>918</v>
      </c>
      <c r="B2051" s="1" t="s">
        <v>394</v>
      </c>
      <c r="C2051" s="1" t="s">
        <v>589</v>
      </c>
      <c r="D2051" s="1" t="s">
        <v>865</v>
      </c>
      <c r="E2051" s="1" t="s">
        <v>805</v>
      </c>
      <c r="F2051" s="62" t="str">
        <f t="shared" si="398"/>
        <v>64504</v>
      </c>
      <c r="G2051" s="255">
        <v>10620099</v>
      </c>
      <c r="H2051" s="1" t="s">
        <v>386</v>
      </c>
      <c r="I2051" s="61">
        <v>48</v>
      </c>
      <c r="J2051" s="61">
        <v>3</v>
      </c>
      <c r="K2051" s="61">
        <v>8</v>
      </c>
      <c r="L2051" s="69">
        <f t="shared" si="399"/>
        <v>1.44</v>
      </c>
      <c r="M2051" s="69">
        <f t="shared" si="400"/>
        <v>3.84</v>
      </c>
      <c r="N2051" s="56">
        <f>INDEX(Rate_Chart!$A$1:$AK$127,MATCH(Data!J2051,Rate_Chart!$A$1:$A$127,0),MATCH(Data!K2051,Rate_Chart!$A$1:$AK$1,0))</f>
        <v>34.751112000000006</v>
      </c>
      <c r="O2051" s="57">
        <f t="shared" si="401"/>
        <v>1668.0533760000003</v>
      </c>
      <c r="P2051" s="58">
        <f t="shared" si="402"/>
        <v>417.01334400000002</v>
      </c>
      <c r="Q2051" s="58">
        <f t="shared" si="403"/>
        <v>278.00889599999999</v>
      </c>
      <c r="R2051" s="66">
        <f t="shared" si="404"/>
        <v>29.190934080000009</v>
      </c>
      <c r="S2051" s="64">
        <f t="shared" si="405"/>
        <v>180</v>
      </c>
      <c r="T2051" s="66">
        <f t="shared" si="406"/>
        <v>1877.2443100800003</v>
      </c>
      <c r="U2051" s="68">
        <f t="shared" si="407"/>
        <v>39.109256460000005</v>
      </c>
      <c r="V2051" s="68">
        <f t="shared" si="408"/>
        <v>469.31107752000003</v>
      </c>
      <c r="W2051" s="68">
        <f t="shared" si="409"/>
        <v>312.87405168000004</v>
      </c>
    </row>
    <row r="2052" spans="1:23" x14ac:dyDescent="0.25">
      <c r="A2052" s="1" t="s">
        <v>918</v>
      </c>
      <c r="B2052" s="1" t="s">
        <v>395</v>
      </c>
      <c r="C2052" s="1" t="s">
        <v>589</v>
      </c>
      <c r="D2052" s="1" t="s">
        <v>865</v>
      </c>
      <c r="E2052" s="1" t="s">
        <v>805</v>
      </c>
      <c r="F2052" s="62" t="str">
        <f t="shared" si="398"/>
        <v>64504</v>
      </c>
      <c r="G2052" s="255">
        <v>10620099</v>
      </c>
      <c r="H2052" s="1" t="s">
        <v>386</v>
      </c>
      <c r="I2052" s="61">
        <v>40</v>
      </c>
      <c r="J2052" s="61">
        <v>3</v>
      </c>
      <c r="K2052" s="61">
        <v>8</v>
      </c>
      <c r="L2052" s="69">
        <f t="shared" si="399"/>
        <v>1.2</v>
      </c>
      <c r="M2052" s="69">
        <f t="shared" si="400"/>
        <v>3.2</v>
      </c>
      <c r="N2052" s="56">
        <f>INDEX(Rate_Chart!$A$1:$AK$127,MATCH(Data!J2052,Rate_Chart!$A$1:$A$127,0),MATCH(Data!K2052,Rate_Chart!$A$1:$AK$1,0))</f>
        <v>34.751112000000006</v>
      </c>
      <c r="O2052" s="57">
        <f t="shared" si="401"/>
        <v>1390.0444800000002</v>
      </c>
      <c r="P2052" s="58">
        <f t="shared" si="402"/>
        <v>417.01334400000002</v>
      </c>
      <c r="Q2052" s="58">
        <f t="shared" si="403"/>
        <v>278.00889599999999</v>
      </c>
      <c r="R2052" s="66">
        <f t="shared" si="404"/>
        <v>24.325778400000008</v>
      </c>
      <c r="S2052" s="64">
        <f t="shared" si="405"/>
        <v>150</v>
      </c>
      <c r="T2052" s="66">
        <f t="shared" si="406"/>
        <v>1564.3702584000002</v>
      </c>
      <c r="U2052" s="68">
        <f t="shared" si="407"/>
        <v>39.109256460000005</v>
      </c>
      <c r="V2052" s="68">
        <f t="shared" si="408"/>
        <v>469.31107752000003</v>
      </c>
      <c r="W2052" s="68">
        <f t="shared" si="409"/>
        <v>312.87405168000004</v>
      </c>
    </row>
    <row r="2053" spans="1:23" x14ac:dyDescent="0.25">
      <c r="A2053" s="1" t="s">
        <v>882</v>
      </c>
      <c r="B2053" s="1" t="s">
        <v>394</v>
      </c>
      <c r="C2053" s="1" t="s">
        <v>589</v>
      </c>
      <c r="D2053" s="1" t="s">
        <v>865</v>
      </c>
      <c r="E2053" s="1" t="s">
        <v>805</v>
      </c>
      <c r="F2053" s="62" t="str">
        <f t="shared" ref="F2053:F2116" si="410">MID(E2053,2,5)</f>
        <v>64504</v>
      </c>
      <c r="G2053" s="255">
        <v>10620099</v>
      </c>
      <c r="H2053" s="1" t="s">
        <v>386</v>
      </c>
      <c r="I2053" s="61">
        <v>43</v>
      </c>
      <c r="J2053" s="61">
        <v>3.1</v>
      </c>
      <c r="K2053" s="61">
        <v>8</v>
      </c>
      <c r="L2053" s="69">
        <f t="shared" si="399"/>
        <v>1.3330000000000002</v>
      </c>
      <c r="M2053" s="69">
        <f t="shared" si="400"/>
        <v>3.44</v>
      </c>
      <c r="N2053" s="56">
        <f>INDEX(Rate_Chart!$A$1:$AK$127,MATCH(Data!J2053,Rate_Chart!$A$1:$A$127,0),MATCH(Data!K2053,Rate_Chart!$A$1:$AK$1,0))</f>
        <v>35.168112000000008</v>
      </c>
      <c r="O2053" s="57">
        <f t="shared" si="401"/>
        <v>1512.2288160000003</v>
      </c>
      <c r="P2053" s="58">
        <f t="shared" si="402"/>
        <v>417.01318577075102</v>
      </c>
      <c r="Q2053" s="58">
        <f t="shared" si="403"/>
        <v>278.00879051383401</v>
      </c>
      <c r="R2053" s="66">
        <f t="shared" si="404"/>
        <v>26.464004280000008</v>
      </c>
      <c r="S2053" s="64">
        <f t="shared" si="405"/>
        <v>161.25</v>
      </c>
      <c r="T2053" s="66">
        <f t="shared" si="406"/>
        <v>1699.9428202800002</v>
      </c>
      <c r="U2053" s="68">
        <f t="shared" si="407"/>
        <v>39.533553960000006</v>
      </c>
      <c r="V2053" s="68">
        <f t="shared" si="408"/>
        <v>468.77731968379447</v>
      </c>
      <c r="W2053" s="68">
        <f t="shared" si="409"/>
        <v>312.51821312252963</v>
      </c>
    </row>
    <row r="2054" spans="1:23" x14ac:dyDescent="0.25">
      <c r="A2054" s="1" t="s">
        <v>882</v>
      </c>
      <c r="B2054" s="1" t="s">
        <v>395</v>
      </c>
      <c r="C2054" s="1" t="s">
        <v>589</v>
      </c>
      <c r="D2054" s="1" t="s">
        <v>865</v>
      </c>
      <c r="E2054" s="1" t="s">
        <v>805</v>
      </c>
      <c r="F2054" s="62" t="str">
        <f t="shared" si="410"/>
        <v>64504</v>
      </c>
      <c r="G2054" s="255">
        <v>10620099</v>
      </c>
      <c r="H2054" s="1" t="s">
        <v>386</v>
      </c>
      <c r="I2054" s="61">
        <v>30</v>
      </c>
      <c r="J2054" s="61">
        <v>3</v>
      </c>
      <c r="K2054" s="61">
        <v>8</v>
      </c>
      <c r="L2054" s="69">
        <f t="shared" si="399"/>
        <v>0.9</v>
      </c>
      <c r="M2054" s="69">
        <f t="shared" si="400"/>
        <v>2.4</v>
      </c>
      <c r="N2054" s="56">
        <f>INDEX(Rate_Chart!$A$1:$AK$127,MATCH(Data!J2054,Rate_Chart!$A$1:$A$127,0),MATCH(Data!K2054,Rate_Chart!$A$1:$AK$1,0))</f>
        <v>34.751112000000006</v>
      </c>
      <c r="O2054" s="57">
        <f t="shared" si="401"/>
        <v>1042.5333600000001</v>
      </c>
      <c r="P2054" s="58">
        <f t="shared" si="402"/>
        <v>417.01334400000002</v>
      </c>
      <c r="Q2054" s="58">
        <f t="shared" si="403"/>
        <v>278.00889599999999</v>
      </c>
      <c r="R2054" s="66">
        <f t="shared" si="404"/>
        <v>18.244333800000003</v>
      </c>
      <c r="S2054" s="64">
        <f t="shared" si="405"/>
        <v>112.5</v>
      </c>
      <c r="T2054" s="66">
        <f t="shared" si="406"/>
        <v>1173.2776938000002</v>
      </c>
      <c r="U2054" s="68">
        <f t="shared" si="407"/>
        <v>39.109256460000005</v>
      </c>
      <c r="V2054" s="68">
        <f t="shared" si="408"/>
        <v>469.31107752000003</v>
      </c>
      <c r="W2054" s="68">
        <f t="shared" si="409"/>
        <v>312.87405168000004</v>
      </c>
    </row>
    <row r="2055" spans="1:23" x14ac:dyDescent="0.25">
      <c r="A2055" s="1" t="s">
        <v>883</v>
      </c>
      <c r="B2055" s="1" t="s">
        <v>394</v>
      </c>
      <c r="C2055" s="1" t="s">
        <v>589</v>
      </c>
      <c r="D2055" s="1" t="s">
        <v>865</v>
      </c>
      <c r="E2055" s="1" t="s">
        <v>805</v>
      </c>
      <c r="F2055" s="62" t="str">
        <f t="shared" si="410"/>
        <v>64504</v>
      </c>
      <c r="G2055" s="255">
        <v>10620099</v>
      </c>
      <c r="H2055" s="1" t="s">
        <v>386</v>
      </c>
      <c r="I2055" s="61">
        <v>53</v>
      </c>
      <c r="J2055" s="61">
        <v>3</v>
      </c>
      <c r="K2055" s="61">
        <v>8</v>
      </c>
      <c r="L2055" s="69">
        <f t="shared" si="399"/>
        <v>1.59</v>
      </c>
      <c r="M2055" s="69">
        <f t="shared" si="400"/>
        <v>4.24</v>
      </c>
      <c r="N2055" s="56">
        <f>INDEX(Rate_Chart!$A$1:$AK$127,MATCH(Data!J2055,Rate_Chart!$A$1:$A$127,0),MATCH(Data!K2055,Rate_Chart!$A$1:$AK$1,0))</f>
        <v>34.751112000000006</v>
      </c>
      <c r="O2055" s="57">
        <f t="shared" si="401"/>
        <v>1841.8089360000004</v>
      </c>
      <c r="P2055" s="58">
        <f t="shared" si="402"/>
        <v>417.01334400000002</v>
      </c>
      <c r="Q2055" s="58">
        <f t="shared" si="403"/>
        <v>278.00889599999999</v>
      </c>
      <c r="R2055" s="66">
        <f t="shared" si="404"/>
        <v>32.231656380000011</v>
      </c>
      <c r="S2055" s="64">
        <f t="shared" si="405"/>
        <v>198.75</v>
      </c>
      <c r="T2055" s="66">
        <f t="shared" si="406"/>
        <v>2072.7905923800004</v>
      </c>
      <c r="U2055" s="68">
        <f t="shared" si="407"/>
        <v>39.109256460000005</v>
      </c>
      <c r="V2055" s="68">
        <f t="shared" si="408"/>
        <v>469.31107752000003</v>
      </c>
      <c r="W2055" s="68">
        <f t="shared" si="409"/>
        <v>312.87405168000004</v>
      </c>
    </row>
    <row r="2056" spans="1:23" x14ac:dyDescent="0.25">
      <c r="A2056" s="1" t="s">
        <v>883</v>
      </c>
      <c r="B2056" s="1" t="s">
        <v>395</v>
      </c>
      <c r="C2056" s="1" t="s">
        <v>589</v>
      </c>
      <c r="D2056" s="1" t="s">
        <v>865</v>
      </c>
      <c r="E2056" s="1" t="s">
        <v>805</v>
      </c>
      <c r="F2056" s="62" t="str">
        <f t="shared" si="410"/>
        <v>64504</v>
      </c>
      <c r="G2056" s="255">
        <v>10620099</v>
      </c>
      <c r="H2056" s="1" t="s">
        <v>386</v>
      </c>
      <c r="I2056" s="61">
        <v>31</v>
      </c>
      <c r="J2056" s="61">
        <v>3</v>
      </c>
      <c r="K2056" s="61">
        <v>8</v>
      </c>
      <c r="L2056" s="69">
        <f t="shared" si="399"/>
        <v>0.93</v>
      </c>
      <c r="M2056" s="69">
        <f t="shared" si="400"/>
        <v>2.48</v>
      </c>
      <c r="N2056" s="56">
        <f>INDEX(Rate_Chart!$A$1:$AK$127,MATCH(Data!J2056,Rate_Chart!$A$1:$A$127,0),MATCH(Data!K2056,Rate_Chart!$A$1:$AK$1,0))</f>
        <v>34.751112000000006</v>
      </c>
      <c r="O2056" s="57">
        <f t="shared" si="401"/>
        <v>1077.2844720000003</v>
      </c>
      <c r="P2056" s="58">
        <f t="shared" si="402"/>
        <v>417.01334400000002</v>
      </c>
      <c r="Q2056" s="58">
        <f t="shared" si="403"/>
        <v>278.00889599999999</v>
      </c>
      <c r="R2056" s="66">
        <f t="shared" si="404"/>
        <v>18.852478260000005</v>
      </c>
      <c r="S2056" s="64">
        <f t="shared" si="405"/>
        <v>116.25</v>
      </c>
      <c r="T2056" s="66">
        <f t="shared" si="406"/>
        <v>1212.3869502600003</v>
      </c>
      <c r="U2056" s="68">
        <f t="shared" si="407"/>
        <v>39.109256460000012</v>
      </c>
      <c r="V2056" s="68">
        <f t="shared" si="408"/>
        <v>469.31107752000008</v>
      </c>
      <c r="W2056" s="68">
        <f t="shared" si="409"/>
        <v>312.87405168000004</v>
      </c>
    </row>
    <row r="2057" spans="1:23" x14ac:dyDescent="0.25">
      <c r="A2057" s="1" t="s">
        <v>884</v>
      </c>
      <c r="B2057" s="1" t="s">
        <v>395</v>
      </c>
      <c r="C2057" s="1" t="s">
        <v>589</v>
      </c>
      <c r="D2057" s="1" t="s">
        <v>865</v>
      </c>
      <c r="E2057" s="1" t="s">
        <v>805</v>
      </c>
      <c r="F2057" s="62" t="str">
        <f t="shared" si="410"/>
        <v>64504</v>
      </c>
      <c r="G2057" s="255">
        <v>10620099</v>
      </c>
      <c r="H2057" s="1" t="s">
        <v>386</v>
      </c>
      <c r="I2057" s="61">
        <v>36</v>
      </c>
      <c r="J2057" s="61">
        <v>3</v>
      </c>
      <c r="K2057" s="61">
        <v>8</v>
      </c>
      <c r="L2057" s="69">
        <f t="shared" si="399"/>
        <v>1.08</v>
      </c>
      <c r="M2057" s="69">
        <f t="shared" si="400"/>
        <v>2.88</v>
      </c>
      <c r="N2057" s="56">
        <f>INDEX(Rate_Chart!$A$1:$AK$127,MATCH(Data!J2057,Rate_Chart!$A$1:$A$127,0),MATCH(Data!K2057,Rate_Chart!$A$1:$AK$1,0))</f>
        <v>34.751112000000006</v>
      </c>
      <c r="O2057" s="57">
        <f t="shared" si="401"/>
        <v>1251.0400320000003</v>
      </c>
      <c r="P2057" s="58">
        <f t="shared" si="402"/>
        <v>417.01334400000002</v>
      </c>
      <c r="Q2057" s="58">
        <f t="shared" si="403"/>
        <v>278.00889599999999</v>
      </c>
      <c r="R2057" s="66">
        <f t="shared" si="404"/>
        <v>21.893200560000007</v>
      </c>
      <c r="S2057" s="64">
        <f t="shared" si="405"/>
        <v>135</v>
      </c>
      <c r="T2057" s="66">
        <f t="shared" si="406"/>
        <v>1407.9332325600003</v>
      </c>
      <c r="U2057" s="68">
        <f t="shared" si="407"/>
        <v>39.109256460000012</v>
      </c>
      <c r="V2057" s="68">
        <f t="shared" si="408"/>
        <v>469.31107752000008</v>
      </c>
      <c r="W2057" s="68">
        <f t="shared" si="409"/>
        <v>312.87405168000004</v>
      </c>
    </row>
    <row r="2058" spans="1:23" x14ac:dyDescent="0.25">
      <c r="A2058" s="1" t="s">
        <v>885</v>
      </c>
      <c r="B2058" s="1" t="s">
        <v>394</v>
      </c>
      <c r="C2058" s="1" t="s">
        <v>589</v>
      </c>
      <c r="D2058" s="1" t="s">
        <v>865</v>
      </c>
      <c r="E2058" s="1" t="s">
        <v>805</v>
      </c>
      <c r="F2058" s="62" t="str">
        <f t="shared" si="410"/>
        <v>64504</v>
      </c>
      <c r="G2058" s="255">
        <v>10620099</v>
      </c>
      <c r="H2058" s="1" t="s">
        <v>386</v>
      </c>
      <c r="I2058" s="61">
        <v>36</v>
      </c>
      <c r="J2058" s="61">
        <v>3</v>
      </c>
      <c r="K2058" s="61">
        <v>8</v>
      </c>
      <c r="L2058" s="69">
        <f t="shared" si="399"/>
        <v>1.08</v>
      </c>
      <c r="M2058" s="69">
        <f t="shared" si="400"/>
        <v>2.88</v>
      </c>
      <c r="N2058" s="56">
        <f>INDEX(Rate_Chart!$A$1:$AK$127,MATCH(Data!J2058,Rate_Chart!$A$1:$A$127,0),MATCH(Data!K2058,Rate_Chart!$A$1:$AK$1,0))</f>
        <v>34.751112000000006</v>
      </c>
      <c r="O2058" s="57">
        <f t="shared" si="401"/>
        <v>1251.0400320000003</v>
      </c>
      <c r="P2058" s="58">
        <f t="shared" si="402"/>
        <v>417.01334400000002</v>
      </c>
      <c r="Q2058" s="58">
        <f t="shared" si="403"/>
        <v>278.00889599999999</v>
      </c>
      <c r="R2058" s="66">
        <f t="shared" si="404"/>
        <v>21.893200560000007</v>
      </c>
      <c r="S2058" s="64">
        <f t="shared" si="405"/>
        <v>135</v>
      </c>
      <c r="T2058" s="66">
        <f t="shared" si="406"/>
        <v>1407.9332325600003</v>
      </c>
      <c r="U2058" s="68">
        <f t="shared" si="407"/>
        <v>39.109256460000012</v>
      </c>
      <c r="V2058" s="68">
        <f t="shared" si="408"/>
        <v>469.31107752000008</v>
      </c>
      <c r="W2058" s="68">
        <f t="shared" si="409"/>
        <v>312.87405168000004</v>
      </c>
    </row>
    <row r="2059" spans="1:23" x14ac:dyDescent="0.25">
      <c r="A2059" s="1" t="s">
        <v>885</v>
      </c>
      <c r="B2059" s="1" t="s">
        <v>395</v>
      </c>
      <c r="C2059" s="1" t="s">
        <v>589</v>
      </c>
      <c r="D2059" s="1" t="s">
        <v>865</v>
      </c>
      <c r="E2059" s="1" t="s">
        <v>805</v>
      </c>
      <c r="F2059" s="62" t="str">
        <f t="shared" si="410"/>
        <v>64504</v>
      </c>
      <c r="G2059" s="255">
        <v>10620099</v>
      </c>
      <c r="H2059" s="1" t="s">
        <v>386</v>
      </c>
      <c r="I2059" s="61">
        <v>36</v>
      </c>
      <c r="J2059" s="61">
        <v>3</v>
      </c>
      <c r="K2059" s="61">
        <v>8</v>
      </c>
      <c r="L2059" s="69">
        <f t="shared" si="399"/>
        <v>1.08</v>
      </c>
      <c r="M2059" s="69">
        <f t="shared" si="400"/>
        <v>2.88</v>
      </c>
      <c r="N2059" s="56">
        <f>INDEX(Rate_Chart!$A$1:$AK$127,MATCH(Data!J2059,Rate_Chart!$A$1:$A$127,0),MATCH(Data!K2059,Rate_Chart!$A$1:$AK$1,0))</f>
        <v>34.751112000000006</v>
      </c>
      <c r="O2059" s="57">
        <f t="shared" si="401"/>
        <v>1251.0400320000003</v>
      </c>
      <c r="P2059" s="58">
        <f t="shared" si="402"/>
        <v>417.01334400000002</v>
      </c>
      <c r="Q2059" s="58">
        <f t="shared" si="403"/>
        <v>278.00889599999999</v>
      </c>
      <c r="R2059" s="66">
        <f t="shared" si="404"/>
        <v>21.893200560000007</v>
      </c>
      <c r="S2059" s="64">
        <f t="shared" si="405"/>
        <v>135</v>
      </c>
      <c r="T2059" s="66">
        <f t="shared" si="406"/>
        <v>1407.9332325600003</v>
      </c>
      <c r="U2059" s="68">
        <f t="shared" si="407"/>
        <v>39.109256460000012</v>
      </c>
      <c r="V2059" s="68">
        <f t="shared" si="408"/>
        <v>469.31107752000008</v>
      </c>
      <c r="W2059" s="68">
        <f t="shared" si="409"/>
        <v>312.87405168000004</v>
      </c>
    </row>
    <row r="2060" spans="1:23" x14ac:dyDescent="0.25">
      <c r="A2060" s="1" t="s">
        <v>886</v>
      </c>
      <c r="B2060" s="1" t="s">
        <v>394</v>
      </c>
      <c r="C2060" s="1" t="s">
        <v>589</v>
      </c>
      <c r="D2060" s="1" t="s">
        <v>865</v>
      </c>
      <c r="E2060" s="1" t="s">
        <v>805</v>
      </c>
      <c r="F2060" s="62" t="str">
        <f t="shared" si="410"/>
        <v>64504</v>
      </c>
      <c r="G2060" s="255">
        <v>10620099</v>
      </c>
      <c r="H2060" s="1" t="s">
        <v>386</v>
      </c>
      <c r="I2060" s="61">
        <v>46</v>
      </c>
      <c r="J2060" s="61">
        <v>3.1</v>
      </c>
      <c r="K2060" s="61">
        <v>8</v>
      </c>
      <c r="L2060" s="69">
        <f t="shared" si="399"/>
        <v>1.4259999999999999</v>
      </c>
      <c r="M2060" s="69">
        <f t="shared" si="400"/>
        <v>3.68</v>
      </c>
      <c r="N2060" s="56">
        <f>INDEX(Rate_Chart!$A$1:$AK$127,MATCH(Data!J2060,Rate_Chart!$A$1:$A$127,0),MATCH(Data!K2060,Rate_Chart!$A$1:$AK$1,0))</f>
        <v>35.168112000000008</v>
      </c>
      <c r="O2060" s="57">
        <f t="shared" si="401"/>
        <v>1617.7331520000002</v>
      </c>
      <c r="P2060" s="58">
        <f t="shared" si="402"/>
        <v>417.01318577075102</v>
      </c>
      <c r="Q2060" s="58">
        <f t="shared" si="403"/>
        <v>278.00879051383401</v>
      </c>
      <c r="R2060" s="66">
        <f t="shared" si="404"/>
        <v>28.310330160000007</v>
      </c>
      <c r="S2060" s="64">
        <f t="shared" si="405"/>
        <v>172.5</v>
      </c>
      <c r="T2060" s="66">
        <f t="shared" si="406"/>
        <v>1818.5434821600002</v>
      </c>
      <c r="U2060" s="68">
        <f t="shared" si="407"/>
        <v>39.533553960000006</v>
      </c>
      <c r="V2060" s="68">
        <f t="shared" si="408"/>
        <v>468.77731968379447</v>
      </c>
      <c r="W2060" s="68">
        <f t="shared" si="409"/>
        <v>312.51821312252963</v>
      </c>
    </row>
    <row r="2061" spans="1:23" x14ac:dyDescent="0.25">
      <c r="A2061" s="1" t="s">
        <v>886</v>
      </c>
      <c r="B2061" s="1" t="s">
        <v>395</v>
      </c>
      <c r="C2061" s="1" t="s">
        <v>589</v>
      </c>
      <c r="D2061" s="1" t="s">
        <v>865</v>
      </c>
      <c r="E2061" s="1" t="s">
        <v>805</v>
      </c>
      <c r="F2061" s="62" t="str">
        <f t="shared" si="410"/>
        <v>64504</v>
      </c>
      <c r="G2061" s="255">
        <v>10620099</v>
      </c>
      <c r="H2061" s="1" t="s">
        <v>386</v>
      </c>
      <c r="I2061" s="61">
        <v>44</v>
      </c>
      <c r="J2061" s="61">
        <v>3.1</v>
      </c>
      <c r="K2061" s="61">
        <v>8</v>
      </c>
      <c r="L2061" s="69">
        <f t="shared" si="399"/>
        <v>1.3640000000000001</v>
      </c>
      <c r="M2061" s="69">
        <f t="shared" si="400"/>
        <v>3.52</v>
      </c>
      <c r="N2061" s="56">
        <f>INDEX(Rate_Chart!$A$1:$AK$127,MATCH(Data!J2061,Rate_Chart!$A$1:$A$127,0),MATCH(Data!K2061,Rate_Chart!$A$1:$AK$1,0))</f>
        <v>35.168112000000008</v>
      </c>
      <c r="O2061" s="57">
        <f t="shared" si="401"/>
        <v>1547.3969280000003</v>
      </c>
      <c r="P2061" s="58">
        <f t="shared" si="402"/>
        <v>417.01318577075102</v>
      </c>
      <c r="Q2061" s="58">
        <f t="shared" si="403"/>
        <v>278.00879051383401</v>
      </c>
      <c r="R2061" s="66">
        <f t="shared" si="404"/>
        <v>27.07944624000001</v>
      </c>
      <c r="S2061" s="64">
        <f t="shared" si="405"/>
        <v>165</v>
      </c>
      <c r="T2061" s="66">
        <f t="shared" si="406"/>
        <v>1739.4763742400003</v>
      </c>
      <c r="U2061" s="68">
        <f t="shared" si="407"/>
        <v>39.533553960000006</v>
      </c>
      <c r="V2061" s="68">
        <f t="shared" si="408"/>
        <v>468.77731968379447</v>
      </c>
      <c r="W2061" s="68">
        <f t="shared" si="409"/>
        <v>312.51821312252963</v>
      </c>
    </row>
    <row r="2062" spans="1:23" x14ac:dyDescent="0.25">
      <c r="A2062" s="1" t="s">
        <v>887</v>
      </c>
      <c r="B2062" s="1" t="s">
        <v>394</v>
      </c>
      <c r="C2062" s="1" t="s">
        <v>589</v>
      </c>
      <c r="D2062" s="1" t="s">
        <v>865</v>
      </c>
      <c r="E2062" s="1" t="s">
        <v>805</v>
      </c>
      <c r="F2062" s="62" t="str">
        <f t="shared" si="410"/>
        <v>64504</v>
      </c>
      <c r="G2062" s="255">
        <v>10620099</v>
      </c>
      <c r="H2062" s="1" t="s">
        <v>386</v>
      </c>
      <c r="I2062" s="61">
        <v>50</v>
      </c>
      <c r="J2062" s="61">
        <v>3.1</v>
      </c>
      <c r="K2062" s="61">
        <v>8</v>
      </c>
      <c r="L2062" s="69">
        <f t="shared" si="399"/>
        <v>1.55</v>
      </c>
      <c r="M2062" s="69">
        <f t="shared" si="400"/>
        <v>4</v>
      </c>
      <c r="N2062" s="56">
        <f>INDEX(Rate_Chart!$A$1:$AK$127,MATCH(Data!J2062,Rate_Chart!$A$1:$A$127,0),MATCH(Data!K2062,Rate_Chart!$A$1:$AK$1,0))</f>
        <v>35.168112000000008</v>
      </c>
      <c r="O2062" s="57">
        <f t="shared" si="401"/>
        <v>1758.4056000000005</v>
      </c>
      <c r="P2062" s="58">
        <f t="shared" si="402"/>
        <v>417.01318577075102</v>
      </c>
      <c r="Q2062" s="58">
        <f t="shared" si="403"/>
        <v>278.00879051383401</v>
      </c>
      <c r="R2062" s="66">
        <f t="shared" si="404"/>
        <v>30.77209800000001</v>
      </c>
      <c r="S2062" s="64">
        <f t="shared" si="405"/>
        <v>187.5</v>
      </c>
      <c r="T2062" s="66">
        <f t="shared" si="406"/>
        <v>1976.6776980000004</v>
      </c>
      <c r="U2062" s="68">
        <f t="shared" si="407"/>
        <v>39.533553960000006</v>
      </c>
      <c r="V2062" s="68">
        <f t="shared" si="408"/>
        <v>468.77731968379447</v>
      </c>
      <c r="W2062" s="68">
        <f t="shared" si="409"/>
        <v>312.51821312252963</v>
      </c>
    </row>
    <row r="2063" spans="1:23" x14ac:dyDescent="0.25">
      <c r="A2063" s="1" t="s">
        <v>887</v>
      </c>
      <c r="B2063" s="1" t="s">
        <v>395</v>
      </c>
      <c r="C2063" s="1" t="s">
        <v>589</v>
      </c>
      <c r="D2063" s="1" t="s">
        <v>865</v>
      </c>
      <c r="E2063" s="1" t="s">
        <v>805</v>
      </c>
      <c r="F2063" s="62" t="str">
        <f t="shared" si="410"/>
        <v>64504</v>
      </c>
      <c r="G2063" s="255">
        <v>10620099</v>
      </c>
      <c r="H2063" s="1" t="s">
        <v>386</v>
      </c>
      <c r="I2063" s="61">
        <v>40</v>
      </c>
      <c r="J2063" s="61">
        <v>3</v>
      </c>
      <c r="K2063" s="61">
        <v>8</v>
      </c>
      <c r="L2063" s="69">
        <f t="shared" ref="L2063:L2126" si="411">J2063*I2063/100</f>
        <v>1.2</v>
      </c>
      <c r="M2063" s="69">
        <f t="shared" ref="M2063:M2126" si="412">K2063*I2063/100</f>
        <v>3.2</v>
      </c>
      <c r="N2063" s="56">
        <f>INDEX(Rate_Chart!$A$1:$AK$127,MATCH(Data!J2063,Rate_Chart!$A$1:$A$127,0),MATCH(Data!K2063,Rate_Chart!$A$1:$AK$1,0))</f>
        <v>34.751112000000006</v>
      </c>
      <c r="O2063" s="57">
        <f t="shared" ref="O2063:O2126" si="413">N2063*I2063</f>
        <v>1390.0444800000002</v>
      </c>
      <c r="P2063" s="58">
        <f t="shared" ref="P2063:P2126" si="414">N2063/(J2063%+K2063%*2/3)</f>
        <v>417.01334400000002</v>
      </c>
      <c r="Q2063" s="58">
        <f t="shared" ref="Q2063:Q2126" si="415">P2063*2/3</f>
        <v>278.00889599999999</v>
      </c>
      <c r="R2063" s="66">
        <f t="shared" ref="R2063:R2126" si="416">O2063*1.75%</f>
        <v>24.325778400000008</v>
      </c>
      <c r="S2063" s="64">
        <f t="shared" ref="S2063:S2126" si="417">I2063*3.75</f>
        <v>150</v>
      </c>
      <c r="T2063" s="66">
        <f t="shared" ref="T2063:T2126" si="418">R2063+S2063+O2063</f>
        <v>1564.3702584000002</v>
      </c>
      <c r="U2063" s="68">
        <f t="shared" ref="U2063:U2126" si="419">T2063/I2063</f>
        <v>39.109256460000005</v>
      </c>
      <c r="V2063" s="68">
        <f t="shared" ref="V2063:V2126" si="420">U2063/(J2063%+K2063%*2/3)</f>
        <v>469.31107752000003</v>
      </c>
      <c r="W2063" s="68">
        <f t="shared" ref="W2063:W2126" si="421">V2063*2/3</f>
        <v>312.87405168000004</v>
      </c>
    </row>
    <row r="2064" spans="1:23" x14ac:dyDescent="0.25">
      <c r="A2064" s="1" t="s">
        <v>888</v>
      </c>
      <c r="B2064" s="1" t="s">
        <v>394</v>
      </c>
      <c r="C2064" s="1" t="s">
        <v>589</v>
      </c>
      <c r="D2064" s="1" t="s">
        <v>865</v>
      </c>
      <c r="E2064" s="1" t="s">
        <v>805</v>
      </c>
      <c r="F2064" s="62" t="str">
        <f t="shared" si="410"/>
        <v>64504</v>
      </c>
      <c r="G2064" s="255">
        <v>10620099</v>
      </c>
      <c r="H2064" s="1" t="s">
        <v>386</v>
      </c>
      <c r="I2064" s="61">
        <v>56</v>
      </c>
      <c r="J2064" s="61">
        <v>3.3</v>
      </c>
      <c r="K2064" s="61">
        <v>8</v>
      </c>
      <c r="L2064" s="69">
        <f t="shared" si="411"/>
        <v>1.8479999999999999</v>
      </c>
      <c r="M2064" s="69">
        <f t="shared" si="412"/>
        <v>4.4800000000000004</v>
      </c>
      <c r="N2064" s="56">
        <f>INDEX(Rate_Chart!$A$1:$AK$127,MATCH(Data!J2064,Rate_Chart!$A$1:$A$127,0),MATCH(Data!K2064,Rate_Chart!$A$1:$AK$1,0))</f>
        <v>36.002112000000004</v>
      </c>
      <c r="O2064" s="57">
        <f t="shared" si="413"/>
        <v>2016.1182720000002</v>
      </c>
      <c r="P2064" s="58">
        <f t="shared" si="414"/>
        <v>417.01288030888031</v>
      </c>
      <c r="Q2064" s="58">
        <f t="shared" si="415"/>
        <v>278.00858687258687</v>
      </c>
      <c r="R2064" s="66">
        <f t="shared" si="416"/>
        <v>35.282069760000006</v>
      </c>
      <c r="S2064" s="64">
        <f t="shared" si="417"/>
        <v>210</v>
      </c>
      <c r="T2064" s="66">
        <f t="shared" si="418"/>
        <v>2261.4003417600002</v>
      </c>
      <c r="U2064" s="68">
        <f t="shared" si="419"/>
        <v>40.382148960000002</v>
      </c>
      <c r="V2064" s="68">
        <f t="shared" si="420"/>
        <v>467.74689915057911</v>
      </c>
      <c r="W2064" s="68">
        <f t="shared" si="421"/>
        <v>311.83126610038607</v>
      </c>
    </row>
    <row r="2065" spans="1:23" x14ac:dyDescent="0.25">
      <c r="A2065" s="1" t="s">
        <v>888</v>
      </c>
      <c r="B2065" s="1" t="s">
        <v>395</v>
      </c>
      <c r="C2065" s="1" t="s">
        <v>589</v>
      </c>
      <c r="D2065" s="1" t="s">
        <v>865</v>
      </c>
      <c r="E2065" s="1" t="s">
        <v>805</v>
      </c>
      <c r="F2065" s="62" t="str">
        <f t="shared" si="410"/>
        <v>64504</v>
      </c>
      <c r="G2065" s="255">
        <v>10620099</v>
      </c>
      <c r="H2065" s="1" t="s">
        <v>386</v>
      </c>
      <c r="I2065" s="61">
        <v>36</v>
      </c>
      <c r="J2065" s="61">
        <v>3</v>
      </c>
      <c r="K2065" s="61">
        <v>8</v>
      </c>
      <c r="L2065" s="69">
        <f t="shared" si="411"/>
        <v>1.08</v>
      </c>
      <c r="M2065" s="69">
        <f t="shared" si="412"/>
        <v>2.88</v>
      </c>
      <c r="N2065" s="56">
        <f>INDEX(Rate_Chart!$A$1:$AK$127,MATCH(Data!J2065,Rate_Chart!$A$1:$A$127,0),MATCH(Data!K2065,Rate_Chart!$A$1:$AK$1,0))</f>
        <v>34.751112000000006</v>
      </c>
      <c r="O2065" s="57">
        <f t="shared" si="413"/>
        <v>1251.0400320000003</v>
      </c>
      <c r="P2065" s="58">
        <f t="shared" si="414"/>
        <v>417.01334400000002</v>
      </c>
      <c r="Q2065" s="58">
        <f t="shared" si="415"/>
        <v>278.00889599999999</v>
      </c>
      <c r="R2065" s="66">
        <f t="shared" si="416"/>
        <v>21.893200560000007</v>
      </c>
      <c r="S2065" s="64">
        <f t="shared" si="417"/>
        <v>135</v>
      </c>
      <c r="T2065" s="66">
        <f t="shared" si="418"/>
        <v>1407.9332325600003</v>
      </c>
      <c r="U2065" s="68">
        <f t="shared" si="419"/>
        <v>39.109256460000012</v>
      </c>
      <c r="V2065" s="68">
        <f t="shared" si="420"/>
        <v>469.31107752000008</v>
      </c>
      <c r="W2065" s="68">
        <f t="shared" si="421"/>
        <v>312.87405168000004</v>
      </c>
    </row>
    <row r="2066" spans="1:23" x14ac:dyDescent="0.25">
      <c r="A2066" s="1" t="s">
        <v>919</v>
      </c>
      <c r="B2066" s="1" t="s">
        <v>394</v>
      </c>
      <c r="C2066" s="1" t="s">
        <v>589</v>
      </c>
      <c r="D2066" s="1" t="s">
        <v>865</v>
      </c>
      <c r="E2066" s="1" t="s">
        <v>805</v>
      </c>
      <c r="F2066" s="62" t="str">
        <f t="shared" si="410"/>
        <v>64504</v>
      </c>
      <c r="G2066" s="255">
        <v>10620099</v>
      </c>
      <c r="H2066" s="1" t="s">
        <v>386</v>
      </c>
      <c r="I2066" s="61">
        <v>53</v>
      </c>
      <c r="J2066" s="61">
        <v>3.6</v>
      </c>
      <c r="K2066" s="61">
        <v>8</v>
      </c>
      <c r="L2066" s="69">
        <f t="shared" si="411"/>
        <v>1.9080000000000001</v>
      </c>
      <c r="M2066" s="69">
        <f t="shared" si="412"/>
        <v>4.24</v>
      </c>
      <c r="N2066" s="56">
        <f>INDEX(Rate_Chart!$A$1:$AK$127,MATCH(Data!J2066,Rate_Chart!$A$1:$A$127,0),MATCH(Data!K2066,Rate_Chart!$A$1:$AK$1,0))</f>
        <v>37.253112000000009</v>
      </c>
      <c r="O2066" s="57">
        <f t="shared" si="413"/>
        <v>1974.4149360000004</v>
      </c>
      <c r="P2066" s="58">
        <f t="shared" si="414"/>
        <v>417.01244776119404</v>
      </c>
      <c r="Q2066" s="58">
        <f t="shared" si="415"/>
        <v>278.00829850746271</v>
      </c>
      <c r="R2066" s="66">
        <f t="shared" si="416"/>
        <v>34.552261380000012</v>
      </c>
      <c r="S2066" s="64">
        <f t="shared" si="417"/>
        <v>198.75</v>
      </c>
      <c r="T2066" s="66">
        <f t="shared" si="418"/>
        <v>2207.7171973800005</v>
      </c>
      <c r="U2066" s="68">
        <f t="shared" si="419"/>
        <v>41.655041460000007</v>
      </c>
      <c r="V2066" s="68">
        <f t="shared" si="420"/>
        <v>466.28777753731345</v>
      </c>
      <c r="W2066" s="68">
        <f t="shared" si="421"/>
        <v>310.85851835820898</v>
      </c>
    </row>
    <row r="2067" spans="1:23" x14ac:dyDescent="0.25">
      <c r="A2067" s="1" t="s">
        <v>919</v>
      </c>
      <c r="B2067" s="1" t="s">
        <v>395</v>
      </c>
      <c r="C2067" s="1" t="s">
        <v>589</v>
      </c>
      <c r="D2067" s="1" t="s">
        <v>865</v>
      </c>
      <c r="E2067" s="1" t="s">
        <v>805</v>
      </c>
      <c r="F2067" s="62" t="str">
        <f t="shared" si="410"/>
        <v>64504</v>
      </c>
      <c r="G2067" s="255">
        <v>10620099</v>
      </c>
      <c r="H2067" s="1" t="s">
        <v>386</v>
      </c>
      <c r="I2067" s="61">
        <v>38</v>
      </c>
      <c r="J2067" s="61">
        <v>3.1</v>
      </c>
      <c r="K2067" s="61">
        <v>8</v>
      </c>
      <c r="L2067" s="69">
        <f t="shared" si="411"/>
        <v>1.1779999999999999</v>
      </c>
      <c r="M2067" s="69">
        <f t="shared" si="412"/>
        <v>3.04</v>
      </c>
      <c r="N2067" s="56">
        <f>INDEX(Rate_Chart!$A$1:$AK$127,MATCH(Data!J2067,Rate_Chart!$A$1:$A$127,0),MATCH(Data!K2067,Rate_Chart!$A$1:$AK$1,0))</f>
        <v>35.168112000000008</v>
      </c>
      <c r="O2067" s="57">
        <f t="shared" si="413"/>
        <v>1336.3882560000002</v>
      </c>
      <c r="P2067" s="58">
        <f t="shared" si="414"/>
        <v>417.01318577075102</v>
      </c>
      <c r="Q2067" s="58">
        <f t="shared" si="415"/>
        <v>278.00879051383401</v>
      </c>
      <c r="R2067" s="66">
        <f t="shared" si="416"/>
        <v>23.386794480000006</v>
      </c>
      <c r="S2067" s="64">
        <f t="shared" si="417"/>
        <v>142.5</v>
      </c>
      <c r="T2067" s="66">
        <f t="shared" si="418"/>
        <v>1502.2750504800001</v>
      </c>
      <c r="U2067" s="68">
        <f t="shared" si="419"/>
        <v>39.533553960000006</v>
      </c>
      <c r="V2067" s="68">
        <f t="shared" si="420"/>
        <v>468.77731968379447</v>
      </c>
      <c r="W2067" s="68">
        <f t="shared" si="421"/>
        <v>312.51821312252963</v>
      </c>
    </row>
    <row r="2068" spans="1:23" x14ac:dyDescent="0.25">
      <c r="A2068" s="1" t="s">
        <v>920</v>
      </c>
      <c r="B2068" s="1" t="s">
        <v>394</v>
      </c>
      <c r="C2068" s="1" t="s">
        <v>589</v>
      </c>
      <c r="D2068" s="1" t="s">
        <v>865</v>
      </c>
      <c r="E2068" s="1" t="s">
        <v>805</v>
      </c>
      <c r="F2068" s="62" t="str">
        <f t="shared" si="410"/>
        <v>64504</v>
      </c>
      <c r="G2068" s="255">
        <v>10620099</v>
      </c>
      <c r="H2068" s="1" t="s">
        <v>386</v>
      </c>
      <c r="I2068" s="61">
        <v>48</v>
      </c>
      <c r="J2068" s="61">
        <v>3.1</v>
      </c>
      <c r="K2068" s="61">
        <v>8</v>
      </c>
      <c r="L2068" s="69">
        <f t="shared" si="411"/>
        <v>1.4880000000000002</v>
      </c>
      <c r="M2068" s="69">
        <f t="shared" si="412"/>
        <v>3.84</v>
      </c>
      <c r="N2068" s="56">
        <f>INDEX(Rate_Chart!$A$1:$AK$127,MATCH(Data!J2068,Rate_Chart!$A$1:$A$127,0),MATCH(Data!K2068,Rate_Chart!$A$1:$AK$1,0))</f>
        <v>35.168112000000008</v>
      </c>
      <c r="O2068" s="57">
        <f t="shared" si="413"/>
        <v>1688.0693760000004</v>
      </c>
      <c r="P2068" s="58">
        <f t="shared" si="414"/>
        <v>417.01318577075102</v>
      </c>
      <c r="Q2068" s="58">
        <f t="shared" si="415"/>
        <v>278.00879051383401</v>
      </c>
      <c r="R2068" s="66">
        <f t="shared" si="416"/>
        <v>29.54121408000001</v>
      </c>
      <c r="S2068" s="64">
        <f t="shared" si="417"/>
        <v>180</v>
      </c>
      <c r="T2068" s="66">
        <f t="shared" si="418"/>
        <v>1897.6105900800003</v>
      </c>
      <c r="U2068" s="68">
        <f t="shared" si="419"/>
        <v>39.533553960000006</v>
      </c>
      <c r="V2068" s="68">
        <f t="shared" si="420"/>
        <v>468.77731968379447</v>
      </c>
      <c r="W2068" s="68">
        <f t="shared" si="421"/>
        <v>312.51821312252963</v>
      </c>
    </row>
    <row r="2069" spans="1:23" x14ac:dyDescent="0.25">
      <c r="A2069" s="1" t="s">
        <v>922</v>
      </c>
      <c r="B2069" s="1" t="s">
        <v>395</v>
      </c>
      <c r="C2069" s="1" t="s">
        <v>589</v>
      </c>
      <c r="D2069" s="1" t="s">
        <v>865</v>
      </c>
      <c r="E2069" s="1" t="s">
        <v>805</v>
      </c>
      <c r="F2069" s="62" t="str">
        <f t="shared" si="410"/>
        <v>64504</v>
      </c>
      <c r="G2069" s="255">
        <v>10620099</v>
      </c>
      <c r="H2069" s="1" t="s">
        <v>386</v>
      </c>
      <c r="I2069" s="61">
        <v>31</v>
      </c>
      <c r="J2069" s="61">
        <v>3</v>
      </c>
      <c r="K2069" s="61">
        <v>8</v>
      </c>
      <c r="L2069" s="69">
        <f t="shared" si="411"/>
        <v>0.93</v>
      </c>
      <c r="M2069" s="69">
        <f t="shared" si="412"/>
        <v>2.48</v>
      </c>
      <c r="N2069" s="56">
        <f>INDEX(Rate_Chart!$A$1:$AK$127,MATCH(Data!J2069,Rate_Chart!$A$1:$A$127,0),MATCH(Data!K2069,Rate_Chart!$A$1:$AK$1,0))</f>
        <v>34.751112000000006</v>
      </c>
      <c r="O2069" s="57">
        <f t="shared" si="413"/>
        <v>1077.2844720000003</v>
      </c>
      <c r="P2069" s="58">
        <f t="shared" si="414"/>
        <v>417.01334400000002</v>
      </c>
      <c r="Q2069" s="58">
        <f t="shared" si="415"/>
        <v>278.00889599999999</v>
      </c>
      <c r="R2069" s="66">
        <f t="shared" si="416"/>
        <v>18.852478260000005</v>
      </c>
      <c r="S2069" s="64">
        <f t="shared" si="417"/>
        <v>116.25</v>
      </c>
      <c r="T2069" s="66">
        <f t="shared" si="418"/>
        <v>1212.3869502600003</v>
      </c>
      <c r="U2069" s="68">
        <f t="shared" si="419"/>
        <v>39.109256460000012</v>
      </c>
      <c r="V2069" s="68">
        <f t="shared" si="420"/>
        <v>469.31107752000008</v>
      </c>
      <c r="W2069" s="68">
        <f t="shared" si="421"/>
        <v>312.87405168000004</v>
      </c>
    </row>
    <row r="2070" spans="1:23" x14ac:dyDescent="0.25">
      <c r="A2070" s="1" t="s">
        <v>923</v>
      </c>
      <c r="B2070" s="1" t="s">
        <v>394</v>
      </c>
      <c r="C2070" s="1" t="s">
        <v>589</v>
      </c>
      <c r="D2070" s="1" t="s">
        <v>865</v>
      </c>
      <c r="E2070" s="1" t="s">
        <v>805</v>
      </c>
      <c r="F2070" s="62" t="str">
        <f t="shared" si="410"/>
        <v>64504</v>
      </c>
      <c r="G2070" s="255">
        <v>10620099</v>
      </c>
      <c r="H2070" s="1" t="s">
        <v>386</v>
      </c>
      <c r="I2070" s="61">
        <v>23</v>
      </c>
      <c r="J2070" s="61">
        <v>4.0999999999999996</v>
      </c>
      <c r="K2070" s="61">
        <v>8</v>
      </c>
      <c r="L2070" s="69">
        <f t="shared" si="411"/>
        <v>0.94299999999999995</v>
      </c>
      <c r="M2070" s="69">
        <f t="shared" si="412"/>
        <v>1.84</v>
      </c>
      <c r="N2070" s="56">
        <f>INDEX(Rate_Chart!$A$1:$AK$127,MATCH(Data!J2070,Rate_Chart!$A$1:$A$127,0),MATCH(Data!K2070,Rate_Chart!$A$1:$AK$1,0))</f>
        <v>39.338112000000002</v>
      </c>
      <c r="O2070" s="57">
        <f t="shared" si="413"/>
        <v>904.77657600000009</v>
      </c>
      <c r="P2070" s="58">
        <f t="shared" si="414"/>
        <v>417.01178798586579</v>
      </c>
      <c r="Q2070" s="58">
        <f t="shared" si="415"/>
        <v>278.00785865724384</v>
      </c>
      <c r="R2070" s="66">
        <f t="shared" si="416"/>
        <v>15.833590080000002</v>
      </c>
      <c r="S2070" s="64">
        <f t="shared" si="417"/>
        <v>86.25</v>
      </c>
      <c r="T2070" s="66">
        <f t="shared" si="418"/>
        <v>1006.8601660800001</v>
      </c>
      <c r="U2070" s="68">
        <f t="shared" si="419"/>
        <v>43.776528960000007</v>
      </c>
      <c r="V2070" s="68">
        <f t="shared" si="420"/>
        <v>464.06214445229693</v>
      </c>
      <c r="W2070" s="68">
        <f t="shared" si="421"/>
        <v>309.37476296819796</v>
      </c>
    </row>
    <row r="2071" spans="1:23" x14ac:dyDescent="0.25">
      <c r="A2071" s="1" t="s">
        <v>923</v>
      </c>
      <c r="B2071" s="1" t="s">
        <v>395</v>
      </c>
      <c r="C2071" s="1" t="s">
        <v>589</v>
      </c>
      <c r="D2071" s="1" t="s">
        <v>865</v>
      </c>
      <c r="E2071" s="1" t="s">
        <v>805</v>
      </c>
      <c r="F2071" s="62" t="str">
        <f t="shared" si="410"/>
        <v>64504</v>
      </c>
      <c r="G2071" s="255">
        <v>10620099</v>
      </c>
      <c r="H2071" s="1" t="s">
        <v>386</v>
      </c>
      <c r="I2071" s="61">
        <v>23</v>
      </c>
      <c r="J2071" s="61">
        <v>3</v>
      </c>
      <c r="K2071" s="61">
        <v>8</v>
      </c>
      <c r="L2071" s="69">
        <f t="shared" si="411"/>
        <v>0.69</v>
      </c>
      <c r="M2071" s="69">
        <f t="shared" si="412"/>
        <v>1.84</v>
      </c>
      <c r="N2071" s="56">
        <f>INDEX(Rate_Chart!$A$1:$AK$127,MATCH(Data!J2071,Rate_Chart!$A$1:$A$127,0),MATCH(Data!K2071,Rate_Chart!$A$1:$AK$1,0))</f>
        <v>34.751112000000006</v>
      </c>
      <c r="O2071" s="57">
        <f t="shared" si="413"/>
        <v>799.27557600000011</v>
      </c>
      <c r="P2071" s="58">
        <f t="shared" si="414"/>
        <v>417.01334400000002</v>
      </c>
      <c r="Q2071" s="58">
        <f t="shared" si="415"/>
        <v>278.00889599999999</v>
      </c>
      <c r="R2071" s="66">
        <f t="shared" si="416"/>
        <v>13.987322580000003</v>
      </c>
      <c r="S2071" s="64">
        <f t="shared" si="417"/>
        <v>86.25</v>
      </c>
      <c r="T2071" s="66">
        <f t="shared" si="418"/>
        <v>899.51289858000007</v>
      </c>
      <c r="U2071" s="68">
        <f t="shared" si="419"/>
        <v>39.109256460000005</v>
      </c>
      <c r="V2071" s="68">
        <f t="shared" si="420"/>
        <v>469.31107752000003</v>
      </c>
      <c r="W2071" s="68">
        <f t="shared" si="421"/>
        <v>312.87405168000004</v>
      </c>
    </row>
    <row r="2072" spans="1:23" x14ac:dyDescent="0.25">
      <c r="A2072" s="1" t="s">
        <v>924</v>
      </c>
      <c r="B2072" s="1" t="s">
        <v>394</v>
      </c>
      <c r="C2072" s="1" t="s">
        <v>589</v>
      </c>
      <c r="D2072" s="1" t="s">
        <v>865</v>
      </c>
      <c r="E2072" s="1" t="s">
        <v>805</v>
      </c>
      <c r="F2072" s="62" t="str">
        <f t="shared" si="410"/>
        <v>64504</v>
      </c>
      <c r="G2072" s="255">
        <v>10620099</v>
      </c>
      <c r="H2072" s="1" t="s">
        <v>386</v>
      </c>
      <c r="I2072" s="61">
        <v>48</v>
      </c>
      <c r="J2072" s="61">
        <v>3</v>
      </c>
      <c r="K2072" s="61">
        <v>8</v>
      </c>
      <c r="L2072" s="69">
        <f t="shared" si="411"/>
        <v>1.44</v>
      </c>
      <c r="M2072" s="69">
        <f t="shared" si="412"/>
        <v>3.84</v>
      </c>
      <c r="N2072" s="56">
        <f>INDEX(Rate_Chart!$A$1:$AK$127,MATCH(Data!J2072,Rate_Chart!$A$1:$A$127,0),MATCH(Data!K2072,Rate_Chart!$A$1:$AK$1,0))</f>
        <v>34.751112000000006</v>
      </c>
      <c r="O2072" s="57">
        <f t="shared" si="413"/>
        <v>1668.0533760000003</v>
      </c>
      <c r="P2072" s="58">
        <f t="shared" si="414"/>
        <v>417.01334400000002</v>
      </c>
      <c r="Q2072" s="58">
        <f t="shared" si="415"/>
        <v>278.00889599999999</v>
      </c>
      <c r="R2072" s="66">
        <f t="shared" si="416"/>
        <v>29.190934080000009</v>
      </c>
      <c r="S2072" s="64">
        <f t="shared" si="417"/>
        <v>180</v>
      </c>
      <c r="T2072" s="66">
        <f t="shared" si="418"/>
        <v>1877.2443100800003</v>
      </c>
      <c r="U2072" s="68">
        <f t="shared" si="419"/>
        <v>39.109256460000005</v>
      </c>
      <c r="V2072" s="68">
        <f t="shared" si="420"/>
        <v>469.31107752000003</v>
      </c>
      <c r="W2072" s="68">
        <f t="shared" si="421"/>
        <v>312.87405168000004</v>
      </c>
    </row>
    <row r="2073" spans="1:23" x14ac:dyDescent="0.25">
      <c r="A2073" s="1" t="s">
        <v>924</v>
      </c>
      <c r="B2073" s="1" t="s">
        <v>395</v>
      </c>
      <c r="C2073" s="1" t="s">
        <v>589</v>
      </c>
      <c r="D2073" s="1" t="s">
        <v>865</v>
      </c>
      <c r="E2073" s="1" t="s">
        <v>805</v>
      </c>
      <c r="F2073" s="62" t="str">
        <f t="shared" si="410"/>
        <v>64504</v>
      </c>
      <c r="G2073" s="255">
        <v>10620099</v>
      </c>
      <c r="H2073" s="1" t="s">
        <v>386</v>
      </c>
      <c r="I2073" s="61">
        <v>19</v>
      </c>
      <c r="J2073" s="61">
        <v>3</v>
      </c>
      <c r="K2073" s="61">
        <v>8</v>
      </c>
      <c r="L2073" s="69">
        <f t="shared" si="411"/>
        <v>0.56999999999999995</v>
      </c>
      <c r="M2073" s="69">
        <f t="shared" si="412"/>
        <v>1.52</v>
      </c>
      <c r="N2073" s="56">
        <f>INDEX(Rate_Chart!$A$1:$AK$127,MATCH(Data!J2073,Rate_Chart!$A$1:$A$127,0),MATCH(Data!K2073,Rate_Chart!$A$1:$AK$1,0))</f>
        <v>34.751112000000006</v>
      </c>
      <c r="O2073" s="57">
        <f t="shared" si="413"/>
        <v>660.27112800000009</v>
      </c>
      <c r="P2073" s="58">
        <f t="shared" si="414"/>
        <v>417.01334400000002</v>
      </c>
      <c r="Q2073" s="58">
        <f t="shared" si="415"/>
        <v>278.00889599999999</v>
      </c>
      <c r="R2073" s="66">
        <f t="shared" si="416"/>
        <v>11.554744740000002</v>
      </c>
      <c r="S2073" s="64">
        <f t="shared" si="417"/>
        <v>71.25</v>
      </c>
      <c r="T2073" s="66">
        <f t="shared" si="418"/>
        <v>743.07587274000014</v>
      </c>
      <c r="U2073" s="68">
        <f t="shared" si="419"/>
        <v>39.109256460000005</v>
      </c>
      <c r="V2073" s="68">
        <f t="shared" si="420"/>
        <v>469.31107752000003</v>
      </c>
      <c r="W2073" s="68">
        <f t="shared" si="421"/>
        <v>312.87405168000004</v>
      </c>
    </row>
    <row r="2074" spans="1:23" x14ac:dyDescent="0.25">
      <c r="A2074" s="1" t="s">
        <v>921</v>
      </c>
      <c r="B2074" s="1" t="s">
        <v>394</v>
      </c>
      <c r="C2074" s="1" t="s">
        <v>589</v>
      </c>
      <c r="D2074" s="1" t="s">
        <v>593</v>
      </c>
      <c r="E2074" s="1" t="s">
        <v>356</v>
      </c>
      <c r="F2074" s="62" t="str">
        <f t="shared" si="410"/>
        <v>64505</v>
      </c>
      <c r="G2074" s="255">
        <v>10620005</v>
      </c>
      <c r="H2074" s="1" t="s">
        <v>385</v>
      </c>
      <c r="I2074" s="61">
        <v>28</v>
      </c>
      <c r="J2074" s="61">
        <v>8.3000000000000007</v>
      </c>
      <c r="K2074" s="61">
        <v>9</v>
      </c>
      <c r="L2074" s="69">
        <f t="shared" si="411"/>
        <v>2.3240000000000003</v>
      </c>
      <c r="M2074" s="69">
        <f t="shared" si="412"/>
        <v>2.52</v>
      </c>
      <c r="N2074" s="56">
        <f>INDEX(Rate_Chart!$A$1:$AK$127,MATCH(Data!J2074,Rate_Chart!$A$1:$A$127,0),MATCH(Data!K2074,Rate_Chart!$A$1:$AK$1,0))</f>
        <v>69.305000000000007</v>
      </c>
      <c r="O2074" s="57">
        <f t="shared" si="413"/>
        <v>1940.5400000000002</v>
      </c>
      <c r="P2074" s="58">
        <f t="shared" si="414"/>
        <v>484.65034965034965</v>
      </c>
      <c r="Q2074" s="58">
        <f t="shared" si="415"/>
        <v>323.10023310023308</v>
      </c>
      <c r="R2074" s="66">
        <f t="shared" si="416"/>
        <v>33.959450000000004</v>
      </c>
      <c r="S2074" s="64">
        <f t="shared" si="417"/>
        <v>105</v>
      </c>
      <c r="T2074" s="66">
        <f t="shared" si="418"/>
        <v>2079.4994500000003</v>
      </c>
      <c r="U2074" s="68">
        <f t="shared" si="419"/>
        <v>74.267837500000013</v>
      </c>
      <c r="V2074" s="68">
        <f t="shared" si="420"/>
        <v>519.355506993007</v>
      </c>
      <c r="W2074" s="68">
        <f t="shared" si="421"/>
        <v>346.23700466200467</v>
      </c>
    </row>
    <row r="2075" spans="1:23" x14ac:dyDescent="0.25">
      <c r="A2075" s="1" t="s">
        <v>921</v>
      </c>
      <c r="B2075" s="1" t="s">
        <v>395</v>
      </c>
      <c r="C2075" s="1" t="s">
        <v>589</v>
      </c>
      <c r="D2075" s="1" t="s">
        <v>593</v>
      </c>
      <c r="E2075" s="1" t="s">
        <v>356</v>
      </c>
      <c r="F2075" s="62" t="str">
        <f t="shared" si="410"/>
        <v>64505</v>
      </c>
      <c r="G2075" s="255">
        <v>10620005</v>
      </c>
      <c r="H2075" s="1" t="s">
        <v>385</v>
      </c>
      <c r="I2075" s="61">
        <v>31</v>
      </c>
      <c r="J2075" s="61">
        <v>8.1999999999999993</v>
      </c>
      <c r="K2075" s="61">
        <v>9</v>
      </c>
      <c r="L2075" s="69">
        <f t="shared" si="411"/>
        <v>2.5419999999999998</v>
      </c>
      <c r="M2075" s="69">
        <f t="shared" si="412"/>
        <v>2.79</v>
      </c>
      <c r="N2075" s="56">
        <f>INDEX(Rate_Chart!$A$1:$AK$127,MATCH(Data!J2075,Rate_Chart!$A$1:$A$127,0),MATCH(Data!K2075,Rate_Chart!$A$1:$AK$1,0))</f>
        <v>68.469999999999985</v>
      </c>
      <c r="O2075" s="57">
        <f t="shared" si="413"/>
        <v>2122.5699999999997</v>
      </c>
      <c r="P2075" s="58">
        <f t="shared" si="414"/>
        <v>482.18309859154925</v>
      </c>
      <c r="Q2075" s="58">
        <f t="shared" si="415"/>
        <v>321.45539906103284</v>
      </c>
      <c r="R2075" s="66">
        <f t="shared" si="416"/>
        <v>37.144974999999995</v>
      </c>
      <c r="S2075" s="64">
        <f t="shared" si="417"/>
        <v>116.25</v>
      </c>
      <c r="T2075" s="66">
        <f t="shared" si="418"/>
        <v>2275.9649749999999</v>
      </c>
      <c r="U2075" s="68">
        <f t="shared" si="419"/>
        <v>73.418224999999993</v>
      </c>
      <c r="V2075" s="68">
        <f t="shared" si="420"/>
        <v>517.02975352112674</v>
      </c>
      <c r="W2075" s="68">
        <f t="shared" si="421"/>
        <v>344.68650234741784</v>
      </c>
    </row>
    <row r="2076" spans="1:23" x14ac:dyDescent="0.25">
      <c r="A2076" s="1" t="s">
        <v>921</v>
      </c>
      <c r="B2076" s="1" t="s">
        <v>395</v>
      </c>
      <c r="C2076" s="1" t="s">
        <v>589</v>
      </c>
      <c r="D2076" s="1" t="s">
        <v>593</v>
      </c>
      <c r="E2076" s="1" t="s">
        <v>356</v>
      </c>
      <c r="F2076" s="62" t="str">
        <f t="shared" si="410"/>
        <v>64505</v>
      </c>
      <c r="G2076" s="255">
        <v>10620005</v>
      </c>
      <c r="H2076" s="1" t="s">
        <v>386</v>
      </c>
      <c r="I2076" s="61">
        <v>41</v>
      </c>
      <c r="J2076" s="61">
        <v>4</v>
      </c>
      <c r="K2076" s="61">
        <v>8.1999999999999993</v>
      </c>
      <c r="L2076" s="69">
        <f t="shared" si="411"/>
        <v>1.64</v>
      </c>
      <c r="M2076" s="69">
        <f t="shared" si="412"/>
        <v>3.3620000000000001</v>
      </c>
      <c r="N2076" s="56">
        <f>INDEX(Rate_Chart!$A$1:$AK$127,MATCH(Data!J2076,Rate_Chart!$A$1:$A$127,0),MATCH(Data!K2076,Rate_Chart!$A$1:$AK$1,0))</f>
        <v>39.477139800000003</v>
      </c>
      <c r="O2076" s="57">
        <f t="shared" si="413"/>
        <v>1618.5627318000002</v>
      </c>
      <c r="P2076" s="58">
        <f t="shared" si="414"/>
        <v>417.0120401408451</v>
      </c>
      <c r="Q2076" s="58">
        <f t="shared" si="415"/>
        <v>278.00802676056338</v>
      </c>
      <c r="R2076" s="66">
        <f t="shared" si="416"/>
        <v>28.324847806500006</v>
      </c>
      <c r="S2076" s="64">
        <f t="shared" si="417"/>
        <v>153.75</v>
      </c>
      <c r="T2076" s="66">
        <f t="shared" si="418"/>
        <v>1800.6375796065001</v>
      </c>
      <c r="U2076" s="68">
        <f t="shared" si="419"/>
        <v>43.917989746500005</v>
      </c>
      <c r="V2076" s="68">
        <f t="shared" si="420"/>
        <v>463.92242689964797</v>
      </c>
      <c r="W2076" s="68">
        <f t="shared" si="421"/>
        <v>309.28161793309863</v>
      </c>
    </row>
    <row r="2077" spans="1:23" x14ac:dyDescent="0.25">
      <c r="A2077" s="1" t="s">
        <v>902</v>
      </c>
      <c r="B2077" s="1" t="s">
        <v>394</v>
      </c>
      <c r="C2077" s="1" t="s">
        <v>589</v>
      </c>
      <c r="D2077" s="1" t="s">
        <v>593</v>
      </c>
      <c r="E2077" s="1" t="s">
        <v>356</v>
      </c>
      <c r="F2077" s="62" t="str">
        <f t="shared" si="410"/>
        <v>64505</v>
      </c>
      <c r="G2077" s="255">
        <v>10620005</v>
      </c>
      <c r="H2077" s="1" t="s">
        <v>385</v>
      </c>
      <c r="I2077" s="61">
        <v>39</v>
      </c>
      <c r="J2077" s="61">
        <v>8.1</v>
      </c>
      <c r="K2077" s="61">
        <v>9</v>
      </c>
      <c r="L2077" s="69">
        <f t="shared" si="411"/>
        <v>3.1589999999999998</v>
      </c>
      <c r="M2077" s="69">
        <f t="shared" si="412"/>
        <v>3.51</v>
      </c>
      <c r="N2077" s="56">
        <f>INDEX(Rate_Chart!$A$1:$AK$127,MATCH(Data!J2077,Rate_Chart!$A$1:$A$127,0),MATCH(Data!K2077,Rate_Chart!$A$1:$AK$1,0))</f>
        <v>67.635000000000005</v>
      </c>
      <c r="O2077" s="57">
        <f t="shared" si="413"/>
        <v>2637.7650000000003</v>
      </c>
      <c r="P2077" s="58">
        <f t="shared" si="414"/>
        <v>479.68085106382978</v>
      </c>
      <c r="Q2077" s="58">
        <f t="shared" si="415"/>
        <v>319.78723404255317</v>
      </c>
      <c r="R2077" s="66">
        <f t="shared" si="416"/>
        <v>46.160887500000008</v>
      </c>
      <c r="S2077" s="64">
        <f t="shared" si="417"/>
        <v>146.25</v>
      </c>
      <c r="T2077" s="66">
        <f t="shared" si="418"/>
        <v>2830.1758875000005</v>
      </c>
      <c r="U2077" s="68">
        <f t="shared" si="419"/>
        <v>72.568612500000015</v>
      </c>
      <c r="V2077" s="68">
        <f t="shared" si="420"/>
        <v>514.67101063829796</v>
      </c>
      <c r="W2077" s="68">
        <f t="shared" si="421"/>
        <v>343.11400709219862</v>
      </c>
    </row>
    <row r="2078" spans="1:23" x14ac:dyDescent="0.25">
      <c r="A2078" s="1" t="s">
        <v>902</v>
      </c>
      <c r="B2078" s="1" t="s">
        <v>395</v>
      </c>
      <c r="C2078" s="1" t="s">
        <v>589</v>
      </c>
      <c r="D2078" s="1" t="s">
        <v>593</v>
      </c>
      <c r="E2078" s="1" t="s">
        <v>356</v>
      </c>
      <c r="F2078" s="62" t="str">
        <f t="shared" si="410"/>
        <v>64505</v>
      </c>
      <c r="G2078" s="255">
        <v>10620005</v>
      </c>
      <c r="H2078" s="1" t="s">
        <v>385</v>
      </c>
      <c r="I2078" s="61">
        <v>31</v>
      </c>
      <c r="J2078" s="61">
        <v>8</v>
      </c>
      <c r="K2078" s="61">
        <v>9</v>
      </c>
      <c r="L2078" s="69">
        <f t="shared" si="411"/>
        <v>2.48</v>
      </c>
      <c r="M2078" s="69">
        <f t="shared" si="412"/>
        <v>2.79</v>
      </c>
      <c r="N2078" s="56">
        <f>INDEX(Rate_Chart!$A$1:$AK$127,MATCH(Data!J2078,Rate_Chart!$A$1:$A$127,0),MATCH(Data!K2078,Rate_Chart!$A$1:$AK$1,0))</f>
        <v>66.8</v>
      </c>
      <c r="O2078" s="57">
        <f t="shared" si="413"/>
        <v>2070.7999999999997</v>
      </c>
      <c r="P2078" s="58">
        <f t="shared" si="414"/>
        <v>477.14285714285705</v>
      </c>
      <c r="Q2078" s="58">
        <f t="shared" si="415"/>
        <v>318.09523809523802</v>
      </c>
      <c r="R2078" s="66">
        <f t="shared" si="416"/>
        <v>36.238999999999997</v>
      </c>
      <c r="S2078" s="64">
        <f t="shared" si="417"/>
        <v>116.25</v>
      </c>
      <c r="T2078" s="66">
        <f t="shared" si="418"/>
        <v>2223.2889999999998</v>
      </c>
      <c r="U2078" s="68">
        <f t="shared" si="419"/>
        <v>71.718999999999994</v>
      </c>
      <c r="V2078" s="68">
        <f t="shared" si="420"/>
        <v>512.27857142857135</v>
      </c>
      <c r="W2078" s="68">
        <f t="shared" si="421"/>
        <v>341.51904761904757</v>
      </c>
    </row>
    <row r="2079" spans="1:23" x14ac:dyDescent="0.25">
      <c r="A2079" s="1" t="s">
        <v>902</v>
      </c>
      <c r="B2079" s="1" t="s">
        <v>395</v>
      </c>
      <c r="C2079" s="1" t="s">
        <v>589</v>
      </c>
      <c r="D2079" s="1" t="s">
        <v>593</v>
      </c>
      <c r="E2079" s="1" t="s">
        <v>356</v>
      </c>
      <c r="F2079" s="62" t="str">
        <f t="shared" si="410"/>
        <v>64505</v>
      </c>
      <c r="G2079" s="255">
        <v>10620005</v>
      </c>
      <c r="H2079" s="1" t="s">
        <v>386</v>
      </c>
      <c r="I2079" s="61">
        <v>47</v>
      </c>
      <c r="J2079" s="61">
        <v>4</v>
      </c>
      <c r="K2079" s="61">
        <v>8.1</v>
      </c>
      <c r="L2079" s="69">
        <f t="shared" si="411"/>
        <v>1.88</v>
      </c>
      <c r="M2079" s="69">
        <f t="shared" si="412"/>
        <v>3.8069999999999999</v>
      </c>
      <c r="N2079" s="56">
        <f>INDEX(Rate_Chart!$A$1:$AK$127,MATCH(Data!J2079,Rate_Chart!$A$1:$A$127,0),MATCH(Data!K2079,Rate_Chart!$A$1:$AK$1,0))</f>
        <v>39.199125899999999</v>
      </c>
      <c r="O2079" s="57">
        <f t="shared" si="413"/>
        <v>1842.3589173</v>
      </c>
      <c r="P2079" s="58">
        <f t="shared" si="414"/>
        <v>417.01197765957443</v>
      </c>
      <c r="Q2079" s="58">
        <f t="shared" si="415"/>
        <v>278.00798510638293</v>
      </c>
      <c r="R2079" s="66">
        <f t="shared" si="416"/>
        <v>32.241281052750004</v>
      </c>
      <c r="S2079" s="64">
        <f t="shared" si="417"/>
        <v>176.25</v>
      </c>
      <c r="T2079" s="66">
        <f t="shared" si="418"/>
        <v>2050.8501983527499</v>
      </c>
      <c r="U2079" s="68">
        <f t="shared" si="419"/>
        <v>43.635110603249998</v>
      </c>
      <c r="V2079" s="68">
        <f t="shared" si="420"/>
        <v>464.20330428989359</v>
      </c>
      <c r="W2079" s="68">
        <f t="shared" si="421"/>
        <v>309.46886952659571</v>
      </c>
    </row>
    <row r="2080" spans="1:23" x14ac:dyDescent="0.25">
      <c r="A2080" s="1" t="s">
        <v>903</v>
      </c>
      <c r="B2080" s="1" t="s">
        <v>394</v>
      </c>
      <c r="C2080" s="1" t="s">
        <v>589</v>
      </c>
      <c r="D2080" s="1" t="s">
        <v>593</v>
      </c>
      <c r="E2080" s="1" t="s">
        <v>356</v>
      </c>
      <c r="F2080" s="62" t="str">
        <f t="shared" si="410"/>
        <v>64505</v>
      </c>
      <c r="G2080" s="255">
        <v>10620005</v>
      </c>
      <c r="H2080" s="1" t="s">
        <v>385</v>
      </c>
      <c r="I2080" s="61">
        <v>34</v>
      </c>
      <c r="J2080" s="61">
        <v>8.1</v>
      </c>
      <c r="K2080" s="61">
        <v>9</v>
      </c>
      <c r="L2080" s="69">
        <f t="shared" si="411"/>
        <v>2.7539999999999996</v>
      </c>
      <c r="M2080" s="69">
        <f t="shared" si="412"/>
        <v>3.06</v>
      </c>
      <c r="N2080" s="56">
        <f>INDEX(Rate_Chart!$A$1:$AK$127,MATCH(Data!J2080,Rate_Chart!$A$1:$A$127,0),MATCH(Data!K2080,Rate_Chart!$A$1:$AK$1,0))</f>
        <v>67.635000000000005</v>
      </c>
      <c r="O2080" s="57">
        <f t="shared" si="413"/>
        <v>2299.59</v>
      </c>
      <c r="P2080" s="58">
        <f t="shared" si="414"/>
        <v>479.68085106382978</v>
      </c>
      <c r="Q2080" s="58">
        <f t="shared" si="415"/>
        <v>319.78723404255317</v>
      </c>
      <c r="R2080" s="66">
        <f t="shared" si="416"/>
        <v>40.242825000000003</v>
      </c>
      <c r="S2080" s="64">
        <f t="shared" si="417"/>
        <v>127.5</v>
      </c>
      <c r="T2080" s="66">
        <f t="shared" si="418"/>
        <v>2467.332825</v>
      </c>
      <c r="U2080" s="68">
        <f t="shared" si="419"/>
        <v>72.5686125</v>
      </c>
      <c r="V2080" s="68">
        <f t="shared" si="420"/>
        <v>514.67101063829784</v>
      </c>
      <c r="W2080" s="68">
        <f t="shared" si="421"/>
        <v>343.11400709219856</v>
      </c>
    </row>
    <row r="2081" spans="1:23" x14ac:dyDescent="0.25">
      <c r="A2081" s="1" t="s">
        <v>903</v>
      </c>
      <c r="B2081" s="1" t="s">
        <v>395</v>
      </c>
      <c r="C2081" s="1" t="s">
        <v>589</v>
      </c>
      <c r="D2081" s="1" t="s">
        <v>593</v>
      </c>
      <c r="E2081" s="1" t="s">
        <v>356</v>
      </c>
      <c r="F2081" s="62" t="str">
        <f t="shared" si="410"/>
        <v>64505</v>
      </c>
      <c r="G2081" s="255">
        <v>10620005</v>
      </c>
      <c r="H2081" s="1" t="s">
        <v>385</v>
      </c>
      <c r="I2081" s="61">
        <v>35</v>
      </c>
      <c r="J2081" s="61">
        <v>7.9</v>
      </c>
      <c r="K2081" s="61">
        <v>9</v>
      </c>
      <c r="L2081" s="69">
        <f t="shared" si="411"/>
        <v>2.7650000000000001</v>
      </c>
      <c r="M2081" s="69">
        <f t="shared" si="412"/>
        <v>3.15</v>
      </c>
      <c r="N2081" s="56">
        <f>INDEX(Rate_Chart!$A$1:$AK$127,MATCH(Data!J2081,Rate_Chart!$A$1:$A$127,0),MATCH(Data!K2081,Rate_Chart!$A$1:$AK$1,0))</f>
        <v>65.965000000000003</v>
      </c>
      <c r="O2081" s="57">
        <f t="shared" si="413"/>
        <v>2308.7750000000001</v>
      </c>
      <c r="P2081" s="58">
        <f t="shared" si="414"/>
        <v>474.56834532374097</v>
      </c>
      <c r="Q2081" s="58">
        <f t="shared" si="415"/>
        <v>316.37889688249396</v>
      </c>
      <c r="R2081" s="66">
        <f t="shared" si="416"/>
        <v>40.403562500000007</v>
      </c>
      <c r="S2081" s="64">
        <f t="shared" si="417"/>
        <v>131.25</v>
      </c>
      <c r="T2081" s="66">
        <f t="shared" si="418"/>
        <v>2480.4285625000002</v>
      </c>
      <c r="U2081" s="68">
        <f t="shared" si="419"/>
        <v>70.869387500000002</v>
      </c>
      <c r="V2081" s="68">
        <f t="shared" si="420"/>
        <v>509.85170863309349</v>
      </c>
      <c r="W2081" s="68">
        <f t="shared" si="421"/>
        <v>339.901139088729</v>
      </c>
    </row>
    <row r="2082" spans="1:23" x14ac:dyDescent="0.25">
      <c r="A2082" s="1" t="s">
        <v>903</v>
      </c>
      <c r="B2082" s="1" t="s">
        <v>395</v>
      </c>
      <c r="C2082" s="1" t="s">
        <v>589</v>
      </c>
      <c r="D2082" s="1" t="s">
        <v>593</v>
      </c>
      <c r="E2082" s="1" t="s">
        <v>356</v>
      </c>
      <c r="F2082" s="62" t="str">
        <f t="shared" si="410"/>
        <v>64505</v>
      </c>
      <c r="G2082" s="255">
        <v>10620005</v>
      </c>
      <c r="H2082" s="1" t="s">
        <v>386</v>
      </c>
      <c r="I2082" s="61">
        <v>35</v>
      </c>
      <c r="J2082" s="61">
        <v>3.8</v>
      </c>
      <c r="K2082" s="61">
        <v>8.3000000000000007</v>
      </c>
      <c r="L2082" s="69">
        <f t="shared" si="411"/>
        <v>1.33</v>
      </c>
      <c r="M2082" s="69">
        <f t="shared" si="412"/>
        <v>2.9049999999999998</v>
      </c>
      <c r="N2082" s="56">
        <f>INDEX(Rate_Chart!$A$1:$AK$127,MATCH(Data!J2082,Rate_Chart!$A$1:$A$127,0),MATCH(Data!K2082,Rate_Chart!$A$1:$AK$1,0))</f>
        <v>38.921153700000005</v>
      </c>
      <c r="O2082" s="57">
        <f t="shared" si="413"/>
        <v>1362.2403795000002</v>
      </c>
      <c r="P2082" s="58">
        <f t="shared" si="414"/>
        <v>417.01236107142859</v>
      </c>
      <c r="Q2082" s="58">
        <f t="shared" si="415"/>
        <v>278.00824071428571</v>
      </c>
      <c r="R2082" s="66">
        <f t="shared" si="416"/>
        <v>23.839206641250005</v>
      </c>
      <c r="S2082" s="64">
        <f t="shared" si="417"/>
        <v>131.25</v>
      </c>
      <c r="T2082" s="66">
        <f t="shared" si="418"/>
        <v>1517.3295861412503</v>
      </c>
      <c r="U2082" s="68">
        <f t="shared" si="419"/>
        <v>43.352273889750009</v>
      </c>
      <c r="V2082" s="68">
        <f t="shared" si="420"/>
        <v>464.48864881875005</v>
      </c>
      <c r="W2082" s="68">
        <f t="shared" si="421"/>
        <v>309.65909921250005</v>
      </c>
    </row>
    <row r="2083" spans="1:23" x14ac:dyDescent="0.25">
      <c r="A2083" s="1" t="s">
        <v>904</v>
      </c>
      <c r="B2083" s="1" t="s">
        <v>394</v>
      </c>
      <c r="C2083" s="1" t="s">
        <v>589</v>
      </c>
      <c r="D2083" s="1" t="s">
        <v>593</v>
      </c>
      <c r="E2083" s="1" t="s">
        <v>356</v>
      </c>
      <c r="F2083" s="62" t="str">
        <f t="shared" si="410"/>
        <v>64505</v>
      </c>
      <c r="G2083" s="255">
        <v>10620005</v>
      </c>
      <c r="H2083" s="1" t="s">
        <v>385</v>
      </c>
      <c r="I2083" s="61">
        <v>46</v>
      </c>
      <c r="J2083" s="61">
        <v>7.8</v>
      </c>
      <c r="K2083" s="61">
        <v>9</v>
      </c>
      <c r="L2083" s="69">
        <f t="shared" si="411"/>
        <v>3.5880000000000001</v>
      </c>
      <c r="M2083" s="69">
        <f t="shared" si="412"/>
        <v>4.1399999999999997</v>
      </c>
      <c r="N2083" s="56">
        <f>INDEX(Rate_Chart!$A$1:$AK$127,MATCH(Data!J2083,Rate_Chart!$A$1:$A$127,0),MATCH(Data!K2083,Rate_Chart!$A$1:$AK$1,0))</f>
        <v>65.13</v>
      </c>
      <c r="O2083" s="57">
        <f t="shared" si="413"/>
        <v>2995.9799999999996</v>
      </c>
      <c r="P2083" s="58">
        <f t="shared" si="414"/>
        <v>471.95652173913038</v>
      </c>
      <c r="Q2083" s="58">
        <f t="shared" si="415"/>
        <v>314.63768115942025</v>
      </c>
      <c r="R2083" s="66">
        <f t="shared" si="416"/>
        <v>52.429649999999995</v>
      </c>
      <c r="S2083" s="64">
        <f t="shared" si="417"/>
        <v>172.5</v>
      </c>
      <c r="T2083" s="66">
        <f t="shared" si="418"/>
        <v>3220.9096499999996</v>
      </c>
      <c r="U2083" s="68">
        <f t="shared" si="419"/>
        <v>70.019774999999996</v>
      </c>
      <c r="V2083" s="68">
        <f t="shared" si="420"/>
        <v>507.3896739130434</v>
      </c>
      <c r="W2083" s="68">
        <f t="shared" si="421"/>
        <v>338.25978260869562</v>
      </c>
    </row>
    <row r="2084" spans="1:23" x14ac:dyDescent="0.25">
      <c r="A2084" s="1" t="s">
        <v>904</v>
      </c>
      <c r="B2084" s="1" t="s">
        <v>395</v>
      </c>
      <c r="C2084" s="1" t="s">
        <v>589</v>
      </c>
      <c r="D2084" s="1" t="s">
        <v>593</v>
      </c>
      <c r="E2084" s="1" t="s">
        <v>356</v>
      </c>
      <c r="F2084" s="62" t="str">
        <f t="shared" si="410"/>
        <v>64505</v>
      </c>
      <c r="G2084" s="255">
        <v>10620005</v>
      </c>
      <c r="H2084" s="1" t="s">
        <v>385</v>
      </c>
      <c r="I2084" s="61">
        <v>29</v>
      </c>
      <c r="J2084" s="61">
        <v>7.8</v>
      </c>
      <c r="K2084" s="61">
        <v>9</v>
      </c>
      <c r="L2084" s="69">
        <f t="shared" si="411"/>
        <v>2.262</v>
      </c>
      <c r="M2084" s="69">
        <f t="shared" si="412"/>
        <v>2.61</v>
      </c>
      <c r="N2084" s="56">
        <f>INDEX(Rate_Chart!$A$1:$AK$127,MATCH(Data!J2084,Rate_Chart!$A$1:$A$127,0),MATCH(Data!K2084,Rate_Chart!$A$1:$AK$1,0))</f>
        <v>65.13</v>
      </c>
      <c r="O2084" s="57">
        <f t="shared" si="413"/>
        <v>1888.77</v>
      </c>
      <c r="P2084" s="58">
        <f t="shared" si="414"/>
        <v>471.95652173913038</v>
      </c>
      <c r="Q2084" s="58">
        <f t="shared" si="415"/>
        <v>314.63768115942025</v>
      </c>
      <c r="R2084" s="66">
        <f t="shared" si="416"/>
        <v>33.053475000000006</v>
      </c>
      <c r="S2084" s="64">
        <f t="shared" si="417"/>
        <v>108.75</v>
      </c>
      <c r="T2084" s="66">
        <f t="shared" si="418"/>
        <v>2030.5734749999999</v>
      </c>
      <c r="U2084" s="68">
        <f t="shared" si="419"/>
        <v>70.019774999999996</v>
      </c>
      <c r="V2084" s="68">
        <f t="shared" si="420"/>
        <v>507.3896739130434</v>
      </c>
      <c r="W2084" s="68">
        <f t="shared" si="421"/>
        <v>338.25978260869562</v>
      </c>
    </row>
    <row r="2085" spans="1:23" x14ac:dyDescent="0.25">
      <c r="A2085" s="1" t="s">
        <v>905</v>
      </c>
      <c r="B2085" s="1" t="s">
        <v>394</v>
      </c>
      <c r="C2085" s="1" t="s">
        <v>589</v>
      </c>
      <c r="D2085" s="1" t="s">
        <v>593</v>
      </c>
      <c r="E2085" s="1" t="s">
        <v>356</v>
      </c>
      <c r="F2085" s="62" t="str">
        <f t="shared" si="410"/>
        <v>64505</v>
      </c>
      <c r="G2085" s="255">
        <v>10620005</v>
      </c>
      <c r="H2085" s="1" t="s">
        <v>385</v>
      </c>
      <c r="I2085" s="61">
        <v>46</v>
      </c>
      <c r="J2085" s="61">
        <v>7.5</v>
      </c>
      <c r="K2085" s="61">
        <v>8.9</v>
      </c>
      <c r="L2085" s="69">
        <f t="shared" si="411"/>
        <v>3.45</v>
      </c>
      <c r="M2085" s="69">
        <f t="shared" si="412"/>
        <v>4.0940000000000003</v>
      </c>
      <c r="N2085" s="56">
        <f>INDEX(Rate_Chart!$A$1:$AK$127,MATCH(Data!J2085,Rate_Chart!$A$1:$A$127,0),MATCH(Data!K2085,Rate_Chart!$A$1:$AK$1,0))</f>
        <v>61.998750000000001</v>
      </c>
      <c r="O2085" s="57">
        <f t="shared" si="413"/>
        <v>2851.9425000000001</v>
      </c>
      <c r="P2085" s="58">
        <f t="shared" si="414"/>
        <v>461.52915632754343</v>
      </c>
      <c r="Q2085" s="58">
        <f t="shared" si="415"/>
        <v>307.68610421836229</v>
      </c>
      <c r="R2085" s="66">
        <f t="shared" si="416"/>
        <v>49.908993750000008</v>
      </c>
      <c r="S2085" s="64">
        <f t="shared" si="417"/>
        <v>172.5</v>
      </c>
      <c r="T2085" s="66">
        <f t="shared" si="418"/>
        <v>3074.3514937499999</v>
      </c>
      <c r="U2085" s="68">
        <f t="shared" si="419"/>
        <v>66.833728124999993</v>
      </c>
      <c r="V2085" s="68">
        <f t="shared" si="420"/>
        <v>497.52154931761783</v>
      </c>
      <c r="W2085" s="68">
        <f t="shared" si="421"/>
        <v>331.68103287841188</v>
      </c>
    </row>
    <row r="2086" spans="1:23" x14ac:dyDescent="0.25">
      <c r="A2086" s="1" t="s">
        <v>905</v>
      </c>
      <c r="B2086" s="1" t="s">
        <v>395</v>
      </c>
      <c r="C2086" s="1" t="s">
        <v>589</v>
      </c>
      <c r="D2086" s="1" t="s">
        <v>593</v>
      </c>
      <c r="E2086" s="1" t="s">
        <v>356</v>
      </c>
      <c r="F2086" s="62" t="str">
        <f t="shared" si="410"/>
        <v>64505</v>
      </c>
      <c r="G2086" s="255">
        <v>10620005</v>
      </c>
      <c r="H2086" s="1" t="s">
        <v>385</v>
      </c>
      <c r="I2086" s="61">
        <v>31</v>
      </c>
      <c r="J2086" s="61">
        <v>7.8</v>
      </c>
      <c r="K2086" s="61">
        <v>9</v>
      </c>
      <c r="L2086" s="69">
        <f t="shared" si="411"/>
        <v>2.4179999999999997</v>
      </c>
      <c r="M2086" s="69">
        <f t="shared" si="412"/>
        <v>2.79</v>
      </c>
      <c r="N2086" s="56">
        <f>INDEX(Rate_Chart!$A$1:$AK$127,MATCH(Data!J2086,Rate_Chart!$A$1:$A$127,0),MATCH(Data!K2086,Rate_Chart!$A$1:$AK$1,0))</f>
        <v>65.13</v>
      </c>
      <c r="O2086" s="57">
        <f t="shared" si="413"/>
        <v>2019.0299999999997</v>
      </c>
      <c r="P2086" s="58">
        <f t="shared" si="414"/>
        <v>471.95652173913038</v>
      </c>
      <c r="Q2086" s="58">
        <f t="shared" si="415"/>
        <v>314.63768115942025</v>
      </c>
      <c r="R2086" s="66">
        <f t="shared" si="416"/>
        <v>35.333024999999999</v>
      </c>
      <c r="S2086" s="64">
        <f t="shared" si="417"/>
        <v>116.25</v>
      </c>
      <c r="T2086" s="66">
        <f t="shared" si="418"/>
        <v>2170.6130249999997</v>
      </c>
      <c r="U2086" s="68">
        <f t="shared" si="419"/>
        <v>70.019774999999996</v>
      </c>
      <c r="V2086" s="68">
        <f t="shared" si="420"/>
        <v>507.3896739130434</v>
      </c>
      <c r="W2086" s="68">
        <f t="shared" si="421"/>
        <v>338.25978260869562</v>
      </c>
    </row>
    <row r="2087" spans="1:23" x14ac:dyDescent="0.25">
      <c r="A2087" s="1" t="s">
        <v>906</v>
      </c>
      <c r="B2087" s="1" t="s">
        <v>394</v>
      </c>
      <c r="C2087" s="1" t="s">
        <v>589</v>
      </c>
      <c r="D2087" s="1" t="s">
        <v>593</v>
      </c>
      <c r="E2087" s="1" t="s">
        <v>356</v>
      </c>
      <c r="F2087" s="62" t="str">
        <f t="shared" si="410"/>
        <v>64505</v>
      </c>
      <c r="G2087" s="255">
        <v>10620005</v>
      </c>
      <c r="H2087" s="1" t="s">
        <v>385</v>
      </c>
      <c r="I2087" s="61">
        <v>32</v>
      </c>
      <c r="J2087" s="61">
        <v>8.4</v>
      </c>
      <c r="K2087" s="61">
        <v>9</v>
      </c>
      <c r="L2087" s="69">
        <f t="shared" si="411"/>
        <v>2.6880000000000002</v>
      </c>
      <c r="M2087" s="69">
        <f t="shared" si="412"/>
        <v>2.88</v>
      </c>
      <c r="N2087" s="56">
        <f>INDEX(Rate_Chart!$A$1:$AK$127,MATCH(Data!J2087,Rate_Chart!$A$1:$A$127,0),MATCH(Data!K2087,Rate_Chart!$A$1:$AK$1,0))</f>
        <v>70.14</v>
      </c>
      <c r="O2087" s="57">
        <f t="shared" si="413"/>
        <v>2244.48</v>
      </c>
      <c r="P2087" s="58">
        <f t="shared" si="414"/>
        <v>487.08333333333326</v>
      </c>
      <c r="Q2087" s="58">
        <f t="shared" si="415"/>
        <v>324.72222222222217</v>
      </c>
      <c r="R2087" s="66">
        <f t="shared" si="416"/>
        <v>39.278400000000005</v>
      </c>
      <c r="S2087" s="64">
        <f t="shared" si="417"/>
        <v>120</v>
      </c>
      <c r="T2087" s="66">
        <f t="shared" si="418"/>
        <v>2403.7584000000002</v>
      </c>
      <c r="U2087" s="68">
        <f t="shared" si="419"/>
        <v>75.117450000000005</v>
      </c>
      <c r="V2087" s="68">
        <f t="shared" si="420"/>
        <v>521.64895833333333</v>
      </c>
      <c r="W2087" s="68">
        <f t="shared" si="421"/>
        <v>347.76597222222222</v>
      </c>
    </row>
    <row r="2088" spans="1:23" x14ac:dyDescent="0.25">
      <c r="A2088" s="1" t="s">
        <v>906</v>
      </c>
      <c r="B2088" s="1" t="s">
        <v>394</v>
      </c>
      <c r="C2088" s="1" t="s">
        <v>589</v>
      </c>
      <c r="D2088" s="1" t="s">
        <v>593</v>
      </c>
      <c r="E2088" s="1" t="s">
        <v>356</v>
      </c>
      <c r="F2088" s="62" t="str">
        <f t="shared" si="410"/>
        <v>64505</v>
      </c>
      <c r="G2088" s="255">
        <v>10620005</v>
      </c>
      <c r="H2088" s="1" t="s">
        <v>386</v>
      </c>
      <c r="I2088" s="61">
        <v>8</v>
      </c>
      <c r="J2088" s="61">
        <v>4.7</v>
      </c>
      <c r="K2088" s="61">
        <v>8.5</v>
      </c>
      <c r="L2088" s="69">
        <f t="shared" si="411"/>
        <v>0.376</v>
      </c>
      <c r="M2088" s="69">
        <f t="shared" si="412"/>
        <v>0.68</v>
      </c>
      <c r="N2088" s="56">
        <f>INDEX(Rate_Chart!$A$1:$AK$127,MATCH(Data!J2088,Rate_Chart!$A$1:$A$127,0),MATCH(Data!K2088,Rate_Chart!$A$1:$AK$1,0))</f>
        <v>43.2301815</v>
      </c>
      <c r="O2088" s="57">
        <f t="shared" si="413"/>
        <v>345.841452</v>
      </c>
      <c r="P2088" s="58">
        <f t="shared" si="414"/>
        <v>417.01139710610931</v>
      </c>
      <c r="Q2088" s="58">
        <f t="shared" si="415"/>
        <v>278.00759807073956</v>
      </c>
      <c r="R2088" s="66">
        <f t="shared" si="416"/>
        <v>6.052225410000001</v>
      </c>
      <c r="S2088" s="64">
        <f t="shared" si="417"/>
        <v>30</v>
      </c>
      <c r="T2088" s="66">
        <f t="shared" si="418"/>
        <v>381.89367741000001</v>
      </c>
      <c r="U2088" s="68">
        <f t="shared" si="419"/>
        <v>47.736709676250001</v>
      </c>
      <c r="V2088" s="68">
        <f t="shared" si="420"/>
        <v>460.48272999598072</v>
      </c>
      <c r="W2088" s="68">
        <f t="shared" si="421"/>
        <v>306.98848666398715</v>
      </c>
    </row>
    <row r="2089" spans="1:23" x14ac:dyDescent="0.25">
      <c r="A2089" s="1" t="s">
        <v>906</v>
      </c>
      <c r="B2089" s="1" t="s">
        <v>395</v>
      </c>
      <c r="C2089" s="1" t="s">
        <v>589</v>
      </c>
      <c r="D2089" s="1" t="s">
        <v>593</v>
      </c>
      <c r="E2089" s="1" t="s">
        <v>356</v>
      </c>
      <c r="F2089" s="62" t="str">
        <f t="shared" si="410"/>
        <v>64505</v>
      </c>
      <c r="G2089" s="255">
        <v>10620005</v>
      </c>
      <c r="H2089" s="1" t="s">
        <v>385</v>
      </c>
      <c r="I2089" s="61">
        <v>27</v>
      </c>
      <c r="J2089" s="61">
        <v>8</v>
      </c>
      <c r="K2089" s="61">
        <v>9</v>
      </c>
      <c r="L2089" s="69">
        <f t="shared" si="411"/>
        <v>2.16</v>
      </c>
      <c r="M2089" s="69">
        <f t="shared" si="412"/>
        <v>2.4300000000000002</v>
      </c>
      <c r="N2089" s="56">
        <f>INDEX(Rate_Chart!$A$1:$AK$127,MATCH(Data!J2089,Rate_Chart!$A$1:$A$127,0),MATCH(Data!K2089,Rate_Chart!$A$1:$AK$1,0))</f>
        <v>66.8</v>
      </c>
      <c r="O2089" s="57">
        <f t="shared" si="413"/>
        <v>1803.6</v>
      </c>
      <c r="P2089" s="58">
        <f t="shared" si="414"/>
        <v>477.14285714285705</v>
      </c>
      <c r="Q2089" s="58">
        <f t="shared" si="415"/>
        <v>318.09523809523802</v>
      </c>
      <c r="R2089" s="66">
        <f t="shared" si="416"/>
        <v>31.563000000000002</v>
      </c>
      <c r="S2089" s="64">
        <f t="shared" si="417"/>
        <v>101.25</v>
      </c>
      <c r="T2089" s="66">
        <f t="shared" si="418"/>
        <v>1936.413</v>
      </c>
      <c r="U2089" s="68">
        <f t="shared" si="419"/>
        <v>71.718999999999994</v>
      </c>
      <c r="V2089" s="68">
        <f t="shared" si="420"/>
        <v>512.27857142857135</v>
      </c>
      <c r="W2089" s="68">
        <f t="shared" si="421"/>
        <v>341.51904761904757</v>
      </c>
    </row>
    <row r="2090" spans="1:23" x14ac:dyDescent="0.25">
      <c r="A2090" s="1" t="s">
        <v>906</v>
      </c>
      <c r="B2090" s="1" t="s">
        <v>395</v>
      </c>
      <c r="C2090" s="1" t="s">
        <v>589</v>
      </c>
      <c r="D2090" s="1" t="s">
        <v>593</v>
      </c>
      <c r="E2090" s="1" t="s">
        <v>356</v>
      </c>
      <c r="F2090" s="62" t="str">
        <f t="shared" si="410"/>
        <v>64505</v>
      </c>
      <c r="G2090" s="255">
        <v>10620005</v>
      </c>
      <c r="H2090" s="1" t="s">
        <v>386</v>
      </c>
      <c r="I2090" s="61">
        <v>34</v>
      </c>
      <c r="J2090" s="61">
        <v>3.9</v>
      </c>
      <c r="K2090" s="61">
        <v>8.1999999999999993</v>
      </c>
      <c r="L2090" s="69">
        <f t="shared" si="411"/>
        <v>1.3259999999999998</v>
      </c>
      <c r="M2090" s="69">
        <f t="shared" si="412"/>
        <v>2.7879999999999994</v>
      </c>
      <c r="N2090" s="56">
        <f>INDEX(Rate_Chart!$A$1:$AK$127,MATCH(Data!J2090,Rate_Chart!$A$1:$A$127,0),MATCH(Data!K2090,Rate_Chart!$A$1:$AK$1,0))</f>
        <v>39.060139800000002</v>
      </c>
      <c r="O2090" s="57">
        <f t="shared" si="413"/>
        <v>1328.0447532000001</v>
      </c>
      <c r="P2090" s="58">
        <f t="shared" si="414"/>
        <v>417.01216868327407</v>
      </c>
      <c r="Q2090" s="58">
        <f t="shared" si="415"/>
        <v>278.00811245551603</v>
      </c>
      <c r="R2090" s="66">
        <f t="shared" si="416"/>
        <v>23.240783181000005</v>
      </c>
      <c r="S2090" s="64">
        <f t="shared" si="417"/>
        <v>127.5</v>
      </c>
      <c r="T2090" s="66">
        <f t="shared" si="418"/>
        <v>1478.7855363810002</v>
      </c>
      <c r="U2090" s="68">
        <f t="shared" si="419"/>
        <v>43.493692246500004</v>
      </c>
      <c r="V2090" s="68">
        <f t="shared" si="420"/>
        <v>464.34546882384348</v>
      </c>
      <c r="W2090" s="68">
        <f t="shared" si="421"/>
        <v>309.5636458825623</v>
      </c>
    </row>
    <row r="2091" spans="1:23" x14ac:dyDescent="0.25">
      <c r="A2091" s="1" t="s">
        <v>907</v>
      </c>
      <c r="B2091" s="1" t="s">
        <v>394</v>
      </c>
      <c r="C2091" s="1" t="s">
        <v>589</v>
      </c>
      <c r="D2091" s="1" t="s">
        <v>593</v>
      </c>
      <c r="E2091" s="1" t="s">
        <v>356</v>
      </c>
      <c r="F2091" s="62" t="str">
        <f t="shared" si="410"/>
        <v>64505</v>
      </c>
      <c r="G2091" s="255">
        <v>10620005</v>
      </c>
      <c r="H2091" s="1" t="s">
        <v>385</v>
      </c>
      <c r="I2091" s="61">
        <v>39</v>
      </c>
      <c r="J2091" s="61">
        <v>7.8</v>
      </c>
      <c r="K2091" s="61">
        <v>9</v>
      </c>
      <c r="L2091" s="69">
        <f t="shared" si="411"/>
        <v>3.0419999999999998</v>
      </c>
      <c r="M2091" s="69">
        <f t="shared" si="412"/>
        <v>3.51</v>
      </c>
      <c r="N2091" s="56">
        <f>INDEX(Rate_Chart!$A$1:$AK$127,MATCH(Data!J2091,Rate_Chart!$A$1:$A$127,0),MATCH(Data!K2091,Rate_Chart!$A$1:$AK$1,0))</f>
        <v>65.13</v>
      </c>
      <c r="O2091" s="57">
        <f t="shared" si="413"/>
        <v>2540.0699999999997</v>
      </c>
      <c r="P2091" s="58">
        <f t="shared" si="414"/>
        <v>471.95652173913038</v>
      </c>
      <c r="Q2091" s="58">
        <f t="shared" si="415"/>
        <v>314.63768115942025</v>
      </c>
      <c r="R2091" s="66">
        <f t="shared" si="416"/>
        <v>44.451225000000001</v>
      </c>
      <c r="S2091" s="64">
        <f t="shared" si="417"/>
        <v>146.25</v>
      </c>
      <c r="T2091" s="66">
        <f t="shared" si="418"/>
        <v>2730.7712249999995</v>
      </c>
      <c r="U2091" s="68">
        <f t="shared" si="419"/>
        <v>70.019774999999981</v>
      </c>
      <c r="V2091" s="68">
        <f t="shared" si="420"/>
        <v>507.38967391304328</v>
      </c>
      <c r="W2091" s="68">
        <f t="shared" si="421"/>
        <v>338.2597826086955</v>
      </c>
    </row>
    <row r="2092" spans="1:23" x14ac:dyDescent="0.25">
      <c r="A2092" s="1" t="s">
        <v>907</v>
      </c>
      <c r="B2092" s="1" t="s">
        <v>395</v>
      </c>
      <c r="C2092" s="1" t="s">
        <v>589</v>
      </c>
      <c r="D2092" s="1" t="s">
        <v>593</v>
      </c>
      <c r="E2092" s="1" t="s">
        <v>356</v>
      </c>
      <c r="F2092" s="62" t="str">
        <f t="shared" si="410"/>
        <v>64505</v>
      </c>
      <c r="G2092" s="255">
        <v>10620005</v>
      </c>
      <c r="H2092" s="1" t="s">
        <v>385</v>
      </c>
      <c r="I2092" s="61">
        <v>24</v>
      </c>
      <c r="J2092" s="61">
        <v>8</v>
      </c>
      <c r="K2092" s="61">
        <v>9</v>
      </c>
      <c r="L2092" s="69">
        <f t="shared" si="411"/>
        <v>1.92</v>
      </c>
      <c r="M2092" s="69">
        <f t="shared" si="412"/>
        <v>2.16</v>
      </c>
      <c r="N2092" s="56">
        <f>INDEX(Rate_Chart!$A$1:$AK$127,MATCH(Data!J2092,Rate_Chart!$A$1:$A$127,0),MATCH(Data!K2092,Rate_Chart!$A$1:$AK$1,0))</f>
        <v>66.8</v>
      </c>
      <c r="O2092" s="57">
        <f t="shared" si="413"/>
        <v>1603.1999999999998</v>
      </c>
      <c r="P2092" s="58">
        <f t="shared" si="414"/>
        <v>477.14285714285705</v>
      </c>
      <c r="Q2092" s="58">
        <f t="shared" si="415"/>
        <v>318.09523809523802</v>
      </c>
      <c r="R2092" s="66">
        <f t="shared" si="416"/>
        <v>28.056000000000001</v>
      </c>
      <c r="S2092" s="64">
        <f t="shared" si="417"/>
        <v>90</v>
      </c>
      <c r="T2092" s="66">
        <f t="shared" si="418"/>
        <v>1721.2559999999999</v>
      </c>
      <c r="U2092" s="68">
        <f t="shared" si="419"/>
        <v>71.718999999999994</v>
      </c>
      <c r="V2092" s="68">
        <f t="shared" si="420"/>
        <v>512.27857142857135</v>
      </c>
      <c r="W2092" s="68">
        <f t="shared" si="421"/>
        <v>341.51904761904757</v>
      </c>
    </row>
    <row r="2093" spans="1:23" x14ac:dyDescent="0.25">
      <c r="A2093" s="1" t="s">
        <v>907</v>
      </c>
      <c r="B2093" s="1" t="s">
        <v>395</v>
      </c>
      <c r="C2093" s="1" t="s">
        <v>589</v>
      </c>
      <c r="D2093" s="1" t="s">
        <v>593</v>
      </c>
      <c r="E2093" s="1" t="s">
        <v>356</v>
      </c>
      <c r="F2093" s="62" t="str">
        <f t="shared" si="410"/>
        <v>64505</v>
      </c>
      <c r="G2093" s="255">
        <v>10620005</v>
      </c>
      <c r="H2093" s="1" t="s">
        <v>386</v>
      </c>
      <c r="I2093" s="61">
        <v>34</v>
      </c>
      <c r="J2093" s="61">
        <v>4</v>
      </c>
      <c r="K2093" s="61">
        <v>8.1999999999999993</v>
      </c>
      <c r="L2093" s="69">
        <f t="shared" si="411"/>
        <v>1.36</v>
      </c>
      <c r="M2093" s="69">
        <f t="shared" si="412"/>
        <v>2.7879999999999994</v>
      </c>
      <c r="N2093" s="56">
        <f>INDEX(Rate_Chart!$A$1:$AK$127,MATCH(Data!J2093,Rate_Chart!$A$1:$A$127,0),MATCH(Data!K2093,Rate_Chart!$A$1:$AK$1,0))</f>
        <v>39.477139800000003</v>
      </c>
      <c r="O2093" s="57">
        <f t="shared" si="413"/>
        <v>1342.2227532000002</v>
      </c>
      <c r="P2093" s="58">
        <f t="shared" si="414"/>
        <v>417.0120401408451</v>
      </c>
      <c r="Q2093" s="58">
        <f t="shared" si="415"/>
        <v>278.00802676056338</v>
      </c>
      <c r="R2093" s="66">
        <f t="shared" si="416"/>
        <v>23.488898181000007</v>
      </c>
      <c r="S2093" s="64">
        <f t="shared" si="417"/>
        <v>127.5</v>
      </c>
      <c r="T2093" s="66">
        <f t="shared" si="418"/>
        <v>1493.2116513810001</v>
      </c>
      <c r="U2093" s="68">
        <f t="shared" si="419"/>
        <v>43.917989746500005</v>
      </c>
      <c r="V2093" s="68">
        <f t="shared" si="420"/>
        <v>463.92242689964797</v>
      </c>
      <c r="W2093" s="68">
        <f t="shared" si="421"/>
        <v>309.28161793309863</v>
      </c>
    </row>
    <row r="2094" spans="1:23" x14ac:dyDescent="0.25">
      <c r="A2094" s="1" t="s">
        <v>908</v>
      </c>
      <c r="B2094" s="1" t="s">
        <v>394</v>
      </c>
      <c r="C2094" s="1" t="s">
        <v>589</v>
      </c>
      <c r="D2094" s="1" t="s">
        <v>593</v>
      </c>
      <c r="E2094" s="1" t="s">
        <v>356</v>
      </c>
      <c r="F2094" s="62" t="str">
        <f t="shared" si="410"/>
        <v>64505</v>
      </c>
      <c r="G2094" s="255">
        <v>10620005</v>
      </c>
      <c r="H2094" s="1" t="s">
        <v>385</v>
      </c>
      <c r="I2094" s="61">
        <v>39</v>
      </c>
      <c r="J2094" s="61">
        <v>8</v>
      </c>
      <c r="K2094" s="61">
        <v>9</v>
      </c>
      <c r="L2094" s="69">
        <f t="shared" si="411"/>
        <v>3.12</v>
      </c>
      <c r="M2094" s="69">
        <f t="shared" si="412"/>
        <v>3.51</v>
      </c>
      <c r="N2094" s="56">
        <f>INDEX(Rate_Chart!$A$1:$AK$127,MATCH(Data!J2094,Rate_Chart!$A$1:$A$127,0),MATCH(Data!K2094,Rate_Chart!$A$1:$AK$1,0))</f>
        <v>66.8</v>
      </c>
      <c r="O2094" s="57">
        <f t="shared" si="413"/>
        <v>2605.1999999999998</v>
      </c>
      <c r="P2094" s="58">
        <f t="shared" si="414"/>
        <v>477.14285714285705</v>
      </c>
      <c r="Q2094" s="58">
        <f t="shared" si="415"/>
        <v>318.09523809523802</v>
      </c>
      <c r="R2094" s="66">
        <f t="shared" si="416"/>
        <v>45.591000000000001</v>
      </c>
      <c r="S2094" s="64">
        <f t="shared" si="417"/>
        <v>146.25</v>
      </c>
      <c r="T2094" s="66">
        <f t="shared" si="418"/>
        <v>2797.0409999999997</v>
      </c>
      <c r="U2094" s="68">
        <f t="shared" si="419"/>
        <v>71.718999999999994</v>
      </c>
      <c r="V2094" s="68">
        <f t="shared" si="420"/>
        <v>512.27857142857135</v>
      </c>
      <c r="W2094" s="68">
        <f t="shared" si="421"/>
        <v>341.51904761904757</v>
      </c>
    </row>
    <row r="2095" spans="1:23" x14ac:dyDescent="0.25">
      <c r="A2095" s="1" t="s">
        <v>908</v>
      </c>
      <c r="B2095" s="1" t="s">
        <v>395</v>
      </c>
      <c r="C2095" s="1" t="s">
        <v>589</v>
      </c>
      <c r="D2095" s="1" t="s">
        <v>593</v>
      </c>
      <c r="E2095" s="1" t="s">
        <v>356</v>
      </c>
      <c r="F2095" s="62" t="str">
        <f t="shared" si="410"/>
        <v>64505</v>
      </c>
      <c r="G2095" s="255">
        <v>10620005</v>
      </c>
      <c r="H2095" s="1" t="s">
        <v>385</v>
      </c>
      <c r="I2095" s="61">
        <v>36</v>
      </c>
      <c r="J2095" s="61">
        <v>7.9</v>
      </c>
      <c r="K2095" s="61">
        <v>9</v>
      </c>
      <c r="L2095" s="69">
        <f t="shared" si="411"/>
        <v>2.8440000000000003</v>
      </c>
      <c r="M2095" s="69">
        <f t="shared" si="412"/>
        <v>3.24</v>
      </c>
      <c r="N2095" s="56">
        <f>INDEX(Rate_Chart!$A$1:$AK$127,MATCH(Data!J2095,Rate_Chart!$A$1:$A$127,0),MATCH(Data!K2095,Rate_Chart!$A$1:$AK$1,0))</f>
        <v>65.965000000000003</v>
      </c>
      <c r="O2095" s="57">
        <f t="shared" si="413"/>
        <v>2374.7400000000002</v>
      </c>
      <c r="P2095" s="58">
        <f t="shared" si="414"/>
        <v>474.56834532374097</v>
      </c>
      <c r="Q2095" s="58">
        <f t="shared" si="415"/>
        <v>316.37889688249396</v>
      </c>
      <c r="R2095" s="66">
        <f t="shared" si="416"/>
        <v>41.557950000000005</v>
      </c>
      <c r="S2095" s="64">
        <f t="shared" si="417"/>
        <v>135</v>
      </c>
      <c r="T2095" s="66">
        <f t="shared" si="418"/>
        <v>2551.2979500000001</v>
      </c>
      <c r="U2095" s="68">
        <f t="shared" si="419"/>
        <v>70.869387500000002</v>
      </c>
      <c r="V2095" s="68">
        <f t="shared" si="420"/>
        <v>509.85170863309349</v>
      </c>
      <c r="W2095" s="68">
        <f t="shared" si="421"/>
        <v>339.901139088729</v>
      </c>
    </row>
    <row r="2096" spans="1:23" x14ac:dyDescent="0.25">
      <c r="A2096" s="1" t="s">
        <v>908</v>
      </c>
      <c r="B2096" s="1" t="s">
        <v>395</v>
      </c>
      <c r="C2096" s="1" t="s">
        <v>589</v>
      </c>
      <c r="D2096" s="1" t="s">
        <v>593</v>
      </c>
      <c r="E2096" s="1" t="s">
        <v>356</v>
      </c>
      <c r="F2096" s="62" t="str">
        <f t="shared" si="410"/>
        <v>64505</v>
      </c>
      <c r="G2096" s="255">
        <v>10620005</v>
      </c>
      <c r="H2096" s="1" t="s">
        <v>386</v>
      </c>
      <c r="I2096" s="61">
        <v>26</v>
      </c>
      <c r="J2096" s="61">
        <v>3.2</v>
      </c>
      <c r="K2096" s="61">
        <v>8.1</v>
      </c>
      <c r="L2096" s="69">
        <f t="shared" si="411"/>
        <v>0.83200000000000007</v>
      </c>
      <c r="M2096" s="69">
        <f t="shared" si="412"/>
        <v>2.1059999999999999</v>
      </c>
      <c r="N2096" s="56">
        <f>INDEX(Rate_Chart!$A$1:$AK$127,MATCH(Data!J2096,Rate_Chart!$A$1:$A$127,0),MATCH(Data!K2096,Rate_Chart!$A$1:$AK$1,0))</f>
        <v>35.8631259</v>
      </c>
      <c r="O2096" s="57">
        <f t="shared" si="413"/>
        <v>932.4412734</v>
      </c>
      <c r="P2096" s="58">
        <f t="shared" si="414"/>
        <v>417.01309186046512</v>
      </c>
      <c r="Q2096" s="58">
        <f t="shared" si="415"/>
        <v>278.00872790697673</v>
      </c>
      <c r="R2096" s="66">
        <f t="shared" si="416"/>
        <v>16.3177222845</v>
      </c>
      <c r="S2096" s="64">
        <f t="shared" si="417"/>
        <v>97.5</v>
      </c>
      <c r="T2096" s="66">
        <f t="shared" si="418"/>
        <v>1046.2589956845</v>
      </c>
      <c r="U2096" s="68">
        <f t="shared" si="419"/>
        <v>40.24073060325</v>
      </c>
      <c r="V2096" s="68">
        <f t="shared" si="420"/>
        <v>467.91547213081401</v>
      </c>
      <c r="W2096" s="68">
        <f t="shared" si="421"/>
        <v>311.94364808720934</v>
      </c>
    </row>
    <row r="2097" spans="1:23" x14ac:dyDescent="0.25">
      <c r="A2097" s="1" t="s">
        <v>909</v>
      </c>
      <c r="B2097" s="1" t="s">
        <v>394</v>
      </c>
      <c r="C2097" s="1" t="s">
        <v>589</v>
      </c>
      <c r="D2097" s="1" t="s">
        <v>593</v>
      </c>
      <c r="E2097" s="1" t="s">
        <v>356</v>
      </c>
      <c r="F2097" s="62" t="str">
        <f t="shared" si="410"/>
        <v>64505</v>
      </c>
      <c r="G2097" s="255">
        <v>10620005</v>
      </c>
      <c r="H2097" s="1" t="s">
        <v>385</v>
      </c>
      <c r="I2097" s="61">
        <v>32</v>
      </c>
      <c r="J2097" s="61">
        <v>8.4</v>
      </c>
      <c r="K2097" s="61">
        <v>9</v>
      </c>
      <c r="L2097" s="69">
        <f t="shared" si="411"/>
        <v>2.6880000000000002</v>
      </c>
      <c r="M2097" s="69">
        <f t="shared" si="412"/>
        <v>2.88</v>
      </c>
      <c r="N2097" s="56">
        <f>INDEX(Rate_Chart!$A$1:$AK$127,MATCH(Data!J2097,Rate_Chart!$A$1:$A$127,0),MATCH(Data!K2097,Rate_Chart!$A$1:$AK$1,0))</f>
        <v>70.14</v>
      </c>
      <c r="O2097" s="57">
        <f t="shared" si="413"/>
        <v>2244.48</v>
      </c>
      <c r="P2097" s="58">
        <f t="shared" si="414"/>
        <v>487.08333333333326</v>
      </c>
      <c r="Q2097" s="58">
        <f t="shared" si="415"/>
        <v>324.72222222222217</v>
      </c>
      <c r="R2097" s="66">
        <f t="shared" si="416"/>
        <v>39.278400000000005</v>
      </c>
      <c r="S2097" s="64">
        <f t="shared" si="417"/>
        <v>120</v>
      </c>
      <c r="T2097" s="66">
        <f t="shared" si="418"/>
        <v>2403.7584000000002</v>
      </c>
      <c r="U2097" s="68">
        <f t="shared" si="419"/>
        <v>75.117450000000005</v>
      </c>
      <c r="V2097" s="68">
        <f t="shared" si="420"/>
        <v>521.64895833333333</v>
      </c>
      <c r="W2097" s="68">
        <f t="shared" si="421"/>
        <v>347.76597222222222</v>
      </c>
    </row>
    <row r="2098" spans="1:23" x14ac:dyDescent="0.25">
      <c r="A2098" s="1" t="s">
        <v>909</v>
      </c>
      <c r="B2098" s="1" t="s">
        <v>395</v>
      </c>
      <c r="C2098" s="1" t="s">
        <v>589</v>
      </c>
      <c r="D2098" s="1" t="s">
        <v>593</v>
      </c>
      <c r="E2098" s="1" t="s">
        <v>356</v>
      </c>
      <c r="F2098" s="62" t="str">
        <f t="shared" si="410"/>
        <v>64505</v>
      </c>
      <c r="G2098" s="255">
        <v>10620005</v>
      </c>
      <c r="H2098" s="1" t="s">
        <v>385</v>
      </c>
      <c r="I2098" s="61">
        <v>28</v>
      </c>
      <c r="J2098" s="61">
        <v>8</v>
      </c>
      <c r="K2098" s="61">
        <v>9</v>
      </c>
      <c r="L2098" s="69">
        <f t="shared" si="411"/>
        <v>2.2400000000000002</v>
      </c>
      <c r="M2098" s="69">
        <f t="shared" si="412"/>
        <v>2.52</v>
      </c>
      <c r="N2098" s="56">
        <f>INDEX(Rate_Chart!$A$1:$AK$127,MATCH(Data!J2098,Rate_Chart!$A$1:$A$127,0),MATCH(Data!K2098,Rate_Chart!$A$1:$AK$1,0))</f>
        <v>66.8</v>
      </c>
      <c r="O2098" s="57">
        <f t="shared" si="413"/>
        <v>1870.3999999999999</v>
      </c>
      <c r="P2098" s="58">
        <f t="shared" si="414"/>
        <v>477.14285714285705</v>
      </c>
      <c r="Q2098" s="58">
        <f t="shared" si="415"/>
        <v>318.09523809523802</v>
      </c>
      <c r="R2098" s="66">
        <f t="shared" si="416"/>
        <v>32.731999999999999</v>
      </c>
      <c r="S2098" s="64">
        <f t="shared" si="417"/>
        <v>105</v>
      </c>
      <c r="T2098" s="66">
        <f t="shared" si="418"/>
        <v>2008.1319999999998</v>
      </c>
      <c r="U2098" s="68">
        <f t="shared" si="419"/>
        <v>71.718999999999994</v>
      </c>
      <c r="V2098" s="68">
        <f t="shared" si="420"/>
        <v>512.27857142857135</v>
      </c>
      <c r="W2098" s="68">
        <f t="shared" si="421"/>
        <v>341.51904761904757</v>
      </c>
    </row>
    <row r="2099" spans="1:23" x14ac:dyDescent="0.25">
      <c r="A2099" s="1" t="s">
        <v>909</v>
      </c>
      <c r="B2099" s="1" t="s">
        <v>395</v>
      </c>
      <c r="C2099" s="1" t="s">
        <v>589</v>
      </c>
      <c r="D2099" s="1" t="s">
        <v>593</v>
      </c>
      <c r="E2099" s="1" t="s">
        <v>356</v>
      </c>
      <c r="F2099" s="62" t="str">
        <f t="shared" si="410"/>
        <v>64505</v>
      </c>
      <c r="G2099" s="255">
        <v>10620005</v>
      </c>
      <c r="H2099" s="1" t="s">
        <v>386</v>
      </c>
      <c r="I2099" s="61">
        <v>29</v>
      </c>
      <c r="J2099" s="61">
        <v>4</v>
      </c>
      <c r="K2099" s="61">
        <v>8.1</v>
      </c>
      <c r="L2099" s="69">
        <f t="shared" si="411"/>
        <v>1.1599999999999999</v>
      </c>
      <c r="M2099" s="69">
        <f t="shared" si="412"/>
        <v>2.3489999999999998</v>
      </c>
      <c r="N2099" s="56">
        <f>INDEX(Rate_Chart!$A$1:$AK$127,MATCH(Data!J2099,Rate_Chart!$A$1:$A$127,0),MATCH(Data!K2099,Rate_Chart!$A$1:$AK$1,0))</f>
        <v>39.199125899999999</v>
      </c>
      <c r="O2099" s="57">
        <f t="shared" si="413"/>
        <v>1136.7746511</v>
      </c>
      <c r="P2099" s="58">
        <f t="shared" si="414"/>
        <v>417.01197765957443</v>
      </c>
      <c r="Q2099" s="58">
        <f t="shared" si="415"/>
        <v>278.00798510638293</v>
      </c>
      <c r="R2099" s="66">
        <f t="shared" si="416"/>
        <v>19.893556394250002</v>
      </c>
      <c r="S2099" s="64">
        <f t="shared" si="417"/>
        <v>108.75</v>
      </c>
      <c r="T2099" s="66">
        <f t="shared" si="418"/>
        <v>1265.4182074942501</v>
      </c>
      <c r="U2099" s="68">
        <f t="shared" si="419"/>
        <v>43.635110603249998</v>
      </c>
      <c r="V2099" s="68">
        <f t="shared" si="420"/>
        <v>464.20330428989359</v>
      </c>
      <c r="W2099" s="68">
        <f t="shared" si="421"/>
        <v>309.46886952659571</v>
      </c>
    </row>
    <row r="2100" spans="1:23" x14ac:dyDescent="0.25">
      <c r="A2100" s="1" t="s">
        <v>910</v>
      </c>
      <c r="B2100" s="1" t="s">
        <v>394</v>
      </c>
      <c r="C2100" s="1" t="s">
        <v>589</v>
      </c>
      <c r="D2100" s="1" t="s">
        <v>593</v>
      </c>
      <c r="E2100" s="1" t="s">
        <v>356</v>
      </c>
      <c r="F2100" s="62" t="str">
        <f t="shared" si="410"/>
        <v>64505</v>
      </c>
      <c r="G2100" s="255">
        <v>10620005</v>
      </c>
      <c r="H2100" s="1" t="s">
        <v>385</v>
      </c>
      <c r="I2100" s="61">
        <v>31</v>
      </c>
      <c r="J2100" s="61">
        <v>8.4</v>
      </c>
      <c r="K2100" s="61">
        <v>9</v>
      </c>
      <c r="L2100" s="69">
        <f t="shared" si="411"/>
        <v>2.6040000000000005</v>
      </c>
      <c r="M2100" s="69">
        <f t="shared" si="412"/>
        <v>2.79</v>
      </c>
      <c r="N2100" s="56">
        <f>INDEX(Rate_Chart!$A$1:$AK$127,MATCH(Data!J2100,Rate_Chart!$A$1:$A$127,0),MATCH(Data!K2100,Rate_Chart!$A$1:$AK$1,0))</f>
        <v>70.14</v>
      </c>
      <c r="O2100" s="57">
        <f t="shared" si="413"/>
        <v>2174.34</v>
      </c>
      <c r="P2100" s="58">
        <f t="shared" si="414"/>
        <v>487.08333333333326</v>
      </c>
      <c r="Q2100" s="58">
        <f t="shared" si="415"/>
        <v>324.72222222222217</v>
      </c>
      <c r="R2100" s="66">
        <f t="shared" si="416"/>
        <v>38.050950000000007</v>
      </c>
      <c r="S2100" s="64">
        <f t="shared" si="417"/>
        <v>116.25</v>
      </c>
      <c r="T2100" s="66">
        <f t="shared" si="418"/>
        <v>2328.64095</v>
      </c>
      <c r="U2100" s="68">
        <f t="shared" si="419"/>
        <v>75.117450000000005</v>
      </c>
      <c r="V2100" s="68">
        <f t="shared" si="420"/>
        <v>521.64895833333333</v>
      </c>
      <c r="W2100" s="68">
        <f t="shared" si="421"/>
        <v>347.76597222222222</v>
      </c>
    </row>
    <row r="2101" spans="1:23" x14ac:dyDescent="0.25">
      <c r="A2101" s="1" t="s">
        <v>910</v>
      </c>
      <c r="B2101" s="1" t="s">
        <v>395</v>
      </c>
      <c r="C2101" s="1" t="s">
        <v>589</v>
      </c>
      <c r="D2101" s="1" t="s">
        <v>593</v>
      </c>
      <c r="E2101" s="1" t="s">
        <v>356</v>
      </c>
      <c r="F2101" s="62" t="str">
        <f t="shared" si="410"/>
        <v>64505</v>
      </c>
      <c r="G2101" s="255">
        <v>10620005</v>
      </c>
      <c r="H2101" s="1" t="s">
        <v>385</v>
      </c>
      <c r="I2101" s="61">
        <v>38</v>
      </c>
      <c r="J2101" s="61">
        <v>7.7</v>
      </c>
      <c r="K2101" s="61">
        <v>8.8000000000000007</v>
      </c>
      <c r="L2101" s="69">
        <f t="shared" si="411"/>
        <v>2.9260000000000002</v>
      </c>
      <c r="M2101" s="69">
        <f t="shared" si="412"/>
        <v>3.3440000000000003</v>
      </c>
      <c r="N2101" s="56">
        <f>INDEX(Rate_Chart!$A$1:$AK$127,MATCH(Data!J2101,Rate_Chart!$A$1:$A$127,0),MATCH(Data!K2101,Rate_Chart!$A$1:$AK$1,0))</f>
        <v>63.652050000000003</v>
      </c>
      <c r="O2101" s="57">
        <f t="shared" si="413"/>
        <v>2418.7779</v>
      </c>
      <c r="P2101" s="58">
        <f t="shared" si="414"/>
        <v>469.17972972972979</v>
      </c>
      <c r="Q2101" s="58">
        <f t="shared" si="415"/>
        <v>312.78648648648652</v>
      </c>
      <c r="R2101" s="66">
        <f t="shared" si="416"/>
        <v>42.328613250000004</v>
      </c>
      <c r="S2101" s="64">
        <f t="shared" si="417"/>
        <v>142.5</v>
      </c>
      <c r="T2101" s="66">
        <f t="shared" si="418"/>
        <v>2603.6065132499998</v>
      </c>
      <c r="U2101" s="68">
        <f t="shared" si="419"/>
        <v>68.51596087499999</v>
      </c>
      <c r="V2101" s="68">
        <f t="shared" si="420"/>
        <v>505.03165264127762</v>
      </c>
      <c r="W2101" s="68">
        <f t="shared" si="421"/>
        <v>336.68776842751839</v>
      </c>
    </row>
    <row r="2102" spans="1:23" x14ac:dyDescent="0.25">
      <c r="A2102" s="1" t="s">
        <v>910</v>
      </c>
      <c r="B2102" s="1" t="s">
        <v>395</v>
      </c>
      <c r="C2102" s="1" t="s">
        <v>589</v>
      </c>
      <c r="D2102" s="1" t="s">
        <v>593</v>
      </c>
      <c r="E2102" s="1" t="s">
        <v>356</v>
      </c>
      <c r="F2102" s="62" t="str">
        <f t="shared" si="410"/>
        <v>64505</v>
      </c>
      <c r="G2102" s="255">
        <v>10620005</v>
      </c>
      <c r="H2102" s="1" t="s">
        <v>386</v>
      </c>
      <c r="I2102" s="61">
        <v>31</v>
      </c>
      <c r="J2102" s="61">
        <v>3.6</v>
      </c>
      <c r="K2102" s="61">
        <v>8.1999999999999993</v>
      </c>
      <c r="L2102" s="69">
        <f t="shared" si="411"/>
        <v>1.1160000000000001</v>
      </c>
      <c r="M2102" s="69">
        <f t="shared" si="412"/>
        <v>2.5419999999999998</v>
      </c>
      <c r="N2102" s="56">
        <f>INDEX(Rate_Chart!$A$1:$AK$127,MATCH(Data!J2102,Rate_Chart!$A$1:$A$127,0),MATCH(Data!K2102,Rate_Chart!$A$1:$AK$1,0))</f>
        <v>37.809139800000004</v>
      </c>
      <c r="O2102" s="57">
        <f t="shared" si="413"/>
        <v>1172.0833338000002</v>
      </c>
      <c r="P2102" s="58">
        <f t="shared" si="414"/>
        <v>417.01257132352941</v>
      </c>
      <c r="Q2102" s="58">
        <f t="shared" si="415"/>
        <v>278.00838088235292</v>
      </c>
      <c r="R2102" s="66">
        <f t="shared" si="416"/>
        <v>20.511458341500006</v>
      </c>
      <c r="S2102" s="64">
        <f t="shared" si="417"/>
        <v>116.25</v>
      </c>
      <c r="T2102" s="66">
        <f t="shared" si="418"/>
        <v>1308.8447921415002</v>
      </c>
      <c r="U2102" s="68">
        <f t="shared" si="419"/>
        <v>42.220799746500006</v>
      </c>
      <c r="V2102" s="68">
        <f t="shared" si="420"/>
        <v>465.67058543933825</v>
      </c>
      <c r="W2102" s="68">
        <f t="shared" si="421"/>
        <v>310.44705695955884</v>
      </c>
    </row>
    <row r="2103" spans="1:23" x14ac:dyDescent="0.25">
      <c r="A2103" s="1" t="s">
        <v>911</v>
      </c>
      <c r="B2103" s="1" t="s">
        <v>394</v>
      </c>
      <c r="C2103" s="1" t="s">
        <v>589</v>
      </c>
      <c r="D2103" s="1" t="s">
        <v>593</v>
      </c>
      <c r="E2103" s="1" t="s">
        <v>356</v>
      </c>
      <c r="F2103" s="62" t="str">
        <f t="shared" si="410"/>
        <v>64505</v>
      </c>
      <c r="G2103" s="255">
        <v>10620005</v>
      </c>
      <c r="H2103" s="1" t="s">
        <v>385</v>
      </c>
      <c r="I2103" s="61">
        <v>31</v>
      </c>
      <c r="J2103" s="61">
        <v>8.4</v>
      </c>
      <c r="K2103" s="61">
        <v>9</v>
      </c>
      <c r="L2103" s="69">
        <f t="shared" si="411"/>
        <v>2.6040000000000005</v>
      </c>
      <c r="M2103" s="69">
        <f t="shared" si="412"/>
        <v>2.79</v>
      </c>
      <c r="N2103" s="56">
        <f>INDEX(Rate_Chart!$A$1:$AK$127,MATCH(Data!J2103,Rate_Chart!$A$1:$A$127,0),MATCH(Data!K2103,Rate_Chart!$A$1:$AK$1,0))</f>
        <v>70.14</v>
      </c>
      <c r="O2103" s="57">
        <f t="shared" si="413"/>
        <v>2174.34</v>
      </c>
      <c r="P2103" s="58">
        <f t="shared" si="414"/>
        <v>487.08333333333326</v>
      </c>
      <c r="Q2103" s="58">
        <f t="shared" si="415"/>
        <v>324.72222222222217</v>
      </c>
      <c r="R2103" s="66">
        <f t="shared" si="416"/>
        <v>38.050950000000007</v>
      </c>
      <c r="S2103" s="64">
        <f t="shared" si="417"/>
        <v>116.25</v>
      </c>
      <c r="T2103" s="66">
        <f t="shared" si="418"/>
        <v>2328.64095</v>
      </c>
      <c r="U2103" s="68">
        <f t="shared" si="419"/>
        <v>75.117450000000005</v>
      </c>
      <c r="V2103" s="68">
        <f t="shared" si="420"/>
        <v>521.64895833333333</v>
      </c>
      <c r="W2103" s="68">
        <f t="shared" si="421"/>
        <v>347.76597222222222</v>
      </c>
    </row>
    <row r="2104" spans="1:23" x14ac:dyDescent="0.25">
      <c r="A2104" s="1" t="s">
        <v>911</v>
      </c>
      <c r="B2104" s="1" t="s">
        <v>395</v>
      </c>
      <c r="C2104" s="1" t="s">
        <v>589</v>
      </c>
      <c r="D2104" s="1" t="s">
        <v>593</v>
      </c>
      <c r="E2104" s="1" t="s">
        <v>356</v>
      </c>
      <c r="F2104" s="62" t="str">
        <f t="shared" si="410"/>
        <v>64505</v>
      </c>
      <c r="G2104" s="255">
        <v>10620005</v>
      </c>
      <c r="H2104" s="1" t="s">
        <v>385</v>
      </c>
      <c r="I2104" s="61">
        <v>25</v>
      </c>
      <c r="J2104" s="61">
        <v>8.3000000000000007</v>
      </c>
      <c r="K2104" s="61">
        <v>9</v>
      </c>
      <c r="L2104" s="69">
        <f t="shared" si="411"/>
        <v>2.0750000000000002</v>
      </c>
      <c r="M2104" s="69">
        <f t="shared" si="412"/>
        <v>2.25</v>
      </c>
      <c r="N2104" s="56">
        <f>INDEX(Rate_Chart!$A$1:$AK$127,MATCH(Data!J2104,Rate_Chart!$A$1:$A$127,0),MATCH(Data!K2104,Rate_Chart!$A$1:$AK$1,0))</f>
        <v>69.305000000000007</v>
      </c>
      <c r="O2104" s="57">
        <f t="shared" si="413"/>
        <v>1732.6250000000002</v>
      </c>
      <c r="P2104" s="58">
        <f t="shared" si="414"/>
        <v>484.65034965034965</v>
      </c>
      <c r="Q2104" s="58">
        <f t="shared" si="415"/>
        <v>323.10023310023308</v>
      </c>
      <c r="R2104" s="66">
        <f t="shared" si="416"/>
        <v>30.320937500000007</v>
      </c>
      <c r="S2104" s="64">
        <f t="shared" si="417"/>
        <v>93.75</v>
      </c>
      <c r="T2104" s="66">
        <f t="shared" si="418"/>
        <v>1856.6959375000001</v>
      </c>
      <c r="U2104" s="68">
        <f t="shared" si="419"/>
        <v>74.267837499999999</v>
      </c>
      <c r="V2104" s="68">
        <f t="shared" si="420"/>
        <v>519.35550699300688</v>
      </c>
      <c r="W2104" s="68">
        <f t="shared" si="421"/>
        <v>346.23700466200461</v>
      </c>
    </row>
    <row r="2105" spans="1:23" x14ac:dyDescent="0.25">
      <c r="A2105" s="1" t="s">
        <v>911</v>
      </c>
      <c r="B2105" s="1" t="s">
        <v>395</v>
      </c>
      <c r="C2105" s="1" t="s">
        <v>589</v>
      </c>
      <c r="D2105" s="1" t="s">
        <v>593</v>
      </c>
      <c r="E2105" s="1" t="s">
        <v>356</v>
      </c>
      <c r="F2105" s="62" t="str">
        <f t="shared" si="410"/>
        <v>64505</v>
      </c>
      <c r="G2105" s="255">
        <v>10620005</v>
      </c>
      <c r="H2105" s="1" t="s">
        <v>386</v>
      </c>
      <c r="I2105" s="61">
        <v>31</v>
      </c>
      <c r="J2105" s="61">
        <v>4</v>
      </c>
      <c r="K2105" s="61">
        <v>8.1999999999999993</v>
      </c>
      <c r="L2105" s="69">
        <f t="shared" si="411"/>
        <v>1.24</v>
      </c>
      <c r="M2105" s="69">
        <f t="shared" si="412"/>
        <v>2.5419999999999998</v>
      </c>
      <c r="N2105" s="56">
        <f>INDEX(Rate_Chart!$A$1:$AK$127,MATCH(Data!J2105,Rate_Chart!$A$1:$A$127,0),MATCH(Data!K2105,Rate_Chart!$A$1:$AK$1,0))</f>
        <v>39.477139800000003</v>
      </c>
      <c r="O2105" s="57">
        <f t="shared" si="413"/>
        <v>1223.7913338000001</v>
      </c>
      <c r="P2105" s="58">
        <f t="shared" si="414"/>
        <v>417.0120401408451</v>
      </c>
      <c r="Q2105" s="58">
        <f t="shared" si="415"/>
        <v>278.00802676056338</v>
      </c>
      <c r="R2105" s="66">
        <f t="shared" si="416"/>
        <v>21.416348341500004</v>
      </c>
      <c r="S2105" s="64">
        <f t="shared" si="417"/>
        <v>116.25</v>
      </c>
      <c r="T2105" s="66">
        <f t="shared" si="418"/>
        <v>1361.4576821415001</v>
      </c>
      <c r="U2105" s="68">
        <f t="shared" si="419"/>
        <v>43.917989746500005</v>
      </c>
      <c r="V2105" s="68">
        <f t="shared" si="420"/>
        <v>463.92242689964797</v>
      </c>
      <c r="W2105" s="68">
        <f t="shared" si="421"/>
        <v>309.28161793309863</v>
      </c>
    </row>
    <row r="2106" spans="1:23" x14ac:dyDescent="0.25">
      <c r="A2106" s="1" t="s">
        <v>912</v>
      </c>
      <c r="B2106" s="1" t="s">
        <v>394</v>
      </c>
      <c r="C2106" s="1" t="s">
        <v>589</v>
      </c>
      <c r="D2106" s="1" t="s">
        <v>593</v>
      </c>
      <c r="E2106" s="1" t="s">
        <v>356</v>
      </c>
      <c r="F2106" s="62" t="str">
        <f t="shared" si="410"/>
        <v>64505</v>
      </c>
      <c r="G2106" s="255">
        <v>10620005</v>
      </c>
      <c r="H2106" s="1" t="s">
        <v>385</v>
      </c>
      <c r="I2106" s="61">
        <v>32</v>
      </c>
      <c r="J2106" s="61">
        <v>8.1999999999999993</v>
      </c>
      <c r="K2106" s="61">
        <v>9</v>
      </c>
      <c r="L2106" s="69">
        <f t="shared" si="411"/>
        <v>2.6239999999999997</v>
      </c>
      <c r="M2106" s="69">
        <f t="shared" si="412"/>
        <v>2.88</v>
      </c>
      <c r="N2106" s="56">
        <f>INDEX(Rate_Chart!$A$1:$AK$127,MATCH(Data!J2106,Rate_Chart!$A$1:$A$127,0),MATCH(Data!K2106,Rate_Chart!$A$1:$AK$1,0))</f>
        <v>68.469999999999985</v>
      </c>
      <c r="O2106" s="57">
        <f t="shared" si="413"/>
        <v>2191.0399999999995</v>
      </c>
      <c r="P2106" s="58">
        <f t="shared" si="414"/>
        <v>482.18309859154925</v>
      </c>
      <c r="Q2106" s="58">
        <f t="shared" si="415"/>
        <v>321.45539906103284</v>
      </c>
      <c r="R2106" s="66">
        <f t="shared" si="416"/>
        <v>38.343199999999996</v>
      </c>
      <c r="S2106" s="64">
        <f t="shared" si="417"/>
        <v>120</v>
      </c>
      <c r="T2106" s="66">
        <f t="shared" si="418"/>
        <v>2349.3831999999993</v>
      </c>
      <c r="U2106" s="68">
        <f t="shared" si="419"/>
        <v>73.418224999999978</v>
      </c>
      <c r="V2106" s="68">
        <f t="shared" si="420"/>
        <v>517.02975352112662</v>
      </c>
      <c r="W2106" s="68">
        <f t="shared" si="421"/>
        <v>344.68650234741773</v>
      </c>
    </row>
    <row r="2107" spans="1:23" x14ac:dyDescent="0.25">
      <c r="A2107" s="1" t="s">
        <v>912</v>
      </c>
      <c r="B2107" s="1" t="s">
        <v>395</v>
      </c>
      <c r="C2107" s="1" t="s">
        <v>589</v>
      </c>
      <c r="D2107" s="1" t="s">
        <v>593</v>
      </c>
      <c r="E2107" s="1" t="s">
        <v>356</v>
      </c>
      <c r="F2107" s="62" t="str">
        <f t="shared" si="410"/>
        <v>64505</v>
      </c>
      <c r="G2107" s="255">
        <v>10620005</v>
      </c>
      <c r="H2107" s="1" t="s">
        <v>385</v>
      </c>
      <c r="I2107" s="61">
        <v>33</v>
      </c>
      <c r="J2107" s="61">
        <v>7.9</v>
      </c>
      <c r="K2107" s="61">
        <v>9</v>
      </c>
      <c r="L2107" s="69">
        <f t="shared" si="411"/>
        <v>2.6069999999999998</v>
      </c>
      <c r="M2107" s="69">
        <f t="shared" si="412"/>
        <v>2.97</v>
      </c>
      <c r="N2107" s="56">
        <f>INDEX(Rate_Chart!$A$1:$AK$127,MATCH(Data!J2107,Rate_Chart!$A$1:$A$127,0),MATCH(Data!K2107,Rate_Chart!$A$1:$AK$1,0))</f>
        <v>65.965000000000003</v>
      </c>
      <c r="O2107" s="57">
        <f t="shared" si="413"/>
        <v>2176.8450000000003</v>
      </c>
      <c r="P2107" s="58">
        <f t="shared" si="414"/>
        <v>474.56834532374097</v>
      </c>
      <c r="Q2107" s="58">
        <f t="shared" si="415"/>
        <v>316.37889688249396</v>
      </c>
      <c r="R2107" s="66">
        <f t="shared" si="416"/>
        <v>38.09478750000001</v>
      </c>
      <c r="S2107" s="64">
        <f t="shared" si="417"/>
        <v>123.75</v>
      </c>
      <c r="T2107" s="66">
        <f t="shared" si="418"/>
        <v>2338.6897875000004</v>
      </c>
      <c r="U2107" s="68">
        <f t="shared" si="419"/>
        <v>70.869387500000016</v>
      </c>
      <c r="V2107" s="68">
        <f t="shared" si="420"/>
        <v>509.85170863309361</v>
      </c>
      <c r="W2107" s="68">
        <f t="shared" si="421"/>
        <v>339.90113908872905</v>
      </c>
    </row>
    <row r="2108" spans="1:23" x14ac:dyDescent="0.25">
      <c r="A2108" s="1" t="s">
        <v>912</v>
      </c>
      <c r="B2108" s="1" t="s">
        <v>395</v>
      </c>
      <c r="C2108" s="1" t="s">
        <v>589</v>
      </c>
      <c r="D2108" s="1" t="s">
        <v>593</v>
      </c>
      <c r="E2108" s="1" t="s">
        <v>356</v>
      </c>
      <c r="F2108" s="62" t="str">
        <f t="shared" si="410"/>
        <v>64505</v>
      </c>
      <c r="G2108" s="255">
        <v>10620005</v>
      </c>
      <c r="H2108" s="1" t="s">
        <v>386</v>
      </c>
      <c r="I2108" s="61">
        <v>32</v>
      </c>
      <c r="J2108" s="61">
        <v>4.2</v>
      </c>
      <c r="K2108" s="61">
        <v>8.5</v>
      </c>
      <c r="L2108" s="69">
        <f t="shared" si="411"/>
        <v>1.3440000000000001</v>
      </c>
      <c r="M2108" s="69">
        <f t="shared" si="412"/>
        <v>2.72</v>
      </c>
      <c r="N2108" s="56">
        <f>INDEX(Rate_Chart!$A$1:$AK$127,MATCH(Data!J2108,Rate_Chart!$A$1:$A$127,0),MATCH(Data!K2108,Rate_Chart!$A$1:$AK$1,0))</f>
        <v>41.145181500000007</v>
      </c>
      <c r="O2108" s="57">
        <f t="shared" si="413"/>
        <v>1316.6458080000002</v>
      </c>
      <c r="P2108" s="58">
        <f t="shared" si="414"/>
        <v>417.01197466216217</v>
      </c>
      <c r="Q2108" s="58">
        <f t="shared" si="415"/>
        <v>278.00798310810814</v>
      </c>
      <c r="R2108" s="66">
        <f t="shared" si="416"/>
        <v>23.041301640000007</v>
      </c>
      <c r="S2108" s="64">
        <f t="shared" si="417"/>
        <v>120</v>
      </c>
      <c r="T2108" s="66">
        <f t="shared" si="418"/>
        <v>1459.6871096400002</v>
      </c>
      <c r="U2108" s="68">
        <f t="shared" si="419"/>
        <v>45.615222176250008</v>
      </c>
      <c r="V2108" s="68">
        <f t="shared" si="420"/>
        <v>462.31644097550679</v>
      </c>
      <c r="W2108" s="68">
        <f t="shared" si="421"/>
        <v>308.21096065033788</v>
      </c>
    </row>
    <row r="2109" spans="1:23" x14ac:dyDescent="0.25">
      <c r="A2109" s="1" t="s">
        <v>913</v>
      </c>
      <c r="B2109" s="1" t="s">
        <v>394</v>
      </c>
      <c r="C2109" s="1" t="s">
        <v>589</v>
      </c>
      <c r="D2109" s="1" t="s">
        <v>593</v>
      </c>
      <c r="E2109" s="1" t="s">
        <v>356</v>
      </c>
      <c r="F2109" s="62" t="str">
        <f t="shared" si="410"/>
        <v>64505</v>
      </c>
      <c r="G2109" s="255">
        <v>10620005</v>
      </c>
      <c r="H2109" s="1" t="s">
        <v>385</v>
      </c>
      <c r="I2109" s="61">
        <v>32</v>
      </c>
      <c r="J2109" s="61">
        <v>8.6</v>
      </c>
      <c r="K2109" s="61">
        <v>9</v>
      </c>
      <c r="L2109" s="69">
        <f t="shared" si="411"/>
        <v>2.7519999999999998</v>
      </c>
      <c r="M2109" s="69">
        <f t="shared" si="412"/>
        <v>2.88</v>
      </c>
      <c r="N2109" s="56">
        <f>INDEX(Rate_Chart!$A$1:$AK$127,MATCH(Data!J2109,Rate_Chart!$A$1:$A$127,0),MATCH(Data!K2109,Rate_Chart!$A$1:$AK$1,0))</f>
        <v>71.809999999999988</v>
      </c>
      <c r="O2109" s="57">
        <f t="shared" si="413"/>
        <v>2297.9199999999996</v>
      </c>
      <c r="P2109" s="58">
        <f t="shared" si="414"/>
        <v>491.84931506849313</v>
      </c>
      <c r="Q2109" s="58">
        <f t="shared" si="415"/>
        <v>327.89954337899542</v>
      </c>
      <c r="R2109" s="66">
        <f t="shared" si="416"/>
        <v>40.2136</v>
      </c>
      <c r="S2109" s="64">
        <f t="shared" si="417"/>
        <v>120</v>
      </c>
      <c r="T2109" s="66">
        <f t="shared" si="418"/>
        <v>2458.1335999999997</v>
      </c>
      <c r="U2109" s="68">
        <f t="shared" si="419"/>
        <v>76.816674999999989</v>
      </c>
      <c r="V2109" s="68">
        <f t="shared" si="420"/>
        <v>526.14160958904108</v>
      </c>
      <c r="W2109" s="68">
        <f t="shared" si="421"/>
        <v>350.76107305936074</v>
      </c>
    </row>
    <row r="2110" spans="1:23" x14ac:dyDescent="0.25">
      <c r="A2110" s="1" t="s">
        <v>913</v>
      </c>
      <c r="B2110" s="1" t="s">
        <v>395</v>
      </c>
      <c r="C2110" s="1" t="s">
        <v>589</v>
      </c>
      <c r="D2110" s="1" t="s">
        <v>593</v>
      </c>
      <c r="E2110" s="1" t="s">
        <v>356</v>
      </c>
      <c r="F2110" s="62" t="str">
        <f t="shared" si="410"/>
        <v>64505</v>
      </c>
      <c r="G2110" s="255">
        <v>10620005</v>
      </c>
      <c r="H2110" s="1" t="s">
        <v>385</v>
      </c>
      <c r="I2110" s="61">
        <v>23</v>
      </c>
      <c r="J2110" s="61">
        <v>8.6</v>
      </c>
      <c r="K2110" s="61">
        <v>9</v>
      </c>
      <c r="L2110" s="69">
        <f t="shared" si="411"/>
        <v>1.9779999999999998</v>
      </c>
      <c r="M2110" s="69">
        <f t="shared" si="412"/>
        <v>2.0699999999999998</v>
      </c>
      <c r="N2110" s="56">
        <f>INDEX(Rate_Chart!$A$1:$AK$127,MATCH(Data!J2110,Rate_Chart!$A$1:$A$127,0),MATCH(Data!K2110,Rate_Chart!$A$1:$AK$1,0))</f>
        <v>71.809999999999988</v>
      </c>
      <c r="O2110" s="57">
        <f t="shared" si="413"/>
        <v>1651.6299999999997</v>
      </c>
      <c r="P2110" s="58">
        <f t="shared" si="414"/>
        <v>491.84931506849313</v>
      </c>
      <c r="Q2110" s="58">
        <f t="shared" si="415"/>
        <v>327.89954337899542</v>
      </c>
      <c r="R2110" s="66">
        <f t="shared" si="416"/>
        <v>28.903524999999998</v>
      </c>
      <c r="S2110" s="64">
        <f t="shared" si="417"/>
        <v>86.25</v>
      </c>
      <c r="T2110" s="66">
        <f t="shared" si="418"/>
        <v>1766.7835249999996</v>
      </c>
      <c r="U2110" s="68">
        <f t="shared" si="419"/>
        <v>76.816674999999989</v>
      </c>
      <c r="V2110" s="68">
        <f t="shared" si="420"/>
        <v>526.14160958904108</v>
      </c>
      <c r="W2110" s="68">
        <f t="shared" si="421"/>
        <v>350.76107305936074</v>
      </c>
    </row>
    <row r="2111" spans="1:23" x14ac:dyDescent="0.25">
      <c r="A2111" s="1" t="s">
        <v>913</v>
      </c>
      <c r="B2111" s="1" t="s">
        <v>395</v>
      </c>
      <c r="C2111" s="1" t="s">
        <v>589</v>
      </c>
      <c r="D2111" s="1" t="s">
        <v>593</v>
      </c>
      <c r="E2111" s="1" t="s">
        <v>356</v>
      </c>
      <c r="F2111" s="62" t="str">
        <f t="shared" si="410"/>
        <v>64505</v>
      </c>
      <c r="G2111" s="255">
        <v>10620005</v>
      </c>
      <c r="H2111" s="1" t="s">
        <v>386</v>
      </c>
      <c r="I2111" s="61">
        <v>31</v>
      </c>
      <c r="J2111" s="61">
        <v>4.4000000000000004</v>
      </c>
      <c r="K2111" s="61">
        <v>8.4</v>
      </c>
      <c r="L2111" s="69">
        <f t="shared" si="411"/>
        <v>1.3640000000000001</v>
      </c>
      <c r="M2111" s="69">
        <f t="shared" si="412"/>
        <v>2.6040000000000005</v>
      </c>
      <c r="N2111" s="56">
        <f>INDEX(Rate_Chart!$A$1:$AK$127,MATCH(Data!J2111,Rate_Chart!$A$1:$A$127,0),MATCH(Data!K2111,Rate_Chart!$A$1:$AK$1,0))</f>
        <v>41.701167600000005</v>
      </c>
      <c r="O2111" s="57">
        <f t="shared" si="413"/>
        <v>1292.7361956000002</v>
      </c>
      <c r="P2111" s="58">
        <f t="shared" si="414"/>
        <v>417.01167600000002</v>
      </c>
      <c r="Q2111" s="58">
        <f t="shared" si="415"/>
        <v>278.00778400000002</v>
      </c>
      <c r="R2111" s="66">
        <f t="shared" si="416"/>
        <v>22.622883423000005</v>
      </c>
      <c r="S2111" s="64">
        <f t="shared" si="417"/>
        <v>116.25</v>
      </c>
      <c r="T2111" s="66">
        <f t="shared" si="418"/>
        <v>1431.6090790230003</v>
      </c>
      <c r="U2111" s="68">
        <f t="shared" si="419"/>
        <v>46.180938033000011</v>
      </c>
      <c r="V2111" s="68">
        <f t="shared" si="420"/>
        <v>461.80938033000007</v>
      </c>
      <c r="W2111" s="68">
        <f t="shared" si="421"/>
        <v>307.87292022000003</v>
      </c>
    </row>
    <row r="2112" spans="1:23" x14ac:dyDescent="0.25">
      <c r="A2112" s="1" t="s">
        <v>914</v>
      </c>
      <c r="B2112" s="1" t="s">
        <v>394</v>
      </c>
      <c r="C2112" s="1" t="s">
        <v>589</v>
      </c>
      <c r="D2112" s="1" t="s">
        <v>593</v>
      </c>
      <c r="E2112" s="1" t="s">
        <v>356</v>
      </c>
      <c r="F2112" s="62" t="str">
        <f t="shared" si="410"/>
        <v>64505</v>
      </c>
      <c r="G2112" s="255">
        <v>10620005</v>
      </c>
      <c r="H2112" s="1" t="s">
        <v>385</v>
      </c>
      <c r="I2112" s="61">
        <v>34</v>
      </c>
      <c r="J2112" s="61">
        <v>8.4</v>
      </c>
      <c r="K2112" s="61">
        <v>9</v>
      </c>
      <c r="L2112" s="69">
        <f t="shared" si="411"/>
        <v>2.8560000000000003</v>
      </c>
      <c r="M2112" s="69">
        <f t="shared" si="412"/>
        <v>3.06</v>
      </c>
      <c r="N2112" s="56">
        <f>INDEX(Rate_Chart!$A$1:$AK$127,MATCH(Data!J2112,Rate_Chart!$A$1:$A$127,0),MATCH(Data!K2112,Rate_Chart!$A$1:$AK$1,0))</f>
        <v>70.14</v>
      </c>
      <c r="O2112" s="57">
        <f t="shared" si="413"/>
        <v>2384.7600000000002</v>
      </c>
      <c r="P2112" s="58">
        <f t="shared" si="414"/>
        <v>487.08333333333326</v>
      </c>
      <c r="Q2112" s="58">
        <f t="shared" si="415"/>
        <v>324.72222222222217</v>
      </c>
      <c r="R2112" s="66">
        <f t="shared" si="416"/>
        <v>41.733300000000007</v>
      </c>
      <c r="S2112" s="64">
        <f t="shared" si="417"/>
        <v>127.5</v>
      </c>
      <c r="T2112" s="66">
        <f t="shared" si="418"/>
        <v>2553.9933000000001</v>
      </c>
      <c r="U2112" s="68">
        <f t="shared" si="419"/>
        <v>75.117450000000005</v>
      </c>
      <c r="V2112" s="68">
        <f t="shared" si="420"/>
        <v>521.64895833333333</v>
      </c>
      <c r="W2112" s="68">
        <f t="shared" si="421"/>
        <v>347.76597222222222</v>
      </c>
    </row>
    <row r="2113" spans="1:23" x14ac:dyDescent="0.25">
      <c r="A2113" s="1" t="s">
        <v>914</v>
      </c>
      <c r="B2113" s="1" t="s">
        <v>395</v>
      </c>
      <c r="C2113" s="1" t="s">
        <v>589</v>
      </c>
      <c r="D2113" s="1" t="s">
        <v>593</v>
      </c>
      <c r="E2113" s="1" t="s">
        <v>356</v>
      </c>
      <c r="F2113" s="62" t="str">
        <f t="shared" si="410"/>
        <v>64505</v>
      </c>
      <c r="G2113" s="255">
        <v>10620005</v>
      </c>
      <c r="H2113" s="1" t="s">
        <v>385</v>
      </c>
      <c r="I2113" s="61">
        <v>29</v>
      </c>
      <c r="J2113" s="61">
        <v>8.3000000000000007</v>
      </c>
      <c r="K2113" s="61">
        <v>9</v>
      </c>
      <c r="L2113" s="69">
        <f t="shared" si="411"/>
        <v>2.407</v>
      </c>
      <c r="M2113" s="69">
        <f t="shared" si="412"/>
        <v>2.61</v>
      </c>
      <c r="N2113" s="56">
        <f>INDEX(Rate_Chart!$A$1:$AK$127,MATCH(Data!J2113,Rate_Chart!$A$1:$A$127,0),MATCH(Data!K2113,Rate_Chart!$A$1:$AK$1,0))</f>
        <v>69.305000000000007</v>
      </c>
      <c r="O2113" s="57">
        <f t="shared" si="413"/>
        <v>2009.8450000000003</v>
      </c>
      <c r="P2113" s="58">
        <f t="shared" si="414"/>
        <v>484.65034965034965</v>
      </c>
      <c r="Q2113" s="58">
        <f t="shared" si="415"/>
        <v>323.10023310023308</v>
      </c>
      <c r="R2113" s="66">
        <f t="shared" si="416"/>
        <v>35.17228750000001</v>
      </c>
      <c r="S2113" s="64">
        <f t="shared" si="417"/>
        <v>108.75</v>
      </c>
      <c r="T2113" s="66">
        <f t="shared" si="418"/>
        <v>2153.7672875000003</v>
      </c>
      <c r="U2113" s="68">
        <f t="shared" si="419"/>
        <v>74.267837500000013</v>
      </c>
      <c r="V2113" s="68">
        <f t="shared" si="420"/>
        <v>519.355506993007</v>
      </c>
      <c r="W2113" s="68">
        <f t="shared" si="421"/>
        <v>346.23700466200467</v>
      </c>
    </row>
    <row r="2114" spans="1:23" x14ac:dyDescent="0.25">
      <c r="A2114" s="1" t="s">
        <v>914</v>
      </c>
      <c r="B2114" s="1" t="s">
        <v>395</v>
      </c>
      <c r="C2114" s="1" t="s">
        <v>589</v>
      </c>
      <c r="D2114" s="1" t="s">
        <v>593</v>
      </c>
      <c r="E2114" s="1" t="s">
        <v>356</v>
      </c>
      <c r="F2114" s="62" t="str">
        <f t="shared" si="410"/>
        <v>64505</v>
      </c>
      <c r="G2114" s="255">
        <v>10620005</v>
      </c>
      <c r="H2114" s="1" t="s">
        <v>386</v>
      </c>
      <c r="I2114" s="61">
        <v>42</v>
      </c>
      <c r="J2114" s="61">
        <v>4.3</v>
      </c>
      <c r="K2114" s="61">
        <v>8.4</v>
      </c>
      <c r="L2114" s="69">
        <f t="shared" si="411"/>
        <v>1.806</v>
      </c>
      <c r="M2114" s="69">
        <f t="shared" si="412"/>
        <v>3.528</v>
      </c>
      <c r="N2114" s="56">
        <f>INDEX(Rate_Chart!$A$1:$AK$127,MATCH(Data!J2114,Rate_Chart!$A$1:$A$127,0),MATCH(Data!K2114,Rate_Chart!$A$1:$AK$1,0))</f>
        <v>41.284167600000004</v>
      </c>
      <c r="O2114" s="57">
        <f t="shared" si="413"/>
        <v>1733.9350392000001</v>
      </c>
      <c r="P2114" s="58">
        <f t="shared" si="414"/>
        <v>417.01179393939395</v>
      </c>
      <c r="Q2114" s="58">
        <f t="shared" si="415"/>
        <v>278.00786262626264</v>
      </c>
      <c r="R2114" s="66">
        <f t="shared" si="416"/>
        <v>30.343863186000004</v>
      </c>
      <c r="S2114" s="64">
        <f t="shared" si="417"/>
        <v>157.5</v>
      </c>
      <c r="T2114" s="66">
        <f t="shared" si="418"/>
        <v>1921.778902386</v>
      </c>
      <c r="U2114" s="68">
        <f t="shared" si="419"/>
        <v>45.756640533000002</v>
      </c>
      <c r="V2114" s="68">
        <f t="shared" si="420"/>
        <v>462.18828821212122</v>
      </c>
      <c r="W2114" s="68">
        <f t="shared" si="421"/>
        <v>308.12552547474746</v>
      </c>
    </row>
    <row r="2115" spans="1:23" x14ac:dyDescent="0.25">
      <c r="A2115" s="1" t="s">
        <v>915</v>
      </c>
      <c r="B2115" s="1" t="s">
        <v>394</v>
      </c>
      <c r="C2115" s="1" t="s">
        <v>589</v>
      </c>
      <c r="D2115" s="1" t="s">
        <v>593</v>
      </c>
      <c r="E2115" s="1" t="s">
        <v>356</v>
      </c>
      <c r="F2115" s="62" t="str">
        <f t="shared" si="410"/>
        <v>64505</v>
      </c>
      <c r="G2115" s="255">
        <v>10620005</v>
      </c>
      <c r="H2115" s="1" t="s">
        <v>385</v>
      </c>
      <c r="I2115" s="61">
        <v>30</v>
      </c>
      <c r="J2115" s="61">
        <v>8.8000000000000007</v>
      </c>
      <c r="K2115" s="61">
        <v>9</v>
      </c>
      <c r="L2115" s="69">
        <f t="shared" si="411"/>
        <v>2.64</v>
      </c>
      <c r="M2115" s="69">
        <f t="shared" si="412"/>
        <v>2.7</v>
      </c>
      <c r="N2115" s="56">
        <f>INDEX(Rate_Chart!$A$1:$AK$127,MATCH(Data!J2115,Rate_Chart!$A$1:$A$127,0),MATCH(Data!K2115,Rate_Chart!$A$1:$AK$1,0))</f>
        <v>73.48</v>
      </c>
      <c r="O2115" s="57">
        <f t="shared" si="413"/>
        <v>2204.4</v>
      </c>
      <c r="P2115" s="58">
        <f t="shared" si="414"/>
        <v>496.48648648648646</v>
      </c>
      <c r="Q2115" s="58">
        <f t="shared" si="415"/>
        <v>330.99099099099095</v>
      </c>
      <c r="R2115" s="66">
        <f t="shared" si="416"/>
        <v>38.577000000000005</v>
      </c>
      <c r="S2115" s="64">
        <f t="shared" si="417"/>
        <v>112.5</v>
      </c>
      <c r="T2115" s="66">
        <f t="shared" si="418"/>
        <v>2355.4769999999999</v>
      </c>
      <c r="U2115" s="68">
        <f t="shared" si="419"/>
        <v>78.515900000000002</v>
      </c>
      <c r="V2115" s="68">
        <f t="shared" si="420"/>
        <v>530.51283783783776</v>
      </c>
      <c r="W2115" s="68">
        <f t="shared" si="421"/>
        <v>353.67522522522518</v>
      </c>
    </row>
    <row r="2116" spans="1:23" x14ac:dyDescent="0.25">
      <c r="A2116" s="1" t="s">
        <v>915</v>
      </c>
      <c r="B2116" s="1" t="s">
        <v>395</v>
      </c>
      <c r="C2116" s="1" t="s">
        <v>589</v>
      </c>
      <c r="D2116" s="1" t="s">
        <v>593</v>
      </c>
      <c r="E2116" s="1" t="s">
        <v>356</v>
      </c>
      <c r="F2116" s="62" t="str">
        <f t="shared" si="410"/>
        <v>64505</v>
      </c>
      <c r="G2116" s="255">
        <v>10620005</v>
      </c>
      <c r="H2116" s="1" t="s">
        <v>385</v>
      </c>
      <c r="I2116" s="61">
        <v>25</v>
      </c>
      <c r="J2116" s="61">
        <v>8.3000000000000007</v>
      </c>
      <c r="K2116" s="61">
        <v>9</v>
      </c>
      <c r="L2116" s="69">
        <f t="shared" si="411"/>
        <v>2.0750000000000002</v>
      </c>
      <c r="M2116" s="69">
        <f t="shared" si="412"/>
        <v>2.25</v>
      </c>
      <c r="N2116" s="56">
        <f>INDEX(Rate_Chart!$A$1:$AK$127,MATCH(Data!J2116,Rate_Chart!$A$1:$A$127,0),MATCH(Data!K2116,Rate_Chart!$A$1:$AK$1,0))</f>
        <v>69.305000000000007</v>
      </c>
      <c r="O2116" s="57">
        <f t="shared" si="413"/>
        <v>1732.6250000000002</v>
      </c>
      <c r="P2116" s="58">
        <f t="shared" si="414"/>
        <v>484.65034965034965</v>
      </c>
      <c r="Q2116" s="58">
        <f t="shared" si="415"/>
        <v>323.10023310023308</v>
      </c>
      <c r="R2116" s="66">
        <f t="shared" si="416"/>
        <v>30.320937500000007</v>
      </c>
      <c r="S2116" s="64">
        <f t="shared" si="417"/>
        <v>93.75</v>
      </c>
      <c r="T2116" s="66">
        <f t="shared" si="418"/>
        <v>1856.6959375000001</v>
      </c>
      <c r="U2116" s="68">
        <f t="shared" si="419"/>
        <v>74.267837499999999</v>
      </c>
      <c r="V2116" s="68">
        <f t="shared" si="420"/>
        <v>519.35550699300688</v>
      </c>
      <c r="W2116" s="68">
        <f t="shared" si="421"/>
        <v>346.23700466200461</v>
      </c>
    </row>
    <row r="2117" spans="1:23" x14ac:dyDescent="0.25">
      <c r="A2117" s="1" t="s">
        <v>915</v>
      </c>
      <c r="B2117" s="1" t="s">
        <v>395</v>
      </c>
      <c r="C2117" s="1" t="s">
        <v>589</v>
      </c>
      <c r="D2117" s="1" t="s">
        <v>593</v>
      </c>
      <c r="E2117" s="1" t="s">
        <v>356</v>
      </c>
      <c r="F2117" s="62" t="str">
        <f t="shared" ref="F2117:F2180" si="422">MID(E2117,2,5)</f>
        <v>64505</v>
      </c>
      <c r="G2117" s="255">
        <v>10620005</v>
      </c>
      <c r="H2117" s="1" t="s">
        <v>386</v>
      </c>
      <c r="I2117" s="61">
        <v>47</v>
      </c>
      <c r="J2117" s="61">
        <v>4.3</v>
      </c>
      <c r="K2117" s="61">
        <v>8.5</v>
      </c>
      <c r="L2117" s="69">
        <f t="shared" si="411"/>
        <v>2.0209999999999999</v>
      </c>
      <c r="M2117" s="69">
        <f t="shared" si="412"/>
        <v>3.9950000000000001</v>
      </c>
      <c r="N2117" s="56">
        <f>INDEX(Rate_Chart!$A$1:$AK$127,MATCH(Data!J2117,Rate_Chart!$A$1:$A$127,0),MATCH(Data!K2117,Rate_Chart!$A$1:$AK$1,0))</f>
        <v>41.562181500000001</v>
      </c>
      <c r="O2117" s="57">
        <f t="shared" si="413"/>
        <v>1953.4225305</v>
      </c>
      <c r="P2117" s="58">
        <f t="shared" si="414"/>
        <v>417.01185451505017</v>
      </c>
      <c r="Q2117" s="58">
        <f t="shared" si="415"/>
        <v>278.00790301003343</v>
      </c>
      <c r="R2117" s="66">
        <f t="shared" si="416"/>
        <v>34.184894283750005</v>
      </c>
      <c r="S2117" s="64">
        <f t="shared" si="417"/>
        <v>176.25</v>
      </c>
      <c r="T2117" s="66">
        <f t="shared" si="418"/>
        <v>2163.85742478375</v>
      </c>
      <c r="U2117" s="68">
        <f t="shared" si="419"/>
        <v>46.039519676250002</v>
      </c>
      <c r="V2117" s="68">
        <f t="shared" si="420"/>
        <v>461.93498002926424</v>
      </c>
      <c r="W2117" s="68">
        <f t="shared" si="421"/>
        <v>307.95665335284281</v>
      </c>
    </row>
    <row r="2118" spans="1:23" x14ac:dyDescent="0.25">
      <c r="A2118" s="1" t="s">
        <v>916</v>
      </c>
      <c r="B2118" s="1" t="s">
        <v>394</v>
      </c>
      <c r="C2118" s="1" t="s">
        <v>589</v>
      </c>
      <c r="D2118" s="1" t="s">
        <v>593</v>
      </c>
      <c r="E2118" s="1" t="s">
        <v>356</v>
      </c>
      <c r="F2118" s="62" t="str">
        <f t="shared" si="422"/>
        <v>64505</v>
      </c>
      <c r="G2118" s="255">
        <v>10620005</v>
      </c>
      <c r="H2118" s="1" t="s">
        <v>385</v>
      </c>
      <c r="I2118" s="61">
        <v>31</v>
      </c>
      <c r="J2118" s="61">
        <v>8.4</v>
      </c>
      <c r="K2118" s="61">
        <v>9</v>
      </c>
      <c r="L2118" s="69">
        <f t="shared" si="411"/>
        <v>2.6040000000000005</v>
      </c>
      <c r="M2118" s="69">
        <f t="shared" si="412"/>
        <v>2.79</v>
      </c>
      <c r="N2118" s="56">
        <f>INDEX(Rate_Chart!$A$1:$AK$127,MATCH(Data!J2118,Rate_Chart!$A$1:$A$127,0),MATCH(Data!K2118,Rate_Chart!$A$1:$AK$1,0))</f>
        <v>70.14</v>
      </c>
      <c r="O2118" s="57">
        <f t="shared" si="413"/>
        <v>2174.34</v>
      </c>
      <c r="P2118" s="58">
        <f t="shared" si="414"/>
        <v>487.08333333333326</v>
      </c>
      <c r="Q2118" s="58">
        <f t="shared" si="415"/>
        <v>324.72222222222217</v>
      </c>
      <c r="R2118" s="66">
        <f t="shared" si="416"/>
        <v>38.050950000000007</v>
      </c>
      <c r="S2118" s="64">
        <f t="shared" si="417"/>
        <v>116.25</v>
      </c>
      <c r="T2118" s="66">
        <f t="shared" si="418"/>
        <v>2328.64095</v>
      </c>
      <c r="U2118" s="68">
        <f t="shared" si="419"/>
        <v>75.117450000000005</v>
      </c>
      <c r="V2118" s="68">
        <f t="shared" si="420"/>
        <v>521.64895833333333</v>
      </c>
      <c r="W2118" s="68">
        <f t="shared" si="421"/>
        <v>347.76597222222222</v>
      </c>
    </row>
    <row r="2119" spans="1:23" x14ac:dyDescent="0.25">
      <c r="A2119" s="1" t="s">
        <v>916</v>
      </c>
      <c r="B2119" s="1" t="s">
        <v>395</v>
      </c>
      <c r="C2119" s="1" t="s">
        <v>589</v>
      </c>
      <c r="D2119" s="1" t="s">
        <v>593</v>
      </c>
      <c r="E2119" s="1" t="s">
        <v>356</v>
      </c>
      <c r="F2119" s="62" t="str">
        <f t="shared" si="422"/>
        <v>64505</v>
      </c>
      <c r="G2119" s="255">
        <v>10620005</v>
      </c>
      <c r="H2119" s="1" t="s">
        <v>385</v>
      </c>
      <c r="I2119" s="61">
        <v>20</v>
      </c>
      <c r="J2119" s="61">
        <v>8.4</v>
      </c>
      <c r="K2119" s="61">
        <v>9</v>
      </c>
      <c r="L2119" s="69">
        <f t="shared" si="411"/>
        <v>1.68</v>
      </c>
      <c r="M2119" s="69">
        <f t="shared" si="412"/>
        <v>1.8</v>
      </c>
      <c r="N2119" s="56">
        <f>INDEX(Rate_Chart!$A$1:$AK$127,MATCH(Data!J2119,Rate_Chart!$A$1:$A$127,0),MATCH(Data!K2119,Rate_Chart!$A$1:$AK$1,0))</f>
        <v>70.14</v>
      </c>
      <c r="O2119" s="57">
        <f t="shared" si="413"/>
        <v>1402.8</v>
      </c>
      <c r="P2119" s="58">
        <f t="shared" si="414"/>
        <v>487.08333333333326</v>
      </c>
      <c r="Q2119" s="58">
        <f t="shared" si="415"/>
        <v>324.72222222222217</v>
      </c>
      <c r="R2119" s="66">
        <f t="shared" si="416"/>
        <v>24.549000000000003</v>
      </c>
      <c r="S2119" s="64">
        <f t="shared" si="417"/>
        <v>75</v>
      </c>
      <c r="T2119" s="66">
        <f t="shared" si="418"/>
        <v>1502.3489999999999</v>
      </c>
      <c r="U2119" s="68">
        <f t="shared" si="419"/>
        <v>75.117449999999991</v>
      </c>
      <c r="V2119" s="68">
        <f t="shared" si="420"/>
        <v>521.64895833333321</v>
      </c>
      <c r="W2119" s="68">
        <f t="shared" si="421"/>
        <v>347.76597222222216</v>
      </c>
    </row>
    <row r="2120" spans="1:23" x14ac:dyDescent="0.25">
      <c r="A2120" s="1" t="s">
        <v>916</v>
      </c>
      <c r="B2120" s="1" t="s">
        <v>395</v>
      </c>
      <c r="C2120" s="1" t="s">
        <v>589</v>
      </c>
      <c r="D2120" s="1" t="s">
        <v>593</v>
      </c>
      <c r="E2120" s="1" t="s">
        <v>356</v>
      </c>
      <c r="F2120" s="62" t="str">
        <f t="shared" si="422"/>
        <v>64505</v>
      </c>
      <c r="G2120" s="255">
        <v>10620005</v>
      </c>
      <c r="H2120" s="1" t="s">
        <v>386</v>
      </c>
      <c r="I2120" s="61">
        <v>39</v>
      </c>
      <c r="J2120" s="61">
        <v>4.4000000000000004</v>
      </c>
      <c r="K2120" s="61">
        <v>8.4</v>
      </c>
      <c r="L2120" s="69">
        <f t="shared" si="411"/>
        <v>1.7160000000000002</v>
      </c>
      <c r="M2120" s="69">
        <f t="shared" si="412"/>
        <v>3.2760000000000002</v>
      </c>
      <c r="N2120" s="56">
        <f>INDEX(Rate_Chart!$A$1:$AK$127,MATCH(Data!J2120,Rate_Chart!$A$1:$A$127,0),MATCH(Data!K2120,Rate_Chart!$A$1:$AK$1,0))</f>
        <v>41.701167600000005</v>
      </c>
      <c r="O2120" s="57">
        <f t="shared" si="413"/>
        <v>1626.3455364000001</v>
      </c>
      <c r="P2120" s="58">
        <f t="shared" si="414"/>
        <v>417.01167600000002</v>
      </c>
      <c r="Q2120" s="58">
        <f t="shared" si="415"/>
        <v>278.00778400000002</v>
      </c>
      <c r="R2120" s="66">
        <f t="shared" si="416"/>
        <v>28.461046887000006</v>
      </c>
      <c r="S2120" s="64">
        <f t="shared" si="417"/>
        <v>146.25</v>
      </c>
      <c r="T2120" s="66">
        <f t="shared" si="418"/>
        <v>1801.0565832870002</v>
      </c>
      <c r="U2120" s="68">
        <f t="shared" si="419"/>
        <v>46.180938033000004</v>
      </c>
      <c r="V2120" s="68">
        <f t="shared" si="420"/>
        <v>461.80938033000001</v>
      </c>
      <c r="W2120" s="68">
        <f t="shared" si="421"/>
        <v>307.87292022000003</v>
      </c>
    </row>
    <row r="2121" spans="1:23" x14ac:dyDescent="0.25">
      <c r="A2121" s="1" t="s">
        <v>917</v>
      </c>
      <c r="B2121" s="1" t="s">
        <v>394</v>
      </c>
      <c r="C2121" s="1" t="s">
        <v>589</v>
      </c>
      <c r="D2121" s="1" t="s">
        <v>593</v>
      </c>
      <c r="E2121" s="1" t="s">
        <v>356</v>
      </c>
      <c r="F2121" s="62" t="str">
        <f t="shared" si="422"/>
        <v>64505</v>
      </c>
      <c r="G2121" s="255">
        <v>10620005</v>
      </c>
      <c r="H2121" s="1" t="s">
        <v>385</v>
      </c>
      <c r="I2121" s="61">
        <v>28</v>
      </c>
      <c r="J2121" s="61">
        <v>8.5</v>
      </c>
      <c r="K2121" s="61">
        <v>9</v>
      </c>
      <c r="L2121" s="69">
        <f t="shared" si="411"/>
        <v>2.38</v>
      </c>
      <c r="M2121" s="69">
        <f t="shared" si="412"/>
        <v>2.52</v>
      </c>
      <c r="N2121" s="56">
        <f>INDEX(Rate_Chart!$A$1:$AK$127,MATCH(Data!J2121,Rate_Chart!$A$1:$A$127,0),MATCH(Data!K2121,Rate_Chart!$A$1:$AK$1,0))</f>
        <v>70.975000000000009</v>
      </c>
      <c r="O2121" s="57">
        <f t="shared" si="413"/>
        <v>1987.3000000000002</v>
      </c>
      <c r="P2121" s="58">
        <f t="shared" si="414"/>
        <v>489.48275862068965</v>
      </c>
      <c r="Q2121" s="58">
        <f t="shared" si="415"/>
        <v>326.32183908045977</v>
      </c>
      <c r="R2121" s="66">
        <f t="shared" si="416"/>
        <v>34.777750000000005</v>
      </c>
      <c r="S2121" s="64">
        <f t="shared" si="417"/>
        <v>105</v>
      </c>
      <c r="T2121" s="66">
        <f t="shared" si="418"/>
        <v>2127.0777500000004</v>
      </c>
      <c r="U2121" s="68">
        <f t="shared" si="419"/>
        <v>75.967062500000011</v>
      </c>
      <c r="V2121" s="68">
        <f t="shared" si="420"/>
        <v>523.91077586206893</v>
      </c>
      <c r="W2121" s="68">
        <f t="shared" si="421"/>
        <v>349.27385057471264</v>
      </c>
    </row>
    <row r="2122" spans="1:23" x14ac:dyDescent="0.25">
      <c r="A2122" s="1" t="s">
        <v>917</v>
      </c>
      <c r="B2122" s="1" t="s">
        <v>395</v>
      </c>
      <c r="C2122" s="1" t="s">
        <v>589</v>
      </c>
      <c r="D2122" s="1" t="s">
        <v>593</v>
      </c>
      <c r="E2122" s="1" t="s">
        <v>356</v>
      </c>
      <c r="F2122" s="62" t="str">
        <f t="shared" si="422"/>
        <v>64505</v>
      </c>
      <c r="G2122" s="255">
        <v>10620005</v>
      </c>
      <c r="H2122" s="1" t="s">
        <v>385</v>
      </c>
      <c r="I2122" s="61">
        <v>27</v>
      </c>
      <c r="J2122" s="61">
        <v>8.5</v>
      </c>
      <c r="K2122" s="61">
        <v>9</v>
      </c>
      <c r="L2122" s="69">
        <f t="shared" si="411"/>
        <v>2.2949999999999999</v>
      </c>
      <c r="M2122" s="69">
        <f t="shared" si="412"/>
        <v>2.4300000000000002</v>
      </c>
      <c r="N2122" s="56">
        <f>INDEX(Rate_Chart!$A$1:$AK$127,MATCH(Data!J2122,Rate_Chart!$A$1:$A$127,0),MATCH(Data!K2122,Rate_Chart!$A$1:$AK$1,0))</f>
        <v>70.975000000000009</v>
      </c>
      <c r="O2122" s="57">
        <f t="shared" si="413"/>
        <v>1916.3250000000003</v>
      </c>
      <c r="P2122" s="58">
        <f t="shared" si="414"/>
        <v>489.48275862068965</v>
      </c>
      <c r="Q2122" s="58">
        <f t="shared" si="415"/>
        <v>326.32183908045977</v>
      </c>
      <c r="R2122" s="66">
        <f t="shared" si="416"/>
        <v>33.535687500000009</v>
      </c>
      <c r="S2122" s="64">
        <f t="shared" si="417"/>
        <v>101.25</v>
      </c>
      <c r="T2122" s="66">
        <f t="shared" si="418"/>
        <v>2051.1106875000005</v>
      </c>
      <c r="U2122" s="68">
        <f t="shared" si="419"/>
        <v>75.967062500000011</v>
      </c>
      <c r="V2122" s="68">
        <f t="shared" si="420"/>
        <v>523.91077586206893</v>
      </c>
      <c r="W2122" s="68">
        <f t="shared" si="421"/>
        <v>349.27385057471264</v>
      </c>
    </row>
    <row r="2123" spans="1:23" x14ac:dyDescent="0.25">
      <c r="A2123" s="1" t="s">
        <v>917</v>
      </c>
      <c r="B2123" s="1" t="s">
        <v>395</v>
      </c>
      <c r="C2123" s="1" t="s">
        <v>589</v>
      </c>
      <c r="D2123" s="1" t="s">
        <v>593</v>
      </c>
      <c r="E2123" s="1" t="s">
        <v>356</v>
      </c>
      <c r="F2123" s="62" t="str">
        <f t="shared" si="422"/>
        <v>64505</v>
      </c>
      <c r="G2123" s="255">
        <v>10620005</v>
      </c>
      <c r="H2123" s="1" t="s">
        <v>386</v>
      </c>
      <c r="I2123" s="61">
        <v>36</v>
      </c>
      <c r="J2123" s="61">
        <v>4.5</v>
      </c>
      <c r="K2123" s="61">
        <v>8.5</v>
      </c>
      <c r="L2123" s="69">
        <f t="shared" si="411"/>
        <v>1.62</v>
      </c>
      <c r="M2123" s="69">
        <f t="shared" si="412"/>
        <v>3.06</v>
      </c>
      <c r="N2123" s="56">
        <f>INDEX(Rate_Chart!$A$1:$AK$127,MATCH(Data!J2123,Rate_Chart!$A$1:$A$127,0),MATCH(Data!K2123,Rate_Chart!$A$1:$AK$1,0))</f>
        <v>42.396181500000004</v>
      </c>
      <c r="O2123" s="57">
        <f t="shared" si="413"/>
        <v>1526.2625340000002</v>
      </c>
      <c r="P2123" s="58">
        <f t="shared" si="414"/>
        <v>417.01162131147544</v>
      </c>
      <c r="Q2123" s="58">
        <f t="shared" si="415"/>
        <v>278.00774754098364</v>
      </c>
      <c r="R2123" s="66">
        <f t="shared" si="416"/>
        <v>26.709594345000006</v>
      </c>
      <c r="S2123" s="64">
        <f t="shared" si="417"/>
        <v>135</v>
      </c>
      <c r="T2123" s="66">
        <f t="shared" si="418"/>
        <v>1687.9721283450001</v>
      </c>
      <c r="U2123" s="68">
        <f t="shared" si="419"/>
        <v>46.888114676250005</v>
      </c>
      <c r="V2123" s="68">
        <f t="shared" si="420"/>
        <v>461.19457058606559</v>
      </c>
      <c r="W2123" s="68">
        <f t="shared" si="421"/>
        <v>307.46304705737708</v>
      </c>
    </row>
    <row r="2124" spans="1:23" x14ac:dyDescent="0.25">
      <c r="A2124" s="1" t="s">
        <v>918</v>
      </c>
      <c r="B2124" s="1" t="s">
        <v>394</v>
      </c>
      <c r="C2124" s="1" t="s">
        <v>589</v>
      </c>
      <c r="D2124" s="1" t="s">
        <v>593</v>
      </c>
      <c r="E2124" s="1" t="s">
        <v>356</v>
      </c>
      <c r="F2124" s="62" t="str">
        <f t="shared" si="422"/>
        <v>64505</v>
      </c>
      <c r="G2124" s="255">
        <v>10620005</v>
      </c>
      <c r="H2124" s="1" t="s">
        <v>385</v>
      </c>
      <c r="I2124" s="61">
        <v>31</v>
      </c>
      <c r="J2124" s="61">
        <v>8.1</v>
      </c>
      <c r="K2124" s="61">
        <v>9</v>
      </c>
      <c r="L2124" s="69">
        <f t="shared" si="411"/>
        <v>2.5110000000000001</v>
      </c>
      <c r="M2124" s="69">
        <f t="shared" si="412"/>
        <v>2.79</v>
      </c>
      <c r="N2124" s="56">
        <f>INDEX(Rate_Chart!$A$1:$AK$127,MATCH(Data!J2124,Rate_Chart!$A$1:$A$127,0),MATCH(Data!K2124,Rate_Chart!$A$1:$AK$1,0))</f>
        <v>67.635000000000005</v>
      </c>
      <c r="O2124" s="57">
        <f t="shared" si="413"/>
        <v>2096.6849999999999</v>
      </c>
      <c r="P2124" s="58">
        <f t="shared" si="414"/>
        <v>479.68085106382978</v>
      </c>
      <c r="Q2124" s="58">
        <f t="shared" si="415"/>
        <v>319.78723404255317</v>
      </c>
      <c r="R2124" s="66">
        <f t="shared" si="416"/>
        <v>36.691987500000003</v>
      </c>
      <c r="S2124" s="64">
        <f t="shared" si="417"/>
        <v>116.25</v>
      </c>
      <c r="T2124" s="66">
        <f t="shared" si="418"/>
        <v>2249.6269874999998</v>
      </c>
      <c r="U2124" s="68">
        <f t="shared" si="419"/>
        <v>72.5686125</v>
      </c>
      <c r="V2124" s="68">
        <f t="shared" si="420"/>
        <v>514.67101063829784</v>
      </c>
      <c r="W2124" s="68">
        <f t="shared" si="421"/>
        <v>343.11400709219856</v>
      </c>
    </row>
    <row r="2125" spans="1:23" x14ac:dyDescent="0.25">
      <c r="A2125" s="1" t="s">
        <v>918</v>
      </c>
      <c r="B2125" s="1" t="s">
        <v>395</v>
      </c>
      <c r="C2125" s="1" t="s">
        <v>589</v>
      </c>
      <c r="D2125" s="1" t="s">
        <v>593</v>
      </c>
      <c r="E2125" s="1" t="s">
        <v>356</v>
      </c>
      <c r="F2125" s="62" t="str">
        <f t="shared" si="422"/>
        <v>64505</v>
      </c>
      <c r="G2125" s="255">
        <v>10620005</v>
      </c>
      <c r="H2125" s="1" t="s">
        <v>385</v>
      </c>
      <c r="I2125" s="61">
        <v>18</v>
      </c>
      <c r="J2125" s="61">
        <v>8.4</v>
      </c>
      <c r="K2125" s="61">
        <v>9</v>
      </c>
      <c r="L2125" s="69">
        <f t="shared" si="411"/>
        <v>1.5120000000000002</v>
      </c>
      <c r="M2125" s="69">
        <f t="shared" si="412"/>
        <v>1.62</v>
      </c>
      <c r="N2125" s="56">
        <f>INDEX(Rate_Chart!$A$1:$AK$127,MATCH(Data!J2125,Rate_Chart!$A$1:$A$127,0),MATCH(Data!K2125,Rate_Chart!$A$1:$AK$1,0))</f>
        <v>70.14</v>
      </c>
      <c r="O2125" s="57">
        <f t="shared" si="413"/>
        <v>1262.52</v>
      </c>
      <c r="P2125" s="58">
        <f t="shared" si="414"/>
        <v>487.08333333333326</v>
      </c>
      <c r="Q2125" s="58">
        <f t="shared" si="415"/>
        <v>324.72222222222217</v>
      </c>
      <c r="R2125" s="66">
        <f t="shared" si="416"/>
        <v>22.094100000000001</v>
      </c>
      <c r="S2125" s="64">
        <f t="shared" si="417"/>
        <v>67.5</v>
      </c>
      <c r="T2125" s="66">
        <f t="shared" si="418"/>
        <v>1352.1141</v>
      </c>
      <c r="U2125" s="68">
        <f t="shared" si="419"/>
        <v>75.117450000000005</v>
      </c>
      <c r="V2125" s="68">
        <f t="shared" si="420"/>
        <v>521.64895833333333</v>
      </c>
      <c r="W2125" s="68">
        <f t="shared" si="421"/>
        <v>347.76597222222222</v>
      </c>
    </row>
    <row r="2126" spans="1:23" x14ac:dyDescent="0.25">
      <c r="A2126" s="1" t="s">
        <v>918</v>
      </c>
      <c r="B2126" s="1" t="s">
        <v>395</v>
      </c>
      <c r="C2126" s="1" t="s">
        <v>589</v>
      </c>
      <c r="D2126" s="1" t="s">
        <v>593</v>
      </c>
      <c r="E2126" s="1" t="s">
        <v>356</v>
      </c>
      <c r="F2126" s="62" t="str">
        <f t="shared" si="422"/>
        <v>64505</v>
      </c>
      <c r="G2126" s="255">
        <v>10620005</v>
      </c>
      <c r="H2126" s="1" t="s">
        <v>386</v>
      </c>
      <c r="I2126" s="61">
        <v>36</v>
      </c>
      <c r="J2126" s="61">
        <v>3.7</v>
      </c>
      <c r="K2126" s="61">
        <v>8.1</v>
      </c>
      <c r="L2126" s="69">
        <f t="shared" si="411"/>
        <v>1.3320000000000001</v>
      </c>
      <c r="M2126" s="69">
        <f t="shared" si="412"/>
        <v>2.9159999999999995</v>
      </c>
      <c r="N2126" s="56">
        <f>INDEX(Rate_Chart!$A$1:$AK$127,MATCH(Data!J2126,Rate_Chart!$A$1:$A$127,0),MATCH(Data!K2126,Rate_Chart!$A$1:$AK$1,0))</f>
        <v>37.948125900000008</v>
      </c>
      <c r="O2126" s="57">
        <f t="shared" si="413"/>
        <v>1366.1325324000004</v>
      </c>
      <c r="P2126" s="58">
        <f t="shared" si="414"/>
        <v>417.01237252747262</v>
      </c>
      <c r="Q2126" s="58">
        <f t="shared" si="415"/>
        <v>278.00824835164843</v>
      </c>
      <c r="R2126" s="66">
        <f t="shared" si="416"/>
        <v>23.90731931700001</v>
      </c>
      <c r="S2126" s="64">
        <f t="shared" si="417"/>
        <v>135</v>
      </c>
      <c r="T2126" s="66">
        <f t="shared" si="418"/>
        <v>1525.0398517170004</v>
      </c>
      <c r="U2126" s="68">
        <f t="shared" si="419"/>
        <v>42.362218103250008</v>
      </c>
      <c r="V2126" s="68">
        <f t="shared" si="420"/>
        <v>465.51888025549459</v>
      </c>
      <c r="W2126" s="68">
        <f t="shared" si="421"/>
        <v>310.34592017032975</v>
      </c>
    </row>
    <row r="2127" spans="1:23" x14ac:dyDescent="0.25">
      <c r="A2127" s="1" t="s">
        <v>882</v>
      </c>
      <c r="B2127" s="1" t="s">
        <v>394</v>
      </c>
      <c r="C2127" s="1" t="s">
        <v>589</v>
      </c>
      <c r="D2127" s="1" t="s">
        <v>593</v>
      </c>
      <c r="E2127" s="1" t="s">
        <v>356</v>
      </c>
      <c r="F2127" s="62" t="str">
        <f t="shared" si="422"/>
        <v>64505</v>
      </c>
      <c r="G2127" s="255">
        <v>10620005</v>
      </c>
      <c r="H2127" s="1" t="s">
        <v>385</v>
      </c>
      <c r="I2127" s="61">
        <v>31</v>
      </c>
      <c r="J2127" s="61">
        <v>8.6</v>
      </c>
      <c r="K2127" s="61">
        <v>9</v>
      </c>
      <c r="L2127" s="69">
        <f t="shared" ref="L2127:L2190" si="423">J2127*I2127/100</f>
        <v>2.6659999999999995</v>
      </c>
      <c r="M2127" s="69">
        <f t="shared" ref="M2127:M2190" si="424">K2127*I2127/100</f>
        <v>2.79</v>
      </c>
      <c r="N2127" s="56">
        <f>INDEX(Rate_Chart!$A$1:$AK$127,MATCH(Data!J2127,Rate_Chart!$A$1:$A$127,0),MATCH(Data!K2127,Rate_Chart!$A$1:$AK$1,0))</f>
        <v>71.809999999999988</v>
      </c>
      <c r="O2127" s="57">
        <f t="shared" ref="O2127:O2190" si="425">N2127*I2127</f>
        <v>2226.1099999999997</v>
      </c>
      <c r="P2127" s="58">
        <f t="shared" ref="P2127:P2190" si="426">N2127/(J2127%+K2127%*2/3)</f>
        <v>491.84931506849313</v>
      </c>
      <c r="Q2127" s="58">
        <f t="shared" ref="Q2127:Q2190" si="427">P2127*2/3</f>
        <v>327.89954337899542</v>
      </c>
      <c r="R2127" s="66">
        <f t="shared" ref="R2127:R2190" si="428">O2127*1.75%</f>
        <v>38.956924999999998</v>
      </c>
      <c r="S2127" s="64">
        <f t="shared" ref="S2127:S2190" si="429">I2127*3.75</f>
        <v>116.25</v>
      </c>
      <c r="T2127" s="66">
        <f t="shared" ref="T2127:T2190" si="430">R2127+S2127+O2127</f>
        <v>2381.3169249999996</v>
      </c>
      <c r="U2127" s="68">
        <f t="shared" ref="U2127:U2190" si="431">T2127/I2127</f>
        <v>76.816674999999989</v>
      </c>
      <c r="V2127" s="68">
        <f t="shared" ref="V2127:V2190" si="432">U2127/(J2127%+K2127%*2/3)</f>
        <v>526.14160958904108</v>
      </c>
      <c r="W2127" s="68">
        <f t="shared" ref="W2127:W2190" si="433">V2127*2/3</f>
        <v>350.76107305936074</v>
      </c>
    </row>
    <row r="2128" spans="1:23" x14ac:dyDescent="0.25">
      <c r="A2128" s="1" t="s">
        <v>882</v>
      </c>
      <c r="B2128" s="1" t="s">
        <v>394</v>
      </c>
      <c r="C2128" s="1" t="s">
        <v>589</v>
      </c>
      <c r="D2128" s="1" t="s">
        <v>593</v>
      </c>
      <c r="E2128" s="1" t="s">
        <v>356</v>
      </c>
      <c r="F2128" s="62" t="str">
        <f t="shared" si="422"/>
        <v>64505</v>
      </c>
      <c r="G2128" s="255">
        <v>10620005</v>
      </c>
      <c r="H2128" s="1" t="s">
        <v>386</v>
      </c>
      <c r="I2128" s="61">
        <v>8</v>
      </c>
      <c r="J2128" s="61">
        <v>5</v>
      </c>
      <c r="K2128" s="61">
        <v>8.5</v>
      </c>
      <c r="L2128" s="69">
        <f t="shared" si="423"/>
        <v>0.4</v>
      </c>
      <c r="M2128" s="69">
        <f t="shared" si="424"/>
        <v>0.68</v>
      </c>
      <c r="N2128" s="56">
        <f>INDEX(Rate_Chart!$A$1:$AK$127,MATCH(Data!J2128,Rate_Chart!$A$1:$A$127,0),MATCH(Data!K2128,Rate_Chart!$A$1:$AK$1,0))</f>
        <v>44.481181500000005</v>
      </c>
      <c r="O2128" s="57">
        <f t="shared" si="425"/>
        <v>355.84945200000004</v>
      </c>
      <c r="P2128" s="58">
        <f t="shared" si="426"/>
        <v>417.01107656250002</v>
      </c>
      <c r="Q2128" s="58">
        <f t="shared" si="427"/>
        <v>278.00738437500002</v>
      </c>
      <c r="R2128" s="66">
        <f t="shared" si="428"/>
        <v>6.2273654100000018</v>
      </c>
      <c r="S2128" s="64">
        <f t="shared" si="429"/>
        <v>30</v>
      </c>
      <c r="T2128" s="66">
        <f t="shared" si="430"/>
        <v>392.07681741000005</v>
      </c>
      <c r="U2128" s="68">
        <f t="shared" si="431"/>
        <v>49.009602176250006</v>
      </c>
      <c r="V2128" s="68">
        <f t="shared" si="432"/>
        <v>459.46502040234378</v>
      </c>
      <c r="W2128" s="68">
        <f t="shared" si="433"/>
        <v>306.3100136015625</v>
      </c>
    </row>
    <row r="2129" spans="1:23" x14ac:dyDescent="0.25">
      <c r="A2129" s="1" t="s">
        <v>882</v>
      </c>
      <c r="B2129" s="1" t="s">
        <v>395</v>
      </c>
      <c r="C2129" s="1" t="s">
        <v>589</v>
      </c>
      <c r="D2129" s="1" t="s">
        <v>593</v>
      </c>
      <c r="E2129" s="1" t="s">
        <v>356</v>
      </c>
      <c r="F2129" s="62" t="str">
        <f t="shared" si="422"/>
        <v>64505</v>
      </c>
      <c r="G2129" s="255">
        <v>10620005</v>
      </c>
      <c r="H2129" s="1" t="s">
        <v>385</v>
      </c>
      <c r="I2129" s="61">
        <v>27</v>
      </c>
      <c r="J2129" s="61">
        <v>7.8</v>
      </c>
      <c r="K2129" s="61">
        <v>8.8000000000000007</v>
      </c>
      <c r="L2129" s="69">
        <f t="shared" si="423"/>
        <v>2.1059999999999999</v>
      </c>
      <c r="M2129" s="69">
        <f t="shared" si="424"/>
        <v>2.3760000000000003</v>
      </c>
      <c r="N2129" s="56">
        <f>INDEX(Rate_Chart!$A$1:$AK$127,MATCH(Data!J2129,Rate_Chart!$A$1:$A$127,0),MATCH(Data!K2129,Rate_Chart!$A$1:$AK$1,0))</f>
        <v>64.478699999999989</v>
      </c>
      <c r="O2129" s="57">
        <f t="shared" si="425"/>
        <v>1740.9248999999998</v>
      </c>
      <c r="P2129" s="58">
        <f t="shared" si="426"/>
        <v>471.7953658536585</v>
      </c>
      <c r="Q2129" s="58">
        <f t="shared" si="427"/>
        <v>314.530243902439</v>
      </c>
      <c r="R2129" s="66">
        <f t="shared" si="428"/>
        <v>30.466185749999998</v>
      </c>
      <c r="S2129" s="64">
        <f t="shared" si="429"/>
        <v>101.25</v>
      </c>
      <c r="T2129" s="66">
        <f t="shared" si="430"/>
        <v>1872.6410857499998</v>
      </c>
      <c r="U2129" s="68">
        <f t="shared" si="431"/>
        <v>69.357077249999989</v>
      </c>
      <c r="V2129" s="68">
        <f t="shared" si="432"/>
        <v>507.49080914634141</v>
      </c>
      <c r="W2129" s="68">
        <f t="shared" si="433"/>
        <v>338.32720609756092</v>
      </c>
    </row>
    <row r="2130" spans="1:23" x14ac:dyDescent="0.25">
      <c r="A2130" s="1" t="s">
        <v>882</v>
      </c>
      <c r="B2130" s="1" t="s">
        <v>395</v>
      </c>
      <c r="C2130" s="1" t="s">
        <v>589</v>
      </c>
      <c r="D2130" s="1" t="s">
        <v>593</v>
      </c>
      <c r="E2130" s="1" t="s">
        <v>356</v>
      </c>
      <c r="F2130" s="62" t="str">
        <f t="shared" si="422"/>
        <v>64505</v>
      </c>
      <c r="G2130" s="255">
        <v>10620005</v>
      </c>
      <c r="H2130" s="1" t="s">
        <v>386</v>
      </c>
      <c r="I2130" s="61">
        <v>36</v>
      </c>
      <c r="J2130" s="61">
        <v>3.5</v>
      </c>
      <c r="K2130" s="61">
        <v>8</v>
      </c>
      <c r="L2130" s="69">
        <f t="shared" si="423"/>
        <v>1.26</v>
      </c>
      <c r="M2130" s="69">
        <f t="shared" si="424"/>
        <v>2.88</v>
      </c>
      <c r="N2130" s="56">
        <f>INDEX(Rate_Chart!$A$1:$AK$127,MATCH(Data!J2130,Rate_Chart!$A$1:$A$127,0),MATCH(Data!K2130,Rate_Chart!$A$1:$AK$1,0))</f>
        <v>36.836112000000007</v>
      </c>
      <c r="O2130" s="57">
        <f t="shared" si="425"/>
        <v>1326.1000320000003</v>
      </c>
      <c r="P2130" s="58">
        <f t="shared" si="426"/>
        <v>417.01258867924531</v>
      </c>
      <c r="Q2130" s="58">
        <f t="shared" si="427"/>
        <v>278.00839245283021</v>
      </c>
      <c r="R2130" s="66">
        <f t="shared" si="428"/>
        <v>23.206750560000007</v>
      </c>
      <c r="S2130" s="64">
        <f t="shared" si="429"/>
        <v>135</v>
      </c>
      <c r="T2130" s="66">
        <f t="shared" si="430"/>
        <v>1484.3067825600003</v>
      </c>
      <c r="U2130" s="68">
        <f t="shared" si="431"/>
        <v>41.230743960000012</v>
      </c>
      <c r="V2130" s="68">
        <f t="shared" si="432"/>
        <v>466.76313916981138</v>
      </c>
      <c r="W2130" s="68">
        <f t="shared" si="433"/>
        <v>311.17542611320761</v>
      </c>
    </row>
    <row r="2131" spans="1:23" x14ac:dyDescent="0.25">
      <c r="A2131" s="1" t="s">
        <v>883</v>
      </c>
      <c r="B2131" s="1" t="s">
        <v>394</v>
      </c>
      <c r="C2131" s="1" t="s">
        <v>589</v>
      </c>
      <c r="D2131" s="1" t="s">
        <v>593</v>
      </c>
      <c r="E2131" s="1" t="s">
        <v>356</v>
      </c>
      <c r="F2131" s="62" t="str">
        <f t="shared" si="422"/>
        <v>64505</v>
      </c>
      <c r="G2131" s="255">
        <v>10620005</v>
      </c>
      <c r="H2131" s="1" t="s">
        <v>385</v>
      </c>
      <c r="I2131" s="61">
        <v>32</v>
      </c>
      <c r="J2131" s="61">
        <v>8.1</v>
      </c>
      <c r="K2131" s="61">
        <v>9</v>
      </c>
      <c r="L2131" s="69">
        <f t="shared" si="423"/>
        <v>2.5920000000000001</v>
      </c>
      <c r="M2131" s="69">
        <f t="shared" si="424"/>
        <v>2.88</v>
      </c>
      <c r="N2131" s="56">
        <f>INDEX(Rate_Chart!$A$1:$AK$127,MATCH(Data!J2131,Rate_Chart!$A$1:$A$127,0),MATCH(Data!K2131,Rate_Chart!$A$1:$AK$1,0))</f>
        <v>67.635000000000005</v>
      </c>
      <c r="O2131" s="57">
        <f t="shared" si="425"/>
        <v>2164.3200000000002</v>
      </c>
      <c r="P2131" s="58">
        <f t="shared" si="426"/>
        <v>479.68085106382978</v>
      </c>
      <c r="Q2131" s="58">
        <f t="shared" si="427"/>
        <v>319.78723404255317</v>
      </c>
      <c r="R2131" s="66">
        <f t="shared" si="428"/>
        <v>37.875600000000006</v>
      </c>
      <c r="S2131" s="64">
        <f t="shared" si="429"/>
        <v>120</v>
      </c>
      <c r="T2131" s="66">
        <f t="shared" si="430"/>
        <v>2322.1956</v>
      </c>
      <c r="U2131" s="68">
        <f t="shared" si="431"/>
        <v>72.5686125</v>
      </c>
      <c r="V2131" s="68">
        <f t="shared" si="432"/>
        <v>514.67101063829784</v>
      </c>
      <c r="W2131" s="68">
        <f t="shared" si="433"/>
        <v>343.11400709219856</v>
      </c>
    </row>
    <row r="2132" spans="1:23" x14ac:dyDescent="0.25">
      <c r="A2132" s="1" t="s">
        <v>883</v>
      </c>
      <c r="B2132" s="1" t="s">
        <v>394</v>
      </c>
      <c r="C2132" s="1" t="s">
        <v>589</v>
      </c>
      <c r="D2132" s="1" t="s">
        <v>593</v>
      </c>
      <c r="E2132" s="1" t="s">
        <v>356</v>
      </c>
      <c r="F2132" s="62" t="str">
        <f t="shared" si="422"/>
        <v>64505</v>
      </c>
      <c r="G2132" s="255">
        <v>10620005</v>
      </c>
      <c r="H2132" s="1" t="s">
        <v>386</v>
      </c>
      <c r="I2132" s="61">
        <v>11</v>
      </c>
      <c r="J2132" s="61">
        <v>4.8</v>
      </c>
      <c r="K2132" s="61">
        <v>8.3000000000000007</v>
      </c>
      <c r="L2132" s="69">
        <f t="shared" si="423"/>
        <v>0.52800000000000002</v>
      </c>
      <c r="M2132" s="69">
        <f t="shared" si="424"/>
        <v>0.91300000000000014</v>
      </c>
      <c r="N2132" s="56">
        <f>INDEX(Rate_Chart!$A$1:$AK$127,MATCH(Data!J2132,Rate_Chart!$A$1:$A$127,0),MATCH(Data!K2132,Rate_Chart!$A$1:$AK$1,0))</f>
        <v>43.091153700000007</v>
      </c>
      <c r="O2132" s="57">
        <f t="shared" si="425"/>
        <v>474.00269070000007</v>
      </c>
      <c r="P2132" s="58">
        <f t="shared" si="426"/>
        <v>417.01116483870976</v>
      </c>
      <c r="Q2132" s="58">
        <f t="shared" si="427"/>
        <v>278.00744322580653</v>
      </c>
      <c r="R2132" s="66">
        <f t="shared" si="428"/>
        <v>8.2950470872500013</v>
      </c>
      <c r="S2132" s="64">
        <f t="shared" si="429"/>
        <v>41.25</v>
      </c>
      <c r="T2132" s="66">
        <f t="shared" si="430"/>
        <v>523.54773778725007</v>
      </c>
      <c r="U2132" s="68">
        <f t="shared" si="431"/>
        <v>47.595248889750003</v>
      </c>
      <c r="V2132" s="68">
        <f t="shared" si="432"/>
        <v>460.5991828040323</v>
      </c>
      <c r="W2132" s="68">
        <f t="shared" si="433"/>
        <v>307.06612186935484</v>
      </c>
    </row>
    <row r="2133" spans="1:23" x14ac:dyDescent="0.25">
      <c r="A2133" s="1" t="s">
        <v>883</v>
      </c>
      <c r="B2133" s="1" t="s">
        <v>395</v>
      </c>
      <c r="C2133" s="1" t="s">
        <v>589</v>
      </c>
      <c r="D2133" s="1" t="s">
        <v>593</v>
      </c>
      <c r="E2133" s="1" t="s">
        <v>356</v>
      </c>
      <c r="F2133" s="62" t="str">
        <f t="shared" si="422"/>
        <v>64505</v>
      </c>
      <c r="G2133" s="255">
        <v>10620005</v>
      </c>
      <c r="H2133" s="1" t="s">
        <v>385</v>
      </c>
      <c r="I2133" s="61">
        <v>21</v>
      </c>
      <c r="J2133" s="61">
        <v>8.5</v>
      </c>
      <c r="K2133" s="61">
        <v>9</v>
      </c>
      <c r="L2133" s="69">
        <f t="shared" si="423"/>
        <v>1.7849999999999999</v>
      </c>
      <c r="M2133" s="69">
        <f t="shared" si="424"/>
        <v>1.89</v>
      </c>
      <c r="N2133" s="56">
        <f>INDEX(Rate_Chart!$A$1:$AK$127,MATCH(Data!J2133,Rate_Chart!$A$1:$A$127,0),MATCH(Data!K2133,Rate_Chart!$A$1:$AK$1,0))</f>
        <v>70.975000000000009</v>
      </c>
      <c r="O2133" s="57">
        <f t="shared" si="425"/>
        <v>1490.4750000000001</v>
      </c>
      <c r="P2133" s="58">
        <f t="shared" si="426"/>
        <v>489.48275862068965</v>
      </c>
      <c r="Q2133" s="58">
        <f t="shared" si="427"/>
        <v>326.32183908045977</v>
      </c>
      <c r="R2133" s="66">
        <f t="shared" si="428"/>
        <v>26.083312500000005</v>
      </c>
      <c r="S2133" s="64">
        <f t="shared" si="429"/>
        <v>78.75</v>
      </c>
      <c r="T2133" s="66">
        <f t="shared" si="430"/>
        <v>1595.3083125000001</v>
      </c>
      <c r="U2133" s="68">
        <f t="shared" si="431"/>
        <v>75.967062499999997</v>
      </c>
      <c r="V2133" s="68">
        <f t="shared" si="432"/>
        <v>523.91077586206893</v>
      </c>
      <c r="W2133" s="68">
        <f t="shared" si="433"/>
        <v>349.27385057471264</v>
      </c>
    </row>
    <row r="2134" spans="1:23" x14ac:dyDescent="0.25">
      <c r="A2134" s="1" t="s">
        <v>883</v>
      </c>
      <c r="B2134" s="1" t="s">
        <v>395</v>
      </c>
      <c r="C2134" s="1" t="s">
        <v>589</v>
      </c>
      <c r="D2134" s="1" t="s">
        <v>593</v>
      </c>
      <c r="E2134" s="1" t="s">
        <v>356</v>
      </c>
      <c r="F2134" s="62" t="str">
        <f t="shared" si="422"/>
        <v>64505</v>
      </c>
      <c r="G2134" s="255">
        <v>10620005</v>
      </c>
      <c r="H2134" s="1" t="s">
        <v>386</v>
      </c>
      <c r="I2134" s="61">
        <v>41</v>
      </c>
      <c r="J2134" s="61">
        <v>4.0999999999999996</v>
      </c>
      <c r="K2134" s="61">
        <v>8.1999999999999993</v>
      </c>
      <c r="L2134" s="69">
        <f t="shared" si="423"/>
        <v>1.681</v>
      </c>
      <c r="M2134" s="69">
        <f t="shared" si="424"/>
        <v>3.3620000000000001</v>
      </c>
      <c r="N2134" s="56">
        <f>INDEX(Rate_Chart!$A$1:$AK$127,MATCH(Data!J2134,Rate_Chart!$A$1:$A$127,0),MATCH(Data!K2134,Rate_Chart!$A$1:$AK$1,0))</f>
        <v>39.894139799999998</v>
      </c>
      <c r="O2134" s="57">
        <f t="shared" si="425"/>
        <v>1635.6597317999999</v>
      </c>
      <c r="P2134" s="58">
        <f t="shared" si="426"/>
        <v>417.01191428571434</v>
      </c>
      <c r="Q2134" s="58">
        <f t="shared" si="427"/>
        <v>278.00794285714289</v>
      </c>
      <c r="R2134" s="66">
        <f t="shared" si="428"/>
        <v>28.624045306500001</v>
      </c>
      <c r="S2134" s="64">
        <f t="shared" si="429"/>
        <v>153.75</v>
      </c>
      <c r="T2134" s="66">
        <f t="shared" si="430"/>
        <v>1818.0337771064999</v>
      </c>
      <c r="U2134" s="68">
        <f t="shared" si="431"/>
        <v>44.3422872465</v>
      </c>
      <c r="V2134" s="68">
        <f t="shared" si="432"/>
        <v>463.50822905749135</v>
      </c>
      <c r="W2134" s="68">
        <f t="shared" si="433"/>
        <v>309.00548603832755</v>
      </c>
    </row>
    <row r="2135" spans="1:23" x14ac:dyDescent="0.25">
      <c r="A2135" s="1" t="s">
        <v>884</v>
      </c>
      <c r="B2135" s="1" t="s">
        <v>394</v>
      </c>
      <c r="C2135" s="1" t="s">
        <v>589</v>
      </c>
      <c r="D2135" s="1" t="s">
        <v>593</v>
      </c>
      <c r="E2135" s="1" t="s">
        <v>356</v>
      </c>
      <c r="F2135" s="62" t="str">
        <f t="shared" si="422"/>
        <v>64505</v>
      </c>
      <c r="G2135" s="255">
        <v>10620005</v>
      </c>
      <c r="H2135" s="1" t="s">
        <v>385</v>
      </c>
      <c r="I2135" s="61">
        <v>32</v>
      </c>
      <c r="J2135" s="61">
        <v>8.1999999999999993</v>
      </c>
      <c r="K2135" s="61">
        <v>8.9</v>
      </c>
      <c r="L2135" s="69">
        <f t="shared" si="423"/>
        <v>2.6239999999999997</v>
      </c>
      <c r="M2135" s="69">
        <f t="shared" si="424"/>
        <v>2.8480000000000003</v>
      </c>
      <c r="N2135" s="56">
        <f>INDEX(Rate_Chart!$A$1:$AK$127,MATCH(Data!J2135,Rate_Chart!$A$1:$A$127,0),MATCH(Data!K2135,Rate_Chart!$A$1:$AK$1,0))</f>
        <v>67.785299999999978</v>
      </c>
      <c r="O2135" s="57">
        <f t="shared" si="425"/>
        <v>2169.1295999999993</v>
      </c>
      <c r="P2135" s="58">
        <f t="shared" si="426"/>
        <v>479.61297169811303</v>
      </c>
      <c r="Q2135" s="58">
        <f t="shared" si="427"/>
        <v>319.74198113207535</v>
      </c>
      <c r="R2135" s="66">
        <f t="shared" si="428"/>
        <v>37.95976799999999</v>
      </c>
      <c r="S2135" s="64">
        <f t="shared" si="429"/>
        <v>120</v>
      </c>
      <c r="T2135" s="66">
        <f t="shared" si="430"/>
        <v>2327.0893679999995</v>
      </c>
      <c r="U2135" s="68">
        <f t="shared" si="431"/>
        <v>72.721542749999983</v>
      </c>
      <c r="V2135" s="68">
        <f t="shared" si="432"/>
        <v>514.53921757075454</v>
      </c>
      <c r="W2135" s="68">
        <f t="shared" si="433"/>
        <v>343.02614504716968</v>
      </c>
    </row>
    <row r="2136" spans="1:23" x14ac:dyDescent="0.25">
      <c r="A2136" s="1" t="s">
        <v>884</v>
      </c>
      <c r="B2136" s="1" t="s">
        <v>395</v>
      </c>
      <c r="C2136" s="1" t="s">
        <v>589</v>
      </c>
      <c r="D2136" s="1" t="s">
        <v>593</v>
      </c>
      <c r="E2136" s="1" t="s">
        <v>356</v>
      </c>
      <c r="F2136" s="62" t="str">
        <f t="shared" si="422"/>
        <v>64505</v>
      </c>
      <c r="G2136" s="255">
        <v>10620005</v>
      </c>
      <c r="H2136" s="1" t="s">
        <v>385</v>
      </c>
      <c r="I2136" s="61">
        <v>32</v>
      </c>
      <c r="J2136" s="61">
        <v>7.6</v>
      </c>
      <c r="K2136" s="61">
        <v>8.8000000000000007</v>
      </c>
      <c r="L2136" s="69">
        <f t="shared" si="423"/>
        <v>2.4319999999999999</v>
      </c>
      <c r="M2136" s="69">
        <f t="shared" si="424"/>
        <v>2.8160000000000003</v>
      </c>
      <c r="N2136" s="56">
        <f>INDEX(Rate_Chart!$A$1:$AK$127,MATCH(Data!J2136,Rate_Chart!$A$1:$A$127,0),MATCH(Data!K2136,Rate_Chart!$A$1:$AK$1,0))</f>
        <v>62.825400000000002</v>
      </c>
      <c r="O2136" s="57">
        <f t="shared" si="425"/>
        <v>2010.4128000000001</v>
      </c>
      <c r="P2136" s="58">
        <f t="shared" si="426"/>
        <v>466.5252475247525</v>
      </c>
      <c r="Q2136" s="58">
        <f t="shared" si="427"/>
        <v>311.01683168316833</v>
      </c>
      <c r="R2136" s="66">
        <f t="shared" si="428"/>
        <v>35.182224000000005</v>
      </c>
      <c r="S2136" s="64">
        <f t="shared" si="429"/>
        <v>120</v>
      </c>
      <c r="T2136" s="66">
        <f t="shared" si="430"/>
        <v>2165.5950240000002</v>
      </c>
      <c r="U2136" s="68">
        <f t="shared" si="431"/>
        <v>67.674844500000006</v>
      </c>
      <c r="V2136" s="68">
        <f t="shared" si="432"/>
        <v>502.53597400990105</v>
      </c>
      <c r="W2136" s="68">
        <f t="shared" si="433"/>
        <v>335.02398267326737</v>
      </c>
    </row>
    <row r="2137" spans="1:23" x14ac:dyDescent="0.25">
      <c r="A2137" s="1" t="s">
        <v>884</v>
      </c>
      <c r="B2137" s="1" t="s">
        <v>395</v>
      </c>
      <c r="C2137" s="1" t="s">
        <v>589</v>
      </c>
      <c r="D2137" s="1" t="s">
        <v>593</v>
      </c>
      <c r="E2137" s="1" t="s">
        <v>356</v>
      </c>
      <c r="F2137" s="62" t="str">
        <f t="shared" si="422"/>
        <v>64505</v>
      </c>
      <c r="G2137" s="255">
        <v>10620005</v>
      </c>
      <c r="H2137" s="1" t="s">
        <v>386</v>
      </c>
      <c r="I2137" s="61">
        <v>21</v>
      </c>
      <c r="J2137" s="61">
        <v>3.7</v>
      </c>
      <c r="K2137" s="61">
        <v>8</v>
      </c>
      <c r="L2137" s="69">
        <f t="shared" si="423"/>
        <v>0.77700000000000002</v>
      </c>
      <c r="M2137" s="69">
        <f t="shared" si="424"/>
        <v>1.68</v>
      </c>
      <c r="N2137" s="56">
        <f>INDEX(Rate_Chart!$A$1:$AK$127,MATCH(Data!J2137,Rate_Chart!$A$1:$A$127,0),MATCH(Data!K2137,Rate_Chart!$A$1:$AK$1,0))</f>
        <v>37.670112000000003</v>
      </c>
      <c r="O2137" s="57">
        <f t="shared" si="425"/>
        <v>791.07235200000002</v>
      </c>
      <c r="P2137" s="58">
        <f t="shared" si="426"/>
        <v>417.0123099630996</v>
      </c>
      <c r="Q2137" s="58">
        <f t="shared" si="427"/>
        <v>278.0082066420664</v>
      </c>
      <c r="R2137" s="66">
        <f t="shared" si="428"/>
        <v>13.843766160000001</v>
      </c>
      <c r="S2137" s="64">
        <f t="shared" si="429"/>
        <v>78.75</v>
      </c>
      <c r="T2137" s="66">
        <f t="shared" si="430"/>
        <v>883.66611816</v>
      </c>
      <c r="U2137" s="68">
        <f t="shared" si="431"/>
        <v>42.079338960000001</v>
      </c>
      <c r="V2137" s="68">
        <f t="shared" si="432"/>
        <v>465.82294051660512</v>
      </c>
      <c r="W2137" s="68">
        <f t="shared" si="433"/>
        <v>310.5486270110701</v>
      </c>
    </row>
    <row r="2138" spans="1:23" x14ac:dyDescent="0.25">
      <c r="A2138" s="1" t="s">
        <v>885</v>
      </c>
      <c r="B2138" s="1" t="s">
        <v>394</v>
      </c>
      <c r="C2138" s="1" t="s">
        <v>589</v>
      </c>
      <c r="D2138" s="1" t="s">
        <v>593</v>
      </c>
      <c r="E2138" s="1" t="s">
        <v>356</v>
      </c>
      <c r="F2138" s="62" t="str">
        <f t="shared" si="422"/>
        <v>64505</v>
      </c>
      <c r="G2138" s="255">
        <v>10620005</v>
      </c>
      <c r="H2138" s="1" t="s">
        <v>385</v>
      </c>
      <c r="I2138" s="61">
        <v>34</v>
      </c>
      <c r="J2138" s="61">
        <v>8.5</v>
      </c>
      <c r="K2138" s="61">
        <v>9</v>
      </c>
      <c r="L2138" s="69">
        <f t="shared" si="423"/>
        <v>2.89</v>
      </c>
      <c r="M2138" s="69">
        <f t="shared" si="424"/>
        <v>3.06</v>
      </c>
      <c r="N2138" s="56">
        <f>INDEX(Rate_Chart!$A$1:$AK$127,MATCH(Data!J2138,Rate_Chart!$A$1:$A$127,0),MATCH(Data!K2138,Rate_Chart!$A$1:$AK$1,0))</f>
        <v>70.975000000000009</v>
      </c>
      <c r="O2138" s="57">
        <f t="shared" si="425"/>
        <v>2413.15</v>
      </c>
      <c r="P2138" s="58">
        <f t="shared" si="426"/>
        <v>489.48275862068965</v>
      </c>
      <c r="Q2138" s="58">
        <f t="shared" si="427"/>
        <v>326.32183908045977</v>
      </c>
      <c r="R2138" s="66">
        <f t="shared" si="428"/>
        <v>42.230125000000008</v>
      </c>
      <c r="S2138" s="64">
        <f t="shared" si="429"/>
        <v>127.5</v>
      </c>
      <c r="T2138" s="66">
        <f t="shared" si="430"/>
        <v>2582.8801250000001</v>
      </c>
      <c r="U2138" s="68">
        <f t="shared" si="431"/>
        <v>75.967062499999997</v>
      </c>
      <c r="V2138" s="68">
        <f t="shared" si="432"/>
        <v>523.91077586206893</v>
      </c>
      <c r="W2138" s="68">
        <f t="shared" si="433"/>
        <v>349.27385057471264</v>
      </c>
    </row>
    <row r="2139" spans="1:23" x14ac:dyDescent="0.25">
      <c r="A2139" s="1" t="s">
        <v>885</v>
      </c>
      <c r="B2139" s="1" t="s">
        <v>395</v>
      </c>
      <c r="C2139" s="1" t="s">
        <v>589</v>
      </c>
      <c r="D2139" s="1" t="s">
        <v>593</v>
      </c>
      <c r="E2139" s="1" t="s">
        <v>356</v>
      </c>
      <c r="F2139" s="62" t="str">
        <f t="shared" si="422"/>
        <v>64505</v>
      </c>
      <c r="G2139" s="255">
        <v>10620005</v>
      </c>
      <c r="H2139" s="1" t="s">
        <v>385</v>
      </c>
      <c r="I2139" s="61">
        <v>26</v>
      </c>
      <c r="J2139" s="61">
        <v>8.5</v>
      </c>
      <c r="K2139" s="61">
        <v>9</v>
      </c>
      <c r="L2139" s="69">
        <f t="shared" si="423"/>
        <v>2.21</v>
      </c>
      <c r="M2139" s="69">
        <f t="shared" si="424"/>
        <v>2.34</v>
      </c>
      <c r="N2139" s="56">
        <f>INDEX(Rate_Chart!$A$1:$AK$127,MATCH(Data!J2139,Rate_Chart!$A$1:$A$127,0),MATCH(Data!K2139,Rate_Chart!$A$1:$AK$1,0))</f>
        <v>70.975000000000009</v>
      </c>
      <c r="O2139" s="57">
        <f t="shared" si="425"/>
        <v>1845.3500000000001</v>
      </c>
      <c r="P2139" s="58">
        <f t="shared" si="426"/>
        <v>489.48275862068965</v>
      </c>
      <c r="Q2139" s="58">
        <f t="shared" si="427"/>
        <v>326.32183908045977</v>
      </c>
      <c r="R2139" s="66">
        <f t="shared" si="428"/>
        <v>32.293625000000006</v>
      </c>
      <c r="S2139" s="64">
        <f t="shared" si="429"/>
        <v>97.5</v>
      </c>
      <c r="T2139" s="66">
        <f t="shared" si="430"/>
        <v>1975.1436250000002</v>
      </c>
      <c r="U2139" s="68">
        <f t="shared" si="431"/>
        <v>75.967062500000011</v>
      </c>
      <c r="V2139" s="68">
        <f t="shared" si="432"/>
        <v>523.91077586206893</v>
      </c>
      <c r="W2139" s="68">
        <f t="shared" si="433"/>
        <v>349.27385057471264</v>
      </c>
    </row>
    <row r="2140" spans="1:23" x14ac:dyDescent="0.25">
      <c r="A2140" s="1" t="s">
        <v>885</v>
      </c>
      <c r="B2140" s="1" t="s">
        <v>395</v>
      </c>
      <c r="C2140" s="1" t="s">
        <v>589</v>
      </c>
      <c r="D2140" s="1" t="s">
        <v>593</v>
      </c>
      <c r="E2140" s="1" t="s">
        <v>356</v>
      </c>
      <c r="F2140" s="62" t="str">
        <f t="shared" si="422"/>
        <v>64505</v>
      </c>
      <c r="G2140" s="255">
        <v>10620005</v>
      </c>
      <c r="H2140" s="1" t="s">
        <v>386</v>
      </c>
      <c r="I2140" s="61">
        <v>40</v>
      </c>
      <c r="J2140" s="61">
        <v>3.6</v>
      </c>
      <c r="K2140" s="61">
        <v>8.5</v>
      </c>
      <c r="L2140" s="69">
        <f t="shared" si="423"/>
        <v>1.44</v>
      </c>
      <c r="M2140" s="69">
        <f t="shared" si="424"/>
        <v>3.4</v>
      </c>
      <c r="N2140" s="56">
        <f>INDEX(Rate_Chart!$A$1:$AK$127,MATCH(Data!J2140,Rate_Chart!$A$1:$A$127,0),MATCH(Data!K2140,Rate_Chart!$A$1:$AK$1,0))</f>
        <v>38.643181500000004</v>
      </c>
      <c r="O2140" s="57">
        <f t="shared" si="425"/>
        <v>1545.7272600000001</v>
      </c>
      <c r="P2140" s="58">
        <f t="shared" si="426"/>
        <v>417.01274999999998</v>
      </c>
      <c r="Q2140" s="58">
        <f t="shared" si="427"/>
        <v>278.00849999999997</v>
      </c>
      <c r="R2140" s="66">
        <f t="shared" si="428"/>
        <v>27.050227050000004</v>
      </c>
      <c r="S2140" s="64">
        <f t="shared" si="429"/>
        <v>150</v>
      </c>
      <c r="T2140" s="66">
        <f t="shared" si="430"/>
        <v>1722.7774870500002</v>
      </c>
      <c r="U2140" s="68">
        <f t="shared" si="431"/>
        <v>43.069437176250005</v>
      </c>
      <c r="V2140" s="68">
        <f t="shared" si="432"/>
        <v>464.77809902428061</v>
      </c>
      <c r="W2140" s="68">
        <f t="shared" si="433"/>
        <v>309.85206601618705</v>
      </c>
    </row>
    <row r="2141" spans="1:23" x14ac:dyDescent="0.25">
      <c r="A2141" s="1" t="s">
        <v>886</v>
      </c>
      <c r="B2141" s="1" t="s">
        <v>394</v>
      </c>
      <c r="C2141" s="1" t="s">
        <v>589</v>
      </c>
      <c r="D2141" s="1" t="s">
        <v>593</v>
      </c>
      <c r="E2141" s="1" t="s">
        <v>356</v>
      </c>
      <c r="F2141" s="62" t="str">
        <f t="shared" si="422"/>
        <v>64505</v>
      </c>
      <c r="G2141" s="255">
        <v>10620005</v>
      </c>
      <c r="H2141" s="1" t="s">
        <v>385</v>
      </c>
      <c r="I2141" s="61">
        <v>28</v>
      </c>
      <c r="J2141" s="61">
        <v>8.5</v>
      </c>
      <c r="K2141" s="61">
        <v>9</v>
      </c>
      <c r="L2141" s="69">
        <f t="shared" si="423"/>
        <v>2.38</v>
      </c>
      <c r="M2141" s="69">
        <f t="shared" si="424"/>
        <v>2.52</v>
      </c>
      <c r="N2141" s="56">
        <f>INDEX(Rate_Chart!$A$1:$AK$127,MATCH(Data!J2141,Rate_Chart!$A$1:$A$127,0),MATCH(Data!K2141,Rate_Chart!$A$1:$AK$1,0))</f>
        <v>70.975000000000009</v>
      </c>
      <c r="O2141" s="57">
        <f t="shared" si="425"/>
        <v>1987.3000000000002</v>
      </c>
      <c r="P2141" s="58">
        <f t="shared" si="426"/>
        <v>489.48275862068965</v>
      </c>
      <c r="Q2141" s="58">
        <f t="shared" si="427"/>
        <v>326.32183908045977</v>
      </c>
      <c r="R2141" s="66">
        <f t="shared" si="428"/>
        <v>34.777750000000005</v>
      </c>
      <c r="S2141" s="64">
        <f t="shared" si="429"/>
        <v>105</v>
      </c>
      <c r="T2141" s="66">
        <f t="shared" si="430"/>
        <v>2127.0777500000004</v>
      </c>
      <c r="U2141" s="68">
        <f t="shared" si="431"/>
        <v>75.967062500000011</v>
      </c>
      <c r="V2141" s="68">
        <f t="shared" si="432"/>
        <v>523.91077586206893</v>
      </c>
      <c r="W2141" s="68">
        <f t="shared" si="433"/>
        <v>349.27385057471264</v>
      </c>
    </row>
    <row r="2142" spans="1:23" x14ac:dyDescent="0.25">
      <c r="A2142" s="1" t="s">
        <v>886</v>
      </c>
      <c r="B2142" s="1" t="s">
        <v>395</v>
      </c>
      <c r="C2142" s="1" t="s">
        <v>589</v>
      </c>
      <c r="D2142" s="1" t="s">
        <v>593</v>
      </c>
      <c r="E2142" s="1" t="s">
        <v>356</v>
      </c>
      <c r="F2142" s="62" t="str">
        <f t="shared" si="422"/>
        <v>64505</v>
      </c>
      <c r="G2142" s="255">
        <v>10620005</v>
      </c>
      <c r="H2142" s="1" t="s">
        <v>385</v>
      </c>
      <c r="I2142" s="61">
        <v>26</v>
      </c>
      <c r="J2142" s="61">
        <v>8.1</v>
      </c>
      <c r="K2142" s="61">
        <v>9</v>
      </c>
      <c r="L2142" s="69">
        <f t="shared" si="423"/>
        <v>2.1059999999999999</v>
      </c>
      <c r="M2142" s="69">
        <f t="shared" si="424"/>
        <v>2.34</v>
      </c>
      <c r="N2142" s="56">
        <f>INDEX(Rate_Chart!$A$1:$AK$127,MATCH(Data!J2142,Rate_Chart!$A$1:$A$127,0),MATCH(Data!K2142,Rate_Chart!$A$1:$AK$1,0))</f>
        <v>67.635000000000005</v>
      </c>
      <c r="O2142" s="57">
        <f t="shared" si="425"/>
        <v>1758.5100000000002</v>
      </c>
      <c r="P2142" s="58">
        <f t="shared" si="426"/>
        <v>479.68085106382978</v>
      </c>
      <c r="Q2142" s="58">
        <f t="shared" si="427"/>
        <v>319.78723404255317</v>
      </c>
      <c r="R2142" s="66">
        <f t="shared" si="428"/>
        <v>30.773925000000006</v>
      </c>
      <c r="S2142" s="64">
        <f t="shared" si="429"/>
        <v>97.5</v>
      </c>
      <c r="T2142" s="66">
        <f t="shared" si="430"/>
        <v>1886.7839250000002</v>
      </c>
      <c r="U2142" s="68">
        <f t="shared" si="431"/>
        <v>72.5686125</v>
      </c>
      <c r="V2142" s="68">
        <f t="shared" si="432"/>
        <v>514.67101063829784</v>
      </c>
      <c r="W2142" s="68">
        <f t="shared" si="433"/>
        <v>343.11400709219856</v>
      </c>
    </row>
    <row r="2143" spans="1:23" x14ac:dyDescent="0.25">
      <c r="A2143" s="1" t="s">
        <v>886</v>
      </c>
      <c r="B2143" s="1" t="s">
        <v>395</v>
      </c>
      <c r="C2143" s="1" t="s">
        <v>589</v>
      </c>
      <c r="D2143" s="1" t="s">
        <v>593</v>
      </c>
      <c r="E2143" s="1" t="s">
        <v>356</v>
      </c>
      <c r="F2143" s="62" t="str">
        <f t="shared" si="422"/>
        <v>64505</v>
      </c>
      <c r="G2143" s="255">
        <v>10620005</v>
      </c>
      <c r="H2143" s="1" t="s">
        <v>386</v>
      </c>
      <c r="I2143" s="61">
        <v>42</v>
      </c>
      <c r="J2143" s="61">
        <v>3.5</v>
      </c>
      <c r="K2143" s="61">
        <v>8</v>
      </c>
      <c r="L2143" s="69">
        <f t="shared" si="423"/>
        <v>1.47</v>
      </c>
      <c r="M2143" s="69">
        <f t="shared" si="424"/>
        <v>3.36</v>
      </c>
      <c r="N2143" s="56">
        <f>INDEX(Rate_Chart!$A$1:$AK$127,MATCH(Data!J2143,Rate_Chart!$A$1:$A$127,0),MATCH(Data!K2143,Rate_Chart!$A$1:$AK$1,0))</f>
        <v>36.836112000000007</v>
      </c>
      <c r="O2143" s="57">
        <f t="shared" si="425"/>
        <v>1547.1167040000003</v>
      </c>
      <c r="P2143" s="58">
        <f t="shared" si="426"/>
        <v>417.01258867924531</v>
      </c>
      <c r="Q2143" s="58">
        <f t="shared" si="427"/>
        <v>278.00839245283021</v>
      </c>
      <c r="R2143" s="66">
        <f t="shared" si="428"/>
        <v>27.074542320000006</v>
      </c>
      <c r="S2143" s="64">
        <f t="shared" si="429"/>
        <v>157.5</v>
      </c>
      <c r="T2143" s="66">
        <f t="shared" si="430"/>
        <v>1731.6912463200003</v>
      </c>
      <c r="U2143" s="68">
        <f t="shared" si="431"/>
        <v>41.230743960000005</v>
      </c>
      <c r="V2143" s="68">
        <f t="shared" si="432"/>
        <v>466.76313916981132</v>
      </c>
      <c r="W2143" s="68">
        <f t="shared" si="433"/>
        <v>311.17542611320755</v>
      </c>
    </row>
    <row r="2144" spans="1:23" x14ac:dyDescent="0.25">
      <c r="A2144" s="1" t="s">
        <v>887</v>
      </c>
      <c r="B2144" s="1" t="s">
        <v>394</v>
      </c>
      <c r="C2144" s="1" t="s">
        <v>589</v>
      </c>
      <c r="D2144" s="1" t="s">
        <v>593</v>
      </c>
      <c r="E2144" s="1" t="s">
        <v>356</v>
      </c>
      <c r="F2144" s="62" t="str">
        <f t="shared" si="422"/>
        <v>64505</v>
      </c>
      <c r="G2144" s="255">
        <v>10620005</v>
      </c>
      <c r="H2144" s="1" t="s">
        <v>385</v>
      </c>
      <c r="I2144" s="61">
        <v>28</v>
      </c>
      <c r="J2144" s="61">
        <v>8.5</v>
      </c>
      <c r="K2144" s="61">
        <v>9</v>
      </c>
      <c r="L2144" s="69">
        <f t="shared" si="423"/>
        <v>2.38</v>
      </c>
      <c r="M2144" s="69">
        <f t="shared" si="424"/>
        <v>2.52</v>
      </c>
      <c r="N2144" s="56">
        <f>INDEX(Rate_Chart!$A$1:$AK$127,MATCH(Data!J2144,Rate_Chart!$A$1:$A$127,0),MATCH(Data!K2144,Rate_Chart!$A$1:$AK$1,0))</f>
        <v>70.975000000000009</v>
      </c>
      <c r="O2144" s="57">
        <f t="shared" si="425"/>
        <v>1987.3000000000002</v>
      </c>
      <c r="P2144" s="58">
        <f t="shared" si="426"/>
        <v>489.48275862068965</v>
      </c>
      <c r="Q2144" s="58">
        <f t="shared" si="427"/>
        <v>326.32183908045977</v>
      </c>
      <c r="R2144" s="66">
        <f t="shared" si="428"/>
        <v>34.777750000000005</v>
      </c>
      <c r="S2144" s="64">
        <f t="shared" si="429"/>
        <v>105</v>
      </c>
      <c r="T2144" s="66">
        <f t="shared" si="430"/>
        <v>2127.0777500000004</v>
      </c>
      <c r="U2144" s="68">
        <f t="shared" si="431"/>
        <v>75.967062500000011</v>
      </c>
      <c r="V2144" s="68">
        <f t="shared" si="432"/>
        <v>523.91077586206893</v>
      </c>
      <c r="W2144" s="68">
        <f t="shared" si="433"/>
        <v>349.27385057471264</v>
      </c>
    </row>
    <row r="2145" spans="1:23" x14ac:dyDescent="0.25">
      <c r="A2145" s="1" t="s">
        <v>887</v>
      </c>
      <c r="B2145" s="1" t="s">
        <v>395</v>
      </c>
      <c r="C2145" s="1" t="s">
        <v>589</v>
      </c>
      <c r="D2145" s="1" t="s">
        <v>593</v>
      </c>
      <c r="E2145" s="1" t="s">
        <v>356</v>
      </c>
      <c r="F2145" s="62" t="str">
        <f t="shared" si="422"/>
        <v>64505</v>
      </c>
      <c r="G2145" s="255">
        <v>10620005</v>
      </c>
      <c r="H2145" s="1" t="s">
        <v>385</v>
      </c>
      <c r="I2145" s="61">
        <v>31</v>
      </c>
      <c r="J2145" s="61">
        <v>7.7</v>
      </c>
      <c r="K2145" s="61">
        <v>8.8000000000000007</v>
      </c>
      <c r="L2145" s="69">
        <f t="shared" si="423"/>
        <v>2.387</v>
      </c>
      <c r="M2145" s="69">
        <f t="shared" si="424"/>
        <v>2.7280000000000002</v>
      </c>
      <c r="N2145" s="56">
        <f>INDEX(Rate_Chart!$A$1:$AK$127,MATCH(Data!J2145,Rate_Chart!$A$1:$A$127,0),MATCH(Data!K2145,Rate_Chart!$A$1:$AK$1,0))</f>
        <v>63.652050000000003</v>
      </c>
      <c r="O2145" s="57">
        <f t="shared" si="425"/>
        <v>1973.2135500000002</v>
      </c>
      <c r="P2145" s="58">
        <f t="shared" si="426"/>
        <v>469.17972972972979</v>
      </c>
      <c r="Q2145" s="58">
        <f t="shared" si="427"/>
        <v>312.78648648648652</v>
      </c>
      <c r="R2145" s="66">
        <f t="shared" si="428"/>
        <v>34.531237125000004</v>
      </c>
      <c r="S2145" s="64">
        <f t="shared" si="429"/>
        <v>116.25</v>
      </c>
      <c r="T2145" s="66">
        <f t="shared" si="430"/>
        <v>2123.9947871250001</v>
      </c>
      <c r="U2145" s="68">
        <f t="shared" si="431"/>
        <v>68.515960875000005</v>
      </c>
      <c r="V2145" s="68">
        <f t="shared" si="432"/>
        <v>505.03165264127773</v>
      </c>
      <c r="W2145" s="68">
        <f t="shared" si="433"/>
        <v>336.68776842751851</v>
      </c>
    </row>
    <row r="2146" spans="1:23" x14ac:dyDescent="0.25">
      <c r="A2146" s="1" t="s">
        <v>887</v>
      </c>
      <c r="B2146" s="1" t="s">
        <v>395</v>
      </c>
      <c r="C2146" s="1" t="s">
        <v>589</v>
      </c>
      <c r="D2146" s="1" t="s">
        <v>593</v>
      </c>
      <c r="E2146" s="1" t="s">
        <v>356</v>
      </c>
      <c r="F2146" s="62" t="str">
        <f t="shared" si="422"/>
        <v>64505</v>
      </c>
      <c r="G2146" s="255">
        <v>10620005</v>
      </c>
      <c r="H2146" s="1" t="s">
        <v>386</v>
      </c>
      <c r="I2146" s="61">
        <v>49</v>
      </c>
      <c r="J2146" s="61">
        <v>3.3</v>
      </c>
      <c r="K2146" s="61">
        <v>8</v>
      </c>
      <c r="L2146" s="69">
        <f t="shared" si="423"/>
        <v>1.617</v>
      </c>
      <c r="M2146" s="69">
        <f t="shared" si="424"/>
        <v>3.92</v>
      </c>
      <c r="N2146" s="56">
        <f>INDEX(Rate_Chart!$A$1:$AK$127,MATCH(Data!J2146,Rate_Chart!$A$1:$A$127,0),MATCH(Data!K2146,Rate_Chart!$A$1:$AK$1,0))</f>
        <v>36.002112000000004</v>
      </c>
      <c r="O2146" s="57">
        <f t="shared" si="425"/>
        <v>1764.1034880000002</v>
      </c>
      <c r="P2146" s="58">
        <f t="shared" si="426"/>
        <v>417.01288030888031</v>
      </c>
      <c r="Q2146" s="58">
        <f t="shared" si="427"/>
        <v>278.00858687258687</v>
      </c>
      <c r="R2146" s="66">
        <f t="shared" si="428"/>
        <v>30.871811040000008</v>
      </c>
      <c r="S2146" s="64">
        <f t="shared" si="429"/>
        <v>183.75</v>
      </c>
      <c r="T2146" s="66">
        <f t="shared" si="430"/>
        <v>1978.7252990400002</v>
      </c>
      <c r="U2146" s="68">
        <f t="shared" si="431"/>
        <v>40.382148960000002</v>
      </c>
      <c r="V2146" s="68">
        <f t="shared" si="432"/>
        <v>467.74689915057911</v>
      </c>
      <c r="W2146" s="68">
        <f t="shared" si="433"/>
        <v>311.83126610038607</v>
      </c>
    </row>
    <row r="2147" spans="1:23" x14ac:dyDescent="0.25">
      <c r="A2147" s="1" t="s">
        <v>888</v>
      </c>
      <c r="B2147" s="1" t="s">
        <v>394</v>
      </c>
      <c r="C2147" s="1" t="s">
        <v>589</v>
      </c>
      <c r="D2147" s="1" t="s">
        <v>593</v>
      </c>
      <c r="E2147" s="1" t="s">
        <v>356</v>
      </c>
      <c r="F2147" s="62" t="str">
        <f t="shared" si="422"/>
        <v>64505</v>
      </c>
      <c r="G2147" s="255">
        <v>10620005</v>
      </c>
      <c r="H2147" s="1" t="s">
        <v>385</v>
      </c>
      <c r="I2147" s="61">
        <v>30</v>
      </c>
      <c r="J2147" s="61">
        <v>8.1999999999999993</v>
      </c>
      <c r="K2147" s="61">
        <v>9</v>
      </c>
      <c r="L2147" s="69">
        <f t="shared" si="423"/>
        <v>2.4599999999999995</v>
      </c>
      <c r="M2147" s="69">
        <f t="shared" si="424"/>
        <v>2.7</v>
      </c>
      <c r="N2147" s="56">
        <f>INDEX(Rate_Chart!$A$1:$AK$127,MATCH(Data!J2147,Rate_Chart!$A$1:$A$127,0),MATCH(Data!K2147,Rate_Chart!$A$1:$AK$1,0))</f>
        <v>68.469999999999985</v>
      </c>
      <c r="O2147" s="57">
        <f t="shared" si="425"/>
        <v>2054.0999999999995</v>
      </c>
      <c r="P2147" s="58">
        <f t="shared" si="426"/>
        <v>482.18309859154925</v>
      </c>
      <c r="Q2147" s="58">
        <f t="shared" si="427"/>
        <v>321.45539906103284</v>
      </c>
      <c r="R2147" s="66">
        <f t="shared" si="428"/>
        <v>35.946749999999994</v>
      </c>
      <c r="S2147" s="64">
        <f t="shared" si="429"/>
        <v>112.5</v>
      </c>
      <c r="T2147" s="66">
        <f t="shared" si="430"/>
        <v>2202.5467499999995</v>
      </c>
      <c r="U2147" s="68">
        <f t="shared" si="431"/>
        <v>73.418224999999978</v>
      </c>
      <c r="V2147" s="68">
        <f t="shared" si="432"/>
        <v>517.02975352112662</v>
      </c>
      <c r="W2147" s="68">
        <f t="shared" si="433"/>
        <v>344.68650234741773</v>
      </c>
    </row>
    <row r="2148" spans="1:23" x14ac:dyDescent="0.25">
      <c r="A2148" s="1" t="s">
        <v>888</v>
      </c>
      <c r="B2148" s="1" t="s">
        <v>395</v>
      </c>
      <c r="C2148" s="1" t="s">
        <v>589</v>
      </c>
      <c r="D2148" s="1" t="s">
        <v>593</v>
      </c>
      <c r="E2148" s="1" t="s">
        <v>356</v>
      </c>
      <c r="F2148" s="62" t="str">
        <f t="shared" si="422"/>
        <v>64505</v>
      </c>
      <c r="G2148" s="255">
        <v>10620005</v>
      </c>
      <c r="H2148" s="1" t="s">
        <v>385</v>
      </c>
      <c r="I2148" s="61">
        <v>15</v>
      </c>
      <c r="J2148" s="61">
        <v>8.3000000000000007</v>
      </c>
      <c r="K2148" s="61">
        <v>9</v>
      </c>
      <c r="L2148" s="69">
        <f t="shared" si="423"/>
        <v>1.2450000000000001</v>
      </c>
      <c r="M2148" s="69">
        <f t="shared" si="424"/>
        <v>1.35</v>
      </c>
      <c r="N2148" s="56">
        <f>INDEX(Rate_Chart!$A$1:$AK$127,MATCH(Data!J2148,Rate_Chart!$A$1:$A$127,0),MATCH(Data!K2148,Rate_Chart!$A$1:$AK$1,0))</f>
        <v>69.305000000000007</v>
      </c>
      <c r="O2148" s="57">
        <f t="shared" si="425"/>
        <v>1039.575</v>
      </c>
      <c r="P2148" s="58">
        <f t="shared" si="426"/>
        <v>484.65034965034965</v>
      </c>
      <c r="Q2148" s="58">
        <f t="shared" si="427"/>
        <v>323.10023310023308</v>
      </c>
      <c r="R2148" s="66">
        <f t="shared" si="428"/>
        <v>18.192562500000001</v>
      </c>
      <c r="S2148" s="64">
        <f t="shared" si="429"/>
        <v>56.25</v>
      </c>
      <c r="T2148" s="66">
        <f t="shared" si="430"/>
        <v>1114.0175625000002</v>
      </c>
      <c r="U2148" s="68">
        <f t="shared" si="431"/>
        <v>74.267837500000013</v>
      </c>
      <c r="V2148" s="68">
        <f t="shared" si="432"/>
        <v>519.355506993007</v>
      </c>
      <c r="W2148" s="68">
        <f t="shared" si="433"/>
        <v>346.23700466200467</v>
      </c>
    </row>
    <row r="2149" spans="1:23" x14ac:dyDescent="0.25">
      <c r="A2149" s="1" t="s">
        <v>888</v>
      </c>
      <c r="B2149" s="1" t="s">
        <v>395</v>
      </c>
      <c r="C2149" s="1" t="s">
        <v>589</v>
      </c>
      <c r="D2149" s="1" t="s">
        <v>593</v>
      </c>
      <c r="E2149" s="1" t="s">
        <v>356</v>
      </c>
      <c r="F2149" s="62" t="str">
        <f t="shared" si="422"/>
        <v>64505</v>
      </c>
      <c r="G2149" s="255">
        <v>10620005</v>
      </c>
      <c r="H2149" s="1" t="s">
        <v>386</v>
      </c>
      <c r="I2149" s="61">
        <v>40</v>
      </c>
      <c r="J2149" s="61">
        <v>4</v>
      </c>
      <c r="K2149" s="61">
        <v>8.1999999999999993</v>
      </c>
      <c r="L2149" s="69">
        <f t="shared" si="423"/>
        <v>1.6</v>
      </c>
      <c r="M2149" s="69">
        <f t="shared" si="424"/>
        <v>3.28</v>
      </c>
      <c r="N2149" s="56">
        <f>INDEX(Rate_Chart!$A$1:$AK$127,MATCH(Data!J2149,Rate_Chart!$A$1:$A$127,0),MATCH(Data!K2149,Rate_Chart!$A$1:$AK$1,0))</f>
        <v>39.477139800000003</v>
      </c>
      <c r="O2149" s="57">
        <f t="shared" si="425"/>
        <v>1579.0855920000001</v>
      </c>
      <c r="P2149" s="58">
        <f t="shared" si="426"/>
        <v>417.0120401408451</v>
      </c>
      <c r="Q2149" s="58">
        <f t="shared" si="427"/>
        <v>278.00802676056338</v>
      </c>
      <c r="R2149" s="66">
        <f t="shared" si="428"/>
        <v>27.633997860000004</v>
      </c>
      <c r="S2149" s="64">
        <f t="shared" si="429"/>
        <v>150</v>
      </c>
      <c r="T2149" s="66">
        <f t="shared" si="430"/>
        <v>1756.71958986</v>
      </c>
      <c r="U2149" s="68">
        <f t="shared" si="431"/>
        <v>43.917989746499998</v>
      </c>
      <c r="V2149" s="68">
        <f t="shared" si="432"/>
        <v>463.92242689964786</v>
      </c>
      <c r="W2149" s="68">
        <f t="shared" si="433"/>
        <v>309.28161793309857</v>
      </c>
    </row>
    <row r="2150" spans="1:23" x14ac:dyDescent="0.25">
      <c r="A2150" s="1" t="s">
        <v>919</v>
      </c>
      <c r="B2150" s="1" t="s">
        <v>394</v>
      </c>
      <c r="C2150" s="1" t="s">
        <v>589</v>
      </c>
      <c r="D2150" s="1" t="s">
        <v>593</v>
      </c>
      <c r="E2150" s="1" t="s">
        <v>356</v>
      </c>
      <c r="F2150" s="62" t="str">
        <f t="shared" si="422"/>
        <v>64505</v>
      </c>
      <c r="G2150" s="255">
        <v>10620005</v>
      </c>
      <c r="H2150" s="1" t="s">
        <v>385</v>
      </c>
      <c r="I2150" s="61">
        <v>26</v>
      </c>
      <c r="J2150" s="61">
        <v>8.4</v>
      </c>
      <c r="K2150" s="61">
        <v>9</v>
      </c>
      <c r="L2150" s="69">
        <f t="shared" si="423"/>
        <v>2.1840000000000002</v>
      </c>
      <c r="M2150" s="69">
        <f t="shared" si="424"/>
        <v>2.34</v>
      </c>
      <c r="N2150" s="56">
        <f>INDEX(Rate_Chart!$A$1:$AK$127,MATCH(Data!J2150,Rate_Chart!$A$1:$A$127,0),MATCH(Data!K2150,Rate_Chart!$A$1:$AK$1,0))</f>
        <v>70.14</v>
      </c>
      <c r="O2150" s="57">
        <f t="shared" si="425"/>
        <v>1823.64</v>
      </c>
      <c r="P2150" s="58">
        <f t="shared" si="426"/>
        <v>487.08333333333326</v>
      </c>
      <c r="Q2150" s="58">
        <f t="shared" si="427"/>
        <v>324.72222222222217</v>
      </c>
      <c r="R2150" s="66">
        <f t="shared" si="428"/>
        <v>31.913700000000006</v>
      </c>
      <c r="S2150" s="64">
        <f t="shared" si="429"/>
        <v>97.5</v>
      </c>
      <c r="T2150" s="66">
        <f t="shared" si="430"/>
        <v>1953.0537000000002</v>
      </c>
      <c r="U2150" s="68">
        <f t="shared" si="431"/>
        <v>75.117450000000005</v>
      </c>
      <c r="V2150" s="68">
        <f t="shared" si="432"/>
        <v>521.64895833333333</v>
      </c>
      <c r="W2150" s="68">
        <f t="shared" si="433"/>
        <v>347.76597222222222</v>
      </c>
    </row>
    <row r="2151" spans="1:23" x14ac:dyDescent="0.25">
      <c r="A2151" s="1" t="s">
        <v>919</v>
      </c>
      <c r="B2151" s="1" t="s">
        <v>395</v>
      </c>
      <c r="C2151" s="1" t="s">
        <v>589</v>
      </c>
      <c r="D2151" s="1" t="s">
        <v>593</v>
      </c>
      <c r="E2151" s="1" t="s">
        <v>356</v>
      </c>
      <c r="F2151" s="62" t="str">
        <f t="shared" si="422"/>
        <v>64505</v>
      </c>
      <c r="G2151" s="255">
        <v>10620005</v>
      </c>
      <c r="H2151" s="1" t="s">
        <v>385</v>
      </c>
      <c r="I2151" s="61">
        <v>23</v>
      </c>
      <c r="J2151" s="61">
        <v>8.1</v>
      </c>
      <c r="K2151" s="61">
        <v>9</v>
      </c>
      <c r="L2151" s="69">
        <f t="shared" si="423"/>
        <v>1.8629999999999998</v>
      </c>
      <c r="M2151" s="69">
        <f t="shared" si="424"/>
        <v>2.0699999999999998</v>
      </c>
      <c r="N2151" s="56">
        <f>INDEX(Rate_Chart!$A$1:$AK$127,MATCH(Data!J2151,Rate_Chart!$A$1:$A$127,0),MATCH(Data!K2151,Rate_Chart!$A$1:$AK$1,0))</f>
        <v>67.635000000000005</v>
      </c>
      <c r="O2151" s="57">
        <f t="shared" si="425"/>
        <v>1555.605</v>
      </c>
      <c r="P2151" s="58">
        <f t="shared" si="426"/>
        <v>479.68085106382978</v>
      </c>
      <c r="Q2151" s="58">
        <f t="shared" si="427"/>
        <v>319.78723404255317</v>
      </c>
      <c r="R2151" s="66">
        <f t="shared" si="428"/>
        <v>27.223087500000002</v>
      </c>
      <c r="S2151" s="64">
        <f t="shared" si="429"/>
        <v>86.25</v>
      </c>
      <c r="T2151" s="66">
        <f t="shared" si="430"/>
        <v>1669.0780875</v>
      </c>
      <c r="U2151" s="68">
        <f t="shared" si="431"/>
        <v>72.5686125</v>
      </c>
      <c r="V2151" s="68">
        <f t="shared" si="432"/>
        <v>514.67101063829784</v>
      </c>
      <c r="W2151" s="68">
        <f t="shared" si="433"/>
        <v>343.11400709219856</v>
      </c>
    </row>
    <row r="2152" spans="1:23" x14ac:dyDescent="0.25">
      <c r="A2152" s="1" t="s">
        <v>919</v>
      </c>
      <c r="B2152" s="1" t="s">
        <v>395</v>
      </c>
      <c r="C2152" s="1" t="s">
        <v>589</v>
      </c>
      <c r="D2152" s="1" t="s">
        <v>593</v>
      </c>
      <c r="E2152" s="1" t="s">
        <v>356</v>
      </c>
      <c r="F2152" s="62" t="str">
        <f t="shared" si="422"/>
        <v>64505</v>
      </c>
      <c r="G2152" s="255">
        <v>10620005</v>
      </c>
      <c r="H2152" s="1" t="s">
        <v>386</v>
      </c>
      <c r="I2152" s="61">
        <v>51</v>
      </c>
      <c r="J2152" s="61">
        <v>4</v>
      </c>
      <c r="K2152" s="61">
        <v>8.1</v>
      </c>
      <c r="L2152" s="69">
        <f t="shared" si="423"/>
        <v>2.04</v>
      </c>
      <c r="M2152" s="69">
        <f t="shared" si="424"/>
        <v>4.1309999999999993</v>
      </c>
      <c r="N2152" s="56">
        <f>INDEX(Rate_Chart!$A$1:$AK$127,MATCH(Data!J2152,Rate_Chart!$A$1:$A$127,0),MATCH(Data!K2152,Rate_Chart!$A$1:$AK$1,0))</f>
        <v>39.199125899999999</v>
      </c>
      <c r="O2152" s="57">
        <f t="shared" si="425"/>
        <v>1999.1554208999999</v>
      </c>
      <c r="P2152" s="58">
        <f t="shared" si="426"/>
        <v>417.01197765957443</v>
      </c>
      <c r="Q2152" s="58">
        <f t="shared" si="427"/>
        <v>278.00798510638293</v>
      </c>
      <c r="R2152" s="66">
        <f t="shared" si="428"/>
        <v>34.985219865750004</v>
      </c>
      <c r="S2152" s="64">
        <f t="shared" si="429"/>
        <v>191.25</v>
      </c>
      <c r="T2152" s="66">
        <f t="shared" si="430"/>
        <v>2225.39064076575</v>
      </c>
      <c r="U2152" s="68">
        <f t="shared" si="431"/>
        <v>43.635110603249998</v>
      </c>
      <c r="V2152" s="68">
        <f t="shared" si="432"/>
        <v>464.20330428989359</v>
      </c>
      <c r="W2152" s="68">
        <f t="shared" si="433"/>
        <v>309.46886952659571</v>
      </c>
    </row>
    <row r="2153" spans="1:23" x14ac:dyDescent="0.25">
      <c r="A2153" s="1" t="s">
        <v>920</v>
      </c>
      <c r="B2153" s="1" t="s">
        <v>394</v>
      </c>
      <c r="C2153" s="1" t="s">
        <v>589</v>
      </c>
      <c r="D2153" s="1" t="s">
        <v>593</v>
      </c>
      <c r="E2153" s="1" t="s">
        <v>356</v>
      </c>
      <c r="F2153" s="62" t="str">
        <f t="shared" si="422"/>
        <v>64505</v>
      </c>
      <c r="G2153" s="255">
        <v>10620005</v>
      </c>
      <c r="H2153" s="1" t="s">
        <v>385</v>
      </c>
      <c r="I2153" s="61">
        <v>41</v>
      </c>
      <c r="J2153" s="61">
        <v>8</v>
      </c>
      <c r="K2153" s="61">
        <v>8.8000000000000007</v>
      </c>
      <c r="L2153" s="69">
        <f t="shared" si="423"/>
        <v>3.28</v>
      </c>
      <c r="M2153" s="69">
        <f t="shared" si="424"/>
        <v>3.6080000000000001</v>
      </c>
      <c r="N2153" s="56">
        <f>INDEX(Rate_Chart!$A$1:$AK$127,MATCH(Data!J2153,Rate_Chart!$A$1:$A$127,0),MATCH(Data!K2153,Rate_Chart!$A$1:$AK$1,0))</f>
        <v>66.131999999999991</v>
      </c>
      <c r="O2153" s="57">
        <f t="shared" si="425"/>
        <v>2711.4119999999998</v>
      </c>
      <c r="P2153" s="58">
        <f t="shared" si="426"/>
        <v>476.91346153846149</v>
      </c>
      <c r="Q2153" s="58">
        <f t="shared" si="427"/>
        <v>317.94230769230768</v>
      </c>
      <c r="R2153" s="66">
        <f t="shared" si="428"/>
        <v>47.449710000000003</v>
      </c>
      <c r="S2153" s="64">
        <f t="shared" si="429"/>
        <v>153.75</v>
      </c>
      <c r="T2153" s="66">
        <f t="shared" si="430"/>
        <v>2912.6117099999997</v>
      </c>
      <c r="U2153" s="68">
        <f t="shared" si="431"/>
        <v>71.039309999999986</v>
      </c>
      <c r="V2153" s="68">
        <f t="shared" si="432"/>
        <v>512.30271634615372</v>
      </c>
      <c r="W2153" s="68">
        <f t="shared" si="433"/>
        <v>341.53514423076916</v>
      </c>
    </row>
    <row r="2154" spans="1:23" x14ac:dyDescent="0.25">
      <c r="A2154" s="1" t="s">
        <v>920</v>
      </c>
      <c r="B2154" s="1" t="s">
        <v>395</v>
      </c>
      <c r="C2154" s="1" t="s">
        <v>589</v>
      </c>
      <c r="D2154" s="1" t="s">
        <v>593</v>
      </c>
      <c r="E2154" s="1" t="s">
        <v>356</v>
      </c>
      <c r="F2154" s="62" t="str">
        <f t="shared" si="422"/>
        <v>64505</v>
      </c>
      <c r="G2154" s="255">
        <v>10620005</v>
      </c>
      <c r="H2154" s="1" t="s">
        <v>385</v>
      </c>
      <c r="I2154" s="61">
        <v>30</v>
      </c>
      <c r="J2154" s="61">
        <v>8</v>
      </c>
      <c r="K2154" s="61">
        <v>8.8000000000000007</v>
      </c>
      <c r="L2154" s="69">
        <f t="shared" si="423"/>
        <v>2.4</v>
      </c>
      <c r="M2154" s="69">
        <f t="shared" si="424"/>
        <v>2.64</v>
      </c>
      <c r="N2154" s="56">
        <f>INDEX(Rate_Chart!$A$1:$AK$127,MATCH(Data!J2154,Rate_Chart!$A$1:$A$127,0),MATCH(Data!K2154,Rate_Chart!$A$1:$AK$1,0))</f>
        <v>66.131999999999991</v>
      </c>
      <c r="O2154" s="57">
        <f t="shared" si="425"/>
        <v>1983.9599999999998</v>
      </c>
      <c r="P2154" s="58">
        <f t="shared" si="426"/>
        <v>476.91346153846149</v>
      </c>
      <c r="Q2154" s="58">
        <f t="shared" si="427"/>
        <v>317.94230769230768</v>
      </c>
      <c r="R2154" s="66">
        <f t="shared" si="428"/>
        <v>34.719299999999997</v>
      </c>
      <c r="S2154" s="64">
        <f t="shared" si="429"/>
        <v>112.5</v>
      </c>
      <c r="T2154" s="66">
        <f t="shared" si="430"/>
        <v>2131.1792999999998</v>
      </c>
      <c r="U2154" s="68">
        <f t="shared" si="431"/>
        <v>71.039309999999986</v>
      </c>
      <c r="V2154" s="68">
        <f t="shared" si="432"/>
        <v>512.30271634615372</v>
      </c>
      <c r="W2154" s="68">
        <f t="shared" si="433"/>
        <v>341.53514423076916</v>
      </c>
    </row>
    <row r="2155" spans="1:23" x14ac:dyDescent="0.25">
      <c r="A2155" s="1" t="s">
        <v>920</v>
      </c>
      <c r="B2155" s="1" t="s">
        <v>395</v>
      </c>
      <c r="C2155" s="1" t="s">
        <v>589</v>
      </c>
      <c r="D2155" s="1" t="s">
        <v>593</v>
      </c>
      <c r="E2155" s="1" t="s">
        <v>356</v>
      </c>
      <c r="F2155" s="62" t="str">
        <f t="shared" si="422"/>
        <v>64505</v>
      </c>
      <c r="G2155" s="255">
        <v>10620005</v>
      </c>
      <c r="H2155" s="1" t="s">
        <v>386</v>
      </c>
      <c r="I2155" s="61">
        <v>25</v>
      </c>
      <c r="J2155" s="61">
        <v>3.7</v>
      </c>
      <c r="K2155" s="61">
        <v>8</v>
      </c>
      <c r="L2155" s="69">
        <f t="shared" si="423"/>
        <v>0.92500000000000004</v>
      </c>
      <c r="M2155" s="69">
        <f t="shared" si="424"/>
        <v>2</v>
      </c>
      <c r="N2155" s="56">
        <f>INDEX(Rate_Chart!$A$1:$AK$127,MATCH(Data!J2155,Rate_Chart!$A$1:$A$127,0),MATCH(Data!K2155,Rate_Chart!$A$1:$AK$1,0))</f>
        <v>37.670112000000003</v>
      </c>
      <c r="O2155" s="57">
        <f t="shared" si="425"/>
        <v>941.75280000000009</v>
      </c>
      <c r="P2155" s="58">
        <f t="shared" si="426"/>
        <v>417.0123099630996</v>
      </c>
      <c r="Q2155" s="58">
        <f t="shared" si="427"/>
        <v>278.0082066420664</v>
      </c>
      <c r="R2155" s="66">
        <f t="shared" si="428"/>
        <v>16.480674000000004</v>
      </c>
      <c r="S2155" s="64">
        <f t="shared" si="429"/>
        <v>93.75</v>
      </c>
      <c r="T2155" s="66">
        <f t="shared" si="430"/>
        <v>1051.9834740000001</v>
      </c>
      <c r="U2155" s="68">
        <f t="shared" si="431"/>
        <v>42.079338960000001</v>
      </c>
      <c r="V2155" s="68">
        <f t="shared" si="432"/>
        <v>465.82294051660512</v>
      </c>
      <c r="W2155" s="68">
        <f t="shared" si="433"/>
        <v>310.5486270110701</v>
      </c>
    </row>
    <row r="2156" spans="1:23" x14ac:dyDescent="0.25">
      <c r="A2156" s="1" t="s">
        <v>922</v>
      </c>
      <c r="B2156" s="1" t="s">
        <v>394</v>
      </c>
      <c r="C2156" s="1" t="s">
        <v>589</v>
      </c>
      <c r="D2156" s="1" t="s">
        <v>593</v>
      </c>
      <c r="E2156" s="1" t="s">
        <v>356</v>
      </c>
      <c r="F2156" s="62" t="str">
        <f t="shared" si="422"/>
        <v>64505</v>
      </c>
      <c r="G2156" s="255">
        <v>10620005</v>
      </c>
      <c r="H2156" s="1" t="s">
        <v>385</v>
      </c>
      <c r="I2156" s="61">
        <v>39</v>
      </c>
      <c r="J2156" s="61">
        <v>8.1</v>
      </c>
      <c r="K2156" s="61">
        <v>8.8000000000000007</v>
      </c>
      <c r="L2156" s="69">
        <f t="shared" si="423"/>
        <v>3.1589999999999998</v>
      </c>
      <c r="M2156" s="69">
        <f t="shared" si="424"/>
        <v>3.4320000000000004</v>
      </c>
      <c r="N2156" s="56">
        <f>INDEX(Rate_Chart!$A$1:$AK$127,MATCH(Data!J2156,Rate_Chart!$A$1:$A$127,0),MATCH(Data!K2156,Rate_Chart!$A$1:$AK$1,0))</f>
        <v>66.958650000000006</v>
      </c>
      <c r="O2156" s="57">
        <f t="shared" si="425"/>
        <v>2611.3873500000004</v>
      </c>
      <c r="P2156" s="58">
        <f t="shared" si="426"/>
        <v>479.41754176610982</v>
      </c>
      <c r="Q2156" s="58">
        <f t="shared" si="427"/>
        <v>319.61169451073988</v>
      </c>
      <c r="R2156" s="66">
        <f t="shared" si="428"/>
        <v>45.699278625000012</v>
      </c>
      <c r="S2156" s="64">
        <f t="shared" si="429"/>
        <v>146.25</v>
      </c>
      <c r="T2156" s="66">
        <f t="shared" si="430"/>
        <v>2803.3366286250002</v>
      </c>
      <c r="U2156" s="68">
        <f t="shared" si="431"/>
        <v>71.880426374999999</v>
      </c>
      <c r="V2156" s="68">
        <f t="shared" si="432"/>
        <v>514.65699075178998</v>
      </c>
      <c r="W2156" s="68">
        <f t="shared" si="433"/>
        <v>343.10466050119334</v>
      </c>
    </row>
    <row r="2157" spans="1:23" x14ac:dyDescent="0.25">
      <c r="A2157" s="1" t="s">
        <v>922</v>
      </c>
      <c r="B2157" s="1" t="s">
        <v>395</v>
      </c>
      <c r="C2157" s="1" t="s">
        <v>589</v>
      </c>
      <c r="D2157" s="1" t="s">
        <v>593</v>
      </c>
      <c r="E2157" s="1" t="s">
        <v>356</v>
      </c>
      <c r="F2157" s="62" t="str">
        <f t="shared" si="422"/>
        <v>64505</v>
      </c>
      <c r="G2157" s="255">
        <v>10620005</v>
      </c>
      <c r="H2157" s="1" t="s">
        <v>385</v>
      </c>
      <c r="I2157" s="61">
        <v>27</v>
      </c>
      <c r="J2157" s="61">
        <v>8</v>
      </c>
      <c r="K2157" s="61">
        <v>9</v>
      </c>
      <c r="L2157" s="69">
        <f t="shared" si="423"/>
        <v>2.16</v>
      </c>
      <c r="M2157" s="69">
        <f t="shared" si="424"/>
        <v>2.4300000000000002</v>
      </c>
      <c r="N2157" s="56">
        <f>INDEX(Rate_Chart!$A$1:$AK$127,MATCH(Data!J2157,Rate_Chart!$A$1:$A$127,0),MATCH(Data!K2157,Rate_Chart!$A$1:$AK$1,0))</f>
        <v>66.8</v>
      </c>
      <c r="O2157" s="57">
        <f t="shared" si="425"/>
        <v>1803.6</v>
      </c>
      <c r="P2157" s="58">
        <f t="shared" si="426"/>
        <v>477.14285714285705</v>
      </c>
      <c r="Q2157" s="58">
        <f t="shared" si="427"/>
        <v>318.09523809523802</v>
      </c>
      <c r="R2157" s="66">
        <f t="shared" si="428"/>
        <v>31.563000000000002</v>
      </c>
      <c r="S2157" s="64">
        <f t="shared" si="429"/>
        <v>101.25</v>
      </c>
      <c r="T2157" s="66">
        <f t="shared" si="430"/>
        <v>1936.413</v>
      </c>
      <c r="U2157" s="68">
        <f t="shared" si="431"/>
        <v>71.718999999999994</v>
      </c>
      <c r="V2157" s="68">
        <f t="shared" si="432"/>
        <v>512.27857142857135</v>
      </c>
      <c r="W2157" s="68">
        <f t="shared" si="433"/>
        <v>341.51904761904757</v>
      </c>
    </row>
    <row r="2158" spans="1:23" x14ac:dyDescent="0.25">
      <c r="A2158" s="1" t="s">
        <v>922</v>
      </c>
      <c r="B2158" s="1" t="s">
        <v>395</v>
      </c>
      <c r="C2158" s="1" t="s">
        <v>589</v>
      </c>
      <c r="D2158" s="1" t="s">
        <v>593</v>
      </c>
      <c r="E2158" s="1" t="s">
        <v>356</v>
      </c>
      <c r="F2158" s="62" t="str">
        <f t="shared" si="422"/>
        <v>64505</v>
      </c>
      <c r="G2158" s="255">
        <v>10620005</v>
      </c>
      <c r="H2158" s="1" t="s">
        <v>386</v>
      </c>
      <c r="I2158" s="61">
        <v>32</v>
      </c>
      <c r="J2158" s="61">
        <v>3.6</v>
      </c>
      <c r="K2158" s="61">
        <v>8</v>
      </c>
      <c r="L2158" s="69">
        <f t="shared" si="423"/>
        <v>1.1520000000000001</v>
      </c>
      <c r="M2158" s="69">
        <f t="shared" si="424"/>
        <v>2.56</v>
      </c>
      <c r="N2158" s="56">
        <f>INDEX(Rate_Chart!$A$1:$AK$127,MATCH(Data!J2158,Rate_Chart!$A$1:$A$127,0),MATCH(Data!K2158,Rate_Chart!$A$1:$AK$1,0))</f>
        <v>37.253112000000009</v>
      </c>
      <c r="O2158" s="57">
        <f t="shared" si="425"/>
        <v>1192.0995840000003</v>
      </c>
      <c r="P2158" s="58">
        <f t="shared" si="426"/>
        <v>417.01244776119404</v>
      </c>
      <c r="Q2158" s="58">
        <f t="shared" si="427"/>
        <v>278.00829850746271</v>
      </c>
      <c r="R2158" s="66">
        <f t="shared" si="428"/>
        <v>20.861742720000006</v>
      </c>
      <c r="S2158" s="64">
        <f t="shared" si="429"/>
        <v>120</v>
      </c>
      <c r="T2158" s="66">
        <f t="shared" si="430"/>
        <v>1332.9613267200002</v>
      </c>
      <c r="U2158" s="68">
        <f t="shared" si="431"/>
        <v>41.655041460000007</v>
      </c>
      <c r="V2158" s="68">
        <f t="shared" si="432"/>
        <v>466.28777753731345</v>
      </c>
      <c r="W2158" s="68">
        <f t="shared" si="433"/>
        <v>310.85851835820898</v>
      </c>
    </row>
    <row r="2159" spans="1:23" x14ac:dyDescent="0.25">
      <c r="A2159" s="1" t="s">
        <v>923</v>
      </c>
      <c r="B2159" s="1" t="s">
        <v>394</v>
      </c>
      <c r="C2159" s="1" t="s">
        <v>589</v>
      </c>
      <c r="D2159" s="1" t="s">
        <v>593</v>
      </c>
      <c r="E2159" s="1" t="s">
        <v>356</v>
      </c>
      <c r="F2159" s="62" t="str">
        <f t="shared" si="422"/>
        <v>64505</v>
      </c>
      <c r="G2159" s="255">
        <v>10620005</v>
      </c>
      <c r="H2159" s="1" t="s">
        <v>385</v>
      </c>
      <c r="I2159" s="61">
        <v>35</v>
      </c>
      <c r="J2159" s="61">
        <v>8.1999999999999993</v>
      </c>
      <c r="K2159" s="61">
        <v>8.8000000000000007</v>
      </c>
      <c r="L2159" s="69">
        <f t="shared" si="423"/>
        <v>2.87</v>
      </c>
      <c r="M2159" s="69">
        <f t="shared" si="424"/>
        <v>3.08</v>
      </c>
      <c r="N2159" s="56">
        <f>INDEX(Rate_Chart!$A$1:$AK$127,MATCH(Data!J2159,Rate_Chart!$A$1:$A$127,0),MATCH(Data!K2159,Rate_Chart!$A$1:$AK$1,0))</f>
        <v>67.785299999999978</v>
      </c>
      <c r="O2159" s="57">
        <f t="shared" si="425"/>
        <v>2372.4854999999993</v>
      </c>
      <c r="P2159" s="58">
        <f t="shared" si="426"/>
        <v>481.88601895734581</v>
      </c>
      <c r="Q2159" s="58">
        <f t="shared" si="427"/>
        <v>321.25734597156389</v>
      </c>
      <c r="R2159" s="66">
        <f t="shared" si="428"/>
        <v>41.518496249999991</v>
      </c>
      <c r="S2159" s="64">
        <f t="shared" si="429"/>
        <v>131.25</v>
      </c>
      <c r="T2159" s="66">
        <f t="shared" si="430"/>
        <v>2545.2539962499995</v>
      </c>
      <c r="U2159" s="68">
        <f t="shared" si="431"/>
        <v>72.721542749999983</v>
      </c>
      <c r="V2159" s="68">
        <f t="shared" si="432"/>
        <v>516.97779206161124</v>
      </c>
      <c r="W2159" s="68">
        <f t="shared" si="433"/>
        <v>344.65186137440747</v>
      </c>
    </row>
    <row r="2160" spans="1:23" x14ac:dyDescent="0.25">
      <c r="A2160" s="1" t="s">
        <v>923</v>
      </c>
      <c r="B2160" s="1" t="s">
        <v>395</v>
      </c>
      <c r="C2160" s="1" t="s">
        <v>589</v>
      </c>
      <c r="D2160" s="1" t="s">
        <v>593</v>
      </c>
      <c r="E2160" s="1" t="s">
        <v>356</v>
      </c>
      <c r="F2160" s="62" t="str">
        <f t="shared" si="422"/>
        <v>64505</v>
      </c>
      <c r="G2160" s="255">
        <v>10620005</v>
      </c>
      <c r="H2160" s="1" t="s">
        <v>385</v>
      </c>
      <c r="I2160" s="61">
        <v>22</v>
      </c>
      <c r="J2160" s="61">
        <v>8.5</v>
      </c>
      <c r="K2160" s="61">
        <v>8.8000000000000007</v>
      </c>
      <c r="L2160" s="69">
        <f t="shared" si="423"/>
        <v>1.87</v>
      </c>
      <c r="M2160" s="69">
        <f t="shared" si="424"/>
        <v>1.9360000000000002</v>
      </c>
      <c r="N2160" s="56">
        <f>INDEX(Rate_Chart!$A$1:$AK$127,MATCH(Data!J2160,Rate_Chart!$A$1:$A$127,0),MATCH(Data!K2160,Rate_Chart!$A$1:$AK$1,0))</f>
        <v>70.265250000000009</v>
      </c>
      <c r="O2160" s="57">
        <f t="shared" si="425"/>
        <v>1545.8355000000001</v>
      </c>
      <c r="P2160" s="58">
        <f t="shared" si="426"/>
        <v>489.08526682134578</v>
      </c>
      <c r="Q2160" s="58">
        <f t="shared" si="427"/>
        <v>326.05684454756386</v>
      </c>
      <c r="R2160" s="66">
        <f t="shared" si="428"/>
        <v>27.052121250000006</v>
      </c>
      <c r="S2160" s="64">
        <f t="shared" si="429"/>
        <v>82.5</v>
      </c>
      <c r="T2160" s="66">
        <f t="shared" si="430"/>
        <v>1655.3876212500002</v>
      </c>
      <c r="U2160" s="68">
        <f t="shared" si="431"/>
        <v>75.244891875000008</v>
      </c>
      <c r="V2160" s="68">
        <f t="shared" si="432"/>
        <v>523.74634715777268</v>
      </c>
      <c r="W2160" s="68">
        <f t="shared" si="433"/>
        <v>349.16423143851512</v>
      </c>
    </row>
    <row r="2161" spans="1:23" x14ac:dyDescent="0.25">
      <c r="A2161" s="1" t="s">
        <v>923</v>
      </c>
      <c r="B2161" s="1" t="s">
        <v>395</v>
      </c>
      <c r="C2161" s="1" t="s">
        <v>589</v>
      </c>
      <c r="D2161" s="1" t="s">
        <v>593</v>
      </c>
      <c r="E2161" s="1" t="s">
        <v>356</v>
      </c>
      <c r="F2161" s="62" t="str">
        <f t="shared" si="422"/>
        <v>64505</v>
      </c>
      <c r="G2161" s="255">
        <v>10620005</v>
      </c>
      <c r="H2161" s="1" t="s">
        <v>386</v>
      </c>
      <c r="I2161" s="61">
        <v>34</v>
      </c>
      <c r="J2161" s="61">
        <v>3.2</v>
      </c>
      <c r="K2161" s="61">
        <v>8</v>
      </c>
      <c r="L2161" s="69">
        <f t="shared" si="423"/>
        <v>1.0880000000000001</v>
      </c>
      <c r="M2161" s="69">
        <f t="shared" si="424"/>
        <v>2.72</v>
      </c>
      <c r="N2161" s="56">
        <f>INDEX(Rate_Chart!$A$1:$AK$127,MATCH(Data!J2161,Rate_Chart!$A$1:$A$127,0),MATCH(Data!K2161,Rate_Chart!$A$1:$AK$1,0))</f>
        <v>35.585112000000002</v>
      </c>
      <c r="O2161" s="57">
        <f t="shared" si="425"/>
        <v>1209.893808</v>
      </c>
      <c r="P2161" s="58">
        <f t="shared" si="426"/>
        <v>417.01303124999998</v>
      </c>
      <c r="Q2161" s="58">
        <f t="shared" si="427"/>
        <v>278.00868750000001</v>
      </c>
      <c r="R2161" s="66">
        <f t="shared" si="428"/>
        <v>21.173141640000004</v>
      </c>
      <c r="S2161" s="64">
        <f t="shared" si="429"/>
        <v>127.5</v>
      </c>
      <c r="T2161" s="66">
        <f t="shared" si="430"/>
        <v>1358.5669496400001</v>
      </c>
      <c r="U2161" s="68">
        <f t="shared" si="431"/>
        <v>39.957851460000001</v>
      </c>
      <c r="V2161" s="68">
        <f t="shared" si="432"/>
        <v>468.25607179687495</v>
      </c>
      <c r="W2161" s="68">
        <f t="shared" si="433"/>
        <v>312.17071453124998</v>
      </c>
    </row>
    <row r="2162" spans="1:23" x14ac:dyDescent="0.25">
      <c r="A2162" s="1" t="s">
        <v>924</v>
      </c>
      <c r="B2162" s="1" t="s">
        <v>394</v>
      </c>
      <c r="C2162" s="1" t="s">
        <v>589</v>
      </c>
      <c r="D2162" s="1" t="s">
        <v>593</v>
      </c>
      <c r="E2162" s="1" t="s">
        <v>356</v>
      </c>
      <c r="F2162" s="62" t="str">
        <f t="shared" si="422"/>
        <v>64505</v>
      </c>
      <c r="G2162" s="255">
        <v>10620005</v>
      </c>
      <c r="H2162" s="1" t="s">
        <v>385</v>
      </c>
      <c r="I2162" s="61">
        <v>32</v>
      </c>
      <c r="J2162" s="61">
        <v>8.1999999999999993</v>
      </c>
      <c r="K2162" s="61">
        <v>9</v>
      </c>
      <c r="L2162" s="69">
        <f t="shared" si="423"/>
        <v>2.6239999999999997</v>
      </c>
      <c r="M2162" s="69">
        <f t="shared" si="424"/>
        <v>2.88</v>
      </c>
      <c r="N2162" s="56">
        <f>INDEX(Rate_Chart!$A$1:$AK$127,MATCH(Data!J2162,Rate_Chart!$A$1:$A$127,0),MATCH(Data!K2162,Rate_Chart!$A$1:$AK$1,0))</f>
        <v>68.469999999999985</v>
      </c>
      <c r="O2162" s="57">
        <f t="shared" si="425"/>
        <v>2191.0399999999995</v>
      </c>
      <c r="P2162" s="58">
        <f t="shared" si="426"/>
        <v>482.18309859154925</v>
      </c>
      <c r="Q2162" s="58">
        <f t="shared" si="427"/>
        <v>321.45539906103284</v>
      </c>
      <c r="R2162" s="66">
        <f t="shared" si="428"/>
        <v>38.343199999999996</v>
      </c>
      <c r="S2162" s="64">
        <f t="shared" si="429"/>
        <v>120</v>
      </c>
      <c r="T2162" s="66">
        <f t="shared" si="430"/>
        <v>2349.3831999999993</v>
      </c>
      <c r="U2162" s="68">
        <f t="shared" si="431"/>
        <v>73.418224999999978</v>
      </c>
      <c r="V2162" s="68">
        <f t="shared" si="432"/>
        <v>517.02975352112662</v>
      </c>
      <c r="W2162" s="68">
        <f t="shared" si="433"/>
        <v>344.68650234741773</v>
      </c>
    </row>
    <row r="2163" spans="1:23" x14ac:dyDescent="0.25">
      <c r="A2163" s="1" t="s">
        <v>924</v>
      </c>
      <c r="B2163" s="1" t="s">
        <v>395</v>
      </c>
      <c r="C2163" s="1" t="s">
        <v>589</v>
      </c>
      <c r="D2163" s="1" t="s">
        <v>593</v>
      </c>
      <c r="E2163" s="1" t="s">
        <v>356</v>
      </c>
      <c r="F2163" s="62" t="str">
        <f t="shared" si="422"/>
        <v>64505</v>
      </c>
      <c r="G2163" s="255">
        <v>10620005</v>
      </c>
      <c r="H2163" s="1" t="s">
        <v>385</v>
      </c>
      <c r="I2163" s="61">
        <v>24</v>
      </c>
      <c r="J2163" s="61">
        <v>8</v>
      </c>
      <c r="K2163" s="61">
        <v>9</v>
      </c>
      <c r="L2163" s="69">
        <f t="shared" si="423"/>
        <v>1.92</v>
      </c>
      <c r="M2163" s="69">
        <f t="shared" si="424"/>
        <v>2.16</v>
      </c>
      <c r="N2163" s="56">
        <f>INDEX(Rate_Chart!$A$1:$AK$127,MATCH(Data!J2163,Rate_Chart!$A$1:$A$127,0),MATCH(Data!K2163,Rate_Chart!$A$1:$AK$1,0))</f>
        <v>66.8</v>
      </c>
      <c r="O2163" s="57">
        <f t="shared" si="425"/>
        <v>1603.1999999999998</v>
      </c>
      <c r="P2163" s="58">
        <f t="shared" si="426"/>
        <v>477.14285714285705</v>
      </c>
      <c r="Q2163" s="58">
        <f t="shared" si="427"/>
        <v>318.09523809523802</v>
      </c>
      <c r="R2163" s="66">
        <f t="shared" si="428"/>
        <v>28.056000000000001</v>
      </c>
      <c r="S2163" s="64">
        <f t="shared" si="429"/>
        <v>90</v>
      </c>
      <c r="T2163" s="66">
        <f t="shared" si="430"/>
        <v>1721.2559999999999</v>
      </c>
      <c r="U2163" s="68">
        <f t="shared" si="431"/>
        <v>71.718999999999994</v>
      </c>
      <c r="V2163" s="68">
        <f t="shared" si="432"/>
        <v>512.27857142857135</v>
      </c>
      <c r="W2163" s="68">
        <f t="shared" si="433"/>
        <v>341.51904761904757</v>
      </c>
    </row>
    <row r="2164" spans="1:23" x14ac:dyDescent="0.25">
      <c r="A2164" s="1" t="s">
        <v>924</v>
      </c>
      <c r="B2164" s="1" t="s">
        <v>395</v>
      </c>
      <c r="C2164" s="1" t="s">
        <v>589</v>
      </c>
      <c r="D2164" s="1" t="s">
        <v>593</v>
      </c>
      <c r="E2164" s="1" t="s">
        <v>356</v>
      </c>
      <c r="F2164" s="62" t="str">
        <f t="shared" si="422"/>
        <v>64505</v>
      </c>
      <c r="G2164" s="255">
        <v>10620005</v>
      </c>
      <c r="H2164" s="1" t="s">
        <v>386</v>
      </c>
      <c r="I2164" s="61">
        <v>27</v>
      </c>
      <c r="J2164" s="61">
        <v>3.6</v>
      </c>
      <c r="K2164" s="61">
        <v>8</v>
      </c>
      <c r="L2164" s="69">
        <f t="shared" si="423"/>
        <v>0.97199999999999998</v>
      </c>
      <c r="M2164" s="69">
        <f t="shared" si="424"/>
        <v>2.16</v>
      </c>
      <c r="N2164" s="56">
        <f>INDEX(Rate_Chart!$A$1:$AK$127,MATCH(Data!J2164,Rate_Chart!$A$1:$A$127,0),MATCH(Data!K2164,Rate_Chart!$A$1:$AK$1,0))</f>
        <v>37.253112000000009</v>
      </c>
      <c r="O2164" s="57">
        <f t="shared" si="425"/>
        <v>1005.8340240000002</v>
      </c>
      <c r="P2164" s="58">
        <f t="shared" si="426"/>
        <v>417.01244776119404</v>
      </c>
      <c r="Q2164" s="58">
        <f t="shared" si="427"/>
        <v>278.00829850746271</v>
      </c>
      <c r="R2164" s="66">
        <f t="shared" si="428"/>
        <v>17.602095420000005</v>
      </c>
      <c r="S2164" s="64">
        <f t="shared" si="429"/>
        <v>101.25</v>
      </c>
      <c r="T2164" s="66">
        <f t="shared" si="430"/>
        <v>1124.6861194200003</v>
      </c>
      <c r="U2164" s="68">
        <f t="shared" si="431"/>
        <v>41.655041460000014</v>
      </c>
      <c r="V2164" s="68">
        <f t="shared" si="432"/>
        <v>466.2877775373135</v>
      </c>
      <c r="W2164" s="68">
        <f t="shared" si="433"/>
        <v>310.85851835820898</v>
      </c>
    </row>
    <row r="2165" spans="1:23" x14ac:dyDescent="0.25">
      <c r="A2165" s="1" t="s">
        <v>921</v>
      </c>
      <c r="B2165" s="1" t="s">
        <v>394</v>
      </c>
      <c r="C2165" s="1" t="s">
        <v>589</v>
      </c>
      <c r="D2165" s="1" t="s">
        <v>591</v>
      </c>
      <c r="E2165" s="1" t="s">
        <v>357</v>
      </c>
      <c r="F2165" s="62" t="str">
        <f t="shared" si="422"/>
        <v>64506</v>
      </c>
      <c r="G2165" s="255">
        <v>10620037</v>
      </c>
      <c r="H2165" s="1" t="s">
        <v>385</v>
      </c>
      <c r="I2165" s="61">
        <v>69</v>
      </c>
      <c r="J2165" s="61">
        <v>6.1</v>
      </c>
      <c r="K2165" s="61">
        <v>8.8000000000000007</v>
      </c>
      <c r="L2165" s="69">
        <f t="shared" si="423"/>
        <v>4.2089999999999996</v>
      </c>
      <c r="M2165" s="69">
        <f t="shared" si="424"/>
        <v>6.0720000000000001</v>
      </c>
      <c r="N2165" s="56">
        <f>INDEX(Rate_Chart!$A$1:$AK$127,MATCH(Data!J2165,Rate_Chart!$A$1:$A$127,0),MATCH(Data!K2165,Rate_Chart!$A$1:$AK$1,0))</f>
        <v>50.425650000000005</v>
      </c>
      <c r="O2165" s="57">
        <f t="shared" si="425"/>
        <v>3479.3698500000005</v>
      </c>
      <c r="P2165" s="58">
        <f t="shared" si="426"/>
        <v>421.38426183844012</v>
      </c>
      <c r="Q2165" s="58">
        <f t="shared" si="427"/>
        <v>280.92284122562677</v>
      </c>
      <c r="R2165" s="66">
        <f t="shared" si="428"/>
        <v>60.888972375000016</v>
      </c>
      <c r="S2165" s="64">
        <f t="shared" si="429"/>
        <v>258.75</v>
      </c>
      <c r="T2165" s="66">
        <f t="shared" si="430"/>
        <v>3799.0088223750004</v>
      </c>
      <c r="U2165" s="68">
        <f t="shared" si="431"/>
        <v>55.058098875000006</v>
      </c>
      <c r="V2165" s="68">
        <f t="shared" si="432"/>
        <v>460.09553377437328</v>
      </c>
      <c r="W2165" s="68">
        <f t="shared" si="433"/>
        <v>306.73035584958217</v>
      </c>
    </row>
    <row r="2166" spans="1:23" x14ac:dyDescent="0.25">
      <c r="A2166" s="1" t="s">
        <v>921</v>
      </c>
      <c r="B2166" s="1" t="s">
        <v>394</v>
      </c>
      <c r="C2166" s="1" t="s">
        <v>589</v>
      </c>
      <c r="D2166" s="1" t="s">
        <v>591</v>
      </c>
      <c r="E2166" s="1" t="s">
        <v>357</v>
      </c>
      <c r="F2166" s="62" t="str">
        <f t="shared" si="422"/>
        <v>64506</v>
      </c>
      <c r="G2166" s="255">
        <v>10620037</v>
      </c>
      <c r="H2166" s="1" t="s">
        <v>386</v>
      </c>
      <c r="I2166" s="61">
        <v>60</v>
      </c>
      <c r="J2166" s="61">
        <v>3.3</v>
      </c>
      <c r="K2166" s="61">
        <v>8.1999999999999993</v>
      </c>
      <c r="L2166" s="69">
        <f t="shared" si="423"/>
        <v>1.98</v>
      </c>
      <c r="M2166" s="69">
        <f t="shared" si="424"/>
        <v>4.919999999999999</v>
      </c>
      <c r="N2166" s="56">
        <f>INDEX(Rate_Chart!$A$1:$AK$127,MATCH(Data!J2166,Rate_Chart!$A$1:$A$127,0),MATCH(Data!K2166,Rate_Chart!$A$1:$AK$1,0))</f>
        <v>36.558139799999999</v>
      </c>
      <c r="O2166" s="57">
        <f t="shared" si="425"/>
        <v>2193.4883879999998</v>
      </c>
      <c r="P2166" s="58">
        <f t="shared" si="426"/>
        <v>417.0130015209125</v>
      </c>
      <c r="Q2166" s="58">
        <f t="shared" si="427"/>
        <v>278.00866768060831</v>
      </c>
      <c r="R2166" s="66">
        <f t="shared" si="428"/>
        <v>38.386046790000002</v>
      </c>
      <c r="S2166" s="64">
        <f t="shared" si="429"/>
        <v>225</v>
      </c>
      <c r="T2166" s="66">
        <f t="shared" si="430"/>
        <v>2456.8744347899997</v>
      </c>
      <c r="U2166" s="68">
        <f t="shared" si="431"/>
        <v>40.947907246499994</v>
      </c>
      <c r="V2166" s="68">
        <f t="shared" si="432"/>
        <v>467.086394446768</v>
      </c>
      <c r="W2166" s="68">
        <f t="shared" si="433"/>
        <v>311.39092963117866</v>
      </c>
    </row>
    <row r="2167" spans="1:23" x14ac:dyDescent="0.25">
      <c r="A2167" s="1" t="s">
        <v>921</v>
      </c>
      <c r="B2167" s="1" t="s">
        <v>395</v>
      </c>
      <c r="C2167" s="1" t="s">
        <v>589</v>
      </c>
      <c r="D2167" s="1" t="s">
        <v>591</v>
      </c>
      <c r="E2167" s="1" t="s">
        <v>357</v>
      </c>
      <c r="F2167" s="62" t="str">
        <f t="shared" si="422"/>
        <v>64506</v>
      </c>
      <c r="G2167" s="255">
        <v>10620037</v>
      </c>
      <c r="H2167" s="1" t="s">
        <v>385</v>
      </c>
      <c r="I2167" s="61">
        <v>64</v>
      </c>
      <c r="J2167" s="61">
        <v>5.9</v>
      </c>
      <c r="K2167" s="61">
        <v>8.8000000000000007</v>
      </c>
      <c r="L2167" s="69">
        <f t="shared" si="423"/>
        <v>3.7760000000000002</v>
      </c>
      <c r="M2167" s="69">
        <f t="shared" si="424"/>
        <v>5.6320000000000006</v>
      </c>
      <c r="N2167" s="56">
        <f>INDEX(Rate_Chart!$A$1:$AK$127,MATCH(Data!J2167,Rate_Chart!$A$1:$A$127,0),MATCH(Data!K2167,Rate_Chart!$A$1:$AK$1,0))</f>
        <v>48.772350000000003</v>
      </c>
      <c r="O2167" s="57">
        <f t="shared" si="425"/>
        <v>3121.4304000000002</v>
      </c>
      <c r="P2167" s="58">
        <f t="shared" si="426"/>
        <v>414.49589235127479</v>
      </c>
      <c r="Q2167" s="58">
        <f t="shared" si="427"/>
        <v>276.33059490084986</v>
      </c>
      <c r="R2167" s="66">
        <f t="shared" si="428"/>
        <v>54.625032000000012</v>
      </c>
      <c r="S2167" s="64">
        <f t="shared" si="429"/>
        <v>240</v>
      </c>
      <c r="T2167" s="66">
        <f t="shared" si="430"/>
        <v>3416.0554320000001</v>
      </c>
      <c r="U2167" s="68">
        <f t="shared" si="431"/>
        <v>53.375866125000002</v>
      </c>
      <c r="V2167" s="68">
        <f t="shared" si="432"/>
        <v>453.61925885269125</v>
      </c>
      <c r="W2167" s="68">
        <f t="shared" si="433"/>
        <v>302.41283923512748</v>
      </c>
    </row>
    <row r="2168" spans="1:23" x14ac:dyDescent="0.25">
      <c r="A2168" s="1" t="s">
        <v>921</v>
      </c>
      <c r="B2168" s="1" t="s">
        <v>395</v>
      </c>
      <c r="C2168" s="1" t="s">
        <v>589</v>
      </c>
      <c r="D2168" s="1" t="s">
        <v>591</v>
      </c>
      <c r="E2168" s="1" t="s">
        <v>357</v>
      </c>
      <c r="F2168" s="62" t="str">
        <f t="shared" si="422"/>
        <v>64506</v>
      </c>
      <c r="G2168" s="255">
        <v>10620037</v>
      </c>
      <c r="H2168" s="1" t="s">
        <v>386</v>
      </c>
      <c r="I2168" s="61">
        <v>41</v>
      </c>
      <c r="J2168" s="61">
        <v>3.3</v>
      </c>
      <c r="K2168" s="61">
        <v>8</v>
      </c>
      <c r="L2168" s="69">
        <f t="shared" si="423"/>
        <v>1.3529999999999998</v>
      </c>
      <c r="M2168" s="69">
        <f t="shared" si="424"/>
        <v>3.28</v>
      </c>
      <c r="N2168" s="56">
        <f>INDEX(Rate_Chart!$A$1:$AK$127,MATCH(Data!J2168,Rate_Chart!$A$1:$A$127,0),MATCH(Data!K2168,Rate_Chart!$A$1:$AK$1,0))</f>
        <v>36.002112000000004</v>
      </c>
      <c r="O2168" s="57">
        <f t="shared" si="425"/>
        <v>1476.0865920000001</v>
      </c>
      <c r="P2168" s="58">
        <f t="shared" si="426"/>
        <v>417.01288030888031</v>
      </c>
      <c r="Q2168" s="58">
        <f t="shared" si="427"/>
        <v>278.00858687258687</v>
      </c>
      <c r="R2168" s="66">
        <f t="shared" si="428"/>
        <v>25.831515360000004</v>
      </c>
      <c r="S2168" s="64">
        <f t="shared" si="429"/>
        <v>153.75</v>
      </c>
      <c r="T2168" s="66">
        <f t="shared" si="430"/>
        <v>1655.66810736</v>
      </c>
      <c r="U2168" s="68">
        <f t="shared" si="431"/>
        <v>40.382148960000002</v>
      </c>
      <c r="V2168" s="68">
        <f t="shared" si="432"/>
        <v>467.74689915057911</v>
      </c>
      <c r="W2168" s="68">
        <f t="shared" si="433"/>
        <v>311.83126610038607</v>
      </c>
    </row>
    <row r="2169" spans="1:23" x14ac:dyDescent="0.25">
      <c r="A2169" s="1" t="s">
        <v>902</v>
      </c>
      <c r="B2169" s="1" t="s">
        <v>394</v>
      </c>
      <c r="C2169" s="1" t="s">
        <v>589</v>
      </c>
      <c r="D2169" s="1" t="s">
        <v>591</v>
      </c>
      <c r="E2169" s="1" t="s">
        <v>357</v>
      </c>
      <c r="F2169" s="62" t="str">
        <f t="shared" si="422"/>
        <v>64506</v>
      </c>
      <c r="G2169" s="255">
        <v>10620037</v>
      </c>
      <c r="H2169" s="1" t="s">
        <v>385</v>
      </c>
      <c r="I2169" s="61">
        <v>64</v>
      </c>
      <c r="J2169" s="61">
        <v>5.9</v>
      </c>
      <c r="K2169" s="61">
        <v>8.8000000000000007</v>
      </c>
      <c r="L2169" s="69">
        <f t="shared" si="423"/>
        <v>3.7760000000000002</v>
      </c>
      <c r="M2169" s="69">
        <f t="shared" si="424"/>
        <v>5.6320000000000006</v>
      </c>
      <c r="N2169" s="56">
        <f>INDEX(Rate_Chart!$A$1:$AK$127,MATCH(Data!J2169,Rate_Chart!$A$1:$A$127,0),MATCH(Data!K2169,Rate_Chart!$A$1:$AK$1,0))</f>
        <v>48.772350000000003</v>
      </c>
      <c r="O2169" s="57">
        <f t="shared" si="425"/>
        <v>3121.4304000000002</v>
      </c>
      <c r="P2169" s="58">
        <f t="shared" si="426"/>
        <v>414.49589235127479</v>
      </c>
      <c r="Q2169" s="58">
        <f t="shared" si="427"/>
        <v>276.33059490084986</v>
      </c>
      <c r="R2169" s="66">
        <f t="shared" si="428"/>
        <v>54.625032000000012</v>
      </c>
      <c r="S2169" s="64">
        <f t="shared" si="429"/>
        <v>240</v>
      </c>
      <c r="T2169" s="66">
        <f t="shared" si="430"/>
        <v>3416.0554320000001</v>
      </c>
      <c r="U2169" s="68">
        <f t="shared" si="431"/>
        <v>53.375866125000002</v>
      </c>
      <c r="V2169" s="68">
        <f t="shared" si="432"/>
        <v>453.61925885269125</v>
      </c>
      <c r="W2169" s="68">
        <f t="shared" si="433"/>
        <v>302.41283923512748</v>
      </c>
    </row>
    <row r="2170" spans="1:23" x14ac:dyDescent="0.25">
      <c r="A2170" s="1" t="s">
        <v>902</v>
      </c>
      <c r="B2170" s="1" t="s">
        <v>394</v>
      </c>
      <c r="C2170" s="1" t="s">
        <v>589</v>
      </c>
      <c r="D2170" s="1" t="s">
        <v>591</v>
      </c>
      <c r="E2170" s="1" t="s">
        <v>357</v>
      </c>
      <c r="F2170" s="62" t="str">
        <f t="shared" si="422"/>
        <v>64506</v>
      </c>
      <c r="G2170" s="255">
        <v>10620037</v>
      </c>
      <c r="H2170" s="1" t="s">
        <v>386</v>
      </c>
      <c r="I2170" s="61">
        <v>61</v>
      </c>
      <c r="J2170" s="61">
        <v>3.3</v>
      </c>
      <c r="K2170" s="61">
        <v>8.1999999999999993</v>
      </c>
      <c r="L2170" s="69">
        <f t="shared" si="423"/>
        <v>2.0129999999999999</v>
      </c>
      <c r="M2170" s="69">
        <f t="shared" si="424"/>
        <v>5.0019999999999989</v>
      </c>
      <c r="N2170" s="56">
        <f>INDEX(Rate_Chart!$A$1:$AK$127,MATCH(Data!J2170,Rate_Chart!$A$1:$A$127,0),MATCH(Data!K2170,Rate_Chart!$A$1:$AK$1,0))</f>
        <v>36.558139799999999</v>
      </c>
      <c r="O2170" s="57">
        <f t="shared" si="425"/>
        <v>2230.0465278000001</v>
      </c>
      <c r="P2170" s="58">
        <f t="shared" si="426"/>
        <v>417.0130015209125</v>
      </c>
      <c r="Q2170" s="58">
        <f t="shared" si="427"/>
        <v>278.00866768060831</v>
      </c>
      <c r="R2170" s="66">
        <f t="shared" si="428"/>
        <v>39.025814236500004</v>
      </c>
      <c r="S2170" s="64">
        <f t="shared" si="429"/>
        <v>228.75</v>
      </c>
      <c r="T2170" s="66">
        <f t="shared" si="430"/>
        <v>2497.8223420365002</v>
      </c>
      <c r="U2170" s="68">
        <f t="shared" si="431"/>
        <v>40.947907246500002</v>
      </c>
      <c r="V2170" s="68">
        <f t="shared" si="432"/>
        <v>467.08639444676805</v>
      </c>
      <c r="W2170" s="68">
        <f t="shared" si="433"/>
        <v>311.39092963117872</v>
      </c>
    </row>
    <row r="2171" spans="1:23" x14ac:dyDescent="0.25">
      <c r="A2171" s="1" t="s">
        <v>902</v>
      </c>
      <c r="B2171" s="1" t="s">
        <v>395</v>
      </c>
      <c r="C2171" s="1" t="s">
        <v>589</v>
      </c>
      <c r="D2171" s="1" t="s">
        <v>591</v>
      </c>
      <c r="E2171" s="1" t="s">
        <v>357</v>
      </c>
      <c r="F2171" s="62" t="str">
        <f t="shared" si="422"/>
        <v>64506</v>
      </c>
      <c r="G2171" s="255">
        <v>10620037</v>
      </c>
      <c r="H2171" s="1" t="s">
        <v>385</v>
      </c>
      <c r="I2171" s="61">
        <v>62</v>
      </c>
      <c r="J2171" s="61">
        <v>5.9</v>
      </c>
      <c r="K2171" s="61">
        <v>9</v>
      </c>
      <c r="L2171" s="69">
        <f t="shared" si="423"/>
        <v>3.6579999999999999</v>
      </c>
      <c r="M2171" s="69">
        <f t="shared" si="424"/>
        <v>5.58</v>
      </c>
      <c r="N2171" s="56">
        <f>INDEX(Rate_Chart!$A$1:$AK$127,MATCH(Data!J2171,Rate_Chart!$A$1:$A$127,0),MATCH(Data!K2171,Rate_Chart!$A$1:$AK$1,0))</f>
        <v>49.265000000000001</v>
      </c>
      <c r="O2171" s="57">
        <f t="shared" si="425"/>
        <v>3054.43</v>
      </c>
      <c r="P2171" s="58">
        <f t="shared" si="426"/>
        <v>413.99159663865549</v>
      </c>
      <c r="Q2171" s="58">
        <f t="shared" si="427"/>
        <v>275.99439775910366</v>
      </c>
      <c r="R2171" s="66">
        <f t="shared" si="428"/>
        <v>53.452525000000001</v>
      </c>
      <c r="S2171" s="64">
        <f t="shared" si="429"/>
        <v>232.5</v>
      </c>
      <c r="T2171" s="66">
        <f t="shared" si="430"/>
        <v>3340.382525</v>
      </c>
      <c r="U2171" s="68">
        <f t="shared" si="431"/>
        <v>53.877137499999996</v>
      </c>
      <c r="V2171" s="68">
        <f t="shared" si="432"/>
        <v>452.74905462184876</v>
      </c>
      <c r="W2171" s="68">
        <f t="shared" si="433"/>
        <v>301.83270308123252</v>
      </c>
    </row>
    <row r="2172" spans="1:23" x14ac:dyDescent="0.25">
      <c r="A2172" s="1" t="s">
        <v>902</v>
      </c>
      <c r="B2172" s="1" t="s">
        <v>395</v>
      </c>
      <c r="C2172" s="1" t="s">
        <v>589</v>
      </c>
      <c r="D2172" s="1" t="s">
        <v>591</v>
      </c>
      <c r="E2172" s="1" t="s">
        <v>357</v>
      </c>
      <c r="F2172" s="62" t="str">
        <f t="shared" si="422"/>
        <v>64506</v>
      </c>
      <c r="G2172" s="255">
        <v>10620037</v>
      </c>
      <c r="H2172" s="1" t="s">
        <v>386</v>
      </c>
      <c r="I2172" s="61">
        <v>41</v>
      </c>
      <c r="J2172" s="61">
        <v>3.2</v>
      </c>
      <c r="K2172" s="61">
        <v>8</v>
      </c>
      <c r="L2172" s="69">
        <f t="shared" si="423"/>
        <v>1.3120000000000003</v>
      </c>
      <c r="M2172" s="69">
        <f t="shared" si="424"/>
        <v>3.28</v>
      </c>
      <c r="N2172" s="56">
        <f>INDEX(Rate_Chart!$A$1:$AK$127,MATCH(Data!J2172,Rate_Chart!$A$1:$A$127,0),MATCH(Data!K2172,Rate_Chart!$A$1:$AK$1,0))</f>
        <v>35.585112000000002</v>
      </c>
      <c r="O2172" s="57">
        <f t="shared" si="425"/>
        <v>1458.9895920000001</v>
      </c>
      <c r="P2172" s="58">
        <f t="shared" si="426"/>
        <v>417.01303124999998</v>
      </c>
      <c r="Q2172" s="58">
        <f t="shared" si="427"/>
        <v>278.00868750000001</v>
      </c>
      <c r="R2172" s="66">
        <f t="shared" si="428"/>
        <v>25.532317860000006</v>
      </c>
      <c r="S2172" s="64">
        <f t="shared" si="429"/>
        <v>153.75</v>
      </c>
      <c r="T2172" s="66">
        <f t="shared" si="430"/>
        <v>1638.2719098600001</v>
      </c>
      <c r="U2172" s="68">
        <f t="shared" si="431"/>
        <v>39.957851460000001</v>
      </c>
      <c r="V2172" s="68">
        <f t="shared" si="432"/>
        <v>468.25607179687495</v>
      </c>
      <c r="W2172" s="68">
        <f t="shared" si="433"/>
        <v>312.17071453124998</v>
      </c>
    </row>
    <row r="2173" spans="1:23" x14ac:dyDescent="0.25">
      <c r="A2173" s="1" t="s">
        <v>903</v>
      </c>
      <c r="B2173" s="1" t="s">
        <v>394</v>
      </c>
      <c r="C2173" s="1" t="s">
        <v>589</v>
      </c>
      <c r="D2173" s="1" t="s">
        <v>591</v>
      </c>
      <c r="E2173" s="1" t="s">
        <v>357</v>
      </c>
      <c r="F2173" s="62" t="str">
        <f t="shared" si="422"/>
        <v>64506</v>
      </c>
      <c r="G2173" s="255">
        <v>10620037</v>
      </c>
      <c r="H2173" s="1" t="s">
        <v>385</v>
      </c>
      <c r="I2173" s="61">
        <v>59</v>
      </c>
      <c r="J2173" s="61">
        <v>6</v>
      </c>
      <c r="K2173" s="61">
        <v>8.8000000000000007</v>
      </c>
      <c r="L2173" s="69">
        <f t="shared" si="423"/>
        <v>3.54</v>
      </c>
      <c r="M2173" s="69">
        <f t="shared" si="424"/>
        <v>5.1920000000000002</v>
      </c>
      <c r="N2173" s="56">
        <f>INDEX(Rate_Chart!$A$1:$AK$127,MATCH(Data!J2173,Rate_Chart!$A$1:$A$127,0),MATCH(Data!K2173,Rate_Chart!$A$1:$AK$1,0))</f>
        <v>49.599000000000004</v>
      </c>
      <c r="O2173" s="57">
        <f t="shared" si="425"/>
        <v>2926.3410000000003</v>
      </c>
      <c r="P2173" s="58">
        <f t="shared" si="426"/>
        <v>417.96910112359552</v>
      </c>
      <c r="Q2173" s="58">
        <f t="shared" si="427"/>
        <v>278.64606741573033</v>
      </c>
      <c r="R2173" s="66">
        <f t="shared" si="428"/>
        <v>51.21096750000001</v>
      </c>
      <c r="S2173" s="64">
        <f t="shared" si="429"/>
        <v>221.25</v>
      </c>
      <c r="T2173" s="66">
        <f t="shared" si="430"/>
        <v>3198.8019675000005</v>
      </c>
      <c r="U2173" s="68">
        <f t="shared" si="431"/>
        <v>54.216982500000007</v>
      </c>
      <c r="V2173" s="68">
        <f t="shared" si="432"/>
        <v>456.8846839887641</v>
      </c>
      <c r="W2173" s="68">
        <f t="shared" si="433"/>
        <v>304.58978932584273</v>
      </c>
    </row>
    <row r="2174" spans="1:23" x14ac:dyDescent="0.25">
      <c r="A2174" s="1" t="s">
        <v>903</v>
      </c>
      <c r="B2174" s="1" t="s">
        <v>394</v>
      </c>
      <c r="C2174" s="1" t="s">
        <v>589</v>
      </c>
      <c r="D2174" s="1" t="s">
        <v>591</v>
      </c>
      <c r="E2174" s="1" t="s">
        <v>357</v>
      </c>
      <c r="F2174" s="62" t="str">
        <f t="shared" si="422"/>
        <v>64506</v>
      </c>
      <c r="G2174" s="255">
        <v>10620037</v>
      </c>
      <c r="H2174" s="1" t="s">
        <v>386</v>
      </c>
      <c r="I2174" s="61">
        <v>56</v>
      </c>
      <c r="J2174" s="61">
        <v>3.5</v>
      </c>
      <c r="K2174" s="61">
        <v>8.1</v>
      </c>
      <c r="L2174" s="69">
        <f t="shared" si="423"/>
        <v>1.96</v>
      </c>
      <c r="M2174" s="69">
        <f t="shared" si="424"/>
        <v>4.5359999999999996</v>
      </c>
      <c r="N2174" s="56">
        <f>INDEX(Rate_Chart!$A$1:$AK$127,MATCH(Data!J2174,Rate_Chart!$A$1:$A$127,0),MATCH(Data!K2174,Rate_Chart!$A$1:$AK$1,0))</f>
        <v>37.114125900000005</v>
      </c>
      <c r="O2174" s="57">
        <f t="shared" si="425"/>
        <v>2078.3910504000005</v>
      </c>
      <c r="P2174" s="58">
        <f t="shared" si="426"/>
        <v>417.01265056179784</v>
      </c>
      <c r="Q2174" s="58">
        <f t="shared" si="427"/>
        <v>278.00843370786521</v>
      </c>
      <c r="R2174" s="66">
        <f t="shared" si="428"/>
        <v>36.371843382000009</v>
      </c>
      <c r="S2174" s="64">
        <f t="shared" si="429"/>
        <v>210</v>
      </c>
      <c r="T2174" s="66">
        <f t="shared" si="430"/>
        <v>2324.7628937820004</v>
      </c>
      <c r="U2174" s="68">
        <f t="shared" si="431"/>
        <v>41.513623103250005</v>
      </c>
      <c r="V2174" s="68">
        <f t="shared" si="432"/>
        <v>466.44520340730344</v>
      </c>
      <c r="W2174" s="68">
        <f t="shared" si="433"/>
        <v>310.96346893820231</v>
      </c>
    </row>
    <row r="2175" spans="1:23" x14ac:dyDescent="0.25">
      <c r="A2175" s="1" t="s">
        <v>903</v>
      </c>
      <c r="B2175" s="1" t="s">
        <v>395</v>
      </c>
      <c r="C2175" s="1" t="s">
        <v>589</v>
      </c>
      <c r="D2175" s="1" t="s">
        <v>591</v>
      </c>
      <c r="E2175" s="1" t="s">
        <v>357</v>
      </c>
      <c r="F2175" s="62" t="str">
        <f t="shared" si="422"/>
        <v>64506</v>
      </c>
      <c r="G2175" s="255">
        <v>10620037</v>
      </c>
      <c r="H2175" s="1" t="s">
        <v>385</v>
      </c>
      <c r="I2175" s="61">
        <v>76</v>
      </c>
      <c r="J2175" s="61">
        <v>5.9</v>
      </c>
      <c r="K2175" s="61">
        <v>9</v>
      </c>
      <c r="L2175" s="69">
        <f t="shared" si="423"/>
        <v>4.484</v>
      </c>
      <c r="M2175" s="69">
        <f t="shared" si="424"/>
        <v>6.84</v>
      </c>
      <c r="N2175" s="56">
        <f>INDEX(Rate_Chart!$A$1:$AK$127,MATCH(Data!J2175,Rate_Chart!$A$1:$A$127,0),MATCH(Data!K2175,Rate_Chart!$A$1:$AK$1,0))</f>
        <v>49.265000000000001</v>
      </c>
      <c r="O2175" s="57">
        <f t="shared" si="425"/>
        <v>3744.14</v>
      </c>
      <c r="P2175" s="58">
        <f t="shared" si="426"/>
        <v>413.99159663865549</v>
      </c>
      <c r="Q2175" s="58">
        <f t="shared" si="427"/>
        <v>275.99439775910366</v>
      </c>
      <c r="R2175" s="66">
        <f t="shared" si="428"/>
        <v>65.522450000000006</v>
      </c>
      <c r="S2175" s="64">
        <f t="shared" si="429"/>
        <v>285</v>
      </c>
      <c r="T2175" s="66">
        <f t="shared" si="430"/>
        <v>4094.6624499999998</v>
      </c>
      <c r="U2175" s="68">
        <f t="shared" si="431"/>
        <v>53.877137499999996</v>
      </c>
      <c r="V2175" s="68">
        <f t="shared" si="432"/>
        <v>452.74905462184876</v>
      </c>
      <c r="W2175" s="68">
        <f t="shared" si="433"/>
        <v>301.83270308123252</v>
      </c>
    </row>
    <row r="2176" spans="1:23" x14ac:dyDescent="0.25">
      <c r="A2176" s="1" t="s">
        <v>903</v>
      </c>
      <c r="B2176" s="1" t="s">
        <v>395</v>
      </c>
      <c r="C2176" s="1" t="s">
        <v>589</v>
      </c>
      <c r="D2176" s="1" t="s">
        <v>591</v>
      </c>
      <c r="E2176" s="1" t="s">
        <v>357</v>
      </c>
      <c r="F2176" s="62" t="str">
        <f t="shared" si="422"/>
        <v>64506</v>
      </c>
      <c r="G2176" s="255">
        <v>10620037</v>
      </c>
      <c r="H2176" s="1" t="s">
        <v>386</v>
      </c>
      <c r="I2176" s="61">
        <v>41</v>
      </c>
      <c r="J2176" s="61">
        <v>3.1</v>
      </c>
      <c r="K2176" s="61">
        <v>8.1</v>
      </c>
      <c r="L2176" s="69">
        <f t="shared" si="423"/>
        <v>1.2710000000000001</v>
      </c>
      <c r="M2176" s="69">
        <f t="shared" si="424"/>
        <v>3.3209999999999997</v>
      </c>
      <c r="N2176" s="56">
        <f>INDEX(Rate_Chart!$A$1:$AK$127,MATCH(Data!J2176,Rate_Chart!$A$1:$A$127,0),MATCH(Data!K2176,Rate_Chart!$A$1:$AK$1,0))</f>
        <v>35.446125899999998</v>
      </c>
      <c r="O2176" s="57">
        <f t="shared" si="425"/>
        <v>1453.2911618999999</v>
      </c>
      <c r="P2176" s="58">
        <f t="shared" si="426"/>
        <v>417.01324588235298</v>
      </c>
      <c r="Q2176" s="58">
        <f t="shared" si="427"/>
        <v>278.0088305882353</v>
      </c>
      <c r="R2176" s="66">
        <f t="shared" si="428"/>
        <v>25.432595333249999</v>
      </c>
      <c r="S2176" s="64">
        <f t="shared" si="429"/>
        <v>153.75</v>
      </c>
      <c r="T2176" s="66">
        <f t="shared" si="430"/>
        <v>1632.4737572332499</v>
      </c>
      <c r="U2176" s="68">
        <f t="shared" si="431"/>
        <v>39.816433103249999</v>
      </c>
      <c r="V2176" s="68">
        <f t="shared" si="432"/>
        <v>468.42862474411766</v>
      </c>
      <c r="W2176" s="68">
        <f t="shared" si="433"/>
        <v>312.28574982941177</v>
      </c>
    </row>
    <row r="2177" spans="1:23" x14ac:dyDescent="0.25">
      <c r="A2177" s="1" t="s">
        <v>904</v>
      </c>
      <c r="B2177" s="1" t="s">
        <v>394</v>
      </c>
      <c r="C2177" s="1" t="s">
        <v>589</v>
      </c>
      <c r="D2177" s="1" t="s">
        <v>591</v>
      </c>
      <c r="E2177" s="1" t="s">
        <v>357</v>
      </c>
      <c r="F2177" s="62" t="str">
        <f t="shared" si="422"/>
        <v>64506</v>
      </c>
      <c r="G2177" s="255">
        <v>10620037</v>
      </c>
      <c r="H2177" s="1" t="s">
        <v>385</v>
      </c>
      <c r="I2177" s="61">
        <v>79</v>
      </c>
      <c r="J2177" s="61">
        <v>5.8</v>
      </c>
      <c r="K2177" s="61">
        <v>9</v>
      </c>
      <c r="L2177" s="69">
        <f t="shared" si="423"/>
        <v>4.5819999999999999</v>
      </c>
      <c r="M2177" s="69">
        <f t="shared" si="424"/>
        <v>7.11</v>
      </c>
      <c r="N2177" s="56">
        <f>INDEX(Rate_Chart!$A$1:$AK$127,MATCH(Data!J2177,Rate_Chart!$A$1:$A$127,0),MATCH(Data!K2177,Rate_Chart!$A$1:$AK$1,0))</f>
        <v>48.43</v>
      </c>
      <c r="O2177" s="57">
        <f t="shared" si="425"/>
        <v>3825.97</v>
      </c>
      <c r="P2177" s="58">
        <f t="shared" si="426"/>
        <v>410.42372881355936</v>
      </c>
      <c r="Q2177" s="58">
        <f t="shared" si="427"/>
        <v>273.61581920903956</v>
      </c>
      <c r="R2177" s="66">
        <f t="shared" si="428"/>
        <v>66.954475000000002</v>
      </c>
      <c r="S2177" s="64">
        <f t="shared" si="429"/>
        <v>296.25</v>
      </c>
      <c r="T2177" s="66">
        <f t="shared" si="430"/>
        <v>4189.1744749999998</v>
      </c>
      <c r="U2177" s="68">
        <f t="shared" si="431"/>
        <v>53.027524999999997</v>
      </c>
      <c r="V2177" s="68">
        <f t="shared" si="432"/>
        <v>449.38580508474575</v>
      </c>
      <c r="W2177" s="68">
        <f t="shared" si="433"/>
        <v>299.59053672316384</v>
      </c>
    </row>
    <row r="2178" spans="1:23" x14ac:dyDescent="0.25">
      <c r="A2178" s="1" t="s">
        <v>904</v>
      </c>
      <c r="B2178" s="1" t="s">
        <v>394</v>
      </c>
      <c r="C2178" s="1" t="s">
        <v>589</v>
      </c>
      <c r="D2178" s="1" t="s">
        <v>591</v>
      </c>
      <c r="E2178" s="1" t="s">
        <v>357</v>
      </c>
      <c r="F2178" s="62" t="str">
        <f t="shared" si="422"/>
        <v>64506</v>
      </c>
      <c r="G2178" s="255">
        <v>10620037</v>
      </c>
      <c r="H2178" s="1" t="s">
        <v>386</v>
      </c>
      <c r="I2178" s="61">
        <v>43</v>
      </c>
      <c r="J2178" s="61">
        <v>3.4</v>
      </c>
      <c r="K2178" s="61">
        <v>8.1</v>
      </c>
      <c r="L2178" s="69">
        <f t="shared" si="423"/>
        <v>1.462</v>
      </c>
      <c r="M2178" s="69">
        <f t="shared" si="424"/>
        <v>3.4830000000000001</v>
      </c>
      <c r="N2178" s="56">
        <f>INDEX(Rate_Chart!$A$1:$AK$127,MATCH(Data!J2178,Rate_Chart!$A$1:$A$127,0),MATCH(Data!K2178,Rate_Chart!$A$1:$AK$1,0))</f>
        <v>36.697125900000003</v>
      </c>
      <c r="O2178" s="57">
        <f t="shared" si="425"/>
        <v>1577.9764137000002</v>
      </c>
      <c r="P2178" s="58">
        <f t="shared" si="426"/>
        <v>417.01279431818188</v>
      </c>
      <c r="Q2178" s="58">
        <f t="shared" si="427"/>
        <v>278.00852954545456</v>
      </c>
      <c r="R2178" s="66">
        <f t="shared" si="428"/>
        <v>27.614587239750005</v>
      </c>
      <c r="S2178" s="64">
        <f t="shared" si="429"/>
        <v>161.25</v>
      </c>
      <c r="T2178" s="66">
        <f t="shared" si="430"/>
        <v>1766.8410009397503</v>
      </c>
      <c r="U2178" s="68">
        <f t="shared" si="431"/>
        <v>41.08932560325001</v>
      </c>
      <c r="V2178" s="68">
        <f t="shared" si="432"/>
        <v>466.92415458238651</v>
      </c>
      <c r="W2178" s="68">
        <f t="shared" si="433"/>
        <v>311.28276972159102</v>
      </c>
    </row>
    <row r="2179" spans="1:23" x14ac:dyDescent="0.25">
      <c r="A2179" s="1" t="s">
        <v>904</v>
      </c>
      <c r="B2179" s="1" t="s">
        <v>395</v>
      </c>
      <c r="C2179" s="1" t="s">
        <v>589</v>
      </c>
      <c r="D2179" s="1" t="s">
        <v>591</v>
      </c>
      <c r="E2179" s="1" t="s">
        <v>357</v>
      </c>
      <c r="F2179" s="62" t="str">
        <f t="shared" si="422"/>
        <v>64506</v>
      </c>
      <c r="G2179" s="255">
        <v>10620037</v>
      </c>
      <c r="H2179" s="1" t="s">
        <v>385</v>
      </c>
      <c r="I2179" s="61">
        <v>71</v>
      </c>
      <c r="J2179" s="61">
        <v>5.6</v>
      </c>
      <c r="K2179" s="61">
        <v>8.8000000000000007</v>
      </c>
      <c r="L2179" s="69">
        <f t="shared" si="423"/>
        <v>3.9759999999999995</v>
      </c>
      <c r="M2179" s="69">
        <f t="shared" si="424"/>
        <v>6.2480000000000011</v>
      </c>
      <c r="N2179" s="56">
        <f>INDEX(Rate_Chart!$A$1:$AK$127,MATCH(Data!J2179,Rate_Chart!$A$1:$A$127,0),MATCH(Data!K2179,Rate_Chart!$A$1:$AK$1,0))</f>
        <v>46.292400000000001</v>
      </c>
      <c r="O2179" s="57">
        <f t="shared" si="425"/>
        <v>3286.7604000000001</v>
      </c>
      <c r="P2179" s="58">
        <f t="shared" si="426"/>
        <v>403.71279069767445</v>
      </c>
      <c r="Q2179" s="58">
        <f t="shared" si="427"/>
        <v>269.14186046511628</v>
      </c>
      <c r="R2179" s="66">
        <f t="shared" si="428"/>
        <v>57.518307000000007</v>
      </c>
      <c r="S2179" s="64">
        <f t="shared" si="429"/>
        <v>266.25</v>
      </c>
      <c r="T2179" s="66">
        <f t="shared" si="430"/>
        <v>3610.5287069999999</v>
      </c>
      <c r="U2179" s="68">
        <f t="shared" si="431"/>
        <v>50.852516999999999</v>
      </c>
      <c r="V2179" s="68">
        <f t="shared" si="432"/>
        <v>443.48125290697675</v>
      </c>
      <c r="W2179" s="68">
        <f t="shared" si="433"/>
        <v>295.65416860465115</v>
      </c>
    </row>
    <row r="2180" spans="1:23" x14ac:dyDescent="0.25">
      <c r="A2180" s="1" t="s">
        <v>904</v>
      </c>
      <c r="B2180" s="1" t="s">
        <v>395</v>
      </c>
      <c r="C2180" s="1" t="s">
        <v>589</v>
      </c>
      <c r="D2180" s="1" t="s">
        <v>591</v>
      </c>
      <c r="E2180" s="1" t="s">
        <v>357</v>
      </c>
      <c r="F2180" s="62" t="str">
        <f t="shared" si="422"/>
        <v>64506</v>
      </c>
      <c r="G2180" s="255">
        <v>10620037</v>
      </c>
      <c r="H2180" s="1" t="s">
        <v>386</v>
      </c>
      <c r="I2180" s="61">
        <v>41</v>
      </c>
      <c r="J2180" s="61">
        <v>3.3</v>
      </c>
      <c r="K2180" s="61">
        <v>8.1</v>
      </c>
      <c r="L2180" s="69">
        <f t="shared" si="423"/>
        <v>1.3529999999999998</v>
      </c>
      <c r="M2180" s="69">
        <f t="shared" si="424"/>
        <v>3.3209999999999997</v>
      </c>
      <c r="N2180" s="56">
        <f>INDEX(Rate_Chart!$A$1:$AK$127,MATCH(Data!J2180,Rate_Chart!$A$1:$A$127,0),MATCH(Data!K2180,Rate_Chart!$A$1:$AK$1,0))</f>
        <v>36.280125900000002</v>
      </c>
      <c r="O2180" s="57">
        <f t="shared" si="425"/>
        <v>1487.4851619000001</v>
      </c>
      <c r="P2180" s="58">
        <f t="shared" si="426"/>
        <v>417.0129413793104</v>
      </c>
      <c r="Q2180" s="58">
        <f t="shared" si="427"/>
        <v>278.00862758620696</v>
      </c>
      <c r="R2180" s="66">
        <f t="shared" si="428"/>
        <v>26.030990333250003</v>
      </c>
      <c r="S2180" s="64">
        <f t="shared" si="429"/>
        <v>153.75</v>
      </c>
      <c r="T2180" s="66">
        <f t="shared" si="430"/>
        <v>1667.2661522332501</v>
      </c>
      <c r="U2180" s="68">
        <f t="shared" si="431"/>
        <v>40.665028103250002</v>
      </c>
      <c r="V2180" s="68">
        <f t="shared" si="432"/>
        <v>467.4141161293104</v>
      </c>
      <c r="W2180" s="68">
        <f t="shared" si="433"/>
        <v>311.6094107528736</v>
      </c>
    </row>
    <row r="2181" spans="1:23" x14ac:dyDescent="0.25">
      <c r="A2181" s="1" t="s">
        <v>905</v>
      </c>
      <c r="B2181" s="1" t="s">
        <v>394</v>
      </c>
      <c r="C2181" s="1" t="s">
        <v>589</v>
      </c>
      <c r="D2181" s="1" t="s">
        <v>591</v>
      </c>
      <c r="E2181" s="1" t="s">
        <v>357</v>
      </c>
      <c r="F2181" s="62" t="str">
        <f t="shared" ref="F2181:F2244" si="434">MID(E2181,2,5)</f>
        <v>64506</v>
      </c>
      <c r="G2181" s="255">
        <v>10620037</v>
      </c>
      <c r="H2181" s="1" t="s">
        <v>385</v>
      </c>
      <c r="I2181" s="61">
        <v>60</v>
      </c>
      <c r="J2181" s="61">
        <v>6.2</v>
      </c>
      <c r="K2181" s="61">
        <v>8.8000000000000007</v>
      </c>
      <c r="L2181" s="69">
        <f t="shared" si="423"/>
        <v>3.72</v>
      </c>
      <c r="M2181" s="69">
        <f t="shared" si="424"/>
        <v>5.28</v>
      </c>
      <c r="N2181" s="56">
        <f>INDEX(Rate_Chart!$A$1:$AK$127,MATCH(Data!J2181,Rate_Chart!$A$1:$A$127,0),MATCH(Data!K2181,Rate_Chart!$A$1:$AK$1,0))</f>
        <v>51.252300000000005</v>
      </c>
      <c r="O2181" s="57">
        <f t="shared" si="425"/>
        <v>3075.1380000000004</v>
      </c>
      <c r="P2181" s="58">
        <f t="shared" si="426"/>
        <v>424.74281767955802</v>
      </c>
      <c r="Q2181" s="58">
        <f t="shared" si="427"/>
        <v>283.1618784530387</v>
      </c>
      <c r="R2181" s="66">
        <f t="shared" si="428"/>
        <v>53.814915000000013</v>
      </c>
      <c r="S2181" s="64">
        <f t="shared" si="429"/>
        <v>225</v>
      </c>
      <c r="T2181" s="66">
        <f t="shared" si="430"/>
        <v>3353.9529150000003</v>
      </c>
      <c r="U2181" s="68">
        <f t="shared" si="431"/>
        <v>55.899215250000005</v>
      </c>
      <c r="V2181" s="68">
        <f t="shared" si="432"/>
        <v>463.25316505524864</v>
      </c>
      <c r="W2181" s="68">
        <f t="shared" si="433"/>
        <v>308.83544337016576</v>
      </c>
    </row>
    <row r="2182" spans="1:23" x14ac:dyDescent="0.25">
      <c r="A2182" s="1" t="s">
        <v>905</v>
      </c>
      <c r="B2182" s="1" t="s">
        <v>394</v>
      </c>
      <c r="C2182" s="1" t="s">
        <v>589</v>
      </c>
      <c r="D2182" s="1" t="s">
        <v>591</v>
      </c>
      <c r="E2182" s="1" t="s">
        <v>357</v>
      </c>
      <c r="F2182" s="62" t="str">
        <f t="shared" si="434"/>
        <v>64506</v>
      </c>
      <c r="G2182" s="255">
        <v>10620037</v>
      </c>
      <c r="H2182" s="1" t="s">
        <v>386</v>
      </c>
      <c r="I2182" s="61">
        <v>59</v>
      </c>
      <c r="J2182" s="61">
        <v>3.5</v>
      </c>
      <c r="K2182" s="61">
        <v>8.1999999999999993</v>
      </c>
      <c r="L2182" s="69">
        <f t="shared" si="423"/>
        <v>2.0649999999999999</v>
      </c>
      <c r="M2182" s="69">
        <f t="shared" si="424"/>
        <v>4.8379999999999992</v>
      </c>
      <c r="N2182" s="56">
        <f>INDEX(Rate_Chart!$A$1:$AK$127,MATCH(Data!J2182,Rate_Chart!$A$1:$A$127,0),MATCH(Data!K2182,Rate_Chart!$A$1:$AK$1,0))</f>
        <v>37.392139800000002</v>
      </c>
      <c r="O2182" s="57">
        <f t="shared" si="425"/>
        <v>2206.1362482</v>
      </c>
      <c r="P2182" s="58">
        <f t="shared" si="426"/>
        <v>417.01271152416359</v>
      </c>
      <c r="Q2182" s="58">
        <f t="shared" si="427"/>
        <v>278.00847434944239</v>
      </c>
      <c r="R2182" s="66">
        <f t="shared" si="428"/>
        <v>38.607384343500001</v>
      </c>
      <c r="S2182" s="64">
        <f t="shared" si="429"/>
        <v>221.25</v>
      </c>
      <c r="T2182" s="66">
        <f t="shared" si="430"/>
        <v>2465.9936325435001</v>
      </c>
      <c r="U2182" s="68">
        <f t="shared" si="431"/>
        <v>41.796502246500005</v>
      </c>
      <c r="V2182" s="68">
        <f t="shared" si="432"/>
        <v>466.13199531412641</v>
      </c>
      <c r="W2182" s="68">
        <f t="shared" si="433"/>
        <v>310.75466354275096</v>
      </c>
    </row>
    <row r="2183" spans="1:23" x14ac:dyDescent="0.25">
      <c r="A2183" s="1" t="s">
        <v>905</v>
      </c>
      <c r="B2183" s="1" t="s">
        <v>395</v>
      </c>
      <c r="C2183" s="1" t="s">
        <v>589</v>
      </c>
      <c r="D2183" s="1" t="s">
        <v>591</v>
      </c>
      <c r="E2183" s="1" t="s">
        <v>357</v>
      </c>
      <c r="F2183" s="62" t="str">
        <f t="shared" si="434"/>
        <v>64506</v>
      </c>
      <c r="G2183" s="255">
        <v>10620037</v>
      </c>
      <c r="H2183" s="1" t="s">
        <v>385</v>
      </c>
      <c r="I2183" s="61">
        <v>73</v>
      </c>
      <c r="J2183" s="61">
        <v>5.8</v>
      </c>
      <c r="K2183" s="61">
        <v>8.8000000000000007</v>
      </c>
      <c r="L2183" s="69">
        <f t="shared" si="423"/>
        <v>4.234</v>
      </c>
      <c r="M2183" s="69">
        <f t="shared" si="424"/>
        <v>6.4240000000000013</v>
      </c>
      <c r="N2183" s="56">
        <f>INDEX(Rate_Chart!$A$1:$AK$127,MATCH(Data!J2183,Rate_Chart!$A$1:$A$127,0),MATCH(Data!K2183,Rate_Chart!$A$1:$AK$1,0))</f>
        <v>47.945700000000002</v>
      </c>
      <c r="O2183" s="57">
        <f t="shared" si="425"/>
        <v>3500.0361000000003</v>
      </c>
      <c r="P2183" s="58">
        <f t="shared" si="426"/>
        <v>410.96314285714288</v>
      </c>
      <c r="Q2183" s="58">
        <f t="shared" si="427"/>
        <v>273.97542857142861</v>
      </c>
      <c r="R2183" s="66">
        <f t="shared" si="428"/>
        <v>61.250631750000011</v>
      </c>
      <c r="S2183" s="64">
        <f t="shared" si="429"/>
        <v>273.75</v>
      </c>
      <c r="T2183" s="66">
        <f t="shared" si="430"/>
        <v>3835.0367317500004</v>
      </c>
      <c r="U2183" s="68">
        <f t="shared" si="431"/>
        <v>52.534749750000003</v>
      </c>
      <c r="V2183" s="68">
        <f t="shared" si="432"/>
        <v>450.29785500000003</v>
      </c>
      <c r="W2183" s="68">
        <f t="shared" si="433"/>
        <v>300.19857000000002</v>
      </c>
    </row>
    <row r="2184" spans="1:23" x14ac:dyDescent="0.25">
      <c r="A2184" s="1" t="s">
        <v>905</v>
      </c>
      <c r="B2184" s="1" t="s">
        <v>395</v>
      </c>
      <c r="C2184" s="1" t="s">
        <v>589</v>
      </c>
      <c r="D2184" s="1" t="s">
        <v>591</v>
      </c>
      <c r="E2184" s="1" t="s">
        <v>357</v>
      </c>
      <c r="F2184" s="62" t="str">
        <f t="shared" si="434"/>
        <v>64506</v>
      </c>
      <c r="G2184" s="255">
        <v>10620037</v>
      </c>
      <c r="H2184" s="1" t="s">
        <v>386</v>
      </c>
      <c r="I2184" s="61">
        <v>41</v>
      </c>
      <c r="J2184" s="61">
        <v>3.3</v>
      </c>
      <c r="K2184" s="61">
        <v>8</v>
      </c>
      <c r="L2184" s="69">
        <f t="shared" si="423"/>
        <v>1.3529999999999998</v>
      </c>
      <c r="M2184" s="69">
        <f t="shared" si="424"/>
        <v>3.28</v>
      </c>
      <c r="N2184" s="56">
        <f>INDEX(Rate_Chart!$A$1:$AK$127,MATCH(Data!J2184,Rate_Chart!$A$1:$A$127,0),MATCH(Data!K2184,Rate_Chart!$A$1:$AK$1,0))</f>
        <v>36.002112000000004</v>
      </c>
      <c r="O2184" s="57">
        <f t="shared" si="425"/>
        <v>1476.0865920000001</v>
      </c>
      <c r="P2184" s="58">
        <f t="shared" si="426"/>
        <v>417.01288030888031</v>
      </c>
      <c r="Q2184" s="58">
        <f t="shared" si="427"/>
        <v>278.00858687258687</v>
      </c>
      <c r="R2184" s="66">
        <f t="shared" si="428"/>
        <v>25.831515360000004</v>
      </c>
      <c r="S2184" s="64">
        <f t="shared" si="429"/>
        <v>153.75</v>
      </c>
      <c r="T2184" s="66">
        <f t="shared" si="430"/>
        <v>1655.66810736</v>
      </c>
      <c r="U2184" s="68">
        <f t="shared" si="431"/>
        <v>40.382148960000002</v>
      </c>
      <c r="V2184" s="68">
        <f t="shared" si="432"/>
        <v>467.74689915057911</v>
      </c>
      <c r="W2184" s="68">
        <f t="shared" si="433"/>
        <v>311.83126610038607</v>
      </c>
    </row>
    <row r="2185" spans="1:23" x14ac:dyDescent="0.25">
      <c r="A2185" s="1" t="s">
        <v>906</v>
      </c>
      <c r="B2185" s="1" t="s">
        <v>394</v>
      </c>
      <c r="C2185" s="1" t="s">
        <v>589</v>
      </c>
      <c r="D2185" s="1" t="s">
        <v>591</v>
      </c>
      <c r="E2185" s="1" t="s">
        <v>357</v>
      </c>
      <c r="F2185" s="62" t="str">
        <f t="shared" si="434"/>
        <v>64506</v>
      </c>
      <c r="G2185" s="255">
        <v>10620037</v>
      </c>
      <c r="H2185" s="1" t="s">
        <v>385</v>
      </c>
      <c r="I2185" s="61">
        <v>72</v>
      </c>
      <c r="J2185" s="61">
        <v>6</v>
      </c>
      <c r="K2185" s="61">
        <v>8.8000000000000007</v>
      </c>
      <c r="L2185" s="69">
        <f t="shared" si="423"/>
        <v>4.32</v>
      </c>
      <c r="M2185" s="69">
        <f t="shared" si="424"/>
        <v>6.3360000000000003</v>
      </c>
      <c r="N2185" s="56">
        <f>INDEX(Rate_Chart!$A$1:$AK$127,MATCH(Data!J2185,Rate_Chart!$A$1:$A$127,0),MATCH(Data!K2185,Rate_Chart!$A$1:$AK$1,0))</f>
        <v>49.599000000000004</v>
      </c>
      <c r="O2185" s="57">
        <f t="shared" si="425"/>
        <v>3571.1280000000002</v>
      </c>
      <c r="P2185" s="58">
        <f t="shared" si="426"/>
        <v>417.96910112359552</v>
      </c>
      <c r="Q2185" s="58">
        <f t="shared" si="427"/>
        <v>278.64606741573033</v>
      </c>
      <c r="R2185" s="66">
        <f t="shared" si="428"/>
        <v>62.494740000000007</v>
      </c>
      <c r="S2185" s="64">
        <f t="shared" si="429"/>
        <v>270</v>
      </c>
      <c r="T2185" s="66">
        <f t="shared" si="430"/>
        <v>3903.6227400000002</v>
      </c>
      <c r="U2185" s="68">
        <f t="shared" si="431"/>
        <v>54.2169825</v>
      </c>
      <c r="V2185" s="68">
        <f t="shared" si="432"/>
        <v>456.88468398876404</v>
      </c>
      <c r="W2185" s="68">
        <f t="shared" si="433"/>
        <v>304.58978932584267</v>
      </c>
    </row>
    <row r="2186" spans="1:23" x14ac:dyDescent="0.25">
      <c r="A2186" s="1" t="s">
        <v>906</v>
      </c>
      <c r="B2186" s="1" t="s">
        <v>394</v>
      </c>
      <c r="C2186" s="1" t="s">
        <v>589</v>
      </c>
      <c r="D2186" s="1" t="s">
        <v>591</v>
      </c>
      <c r="E2186" s="1" t="s">
        <v>357</v>
      </c>
      <c r="F2186" s="62" t="str">
        <f t="shared" si="434"/>
        <v>64506</v>
      </c>
      <c r="G2186" s="255">
        <v>10620037</v>
      </c>
      <c r="H2186" s="1" t="s">
        <v>386</v>
      </c>
      <c r="I2186" s="61">
        <v>48</v>
      </c>
      <c r="J2186" s="61">
        <v>4</v>
      </c>
      <c r="K2186" s="61">
        <v>8.1999999999999993</v>
      </c>
      <c r="L2186" s="69">
        <f t="shared" si="423"/>
        <v>1.92</v>
      </c>
      <c r="M2186" s="69">
        <f t="shared" si="424"/>
        <v>3.9359999999999995</v>
      </c>
      <c r="N2186" s="56">
        <f>INDEX(Rate_Chart!$A$1:$AK$127,MATCH(Data!J2186,Rate_Chart!$A$1:$A$127,0),MATCH(Data!K2186,Rate_Chart!$A$1:$AK$1,0))</f>
        <v>39.477139800000003</v>
      </c>
      <c r="O2186" s="57">
        <f t="shared" si="425"/>
        <v>1894.9027104000002</v>
      </c>
      <c r="P2186" s="58">
        <f t="shared" si="426"/>
        <v>417.0120401408451</v>
      </c>
      <c r="Q2186" s="58">
        <f t="shared" si="427"/>
        <v>278.00802676056338</v>
      </c>
      <c r="R2186" s="66">
        <f t="shared" si="428"/>
        <v>33.160797432000003</v>
      </c>
      <c r="S2186" s="64">
        <f t="shared" si="429"/>
        <v>180</v>
      </c>
      <c r="T2186" s="66">
        <f t="shared" si="430"/>
        <v>2108.0635078320001</v>
      </c>
      <c r="U2186" s="68">
        <f t="shared" si="431"/>
        <v>43.917989746500005</v>
      </c>
      <c r="V2186" s="68">
        <f t="shared" si="432"/>
        <v>463.92242689964797</v>
      </c>
      <c r="W2186" s="68">
        <f t="shared" si="433"/>
        <v>309.28161793309863</v>
      </c>
    </row>
    <row r="2187" spans="1:23" x14ac:dyDescent="0.25">
      <c r="A2187" s="1" t="s">
        <v>906</v>
      </c>
      <c r="B2187" s="1" t="s">
        <v>395</v>
      </c>
      <c r="C2187" s="1" t="s">
        <v>589</v>
      </c>
      <c r="D2187" s="1" t="s">
        <v>591</v>
      </c>
      <c r="E2187" s="1" t="s">
        <v>357</v>
      </c>
      <c r="F2187" s="62" t="str">
        <f t="shared" si="434"/>
        <v>64506</v>
      </c>
      <c r="G2187" s="255">
        <v>10620037</v>
      </c>
      <c r="H2187" s="1" t="s">
        <v>385</v>
      </c>
      <c r="I2187" s="61">
        <v>65</v>
      </c>
      <c r="J2187" s="61">
        <v>6.1</v>
      </c>
      <c r="K2187" s="61">
        <v>9</v>
      </c>
      <c r="L2187" s="69">
        <f t="shared" si="423"/>
        <v>3.9649999999999999</v>
      </c>
      <c r="M2187" s="69">
        <f t="shared" si="424"/>
        <v>5.85</v>
      </c>
      <c r="N2187" s="56">
        <f>INDEX(Rate_Chart!$A$1:$AK$127,MATCH(Data!J2187,Rate_Chart!$A$1:$A$127,0),MATCH(Data!K2187,Rate_Chart!$A$1:$AK$1,0))</f>
        <v>50.935000000000002</v>
      </c>
      <c r="O2187" s="57">
        <f t="shared" si="425"/>
        <v>3310.7750000000001</v>
      </c>
      <c r="P2187" s="58">
        <f t="shared" si="426"/>
        <v>420.95041322314052</v>
      </c>
      <c r="Q2187" s="58">
        <f t="shared" si="427"/>
        <v>280.63360881542701</v>
      </c>
      <c r="R2187" s="66">
        <f t="shared" si="428"/>
        <v>57.93856250000001</v>
      </c>
      <c r="S2187" s="64">
        <f t="shared" si="429"/>
        <v>243.75</v>
      </c>
      <c r="T2187" s="66">
        <f t="shared" si="430"/>
        <v>3612.4635625000001</v>
      </c>
      <c r="U2187" s="68">
        <f t="shared" si="431"/>
        <v>55.576362500000002</v>
      </c>
      <c r="V2187" s="68">
        <f t="shared" si="432"/>
        <v>459.30878099173555</v>
      </c>
      <c r="W2187" s="68">
        <f t="shared" si="433"/>
        <v>306.20585399449038</v>
      </c>
    </row>
    <row r="2188" spans="1:23" x14ac:dyDescent="0.25">
      <c r="A2188" s="1" t="s">
        <v>906</v>
      </c>
      <c r="B2188" s="1" t="s">
        <v>395</v>
      </c>
      <c r="C2188" s="1" t="s">
        <v>589</v>
      </c>
      <c r="D2188" s="1" t="s">
        <v>591</v>
      </c>
      <c r="E2188" s="1" t="s">
        <v>357</v>
      </c>
      <c r="F2188" s="62" t="str">
        <f t="shared" si="434"/>
        <v>64506</v>
      </c>
      <c r="G2188" s="255">
        <v>10620037</v>
      </c>
      <c r="H2188" s="1" t="s">
        <v>386</v>
      </c>
      <c r="I2188" s="61">
        <v>41</v>
      </c>
      <c r="J2188" s="61">
        <v>3.2</v>
      </c>
      <c r="K2188" s="61">
        <v>8.1</v>
      </c>
      <c r="L2188" s="69">
        <f t="shared" si="423"/>
        <v>1.3120000000000003</v>
      </c>
      <c r="M2188" s="69">
        <f t="shared" si="424"/>
        <v>3.3209999999999997</v>
      </c>
      <c r="N2188" s="56">
        <f>INDEX(Rate_Chart!$A$1:$AK$127,MATCH(Data!J2188,Rate_Chart!$A$1:$A$127,0),MATCH(Data!K2188,Rate_Chart!$A$1:$AK$1,0))</f>
        <v>35.8631259</v>
      </c>
      <c r="O2188" s="57">
        <f t="shared" si="425"/>
        <v>1470.3881618999999</v>
      </c>
      <c r="P2188" s="58">
        <f t="shared" si="426"/>
        <v>417.01309186046512</v>
      </c>
      <c r="Q2188" s="58">
        <f t="shared" si="427"/>
        <v>278.00872790697673</v>
      </c>
      <c r="R2188" s="66">
        <f t="shared" si="428"/>
        <v>25.731792833250001</v>
      </c>
      <c r="S2188" s="64">
        <f t="shared" si="429"/>
        <v>153.75</v>
      </c>
      <c r="T2188" s="66">
        <f t="shared" si="430"/>
        <v>1649.8699547332499</v>
      </c>
      <c r="U2188" s="68">
        <f t="shared" si="431"/>
        <v>40.24073060325</v>
      </c>
      <c r="V2188" s="68">
        <f t="shared" si="432"/>
        <v>467.91547213081401</v>
      </c>
      <c r="W2188" s="68">
        <f t="shared" si="433"/>
        <v>311.94364808720934</v>
      </c>
    </row>
    <row r="2189" spans="1:23" x14ac:dyDescent="0.25">
      <c r="A2189" s="1" t="s">
        <v>907</v>
      </c>
      <c r="B2189" s="1" t="s">
        <v>394</v>
      </c>
      <c r="C2189" s="1" t="s">
        <v>589</v>
      </c>
      <c r="D2189" s="1" t="s">
        <v>591</v>
      </c>
      <c r="E2189" s="1" t="s">
        <v>357</v>
      </c>
      <c r="F2189" s="62" t="str">
        <f t="shared" si="434"/>
        <v>64506</v>
      </c>
      <c r="G2189" s="255">
        <v>10620037</v>
      </c>
      <c r="H2189" s="1" t="s">
        <v>385</v>
      </c>
      <c r="I2189" s="61">
        <v>78</v>
      </c>
      <c r="J2189" s="61">
        <v>5.7</v>
      </c>
      <c r="K2189" s="61">
        <v>8.8000000000000007</v>
      </c>
      <c r="L2189" s="69">
        <f t="shared" si="423"/>
        <v>4.4460000000000006</v>
      </c>
      <c r="M2189" s="69">
        <f t="shared" si="424"/>
        <v>6.8640000000000008</v>
      </c>
      <c r="N2189" s="56">
        <f>INDEX(Rate_Chart!$A$1:$AK$127,MATCH(Data!J2189,Rate_Chart!$A$1:$A$127,0),MATCH(Data!K2189,Rate_Chart!$A$1:$AK$1,0))</f>
        <v>47.119050000000001</v>
      </c>
      <c r="O2189" s="57">
        <f t="shared" si="425"/>
        <v>3675.2859000000003</v>
      </c>
      <c r="P2189" s="58">
        <f t="shared" si="426"/>
        <v>407.3693083573487</v>
      </c>
      <c r="Q2189" s="58">
        <f t="shared" si="427"/>
        <v>271.57953890489915</v>
      </c>
      <c r="R2189" s="66">
        <f t="shared" si="428"/>
        <v>64.317503250000016</v>
      </c>
      <c r="S2189" s="64">
        <f t="shared" si="429"/>
        <v>292.5</v>
      </c>
      <c r="T2189" s="66">
        <f t="shared" si="430"/>
        <v>4032.1034032500002</v>
      </c>
      <c r="U2189" s="68">
        <f t="shared" si="431"/>
        <v>51.693633375000005</v>
      </c>
      <c r="V2189" s="68">
        <f t="shared" si="432"/>
        <v>446.91902053314124</v>
      </c>
      <c r="W2189" s="68">
        <f t="shared" si="433"/>
        <v>297.94601368876084</v>
      </c>
    </row>
    <row r="2190" spans="1:23" x14ac:dyDescent="0.25">
      <c r="A2190" s="1" t="s">
        <v>907</v>
      </c>
      <c r="B2190" s="1" t="s">
        <v>394</v>
      </c>
      <c r="C2190" s="1" t="s">
        <v>589</v>
      </c>
      <c r="D2190" s="1" t="s">
        <v>591</v>
      </c>
      <c r="E2190" s="1" t="s">
        <v>357</v>
      </c>
      <c r="F2190" s="62" t="str">
        <f t="shared" si="434"/>
        <v>64506</v>
      </c>
      <c r="G2190" s="255">
        <v>10620037</v>
      </c>
      <c r="H2190" s="1" t="s">
        <v>386</v>
      </c>
      <c r="I2190" s="61">
        <v>49</v>
      </c>
      <c r="J2190" s="61">
        <v>3.4</v>
      </c>
      <c r="K2190" s="61">
        <v>8.1</v>
      </c>
      <c r="L2190" s="69">
        <f t="shared" si="423"/>
        <v>1.6659999999999999</v>
      </c>
      <c r="M2190" s="69">
        <f t="shared" si="424"/>
        <v>3.9689999999999999</v>
      </c>
      <c r="N2190" s="56">
        <f>INDEX(Rate_Chart!$A$1:$AK$127,MATCH(Data!J2190,Rate_Chart!$A$1:$A$127,0),MATCH(Data!K2190,Rate_Chart!$A$1:$AK$1,0))</f>
        <v>36.697125900000003</v>
      </c>
      <c r="O2190" s="57">
        <f t="shared" si="425"/>
        <v>1798.1591691000001</v>
      </c>
      <c r="P2190" s="58">
        <f t="shared" si="426"/>
        <v>417.01279431818188</v>
      </c>
      <c r="Q2190" s="58">
        <f t="shared" si="427"/>
        <v>278.00852954545456</v>
      </c>
      <c r="R2190" s="66">
        <f t="shared" si="428"/>
        <v>31.467785459250006</v>
      </c>
      <c r="S2190" s="64">
        <f t="shared" si="429"/>
        <v>183.75</v>
      </c>
      <c r="T2190" s="66">
        <f t="shared" si="430"/>
        <v>2013.3769545592502</v>
      </c>
      <c r="U2190" s="68">
        <f t="shared" si="431"/>
        <v>41.089325603250003</v>
      </c>
      <c r="V2190" s="68">
        <f t="shared" si="432"/>
        <v>466.92415458238645</v>
      </c>
      <c r="W2190" s="68">
        <f t="shared" si="433"/>
        <v>311.28276972159097</v>
      </c>
    </row>
    <row r="2191" spans="1:23" x14ac:dyDescent="0.25">
      <c r="A2191" s="1" t="s">
        <v>907</v>
      </c>
      <c r="B2191" s="1" t="s">
        <v>395</v>
      </c>
      <c r="C2191" s="1" t="s">
        <v>589</v>
      </c>
      <c r="D2191" s="1" t="s">
        <v>591</v>
      </c>
      <c r="E2191" s="1" t="s">
        <v>357</v>
      </c>
      <c r="F2191" s="62" t="str">
        <f t="shared" si="434"/>
        <v>64506</v>
      </c>
      <c r="G2191" s="255">
        <v>10620037</v>
      </c>
      <c r="H2191" s="1" t="s">
        <v>385</v>
      </c>
      <c r="I2191" s="61">
        <v>75</v>
      </c>
      <c r="J2191" s="61">
        <v>5.6</v>
      </c>
      <c r="K2191" s="61">
        <v>8.4</v>
      </c>
      <c r="L2191" s="69">
        <f t="shared" ref="L2191:L2254" si="435">J2191*I2191/100</f>
        <v>4.2</v>
      </c>
      <c r="M2191" s="69">
        <f t="shared" ref="M2191:M2254" si="436">K2191*I2191/100</f>
        <v>6.3</v>
      </c>
      <c r="N2191" s="56">
        <f>INDEX(Rate_Chart!$A$1:$AK$127,MATCH(Data!J2191,Rate_Chart!$A$1:$A$127,0),MATCH(Data!K2191,Rate_Chart!$A$1:$AK$1,0))</f>
        <v>45.357199999999999</v>
      </c>
      <c r="O2191" s="57">
        <f t="shared" ref="O2191:O2254" si="437">N2191*I2191</f>
        <v>3401.79</v>
      </c>
      <c r="P2191" s="58">
        <f t="shared" ref="P2191:P2254" si="438">N2191/(J2191%+K2191%*2/3)</f>
        <v>404.97500000000002</v>
      </c>
      <c r="Q2191" s="58">
        <f t="shared" ref="Q2191:Q2254" si="439">P2191*2/3</f>
        <v>269.98333333333335</v>
      </c>
      <c r="R2191" s="66">
        <f t="shared" ref="R2191:R2254" si="440">O2191*1.75%</f>
        <v>59.531325000000002</v>
      </c>
      <c r="S2191" s="64">
        <f t="shared" ref="S2191:S2254" si="441">I2191*3.75</f>
        <v>281.25</v>
      </c>
      <c r="T2191" s="66">
        <f t="shared" ref="T2191:T2254" si="442">R2191+S2191+O2191</f>
        <v>3742.5713249999999</v>
      </c>
      <c r="U2191" s="68">
        <f t="shared" ref="U2191:U2254" si="443">T2191/I2191</f>
        <v>49.900950999999999</v>
      </c>
      <c r="V2191" s="68">
        <f t="shared" ref="V2191:V2254" si="444">U2191/(J2191%+K2191%*2/3)</f>
        <v>445.54420535714291</v>
      </c>
      <c r="W2191" s="68">
        <f t="shared" ref="W2191:W2254" si="445">V2191*2/3</f>
        <v>297.02947023809526</v>
      </c>
    </row>
    <row r="2192" spans="1:23" x14ac:dyDescent="0.25">
      <c r="A2192" s="1" t="s">
        <v>907</v>
      </c>
      <c r="B2192" s="1" t="s">
        <v>395</v>
      </c>
      <c r="C2192" s="1" t="s">
        <v>589</v>
      </c>
      <c r="D2192" s="1" t="s">
        <v>591</v>
      </c>
      <c r="E2192" s="1" t="s">
        <v>357</v>
      </c>
      <c r="F2192" s="62" t="str">
        <f t="shared" si="434"/>
        <v>64506</v>
      </c>
      <c r="G2192" s="255">
        <v>10620037</v>
      </c>
      <c r="H2192" s="1" t="s">
        <v>386</v>
      </c>
      <c r="I2192" s="61">
        <v>41</v>
      </c>
      <c r="J2192" s="61">
        <v>3.2</v>
      </c>
      <c r="K2192" s="61">
        <v>8.1</v>
      </c>
      <c r="L2192" s="69">
        <f t="shared" si="435"/>
        <v>1.3120000000000003</v>
      </c>
      <c r="M2192" s="69">
        <f t="shared" si="436"/>
        <v>3.3209999999999997</v>
      </c>
      <c r="N2192" s="56">
        <f>INDEX(Rate_Chart!$A$1:$AK$127,MATCH(Data!J2192,Rate_Chart!$A$1:$A$127,0),MATCH(Data!K2192,Rate_Chart!$A$1:$AK$1,0))</f>
        <v>35.8631259</v>
      </c>
      <c r="O2192" s="57">
        <f t="shared" si="437"/>
        <v>1470.3881618999999</v>
      </c>
      <c r="P2192" s="58">
        <f t="shared" si="438"/>
        <v>417.01309186046512</v>
      </c>
      <c r="Q2192" s="58">
        <f t="shared" si="439"/>
        <v>278.00872790697673</v>
      </c>
      <c r="R2192" s="66">
        <f t="shared" si="440"/>
        <v>25.731792833250001</v>
      </c>
      <c r="S2192" s="64">
        <f t="shared" si="441"/>
        <v>153.75</v>
      </c>
      <c r="T2192" s="66">
        <f t="shared" si="442"/>
        <v>1649.8699547332499</v>
      </c>
      <c r="U2192" s="68">
        <f t="shared" si="443"/>
        <v>40.24073060325</v>
      </c>
      <c r="V2192" s="68">
        <f t="shared" si="444"/>
        <v>467.91547213081401</v>
      </c>
      <c r="W2192" s="68">
        <f t="shared" si="445"/>
        <v>311.94364808720934</v>
      </c>
    </row>
    <row r="2193" spans="1:23" x14ac:dyDescent="0.25">
      <c r="A2193" s="1" t="s">
        <v>908</v>
      </c>
      <c r="B2193" s="1" t="s">
        <v>394</v>
      </c>
      <c r="C2193" s="1" t="s">
        <v>589</v>
      </c>
      <c r="D2193" s="1" t="s">
        <v>591</v>
      </c>
      <c r="E2193" s="1" t="s">
        <v>357</v>
      </c>
      <c r="F2193" s="62" t="str">
        <f t="shared" si="434"/>
        <v>64506</v>
      </c>
      <c r="G2193" s="255">
        <v>10620037</v>
      </c>
      <c r="H2193" s="1" t="s">
        <v>385</v>
      </c>
      <c r="I2193" s="61">
        <v>72</v>
      </c>
      <c r="J2193" s="61">
        <v>5.9</v>
      </c>
      <c r="K2193" s="61">
        <v>8.8000000000000007</v>
      </c>
      <c r="L2193" s="69">
        <f t="shared" si="435"/>
        <v>4.2480000000000002</v>
      </c>
      <c r="M2193" s="69">
        <f t="shared" si="436"/>
        <v>6.3360000000000003</v>
      </c>
      <c r="N2193" s="56">
        <f>INDEX(Rate_Chart!$A$1:$AK$127,MATCH(Data!J2193,Rate_Chart!$A$1:$A$127,0),MATCH(Data!K2193,Rate_Chart!$A$1:$AK$1,0))</f>
        <v>48.772350000000003</v>
      </c>
      <c r="O2193" s="57">
        <f t="shared" si="437"/>
        <v>3511.6092000000003</v>
      </c>
      <c r="P2193" s="58">
        <f t="shared" si="438"/>
        <v>414.49589235127479</v>
      </c>
      <c r="Q2193" s="58">
        <f t="shared" si="439"/>
        <v>276.33059490084986</v>
      </c>
      <c r="R2193" s="66">
        <f t="shared" si="440"/>
        <v>61.453161000000009</v>
      </c>
      <c r="S2193" s="64">
        <f t="shared" si="441"/>
        <v>270</v>
      </c>
      <c r="T2193" s="66">
        <f t="shared" si="442"/>
        <v>3843.0623610000002</v>
      </c>
      <c r="U2193" s="68">
        <f t="shared" si="443"/>
        <v>53.375866125000002</v>
      </c>
      <c r="V2193" s="68">
        <f t="shared" si="444"/>
        <v>453.61925885269125</v>
      </c>
      <c r="W2193" s="68">
        <f t="shared" si="445"/>
        <v>302.41283923512748</v>
      </c>
    </row>
    <row r="2194" spans="1:23" x14ac:dyDescent="0.25">
      <c r="A2194" s="1" t="s">
        <v>908</v>
      </c>
      <c r="B2194" s="1" t="s">
        <v>394</v>
      </c>
      <c r="C2194" s="1" t="s">
        <v>589</v>
      </c>
      <c r="D2194" s="1" t="s">
        <v>591</v>
      </c>
      <c r="E2194" s="1" t="s">
        <v>357</v>
      </c>
      <c r="F2194" s="62" t="str">
        <f t="shared" si="434"/>
        <v>64506</v>
      </c>
      <c r="G2194" s="255">
        <v>10620037</v>
      </c>
      <c r="H2194" s="1" t="s">
        <v>386</v>
      </c>
      <c r="I2194" s="61">
        <v>51</v>
      </c>
      <c r="J2194" s="61">
        <v>3.4</v>
      </c>
      <c r="K2194" s="61">
        <v>8.1</v>
      </c>
      <c r="L2194" s="69">
        <f t="shared" si="435"/>
        <v>1.734</v>
      </c>
      <c r="M2194" s="69">
        <f t="shared" si="436"/>
        <v>4.1309999999999993</v>
      </c>
      <c r="N2194" s="56">
        <f>INDEX(Rate_Chart!$A$1:$AK$127,MATCH(Data!J2194,Rate_Chart!$A$1:$A$127,0),MATCH(Data!K2194,Rate_Chart!$A$1:$AK$1,0))</f>
        <v>36.697125900000003</v>
      </c>
      <c r="O2194" s="57">
        <f t="shared" si="437"/>
        <v>1871.5534209000002</v>
      </c>
      <c r="P2194" s="58">
        <f t="shared" si="438"/>
        <v>417.01279431818188</v>
      </c>
      <c r="Q2194" s="58">
        <f t="shared" si="439"/>
        <v>278.00852954545456</v>
      </c>
      <c r="R2194" s="66">
        <f t="shared" si="440"/>
        <v>32.75218486575001</v>
      </c>
      <c r="S2194" s="64">
        <f t="shared" si="441"/>
        <v>191.25</v>
      </c>
      <c r="T2194" s="66">
        <f t="shared" si="442"/>
        <v>2095.5556057657504</v>
      </c>
      <c r="U2194" s="68">
        <f t="shared" si="443"/>
        <v>41.08932560325001</v>
      </c>
      <c r="V2194" s="68">
        <f t="shared" si="444"/>
        <v>466.92415458238651</v>
      </c>
      <c r="W2194" s="68">
        <f t="shared" si="445"/>
        <v>311.28276972159102</v>
      </c>
    </row>
    <row r="2195" spans="1:23" x14ac:dyDescent="0.25">
      <c r="A2195" s="1" t="s">
        <v>908</v>
      </c>
      <c r="B2195" s="1" t="s">
        <v>395</v>
      </c>
      <c r="C2195" s="1" t="s">
        <v>589</v>
      </c>
      <c r="D2195" s="1" t="s">
        <v>591</v>
      </c>
      <c r="E2195" s="1" t="s">
        <v>357</v>
      </c>
      <c r="F2195" s="62" t="str">
        <f t="shared" si="434"/>
        <v>64506</v>
      </c>
      <c r="G2195" s="255">
        <v>10620037</v>
      </c>
      <c r="H2195" s="1" t="s">
        <v>385</v>
      </c>
      <c r="I2195" s="61">
        <v>71</v>
      </c>
      <c r="J2195" s="61">
        <v>6</v>
      </c>
      <c r="K2195" s="61">
        <v>9</v>
      </c>
      <c r="L2195" s="69">
        <f t="shared" si="435"/>
        <v>4.26</v>
      </c>
      <c r="M2195" s="69">
        <f t="shared" si="436"/>
        <v>6.39</v>
      </c>
      <c r="N2195" s="56">
        <f>INDEX(Rate_Chart!$A$1:$AK$127,MATCH(Data!J2195,Rate_Chart!$A$1:$A$127,0),MATCH(Data!K2195,Rate_Chart!$A$1:$AK$1,0))</f>
        <v>50.1</v>
      </c>
      <c r="O2195" s="57">
        <f t="shared" si="437"/>
        <v>3557.1</v>
      </c>
      <c r="P2195" s="58">
        <f t="shared" si="438"/>
        <v>417.5</v>
      </c>
      <c r="Q2195" s="58">
        <f t="shared" si="439"/>
        <v>278.33333333333331</v>
      </c>
      <c r="R2195" s="66">
        <f t="shared" si="440"/>
        <v>62.249250000000004</v>
      </c>
      <c r="S2195" s="64">
        <f t="shared" si="441"/>
        <v>266.25</v>
      </c>
      <c r="T2195" s="66">
        <f t="shared" si="442"/>
        <v>3885.5992499999998</v>
      </c>
      <c r="U2195" s="68">
        <f t="shared" si="443"/>
        <v>54.726749999999996</v>
      </c>
      <c r="V2195" s="68">
        <f t="shared" si="444"/>
        <v>456.05624999999998</v>
      </c>
      <c r="W2195" s="68">
        <f t="shared" si="445"/>
        <v>304.03749999999997</v>
      </c>
    </row>
    <row r="2196" spans="1:23" x14ac:dyDescent="0.25">
      <c r="A2196" s="1" t="s">
        <v>908</v>
      </c>
      <c r="B2196" s="1" t="s">
        <v>395</v>
      </c>
      <c r="C2196" s="1" t="s">
        <v>589</v>
      </c>
      <c r="D2196" s="1" t="s">
        <v>591</v>
      </c>
      <c r="E2196" s="1" t="s">
        <v>357</v>
      </c>
      <c r="F2196" s="62" t="str">
        <f t="shared" si="434"/>
        <v>64506</v>
      </c>
      <c r="G2196" s="255">
        <v>10620037</v>
      </c>
      <c r="H2196" s="1" t="s">
        <v>386</v>
      </c>
      <c r="I2196" s="61">
        <v>41</v>
      </c>
      <c r="J2196" s="61">
        <v>3</v>
      </c>
      <c r="K2196" s="61">
        <v>8.1</v>
      </c>
      <c r="L2196" s="69">
        <f t="shared" si="435"/>
        <v>1.23</v>
      </c>
      <c r="M2196" s="69">
        <f t="shared" si="436"/>
        <v>3.3209999999999997</v>
      </c>
      <c r="N2196" s="56">
        <f>INDEX(Rate_Chart!$A$1:$AK$127,MATCH(Data!J2196,Rate_Chart!$A$1:$A$127,0),MATCH(Data!K2196,Rate_Chart!$A$1:$AK$1,0))</f>
        <v>35.029125900000004</v>
      </c>
      <c r="O2196" s="57">
        <f t="shared" si="437"/>
        <v>1436.1941619000002</v>
      </c>
      <c r="P2196" s="58">
        <f t="shared" si="438"/>
        <v>417.01340357142868</v>
      </c>
      <c r="Q2196" s="58">
        <f t="shared" si="439"/>
        <v>278.00893571428577</v>
      </c>
      <c r="R2196" s="66">
        <f t="shared" si="440"/>
        <v>25.133397833250005</v>
      </c>
      <c r="S2196" s="64">
        <f t="shared" si="441"/>
        <v>153.75</v>
      </c>
      <c r="T2196" s="66">
        <f t="shared" si="442"/>
        <v>1615.0775597332502</v>
      </c>
      <c r="U2196" s="68">
        <f t="shared" si="443"/>
        <v>39.392135603250004</v>
      </c>
      <c r="V2196" s="68">
        <f t="shared" si="444"/>
        <v>468.9539952767858</v>
      </c>
      <c r="W2196" s="68">
        <f t="shared" si="445"/>
        <v>312.63599685119055</v>
      </c>
    </row>
    <row r="2197" spans="1:23" x14ac:dyDescent="0.25">
      <c r="A2197" s="1" t="s">
        <v>909</v>
      </c>
      <c r="B2197" s="1" t="s">
        <v>394</v>
      </c>
      <c r="C2197" s="1" t="s">
        <v>589</v>
      </c>
      <c r="D2197" s="1" t="s">
        <v>591</v>
      </c>
      <c r="E2197" s="1" t="s">
        <v>357</v>
      </c>
      <c r="F2197" s="62" t="str">
        <f t="shared" si="434"/>
        <v>64506</v>
      </c>
      <c r="G2197" s="255">
        <v>10620037</v>
      </c>
      <c r="H2197" s="1" t="s">
        <v>385</v>
      </c>
      <c r="I2197" s="61">
        <v>71</v>
      </c>
      <c r="J2197" s="61">
        <v>5.8</v>
      </c>
      <c r="K2197" s="61">
        <v>8.8000000000000007</v>
      </c>
      <c r="L2197" s="69">
        <f t="shared" si="435"/>
        <v>4.1180000000000003</v>
      </c>
      <c r="M2197" s="69">
        <f t="shared" si="436"/>
        <v>6.2480000000000011</v>
      </c>
      <c r="N2197" s="56">
        <f>INDEX(Rate_Chart!$A$1:$AK$127,MATCH(Data!J2197,Rate_Chart!$A$1:$A$127,0),MATCH(Data!K2197,Rate_Chart!$A$1:$AK$1,0))</f>
        <v>47.945700000000002</v>
      </c>
      <c r="O2197" s="57">
        <f t="shared" si="437"/>
        <v>3404.1447000000003</v>
      </c>
      <c r="P2197" s="58">
        <f t="shared" si="438"/>
        <v>410.96314285714288</v>
      </c>
      <c r="Q2197" s="58">
        <f t="shared" si="439"/>
        <v>273.97542857142861</v>
      </c>
      <c r="R2197" s="66">
        <f t="shared" si="440"/>
        <v>59.572532250000009</v>
      </c>
      <c r="S2197" s="64">
        <f t="shared" si="441"/>
        <v>266.25</v>
      </c>
      <c r="T2197" s="66">
        <f t="shared" si="442"/>
        <v>3729.9672322500001</v>
      </c>
      <c r="U2197" s="68">
        <f t="shared" si="443"/>
        <v>52.534749750000003</v>
      </c>
      <c r="V2197" s="68">
        <f t="shared" si="444"/>
        <v>450.29785500000003</v>
      </c>
      <c r="W2197" s="68">
        <f t="shared" si="445"/>
        <v>300.19857000000002</v>
      </c>
    </row>
    <row r="2198" spans="1:23" x14ac:dyDescent="0.25">
      <c r="A2198" s="1" t="s">
        <v>909</v>
      </c>
      <c r="B2198" s="1" t="s">
        <v>394</v>
      </c>
      <c r="C2198" s="1" t="s">
        <v>589</v>
      </c>
      <c r="D2198" s="1" t="s">
        <v>591</v>
      </c>
      <c r="E2198" s="1" t="s">
        <v>357</v>
      </c>
      <c r="F2198" s="62" t="str">
        <f t="shared" si="434"/>
        <v>64506</v>
      </c>
      <c r="G2198" s="255">
        <v>10620037</v>
      </c>
      <c r="H2198" s="1" t="s">
        <v>386</v>
      </c>
      <c r="I2198" s="61">
        <v>46</v>
      </c>
      <c r="J2198" s="61">
        <v>3.4</v>
      </c>
      <c r="K2198" s="61">
        <v>8</v>
      </c>
      <c r="L2198" s="69">
        <f t="shared" si="435"/>
        <v>1.5640000000000001</v>
      </c>
      <c r="M2198" s="69">
        <f t="shared" si="436"/>
        <v>3.68</v>
      </c>
      <c r="N2198" s="56">
        <f>INDEX(Rate_Chart!$A$1:$AK$127,MATCH(Data!J2198,Rate_Chart!$A$1:$A$127,0),MATCH(Data!K2198,Rate_Chart!$A$1:$AK$1,0))</f>
        <v>36.419112000000005</v>
      </c>
      <c r="O2198" s="57">
        <f t="shared" si="437"/>
        <v>1675.2791520000003</v>
      </c>
      <c r="P2198" s="58">
        <f t="shared" si="438"/>
        <v>417.01273282442747</v>
      </c>
      <c r="Q2198" s="58">
        <f t="shared" si="439"/>
        <v>278.00848854961833</v>
      </c>
      <c r="R2198" s="66">
        <f t="shared" si="440"/>
        <v>29.317385160000008</v>
      </c>
      <c r="S2198" s="64">
        <f t="shared" si="441"/>
        <v>172.5</v>
      </c>
      <c r="T2198" s="66">
        <f t="shared" si="442"/>
        <v>1877.0965371600003</v>
      </c>
      <c r="U2198" s="68">
        <f t="shared" si="443"/>
        <v>40.806446460000004</v>
      </c>
      <c r="V2198" s="68">
        <f t="shared" si="444"/>
        <v>467.24938694656487</v>
      </c>
      <c r="W2198" s="68">
        <f t="shared" si="445"/>
        <v>311.49959129770991</v>
      </c>
    </row>
    <row r="2199" spans="1:23" x14ac:dyDescent="0.25">
      <c r="A2199" s="1" t="s">
        <v>909</v>
      </c>
      <c r="B2199" s="1" t="s">
        <v>395</v>
      </c>
      <c r="C2199" s="1" t="s">
        <v>589</v>
      </c>
      <c r="D2199" s="1" t="s">
        <v>591</v>
      </c>
      <c r="E2199" s="1" t="s">
        <v>357</v>
      </c>
      <c r="F2199" s="62" t="str">
        <f t="shared" si="434"/>
        <v>64506</v>
      </c>
      <c r="G2199" s="255">
        <v>10620037</v>
      </c>
      <c r="H2199" s="1" t="s">
        <v>385</v>
      </c>
      <c r="I2199" s="61">
        <v>80</v>
      </c>
      <c r="J2199" s="61">
        <v>5.6</v>
      </c>
      <c r="K2199" s="61">
        <v>8.4</v>
      </c>
      <c r="L2199" s="69">
        <f t="shared" si="435"/>
        <v>4.4800000000000004</v>
      </c>
      <c r="M2199" s="69">
        <f t="shared" si="436"/>
        <v>6.72</v>
      </c>
      <c r="N2199" s="56">
        <f>INDEX(Rate_Chart!$A$1:$AK$127,MATCH(Data!J2199,Rate_Chart!$A$1:$A$127,0),MATCH(Data!K2199,Rate_Chart!$A$1:$AK$1,0))</f>
        <v>45.357199999999999</v>
      </c>
      <c r="O2199" s="57">
        <f t="shared" si="437"/>
        <v>3628.576</v>
      </c>
      <c r="P2199" s="58">
        <f t="shared" si="438"/>
        <v>404.97500000000002</v>
      </c>
      <c r="Q2199" s="58">
        <f t="shared" si="439"/>
        <v>269.98333333333335</v>
      </c>
      <c r="R2199" s="66">
        <f t="shared" si="440"/>
        <v>63.500080000000004</v>
      </c>
      <c r="S2199" s="64">
        <f t="shared" si="441"/>
        <v>300</v>
      </c>
      <c r="T2199" s="66">
        <f t="shared" si="442"/>
        <v>3992.0760799999998</v>
      </c>
      <c r="U2199" s="68">
        <f t="shared" si="443"/>
        <v>49.900950999999999</v>
      </c>
      <c r="V2199" s="68">
        <f t="shared" si="444"/>
        <v>445.54420535714291</v>
      </c>
      <c r="W2199" s="68">
        <f t="shared" si="445"/>
        <v>297.02947023809526</v>
      </c>
    </row>
    <row r="2200" spans="1:23" x14ac:dyDescent="0.25">
      <c r="A2200" s="1" t="s">
        <v>909</v>
      </c>
      <c r="B2200" s="1" t="s">
        <v>395</v>
      </c>
      <c r="C2200" s="1" t="s">
        <v>589</v>
      </c>
      <c r="D2200" s="1" t="s">
        <v>591</v>
      </c>
      <c r="E2200" s="1" t="s">
        <v>357</v>
      </c>
      <c r="F2200" s="62" t="str">
        <f t="shared" si="434"/>
        <v>64506</v>
      </c>
      <c r="G2200" s="255">
        <v>10620037</v>
      </c>
      <c r="H2200" s="1" t="s">
        <v>386</v>
      </c>
      <c r="I2200" s="61">
        <v>41</v>
      </c>
      <c r="J2200" s="61">
        <v>3</v>
      </c>
      <c r="K2200" s="61">
        <v>8.1</v>
      </c>
      <c r="L2200" s="69">
        <f t="shared" si="435"/>
        <v>1.23</v>
      </c>
      <c r="M2200" s="69">
        <f t="shared" si="436"/>
        <v>3.3209999999999997</v>
      </c>
      <c r="N2200" s="56">
        <f>INDEX(Rate_Chart!$A$1:$AK$127,MATCH(Data!J2200,Rate_Chart!$A$1:$A$127,0),MATCH(Data!K2200,Rate_Chart!$A$1:$AK$1,0))</f>
        <v>35.029125900000004</v>
      </c>
      <c r="O2200" s="57">
        <f t="shared" si="437"/>
        <v>1436.1941619000002</v>
      </c>
      <c r="P2200" s="58">
        <f t="shared" si="438"/>
        <v>417.01340357142868</v>
      </c>
      <c r="Q2200" s="58">
        <f t="shared" si="439"/>
        <v>278.00893571428577</v>
      </c>
      <c r="R2200" s="66">
        <f t="shared" si="440"/>
        <v>25.133397833250005</v>
      </c>
      <c r="S2200" s="64">
        <f t="shared" si="441"/>
        <v>153.75</v>
      </c>
      <c r="T2200" s="66">
        <f t="shared" si="442"/>
        <v>1615.0775597332502</v>
      </c>
      <c r="U2200" s="68">
        <f t="shared" si="443"/>
        <v>39.392135603250004</v>
      </c>
      <c r="V2200" s="68">
        <f t="shared" si="444"/>
        <v>468.9539952767858</v>
      </c>
      <c r="W2200" s="68">
        <f t="shared" si="445"/>
        <v>312.63599685119055</v>
      </c>
    </row>
    <row r="2201" spans="1:23" x14ac:dyDescent="0.25">
      <c r="A2201" s="1" t="s">
        <v>910</v>
      </c>
      <c r="B2201" s="1" t="s">
        <v>394</v>
      </c>
      <c r="C2201" s="1" t="s">
        <v>589</v>
      </c>
      <c r="D2201" s="1" t="s">
        <v>591</v>
      </c>
      <c r="E2201" s="1" t="s">
        <v>357</v>
      </c>
      <c r="F2201" s="62" t="str">
        <f t="shared" si="434"/>
        <v>64506</v>
      </c>
      <c r="G2201" s="255">
        <v>10620037</v>
      </c>
      <c r="H2201" s="1" t="s">
        <v>385</v>
      </c>
      <c r="I2201" s="61">
        <v>72</v>
      </c>
      <c r="J2201" s="61">
        <v>6.1</v>
      </c>
      <c r="K2201" s="61">
        <v>9</v>
      </c>
      <c r="L2201" s="69">
        <f t="shared" si="435"/>
        <v>4.3919999999999995</v>
      </c>
      <c r="M2201" s="69">
        <f t="shared" si="436"/>
        <v>6.48</v>
      </c>
      <c r="N2201" s="56">
        <f>INDEX(Rate_Chart!$A$1:$AK$127,MATCH(Data!J2201,Rate_Chart!$A$1:$A$127,0),MATCH(Data!K2201,Rate_Chart!$A$1:$AK$1,0))</f>
        <v>50.935000000000002</v>
      </c>
      <c r="O2201" s="57">
        <f t="shared" si="437"/>
        <v>3667.32</v>
      </c>
      <c r="P2201" s="58">
        <f t="shared" si="438"/>
        <v>420.95041322314052</v>
      </c>
      <c r="Q2201" s="58">
        <f t="shared" si="439"/>
        <v>280.63360881542701</v>
      </c>
      <c r="R2201" s="66">
        <f t="shared" si="440"/>
        <v>64.178100000000015</v>
      </c>
      <c r="S2201" s="64">
        <f t="shared" si="441"/>
        <v>270</v>
      </c>
      <c r="T2201" s="66">
        <f t="shared" si="442"/>
        <v>4001.4981000000002</v>
      </c>
      <c r="U2201" s="68">
        <f t="shared" si="443"/>
        <v>55.576362500000002</v>
      </c>
      <c r="V2201" s="68">
        <f t="shared" si="444"/>
        <v>459.30878099173555</v>
      </c>
      <c r="W2201" s="68">
        <f t="shared" si="445"/>
        <v>306.20585399449038</v>
      </c>
    </row>
    <row r="2202" spans="1:23" x14ac:dyDescent="0.25">
      <c r="A2202" s="1" t="s">
        <v>910</v>
      </c>
      <c r="B2202" s="1" t="s">
        <v>394</v>
      </c>
      <c r="C2202" s="1" t="s">
        <v>589</v>
      </c>
      <c r="D2202" s="1" t="s">
        <v>591</v>
      </c>
      <c r="E2202" s="1" t="s">
        <v>357</v>
      </c>
      <c r="F2202" s="62" t="str">
        <f t="shared" si="434"/>
        <v>64506</v>
      </c>
      <c r="G2202" s="255">
        <v>10620037</v>
      </c>
      <c r="H2202" s="1" t="s">
        <v>386</v>
      </c>
      <c r="I2202" s="61">
        <v>51</v>
      </c>
      <c r="J2202" s="61">
        <v>3.2</v>
      </c>
      <c r="K2202" s="61">
        <v>8.1</v>
      </c>
      <c r="L2202" s="69">
        <f t="shared" si="435"/>
        <v>1.6320000000000001</v>
      </c>
      <c r="M2202" s="69">
        <f t="shared" si="436"/>
        <v>4.1309999999999993</v>
      </c>
      <c r="N2202" s="56">
        <f>INDEX(Rate_Chart!$A$1:$AK$127,MATCH(Data!J2202,Rate_Chart!$A$1:$A$127,0),MATCH(Data!K2202,Rate_Chart!$A$1:$AK$1,0))</f>
        <v>35.8631259</v>
      </c>
      <c r="O2202" s="57">
        <f t="shared" si="437"/>
        <v>1829.0194209000001</v>
      </c>
      <c r="P2202" s="58">
        <f t="shared" si="438"/>
        <v>417.01309186046512</v>
      </c>
      <c r="Q2202" s="58">
        <f t="shared" si="439"/>
        <v>278.00872790697673</v>
      </c>
      <c r="R2202" s="66">
        <f t="shared" si="440"/>
        <v>32.007839865750007</v>
      </c>
      <c r="S2202" s="64">
        <f t="shared" si="441"/>
        <v>191.25</v>
      </c>
      <c r="T2202" s="66">
        <f t="shared" si="442"/>
        <v>2052.2772607657503</v>
      </c>
      <c r="U2202" s="68">
        <f t="shared" si="443"/>
        <v>40.240730603250007</v>
      </c>
      <c r="V2202" s="68">
        <f t="shared" si="444"/>
        <v>467.91547213081407</v>
      </c>
      <c r="W2202" s="68">
        <f t="shared" si="445"/>
        <v>311.9436480872094</v>
      </c>
    </row>
    <row r="2203" spans="1:23" x14ac:dyDescent="0.25">
      <c r="A2203" s="1" t="s">
        <v>910</v>
      </c>
      <c r="B2203" s="1" t="s">
        <v>395</v>
      </c>
      <c r="C2203" s="1" t="s">
        <v>589</v>
      </c>
      <c r="D2203" s="1" t="s">
        <v>591</v>
      </c>
      <c r="E2203" s="1" t="s">
        <v>357</v>
      </c>
      <c r="F2203" s="62" t="str">
        <f t="shared" si="434"/>
        <v>64506</v>
      </c>
      <c r="G2203" s="255">
        <v>10620037</v>
      </c>
      <c r="H2203" s="1" t="s">
        <v>385</v>
      </c>
      <c r="I2203" s="61">
        <v>78</v>
      </c>
      <c r="J2203" s="61">
        <v>5.8</v>
      </c>
      <c r="K2203" s="61">
        <v>9</v>
      </c>
      <c r="L2203" s="69">
        <f t="shared" si="435"/>
        <v>4.524</v>
      </c>
      <c r="M2203" s="69">
        <f t="shared" si="436"/>
        <v>7.02</v>
      </c>
      <c r="N2203" s="56">
        <f>INDEX(Rate_Chart!$A$1:$AK$127,MATCH(Data!J2203,Rate_Chart!$A$1:$A$127,0),MATCH(Data!K2203,Rate_Chart!$A$1:$AK$1,0))</f>
        <v>48.43</v>
      </c>
      <c r="O2203" s="57">
        <f t="shared" si="437"/>
        <v>3777.54</v>
      </c>
      <c r="P2203" s="58">
        <f t="shared" si="438"/>
        <v>410.42372881355936</v>
      </c>
      <c r="Q2203" s="58">
        <f t="shared" si="439"/>
        <v>273.61581920903956</v>
      </c>
      <c r="R2203" s="66">
        <f t="shared" si="440"/>
        <v>66.106950000000012</v>
      </c>
      <c r="S2203" s="64">
        <f t="shared" si="441"/>
        <v>292.5</v>
      </c>
      <c r="T2203" s="66">
        <f t="shared" si="442"/>
        <v>4136.1469500000003</v>
      </c>
      <c r="U2203" s="68">
        <f t="shared" si="443"/>
        <v>53.027525000000004</v>
      </c>
      <c r="V2203" s="68">
        <f t="shared" si="444"/>
        <v>449.38580508474581</v>
      </c>
      <c r="W2203" s="68">
        <f t="shared" si="445"/>
        <v>299.59053672316389</v>
      </c>
    </row>
    <row r="2204" spans="1:23" x14ac:dyDescent="0.25">
      <c r="A2204" s="1" t="s">
        <v>910</v>
      </c>
      <c r="B2204" s="1" t="s">
        <v>395</v>
      </c>
      <c r="C2204" s="1" t="s">
        <v>589</v>
      </c>
      <c r="D2204" s="1" t="s">
        <v>591</v>
      </c>
      <c r="E2204" s="1" t="s">
        <v>357</v>
      </c>
      <c r="F2204" s="62" t="str">
        <f t="shared" si="434"/>
        <v>64506</v>
      </c>
      <c r="G2204" s="255">
        <v>10620037</v>
      </c>
      <c r="H2204" s="1" t="s">
        <v>386</v>
      </c>
      <c r="I2204" s="61">
        <v>41</v>
      </c>
      <c r="J2204" s="61">
        <v>3.2</v>
      </c>
      <c r="K2204" s="61">
        <v>8</v>
      </c>
      <c r="L2204" s="69">
        <f t="shared" si="435"/>
        <v>1.3120000000000003</v>
      </c>
      <c r="M2204" s="69">
        <f t="shared" si="436"/>
        <v>3.28</v>
      </c>
      <c r="N2204" s="56">
        <f>INDEX(Rate_Chart!$A$1:$AK$127,MATCH(Data!J2204,Rate_Chart!$A$1:$A$127,0),MATCH(Data!K2204,Rate_Chart!$A$1:$AK$1,0))</f>
        <v>35.585112000000002</v>
      </c>
      <c r="O2204" s="57">
        <f t="shared" si="437"/>
        <v>1458.9895920000001</v>
      </c>
      <c r="P2204" s="58">
        <f t="shared" si="438"/>
        <v>417.01303124999998</v>
      </c>
      <c r="Q2204" s="58">
        <f t="shared" si="439"/>
        <v>278.00868750000001</v>
      </c>
      <c r="R2204" s="66">
        <f t="shared" si="440"/>
        <v>25.532317860000006</v>
      </c>
      <c r="S2204" s="64">
        <f t="shared" si="441"/>
        <v>153.75</v>
      </c>
      <c r="T2204" s="66">
        <f t="shared" si="442"/>
        <v>1638.2719098600001</v>
      </c>
      <c r="U2204" s="68">
        <f t="shared" si="443"/>
        <v>39.957851460000001</v>
      </c>
      <c r="V2204" s="68">
        <f t="shared" si="444"/>
        <v>468.25607179687495</v>
      </c>
      <c r="W2204" s="68">
        <f t="shared" si="445"/>
        <v>312.17071453124998</v>
      </c>
    </row>
    <row r="2205" spans="1:23" x14ac:dyDescent="0.25">
      <c r="A2205" s="1" t="s">
        <v>911</v>
      </c>
      <c r="B2205" s="1" t="s">
        <v>394</v>
      </c>
      <c r="C2205" s="1" t="s">
        <v>589</v>
      </c>
      <c r="D2205" s="1" t="s">
        <v>591</v>
      </c>
      <c r="E2205" s="1" t="s">
        <v>357</v>
      </c>
      <c r="F2205" s="62" t="str">
        <f t="shared" si="434"/>
        <v>64506</v>
      </c>
      <c r="G2205" s="255">
        <v>10620037</v>
      </c>
      <c r="H2205" s="1" t="s">
        <v>385</v>
      </c>
      <c r="I2205" s="61">
        <v>68</v>
      </c>
      <c r="J2205" s="61">
        <v>5.9</v>
      </c>
      <c r="K2205" s="61">
        <v>8.8000000000000007</v>
      </c>
      <c r="L2205" s="69">
        <f t="shared" si="435"/>
        <v>4.0120000000000005</v>
      </c>
      <c r="M2205" s="69">
        <f t="shared" si="436"/>
        <v>5.9840000000000009</v>
      </c>
      <c r="N2205" s="56">
        <f>INDEX(Rate_Chart!$A$1:$AK$127,MATCH(Data!J2205,Rate_Chart!$A$1:$A$127,0),MATCH(Data!K2205,Rate_Chart!$A$1:$AK$1,0))</f>
        <v>48.772350000000003</v>
      </c>
      <c r="O2205" s="57">
        <f t="shared" si="437"/>
        <v>3316.5198</v>
      </c>
      <c r="P2205" s="58">
        <f t="shared" si="438"/>
        <v>414.49589235127479</v>
      </c>
      <c r="Q2205" s="58">
        <f t="shared" si="439"/>
        <v>276.33059490084986</v>
      </c>
      <c r="R2205" s="66">
        <f t="shared" si="440"/>
        <v>58.039096500000007</v>
      </c>
      <c r="S2205" s="64">
        <f t="shared" si="441"/>
        <v>255</v>
      </c>
      <c r="T2205" s="66">
        <f t="shared" si="442"/>
        <v>3629.5588965000002</v>
      </c>
      <c r="U2205" s="68">
        <f t="shared" si="443"/>
        <v>53.375866125000002</v>
      </c>
      <c r="V2205" s="68">
        <f t="shared" si="444"/>
        <v>453.61925885269125</v>
      </c>
      <c r="W2205" s="68">
        <f t="shared" si="445"/>
        <v>302.41283923512748</v>
      </c>
    </row>
    <row r="2206" spans="1:23" x14ac:dyDescent="0.25">
      <c r="A2206" s="1" t="s">
        <v>911</v>
      </c>
      <c r="B2206" s="1" t="s">
        <v>394</v>
      </c>
      <c r="C2206" s="1" t="s">
        <v>589</v>
      </c>
      <c r="D2206" s="1" t="s">
        <v>591</v>
      </c>
      <c r="E2206" s="1" t="s">
        <v>357</v>
      </c>
      <c r="F2206" s="62" t="str">
        <f t="shared" si="434"/>
        <v>64506</v>
      </c>
      <c r="G2206" s="255">
        <v>10620037</v>
      </c>
      <c r="H2206" s="1" t="s">
        <v>386</v>
      </c>
      <c r="I2206" s="61">
        <v>51</v>
      </c>
      <c r="J2206" s="61">
        <v>3.4</v>
      </c>
      <c r="K2206" s="61">
        <v>8.1999999999999993</v>
      </c>
      <c r="L2206" s="69">
        <f t="shared" si="435"/>
        <v>1.734</v>
      </c>
      <c r="M2206" s="69">
        <f t="shared" si="436"/>
        <v>4.1819999999999995</v>
      </c>
      <c r="N2206" s="56">
        <f>INDEX(Rate_Chart!$A$1:$AK$127,MATCH(Data!J2206,Rate_Chart!$A$1:$A$127,0),MATCH(Data!K2206,Rate_Chart!$A$1:$AK$1,0))</f>
        <v>36.975139800000001</v>
      </c>
      <c r="O2206" s="57">
        <f t="shared" si="437"/>
        <v>1885.7321297999999</v>
      </c>
      <c r="P2206" s="58">
        <f t="shared" si="438"/>
        <v>417.01285488721805</v>
      </c>
      <c r="Q2206" s="58">
        <f t="shared" si="439"/>
        <v>278.00856992481204</v>
      </c>
      <c r="R2206" s="66">
        <f t="shared" si="440"/>
        <v>33.0003122715</v>
      </c>
      <c r="S2206" s="64">
        <f t="shared" si="441"/>
        <v>191.25</v>
      </c>
      <c r="T2206" s="66">
        <f t="shared" si="442"/>
        <v>2109.9824420714999</v>
      </c>
      <c r="U2206" s="68">
        <f t="shared" si="443"/>
        <v>41.372204746499996</v>
      </c>
      <c r="V2206" s="68">
        <f t="shared" si="444"/>
        <v>466.60381293045106</v>
      </c>
      <c r="W2206" s="68">
        <f t="shared" si="445"/>
        <v>311.06920862030069</v>
      </c>
    </row>
    <row r="2207" spans="1:23" x14ac:dyDescent="0.25">
      <c r="A2207" s="1" t="s">
        <v>911</v>
      </c>
      <c r="B2207" s="1" t="s">
        <v>395</v>
      </c>
      <c r="C2207" s="1" t="s">
        <v>589</v>
      </c>
      <c r="D2207" s="1" t="s">
        <v>591</v>
      </c>
      <c r="E2207" s="1" t="s">
        <v>357</v>
      </c>
      <c r="F2207" s="62" t="str">
        <f t="shared" si="434"/>
        <v>64506</v>
      </c>
      <c r="G2207" s="255">
        <v>10620037</v>
      </c>
      <c r="H2207" s="1" t="s">
        <v>385</v>
      </c>
      <c r="I2207" s="61">
        <v>57</v>
      </c>
      <c r="J2207" s="61">
        <v>5.7</v>
      </c>
      <c r="K2207" s="61">
        <v>8.8000000000000007</v>
      </c>
      <c r="L2207" s="69">
        <f t="shared" si="435"/>
        <v>3.2490000000000006</v>
      </c>
      <c r="M2207" s="69">
        <f t="shared" si="436"/>
        <v>5.016</v>
      </c>
      <c r="N2207" s="56">
        <f>INDEX(Rate_Chart!$A$1:$AK$127,MATCH(Data!J2207,Rate_Chart!$A$1:$A$127,0),MATCH(Data!K2207,Rate_Chart!$A$1:$AK$1,0))</f>
        <v>47.119050000000001</v>
      </c>
      <c r="O2207" s="57">
        <f t="shared" si="437"/>
        <v>2685.7858500000002</v>
      </c>
      <c r="P2207" s="58">
        <f t="shared" si="438"/>
        <v>407.3693083573487</v>
      </c>
      <c r="Q2207" s="58">
        <f t="shared" si="439"/>
        <v>271.57953890489915</v>
      </c>
      <c r="R2207" s="66">
        <f t="shared" si="440"/>
        <v>47.001252375000007</v>
      </c>
      <c r="S2207" s="64">
        <f t="shared" si="441"/>
        <v>213.75</v>
      </c>
      <c r="T2207" s="66">
        <f t="shared" si="442"/>
        <v>2946.5371023750004</v>
      </c>
      <c r="U2207" s="68">
        <f t="shared" si="443"/>
        <v>51.693633375000005</v>
      </c>
      <c r="V2207" s="68">
        <f t="shared" si="444"/>
        <v>446.91902053314124</v>
      </c>
      <c r="W2207" s="68">
        <f t="shared" si="445"/>
        <v>297.94601368876084</v>
      </c>
    </row>
    <row r="2208" spans="1:23" x14ac:dyDescent="0.25">
      <c r="A2208" s="1" t="s">
        <v>911</v>
      </c>
      <c r="B2208" s="1" t="s">
        <v>395</v>
      </c>
      <c r="C2208" s="1" t="s">
        <v>589</v>
      </c>
      <c r="D2208" s="1" t="s">
        <v>591</v>
      </c>
      <c r="E2208" s="1" t="s">
        <v>357</v>
      </c>
      <c r="F2208" s="62" t="str">
        <f t="shared" si="434"/>
        <v>64506</v>
      </c>
      <c r="G2208" s="255">
        <v>10620037</v>
      </c>
      <c r="H2208" s="1" t="s">
        <v>386</v>
      </c>
      <c r="I2208" s="61">
        <v>41</v>
      </c>
      <c r="J2208" s="61">
        <v>3.2</v>
      </c>
      <c r="K2208" s="61">
        <v>8</v>
      </c>
      <c r="L2208" s="69">
        <f t="shared" si="435"/>
        <v>1.3120000000000003</v>
      </c>
      <c r="M2208" s="69">
        <f t="shared" si="436"/>
        <v>3.28</v>
      </c>
      <c r="N2208" s="56">
        <f>INDEX(Rate_Chart!$A$1:$AK$127,MATCH(Data!J2208,Rate_Chart!$A$1:$A$127,0),MATCH(Data!K2208,Rate_Chart!$A$1:$AK$1,0))</f>
        <v>35.585112000000002</v>
      </c>
      <c r="O2208" s="57">
        <f t="shared" si="437"/>
        <v>1458.9895920000001</v>
      </c>
      <c r="P2208" s="58">
        <f t="shared" si="438"/>
        <v>417.01303124999998</v>
      </c>
      <c r="Q2208" s="58">
        <f t="shared" si="439"/>
        <v>278.00868750000001</v>
      </c>
      <c r="R2208" s="66">
        <f t="shared" si="440"/>
        <v>25.532317860000006</v>
      </c>
      <c r="S2208" s="64">
        <f t="shared" si="441"/>
        <v>153.75</v>
      </c>
      <c r="T2208" s="66">
        <f t="shared" si="442"/>
        <v>1638.2719098600001</v>
      </c>
      <c r="U2208" s="68">
        <f t="shared" si="443"/>
        <v>39.957851460000001</v>
      </c>
      <c r="V2208" s="68">
        <f t="shared" si="444"/>
        <v>468.25607179687495</v>
      </c>
      <c r="W2208" s="68">
        <f t="shared" si="445"/>
        <v>312.17071453124998</v>
      </c>
    </row>
    <row r="2209" spans="1:23" x14ac:dyDescent="0.25">
      <c r="A2209" s="1" t="s">
        <v>912</v>
      </c>
      <c r="B2209" s="1" t="s">
        <v>394</v>
      </c>
      <c r="C2209" s="1" t="s">
        <v>589</v>
      </c>
      <c r="D2209" s="1" t="s">
        <v>591</v>
      </c>
      <c r="E2209" s="1" t="s">
        <v>357</v>
      </c>
      <c r="F2209" s="62" t="str">
        <f t="shared" si="434"/>
        <v>64506</v>
      </c>
      <c r="G2209" s="255">
        <v>10620037</v>
      </c>
      <c r="H2209" s="1" t="s">
        <v>385</v>
      </c>
      <c r="I2209" s="61">
        <v>71</v>
      </c>
      <c r="J2209" s="61">
        <v>5.8</v>
      </c>
      <c r="K2209" s="61">
        <v>8.6</v>
      </c>
      <c r="L2209" s="69">
        <f t="shared" si="435"/>
        <v>4.1180000000000003</v>
      </c>
      <c r="M2209" s="69">
        <f t="shared" si="436"/>
        <v>6.1059999999999999</v>
      </c>
      <c r="N2209" s="56">
        <f>INDEX(Rate_Chart!$A$1:$AK$127,MATCH(Data!J2209,Rate_Chart!$A$1:$A$127,0),MATCH(Data!K2209,Rate_Chart!$A$1:$AK$1,0))</f>
        <v>47.461399999999998</v>
      </c>
      <c r="O2209" s="57">
        <f t="shared" si="437"/>
        <v>3369.7593999999999</v>
      </c>
      <c r="P2209" s="58">
        <f t="shared" si="438"/>
        <v>411.51502890173413</v>
      </c>
      <c r="Q2209" s="58">
        <f t="shared" si="439"/>
        <v>274.34335260115608</v>
      </c>
      <c r="R2209" s="66">
        <f t="shared" si="440"/>
        <v>58.970789500000002</v>
      </c>
      <c r="S2209" s="64">
        <f t="shared" si="441"/>
        <v>266.25</v>
      </c>
      <c r="T2209" s="66">
        <f t="shared" si="442"/>
        <v>3694.9801895000001</v>
      </c>
      <c r="U2209" s="68">
        <f t="shared" si="443"/>
        <v>52.041974500000002</v>
      </c>
      <c r="V2209" s="68">
        <f t="shared" si="444"/>
        <v>451.23099277456657</v>
      </c>
      <c r="W2209" s="68">
        <f t="shared" si="445"/>
        <v>300.82066184971103</v>
      </c>
    </row>
    <row r="2210" spans="1:23" x14ac:dyDescent="0.25">
      <c r="A2210" s="1" t="s">
        <v>912</v>
      </c>
      <c r="B2210" s="1" t="s">
        <v>394</v>
      </c>
      <c r="C2210" s="1" t="s">
        <v>589</v>
      </c>
      <c r="D2210" s="1" t="s">
        <v>591</v>
      </c>
      <c r="E2210" s="1" t="s">
        <v>357</v>
      </c>
      <c r="F2210" s="62" t="str">
        <f t="shared" si="434"/>
        <v>64506</v>
      </c>
      <c r="G2210" s="255">
        <v>10620037</v>
      </c>
      <c r="H2210" s="1" t="s">
        <v>386</v>
      </c>
      <c r="I2210" s="61">
        <v>54</v>
      </c>
      <c r="J2210" s="61">
        <v>3</v>
      </c>
      <c r="K2210" s="61">
        <v>8</v>
      </c>
      <c r="L2210" s="69">
        <f t="shared" si="435"/>
        <v>1.62</v>
      </c>
      <c r="M2210" s="69">
        <f t="shared" si="436"/>
        <v>4.32</v>
      </c>
      <c r="N2210" s="56">
        <f>INDEX(Rate_Chart!$A$1:$AK$127,MATCH(Data!J2210,Rate_Chart!$A$1:$A$127,0),MATCH(Data!K2210,Rate_Chart!$A$1:$AK$1,0))</f>
        <v>34.751112000000006</v>
      </c>
      <c r="O2210" s="57">
        <f t="shared" si="437"/>
        <v>1876.5600480000003</v>
      </c>
      <c r="P2210" s="58">
        <f t="shared" si="438"/>
        <v>417.01334400000002</v>
      </c>
      <c r="Q2210" s="58">
        <f t="shared" si="439"/>
        <v>278.00889599999999</v>
      </c>
      <c r="R2210" s="66">
        <f t="shared" si="440"/>
        <v>32.839800840000009</v>
      </c>
      <c r="S2210" s="64">
        <f t="shared" si="441"/>
        <v>202.5</v>
      </c>
      <c r="T2210" s="66">
        <f t="shared" si="442"/>
        <v>2111.8998488400002</v>
      </c>
      <c r="U2210" s="68">
        <f t="shared" si="443"/>
        <v>39.109256460000005</v>
      </c>
      <c r="V2210" s="68">
        <f t="shared" si="444"/>
        <v>469.31107752000003</v>
      </c>
      <c r="W2210" s="68">
        <f t="shared" si="445"/>
        <v>312.87405168000004</v>
      </c>
    </row>
    <row r="2211" spans="1:23" x14ac:dyDescent="0.25">
      <c r="A2211" s="1" t="s">
        <v>912</v>
      </c>
      <c r="B2211" s="1" t="s">
        <v>395</v>
      </c>
      <c r="C2211" s="1" t="s">
        <v>589</v>
      </c>
      <c r="D2211" s="1" t="s">
        <v>591</v>
      </c>
      <c r="E2211" s="1" t="s">
        <v>357</v>
      </c>
      <c r="F2211" s="62" t="str">
        <f t="shared" si="434"/>
        <v>64506</v>
      </c>
      <c r="G2211" s="255">
        <v>10620037</v>
      </c>
      <c r="H2211" s="1" t="s">
        <v>386</v>
      </c>
      <c r="I2211" s="61">
        <v>113</v>
      </c>
      <c r="J2211" s="61">
        <v>4.5999999999999996</v>
      </c>
      <c r="K2211" s="61">
        <v>8.6</v>
      </c>
      <c r="L2211" s="69">
        <f t="shared" si="435"/>
        <v>5.1979999999999995</v>
      </c>
      <c r="M2211" s="69">
        <f t="shared" si="436"/>
        <v>9.718</v>
      </c>
      <c r="N2211" s="56">
        <f>INDEX(Rate_Chart!$A$1:$AK$127,MATCH(Data!J2211,Rate_Chart!$A$1:$A$127,0),MATCH(Data!K2211,Rate_Chart!$A$1:$AK$1,0))</f>
        <v>42.813181499999999</v>
      </c>
      <c r="O2211" s="57">
        <f t="shared" si="437"/>
        <v>4837.8895094999998</v>
      </c>
      <c r="P2211" s="58">
        <f t="shared" si="438"/>
        <v>414.32111129032256</v>
      </c>
      <c r="Q2211" s="58">
        <f t="shared" si="439"/>
        <v>276.21407419354836</v>
      </c>
      <c r="R2211" s="66">
        <f t="shared" si="440"/>
        <v>84.663066416250004</v>
      </c>
      <c r="S2211" s="64">
        <f t="shared" si="441"/>
        <v>423.75</v>
      </c>
      <c r="T2211" s="66">
        <f t="shared" si="442"/>
        <v>5346.3025759162501</v>
      </c>
      <c r="U2211" s="68">
        <f t="shared" si="443"/>
        <v>47.31241217625</v>
      </c>
      <c r="V2211" s="68">
        <f t="shared" si="444"/>
        <v>457.86205331854836</v>
      </c>
      <c r="W2211" s="68">
        <f t="shared" si="445"/>
        <v>305.24136887903222</v>
      </c>
    </row>
    <row r="2212" spans="1:23" x14ac:dyDescent="0.25">
      <c r="A2212" s="1" t="s">
        <v>913</v>
      </c>
      <c r="B2212" s="1" t="s">
        <v>394</v>
      </c>
      <c r="C2212" s="1" t="s">
        <v>589</v>
      </c>
      <c r="D2212" s="1" t="s">
        <v>591</v>
      </c>
      <c r="E2212" s="1" t="s">
        <v>357</v>
      </c>
      <c r="F2212" s="62" t="str">
        <f t="shared" si="434"/>
        <v>64506</v>
      </c>
      <c r="G2212" s="255">
        <v>10620037</v>
      </c>
      <c r="H2212" s="1" t="s">
        <v>385</v>
      </c>
      <c r="I2212" s="61">
        <v>73</v>
      </c>
      <c r="J2212" s="61">
        <v>5.9</v>
      </c>
      <c r="K2212" s="61">
        <v>8.8000000000000007</v>
      </c>
      <c r="L2212" s="69">
        <f t="shared" si="435"/>
        <v>4.3070000000000004</v>
      </c>
      <c r="M2212" s="69">
        <f t="shared" si="436"/>
        <v>6.4240000000000013</v>
      </c>
      <c r="N2212" s="56">
        <f>INDEX(Rate_Chart!$A$1:$AK$127,MATCH(Data!J2212,Rate_Chart!$A$1:$A$127,0),MATCH(Data!K2212,Rate_Chart!$A$1:$AK$1,0))</f>
        <v>48.772350000000003</v>
      </c>
      <c r="O2212" s="57">
        <f t="shared" si="437"/>
        <v>3560.3815500000001</v>
      </c>
      <c r="P2212" s="58">
        <f t="shared" si="438"/>
        <v>414.49589235127479</v>
      </c>
      <c r="Q2212" s="58">
        <f t="shared" si="439"/>
        <v>276.33059490084986</v>
      </c>
      <c r="R2212" s="66">
        <f t="shared" si="440"/>
        <v>62.306677125000007</v>
      </c>
      <c r="S2212" s="64">
        <f t="shared" si="441"/>
        <v>273.75</v>
      </c>
      <c r="T2212" s="66">
        <f t="shared" si="442"/>
        <v>3896.4382271250001</v>
      </c>
      <c r="U2212" s="68">
        <f t="shared" si="443"/>
        <v>53.375866125000002</v>
      </c>
      <c r="V2212" s="68">
        <f t="shared" si="444"/>
        <v>453.61925885269125</v>
      </c>
      <c r="W2212" s="68">
        <f t="shared" si="445"/>
        <v>302.41283923512748</v>
      </c>
    </row>
    <row r="2213" spans="1:23" x14ac:dyDescent="0.25">
      <c r="A2213" s="1" t="s">
        <v>913</v>
      </c>
      <c r="B2213" s="1" t="s">
        <v>394</v>
      </c>
      <c r="C2213" s="1" t="s">
        <v>589</v>
      </c>
      <c r="D2213" s="1" t="s">
        <v>591</v>
      </c>
      <c r="E2213" s="1" t="s">
        <v>357</v>
      </c>
      <c r="F2213" s="62" t="str">
        <f t="shared" si="434"/>
        <v>64506</v>
      </c>
      <c r="G2213" s="255">
        <v>10620037</v>
      </c>
      <c r="H2213" s="1" t="s">
        <v>386</v>
      </c>
      <c r="I2213" s="61">
        <v>41</v>
      </c>
      <c r="J2213" s="61">
        <v>3.8</v>
      </c>
      <c r="K2213" s="61">
        <v>8.4</v>
      </c>
      <c r="L2213" s="69">
        <f t="shared" si="435"/>
        <v>1.5579999999999998</v>
      </c>
      <c r="M2213" s="69">
        <f t="shared" si="436"/>
        <v>3.4440000000000004</v>
      </c>
      <c r="N2213" s="56">
        <f>INDEX(Rate_Chart!$A$1:$AK$127,MATCH(Data!J2213,Rate_Chart!$A$1:$A$127,0),MATCH(Data!K2213,Rate_Chart!$A$1:$AK$1,0))</f>
        <v>39.19916760000001</v>
      </c>
      <c r="O2213" s="57">
        <f t="shared" si="437"/>
        <v>1607.1658716000004</v>
      </c>
      <c r="P2213" s="58">
        <f t="shared" si="438"/>
        <v>417.01242127659583</v>
      </c>
      <c r="Q2213" s="58">
        <f t="shared" si="439"/>
        <v>278.00828085106389</v>
      </c>
      <c r="R2213" s="66">
        <f t="shared" si="440"/>
        <v>28.12540275300001</v>
      </c>
      <c r="S2213" s="64">
        <f t="shared" si="441"/>
        <v>153.75</v>
      </c>
      <c r="T2213" s="66">
        <f t="shared" si="442"/>
        <v>1789.0412743530005</v>
      </c>
      <c r="U2213" s="68">
        <f t="shared" si="443"/>
        <v>43.635153033000016</v>
      </c>
      <c r="V2213" s="68">
        <f t="shared" si="444"/>
        <v>464.20375567021296</v>
      </c>
      <c r="W2213" s="68">
        <f t="shared" si="445"/>
        <v>309.46917044680862</v>
      </c>
    </row>
    <row r="2214" spans="1:23" x14ac:dyDescent="0.25">
      <c r="A2214" s="1" t="s">
        <v>913</v>
      </c>
      <c r="B2214" s="1" t="s">
        <v>395</v>
      </c>
      <c r="C2214" s="1" t="s">
        <v>589</v>
      </c>
      <c r="D2214" s="1" t="s">
        <v>591</v>
      </c>
      <c r="E2214" s="1" t="s">
        <v>357</v>
      </c>
      <c r="F2214" s="62" t="str">
        <f t="shared" si="434"/>
        <v>64506</v>
      </c>
      <c r="G2214" s="255">
        <v>10620037</v>
      </c>
      <c r="H2214" s="1" t="s">
        <v>385</v>
      </c>
      <c r="I2214" s="61">
        <v>69</v>
      </c>
      <c r="J2214" s="61">
        <v>5.6</v>
      </c>
      <c r="K2214" s="61">
        <v>8.8000000000000007</v>
      </c>
      <c r="L2214" s="69">
        <f t="shared" si="435"/>
        <v>3.8639999999999999</v>
      </c>
      <c r="M2214" s="69">
        <f t="shared" si="436"/>
        <v>6.0720000000000001</v>
      </c>
      <c r="N2214" s="56">
        <f>INDEX(Rate_Chart!$A$1:$AK$127,MATCH(Data!J2214,Rate_Chart!$A$1:$A$127,0),MATCH(Data!K2214,Rate_Chart!$A$1:$AK$1,0))</f>
        <v>46.292400000000001</v>
      </c>
      <c r="O2214" s="57">
        <f t="shared" si="437"/>
        <v>3194.1756</v>
      </c>
      <c r="P2214" s="58">
        <f t="shared" si="438"/>
        <v>403.71279069767445</v>
      </c>
      <c r="Q2214" s="58">
        <f t="shared" si="439"/>
        <v>269.14186046511628</v>
      </c>
      <c r="R2214" s="66">
        <f t="shared" si="440"/>
        <v>55.898073000000004</v>
      </c>
      <c r="S2214" s="64">
        <f t="shared" si="441"/>
        <v>258.75</v>
      </c>
      <c r="T2214" s="66">
        <f t="shared" si="442"/>
        <v>3508.8236729999999</v>
      </c>
      <c r="U2214" s="68">
        <f t="shared" si="443"/>
        <v>50.852516999999999</v>
      </c>
      <c r="V2214" s="68">
        <f t="shared" si="444"/>
        <v>443.48125290697675</v>
      </c>
      <c r="W2214" s="68">
        <f t="shared" si="445"/>
        <v>295.65416860465115</v>
      </c>
    </row>
    <row r="2215" spans="1:23" x14ac:dyDescent="0.25">
      <c r="A2215" s="1" t="s">
        <v>913</v>
      </c>
      <c r="B2215" s="1" t="s">
        <v>395</v>
      </c>
      <c r="C2215" s="1" t="s">
        <v>589</v>
      </c>
      <c r="D2215" s="1" t="s">
        <v>591</v>
      </c>
      <c r="E2215" s="1" t="s">
        <v>357</v>
      </c>
      <c r="F2215" s="62" t="str">
        <f t="shared" si="434"/>
        <v>64506</v>
      </c>
      <c r="G2215" s="255">
        <v>10620037</v>
      </c>
      <c r="H2215" s="1" t="s">
        <v>386</v>
      </c>
      <c r="I2215" s="61">
        <v>75</v>
      </c>
      <c r="J2215" s="61">
        <v>3.2</v>
      </c>
      <c r="K2215" s="61">
        <v>8.4</v>
      </c>
      <c r="L2215" s="69">
        <f t="shared" si="435"/>
        <v>2.4</v>
      </c>
      <c r="M2215" s="69">
        <f t="shared" si="436"/>
        <v>6.3</v>
      </c>
      <c r="N2215" s="56">
        <f>INDEX(Rate_Chart!$A$1:$AK$127,MATCH(Data!J2215,Rate_Chart!$A$1:$A$127,0),MATCH(Data!K2215,Rate_Chart!$A$1:$AK$1,0))</f>
        <v>36.697167600000007</v>
      </c>
      <c r="O2215" s="57">
        <f t="shared" si="437"/>
        <v>2752.2875700000004</v>
      </c>
      <c r="P2215" s="58">
        <f t="shared" si="438"/>
        <v>417.01326818181826</v>
      </c>
      <c r="Q2215" s="58">
        <f t="shared" si="439"/>
        <v>278.00884545454551</v>
      </c>
      <c r="R2215" s="66">
        <f t="shared" si="440"/>
        <v>48.165032475000011</v>
      </c>
      <c r="S2215" s="64">
        <f t="shared" si="441"/>
        <v>281.25</v>
      </c>
      <c r="T2215" s="66">
        <f t="shared" si="442"/>
        <v>3081.7026024750003</v>
      </c>
      <c r="U2215" s="68">
        <f t="shared" si="443"/>
        <v>41.089368033000007</v>
      </c>
      <c r="V2215" s="68">
        <f t="shared" si="444"/>
        <v>466.92463673863648</v>
      </c>
      <c r="W2215" s="68">
        <f t="shared" si="445"/>
        <v>311.28309115909099</v>
      </c>
    </row>
    <row r="2216" spans="1:23" x14ac:dyDescent="0.25">
      <c r="A2216" s="1" t="s">
        <v>914</v>
      </c>
      <c r="B2216" s="1" t="s">
        <v>394</v>
      </c>
      <c r="C2216" s="1" t="s">
        <v>589</v>
      </c>
      <c r="D2216" s="1" t="s">
        <v>591</v>
      </c>
      <c r="E2216" s="1" t="s">
        <v>357</v>
      </c>
      <c r="F2216" s="62" t="str">
        <f t="shared" si="434"/>
        <v>64506</v>
      </c>
      <c r="G2216" s="255">
        <v>10620037</v>
      </c>
      <c r="H2216" s="1" t="s">
        <v>385</v>
      </c>
      <c r="I2216" s="61">
        <v>71</v>
      </c>
      <c r="J2216" s="61">
        <v>5.9</v>
      </c>
      <c r="K2216" s="61">
        <v>9</v>
      </c>
      <c r="L2216" s="69">
        <f t="shared" si="435"/>
        <v>4.1890000000000001</v>
      </c>
      <c r="M2216" s="69">
        <f t="shared" si="436"/>
        <v>6.39</v>
      </c>
      <c r="N2216" s="56">
        <f>INDEX(Rate_Chart!$A$1:$AK$127,MATCH(Data!J2216,Rate_Chart!$A$1:$A$127,0),MATCH(Data!K2216,Rate_Chart!$A$1:$AK$1,0))</f>
        <v>49.265000000000001</v>
      </c>
      <c r="O2216" s="57">
        <f t="shared" si="437"/>
        <v>3497.8150000000001</v>
      </c>
      <c r="P2216" s="58">
        <f t="shared" si="438"/>
        <v>413.99159663865549</v>
      </c>
      <c r="Q2216" s="58">
        <f t="shared" si="439"/>
        <v>275.99439775910366</v>
      </c>
      <c r="R2216" s="66">
        <f t="shared" si="440"/>
        <v>61.211762500000006</v>
      </c>
      <c r="S2216" s="64">
        <f t="shared" si="441"/>
        <v>266.25</v>
      </c>
      <c r="T2216" s="66">
        <f t="shared" si="442"/>
        <v>3825.2767625000001</v>
      </c>
      <c r="U2216" s="68">
        <f t="shared" si="443"/>
        <v>53.877137500000003</v>
      </c>
      <c r="V2216" s="68">
        <f t="shared" si="444"/>
        <v>452.74905462184881</v>
      </c>
      <c r="W2216" s="68">
        <f t="shared" si="445"/>
        <v>301.83270308123252</v>
      </c>
    </row>
    <row r="2217" spans="1:23" x14ac:dyDescent="0.25">
      <c r="A2217" s="1" t="s">
        <v>914</v>
      </c>
      <c r="B2217" s="1" t="s">
        <v>394</v>
      </c>
      <c r="C2217" s="1" t="s">
        <v>589</v>
      </c>
      <c r="D2217" s="1" t="s">
        <v>591</v>
      </c>
      <c r="E2217" s="1" t="s">
        <v>357</v>
      </c>
      <c r="F2217" s="62" t="str">
        <f t="shared" si="434"/>
        <v>64506</v>
      </c>
      <c r="G2217" s="255">
        <v>10620037</v>
      </c>
      <c r="H2217" s="1" t="s">
        <v>386</v>
      </c>
      <c r="I2217" s="61">
        <v>56</v>
      </c>
      <c r="J2217" s="61">
        <v>3.3</v>
      </c>
      <c r="K2217" s="61">
        <v>8.1999999999999993</v>
      </c>
      <c r="L2217" s="69">
        <f t="shared" si="435"/>
        <v>1.8479999999999999</v>
      </c>
      <c r="M2217" s="69">
        <f t="shared" si="436"/>
        <v>4.5919999999999996</v>
      </c>
      <c r="N2217" s="56">
        <f>INDEX(Rate_Chart!$A$1:$AK$127,MATCH(Data!J2217,Rate_Chart!$A$1:$A$127,0),MATCH(Data!K2217,Rate_Chart!$A$1:$AK$1,0))</f>
        <v>36.558139799999999</v>
      </c>
      <c r="O2217" s="57">
        <f t="shared" si="437"/>
        <v>2047.2558288</v>
      </c>
      <c r="P2217" s="58">
        <f t="shared" si="438"/>
        <v>417.0130015209125</v>
      </c>
      <c r="Q2217" s="58">
        <f t="shared" si="439"/>
        <v>278.00866768060831</v>
      </c>
      <c r="R2217" s="66">
        <f t="shared" si="440"/>
        <v>35.826977004000007</v>
      </c>
      <c r="S2217" s="64">
        <f t="shared" si="441"/>
        <v>210</v>
      </c>
      <c r="T2217" s="66">
        <f t="shared" si="442"/>
        <v>2293.0828058040001</v>
      </c>
      <c r="U2217" s="68">
        <f t="shared" si="443"/>
        <v>40.947907246500002</v>
      </c>
      <c r="V2217" s="68">
        <f t="shared" si="444"/>
        <v>467.08639444676805</v>
      </c>
      <c r="W2217" s="68">
        <f t="shared" si="445"/>
        <v>311.39092963117872</v>
      </c>
    </row>
    <row r="2218" spans="1:23" x14ac:dyDescent="0.25">
      <c r="A2218" s="1" t="s">
        <v>914</v>
      </c>
      <c r="B2218" s="1" t="s">
        <v>395</v>
      </c>
      <c r="C2218" s="1" t="s">
        <v>589</v>
      </c>
      <c r="D2218" s="1" t="s">
        <v>591</v>
      </c>
      <c r="E2218" s="1" t="s">
        <v>357</v>
      </c>
      <c r="F2218" s="62" t="str">
        <f t="shared" si="434"/>
        <v>64506</v>
      </c>
      <c r="G2218" s="255">
        <v>10620037</v>
      </c>
      <c r="H2218" s="1" t="s">
        <v>385</v>
      </c>
      <c r="I2218" s="61">
        <v>71</v>
      </c>
      <c r="J2218" s="61">
        <v>5.6</v>
      </c>
      <c r="K2218" s="61">
        <v>8.6</v>
      </c>
      <c r="L2218" s="69">
        <f t="shared" si="435"/>
        <v>3.9759999999999995</v>
      </c>
      <c r="M2218" s="69">
        <f t="shared" si="436"/>
        <v>6.1059999999999999</v>
      </c>
      <c r="N2218" s="56">
        <f>INDEX(Rate_Chart!$A$1:$AK$127,MATCH(Data!J2218,Rate_Chart!$A$1:$A$127,0),MATCH(Data!K2218,Rate_Chart!$A$1:$AK$1,0))</f>
        <v>45.824799999999996</v>
      </c>
      <c r="O2218" s="57">
        <f t="shared" si="437"/>
        <v>3253.5607999999997</v>
      </c>
      <c r="P2218" s="58">
        <f t="shared" si="438"/>
        <v>404.33647058823533</v>
      </c>
      <c r="Q2218" s="58">
        <f t="shared" si="439"/>
        <v>269.55764705882353</v>
      </c>
      <c r="R2218" s="66">
        <f t="shared" si="440"/>
        <v>56.937314000000001</v>
      </c>
      <c r="S2218" s="64">
        <f t="shared" si="441"/>
        <v>266.25</v>
      </c>
      <c r="T2218" s="66">
        <f t="shared" si="442"/>
        <v>3576.748114</v>
      </c>
      <c r="U2218" s="68">
        <f t="shared" si="443"/>
        <v>50.376733999999999</v>
      </c>
      <c r="V2218" s="68">
        <f t="shared" si="444"/>
        <v>444.50059411764715</v>
      </c>
      <c r="W2218" s="68">
        <f t="shared" si="445"/>
        <v>296.33372941176475</v>
      </c>
    </row>
    <row r="2219" spans="1:23" x14ac:dyDescent="0.25">
      <c r="A2219" s="1" t="s">
        <v>914</v>
      </c>
      <c r="B2219" s="1" t="s">
        <v>395</v>
      </c>
      <c r="C2219" s="1" t="s">
        <v>589</v>
      </c>
      <c r="D2219" s="1" t="s">
        <v>591</v>
      </c>
      <c r="E2219" s="1" t="s">
        <v>357</v>
      </c>
      <c r="F2219" s="62" t="str">
        <f t="shared" si="434"/>
        <v>64506</v>
      </c>
      <c r="G2219" s="255">
        <v>10620037</v>
      </c>
      <c r="H2219" s="1" t="s">
        <v>386</v>
      </c>
      <c r="I2219" s="61">
        <v>42</v>
      </c>
      <c r="J2219" s="61">
        <v>3</v>
      </c>
      <c r="K2219" s="61">
        <v>8</v>
      </c>
      <c r="L2219" s="69">
        <f t="shared" si="435"/>
        <v>1.26</v>
      </c>
      <c r="M2219" s="69">
        <f t="shared" si="436"/>
        <v>3.36</v>
      </c>
      <c r="N2219" s="56">
        <f>INDEX(Rate_Chart!$A$1:$AK$127,MATCH(Data!J2219,Rate_Chart!$A$1:$A$127,0),MATCH(Data!K2219,Rate_Chart!$A$1:$AK$1,0))</f>
        <v>34.751112000000006</v>
      </c>
      <c r="O2219" s="57">
        <f t="shared" si="437"/>
        <v>1459.5467040000003</v>
      </c>
      <c r="P2219" s="58">
        <f t="shared" si="438"/>
        <v>417.01334400000002</v>
      </c>
      <c r="Q2219" s="58">
        <f t="shared" si="439"/>
        <v>278.00889599999999</v>
      </c>
      <c r="R2219" s="66">
        <f t="shared" si="440"/>
        <v>25.542067320000008</v>
      </c>
      <c r="S2219" s="64">
        <f t="shared" si="441"/>
        <v>157.5</v>
      </c>
      <c r="T2219" s="66">
        <f t="shared" si="442"/>
        <v>1642.5887713200004</v>
      </c>
      <c r="U2219" s="68">
        <f t="shared" si="443"/>
        <v>39.109256460000012</v>
      </c>
      <c r="V2219" s="68">
        <f t="shared" si="444"/>
        <v>469.31107752000008</v>
      </c>
      <c r="W2219" s="68">
        <f t="shared" si="445"/>
        <v>312.87405168000004</v>
      </c>
    </row>
    <row r="2220" spans="1:23" x14ac:dyDescent="0.25">
      <c r="A2220" s="1" t="s">
        <v>915</v>
      </c>
      <c r="B2220" s="1" t="s">
        <v>394</v>
      </c>
      <c r="C2220" s="1" t="s">
        <v>589</v>
      </c>
      <c r="D2220" s="1" t="s">
        <v>591</v>
      </c>
      <c r="E2220" s="1" t="s">
        <v>357</v>
      </c>
      <c r="F2220" s="62" t="str">
        <f t="shared" si="434"/>
        <v>64506</v>
      </c>
      <c r="G2220" s="255">
        <v>10620037</v>
      </c>
      <c r="H2220" s="1" t="s">
        <v>385</v>
      </c>
      <c r="I2220" s="61">
        <v>58</v>
      </c>
      <c r="J2220" s="61">
        <v>6.2</v>
      </c>
      <c r="K2220" s="61">
        <v>9</v>
      </c>
      <c r="L2220" s="69">
        <f t="shared" si="435"/>
        <v>3.5960000000000001</v>
      </c>
      <c r="M2220" s="69">
        <f t="shared" si="436"/>
        <v>5.22</v>
      </c>
      <c r="N2220" s="56">
        <f>INDEX(Rate_Chart!$A$1:$AK$127,MATCH(Data!J2220,Rate_Chart!$A$1:$A$127,0),MATCH(Data!K2220,Rate_Chart!$A$1:$AK$1,0))</f>
        <v>51.77</v>
      </c>
      <c r="O2220" s="57">
        <f t="shared" si="437"/>
        <v>3002.6600000000003</v>
      </c>
      <c r="P2220" s="58">
        <f t="shared" si="438"/>
        <v>424.34426229508199</v>
      </c>
      <c r="Q2220" s="58">
        <f t="shared" si="439"/>
        <v>282.89617486338801</v>
      </c>
      <c r="R2220" s="66">
        <f t="shared" si="440"/>
        <v>52.546550000000011</v>
      </c>
      <c r="S2220" s="64">
        <f t="shared" si="441"/>
        <v>217.5</v>
      </c>
      <c r="T2220" s="66">
        <f t="shared" si="442"/>
        <v>3272.7065500000003</v>
      </c>
      <c r="U2220" s="68">
        <f t="shared" si="443"/>
        <v>56.425975000000008</v>
      </c>
      <c r="V2220" s="68">
        <f t="shared" si="444"/>
        <v>462.50799180327874</v>
      </c>
      <c r="W2220" s="68">
        <f t="shared" si="445"/>
        <v>308.33866120218585</v>
      </c>
    </row>
    <row r="2221" spans="1:23" x14ac:dyDescent="0.25">
      <c r="A2221" s="1" t="s">
        <v>915</v>
      </c>
      <c r="B2221" s="1" t="s">
        <v>394</v>
      </c>
      <c r="C2221" s="1" t="s">
        <v>589</v>
      </c>
      <c r="D2221" s="1" t="s">
        <v>591</v>
      </c>
      <c r="E2221" s="1" t="s">
        <v>357</v>
      </c>
      <c r="F2221" s="62" t="str">
        <f t="shared" si="434"/>
        <v>64506</v>
      </c>
      <c r="G2221" s="255">
        <v>10620037</v>
      </c>
      <c r="H2221" s="1" t="s">
        <v>386</v>
      </c>
      <c r="I2221" s="61">
        <v>55</v>
      </c>
      <c r="J2221" s="61">
        <v>3.4</v>
      </c>
      <c r="K2221" s="61">
        <v>8.1</v>
      </c>
      <c r="L2221" s="69">
        <f t="shared" si="435"/>
        <v>1.87</v>
      </c>
      <c r="M2221" s="69">
        <f t="shared" si="436"/>
        <v>4.4550000000000001</v>
      </c>
      <c r="N2221" s="56">
        <f>INDEX(Rate_Chart!$A$1:$AK$127,MATCH(Data!J2221,Rate_Chart!$A$1:$A$127,0),MATCH(Data!K2221,Rate_Chart!$A$1:$AK$1,0))</f>
        <v>36.697125900000003</v>
      </c>
      <c r="O2221" s="57">
        <f t="shared" si="437"/>
        <v>2018.3419245000002</v>
      </c>
      <c r="P2221" s="58">
        <f t="shared" si="438"/>
        <v>417.01279431818188</v>
      </c>
      <c r="Q2221" s="58">
        <f t="shared" si="439"/>
        <v>278.00852954545456</v>
      </c>
      <c r="R2221" s="66">
        <f t="shared" si="440"/>
        <v>35.320983678750011</v>
      </c>
      <c r="S2221" s="64">
        <f t="shared" si="441"/>
        <v>206.25</v>
      </c>
      <c r="T2221" s="66">
        <f t="shared" si="442"/>
        <v>2259.9129081787501</v>
      </c>
      <c r="U2221" s="68">
        <f t="shared" si="443"/>
        <v>41.089325603250003</v>
      </c>
      <c r="V2221" s="68">
        <f t="shared" si="444"/>
        <v>466.92415458238645</v>
      </c>
      <c r="W2221" s="68">
        <f t="shared" si="445"/>
        <v>311.28276972159097</v>
      </c>
    </row>
    <row r="2222" spans="1:23" x14ac:dyDescent="0.25">
      <c r="A2222" s="1" t="s">
        <v>915</v>
      </c>
      <c r="B2222" s="1" t="s">
        <v>395</v>
      </c>
      <c r="C2222" s="1" t="s">
        <v>589</v>
      </c>
      <c r="D2222" s="1" t="s">
        <v>591</v>
      </c>
      <c r="E2222" s="1" t="s">
        <v>357</v>
      </c>
      <c r="F2222" s="62" t="str">
        <f t="shared" si="434"/>
        <v>64506</v>
      </c>
      <c r="G2222" s="255">
        <v>10620037</v>
      </c>
      <c r="H2222" s="1" t="s">
        <v>385</v>
      </c>
      <c r="I2222" s="61">
        <v>69</v>
      </c>
      <c r="J2222" s="61">
        <v>5.6</v>
      </c>
      <c r="K2222" s="61">
        <v>9</v>
      </c>
      <c r="L2222" s="69">
        <f t="shared" si="435"/>
        <v>3.8639999999999999</v>
      </c>
      <c r="M2222" s="69">
        <f t="shared" si="436"/>
        <v>6.21</v>
      </c>
      <c r="N2222" s="56">
        <f>INDEX(Rate_Chart!$A$1:$AK$127,MATCH(Data!J2222,Rate_Chart!$A$1:$A$127,0),MATCH(Data!K2222,Rate_Chart!$A$1:$AK$1,0))</f>
        <v>46.76</v>
      </c>
      <c r="O2222" s="57">
        <f t="shared" si="437"/>
        <v>3226.44</v>
      </c>
      <c r="P2222" s="58">
        <f t="shared" si="438"/>
        <v>403.10344827586209</v>
      </c>
      <c r="Q2222" s="58">
        <f t="shared" si="439"/>
        <v>268.73563218390808</v>
      </c>
      <c r="R2222" s="66">
        <f t="shared" si="440"/>
        <v>56.462700000000005</v>
      </c>
      <c r="S2222" s="64">
        <f t="shared" si="441"/>
        <v>258.75</v>
      </c>
      <c r="T2222" s="66">
        <f t="shared" si="442"/>
        <v>3541.6527000000001</v>
      </c>
      <c r="U2222" s="68">
        <f t="shared" si="443"/>
        <v>51.328299999999999</v>
      </c>
      <c r="V2222" s="68">
        <f t="shared" si="444"/>
        <v>442.48534482758623</v>
      </c>
      <c r="W2222" s="68">
        <f t="shared" si="445"/>
        <v>294.99022988505749</v>
      </c>
    </row>
    <row r="2223" spans="1:23" x14ac:dyDescent="0.25">
      <c r="A2223" s="1" t="s">
        <v>915</v>
      </c>
      <c r="B2223" s="1" t="s">
        <v>395</v>
      </c>
      <c r="C2223" s="1" t="s">
        <v>589</v>
      </c>
      <c r="D2223" s="1" t="s">
        <v>591</v>
      </c>
      <c r="E2223" s="1" t="s">
        <v>357</v>
      </c>
      <c r="F2223" s="62" t="str">
        <f t="shared" si="434"/>
        <v>64506</v>
      </c>
      <c r="G2223" s="255">
        <v>10620037</v>
      </c>
      <c r="H2223" s="1" t="s">
        <v>386</v>
      </c>
      <c r="I2223" s="61">
        <v>42</v>
      </c>
      <c r="J2223" s="61">
        <v>3</v>
      </c>
      <c r="K2223" s="61">
        <v>8.1999999999999993</v>
      </c>
      <c r="L2223" s="69">
        <f t="shared" si="435"/>
        <v>1.26</v>
      </c>
      <c r="M2223" s="69">
        <f t="shared" si="436"/>
        <v>3.444</v>
      </c>
      <c r="N2223" s="56">
        <f>INDEX(Rate_Chart!$A$1:$AK$127,MATCH(Data!J2223,Rate_Chart!$A$1:$A$127,0),MATCH(Data!K2223,Rate_Chart!$A$1:$AK$1,0))</f>
        <v>35.307139800000002</v>
      </c>
      <c r="O2223" s="57">
        <f t="shared" si="437"/>
        <v>1482.8998716000001</v>
      </c>
      <c r="P2223" s="58">
        <f t="shared" si="438"/>
        <v>417.01346220472442</v>
      </c>
      <c r="Q2223" s="58">
        <f t="shared" si="439"/>
        <v>278.00897480314961</v>
      </c>
      <c r="R2223" s="66">
        <f t="shared" si="440"/>
        <v>25.950747753000005</v>
      </c>
      <c r="S2223" s="64">
        <f t="shared" si="441"/>
        <v>157.5</v>
      </c>
      <c r="T2223" s="66">
        <f t="shared" si="442"/>
        <v>1666.3506193530002</v>
      </c>
      <c r="U2223" s="68">
        <f t="shared" si="443"/>
        <v>39.675014746500004</v>
      </c>
      <c r="V2223" s="68">
        <f t="shared" si="444"/>
        <v>468.6025363759843</v>
      </c>
      <c r="W2223" s="68">
        <f t="shared" si="445"/>
        <v>312.40169091732287</v>
      </c>
    </row>
    <row r="2224" spans="1:23" x14ac:dyDescent="0.25">
      <c r="A2224" s="1" t="s">
        <v>916</v>
      </c>
      <c r="B2224" s="1" t="s">
        <v>394</v>
      </c>
      <c r="C2224" s="1" t="s">
        <v>589</v>
      </c>
      <c r="D2224" s="1" t="s">
        <v>591</v>
      </c>
      <c r="E2224" s="1" t="s">
        <v>357</v>
      </c>
      <c r="F2224" s="62" t="str">
        <f t="shared" si="434"/>
        <v>64506</v>
      </c>
      <c r="G2224" s="255">
        <v>10620037</v>
      </c>
      <c r="H2224" s="1" t="s">
        <v>385</v>
      </c>
      <c r="I2224" s="61">
        <v>64</v>
      </c>
      <c r="J2224" s="61">
        <v>6.1</v>
      </c>
      <c r="K2224" s="61">
        <v>8.8000000000000007</v>
      </c>
      <c r="L2224" s="69">
        <f t="shared" si="435"/>
        <v>3.9039999999999999</v>
      </c>
      <c r="M2224" s="69">
        <f t="shared" si="436"/>
        <v>5.6320000000000006</v>
      </c>
      <c r="N2224" s="56">
        <f>INDEX(Rate_Chart!$A$1:$AK$127,MATCH(Data!J2224,Rate_Chart!$A$1:$A$127,0),MATCH(Data!K2224,Rate_Chart!$A$1:$AK$1,0))</f>
        <v>50.425650000000005</v>
      </c>
      <c r="O2224" s="57">
        <f t="shared" si="437"/>
        <v>3227.2416000000003</v>
      </c>
      <c r="P2224" s="58">
        <f t="shared" si="438"/>
        <v>421.38426183844012</v>
      </c>
      <c r="Q2224" s="58">
        <f t="shared" si="439"/>
        <v>280.92284122562677</v>
      </c>
      <c r="R2224" s="66">
        <f t="shared" si="440"/>
        <v>56.476728000000008</v>
      </c>
      <c r="S2224" s="64">
        <f t="shared" si="441"/>
        <v>240</v>
      </c>
      <c r="T2224" s="66">
        <f t="shared" si="442"/>
        <v>3523.7183280000004</v>
      </c>
      <c r="U2224" s="68">
        <f t="shared" si="443"/>
        <v>55.058098875000006</v>
      </c>
      <c r="V2224" s="68">
        <f t="shared" si="444"/>
        <v>460.09553377437328</v>
      </c>
      <c r="W2224" s="68">
        <f t="shared" si="445"/>
        <v>306.73035584958217</v>
      </c>
    </row>
    <row r="2225" spans="1:23" x14ac:dyDescent="0.25">
      <c r="A2225" s="1" t="s">
        <v>916</v>
      </c>
      <c r="B2225" s="1" t="s">
        <v>394</v>
      </c>
      <c r="C2225" s="1" t="s">
        <v>589</v>
      </c>
      <c r="D2225" s="1" t="s">
        <v>591</v>
      </c>
      <c r="E2225" s="1" t="s">
        <v>357</v>
      </c>
      <c r="F2225" s="62" t="str">
        <f t="shared" si="434"/>
        <v>64506</v>
      </c>
      <c r="G2225" s="255">
        <v>10620037</v>
      </c>
      <c r="H2225" s="1" t="s">
        <v>386</v>
      </c>
      <c r="I2225" s="61">
        <v>58</v>
      </c>
      <c r="J2225" s="61">
        <v>3.3</v>
      </c>
      <c r="K2225" s="61">
        <v>8.1</v>
      </c>
      <c r="L2225" s="69">
        <f t="shared" si="435"/>
        <v>1.9139999999999997</v>
      </c>
      <c r="M2225" s="69">
        <f t="shared" si="436"/>
        <v>4.6979999999999995</v>
      </c>
      <c r="N2225" s="56">
        <f>INDEX(Rate_Chart!$A$1:$AK$127,MATCH(Data!J2225,Rate_Chart!$A$1:$A$127,0),MATCH(Data!K2225,Rate_Chart!$A$1:$AK$1,0))</f>
        <v>36.280125900000002</v>
      </c>
      <c r="O2225" s="57">
        <f t="shared" si="437"/>
        <v>2104.2473021999999</v>
      </c>
      <c r="P2225" s="58">
        <f t="shared" si="438"/>
        <v>417.0129413793104</v>
      </c>
      <c r="Q2225" s="58">
        <f t="shared" si="439"/>
        <v>278.00862758620696</v>
      </c>
      <c r="R2225" s="66">
        <f t="shared" si="440"/>
        <v>36.8243277885</v>
      </c>
      <c r="S2225" s="64">
        <f t="shared" si="441"/>
        <v>217.5</v>
      </c>
      <c r="T2225" s="66">
        <f t="shared" si="442"/>
        <v>2358.5716299884998</v>
      </c>
      <c r="U2225" s="68">
        <f t="shared" si="443"/>
        <v>40.665028103249995</v>
      </c>
      <c r="V2225" s="68">
        <f t="shared" si="444"/>
        <v>467.41411612931034</v>
      </c>
      <c r="W2225" s="68">
        <f t="shared" si="445"/>
        <v>311.60941075287354</v>
      </c>
    </row>
    <row r="2226" spans="1:23" x14ac:dyDescent="0.25">
      <c r="A2226" s="1" t="s">
        <v>916</v>
      </c>
      <c r="B2226" s="1" t="s">
        <v>395</v>
      </c>
      <c r="C2226" s="1" t="s">
        <v>589</v>
      </c>
      <c r="D2226" s="1" t="s">
        <v>591</v>
      </c>
      <c r="E2226" s="1" t="s">
        <v>357</v>
      </c>
      <c r="F2226" s="62" t="str">
        <f t="shared" si="434"/>
        <v>64506</v>
      </c>
      <c r="G2226" s="255">
        <v>10620037</v>
      </c>
      <c r="H2226" s="1" t="s">
        <v>385</v>
      </c>
      <c r="I2226" s="61">
        <v>67</v>
      </c>
      <c r="J2226" s="61">
        <v>5.6</v>
      </c>
      <c r="K2226" s="61">
        <v>9</v>
      </c>
      <c r="L2226" s="69">
        <f t="shared" si="435"/>
        <v>3.7519999999999998</v>
      </c>
      <c r="M2226" s="69">
        <f t="shared" si="436"/>
        <v>6.03</v>
      </c>
      <c r="N2226" s="56">
        <f>INDEX(Rate_Chart!$A$1:$AK$127,MATCH(Data!J2226,Rate_Chart!$A$1:$A$127,0),MATCH(Data!K2226,Rate_Chart!$A$1:$AK$1,0))</f>
        <v>46.76</v>
      </c>
      <c r="O2226" s="57">
        <f t="shared" si="437"/>
        <v>3132.92</v>
      </c>
      <c r="P2226" s="58">
        <f t="shared" si="438"/>
        <v>403.10344827586209</v>
      </c>
      <c r="Q2226" s="58">
        <f t="shared" si="439"/>
        <v>268.73563218390808</v>
      </c>
      <c r="R2226" s="66">
        <f t="shared" si="440"/>
        <v>54.826100000000004</v>
      </c>
      <c r="S2226" s="64">
        <f t="shared" si="441"/>
        <v>251.25</v>
      </c>
      <c r="T2226" s="66">
        <f t="shared" si="442"/>
        <v>3438.9961000000003</v>
      </c>
      <c r="U2226" s="68">
        <f t="shared" si="443"/>
        <v>51.328300000000006</v>
      </c>
      <c r="V2226" s="68">
        <f t="shared" si="444"/>
        <v>442.48534482758629</v>
      </c>
      <c r="W2226" s="68">
        <f t="shared" si="445"/>
        <v>294.99022988505754</v>
      </c>
    </row>
    <row r="2227" spans="1:23" x14ac:dyDescent="0.25">
      <c r="A2227" s="1" t="s">
        <v>916</v>
      </c>
      <c r="B2227" s="1" t="s">
        <v>395</v>
      </c>
      <c r="C2227" s="1" t="s">
        <v>589</v>
      </c>
      <c r="D2227" s="1" t="s">
        <v>591</v>
      </c>
      <c r="E2227" s="1" t="s">
        <v>357</v>
      </c>
      <c r="F2227" s="62" t="str">
        <f t="shared" si="434"/>
        <v>64506</v>
      </c>
      <c r="G2227" s="255">
        <v>10620037</v>
      </c>
      <c r="H2227" s="1" t="s">
        <v>386</v>
      </c>
      <c r="I2227" s="61">
        <v>42</v>
      </c>
      <c r="J2227" s="61">
        <v>3</v>
      </c>
      <c r="K2227" s="61">
        <v>8.1999999999999993</v>
      </c>
      <c r="L2227" s="69">
        <f t="shared" si="435"/>
        <v>1.26</v>
      </c>
      <c r="M2227" s="69">
        <f t="shared" si="436"/>
        <v>3.444</v>
      </c>
      <c r="N2227" s="56">
        <f>INDEX(Rate_Chart!$A$1:$AK$127,MATCH(Data!J2227,Rate_Chart!$A$1:$A$127,0),MATCH(Data!K2227,Rate_Chart!$A$1:$AK$1,0))</f>
        <v>35.307139800000002</v>
      </c>
      <c r="O2227" s="57">
        <f t="shared" si="437"/>
        <v>1482.8998716000001</v>
      </c>
      <c r="P2227" s="58">
        <f t="shared" si="438"/>
        <v>417.01346220472442</v>
      </c>
      <c r="Q2227" s="58">
        <f t="shared" si="439"/>
        <v>278.00897480314961</v>
      </c>
      <c r="R2227" s="66">
        <f t="shared" si="440"/>
        <v>25.950747753000005</v>
      </c>
      <c r="S2227" s="64">
        <f t="shared" si="441"/>
        <v>157.5</v>
      </c>
      <c r="T2227" s="66">
        <f t="shared" si="442"/>
        <v>1666.3506193530002</v>
      </c>
      <c r="U2227" s="68">
        <f t="shared" si="443"/>
        <v>39.675014746500004</v>
      </c>
      <c r="V2227" s="68">
        <f t="shared" si="444"/>
        <v>468.6025363759843</v>
      </c>
      <c r="W2227" s="68">
        <f t="shared" si="445"/>
        <v>312.40169091732287</v>
      </c>
    </row>
    <row r="2228" spans="1:23" x14ac:dyDescent="0.25">
      <c r="A2228" s="1" t="s">
        <v>917</v>
      </c>
      <c r="B2228" s="1" t="s">
        <v>394</v>
      </c>
      <c r="C2228" s="1" t="s">
        <v>589</v>
      </c>
      <c r="D2228" s="1" t="s">
        <v>591</v>
      </c>
      <c r="E2228" s="1" t="s">
        <v>357</v>
      </c>
      <c r="F2228" s="62" t="str">
        <f t="shared" si="434"/>
        <v>64506</v>
      </c>
      <c r="G2228" s="255">
        <v>10620037</v>
      </c>
      <c r="H2228" s="1" t="s">
        <v>385</v>
      </c>
      <c r="I2228" s="61">
        <v>75</v>
      </c>
      <c r="J2228" s="61">
        <v>6</v>
      </c>
      <c r="K2228" s="61">
        <v>8.8000000000000007</v>
      </c>
      <c r="L2228" s="69">
        <f t="shared" si="435"/>
        <v>4.5</v>
      </c>
      <c r="M2228" s="69">
        <f t="shared" si="436"/>
        <v>6.6</v>
      </c>
      <c r="N2228" s="56">
        <f>INDEX(Rate_Chart!$A$1:$AK$127,MATCH(Data!J2228,Rate_Chart!$A$1:$A$127,0),MATCH(Data!K2228,Rate_Chart!$A$1:$AK$1,0))</f>
        <v>49.599000000000004</v>
      </c>
      <c r="O2228" s="57">
        <f t="shared" si="437"/>
        <v>3719.9250000000002</v>
      </c>
      <c r="P2228" s="58">
        <f t="shared" si="438"/>
        <v>417.96910112359552</v>
      </c>
      <c r="Q2228" s="58">
        <f t="shared" si="439"/>
        <v>278.64606741573033</v>
      </c>
      <c r="R2228" s="66">
        <f t="shared" si="440"/>
        <v>65.098687500000011</v>
      </c>
      <c r="S2228" s="64">
        <f t="shared" si="441"/>
        <v>281.25</v>
      </c>
      <c r="T2228" s="66">
        <f t="shared" si="442"/>
        <v>4066.2736875000001</v>
      </c>
      <c r="U2228" s="68">
        <f t="shared" si="443"/>
        <v>54.2169825</v>
      </c>
      <c r="V2228" s="68">
        <f t="shared" si="444"/>
        <v>456.88468398876404</v>
      </c>
      <c r="W2228" s="68">
        <f t="shared" si="445"/>
        <v>304.58978932584267</v>
      </c>
    </row>
    <row r="2229" spans="1:23" x14ac:dyDescent="0.25">
      <c r="A2229" s="1" t="s">
        <v>917</v>
      </c>
      <c r="B2229" s="1" t="s">
        <v>394</v>
      </c>
      <c r="C2229" s="1" t="s">
        <v>589</v>
      </c>
      <c r="D2229" s="1" t="s">
        <v>591</v>
      </c>
      <c r="E2229" s="1" t="s">
        <v>357</v>
      </c>
      <c r="F2229" s="62" t="str">
        <f t="shared" si="434"/>
        <v>64506</v>
      </c>
      <c r="G2229" s="255">
        <v>10620037</v>
      </c>
      <c r="H2229" s="1" t="s">
        <v>386</v>
      </c>
      <c r="I2229" s="61">
        <v>50</v>
      </c>
      <c r="J2229" s="61">
        <v>3.5</v>
      </c>
      <c r="K2229" s="61">
        <v>8</v>
      </c>
      <c r="L2229" s="69">
        <f t="shared" si="435"/>
        <v>1.75</v>
      </c>
      <c r="M2229" s="69">
        <f t="shared" si="436"/>
        <v>4</v>
      </c>
      <c r="N2229" s="56">
        <f>INDEX(Rate_Chart!$A$1:$AK$127,MATCH(Data!J2229,Rate_Chart!$A$1:$A$127,0),MATCH(Data!K2229,Rate_Chart!$A$1:$AK$1,0))</f>
        <v>36.836112000000007</v>
      </c>
      <c r="O2229" s="57">
        <f t="shared" si="437"/>
        <v>1841.8056000000004</v>
      </c>
      <c r="P2229" s="58">
        <f t="shared" si="438"/>
        <v>417.01258867924531</v>
      </c>
      <c r="Q2229" s="58">
        <f t="shared" si="439"/>
        <v>278.00839245283021</v>
      </c>
      <c r="R2229" s="66">
        <f t="shared" si="440"/>
        <v>32.231598000000012</v>
      </c>
      <c r="S2229" s="64">
        <f t="shared" si="441"/>
        <v>187.5</v>
      </c>
      <c r="T2229" s="66">
        <f t="shared" si="442"/>
        <v>2061.5371980000004</v>
      </c>
      <c r="U2229" s="68">
        <f t="shared" si="443"/>
        <v>41.230743960000012</v>
      </c>
      <c r="V2229" s="68">
        <f t="shared" si="444"/>
        <v>466.76313916981138</v>
      </c>
      <c r="W2229" s="68">
        <f t="shared" si="445"/>
        <v>311.17542611320761</v>
      </c>
    </row>
    <row r="2230" spans="1:23" x14ac:dyDescent="0.25">
      <c r="A2230" s="1" t="s">
        <v>917</v>
      </c>
      <c r="B2230" s="1" t="s">
        <v>395</v>
      </c>
      <c r="C2230" s="1" t="s">
        <v>589</v>
      </c>
      <c r="D2230" s="1" t="s">
        <v>591</v>
      </c>
      <c r="E2230" s="1" t="s">
        <v>357</v>
      </c>
      <c r="F2230" s="62" t="str">
        <f t="shared" si="434"/>
        <v>64506</v>
      </c>
      <c r="G2230" s="255">
        <v>10620037</v>
      </c>
      <c r="H2230" s="1" t="s">
        <v>385</v>
      </c>
      <c r="I2230" s="61">
        <v>61</v>
      </c>
      <c r="J2230" s="61">
        <v>5.6</v>
      </c>
      <c r="K2230" s="61">
        <v>8.8000000000000007</v>
      </c>
      <c r="L2230" s="69">
        <f t="shared" si="435"/>
        <v>3.4159999999999995</v>
      </c>
      <c r="M2230" s="69">
        <f t="shared" si="436"/>
        <v>5.3680000000000003</v>
      </c>
      <c r="N2230" s="56">
        <f>INDEX(Rate_Chart!$A$1:$AK$127,MATCH(Data!J2230,Rate_Chart!$A$1:$A$127,0),MATCH(Data!K2230,Rate_Chart!$A$1:$AK$1,0))</f>
        <v>46.292400000000001</v>
      </c>
      <c r="O2230" s="57">
        <f t="shared" si="437"/>
        <v>2823.8364000000001</v>
      </c>
      <c r="P2230" s="58">
        <f t="shared" si="438"/>
        <v>403.71279069767445</v>
      </c>
      <c r="Q2230" s="58">
        <f t="shared" si="439"/>
        <v>269.14186046511628</v>
      </c>
      <c r="R2230" s="66">
        <f t="shared" si="440"/>
        <v>49.417137000000004</v>
      </c>
      <c r="S2230" s="64">
        <f t="shared" si="441"/>
        <v>228.75</v>
      </c>
      <c r="T2230" s="66">
        <f t="shared" si="442"/>
        <v>3102.0035370000001</v>
      </c>
      <c r="U2230" s="68">
        <f t="shared" si="443"/>
        <v>50.852516999999999</v>
      </c>
      <c r="V2230" s="68">
        <f t="shared" si="444"/>
        <v>443.48125290697675</v>
      </c>
      <c r="W2230" s="68">
        <f t="shared" si="445"/>
        <v>295.65416860465115</v>
      </c>
    </row>
    <row r="2231" spans="1:23" x14ac:dyDescent="0.25">
      <c r="A2231" s="1" t="s">
        <v>917</v>
      </c>
      <c r="B2231" s="1" t="s">
        <v>395</v>
      </c>
      <c r="C2231" s="1" t="s">
        <v>589</v>
      </c>
      <c r="D2231" s="1" t="s">
        <v>591</v>
      </c>
      <c r="E2231" s="1" t="s">
        <v>357</v>
      </c>
      <c r="F2231" s="62" t="str">
        <f t="shared" si="434"/>
        <v>64506</v>
      </c>
      <c r="G2231" s="255">
        <v>10620037</v>
      </c>
      <c r="H2231" s="1" t="s">
        <v>386</v>
      </c>
      <c r="I2231" s="61">
        <v>42</v>
      </c>
      <c r="J2231" s="61">
        <v>3</v>
      </c>
      <c r="K2231" s="61">
        <v>8</v>
      </c>
      <c r="L2231" s="69">
        <f t="shared" si="435"/>
        <v>1.26</v>
      </c>
      <c r="M2231" s="69">
        <f t="shared" si="436"/>
        <v>3.36</v>
      </c>
      <c r="N2231" s="56">
        <f>INDEX(Rate_Chart!$A$1:$AK$127,MATCH(Data!J2231,Rate_Chart!$A$1:$A$127,0),MATCH(Data!K2231,Rate_Chart!$A$1:$AK$1,0))</f>
        <v>34.751112000000006</v>
      </c>
      <c r="O2231" s="57">
        <f t="shared" si="437"/>
        <v>1459.5467040000003</v>
      </c>
      <c r="P2231" s="58">
        <f t="shared" si="438"/>
        <v>417.01334400000002</v>
      </c>
      <c r="Q2231" s="58">
        <f t="shared" si="439"/>
        <v>278.00889599999999</v>
      </c>
      <c r="R2231" s="66">
        <f t="shared" si="440"/>
        <v>25.542067320000008</v>
      </c>
      <c r="S2231" s="64">
        <f t="shared" si="441"/>
        <v>157.5</v>
      </c>
      <c r="T2231" s="66">
        <f t="shared" si="442"/>
        <v>1642.5887713200004</v>
      </c>
      <c r="U2231" s="68">
        <f t="shared" si="443"/>
        <v>39.109256460000012</v>
      </c>
      <c r="V2231" s="68">
        <f t="shared" si="444"/>
        <v>469.31107752000008</v>
      </c>
      <c r="W2231" s="68">
        <f t="shared" si="445"/>
        <v>312.87405168000004</v>
      </c>
    </row>
    <row r="2232" spans="1:23" x14ac:dyDescent="0.25">
      <c r="A2232" s="1" t="s">
        <v>918</v>
      </c>
      <c r="B2232" s="1" t="s">
        <v>395</v>
      </c>
      <c r="C2232" s="1" t="s">
        <v>589</v>
      </c>
      <c r="D2232" s="1" t="s">
        <v>591</v>
      </c>
      <c r="E2232" s="1" t="s">
        <v>357</v>
      </c>
      <c r="F2232" s="62" t="str">
        <f t="shared" si="434"/>
        <v>64506</v>
      </c>
      <c r="G2232" s="255">
        <v>10620037</v>
      </c>
      <c r="H2232" s="1" t="s">
        <v>385</v>
      </c>
      <c r="I2232" s="61">
        <v>61</v>
      </c>
      <c r="J2232" s="61">
        <v>6.3</v>
      </c>
      <c r="K2232" s="61">
        <v>9</v>
      </c>
      <c r="L2232" s="69">
        <f t="shared" si="435"/>
        <v>3.843</v>
      </c>
      <c r="M2232" s="69">
        <f t="shared" si="436"/>
        <v>5.49</v>
      </c>
      <c r="N2232" s="56">
        <f>INDEX(Rate_Chart!$A$1:$AK$127,MATCH(Data!J2232,Rate_Chart!$A$1:$A$127,0),MATCH(Data!K2232,Rate_Chart!$A$1:$AK$1,0))</f>
        <v>52.604999999999997</v>
      </c>
      <c r="O2232" s="57">
        <f t="shared" si="437"/>
        <v>3208.9049999999997</v>
      </c>
      <c r="P2232" s="58">
        <f t="shared" si="438"/>
        <v>427.6829268292683</v>
      </c>
      <c r="Q2232" s="58">
        <f t="shared" si="439"/>
        <v>285.1219512195122</v>
      </c>
      <c r="R2232" s="66">
        <f t="shared" si="440"/>
        <v>56.155837500000004</v>
      </c>
      <c r="S2232" s="64">
        <f t="shared" si="441"/>
        <v>228.75</v>
      </c>
      <c r="T2232" s="66">
        <f t="shared" si="442"/>
        <v>3493.8108374999997</v>
      </c>
      <c r="U2232" s="68">
        <f t="shared" si="443"/>
        <v>57.275587499999993</v>
      </c>
      <c r="V2232" s="68">
        <f t="shared" si="444"/>
        <v>465.65518292682924</v>
      </c>
      <c r="W2232" s="68">
        <f t="shared" si="445"/>
        <v>310.43678861788618</v>
      </c>
    </row>
    <row r="2233" spans="1:23" x14ac:dyDescent="0.25">
      <c r="A2233" s="1" t="s">
        <v>918</v>
      </c>
      <c r="B2233" s="1" t="s">
        <v>395</v>
      </c>
      <c r="C2233" s="1" t="s">
        <v>589</v>
      </c>
      <c r="D2233" s="1" t="s">
        <v>591</v>
      </c>
      <c r="E2233" s="1" t="s">
        <v>357</v>
      </c>
      <c r="F2233" s="62" t="str">
        <f t="shared" si="434"/>
        <v>64506</v>
      </c>
      <c r="G2233" s="255">
        <v>10620037</v>
      </c>
      <c r="H2233" s="1" t="s">
        <v>386</v>
      </c>
      <c r="I2233" s="61">
        <v>42</v>
      </c>
      <c r="J2233" s="61">
        <v>3</v>
      </c>
      <c r="K2233" s="61">
        <v>8</v>
      </c>
      <c r="L2233" s="69">
        <f t="shared" si="435"/>
        <v>1.26</v>
      </c>
      <c r="M2233" s="69">
        <f t="shared" si="436"/>
        <v>3.36</v>
      </c>
      <c r="N2233" s="56">
        <f>INDEX(Rate_Chart!$A$1:$AK$127,MATCH(Data!J2233,Rate_Chart!$A$1:$A$127,0),MATCH(Data!K2233,Rate_Chart!$A$1:$AK$1,0))</f>
        <v>34.751112000000006</v>
      </c>
      <c r="O2233" s="57">
        <f t="shared" si="437"/>
        <v>1459.5467040000003</v>
      </c>
      <c r="P2233" s="58">
        <f t="shared" si="438"/>
        <v>417.01334400000002</v>
      </c>
      <c r="Q2233" s="58">
        <f t="shared" si="439"/>
        <v>278.00889599999999</v>
      </c>
      <c r="R2233" s="66">
        <f t="shared" si="440"/>
        <v>25.542067320000008</v>
      </c>
      <c r="S2233" s="64">
        <f t="shared" si="441"/>
        <v>157.5</v>
      </c>
      <c r="T2233" s="66">
        <f t="shared" si="442"/>
        <v>1642.5887713200004</v>
      </c>
      <c r="U2233" s="68">
        <f t="shared" si="443"/>
        <v>39.109256460000012</v>
      </c>
      <c r="V2233" s="68">
        <f t="shared" si="444"/>
        <v>469.31107752000008</v>
      </c>
      <c r="W2233" s="68">
        <f t="shared" si="445"/>
        <v>312.87405168000004</v>
      </c>
    </row>
    <row r="2234" spans="1:23" x14ac:dyDescent="0.25">
      <c r="A2234" s="1" t="s">
        <v>882</v>
      </c>
      <c r="B2234" s="1" t="s">
        <v>395</v>
      </c>
      <c r="C2234" s="1" t="s">
        <v>589</v>
      </c>
      <c r="D2234" s="1" t="s">
        <v>591</v>
      </c>
      <c r="E2234" s="1" t="s">
        <v>357</v>
      </c>
      <c r="F2234" s="62" t="str">
        <f t="shared" si="434"/>
        <v>64506</v>
      </c>
      <c r="G2234" s="255">
        <v>10620037</v>
      </c>
      <c r="H2234" s="1" t="s">
        <v>385</v>
      </c>
      <c r="I2234" s="61">
        <v>74</v>
      </c>
      <c r="J2234" s="61">
        <v>5.8</v>
      </c>
      <c r="K2234" s="61">
        <v>9</v>
      </c>
      <c r="L2234" s="69">
        <f t="shared" si="435"/>
        <v>4.2919999999999998</v>
      </c>
      <c r="M2234" s="69">
        <f t="shared" si="436"/>
        <v>6.66</v>
      </c>
      <c r="N2234" s="56">
        <f>INDEX(Rate_Chart!$A$1:$AK$127,MATCH(Data!J2234,Rate_Chart!$A$1:$A$127,0),MATCH(Data!K2234,Rate_Chart!$A$1:$AK$1,0))</f>
        <v>48.43</v>
      </c>
      <c r="O2234" s="57">
        <f t="shared" si="437"/>
        <v>3583.82</v>
      </c>
      <c r="P2234" s="58">
        <f t="shared" si="438"/>
        <v>410.42372881355936</v>
      </c>
      <c r="Q2234" s="58">
        <f t="shared" si="439"/>
        <v>273.61581920903956</v>
      </c>
      <c r="R2234" s="66">
        <f t="shared" si="440"/>
        <v>62.716850000000008</v>
      </c>
      <c r="S2234" s="64">
        <f t="shared" si="441"/>
        <v>277.5</v>
      </c>
      <c r="T2234" s="66">
        <f t="shared" si="442"/>
        <v>3924.0368500000004</v>
      </c>
      <c r="U2234" s="68">
        <f t="shared" si="443"/>
        <v>53.027525000000004</v>
      </c>
      <c r="V2234" s="68">
        <f t="shared" si="444"/>
        <v>449.38580508474581</v>
      </c>
      <c r="W2234" s="68">
        <f t="shared" si="445"/>
        <v>299.59053672316389</v>
      </c>
    </row>
    <row r="2235" spans="1:23" x14ac:dyDescent="0.25">
      <c r="A2235" s="1" t="s">
        <v>882</v>
      </c>
      <c r="B2235" s="1" t="s">
        <v>395</v>
      </c>
      <c r="C2235" s="1" t="s">
        <v>589</v>
      </c>
      <c r="D2235" s="1" t="s">
        <v>591</v>
      </c>
      <c r="E2235" s="1" t="s">
        <v>357</v>
      </c>
      <c r="F2235" s="62" t="str">
        <f t="shared" si="434"/>
        <v>64506</v>
      </c>
      <c r="G2235" s="255">
        <v>10620037</v>
      </c>
      <c r="H2235" s="1" t="s">
        <v>386</v>
      </c>
      <c r="I2235" s="61">
        <v>41</v>
      </c>
      <c r="J2235" s="61">
        <v>3.1</v>
      </c>
      <c r="K2235" s="61">
        <v>8.1999999999999993</v>
      </c>
      <c r="L2235" s="69">
        <f t="shared" si="435"/>
        <v>1.2710000000000001</v>
      </c>
      <c r="M2235" s="69">
        <f t="shared" si="436"/>
        <v>3.3620000000000001</v>
      </c>
      <c r="N2235" s="56">
        <f>INDEX(Rate_Chart!$A$1:$AK$127,MATCH(Data!J2235,Rate_Chart!$A$1:$A$127,0),MATCH(Data!K2235,Rate_Chart!$A$1:$AK$1,0))</f>
        <v>35.724139800000003</v>
      </c>
      <c r="O2235" s="57">
        <f t="shared" si="437"/>
        <v>1464.6897318000001</v>
      </c>
      <c r="P2235" s="58">
        <f t="shared" si="438"/>
        <v>417.0133050583658</v>
      </c>
      <c r="Q2235" s="58">
        <f t="shared" si="439"/>
        <v>278.00887003891052</v>
      </c>
      <c r="R2235" s="66">
        <f t="shared" si="440"/>
        <v>25.632070306500005</v>
      </c>
      <c r="S2235" s="64">
        <f t="shared" si="441"/>
        <v>153.75</v>
      </c>
      <c r="T2235" s="66">
        <f t="shared" si="442"/>
        <v>1644.0718021065002</v>
      </c>
      <c r="U2235" s="68">
        <f t="shared" si="443"/>
        <v>40.099312246500006</v>
      </c>
      <c r="V2235" s="68">
        <f t="shared" si="444"/>
        <v>468.08535696303505</v>
      </c>
      <c r="W2235" s="68">
        <f t="shared" si="445"/>
        <v>312.05690464202337</v>
      </c>
    </row>
    <row r="2236" spans="1:23" x14ac:dyDescent="0.25">
      <c r="A2236" s="1" t="s">
        <v>883</v>
      </c>
      <c r="B2236" s="1" t="s">
        <v>394</v>
      </c>
      <c r="C2236" s="1" t="s">
        <v>589</v>
      </c>
      <c r="D2236" s="1" t="s">
        <v>591</v>
      </c>
      <c r="E2236" s="1" t="s">
        <v>357</v>
      </c>
      <c r="F2236" s="62" t="str">
        <f t="shared" si="434"/>
        <v>64506</v>
      </c>
      <c r="G2236" s="255">
        <v>10620037</v>
      </c>
      <c r="H2236" s="1" t="s">
        <v>385</v>
      </c>
      <c r="I2236" s="61">
        <v>66</v>
      </c>
      <c r="J2236" s="61">
        <v>5.9</v>
      </c>
      <c r="K2236" s="61">
        <v>8.8000000000000007</v>
      </c>
      <c r="L2236" s="69">
        <f t="shared" si="435"/>
        <v>3.8940000000000001</v>
      </c>
      <c r="M2236" s="69">
        <f t="shared" si="436"/>
        <v>5.8080000000000007</v>
      </c>
      <c r="N2236" s="56">
        <f>INDEX(Rate_Chart!$A$1:$AK$127,MATCH(Data!J2236,Rate_Chart!$A$1:$A$127,0),MATCH(Data!K2236,Rate_Chart!$A$1:$AK$1,0))</f>
        <v>48.772350000000003</v>
      </c>
      <c r="O2236" s="57">
        <f t="shared" si="437"/>
        <v>3218.9751000000001</v>
      </c>
      <c r="P2236" s="58">
        <f t="shared" si="438"/>
        <v>414.49589235127479</v>
      </c>
      <c r="Q2236" s="58">
        <f t="shared" si="439"/>
        <v>276.33059490084986</v>
      </c>
      <c r="R2236" s="66">
        <f t="shared" si="440"/>
        <v>56.332064250000009</v>
      </c>
      <c r="S2236" s="64">
        <f t="shared" si="441"/>
        <v>247.5</v>
      </c>
      <c r="T2236" s="66">
        <f t="shared" si="442"/>
        <v>3522.8071642499999</v>
      </c>
      <c r="U2236" s="68">
        <f t="shared" si="443"/>
        <v>53.375866125000002</v>
      </c>
      <c r="V2236" s="68">
        <f t="shared" si="444"/>
        <v>453.61925885269125</v>
      </c>
      <c r="W2236" s="68">
        <f t="shared" si="445"/>
        <v>302.41283923512748</v>
      </c>
    </row>
    <row r="2237" spans="1:23" x14ac:dyDescent="0.25">
      <c r="A2237" s="1" t="s">
        <v>883</v>
      </c>
      <c r="B2237" s="1" t="s">
        <v>394</v>
      </c>
      <c r="C2237" s="1" t="s">
        <v>589</v>
      </c>
      <c r="D2237" s="1" t="s">
        <v>591</v>
      </c>
      <c r="E2237" s="1" t="s">
        <v>357</v>
      </c>
      <c r="F2237" s="62" t="str">
        <f t="shared" si="434"/>
        <v>64506</v>
      </c>
      <c r="G2237" s="255">
        <v>10620037</v>
      </c>
      <c r="H2237" s="1" t="s">
        <v>386</v>
      </c>
      <c r="I2237" s="61">
        <v>50</v>
      </c>
      <c r="J2237" s="61">
        <v>3.4</v>
      </c>
      <c r="K2237" s="61">
        <v>8</v>
      </c>
      <c r="L2237" s="69">
        <f t="shared" si="435"/>
        <v>1.7</v>
      </c>
      <c r="M2237" s="69">
        <f t="shared" si="436"/>
        <v>4</v>
      </c>
      <c r="N2237" s="56">
        <f>INDEX(Rate_Chart!$A$1:$AK$127,MATCH(Data!J2237,Rate_Chart!$A$1:$A$127,0),MATCH(Data!K2237,Rate_Chart!$A$1:$AK$1,0))</f>
        <v>36.419112000000005</v>
      </c>
      <c r="O2237" s="57">
        <f t="shared" si="437"/>
        <v>1820.9556000000002</v>
      </c>
      <c r="P2237" s="58">
        <f t="shared" si="438"/>
        <v>417.01273282442747</v>
      </c>
      <c r="Q2237" s="58">
        <f t="shared" si="439"/>
        <v>278.00848854961833</v>
      </c>
      <c r="R2237" s="66">
        <f t="shared" si="440"/>
        <v>31.866723000000007</v>
      </c>
      <c r="S2237" s="64">
        <f t="shared" si="441"/>
        <v>187.5</v>
      </c>
      <c r="T2237" s="66">
        <f t="shared" si="442"/>
        <v>2040.3223230000003</v>
      </c>
      <c r="U2237" s="68">
        <f t="shared" si="443"/>
        <v>40.806446460000004</v>
      </c>
      <c r="V2237" s="68">
        <f t="shared" si="444"/>
        <v>467.24938694656487</v>
      </c>
      <c r="W2237" s="68">
        <f t="shared" si="445"/>
        <v>311.49959129770991</v>
      </c>
    </row>
    <row r="2238" spans="1:23" x14ac:dyDescent="0.25">
      <c r="A2238" s="1" t="s">
        <v>883</v>
      </c>
      <c r="B2238" s="1" t="s">
        <v>395</v>
      </c>
      <c r="C2238" s="1" t="s">
        <v>589</v>
      </c>
      <c r="D2238" s="1" t="s">
        <v>591</v>
      </c>
      <c r="E2238" s="1" t="s">
        <v>357</v>
      </c>
      <c r="F2238" s="62" t="str">
        <f t="shared" si="434"/>
        <v>64506</v>
      </c>
      <c r="G2238" s="255">
        <v>10620037</v>
      </c>
      <c r="H2238" s="1" t="s">
        <v>385</v>
      </c>
      <c r="I2238" s="61">
        <v>75</v>
      </c>
      <c r="J2238" s="61">
        <v>5.8</v>
      </c>
      <c r="K2238" s="61">
        <v>8.8000000000000007</v>
      </c>
      <c r="L2238" s="69">
        <f t="shared" si="435"/>
        <v>4.3499999999999996</v>
      </c>
      <c r="M2238" s="69">
        <f t="shared" si="436"/>
        <v>6.6</v>
      </c>
      <c r="N2238" s="56">
        <f>INDEX(Rate_Chart!$A$1:$AK$127,MATCH(Data!J2238,Rate_Chart!$A$1:$A$127,0),MATCH(Data!K2238,Rate_Chart!$A$1:$AK$1,0))</f>
        <v>47.945700000000002</v>
      </c>
      <c r="O2238" s="57">
        <f t="shared" si="437"/>
        <v>3595.9275000000002</v>
      </c>
      <c r="P2238" s="58">
        <f t="shared" si="438"/>
        <v>410.96314285714288</v>
      </c>
      <c r="Q2238" s="58">
        <f t="shared" si="439"/>
        <v>273.97542857142861</v>
      </c>
      <c r="R2238" s="66">
        <f t="shared" si="440"/>
        <v>62.928731250000013</v>
      </c>
      <c r="S2238" s="64">
        <f t="shared" si="441"/>
        <v>281.25</v>
      </c>
      <c r="T2238" s="66">
        <f t="shared" si="442"/>
        <v>3940.1062312500003</v>
      </c>
      <c r="U2238" s="68">
        <f t="shared" si="443"/>
        <v>52.534749750000003</v>
      </c>
      <c r="V2238" s="68">
        <f t="shared" si="444"/>
        <v>450.29785500000003</v>
      </c>
      <c r="W2238" s="68">
        <f t="shared" si="445"/>
        <v>300.19857000000002</v>
      </c>
    </row>
    <row r="2239" spans="1:23" x14ac:dyDescent="0.25">
      <c r="A2239" s="1" t="s">
        <v>883</v>
      </c>
      <c r="B2239" s="1" t="s">
        <v>395</v>
      </c>
      <c r="C2239" s="1" t="s">
        <v>589</v>
      </c>
      <c r="D2239" s="1" t="s">
        <v>591</v>
      </c>
      <c r="E2239" s="1" t="s">
        <v>357</v>
      </c>
      <c r="F2239" s="62" t="str">
        <f t="shared" si="434"/>
        <v>64506</v>
      </c>
      <c r="G2239" s="255">
        <v>10620037</v>
      </c>
      <c r="H2239" s="1" t="s">
        <v>386</v>
      </c>
      <c r="I2239" s="61">
        <v>41</v>
      </c>
      <c r="J2239" s="61">
        <v>3.1</v>
      </c>
      <c r="K2239" s="61">
        <v>8.1999999999999993</v>
      </c>
      <c r="L2239" s="69">
        <f t="shared" si="435"/>
        <v>1.2710000000000001</v>
      </c>
      <c r="M2239" s="69">
        <f t="shared" si="436"/>
        <v>3.3620000000000001</v>
      </c>
      <c r="N2239" s="56">
        <f>INDEX(Rate_Chart!$A$1:$AK$127,MATCH(Data!J2239,Rate_Chart!$A$1:$A$127,0),MATCH(Data!K2239,Rate_Chart!$A$1:$AK$1,0))</f>
        <v>35.724139800000003</v>
      </c>
      <c r="O2239" s="57">
        <f t="shared" si="437"/>
        <v>1464.6897318000001</v>
      </c>
      <c r="P2239" s="58">
        <f t="shared" si="438"/>
        <v>417.0133050583658</v>
      </c>
      <c r="Q2239" s="58">
        <f t="shared" si="439"/>
        <v>278.00887003891052</v>
      </c>
      <c r="R2239" s="66">
        <f t="shared" si="440"/>
        <v>25.632070306500005</v>
      </c>
      <c r="S2239" s="64">
        <f t="shared" si="441"/>
        <v>153.75</v>
      </c>
      <c r="T2239" s="66">
        <f t="shared" si="442"/>
        <v>1644.0718021065002</v>
      </c>
      <c r="U2239" s="68">
        <f t="shared" si="443"/>
        <v>40.099312246500006</v>
      </c>
      <c r="V2239" s="68">
        <f t="shared" si="444"/>
        <v>468.08535696303505</v>
      </c>
      <c r="W2239" s="68">
        <f t="shared" si="445"/>
        <v>312.05690464202337</v>
      </c>
    </row>
    <row r="2240" spans="1:23" x14ac:dyDescent="0.25">
      <c r="A2240" s="1" t="s">
        <v>884</v>
      </c>
      <c r="B2240" s="1" t="s">
        <v>394</v>
      </c>
      <c r="C2240" s="1" t="s">
        <v>589</v>
      </c>
      <c r="D2240" s="1" t="s">
        <v>591</v>
      </c>
      <c r="E2240" s="1" t="s">
        <v>357</v>
      </c>
      <c r="F2240" s="62" t="str">
        <f t="shared" si="434"/>
        <v>64506</v>
      </c>
      <c r="G2240" s="255">
        <v>10620037</v>
      </c>
      <c r="H2240" s="1" t="s">
        <v>385</v>
      </c>
      <c r="I2240" s="61">
        <v>24</v>
      </c>
      <c r="J2240" s="61">
        <v>7</v>
      </c>
      <c r="K2240" s="61">
        <v>9</v>
      </c>
      <c r="L2240" s="69">
        <f t="shared" si="435"/>
        <v>1.68</v>
      </c>
      <c r="M2240" s="69">
        <f t="shared" si="436"/>
        <v>2.16</v>
      </c>
      <c r="N2240" s="56">
        <f>INDEX(Rate_Chart!$A$1:$AK$127,MATCH(Data!J2240,Rate_Chart!$A$1:$A$127,0),MATCH(Data!K2240,Rate_Chart!$A$1:$AK$1,0))</f>
        <v>58.45</v>
      </c>
      <c r="O2240" s="57">
        <f t="shared" si="437"/>
        <v>1402.8000000000002</v>
      </c>
      <c r="P2240" s="58">
        <f t="shared" si="438"/>
        <v>449.61538461538464</v>
      </c>
      <c r="Q2240" s="58">
        <f t="shared" si="439"/>
        <v>299.74358974358978</v>
      </c>
      <c r="R2240" s="66">
        <f t="shared" si="440"/>
        <v>24.549000000000007</v>
      </c>
      <c r="S2240" s="64">
        <f t="shared" si="441"/>
        <v>90</v>
      </c>
      <c r="T2240" s="66">
        <f t="shared" si="442"/>
        <v>1517.3490000000002</v>
      </c>
      <c r="U2240" s="68">
        <f t="shared" si="443"/>
        <v>63.222875000000009</v>
      </c>
      <c r="V2240" s="68">
        <f t="shared" si="444"/>
        <v>486.32980769230772</v>
      </c>
      <c r="W2240" s="68">
        <f t="shared" si="445"/>
        <v>324.21987179487184</v>
      </c>
    </row>
    <row r="2241" spans="1:23" x14ac:dyDescent="0.25">
      <c r="A2241" s="1" t="s">
        <v>884</v>
      </c>
      <c r="B2241" s="1" t="s">
        <v>394</v>
      </c>
      <c r="C2241" s="1" t="s">
        <v>589</v>
      </c>
      <c r="D2241" s="1" t="s">
        <v>591</v>
      </c>
      <c r="E2241" s="1" t="s">
        <v>357</v>
      </c>
      <c r="F2241" s="62" t="str">
        <f t="shared" si="434"/>
        <v>64506</v>
      </c>
      <c r="G2241" s="255">
        <v>10620037</v>
      </c>
      <c r="H2241" s="1" t="s">
        <v>386</v>
      </c>
      <c r="I2241" s="61">
        <v>8</v>
      </c>
      <c r="J2241" s="61">
        <v>3.8</v>
      </c>
      <c r="K2241" s="61">
        <v>8.1</v>
      </c>
      <c r="L2241" s="69">
        <f t="shared" si="435"/>
        <v>0.30399999999999999</v>
      </c>
      <c r="M2241" s="69">
        <f t="shared" si="436"/>
        <v>0.64800000000000002</v>
      </c>
      <c r="N2241" s="56">
        <f>INDEX(Rate_Chart!$A$1:$AK$127,MATCH(Data!J2241,Rate_Chart!$A$1:$A$127,0),MATCH(Data!K2241,Rate_Chart!$A$1:$AK$1,0))</f>
        <v>38.365125900000002</v>
      </c>
      <c r="O2241" s="57">
        <f t="shared" si="437"/>
        <v>306.92100720000002</v>
      </c>
      <c r="P2241" s="58">
        <f t="shared" si="438"/>
        <v>417.01223804347831</v>
      </c>
      <c r="Q2241" s="58">
        <f t="shared" si="439"/>
        <v>278.00815869565218</v>
      </c>
      <c r="R2241" s="66">
        <f t="shared" si="440"/>
        <v>5.3711176260000011</v>
      </c>
      <c r="S2241" s="64">
        <f t="shared" si="441"/>
        <v>30</v>
      </c>
      <c r="T2241" s="66">
        <f t="shared" si="442"/>
        <v>342.29212482600002</v>
      </c>
      <c r="U2241" s="68">
        <f t="shared" si="443"/>
        <v>42.786515603250002</v>
      </c>
      <c r="V2241" s="68">
        <f t="shared" si="444"/>
        <v>465.07082177445653</v>
      </c>
      <c r="W2241" s="68">
        <f t="shared" si="445"/>
        <v>310.04721451630434</v>
      </c>
    </row>
    <row r="2242" spans="1:23" x14ac:dyDescent="0.25">
      <c r="A2242" s="1" t="s">
        <v>884</v>
      </c>
      <c r="B2242" s="1" t="s">
        <v>395</v>
      </c>
      <c r="C2242" s="1" t="s">
        <v>589</v>
      </c>
      <c r="D2242" s="1" t="s">
        <v>591</v>
      </c>
      <c r="E2242" s="1" t="s">
        <v>357</v>
      </c>
      <c r="F2242" s="62" t="str">
        <f t="shared" si="434"/>
        <v>64506</v>
      </c>
      <c r="G2242" s="255">
        <v>10620037</v>
      </c>
      <c r="H2242" s="1" t="s">
        <v>385</v>
      </c>
      <c r="I2242" s="61">
        <v>66</v>
      </c>
      <c r="J2242" s="61">
        <v>5.8</v>
      </c>
      <c r="K2242" s="61">
        <v>8.8000000000000007</v>
      </c>
      <c r="L2242" s="69">
        <f t="shared" si="435"/>
        <v>3.8280000000000003</v>
      </c>
      <c r="M2242" s="69">
        <f t="shared" si="436"/>
        <v>5.8080000000000007</v>
      </c>
      <c r="N2242" s="56">
        <f>INDEX(Rate_Chart!$A$1:$AK$127,MATCH(Data!J2242,Rate_Chart!$A$1:$A$127,0),MATCH(Data!K2242,Rate_Chart!$A$1:$AK$1,0))</f>
        <v>47.945700000000002</v>
      </c>
      <c r="O2242" s="57">
        <f t="shared" si="437"/>
        <v>3164.4162000000001</v>
      </c>
      <c r="P2242" s="58">
        <f t="shared" si="438"/>
        <v>410.96314285714288</v>
      </c>
      <c r="Q2242" s="58">
        <f t="shared" si="439"/>
        <v>273.97542857142861</v>
      </c>
      <c r="R2242" s="66">
        <f t="shared" si="440"/>
        <v>55.377283500000004</v>
      </c>
      <c r="S2242" s="64">
        <f t="shared" si="441"/>
        <v>247.5</v>
      </c>
      <c r="T2242" s="66">
        <f t="shared" si="442"/>
        <v>3467.2934835000001</v>
      </c>
      <c r="U2242" s="68">
        <f t="shared" si="443"/>
        <v>52.534749750000003</v>
      </c>
      <c r="V2242" s="68">
        <f t="shared" si="444"/>
        <v>450.29785500000003</v>
      </c>
      <c r="W2242" s="68">
        <f t="shared" si="445"/>
        <v>300.19857000000002</v>
      </c>
    </row>
    <row r="2243" spans="1:23" x14ac:dyDescent="0.25">
      <c r="A2243" s="1" t="s">
        <v>884</v>
      </c>
      <c r="B2243" s="1" t="s">
        <v>395</v>
      </c>
      <c r="C2243" s="1" t="s">
        <v>589</v>
      </c>
      <c r="D2243" s="1" t="s">
        <v>591</v>
      </c>
      <c r="E2243" s="1" t="s">
        <v>357</v>
      </c>
      <c r="F2243" s="62" t="str">
        <f t="shared" si="434"/>
        <v>64506</v>
      </c>
      <c r="G2243" s="255">
        <v>10620037</v>
      </c>
      <c r="H2243" s="1" t="s">
        <v>386</v>
      </c>
      <c r="I2243" s="61">
        <v>42</v>
      </c>
      <c r="J2243" s="61">
        <v>3.1</v>
      </c>
      <c r="K2243" s="61">
        <v>8.1</v>
      </c>
      <c r="L2243" s="69">
        <f t="shared" si="435"/>
        <v>1.3020000000000003</v>
      </c>
      <c r="M2243" s="69">
        <f t="shared" si="436"/>
        <v>3.4019999999999997</v>
      </c>
      <c r="N2243" s="56">
        <f>INDEX(Rate_Chart!$A$1:$AK$127,MATCH(Data!J2243,Rate_Chart!$A$1:$A$127,0),MATCH(Data!K2243,Rate_Chart!$A$1:$AK$1,0))</f>
        <v>35.446125899999998</v>
      </c>
      <c r="O2243" s="57">
        <f t="shared" si="437"/>
        <v>1488.7372877999999</v>
      </c>
      <c r="P2243" s="58">
        <f t="shared" si="438"/>
        <v>417.01324588235298</v>
      </c>
      <c r="Q2243" s="58">
        <f t="shared" si="439"/>
        <v>278.0088305882353</v>
      </c>
      <c r="R2243" s="66">
        <f t="shared" si="440"/>
        <v>26.0529025365</v>
      </c>
      <c r="S2243" s="64">
        <f t="shared" si="441"/>
        <v>157.5</v>
      </c>
      <c r="T2243" s="66">
        <f t="shared" si="442"/>
        <v>1672.2901903364998</v>
      </c>
      <c r="U2243" s="68">
        <f t="shared" si="443"/>
        <v>39.816433103249992</v>
      </c>
      <c r="V2243" s="68">
        <f t="shared" si="444"/>
        <v>468.4286247441176</v>
      </c>
      <c r="W2243" s="68">
        <f t="shared" si="445"/>
        <v>312.28574982941171</v>
      </c>
    </row>
    <row r="2244" spans="1:23" x14ac:dyDescent="0.25">
      <c r="A2244" s="1" t="s">
        <v>885</v>
      </c>
      <c r="B2244" s="1" t="s">
        <v>394</v>
      </c>
      <c r="C2244" s="1" t="s">
        <v>589</v>
      </c>
      <c r="D2244" s="1" t="s">
        <v>591</v>
      </c>
      <c r="E2244" s="1" t="s">
        <v>357</v>
      </c>
      <c r="F2244" s="62" t="str">
        <f t="shared" si="434"/>
        <v>64506</v>
      </c>
      <c r="G2244" s="255">
        <v>10620037</v>
      </c>
      <c r="H2244" s="1" t="s">
        <v>385</v>
      </c>
      <c r="I2244" s="61">
        <v>34</v>
      </c>
      <c r="J2244" s="61">
        <v>6.6</v>
      </c>
      <c r="K2244" s="61">
        <v>8.8000000000000007</v>
      </c>
      <c r="L2244" s="69">
        <f t="shared" si="435"/>
        <v>2.2439999999999998</v>
      </c>
      <c r="M2244" s="69">
        <f t="shared" si="436"/>
        <v>2.9920000000000004</v>
      </c>
      <c r="N2244" s="56">
        <f>INDEX(Rate_Chart!$A$1:$AK$127,MATCH(Data!J2244,Rate_Chart!$A$1:$A$127,0),MATCH(Data!K2244,Rate_Chart!$A$1:$AK$1,0))</f>
        <v>54.558900000000001</v>
      </c>
      <c r="O2244" s="57">
        <f t="shared" si="437"/>
        <v>1855.0026</v>
      </c>
      <c r="P2244" s="58">
        <f t="shared" si="438"/>
        <v>437.63823529411764</v>
      </c>
      <c r="Q2244" s="58">
        <f t="shared" si="439"/>
        <v>291.75882352941176</v>
      </c>
      <c r="R2244" s="66">
        <f t="shared" si="440"/>
        <v>32.462545500000004</v>
      </c>
      <c r="S2244" s="64">
        <f t="shared" si="441"/>
        <v>127.5</v>
      </c>
      <c r="T2244" s="66">
        <f t="shared" si="442"/>
        <v>2014.9651455000001</v>
      </c>
      <c r="U2244" s="68">
        <f t="shared" si="443"/>
        <v>59.263680749999999</v>
      </c>
      <c r="V2244" s="68">
        <f t="shared" si="444"/>
        <v>475.37711831550797</v>
      </c>
      <c r="W2244" s="68">
        <f t="shared" si="445"/>
        <v>316.91807887700531</v>
      </c>
    </row>
    <row r="2245" spans="1:23" x14ac:dyDescent="0.25">
      <c r="A2245" s="1" t="s">
        <v>885</v>
      </c>
      <c r="B2245" s="1" t="s">
        <v>395</v>
      </c>
      <c r="C2245" s="1" t="s">
        <v>589</v>
      </c>
      <c r="D2245" s="1" t="s">
        <v>591</v>
      </c>
      <c r="E2245" s="1" t="s">
        <v>357</v>
      </c>
      <c r="F2245" s="62" t="str">
        <f t="shared" ref="F2245:F2308" si="446">MID(E2245,2,5)</f>
        <v>64506</v>
      </c>
      <c r="G2245" s="255">
        <v>10620037</v>
      </c>
      <c r="H2245" s="1" t="s">
        <v>385</v>
      </c>
      <c r="I2245" s="61">
        <v>60</v>
      </c>
      <c r="J2245" s="61">
        <v>5.7</v>
      </c>
      <c r="K2245" s="61">
        <v>9</v>
      </c>
      <c r="L2245" s="69">
        <f t="shared" si="435"/>
        <v>3.42</v>
      </c>
      <c r="M2245" s="69">
        <f t="shared" si="436"/>
        <v>5.4</v>
      </c>
      <c r="N2245" s="56">
        <f>INDEX(Rate_Chart!$A$1:$AK$127,MATCH(Data!J2245,Rate_Chart!$A$1:$A$127,0),MATCH(Data!K2245,Rate_Chart!$A$1:$AK$1,0))</f>
        <v>47.594999999999999</v>
      </c>
      <c r="O2245" s="57">
        <f t="shared" si="437"/>
        <v>2855.7</v>
      </c>
      <c r="P2245" s="58">
        <f t="shared" si="438"/>
        <v>406.79487179487182</v>
      </c>
      <c r="Q2245" s="58">
        <f t="shared" si="439"/>
        <v>271.19658119658123</v>
      </c>
      <c r="R2245" s="66">
        <f t="shared" si="440"/>
        <v>49.97475</v>
      </c>
      <c r="S2245" s="64">
        <f t="shared" si="441"/>
        <v>225</v>
      </c>
      <c r="T2245" s="66">
        <f t="shared" si="442"/>
        <v>3130.6747499999997</v>
      </c>
      <c r="U2245" s="68">
        <f t="shared" si="443"/>
        <v>52.177912499999998</v>
      </c>
      <c r="V2245" s="68">
        <f t="shared" si="444"/>
        <v>445.9650641025641</v>
      </c>
      <c r="W2245" s="68">
        <f t="shared" si="445"/>
        <v>297.31004273504271</v>
      </c>
    </row>
    <row r="2246" spans="1:23" x14ac:dyDescent="0.25">
      <c r="A2246" s="1" t="s">
        <v>885</v>
      </c>
      <c r="B2246" s="1" t="s">
        <v>395</v>
      </c>
      <c r="C2246" s="1" t="s">
        <v>589</v>
      </c>
      <c r="D2246" s="1" t="s">
        <v>591</v>
      </c>
      <c r="E2246" s="1" t="s">
        <v>357</v>
      </c>
      <c r="F2246" s="62" t="str">
        <f t="shared" si="446"/>
        <v>64506</v>
      </c>
      <c r="G2246" s="255">
        <v>10620037</v>
      </c>
      <c r="H2246" s="1" t="s">
        <v>386</v>
      </c>
      <c r="I2246" s="61">
        <v>54</v>
      </c>
      <c r="J2246" s="61">
        <v>3.3</v>
      </c>
      <c r="K2246" s="61">
        <v>8</v>
      </c>
      <c r="L2246" s="69">
        <f t="shared" si="435"/>
        <v>1.7819999999999998</v>
      </c>
      <c r="M2246" s="69">
        <f t="shared" si="436"/>
        <v>4.32</v>
      </c>
      <c r="N2246" s="56">
        <f>INDEX(Rate_Chart!$A$1:$AK$127,MATCH(Data!J2246,Rate_Chart!$A$1:$A$127,0),MATCH(Data!K2246,Rate_Chart!$A$1:$AK$1,0))</f>
        <v>36.002112000000004</v>
      </c>
      <c r="O2246" s="57">
        <f t="shared" si="437"/>
        <v>1944.1140480000001</v>
      </c>
      <c r="P2246" s="58">
        <f t="shared" si="438"/>
        <v>417.01288030888031</v>
      </c>
      <c r="Q2246" s="58">
        <f t="shared" si="439"/>
        <v>278.00858687258687</v>
      </c>
      <c r="R2246" s="66">
        <f t="shared" si="440"/>
        <v>34.021995840000002</v>
      </c>
      <c r="S2246" s="64">
        <f t="shared" si="441"/>
        <v>202.5</v>
      </c>
      <c r="T2246" s="66">
        <f t="shared" si="442"/>
        <v>2180.6360438400002</v>
      </c>
      <c r="U2246" s="68">
        <f t="shared" si="443"/>
        <v>40.382148960000002</v>
      </c>
      <c r="V2246" s="68">
        <f t="shared" si="444"/>
        <v>467.74689915057911</v>
      </c>
      <c r="W2246" s="68">
        <f t="shared" si="445"/>
        <v>311.83126610038607</v>
      </c>
    </row>
    <row r="2247" spans="1:23" x14ac:dyDescent="0.25">
      <c r="A2247" s="1" t="s">
        <v>886</v>
      </c>
      <c r="B2247" s="1" t="s">
        <v>394</v>
      </c>
      <c r="C2247" s="1" t="s">
        <v>589</v>
      </c>
      <c r="D2247" s="1" t="s">
        <v>591</v>
      </c>
      <c r="E2247" s="1" t="s">
        <v>357</v>
      </c>
      <c r="F2247" s="62" t="str">
        <f t="shared" si="446"/>
        <v>64506</v>
      </c>
      <c r="G2247" s="255">
        <v>10620037</v>
      </c>
      <c r="H2247" s="1" t="s">
        <v>385</v>
      </c>
      <c r="I2247" s="61">
        <v>67</v>
      </c>
      <c r="J2247" s="61">
        <v>6</v>
      </c>
      <c r="K2247" s="61">
        <v>8.8000000000000007</v>
      </c>
      <c r="L2247" s="69">
        <f t="shared" si="435"/>
        <v>4.0199999999999996</v>
      </c>
      <c r="M2247" s="69">
        <f t="shared" si="436"/>
        <v>5.8959999999999999</v>
      </c>
      <c r="N2247" s="56">
        <f>INDEX(Rate_Chart!$A$1:$AK$127,MATCH(Data!J2247,Rate_Chart!$A$1:$A$127,0),MATCH(Data!K2247,Rate_Chart!$A$1:$AK$1,0))</f>
        <v>49.599000000000004</v>
      </c>
      <c r="O2247" s="57">
        <f t="shared" si="437"/>
        <v>3323.1330000000003</v>
      </c>
      <c r="P2247" s="58">
        <f t="shared" si="438"/>
        <v>417.96910112359552</v>
      </c>
      <c r="Q2247" s="58">
        <f t="shared" si="439"/>
        <v>278.64606741573033</v>
      </c>
      <c r="R2247" s="66">
        <f t="shared" si="440"/>
        <v>58.15482750000001</v>
      </c>
      <c r="S2247" s="64">
        <f t="shared" si="441"/>
        <v>251.25</v>
      </c>
      <c r="T2247" s="66">
        <f t="shared" si="442"/>
        <v>3632.5378275000003</v>
      </c>
      <c r="U2247" s="68">
        <f t="shared" si="443"/>
        <v>54.216982500000007</v>
      </c>
      <c r="V2247" s="68">
        <f t="shared" si="444"/>
        <v>456.8846839887641</v>
      </c>
      <c r="W2247" s="68">
        <f t="shared" si="445"/>
        <v>304.58978932584273</v>
      </c>
    </row>
    <row r="2248" spans="1:23" x14ac:dyDescent="0.25">
      <c r="A2248" s="1" t="s">
        <v>886</v>
      </c>
      <c r="B2248" s="1" t="s">
        <v>394</v>
      </c>
      <c r="C2248" s="1" t="s">
        <v>589</v>
      </c>
      <c r="D2248" s="1" t="s">
        <v>591</v>
      </c>
      <c r="E2248" s="1" t="s">
        <v>357</v>
      </c>
      <c r="F2248" s="62" t="str">
        <f t="shared" si="446"/>
        <v>64506</v>
      </c>
      <c r="G2248" s="255">
        <v>10620037</v>
      </c>
      <c r="H2248" s="1" t="s">
        <v>386</v>
      </c>
      <c r="I2248" s="61">
        <v>48</v>
      </c>
      <c r="J2248" s="61">
        <v>3.3</v>
      </c>
      <c r="K2248" s="61">
        <v>8.1</v>
      </c>
      <c r="L2248" s="69">
        <f t="shared" si="435"/>
        <v>1.5839999999999999</v>
      </c>
      <c r="M2248" s="69">
        <f t="shared" si="436"/>
        <v>3.8879999999999995</v>
      </c>
      <c r="N2248" s="56">
        <f>INDEX(Rate_Chart!$A$1:$AK$127,MATCH(Data!J2248,Rate_Chart!$A$1:$A$127,0),MATCH(Data!K2248,Rate_Chart!$A$1:$AK$1,0))</f>
        <v>36.280125900000002</v>
      </c>
      <c r="O2248" s="57">
        <f t="shared" si="437"/>
        <v>1741.4460432000001</v>
      </c>
      <c r="P2248" s="58">
        <f t="shared" si="438"/>
        <v>417.0129413793104</v>
      </c>
      <c r="Q2248" s="58">
        <f t="shared" si="439"/>
        <v>278.00862758620696</v>
      </c>
      <c r="R2248" s="66">
        <f t="shared" si="440"/>
        <v>30.475305756000004</v>
      </c>
      <c r="S2248" s="64">
        <f t="shared" si="441"/>
        <v>180</v>
      </c>
      <c r="T2248" s="66">
        <f t="shared" si="442"/>
        <v>1951.9213489560002</v>
      </c>
      <c r="U2248" s="68">
        <f t="shared" si="443"/>
        <v>40.665028103250002</v>
      </c>
      <c r="V2248" s="68">
        <f t="shared" si="444"/>
        <v>467.4141161293104</v>
      </c>
      <c r="W2248" s="68">
        <f t="shared" si="445"/>
        <v>311.6094107528736</v>
      </c>
    </row>
    <row r="2249" spans="1:23" x14ac:dyDescent="0.25">
      <c r="A2249" s="1" t="s">
        <v>886</v>
      </c>
      <c r="B2249" s="1" t="s">
        <v>395</v>
      </c>
      <c r="C2249" s="1" t="s">
        <v>589</v>
      </c>
      <c r="D2249" s="1" t="s">
        <v>591</v>
      </c>
      <c r="E2249" s="1" t="s">
        <v>357</v>
      </c>
      <c r="F2249" s="62" t="str">
        <f t="shared" si="446"/>
        <v>64506</v>
      </c>
      <c r="G2249" s="255">
        <v>10620037</v>
      </c>
      <c r="H2249" s="1" t="s">
        <v>385</v>
      </c>
      <c r="I2249" s="61">
        <v>71</v>
      </c>
      <c r="J2249" s="61">
        <v>5.9</v>
      </c>
      <c r="K2249" s="61">
        <v>8.8000000000000007</v>
      </c>
      <c r="L2249" s="69">
        <f t="shared" si="435"/>
        <v>4.1890000000000001</v>
      </c>
      <c r="M2249" s="69">
        <f t="shared" si="436"/>
        <v>6.2480000000000011</v>
      </c>
      <c r="N2249" s="56">
        <f>INDEX(Rate_Chart!$A$1:$AK$127,MATCH(Data!J2249,Rate_Chart!$A$1:$A$127,0),MATCH(Data!K2249,Rate_Chart!$A$1:$AK$1,0))</f>
        <v>48.772350000000003</v>
      </c>
      <c r="O2249" s="57">
        <f t="shared" si="437"/>
        <v>3462.8368500000001</v>
      </c>
      <c r="P2249" s="58">
        <f t="shared" si="438"/>
        <v>414.49589235127479</v>
      </c>
      <c r="Q2249" s="58">
        <f t="shared" si="439"/>
        <v>276.33059490084986</v>
      </c>
      <c r="R2249" s="66">
        <f t="shared" si="440"/>
        <v>60.59964487500001</v>
      </c>
      <c r="S2249" s="64">
        <f t="shared" si="441"/>
        <v>266.25</v>
      </c>
      <c r="T2249" s="66">
        <f t="shared" si="442"/>
        <v>3789.6864948750003</v>
      </c>
      <c r="U2249" s="68">
        <f t="shared" si="443"/>
        <v>53.375866125000002</v>
      </c>
      <c r="V2249" s="68">
        <f t="shared" si="444"/>
        <v>453.61925885269125</v>
      </c>
      <c r="W2249" s="68">
        <f t="shared" si="445"/>
        <v>302.41283923512748</v>
      </c>
    </row>
    <row r="2250" spans="1:23" x14ac:dyDescent="0.25">
      <c r="A2250" s="1" t="s">
        <v>886</v>
      </c>
      <c r="B2250" s="1" t="s">
        <v>395</v>
      </c>
      <c r="C2250" s="1" t="s">
        <v>589</v>
      </c>
      <c r="D2250" s="1" t="s">
        <v>591</v>
      </c>
      <c r="E2250" s="1" t="s">
        <v>357</v>
      </c>
      <c r="F2250" s="62" t="str">
        <f t="shared" si="446"/>
        <v>64506</v>
      </c>
      <c r="G2250" s="255">
        <v>10620037</v>
      </c>
      <c r="H2250" s="1" t="s">
        <v>386</v>
      </c>
      <c r="I2250" s="61">
        <v>41</v>
      </c>
      <c r="J2250" s="61">
        <v>3.2</v>
      </c>
      <c r="K2250" s="61">
        <v>8.1999999999999993</v>
      </c>
      <c r="L2250" s="69">
        <f t="shared" si="435"/>
        <v>1.3120000000000003</v>
      </c>
      <c r="M2250" s="69">
        <f t="shared" si="436"/>
        <v>3.3620000000000001</v>
      </c>
      <c r="N2250" s="56">
        <f>INDEX(Rate_Chart!$A$1:$AK$127,MATCH(Data!J2250,Rate_Chart!$A$1:$A$127,0),MATCH(Data!K2250,Rate_Chart!$A$1:$AK$1,0))</f>
        <v>36.141139799999998</v>
      </c>
      <c r="O2250" s="57">
        <f t="shared" si="437"/>
        <v>1481.7867317999999</v>
      </c>
      <c r="P2250" s="58">
        <f t="shared" si="438"/>
        <v>417.0131515384615</v>
      </c>
      <c r="Q2250" s="58">
        <f t="shared" si="439"/>
        <v>278.00876769230769</v>
      </c>
      <c r="R2250" s="66">
        <f t="shared" si="440"/>
        <v>25.931267806499999</v>
      </c>
      <c r="S2250" s="64">
        <f t="shared" si="441"/>
        <v>153.75</v>
      </c>
      <c r="T2250" s="66">
        <f t="shared" si="442"/>
        <v>1661.4679996064999</v>
      </c>
      <c r="U2250" s="68">
        <f t="shared" si="443"/>
        <v>40.5236097465</v>
      </c>
      <c r="V2250" s="68">
        <f t="shared" si="444"/>
        <v>467.58011245961535</v>
      </c>
      <c r="W2250" s="68">
        <f t="shared" si="445"/>
        <v>311.72007497307692</v>
      </c>
    </row>
    <row r="2251" spans="1:23" x14ac:dyDescent="0.25">
      <c r="A2251" s="1" t="s">
        <v>887</v>
      </c>
      <c r="B2251" s="1" t="s">
        <v>394</v>
      </c>
      <c r="C2251" s="1" t="s">
        <v>589</v>
      </c>
      <c r="D2251" s="1" t="s">
        <v>591</v>
      </c>
      <c r="E2251" s="1" t="s">
        <v>357</v>
      </c>
      <c r="F2251" s="62" t="str">
        <f t="shared" si="446"/>
        <v>64506</v>
      </c>
      <c r="G2251" s="255">
        <v>10620037</v>
      </c>
      <c r="H2251" s="1" t="s">
        <v>385</v>
      </c>
      <c r="I2251" s="61">
        <v>69</v>
      </c>
      <c r="J2251" s="61">
        <v>5.8</v>
      </c>
      <c r="K2251" s="61">
        <v>8.8000000000000007</v>
      </c>
      <c r="L2251" s="69">
        <f t="shared" si="435"/>
        <v>4.0019999999999998</v>
      </c>
      <c r="M2251" s="69">
        <f t="shared" si="436"/>
        <v>6.0720000000000001</v>
      </c>
      <c r="N2251" s="56">
        <f>INDEX(Rate_Chart!$A$1:$AK$127,MATCH(Data!J2251,Rate_Chart!$A$1:$A$127,0),MATCH(Data!K2251,Rate_Chart!$A$1:$AK$1,0))</f>
        <v>47.945700000000002</v>
      </c>
      <c r="O2251" s="57">
        <f t="shared" si="437"/>
        <v>3308.2533000000003</v>
      </c>
      <c r="P2251" s="58">
        <f t="shared" si="438"/>
        <v>410.96314285714288</v>
      </c>
      <c r="Q2251" s="58">
        <f t="shared" si="439"/>
        <v>273.97542857142861</v>
      </c>
      <c r="R2251" s="66">
        <f t="shared" si="440"/>
        <v>57.894432750000014</v>
      </c>
      <c r="S2251" s="64">
        <f t="shared" si="441"/>
        <v>258.75</v>
      </c>
      <c r="T2251" s="66">
        <f t="shared" si="442"/>
        <v>3624.8977327500002</v>
      </c>
      <c r="U2251" s="68">
        <f t="shared" si="443"/>
        <v>52.534749750000003</v>
      </c>
      <c r="V2251" s="68">
        <f t="shared" si="444"/>
        <v>450.29785500000003</v>
      </c>
      <c r="W2251" s="68">
        <f t="shared" si="445"/>
        <v>300.19857000000002</v>
      </c>
    </row>
    <row r="2252" spans="1:23" x14ac:dyDescent="0.25">
      <c r="A2252" s="1" t="s">
        <v>887</v>
      </c>
      <c r="B2252" s="1" t="s">
        <v>394</v>
      </c>
      <c r="C2252" s="1" t="s">
        <v>589</v>
      </c>
      <c r="D2252" s="1" t="s">
        <v>591</v>
      </c>
      <c r="E2252" s="1" t="s">
        <v>357</v>
      </c>
      <c r="F2252" s="62" t="str">
        <f t="shared" si="446"/>
        <v>64506</v>
      </c>
      <c r="G2252" s="255">
        <v>10620037</v>
      </c>
      <c r="H2252" s="1" t="s">
        <v>386</v>
      </c>
      <c r="I2252" s="61">
        <v>39</v>
      </c>
      <c r="J2252" s="61">
        <v>3.4</v>
      </c>
      <c r="K2252" s="61">
        <v>8.1999999999999993</v>
      </c>
      <c r="L2252" s="69">
        <f t="shared" si="435"/>
        <v>1.3259999999999998</v>
      </c>
      <c r="M2252" s="69">
        <f t="shared" si="436"/>
        <v>3.1979999999999995</v>
      </c>
      <c r="N2252" s="56">
        <f>INDEX(Rate_Chart!$A$1:$AK$127,MATCH(Data!J2252,Rate_Chart!$A$1:$A$127,0),MATCH(Data!K2252,Rate_Chart!$A$1:$AK$1,0))</f>
        <v>36.975139800000001</v>
      </c>
      <c r="O2252" s="57">
        <f t="shared" si="437"/>
        <v>1442.0304522000001</v>
      </c>
      <c r="P2252" s="58">
        <f t="shared" si="438"/>
        <v>417.01285488721805</v>
      </c>
      <c r="Q2252" s="58">
        <f t="shared" si="439"/>
        <v>278.00856992481204</v>
      </c>
      <c r="R2252" s="66">
        <f t="shared" si="440"/>
        <v>25.235532913500005</v>
      </c>
      <c r="S2252" s="64">
        <f t="shared" si="441"/>
        <v>146.25</v>
      </c>
      <c r="T2252" s="66">
        <f t="shared" si="442"/>
        <v>1613.5159851135002</v>
      </c>
      <c r="U2252" s="68">
        <f t="shared" si="443"/>
        <v>41.372204746500003</v>
      </c>
      <c r="V2252" s="68">
        <f t="shared" si="444"/>
        <v>466.60381293045111</v>
      </c>
      <c r="W2252" s="68">
        <f t="shared" si="445"/>
        <v>311.06920862030074</v>
      </c>
    </row>
    <row r="2253" spans="1:23" x14ac:dyDescent="0.25">
      <c r="A2253" s="1" t="s">
        <v>887</v>
      </c>
      <c r="B2253" s="1" t="s">
        <v>395</v>
      </c>
      <c r="C2253" s="1" t="s">
        <v>589</v>
      </c>
      <c r="D2253" s="1" t="s">
        <v>591</v>
      </c>
      <c r="E2253" s="1" t="s">
        <v>357</v>
      </c>
      <c r="F2253" s="62" t="str">
        <f t="shared" si="446"/>
        <v>64506</v>
      </c>
      <c r="G2253" s="255">
        <v>10620037</v>
      </c>
      <c r="H2253" s="1" t="s">
        <v>385</v>
      </c>
      <c r="I2253" s="61">
        <v>70</v>
      </c>
      <c r="J2253" s="61">
        <v>5.9</v>
      </c>
      <c r="K2253" s="61">
        <v>9</v>
      </c>
      <c r="L2253" s="69">
        <f t="shared" si="435"/>
        <v>4.13</v>
      </c>
      <c r="M2253" s="69">
        <f t="shared" si="436"/>
        <v>6.3</v>
      </c>
      <c r="N2253" s="56">
        <f>INDEX(Rate_Chart!$A$1:$AK$127,MATCH(Data!J2253,Rate_Chart!$A$1:$A$127,0),MATCH(Data!K2253,Rate_Chart!$A$1:$AK$1,0))</f>
        <v>49.265000000000001</v>
      </c>
      <c r="O2253" s="57">
        <f t="shared" si="437"/>
        <v>3448.55</v>
      </c>
      <c r="P2253" s="58">
        <f t="shared" si="438"/>
        <v>413.99159663865549</v>
      </c>
      <c r="Q2253" s="58">
        <f t="shared" si="439"/>
        <v>275.99439775910366</v>
      </c>
      <c r="R2253" s="66">
        <f t="shared" si="440"/>
        <v>60.34962500000001</v>
      </c>
      <c r="S2253" s="64">
        <f t="shared" si="441"/>
        <v>262.5</v>
      </c>
      <c r="T2253" s="66">
        <f t="shared" si="442"/>
        <v>3771.399625</v>
      </c>
      <c r="U2253" s="68">
        <f t="shared" si="443"/>
        <v>53.877137500000003</v>
      </c>
      <c r="V2253" s="68">
        <f t="shared" si="444"/>
        <v>452.74905462184881</v>
      </c>
      <c r="W2253" s="68">
        <f t="shared" si="445"/>
        <v>301.83270308123252</v>
      </c>
    </row>
    <row r="2254" spans="1:23" x14ac:dyDescent="0.25">
      <c r="A2254" s="1" t="s">
        <v>887</v>
      </c>
      <c r="B2254" s="1" t="s">
        <v>395</v>
      </c>
      <c r="C2254" s="1" t="s">
        <v>589</v>
      </c>
      <c r="D2254" s="1" t="s">
        <v>591</v>
      </c>
      <c r="E2254" s="1" t="s">
        <v>357</v>
      </c>
      <c r="F2254" s="62" t="str">
        <f t="shared" si="446"/>
        <v>64506</v>
      </c>
      <c r="G2254" s="255">
        <v>10620037</v>
      </c>
      <c r="H2254" s="1" t="s">
        <v>386</v>
      </c>
      <c r="I2254" s="61">
        <v>41</v>
      </c>
      <c r="J2254" s="61">
        <v>3</v>
      </c>
      <c r="K2254" s="61">
        <v>8</v>
      </c>
      <c r="L2254" s="69">
        <f t="shared" si="435"/>
        <v>1.23</v>
      </c>
      <c r="M2254" s="69">
        <f t="shared" si="436"/>
        <v>3.28</v>
      </c>
      <c r="N2254" s="56">
        <f>INDEX(Rate_Chart!$A$1:$AK$127,MATCH(Data!J2254,Rate_Chart!$A$1:$A$127,0),MATCH(Data!K2254,Rate_Chart!$A$1:$AK$1,0))</f>
        <v>34.751112000000006</v>
      </c>
      <c r="O2254" s="57">
        <f t="shared" si="437"/>
        <v>1424.7955920000002</v>
      </c>
      <c r="P2254" s="58">
        <f t="shared" si="438"/>
        <v>417.01334400000002</v>
      </c>
      <c r="Q2254" s="58">
        <f t="shared" si="439"/>
        <v>278.00889599999999</v>
      </c>
      <c r="R2254" s="66">
        <f t="shared" si="440"/>
        <v>24.933922860000006</v>
      </c>
      <c r="S2254" s="64">
        <f t="shared" si="441"/>
        <v>153.75</v>
      </c>
      <c r="T2254" s="66">
        <f t="shared" si="442"/>
        <v>1603.4795148600001</v>
      </c>
      <c r="U2254" s="68">
        <f t="shared" si="443"/>
        <v>39.109256460000005</v>
      </c>
      <c r="V2254" s="68">
        <f t="shared" si="444"/>
        <v>469.31107752000003</v>
      </c>
      <c r="W2254" s="68">
        <f t="shared" si="445"/>
        <v>312.87405168000004</v>
      </c>
    </row>
    <row r="2255" spans="1:23" x14ac:dyDescent="0.25">
      <c r="A2255" s="1" t="s">
        <v>888</v>
      </c>
      <c r="B2255" s="1" t="s">
        <v>394</v>
      </c>
      <c r="C2255" s="1" t="s">
        <v>589</v>
      </c>
      <c r="D2255" s="1" t="s">
        <v>591</v>
      </c>
      <c r="E2255" s="1" t="s">
        <v>357</v>
      </c>
      <c r="F2255" s="62" t="str">
        <f t="shared" si="446"/>
        <v>64506</v>
      </c>
      <c r="G2255" s="255">
        <v>10620037</v>
      </c>
      <c r="H2255" s="1" t="s">
        <v>385</v>
      </c>
      <c r="I2255" s="61">
        <v>61</v>
      </c>
      <c r="J2255" s="61">
        <v>6.1</v>
      </c>
      <c r="K2255" s="61">
        <v>8.8000000000000007</v>
      </c>
      <c r="L2255" s="69">
        <f t="shared" ref="L2255:L2318" si="447">J2255*I2255/100</f>
        <v>3.7209999999999996</v>
      </c>
      <c r="M2255" s="69">
        <f t="shared" ref="M2255:M2318" si="448">K2255*I2255/100</f>
        <v>5.3680000000000003</v>
      </c>
      <c r="N2255" s="56">
        <f>INDEX(Rate_Chart!$A$1:$AK$127,MATCH(Data!J2255,Rate_Chart!$A$1:$A$127,0),MATCH(Data!K2255,Rate_Chart!$A$1:$AK$1,0))</f>
        <v>50.425650000000005</v>
      </c>
      <c r="O2255" s="57">
        <f t="shared" ref="O2255:O2318" si="449">N2255*I2255</f>
        <v>3075.9646500000003</v>
      </c>
      <c r="P2255" s="58">
        <f t="shared" ref="P2255:P2318" si="450">N2255/(J2255%+K2255%*2/3)</f>
        <v>421.38426183844012</v>
      </c>
      <c r="Q2255" s="58">
        <f t="shared" ref="Q2255:Q2318" si="451">P2255*2/3</f>
        <v>280.92284122562677</v>
      </c>
      <c r="R2255" s="66">
        <f t="shared" ref="R2255:R2318" si="452">O2255*1.75%</f>
        <v>53.829381375000011</v>
      </c>
      <c r="S2255" s="64">
        <f t="shared" ref="S2255:S2318" si="453">I2255*3.75</f>
        <v>228.75</v>
      </c>
      <c r="T2255" s="66">
        <f t="shared" ref="T2255:T2318" si="454">R2255+S2255+O2255</f>
        <v>3358.5440313750005</v>
      </c>
      <c r="U2255" s="68">
        <f t="shared" ref="U2255:U2318" si="455">T2255/I2255</f>
        <v>55.058098875000006</v>
      </c>
      <c r="V2255" s="68">
        <f t="shared" ref="V2255:V2318" si="456">U2255/(J2255%+K2255%*2/3)</f>
        <v>460.09553377437328</v>
      </c>
      <c r="W2255" s="68">
        <f t="shared" ref="W2255:W2318" si="457">V2255*2/3</f>
        <v>306.73035584958217</v>
      </c>
    </row>
    <row r="2256" spans="1:23" x14ac:dyDescent="0.25">
      <c r="A2256" s="1" t="s">
        <v>888</v>
      </c>
      <c r="B2256" s="1" t="s">
        <v>394</v>
      </c>
      <c r="C2256" s="1" t="s">
        <v>589</v>
      </c>
      <c r="D2256" s="1" t="s">
        <v>591</v>
      </c>
      <c r="E2256" s="1" t="s">
        <v>357</v>
      </c>
      <c r="F2256" s="62" t="str">
        <f t="shared" si="446"/>
        <v>64506</v>
      </c>
      <c r="G2256" s="255">
        <v>10620037</v>
      </c>
      <c r="H2256" s="1" t="s">
        <v>386</v>
      </c>
      <c r="I2256" s="61">
        <v>48</v>
      </c>
      <c r="J2256" s="61">
        <v>3.2</v>
      </c>
      <c r="K2256" s="61">
        <v>8.1</v>
      </c>
      <c r="L2256" s="69">
        <f t="shared" si="447"/>
        <v>1.5360000000000003</v>
      </c>
      <c r="M2256" s="69">
        <f t="shared" si="448"/>
        <v>3.8879999999999995</v>
      </c>
      <c r="N2256" s="56">
        <f>INDEX(Rate_Chart!$A$1:$AK$127,MATCH(Data!J2256,Rate_Chart!$A$1:$A$127,0),MATCH(Data!K2256,Rate_Chart!$A$1:$AK$1,0))</f>
        <v>35.8631259</v>
      </c>
      <c r="O2256" s="57">
        <f t="shared" si="449"/>
        <v>1721.4300432</v>
      </c>
      <c r="P2256" s="58">
        <f t="shared" si="450"/>
        <v>417.01309186046512</v>
      </c>
      <c r="Q2256" s="58">
        <f t="shared" si="451"/>
        <v>278.00872790697673</v>
      </c>
      <c r="R2256" s="66">
        <f t="shared" si="452"/>
        <v>30.125025756000003</v>
      </c>
      <c r="S2256" s="64">
        <f t="shared" si="453"/>
        <v>180</v>
      </c>
      <c r="T2256" s="66">
        <f t="shared" si="454"/>
        <v>1931.555068956</v>
      </c>
      <c r="U2256" s="68">
        <f t="shared" si="455"/>
        <v>40.24073060325</v>
      </c>
      <c r="V2256" s="68">
        <f t="shared" si="456"/>
        <v>467.91547213081401</v>
      </c>
      <c r="W2256" s="68">
        <f t="shared" si="457"/>
        <v>311.94364808720934</v>
      </c>
    </row>
    <row r="2257" spans="1:23" x14ac:dyDescent="0.25">
      <c r="A2257" s="1" t="s">
        <v>888</v>
      </c>
      <c r="B2257" s="1" t="s">
        <v>395</v>
      </c>
      <c r="C2257" s="1" t="s">
        <v>589</v>
      </c>
      <c r="D2257" s="1" t="s">
        <v>591</v>
      </c>
      <c r="E2257" s="1" t="s">
        <v>357</v>
      </c>
      <c r="F2257" s="62" t="str">
        <f t="shared" si="446"/>
        <v>64506</v>
      </c>
      <c r="G2257" s="255">
        <v>10620037</v>
      </c>
      <c r="H2257" s="1" t="s">
        <v>385</v>
      </c>
      <c r="I2257" s="61">
        <v>73</v>
      </c>
      <c r="J2257" s="61">
        <v>5.9</v>
      </c>
      <c r="K2257" s="61">
        <v>8.8000000000000007</v>
      </c>
      <c r="L2257" s="69">
        <f t="shared" si="447"/>
        <v>4.3070000000000004</v>
      </c>
      <c r="M2257" s="69">
        <f t="shared" si="448"/>
        <v>6.4240000000000013</v>
      </c>
      <c r="N2257" s="56">
        <f>INDEX(Rate_Chart!$A$1:$AK$127,MATCH(Data!J2257,Rate_Chart!$A$1:$A$127,0),MATCH(Data!K2257,Rate_Chart!$A$1:$AK$1,0))</f>
        <v>48.772350000000003</v>
      </c>
      <c r="O2257" s="57">
        <f t="shared" si="449"/>
        <v>3560.3815500000001</v>
      </c>
      <c r="P2257" s="58">
        <f t="shared" si="450"/>
        <v>414.49589235127479</v>
      </c>
      <c r="Q2257" s="58">
        <f t="shared" si="451"/>
        <v>276.33059490084986</v>
      </c>
      <c r="R2257" s="66">
        <f t="shared" si="452"/>
        <v>62.306677125000007</v>
      </c>
      <c r="S2257" s="64">
        <f t="shared" si="453"/>
        <v>273.75</v>
      </c>
      <c r="T2257" s="66">
        <f t="shared" si="454"/>
        <v>3896.4382271250001</v>
      </c>
      <c r="U2257" s="68">
        <f t="shared" si="455"/>
        <v>53.375866125000002</v>
      </c>
      <c r="V2257" s="68">
        <f t="shared" si="456"/>
        <v>453.61925885269125</v>
      </c>
      <c r="W2257" s="68">
        <f t="shared" si="457"/>
        <v>302.41283923512748</v>
      </c>
    </row>
    <row r="2258" spans="1:23" x14ac:dyDescent="0.25">
      <c r="A2258" s="1" t="s">
        <v>888</v>
      </c>
      <c r="B2258" s="1" t="s">
        <v>395</v>
      </c>
      <c r="C2258" s="1" t="s">
        <v>589</v>
      </c>
      <c r="D2258" s="1" t="s">
        <v>591</v>
      </c>
      <c r="E2258" s="1" t="s">
        <v>357</v>
      </c>
      <c r="F2258" s="62" t="str">
        <f t="shared" si="446"/>
        <v>64506</v>
      </c>
      <c r="G2258" s="255">
        <v>10620037</v>
      </c>
      <c r="H2258" s="1" t="s">
        <v>386</v>
      </c>
      <c r="I2258" s="61">
        <v>41</v>
      </c>
      <c r="J2258" s="61">
        <v>3.2</v>
      </c>
      <c r="K2258" s="61">
        <v>8.1999999999999993</v>
      </c>
      <c r="L2258" s="69">
        <f t="shared" si="447"/>
        <v>1.3120000000000003</v>
      </c>
      <c r="M2258" s="69">
        <f t="shared" si="448"/>
        <v>3.3620000000000001</v>
      </c>
      <c r="N2258" s="56">
        <f>INDEX(Rate_Chart!$A$1:$AK$127,MATCH(Data!J2258,Rate_Chart!$A$1:$A$127,0),MATCH(Data!K2258,Rate_Chart!$A$1:$AK$1,0))</f>
        <v>36.141139799999998</v>
      </c>
      <c r="O2258" s="57">
        <f t="shared" si="449"/>
        <v>1481.7867317999999</v>
      </c>
      <c r="P2258" s="58">
        <f t="shared" si="450"/>
        <v>417.0131515384615</v>
      </c>
      <c r="Q2258" s="58">
        <f t="shared" si="451"/>
        <v>278.00876769230769</v>
      </c>
      <c r="R2258" s="66">
        <f t="shared" si="452"/>
        <v>25.931267806499999</v>
      </c>
      <c r="S2258" s="64">
        <f t="shared" si="453"/>
        <v>153.75</v>
      </c>
      <c r="T2258" s="66">
        <f t="shared" si="454"/>
        <v>1661.4679996064999</v>
      </c>
      <c r="U2258" s="68">
        <f t="shared" si="455"/>
        <v>40.5236097465</v>
      </c>
      <c r="V2258" s="68">
        <f t="shared" si="456"/>
        <v>467.58011245961535</v>
      </c>
      <c r="W2258" s="68">
        <f t="shared" si="457"/>
        <v>311.72007497307692</v>
      </c>
    </row>
    <row r="2259" spans="1:23" x14ac:dyDescent="0.25">
      <c r="A2259" s="1" t="s">
        <v>919</v>
      </c>
      <c r="B2259" s="1" t="s">
        <v>394</v>
      </c>
      <c r="C2259" s="1" t="s">
        <v>589</v>
      </c>
      <c r="D2259" s="1" t="s">
        <v>591</v>
      </c>
      <c r="E2259" s="1" t="s">
        <v>357</v>
      </c>
      <c r="F2259" s="62" t="str">
        <f t="shared" si="446"/>
        <v>64506</v>
      </c>
      <c r="G2259" s="255">
        <v>10620037</v>
      </c>
      <c r="H2259" s="1" t="s">
        <v>385</v>
      </c>
      <c r="I2259" s="61">
        <v>68</v>
      </c>
      <c r="J2259" s="61">
        <v>5.8</v>
      </c>
      <c r="K2259" s="61">
        <v>9</v>
      </c>
      <c r="L2259" s="69">
        <f t="shared" si="447"/>
        <v>3.944</v>
      </c>
      <c r="M2259" s="69">
        <f t="shared" si="448"/>
        <v>6.12</v>
      </c>
      <c r="N2259" s="56">
        <f>INDEX(Rate_Chart!$A$1:$AK$127,MATCH(Data!J2259,Rate_Chart!$A$1:$A$127,0),MATCH(Data!K2259,Rate_Chart!$A$1:$AK$1,0))</f>
        <v>48.43</v>
      </c>
      <c r="O2259" s="57">
        <f t="shared" si="449"/>
        <v>3293.24</v>
      </c>
      <c r="P2259" s="58">
        <f t="shared" si="450"/>
        <v>410.42372881355936</v>
      </c>
      <c r="Q2259" s="58">
        <f t="shared" si="451"/>
        <v>273.61581920903956</v>
      </c>
      <c r="R2259" s="66">
        <f t="shared" si="452"/>
        <v>57.631700000000002</v>
      </c>
      <c r="S2259" s="64">
        <f t="shared" si="453"/>
        <v>255</v>
      </c>
      <c r="T2259" s="66">
        <f t="shared" si="454"/>
        <v>3605.8716999999997</v>
      </c>
      <c r="U2259" s="68">
        <f t="shared" si="455"/>
        <v>53.027524999999997</v>
      </c>
      <c r="V2259" s="68">
        <f t="shared" si="456"/>
        <v>449.38580508474575</v>
      </c>
      <c r="W2259" s="68">
        <f t="shared" si="457"/>
        <v>299.59053672316384</v>
      </c>
    </row>
    <row r="2260" spans="1:23" x14ac:dyDescent="0.25">
      <c r="A2260" s="1" t="s">
        <v>919</v>
      </c>
      <c r="B2260" s="1" t="s">
        <v>394</v>
      </c>
      <c r="C2260" s="1" t="s">
        <v>589</v>
      </c>
      <c r="D2260" s="1" t="s">
        <v>591</v>
      </c>
      <c r="E2260" s="1" t="s">
        <v>357</v>
      </c>
      <c r="F2260" s="62" t="str">
        <f t="shared" si="446"/>
        <v>64506</v>
      </c>
      <c r="G2260" s="255">
        <v>10620037</v>
      </c>
      <c r="H2260" s="1" t="s">
        <v>386</v>
      </c>
      <c r="I2260" s="61">
        <v>21</v>
      </c>
      <c r="J2260" s="61">
        <v>3.4</v>
      </c>
      <c r="K2260" s="61">
        <v>8.3000000000000007</v>
      </c>
      <c r="L2260" s="69">
        <f t="shared" si="447"/>
        <v>0.71399999999999997</v>
      </c>
      <c r="M2260" s="69">
        <f t="shared" si="448"/>
        <v>1.7430000000000001</v>
      </c>
      <c r="N2260" s="56">
        <f>INDEX(Rate_Chart!$A$1:$AK$127,MATCH(Data!J2260,Rate_Chart!$A$1:$A$127,0),MATCH(Data!K2260,Rate_Chart!$A$1:$AK$1,0))</f>
        <v>37.253153700000006</v>
      </c>
      <c r="O2260" s="57">
        <f t="shared" si="449"/>
        <v>782.31622770000013</v>
      </c>
      <c r="P2260" s="58">
        <f t="shared" si="450"/>
        <v>417.01291455223878</v>
      </c>
      <c r="Q2260" s="58">
        <f t="shared" si="451"/>
        <v>278.0086097014925</v>
      </c>
      <c r="R2260" s="66">
        <f t="shared" si="452"/>
        <v>13.690533984750003</v>
      </c>
      <c r="S2260" s="64">
        <f t="shared" si="453"/>
        <v>78.75</v>
      </c>
      <c r="T2260" s="66">
        <f t="shared" si="454"/>
        <v>874.75676168475013</v>
      </c>
      <c r="U2260" s="68">
        <f t="shared" si="455"/>
        <v>41.655083889750003</v>
      </c>
      <c r="V2260" s="68">
        <f t="shared" si="456"/>
        <v>466.28825249720143</v>
      </c>
      <c r="W2260" s="68">
        <f t="shared" si="457"/>
        <v>310.85883499813428</v>
      </c>
    </row>
    <row r="2261" spans="1:23" x14ac:dyDescent="0.25">
      <c r="A2261" s="1" t="s">
        <v>919</v>
      </c>
      <c r="B2261" s="1" t="s">
        <v>395</v>
      </c>
      <c r="C2261" s="1" t="s">
        <v>589</v>
      </c>
      <c r="D2261" s="1" t="s">
        <v>591</v>
      </c>
      <c r="E2261" s="1" t="s">
        <v>357</v>
      </c>
      <c r="F2261" s="62" t="str">
        <f t="shared" si="446"/>
        <v>64506</v>
      </c>
      <c r="G2261" s="255">
        <v>10620037</v>
      </c>
      <c r="H2261" s="1" t="s">
        <v>385</v>
      </c>
      <c r="I2261" s="61">
        <v>64</v>
      </c>
      <c r="J2261" s="61">
        <v>6</v>
      </c>
      <c r="K2261" s="61">
        <v>8.8000000000000007</v>
      </c>
      <c r="L2261" s="69">
        <f t="shared" si="447"/>
        <v>3.84</v>
      </c>
      <c r="M2261" s="69">
        <f t="shared" si="448"/>
        <v>5.6320000000000006</v>
      </c>
      <c r="N2261" s="56">
        <f>INDEX(Rate_Chart!$A$1:$AK$127,MATCH(Data!J2261,Rate_Chart!$A$1:$A$127,0),MATCH(Data!K2261,Rate_Chart!$A$1:$AK$1,0))</f>
        <v>49.599000000000004</v>
      </c>
      <c r="O2261" s="57">
        <f t="shared" si="449"/>
        <v>3174.3360000000002</v>
      </c>
      <c r="P2261" s="58">
        <f t="shared" si="450"/>
        <v>417.96910112359552</v>
      </c>
      <c r="Q2261" s="58">
        <f t="shared" si="451"/>
        <v>278.64606741573033</v>
      </c>
      <c r="R2261" s="66">
        <f t="shared" si="452"/>
        <v>55.550880000000006</v>
      </c>
      <c r="S2261" s="64">
        <f t="shared" si="453"/>
        <v>240</v>
      </c>
      <c r="T2261" s="66">
        <f t="shared" si="454"/>
        <v>3469.88688</v>
      </c>
      <c r="U2261" s="68">
        <f t="shared" si="455"/>
        <v>54.2169825</v>
      </c>
      <c r="V2261" s="68">
        <f t="shared" si="456"/>
        <v>456.88468398876404</v>
      </c>
      <c r="W2261" s="68">
        <f t="shared" si="457"/>
        <v>304.58978932584267</v>
      </c>
    </row>
    <row r="2262" spans="1:23" x14ac:dyDescent="0.25">
      <c r="A2262" s="1" t="s">
        <v>919</v>
      </c>
      <c r="B2262" s="1" t="s">
        <v>395</v>
      </c>
      <c r="C2262" s="1" t="s">
        <v>589</v>
      </c>
      <c r="D2262" s="1" t="s">
        <v>591</v>
      </c>
      <c r="E2262" s="1" t="s">
        <v>357</v>
      </c>
      <c r="F2262" s="62" t="str">
        <f t="shared" si="446"/>
        <v>64506</v>
      </c>
      <c r="G2262" s="255">
        <v>10620037</v>
      </c>
      <c r="H2262" s="1" t="s">
        <v>386</v>
      </c>
      <c r="I2262" s="61">
        <v>41</v>
      </c>
      <c r="J2262" s="61">
        <v>3</v>
      </c>
      <c r="K2262" s="61">
        <v>8.1999999999999993</v>
      </c>
      <c r="L2262" s="69">
        <f t="shared" si="447"/>
        <v>1.23</v>
      </c>
      <c r="M2262" s="69">
        <f t="shared" si="448"/>
        <v>3.3620000000000001</v>
      </c>
      <c r="N2262" s="56">
        <f>INDEX(Rate_Chart!$A$1:$AK$127,MATCH(Data!J2262,Rate_Chart!$A$1:$A$127,0),MATCH(Data!K2262,Rate_Chart!$A$1:$AK$1,0))</f>
        <v>35.307139800000002</v>
      </c>
      <c r="O2262" s="57">
        <f t="shared" si="449"/>
        <v>1447.5927318000001</v>
      </c>
      <c r="P2262" s="58">
        <f t="shared" si="450"/>
        <v>417.01346220472442</v>
      </c>
      <c r="Q2262" s="58">
        <f t="shared" si="451"/>
        <v>278.00897480314961</v>
      </c>
      <c r="R2262" s="66">
        <f t="shared" si="452"/>
        <v>25.332872806500006</v>
      </c>
      <c r="S2262" s="64">
        <f t="shared" si="453"/>
        <v>153.75</v>
      </c>
      <c r="T2262" s="66">
        <f t="shared" si="454"/>
        <v>1626.6756046065002</v>
      </c>
      <c r="U2262" s="68">
        <f t="shared" si="455"/>
        <v>39.675014746500004</v>
      </c>
      <c r="V2262" s="68">
        <f t="shared" si="456"/>
        <v>468.6025363759843</v>
      </c>
      <c r="W2262" s="68">
        <f t="shared" si="457"/>
        <v>312.40169091732287</v>
      </c>
    </row>
    <row r="2263" spans="1:23" x14ac:dyDescent="0.25">
      <c r="A2263" s="1" t="s">
        <v>920</v>
      </c>
      <c r="B2263" s="1" t="s">
        <v>394</v>
      </c>
      <c r="C2263" s="1" t="s">
        <v>589</v>
      </c>
      <c r="D2263" s="1" t="s">
        <v>591</v>
      </c>
      <c r="E2263" s="1" t="s">
        <v>357</v>
      </c>
      <c r="F2263" s="62" t="str">
        <f t="shared" si="446"/>
        <v>64506</v>
      </c>
      <c r="G2263" s="255">
        <v>10620037</v>
      </c>
      <c r="H2263" s="1" t="s">
        <v>385</v>
      </c>
      <c r="I2263" s="61">
        <v>71</v>
      </c>
      <c r="J2263" s="61">
        <v>5.7</v>
      </c>
      <c r="K2263" s="61">
        <v>8.8000000000000007</v>
      </c>
      <c r="L2263" s="69">
        <f t="shared" si="447"/>
        <v>4.0469999999999997</v>
      </c>
      <c r="M2263" s="69">
        <f t="shared" si="448"/>
        <v>6.2480000000000011</v>
      </c>
      <c r="N2263" s="56">
        <f>INDEX(Rate_Chart!$A$1:$AK$127,MATCH(Data!J2263,Rate_Chart!$A$1:$A$127,0),MATCH(Data!K2263,Rate_Chart!$A$1:$AK$1,0))</f>
        <v>47.119050000000001</v>
      </c>
      <c r="O2263" s="57">
        <f t="shared" si="449"/>
        <v>3345.45255</v>
      </c>
      <c r="P2263" s="58">
        <f t="shared" si="450"/>
        <v>407.3693083573487</v>
      </c>
      <c r="Q2263" s="58">
        <f t="shared" si="451"/>
        <v>271.57953890489915</v>
      </c>
      <c r="R2263" s="66">
        <f t="shared" si="452"/>
        <v>58.545419625000008</v>
      </c>
      <c r="S2263" s="64">
        <f t="shared" si="453"/>
        <v>266.25</v>
      </c>
      <c r="T2263" s="66">
        <f t="shared" si="454"/>
        <v>3670.2479696250002</v>
      </c>
      <c r="U2263" s="68">
        <f t="shared" si="455"/>
        <v>51.693633375000005</v>
      </c>
      <c r="V2263" s="68">
        <f t="shared" si="456"/>
        <v>446.91902053314124</v>
      </c>
      <c r="W2263" s="68">
        <f t="shared" si="457"/>
        <v>297.94601368876084</v>
      </c>
    </row>
    <row r="2264" spans="1:23" x14ac:dyDescent="0.25">
      <c r="A2264" s="1" t="s">
        <v>920</v>
      </c>
      <c r="B2264" s="1" t="s">
        <v>394</v>
      </c>
      <c r="C2264" s="1" t="s">
        <v>589</v>
      </c>
      <c r="D2264" s="1" t="s">
        <v>591</v>
      </c>
      <c r="E2264" s="1" t="s">
        <v>357</v>
      </c>
      <c r="F2264" s="62" t="str">
        <f t="shared" si="446"/>
        <v>64506</v>
      </c>
      <c r="G2264" s="255">
        <v>10620037</v>
      </c>
      <c r="H2264" s="1" t="s">
        <v>386</v>
      </c>
      <c r="I2264" s="61">
        <v>41</v>
      </c>
      <c r="J2264" s="61">
        <v>3.5</v>
      </c>
      <c r="K2264" s="61">
        <v>8.1</v>
      </c>
      <c r="L2264" s="69">
        <f t="shared" si="447"/>
        <v>1.4350000000000001</v>
      </c>
      <c r="M2264" s="69">
        <f t="shared" si="448"/>
        <v>3.3209999999999997</v>
      </c>
      <c r="N2264" s="56">
        <f>INDEX(Rate_Chart!$A$1:$AK$127,MATCH(Data!J2264,Rate_Chart!$A$1:$A$127,0),MATCH(Data!K2264,Rate_Chart!$A$1:$AK$1,0))</f>
        <v>37.114125900000005</v>
      </c>
      <c r="O2264" s="57">
        <f t="shared" si="449"/>
        <v>1521.6791619000003</v>
      </c>
      <c r="P2264" s="58">
        <f t="shared" si="450"/>
        <v>417.01265056179784</v>
      </c>
      <c r="Q2264" s="58">
        <f t="shared" si="451"/>
        <v>278.00843370786521</v>
      </c>
      <c r="R2264" s="66">
        <f t="shared" si="452"/>
        <v>26.629385333250006</v>
      </c>
      <c r="S2264" s="64">
        <f t="shared" si="453"/>
        <v>153.75</v>
      </c>
      <c r="T2264" s="66">
        <f t="shared" si="454"/>
        <v>1702.0585472332502</v>
      </c>
      <c r="U2264" s="68">
        <f t="shared" si="455"/>
        <v>41.513623103250005</v>
      </c>
      <c r="V2264" s="68">
        <f t="shared" si="456"/>
        <v>466.44520340730344</v>
      </c>
      <c r="W2264" s="68">
        <f t="shared" si="457"/>
        <v>310.96346893820231</v>
      </c>
    </row>
    <row r="2265" spans="1:23" x14ac:dyDescent="0.25">
      <c r="A2265" s="1" t="s">
        <v>920</v>
      </c>
      <c r="B2265" s="1" t="s">
        <v>395</v>
      </c>
      <c r="C2265" s="1" t="s">
        <v>589</v>
      </c>
      <c r="D2265" s="1" t="s">
        <v>591</v>
      </c>
      <c r="E2265" s="1" t="s">
        <v>357</v>
      </c>
      <c r="F2265" s="62" t="str">
        <f t="shared" si="446"/>
        <v>64506</v>
      </c>
      <c r="G2265" s="255">
        <v>10620037</v>
      </c>
      <c r="H2265" s="1" t="s">
        <v>385</v>
      </c>
      <c r="I2265" s="61">
        <v>64</v>
      </c>
      <c r="J2265" s="61">
        <v>5.7</v>
      </c>
      <c r="K2265" s="61">
        <v>9</v>
      </c>
      <c r="L2265" s="69">
        <f t="shared" si="447"/>
        <v>3.6480000000000001</v>
      </c>
      <c r="M2265" s="69">
        <f t="shared" si="448"/>
        <v>5.76</v>
      </c>
      <c r="N2265" s="56">
        <f>INDEX(Rate_Chart!$A$1:$AK$127,MATCH(Data!J2265,Rate_Chart!$A$1:$A$127,0),MATCH(Data!K2265,Rate_Chart!$A$1:$AK$1,0))</f>
        <v>47.594999999999999</v>
      </c>
      <c r="O2265" s="57">
        <f t="shared" si="449"/>
        <v>3046.08</v>
      </c>
      <c r="P2265" s="58">
        <f t="shared" si="450"/>
        <v>406.79487179487182</v>
      </c>
      <c r="Q2265" s="58">
        <f t="shared" si="451"/>
        <v>271.19658119658123</v>
      </c>
      <c r="R2265" s="66">
        <f t="shared" si="452"/>
        <v>53.306400000000004</v>
      </c>
      <c r="S2265" s="64">
        <f t="shared" si="453"/>
        <v>240</v>
      </c>
      <c r="T2265" s="66">
        <f t="shared" si="454"/>
        <v>3339.3863999999999</v>
      </c>
      <c r="U2265" s="68">
        <f t="shared" si="455"/>
        <v>52.177912499999998</v>
      </c>
      <c r="V2265" s="68">
        <f t="shared" si="456"/>
        <v>445.9650641025641</v>
      </c>
      <c r="W2265" s="68">
        <f t="shared" si="457"/>
        <v>297.31004273504271</v>
      </c>
    </row>
    <row r="2266" spans="1:23" x14ac:dyDescent="0.25">
      <c r="A2266" s="1" t="s">
        <v>920</v>
      </c>
      <c r="B2266" s="1" t="s">
        <v>395</v>
      </c>
      <c r="C2266" s="1" t="s">
        <v>589</v>
      </c>
      <c r="D2266" s="1" t="s">
        <v>591</v>
      </c>
      <c r="E2266" s="1" t="s">
        <v>357</v>
      </c>
      <c r="F2266" s="62" t="str">
        <f t="shared" si="446"/>
        <v>64506</v>
      </c>
      <c r="G2266" s="255">
        <v>10620037</v>
      </c>
      <c r="H2266" s="1" t="s">
        <v>386</v>
      </c>
      <c r="I2266" s="61">
        <v>41</v>
      </c>
      <c r="J2266" s="61">
        <v>3.2</v>
      </c>
      <c r="K2266" s="61">
        <v>8.1999999999999993</v>
      </c>
      <c r="L2266" s="69">
        <f t="shared" si="447"/>
        <v>1.3120000000000003</v>
      </c>
      <c r="M2266" s="69">
        <f t="shared" si="448"/>
        <v>3.3620000000000001</v>
      </c>
      <c r="N2266" s="56">
        <f>INDEX(Rate_Chart!$A$1:$AK$127,MATCH(Data!J2266,Rate_Chart!$A$1:$A$127,0),MATCH(Data!K2266,Rate_Chart!$A$1:$AK$1,0))</f>
        <v>36.141139799999998</v>
      </c>
      <c r="O2266" s="57">
        <f t="shared" si="449"/>
        <v>1481.7867317999999</v>
      </c>
      <c r="P2266" s="58">
        <f t="shared" si="450"/>
        <v>417.0131515384615</v>
      </c>
      <c r="Q2266" s="58">
        <f t="shared" si="451"/>
        <v>278.00876769230769</v>
      </c>
      <c r="R2266" s="66">
        <f t="shared" si="452"/>
        <v>25.931267806499999</v>
      </c>
      <c r="S2266" s="64">
        <f t="shared" si="453"/>
        <v>153.75</v>
      </c>
      <c r="T2266" s="66">
        <f t="shared" si="454"/>
        <v>1661.4679996064999</v>
      </c>
      <c r="U2266" s="68">
        <f t="shared" si="455"/>
        <v>40.5236097465</v>
      </c>
      <c r="V2266" s="68">
        <f t="shared" si="456"/>
        <v>467.58011245961535</v>
      </c>
      <c r="W2266" s="68">
        <f t="shared" si="457"/>
        <v>311.72007497307692</v>
      </c>
    </row>
    <row r="2267" spans="1:23" x14ac:dyDescent="0.25">
      <c r="A2267" s="1" t="s">
        <v>922</v>
      </c>
      <c r="B2267" s="1" t="s">
        <v>394</v>
      </c>
      <c r="C2267" s="1" t="s">
        <v>589</v>
      </c>
      <c r="D2267" s="1" t="s">
        <v>591</v>
      </c>
      <c r="E2267" s="1" t="s">
        <v>357</v>
      </c>
      <c r="F2267" s="62" t="str">
        <f t="shared" si="446"/>
        <v>64506</v>
      </c>
      <c r="G2267" s="255">
        <v>10620037</v>
      </c>
      <c r="H2267" s="1" t="s">
        <v>385</v>
      </c>
      <c r="I2267" s="61">
        <v>72</v>
      </c>
      <c r="J2267" s="61">
        <v>6</v>
      </c>
      <c r="K2267" s="61">
        <v>8.8000000000000007</v>
      </c>
      <c r="L2267" s="69">
        <f t="shared" si="447"/>
        <v>4.32</v>
      </c>
      <c r="M2267" s="69">
        <f t="shared" si="448"/>
        <v>6.3360000000000003</v>
      </c>
      <c r="N2267" s="56">
        <f>INDEX(Rate_Chart!$A$1:$AK$127,MATCH(Data!J2267,Rate_Chart!$A$1:$A$127,0),MATCH(Data!K2267,Rate_Chart!$A$1:$AK$1,0))</f>
        <v>49.599000000000004</v>
      </c>
      <c r="O2267" s="57">
        <f t="shared" si="449"/>
        <v>3571.1280000000002</v>
      </c>
      <c r="P2267" s="58">
        <f t="shared" si="450"/>
        <v>417.96910112359552</v>
      </c>
      <c r="Q2267" s="58">
        <f t="shared" si="451"/>
        <v>278.64606741573033</v>
      </c>
      <c r="R2267" s="66">
        <f t="shared" si="452"/>
        <v>62.494740000000007</v>
      </c>
      <c r="S2267" s="64">
        <f t="shared" si="453"/>
        <v>270</v>
      </c>
      <c r="T2267" s="66">
        <f t="shared" si="454"/>
        <v>3903.6227400000002</v>
      </c>
      <c r="U2267" s="68">
        <f t="shared" si="455"/>
        <v>54.2169825</v>
      </c>
      <c r="V2267" s="68">
        <f t="shared" si="456"/>
        <v>456.88468398876404</v>
      </c>
      <c r="W2267" s="68">
        <f t="shared" si="457"/>
        <v>304.58978932584267</v>
      </c>
    </row>
    <row r="2268" spans="1:23" x14ac:dyDescent="0.25">
      <c r="A2268" s="1" t="s">
        <v>922</v>
      </c>
      <c r="B2268" s="1" t="s">
        <v>395</v>
      </c>
      <c r="C2268" s="1" t="s">
        <v>589</v>
      </c>
      <c r="D2268" s="1" t="s">
        <v>591</v>
      </c>
      <c r="E2268" s="1" t="s">
        <v>357</v>
      </c>
      <c r="F2268" s="62" t="str">
        <f t="shared" si="446"/>
        <v>64506</v>
      </c>
      <c r="G2268" s="255">
        <v>10620037</v>
      </c>
      <c r="H2268" s="1" t="s">
        <v>385</v>
      </c>
      <c r="I2268" s="61">
        <v>65</v>
      </c>
      <c r="J2268" s="61">
        <v>5.9</v>
      </c>
      <c r="K2268" s="61">
        <v>8.8000000000000007</v>
      </c>
      <c r="L2268" s="69">
        <f t="shared" si="447"/>
        <v>3.835</v>
      </c>
      <c r="M2268" s="69">
        <f t="shared" si="448"/>
        <v>5.72</v>
      </c>
      <c r="N2268" s="56">
        <f>INDEX(Rate_Chart!$A$1:$AK$127,MATCH(Data!J2268,Rate_Chart!$A$1:$A$127,0),MATCH(Data!K2268,Rate_Chart!$A$1:$AK$1,0))</f>
        <v>48.772350000000003</v>
      </c>
      <c r="O2268" s="57">
        <f t="shared" si="449"/>
        <v>3170.2027500000004</v>
      </c>
      <c r="P2268" s="58">
        <f t="shared" si="450"/>
        <v>414.49589235127479</v>
      </c>
      <c r="Q2268" s="58">
        <f t="shared" si="451"/>
        <v>276.33059490084986</v>
      </c>
      <c r="R2268" s="66">
        <f t="shared" si="452"/>
        <v>55.47854812500001</v>
      </c>
      <c r="S2268" s="64">
        <f t="shared" si="453"/>
        <v>243.75</v>
      </c>
      <c r="T2268" s="66">
        <f t="shared" si="454"/>
        <v>3469.4312981250005</v>
      </c>
      <c r="U2268" s="68">
        <f t="shared" si="455"/>
        <v>53.375866125000009</v>
      </c>
      <c r="V2268" s="68">
        <f t="shared" si="456"/>
        <v>453.6192588526913</v>
      </c>
      <c r="W2268" s="68">
        <f t="shared" si="457"/>
        <v>302.41283923512754</v>
      </c>
    </row>
    <row r="2269" spans="1:23" x14ac:dyDescent="0.25">
      <c r="A2269" s="1" t="s">
        <v>922</v>
      </c>
      <c r="B2269" s="1" t="s">
        <v>395</v>
      </c>
      <c r="C2269" s="1" t="s">
        <v>589</v>
      </c>
      <c r="D2269" s="1" t="s">
        <v>591</v>
      </c>
      <c r="E2269" s="1" t="s">
        <v>357</v>
      </c>
      <c r="F2269" s="62" t="str">
        <f t="shared" si="446"/>
        <v>64506</v>
      </c>
      <c r="G2269" s="255">
        <v>10620037</v>
      </c>
      <c r="H2269" s="1" t="s">
        <v>386</v>
      </c>
      <c r="I2269" s="61">
        <v>18</v>
      </c>
      <c r="J2269" s="61">
        <v>3.2</v>
      </c>
      <c r="K2269" s="61">
        <v>8</v>
      </c>
      <c r="L2269" s="69">
        <f t="shared" si="447"/>
        <v>0.57600000000000007</v>
      </c>
      <c r="M2269" s="69">
        <f t="shared" si="448"/>
        <v>1.44</v>
      </c>
      <c r="N2269" s="56">
        <f>INDEX(Rate_Chart!$A$1:$AK$127,MATCH(Data!J2269,Rate_Chart!$A$1:$A$127,0),MATCH(Data!K2269,Rate_Chart!$A$1:$AK$1,0))</f>
        <v>35.585112000000002</v>
      </c>
      <c r="O2269" s="57">
        <f t="shared" si="449"/>
        <v>640.532016</v>
      </c>
      <c r="P2269" s="58">
        <f t="shared" si="450"/>
        <v>417.01303124999998</v>
      </c>
      <c r="Q2269" s="58">
        <f t="shared" si="451"/>
        <v>278.00868750000001</v>
      </c>
      <c r="R2269" s="66">
        <f t="shared" si="452"/>
        <v>11.20931028</v>
      </c>
      <c r="S2269" s="64">
        <f t="shared" si="453"/>
        <v>67.5</v>
      </c>
      <c r="T2269" s="66">
        <f t="shared" si="454"/>
        <v>719.24132627999995</v>
      </c>
      <c r="U2269" s="68">
        <f t="shared" si="455"/>
        <v>39.957851460000001</v>
      </c>
      <c r="V2269" s="68">
        <f t="shared" si="456"/>
        <v>468.25607179687495</v>
      </c>
      <c r="W2269" s="68">
        <f t="shared" si="457"/>
        <v>312.17071453124998</v>
      </c>
    </row>
    <row r="2270" spans="1:23" x14ac:dyDescent="0.25">
      <c r="A2270" s="1" t="s">
        <v>923</v>
      </c>
      <c r="B2270" s="1" t="s">
        <v>394</v>
      </c>
      <c r="C2270" s="1" t="s">
        <v>589</v>
      </c>
      <c r="D2270" s="1" t="s">
        <v>591</v>
      </c>
      <c r="E2270" s="1" t="s">
        <v>357</v>
      </c>
      <c r="F2270" s="62" t="str">
        <f t="shared" si="446"/>
        <v>64506</v>
      </c>
      <c r="G2270" s="255">
        <v>10620037</v>
      </c>
      <c r="H2270" s="1" t="s">
        <v>385</v>
      </c>
      <c r="I2270" s="61">
        <v>53</v>
      </c>
      <c r="J2270" s="61">
        <v>6</v>
      </c>
      <c r="K2270" s="61">
        <v>8.8000000000000007</v>
      </c>
      <c r="L2270" s="69">
        <f t="shared" si="447"/>
        <v>3.18</v>
      </c>
      <c r="M2270" s="69">
        <f t="shared" si="448"/>
        <v>4.6640000000000006</v>
      </c>
      <c r="N2270" s="56">
        <f>INDEX(Rate_Chart!$A$1:$AK$127,MATCH(Data!J2270,Rate_Chart!$A$1:$A$127,0),MATCH(Data!K2270,Rate_Chart!$A$1:$AK$1,0))</f>
        <v>49.599000000000004</v>
      </c>
      <c r="O2270" s="57">
        <f t="shared" si="449"/>
        <v>2628.7470000000003</v>
      </c>
      <c r="P2270" s="58">
        <f t="shared" si="450"/>
        <v>417.96910112359552</v>
      </c>
      <c r="Q2270" s="58">
        <f t="shared" si="451"/>
        <v>278.64606741573033</v>
      </c>
      <c r="R2270" s="66">
        <f t="shared" si="452"/>
        <v>46.003072500000009</v>
      </c>
      <c r="S2270" s="64">
        <f t="shared" si="453"/>
        <v>198.75</v>
      </c>
      <c r="T2270" s="66">
        <f t="shared" si="454"/>
        <v>2873.5000725000004</v>
      </c>
      <c r="U2270" s="68">
        <f t="shared" si="455"/>
        <v>54.216982500000007</v>
      </c>
      <c r="V2270" s="68">
        <f t="shared" si="456"/>
        <v>456.8846839887641</v>
      </c>
      <c r="W2270" s="68">
        <f t="shared" si="457"/>
        <v>304.58978932584273</v>
      </c>
    </row>
    <row r="2271" spans="1:23" x14ac:dyDescent="0.25">
      <c r="A2271" s="1" t="s">
        <v>923</v>
      </c>
      <c r="B2271" s="1" t="s">
        <v>394</v>
      </c>
      <c r="C2271" s="1" t="s">
        <v>589</v>
      </c>
      <c r="D2271" s="1" t="s">
        <v>591</v>
      </c>
      <c r="E2271" s="1" t="s">
        <v>357</v>
      </c>
      <c r="F2271" s="62" t="str">
        <f t="shared" si="446"/>
        <v>64506</v>
      </c>
      <c r="G2271" s="255">
        <v>10620037</v>
      </c>
      <c r="H2271" s="1" t="s">
        <v>386</v>
      </c>
      <c r="I2271" s="61">
        <v>41</v>
      </c>
      <c r="J2271" s="61">
        <v>3.3</v>
      </c>
      <c r="K2271" s="61">
        <v>8.1</v>
      </c>
      <c r="L2271" s="69">
        <f t="shared" si="447"/>
        <v>1.3529999999999998</v>
      </c>
      <c r="M2271" s="69">
        <f t="shared" si="448"/>
        <v>3.3209999999999997</v>
      </c>
      <c r="N2271" s="56">
        <f>INDEX(Rate_Chart!$A$1:$AK$127,MATCH(Data!J2271,Rate_Chart!$A$1:$A$127,0),MATCH(Data!K2271,Rate_Chart!$A$1:$AK$1,0))</f>
        <v>36.280125900000002</v>
      </c>
      <c r="O2271" s="57">
        <f t="shared" si="449"/>
        <v>1487.4851619000001</v>
      </c>
      <c r="P2271" s="58">
        <f t="shared" si="450"/>
        <v>417.0129413793104</v>
      </c>
      <c r="Q2271" s="58">
        <f t="shared" si="451"/>
        <v>278.00862758620696</v>
      </c>
      <c r="R2271" s="66">
        <f t="shared" si="452"/>
        <v>26.030990333250003</v>
      </c>
      <c r="S2271" s="64">
        <f t="shared" si="453"/>
        <v>153.75</v>
      </c>
      <c r="T2271" s="66">
        <f t="shared" si="454"/>
        <v>1667.2661522332501</v>
      </c>
      <c r="U2271" s="68">
        <f t="shared" si="455"/>
        <v>40.665028103250002</v>
      </c>
      <c r="V2271" s="68">
        <f t="shared" si="456"/>
        <v>467.4141161293104</v>
      </c>
      <c r="W2271" s="68">
        <f t="shared" si="457"/>
        <v>311.6094107528736</v>
      </c>
    </row>
    <row r="2272" spans="1:23" x14ac:dyDescent="0.25">
      <c r="A2272" s="1" t="s">
        <v>923</v>
      </c>
      <c r="B2272" s="1" t="s">
        <v>395</v>
      </c>
      <c r="C2272" s="1" t="s">
        <v>589</v>
      </c>
      <c r="D2272" s="1" t="s">
        <v>591</v>
      </c>
      <c r="E2272" s="1" t="s">
        <v>357</v>
      </c>
      <c r="F2272" s="62" t="str">
        <f t="shared" si="446"/>
        <v>64506</v>
      </c>
      <c r="G2272" s="255">
        <v>10620037</v>
      </c>
      <c r="H2272" s="1" t="s">
        <v>385</v>
      </c>
      <c r="I2272" s="61">
        <v>67</v>
      </c>
      <c r="J2272" s="61">
        <v>5.8</v>
      </c>
      <c r="K2272" s="61">
        <v>8.8000000000000007</v>
      </c>
      <c r="L2272" s="69">
        <f t="shared" si="447"/>
        <v>3.8859999999999997</v>
      </c>
      <c r="M2272" s="69">
        <f t="shared" si="448"/>
        <v>5.8959999999999999</v>
      </c>
      <c r="N2272" s="56">
        <f>INDEX(Rate_Chart!$A$1:$AK$127,MATCH(Data!J2272,Rate_Chart!$A$1:$A$127,0),MATCH(Data!K2272,Rate_Chart!$A$1:$AK$1,0))</f>
        <v>47.945700000000002</v>
      </c>
      <c r="O2272" s="57">
        <f t="shared" si="449"/>
        <v>3212.3619000000003</v>
      </c>
      <c r="P2272" s="58">
        <f t="shared" si="450"/>
        <v>410.96314285714288</v>
      </c>
      <c r="Q2272" s="58">
        <f t="shared" si="451"/>
        <v>273.97542857142861</v>
      </c>
      <c r="R2272" s="66">
        <f t="shared" si="452"/>
        <v>56.216333250000012</v>
      </c>
      <c r="S2272" s="64">
        <f t="shared" si="453"/>
        <v>251.25</v>
      </c>
      <c r="T2272" s="66">
        <f t="shared" si="454"/>
        <v>3519.8282332500003</v>
      </c>
      <c r="U2272" s="68">
        <f t="shared" si="455"/>
        <v>52.534749750000003</v>
      </c>
      <c r="V2272" s="68">
        <f t="shared" si="456"/>
        <v>450.29785500000003</v>
      </c>
      <c r="W2272" s="68">
        <f t="shared" si="457"/>
        <v>300.19857000000002</v>
      </c>
    </row>
    <row r="2273" spans="1:23" x14ac:dyDescent="0.25">
      <c r="A2273" s="1" t="s">
        <v>923</v>
      </c>
      <c r="B2273" s="1" t="s">
        <v>395</v>
      </c>
      <c r="C2273" s="1" t="s">
        <v>589</v>
      </c>
      <c r="D2273" s="1" t="s">
        <v>591</v>
      </c>
      <c r="E2273" s="1" t="s">
        <v>357</v>
      </c>
      <c r="F2273" s="62" t="str">
        <f t="shared" si="446"/>
        <v>64506</v>
      </c>
      <c r="G2273" s="255">
        <v>10620037</v>
      </c>
      <c r="H2273" s="1" t="s">
        <v>386</v>
      </c>
      <c r="I2273" s="61">
        <v>42</v>
      </c>
      <c r="J2273" s="61">
        <v>3.1</v>
      </c>
      <c r="K2273" s="61">
        <v>8</v>
      </c>
      <c r="L2273" s="69">
        <f t="shared" si="447"/>
        <v>1.3020000000000003</v>
      </c>
      <c r="M2273" s="69">
        <f t="shared" si="448"/>
        <v>3.36</v>
      </c>
      <c r="N2273" s="56">
        <f>INDEX(Rate_Chart!$A$1:$AK$127,MATCH(Data!J2273,Rate_Chart!$A$1:$A$127,0),MATCH(Data!K2273,Rate_Chart!$A$1:$AK$1,0))</f>
        <v>35.168112000000008</v>
      </c>
      <c r="O2273" s="57">
        <f t="shared" si="449"/>
        <v>1477.0607040000004</v>
      </c>
      <c r="P2273" s="58">
        <f t="shared" si="450"/>
        <v>417.01318577075102</v>
      </c>
      <c r="Q2273" s="58">
        <f t="shared" si="451"/>
        <v>278.00879051383401</v>
      </c>
      <c r="R2273" s="66">
        <f t="shared" si="452"/>
        <v>25.84856232000001</v>
      </c>
      <c r="S2273" s="64">
        <f t="shared" si="453"/>
        <v>157.5</v>
      </c>
      <c r="T2273" s="66">
        <f t="shared" si="454"/>
        <v>1660.4092663200004</v>
      </c>
      <c r="U2273" s="68">
        <f t="shared" si="455"/>
        <v>39.533553960000006</v>
      </c>
      <c r="V2273" s="68">
        <f t="shared" si="456"/>
        <v>468.77731968379447</v>
      </c>
      <c r="W2273" s="68">
        <f t="shared" si="457"/>
        <v>312.51821312252963</v>
      </c>
    </row>
    <row r="2274" spans="1:23" x14ac:dyDescent="0.25">
      <c r="A2274" s="1" t="s">
        <v>924</v>
      </c>
      <c r="B2274" s="1" t="s">
        <v>394</v>
      </c>
      <c r="C2274" s="1" t="s">
        <v>589</v>
      </c>
      <c r="D2274" s="1" t="s">
        <v>591</v>
      </c>
      <c r="E2274" s="1" t="s">
        <v>357</v>
      </c>
      <c r="F2274" s="62" t="str">
        <f t="shared" si="446"/>
        <v>64506</v>
      </c>
      <c r="G2274" s="255">
        <v>10620037</v>
      </c>
      <c r="H2274" s="1" t="s">
        <v>385</v>
      </c>
      <c r="I2274" s="61">
        <v>71</v>
      </c>
      <c r="J2274" s="61">
        <v>5.9</v>
      </c>
      <c r="K2274" s="61">
        <v>8.8000000000000007</v>
      </c>
      <c r="L2274" s="69">
        <f t="shared" si="447"/>
        <v>4.1890000000000001</v>
      </c>
      <c r="M2274" s="69">
        <f t="shared" si="448"/>
        <v>6.2480000000000011</v>
      </c>
      <c r="N2274" s="56">
        <f>INDEX(Rate_Chart!$A$1:$AK$127,MATCH(Data!J2274,Rate_Chart!$A$1:$A$127,0),MATCH(Data!K2274,Rate_Chart!$A$1:$AK$1,0))</f>
        <v>48.772350000000003</v>
      </c>
      <c r="O2274" s="57">
        <f t="shared" si="449"/>
        <v>3462.8368500000001</v>
      </c>
      <c r="P2274" s="58">
        <f t="shared" si="450"/>
        <v>414.49589235127479</v>
      </c>
      <c r="Q2274" s="58">
        <f t="shared" si="451"/>
        <v>276.33059490084986</v>
      </c>
      <c r="R2274" s="66">
        <f t="shared" si="452"/>
        <v>60.59964487500001</v>
      </c>
      <c r="S2274" s="64">
        <f t="shared" si="453"/>
        <v>266.25</v>
      </c>
      <c r="T2274" s="66">
        <f t="shared" si="454"/>
        <v>3789.6864948750003</v>
      </c>
      <c r="U2274" s="68">
        <f t="shared" si="455"/>
        <v>53.375866125000002</v>
      </c>
      <c r="V2274" s="68">
        <f t="shared" si="456"/>
        <v>453.61925885269125</v>
      </c>
      <c r="W2274" s="68">
        <f t="shared" si="457"/>
        <v>302.41283923512748</v>
      </c>
    </row>
    <row r="2275" spans="1:23" x14ac:dyDescent="0.25">
      <c r="A2275" s="1" t="s">
        <v>924</v>
      </c>
      <c r="B2275" s="1" t="s">
        <v>394</v>
      </c>
      <c r="C2275" s="1" t="s">
        <v>589</v>
      </c>
      <c r="D2275" s="1" t="s">
        <v>591</v>
      </c>
      <c r="E2275" s="1" t="s">
        <v>357</v>
      </c>
      <c r="F2275" s="62" t="str">
        <f t="shared" si="446"/>
        <v>64506</v>
      </c>
      <c r="G2275" s="255">
        <v>10620037</v>
      </c>
      <c r="H2275" s="1" t="s">
        <v>386</v>
      </c>
      <c r="I2275" s="61">
        <v>40</v>
      </c>
      <c r="J2275" s="61">
        <v>3.2</v>
      </c>
      <c r="K2275" s="61">
        <v>8.1</v>
      </c>
      <c r="L2275" s="69">
        <f t="shared" si="447"/>
        <v>1.28</v>
      </c>
      <c r="M2275" s="69">
        <f t="shared" si="448"/>
        <v>3.24</v>
      </c>
      <c r="N2275" s="56">
        <f>INDEX(Rate_Chart!$A$1:$AK$127,MATCH(Data!J2275,Rate_Chart!$A$1:$A$127,0),MATCH(Data!K2275,Rate_Chart!$A$1:$AK$1,0))</f>
        <v>35.8631259</v>
      </c>
      <c r="O2275" s="57">
        <f t="shared" si="449"/>
        <v>1434.525036</v>
      </c>
      <c r="P2275" s="58">
        <f t="shared" si="450"/>
        <v>417.01309186046512</v>
      </c>
      <c r="Q2275" s="58">
        <f t="shared" si="451"/>
        <v>278.00872790697673</v>
      </c>
      <c r="R2275" s="66">
        <f t="shared" si="452"/>
        <v>25.104188130000001</v>
      </c>
      <c r="S2275" s="64">
        <f t="shared" si="453"/>
        <v>150</v>
      </c>
      <c r="T2275" s="66">
        <f t="shared" si="454"/>
        <v>1609.62922413</v>
      </c>
      <c r="U2275" s="68">
        <f t="shared" si="455"/>
        <v>40.24073060325</v>
      </c>
      <c r="V2275" s="68">
        <f t="shared" si="456"/>
        <v>467.91547213081401</v>
      </c>
      <c r="W2275" s="68">
        <f t="shared" si="457"/>
        <v>311.94364808720934</v>
      </c>
    </row>
    <row r="2276" spans="1:23" x14ac:dyDescent="0.25">
      <c r="A2276" s="1" t="s">
        <v>924</v>
      </c>
      <c r="B2276" s="1" t="s">
        <v>395</v>
      </c>
      <c r="C2276" s="1" t="s">
        <v>589</v>
      </c>
      <c r="D2276" s="1" t="s">
        <v>591</v>
      </c>
      <c r="E2276" s="1" t="s">
        <v>357</v>
      </c>
      <c r="F2276" s="62" t="str">
        <f t="shared" si="446"/>
        <v>64506</v>
      </c>
      <c r="G2276" s="255">
        <v>10620037</v>
      </c>
      <c r="H2276" s="1" t="s">
        <v>385</v>
      </c>
      <c r="I2276" s="61">
        <v>71</v>
      </c>
      <c r="J2276" s="61">
        <v>5.8</v>
      </c>
      <c r="K2276" s="61">
        <v>8.8000000000000007</v>
      </c>
      <c r="L2276" s="69">
        <f t="shared" si="447"/>
        <v>4.1180000000000003</v>
      </c>
      <c r="M2276" s="69">
        <f t="shared" si="448"/>
        <v>6.2480000000000011</v>
      </c>
      <c r="N2276" s="56">
        <f>INDEX(Rate_Chart!$A$1:$AK$127,MATCH(Data!J2276,Rate_Chart!$A$1:$A$127,0),MATCH(Data!K2276,Rate_Chart!$A$1:$AK$1,0))</f>
        <v>47.945700000000002</v>
      </c>
      <c r="O2276" s="57">
        <f t="shared" si="449"/>
        <v>3404.1447000000003</v>
      </c>
      <c r="P2276" s="58">
        <f t="shared" si="450"/>
        <v>410.96314285714288</v>
      </c>
      <c r="Q2276" s="58">
        <f t="shared" si="451"/>
        <v>273.97542857142861</v>
      </c>
      <c r="R2276" s="66">
        <f t="shared" si="452"/>
        <v>59.572532250000009</v>
      </c>
      <c r="S2276" s="64">
        <f t="shared" si="453"/>
        <v>266.25</v>
      </c>
      <c r="T2276" s="66">
        <f t="shared" si="454"/>
        <v>3729.9672322500001</v>
      </c>
      <c r="U2276" s="68">
        <f t="shared" si="455"/>
        <v>52.534749750000003</v>
      </c>
      <c r="V2276" s="68">
        <f t="shared" si="456"/>
        <v>450.29785500000003</v>
      </c>
      <c r="W2276" s="68">
        <f t="shared" si="457"/>
        <v>300.19857000000002</v>
      </c>
    </row>
    <row r="2277" spans="1:23" x14ac:dyDescent="0.25">
      <c r="A2277" s="1" t="s">
        <v>924</v>
      </c>
      <c r="B2277" s="1" t="s">
        <v>395</v>
      </c>
      <c r="C2277" s="1" t="s">
        <v>589</v>
      </c>
      <c r="D2277" s="1" t="s">
        <v>591</v>
      </c>
      <c r="E2277" s="1" t="s">
        <v>357</v>
      </c>
      <c r="F2277" s="62" t="str">
        <f t="shared" si="446"/>
        <v>64506</v>
      </c>
      <c r="G2277" s="255">
        <v>10620037</v>
      </c>
      <c r="H2277" s="1" t="s">
        <v>386</v>
      </c>
      <c r="I2277" s="61">
        <v>42</v>
      </c>
      <c r="J2277" s="61">
        <v>3</v>
      </c>
      <c r="K2277" s="61">
        <v>8.1</v>
      </c>
      <c r="L2277" s="69">
        <f t="shared" si="447"/>
        <v>1.26</v>
      </c>
      <c r="M2277" s="69">
        <f t="shared" si="448"/>
        <v>3.4019999999999997</v>
      </c>
      <c r="N2277" s="56">
        <f>INDEX(Rate_Chart!$A$1:$AK$127,MATCH(Data!J2277,Rate_Chart!$A$1:$A$127,0),MATCH(Data!K2277,Rate_Chart!$A$1:$AK$1,0))</f>
        <v>35.029125900000004</v>
      </c>
      <c r="O2277" s="57">
        <f t="shared" si="449"/>
        <v>1471.2232878000002</v>
      </c>
      <c r="P2277" s="58">
        <f t="shared" si="450"/>
        <v>417.01340357142868</v>
      </c>
      <c r="Q2277" s="58">
        <f t="shared" si="451"/>
        <v>278.00893571428577</v>
      </c>
      <c r="R2277" s="66">
        <f t="shared" si="452"/>
        <v>25.746407536500005</v>
      </c>
      <c r="S2277" s="64">
        <f t="shared" si="453"/>
        <v>157.5</v>
      </c>
      <c r="T2277" s="66">
        <f t="shared" si="454"/>
        <v>1654.4696953365003</v>
      </c>
      <c r="U2277" s="68">
        <f t="shared" si="455"/>
        <v>39.392135603250004</v>
      </c>
      <c r="V2277" s="68">
        <f t="shared" si="456"/>
        <v>468.9539952767858</v>
      </c>
      <c r="W2277" s="68">
        <f t="shared" si="457"/>
        <v>312.63599685119055</v>
      </c>
    </row>
    <row r="2278" spans="1:23" x14ac:dyDescent="0.25">
      <c r="A2278" s="1" t="s">
        <v>921</v>
      </c>
      <c r="B2278" s="1" t="s">
        <v>395</v>
      </c>
      <c r="C2278" s="1" t="s">
        <v>589</v>
      </c>
      <c r="D2278" s="1" t="s">
        <v>593</v>
      </c>
      <c r="E2278" s="1" t="s">
        <v>868</v>
      </c>
      <c r="F2278" s="62" t="str">
        <f t="shared" si="446"/>
        <v>64508</v>
      </c>
      <c r="G2278" s="255">
        <v>10620010</v>
      </c>
      <c r="H2278" s="1" t="s">
        <v>385</v>
      </c>
      <c r="I2278" s="61">
        <v>29</v>
      </c>
      <c r="J2278" s="61">
        <v>7.2</v>
      </c>
      <c r="K2278" s="61">
        <v>9</v>
      </c>
      <c r="L2278" s="69">
        <f t="shared" si="447"/>
        <v>2.0880000000000001</v>
      </c>
      <c r="M2278" s="69">
        <f t="shared" si="448"/>
        <v>2.61</v>
      </c>
      <c r="N2278" s="56">
        <f>INDEX(Rate_Chart!$A$1:$AK$127,MATCH(Data!J2278,Rate_Chart!$A$1:$A$127,0),MATCH(Data!K2278,Rate_Chart!$A$1:$AK$1,0))</f>
        <v>60.120000000000005</v>
      </c>
      <c r="O2278" s="57">
        <f t="shared" si="449"/>
        <v>1743.48</v>
      </c>
      <c r="P2278" s="58">
        <f t="shared" si="450"/>
        <v>455.4545454545455</v>
      </c>
      <c r="Q2278" s="58">
        <f t="shared" si="451"/>
        <v>303.63636363636368</v>
      </c>
      <c r="R2278" s="66">
        <f t="shared" si="452"/>
        <v>30.510900000000003</v>
      </c>
      <c r="S2278" s="64">
        <f t="shared" si="453"/>
        <v>108.75</v>
      </c>
      <c r="T2278" s="66">
        <f t="shared" si="454"/>
        <v>1882.7409</v>
      </c>
      <c r="U2278" s="68">
        <f t="shared" si="455"/>
        <v>64.9221</v>
      </c>
      <c r="V2278" s="68">
        <f t="shared" si="456"/>
        <v>491.83409090909089</v>
      </c>
      <c r="W2278" s="68">
        <f t="shared" si="457"/>
        <v>327.88939393939393</v>
      </c>
    </row>
    <row r="2279" spans="1:23" x14ac:dyDescent="0.25">
      <c r="A2279" s="1" t="s">
        <v>921</v>
      </c>
      <c r="B2279" s="1" t="s">
        <v>395</v>
      </c>
      <c r="C2279" s="1" t="s">
        <v>589</v>
      </c>
      <c r="D2279" s="1" t="s">
        <v>593</v>
      </c>
      <c r="E2279" s="1" t="s">
        <v>868</v>
      </c>
      <c r="F2279" s="62" t="str">
        <f t="shared" si="446"/>
        <v>64508</v>
      </c>
      <c r="G2279" s="255">
        <v>10620010</v>
      </c>
      <c r="H2279" s="1" t="s">
        <v>386</v>
      </c>
      <c r="I2279" s="61">
        <v>11</v>
      </c>
      <c r="J2279" s="61">
        <v>4.2</v>
      </c>
      <c r="K2279" s="61">
        <v>8.5</v>
      </c>
      <c r="L2279" s="69">
        <f t="shared" si="447"/>
        <v>0.46200000000000002</v>
      </c>
      <c r="M2279" s="69">
        <f t="shared" si="448"/>
        <v>0.93500000000000005</v>
      </c>
      <c r="N2279" s="56">
        <f>INDEX(Rate_Chart!$A$1:$AK$127,MATCH(Data!J2279,Rate_Chart!$A$1:$A$127,0),MATCH(Data!K2279,Rate_Chart!$A$1:$AK$1,0))</f>
        <v>41.145181500000007</v>
      </c>
      <c r="O2279" s="57">
        <f t="shared" si="449"/>
        <v>452.59699650000005</v>
      </c>
      <c r="P2279" s="58">
        <f t="shared" si="450"/>
        <v>417.01197466216217</v>
      </c>
      <c r="Q2279" s="58">
        <f t="shared" si="451"/>
        <v>278.00798310810814</v>
      </c>
      <c r="R2279" s="66">
        <f t="shared" si="452"/>
        <v>7.9204474387500019</v>
      </c>
      <c r="S2279" s="64">
        <f t="shared" si="453"/>
        <v>41.25</v>
      </c>
      <c r="T2279" s="66">
        <f t="shared" si="454"/>
        <v>501.76744393875003</v>
      </c>
      <c r="U2279" s="68">
        <f t="shared" si="455"/>
        <v>45.615222176250001</v>
      </c>
      <c r="V2279" s="68">
        <f t="shared" si="456"/>
        <v>462.31644097550668</v>
      </c>
      <c r="W2279" s="68">
        <f t="shared" si="457"/>
        <v>308.21096065033777</v>
      </c>
    </row>
    <row r="2280" spans="1:23" x14ac:dyDescent="0.25">
      <c r="A2280" s="1" t="s">
        <v>902</v>
      </c>
      <c r="B2280" s="1" t="s">
        <v>394</v>
      </c>
      <c r="C2280" s="1" t="s">
        <v>589</v>
      </c>
      <c r="D2280" s="1" t="s">
        <v>593</v>
      </c>
      <c r="E2280" s="1" t="s">
        <v>868</v>
      </c>
      <c r="F2280" s="62" t="str">
        <f t="shared" si="446"/>
        <v>64508</v>
      </c>
      <c r="G2280" s="255">
        <v>10620010</v>
      </c>
      <c r="H2280" s="1" t="s">
        <v>385</v>
      </c>
      <c r="I2280" s="61">
        <v>32</v>
      </c>
      <c r="J2280" s="61">
        <v>7.1</v>
      </c>
      <c r="K2280" s="61">
        <v>9</v>
      </c>
      <c r="L2280" s="69">
        <f t="shared" si="447"/>
        <v>2.2719999999999998</v>
      </c>
      <c r="M2280" s="69">
        <f t="shared" si="448"/>
        <v>2.88</v>
      </c>
      <c r="N2280" s="56">
        <f>INDEX(Rate_Chart!$A$1:$AK$127,MATCH(Data!J2280,Rate_Chart!$A$1:$A$127,0),MATCH(Data!K2280,Rate_Chart!$A$1:$AK$1,0))</f>
        <v>59.284999999999997</v>
      </c>
      <c r="O2280" s="57">
        <f t="shared" si="449"/>
        <v>1897.12</v>
      </c>
      <c r="P2280" s="58">
        <f t="shared" si="450"/>
        <v>452.55725190839689</v>
      </c>
      <c r="Q2280" s="58">
        <f t="shared" si="451"/>
        <v>301.70483460559791</v>
      </c>
      <c r="R2280" s="66">
        <f t="shared" si="452"/>
        <v>33.199600000000004</v>
      </c>
      <c r="S2280" s="64">
        <f t="shared" si="453"/>
        <v>120</v>
      </c>
      <c r="T2280" s="66">
        <f t="shared" si="454"/>
        <v>2050.3195999999998</v>
      </c>
      <c r="U2280" s="68">
        <f t="shared" si="455"/>
        <v>64.072487499999994</v>
      </c>
      <c r="V2280" s="68">
        <f t="shared" si="456"/>
        <v>489.10295801526712</v>
      </c>
      <c r="W2280" s="68">
        <f t="shared" si="457"/>
        <v>326.06863867684473</v>
      </c>
    </row>
    <row r="2281" spans="1:23" x14ac:dyDescent="0.25">
      <c r="A2281" s="1" t="s">
        <v>902</v>
      </c>
      <c r="B2281" s="1" t="s">
        <v>394</v>
      </c>
      <c r="C2281" s="1" t="s">
        <v>589</v>
      </c>
      <c r="D2281" s="1" t="s">
        <v>593</v>
      </c>
      <c r="E2281" s="1" t="s">
        <v>868</v>
      </c>
      <c r="F2281" s="62" t="str">
        <f t="shared" si="446"/>
        <v>64508</v>
      </c>
      <c r="G2281" s="255">
        <v>10620010</v>
      </c>
      <c r="H2281" s="1" t="s">
        <v>386</v>
      </c>
      <c r="I2281" s="61">
        <v>27</v>
      </c>
      <c r="J2281" s="61">
        <v>3.9</v>
      </c>
      <c r="K2281" s="61">
        <v>8.4</v>
      </c>
      <c r="L2281" s="69">
        <f t="shared" si="447"/>
        <v>1.0529999999999999</v>
      </c>
      <c r="M2281" s="69">
        <f t="shared" si="448"/>
        <v>2.2680000000000002</v>
      </c>
      <c r="N2281" s="56">
        <f>INDEX(Rate_Chart!$A$1:$AK$127,MATCH(Data!J2281,Rate_Chart!$A$1:$A$127,0),MATCH(Data!K2281,Rate_Chart!$A$1:$AK$1,0))</f>
        <v>39.616167600000011</v>
      </c>
      <c r="O2281" s="57">
        <f t="shared" si="449"/>
        <v>1069.6365252000003</v>
      </c>
      <c r="P2281" s="58">
        <f t="shared" si="450"/>
        <v>417.01229052631589</v>
      </c>
      <c r="Q2281" s="58">
        <f t="shared" si="451"/>
        <v>278.0081936842106</v>
      </c>
      <c r="R2281" s="66">
        <f t="shared" si="452"/>
        <v>18.718639191000008</v>
      </c>
      <c r="S2281" s="64">
        <f t="shared" si="453"/>
        <v>101.25</v>
      </c>
      <c r="T2281" s="66">
        <f t="shared" si="454"/>
        <v>1189.6051643910002</v>
      </c>
      <c r="U2281" s="68">
        <f t="shared" si="455"/>
        <v>44.05945053300001</v>
      </c>
      <c r="V2281" s="68">
        <f t="shared" si="456"/>
        <v>463.78368982105275</v>
      </c>
      <c r="W2281" s="68">
        <f t="shared" si="457"/>
        <v>309.18912654736852</v>
      </c>
    </row>
    <row r="2282" spans="1:23" x14ac:dyDescent="0.25">
      <c r="A2282" s="1" t="s">
        <v>902</v>
      </c>
      <c r="B2282" s="1" t="s">
        <v>395</v>
      </c>
      <c r="C2282" s="1" t="s">
        <v>589</v>
      </c>
      <c r="D2282" s="1" t="s">
        <v>593</v>
      </c>
      <c r="E2282" s="1" t="s">
        <v>868</v>
      </c>
      <c r="F2282" s="62" t="str">
        <f t="shared" si="446"/>
        <v>64508</v>
      </c>
      <c r="G2282" s="255">
        <v>10620010</v>
      </c>
      <c r="H2282" s="1" t="s">
        <v>385</v>
      </c>
      <c r="I2282" s="61">
        <v>26</v>
      </c>
      <c r="J2282" s="61">
        <v>7.1</v>
      </c>
      <c r="K2282" s="61">
        <v>9</v>
      </c>
      <c r="L2282" s="69">
        <f t="shared" si="447"/>
        <v>1.8459999999999999</v>
      </c>
      <c r="M2282" s="69">
        <f t="shared" si="448"/>
        <v>2.34</v>
      </c>
      <c r="N2282" s="56">
        <f>INDEX(Rate_Chart!$A$1:$AK$127,MATCH(Data!J2282,Rate_Chart!$A$1:$A$127,0),MATCH(Data!K2282,Rate_Chart!$A$1:$AK$1,0))</f>
        <v>59.284999999999997</v>
      </c>
      <c r="O2282" s="57">
        <f t="shared" si="449"/>
        <v>1541.4099999999999</v>
      </c>
      <c r="P2282" s="58">
        <f t="shared" si="450"/>
        <v>452.55725190839689</v>
      </c>
      <c r="Q2282" s="58">
        <f t="shared" si="451"/>
        <v>301.70483460559791</v>
      </c>
      <c r="R2282" s="66">
        <f t="shared" si="452"/>
        <v>26.974675000000001</v>
      </c>
      <c r="S2282" s="64">
        <f t="shared" si="453"/>
        <v>97.5</v>
      </c>
      <c r="T2282" s="66">
        <f t="shared" si="454"/>
        <v>1665.8846749999998</v>
      </c>
      <c r="U2282" s="68">
        <f t="shared" si="455"/>
        <v>64.072487499999994</v>
      </c>
      <c r="V2282" s="68">
        <f t="shared" si="456"/>
        <v>489.10295801526712</v>
      </c>
      <c r="W2282" s="68">
        <f t="shared" si="457"/>
        <v>326.06863867684473</v>
      </c>
    </row>
    <row r="2283" spans="1:23" x14ac:dyDescent="0.25">
      <c r="A2283" s="1" t="s">
        <v>902</v>
      </c>
      <c r="B2283" s="1" t="s">
        <v>395</v>
      </c>
      <c r="C2283" s="1" t="s">
        <v>589</v>
      </c>
      <c r="D2283" s="1" t="s">
        <v>593</v>
      </c>
      <c r="E2283" s="1" t="s">
        <v>868</v>
      </c>
      <c r="F2283" s="62" t="str">
        <f t="shared" si="446"/>
        <v>64508</v>
      </c>
      <c r="G2283" s="255">
        <v>10620010</v>
      </c>
      <c r="H2283" s="1" t="s">
        <v>386</v>
      </c>
      <c r="I2283" s="61">
        <v>18</v>
      </c>
      <c r="J2283" s="61">
        <v>4</v>
      </c>
      <c r="K2283" s="61">
        <v>8.5</v>
      </c>
      <c r="L2283" s="69">
        <f t="shared" si="447"/>
        <v>0.72</v>
      </c>
      <c r="M2283" s="69">
        <f t="shared" si="448"/>
        <v>1.53</v>
      </c>
      <c r="N2283" s="56">
        <f>INDEX(Rate_Chart!$A$1:$AK$127,MATCH(Data!J2283,Rate_Chart!$A$1:$A$127,0),MATCH(Data!K2283,Rate_Chart!$A$1:$AK$1,0))</f>
        <v>40.311181500000004</v>
      </c>
      <c r="O2283" s="57">
        <f t="shared" si="449"/>
        <v>725.60126700000001</v>
      </c>
      <c r="P2283" s="58">
        <f t="shared" si="450"/>
        <v>417.0122224137931</v>
      </c>
      <c r="Q2283" s="58">
        <f t="shared" si="451"/>
        <v>278.00814827586208</v>
      </c>
      <c r="R2283" s="66">
        <f t="shared" si="452"/>
        <v>12.698022172500002</v>
      </c>
      <c r="S2283" s="64">
        <f t="shared" si="453"/>
        <v>67.5</v>
      </c>
      <c r="T2283" s="66">
        <f t="shared" si="454"/>
        <v>805.79928917250004</v>
      </c>
      <c r="U2283" s="68">
        <f t="shared" si="455"/>
        <v>44.766627176250005</v>
      </c>
      <c r="V2283" s="68">
        <f t="shared" si="456"/>
        <v>463.10303975431032</v>
      </c>
      <c r="W2283" s="68">
        <f t="shared" si="457"/>
        <v>308.7353598362069</v>
      </c>
    </row>
    <row r="2284" spans="1:23" x14ac:dyDescent="0.25">
      <c r="A2284" s="1" t="s">
        <v>903</v>
      </c>
      <c r="B2284" s="1" t="s">
        <v>394</v>
      </c>
      <c r="C2284" s="1" t="s">
        <v>589</v>
      </c>
      <c r="D2284" s="1" t="s">
        <v>593</v>
      </c>
      <c r="E2284" s="1" t="s">
        <v>868</v>
      </c>
      <c r="F2284" s="62" t="str">
        <f t="shared" si="446"/>
        <v>64508</v>
      </c>
      <c r="G2284" s="255">
        <v>10620010</v>
      </c>
      <c r="H2284" s="1" t="s">
        <v>385</v>
      </c>
      <c r="I2284" s="61">
        <v>32</v>
      </c>
      <c r="J2284" s="61">
        <v>7.5</v>
      </c>
      <c r="K2284" s="61">
        <v>9</v>
      </c>
      <c r="L2284" s="69">
        <f t="shared" si="447"/>
        <v>2.4</v>
      </c>
      <c r="M2284" s="69">
        <f t="shared" si="448"/>
        <v>2.88</v>
      </c>
      <c r="N2284" s="56">
        <f>INDEX(Rate_Chart!$A$1:$AK$127,MATCH(Data!J2284,Rate_Chart!$A$1:$A$127,0),MATCH(Data!K2284,Rate_Chart!$A$1:$AK$1,0))</f>
        <v>62.625</v>
      </c>
      <c r="O2284" s="57">
        <f t="shared" si="449"/>
        <v>2004</v>
      </c>
      <c r="P2284" s="58">
        <f t="shared" si="450"/>
        <v>463.88888888888886</v>
      </c>
      <c r="Q2284" s="58">
        <f t="shared" si="451"/>
        <v>309.25925925925924</v>
      </c>
      <c r="R2284" s="66">
        <f t="shared" si="452"/>
        <v>35.07</v>
      </c>
      <c r="S2284" s="64">
        <f t="shared" si="453"/>
        <v>120</v>
      </c>
      <c r="T2284" s="66">
        <f t="shared" si="454"/>
        <v>2159.0700000000002</v>
      </c>
      <c r="U2284" s="68">
        <f t="shared" si="455"/>
        <v>67.470937500000005</v>
      </c>
      <c r="V2284" s="68">
        <f t="shared" si="456"/>
        <v>499.78472222222223</v>
      </c>
      <c r="W2284" s="68">
        <f t="shared" si="457"/>
        <v>333.18981481481484</v>
      </c>
    </row>
    <row r="2285" spans="1:23" x14ac:dyDescent="0.25">
      <c r="A2285" s="1" t="s">
        <v>903</v>
      </c>
      <c r="B2285" s="1" t="s">
        <v>394</v>
      </c>
      <c r="C2285" s="1" t="s">
        <v>589</v>
      </c>
      <c r="D2285" s="1" t="s">
        <v>593</v>
      </c>
      <c r="E2285" s="1" t="s">
        <v>868</v>
      </c>
      <c r="F2285" s="62" t="str">
        <f t="shared" si="446"/>
        <v>64508</v>
      </c>
      <c r="G2285" s="255">
        <v>10620010</v>
      </c>
      <c r="H2285" s="1" t="s">
        <v>386</v>
      </c>
      <c r="I2285" s="61">
        <v>30</v>
      </c>
      <c r="J2285" s="61">
        <v>3.9</v>
      </c>
      <c r="K2285" s="61">
        <v>8.5</v>
      </c>
      <c r="L2285" s="69">
        <f t="shared" si="447"/>
        <v>1.17</v>
      </c>
      <c r="M2285" s="69">
        <f t="shared" si="448"/>
        <v>2.5499999999999998</v>
      </c>
      <c r="N2285" s="56">
        <f>INDEX(Rate_Chart!$A$1:$AK$127,MATCH(Data!J2285,Rate_Chart!$A$1:$A$127,0),MATCH(Data!K2285,Rate_Chart!$A$1:$AK$1,0))</f>
        <v>39.894181500000002</v>
      </c>
      <c r="O2285" s="57">
        <f t="shared" si="449"/>
        <v>1196.8254449999999</v>
      </c>
      <c r="P2285" s="58">
        <f t="shared" si="450"/>
        <v>417.01235017421601</v>
      </c>
      <c r="Q2285" s="58">
        <f t="shared" si="451"/>
        <v>278.00823344947736</v>
      </c>
      <c r="R2285" s="66">
        <f t="shared" si="452"/>
        <v>20.944445287500002</v>
      </c>
      <c r="S2285" s="64">
        <f t="shared" si="453"/>
        <v>112.5</v>
      </c>
      <c r="T2285" s="66">
        <f t="shared" si="454"/>
        <v>1330.2698902874999</v>
      </c>
      <c r="U2285" s="68">
        <f t="shared" si="455"/>
        <v>44.342329676249996</v>
      </c>
      <c r="V2285" s="68">
        <f t="shared" si="456"/>
        <v>463.50867257404173</v>
      </c>
      <c r="W2285" s="68">
        <f t="shared" si="457"/>
        <v>309.0057817160278</v>
      </c>
    </row>
    <row r="2286" spans="1:23" x14ac:dyDescent="0.25">
      <c r="A2286" s="1" t="s">
        <v>903</v>
      </c>
      <c r="B2286" s="1" t="s">
        <v>395</v>
      </c>
      <c r="C2286" s="1" t="s">
        <v>589</v>
      </c>
      <c r="D2286" s="1" t="s">
        <v>593</v>
      </c>
      <c r="E2286" s="1" t="s">
        <v>868</v>
      </c>
      <c r="F2286" s="62" t="str">
        <f t="shared" si="446"/>
        <v>64508</v>
      </c>
      <c r="G2286" s="255">
        <v>10620010</v>
      </c>
      <c r="H2286" s="1" t="s">
        <v>385</v>
      </c>
      <c r="I2286" s="61">
        <v>23</v>
      </c>
      <c r="J2286" s="61">
        <v>7.3</v>
      </c>
      <c r="K2286" s="61">
        <v>9</v>
      </c>
      <c r="L2286" s="69">
        <f t="shared" si="447"/>
        <v>1.679</v>
      </c>
      <c r="M2286" s="69">
        <f t="shared" si="448"/>
        <v>2.0699999999999998</v>
      </c>
      <c r="N2286" s="56">
        <f>INDEX(Rate_Chart!$A$1:$AK$127,MATCH(Data!J2286,Rate_Chart!$A$1:$A$127,0),MATCH(Data!K2286,Rate_Chart!$A$1:$AK$1,0))</f>
        <v>60.954999999999998</v>
      </c>
      <c r="O2286" s="57">
        <f t="shared" si="449"/>
        <v>1401.9649999999999</v>
      </c>
      <c r="P2286" s="58">
        <f t="shared" si="450"/>
        <v>458.30827067669168</v>
      </c>
      <c r="Q2286" s="58">
        <f t="shared" si="451"/>
        <v>305.53884711779443</v>
      </c>
      <c r="R2286" s="66">
        <f t="shared" si="452"/>
        <v>24.534387500000001</v>
      </c>
      <c r="S2286" s="64">
        <f t="shared" si="453"/>
        <v>86.25</v>
      </c>
      <c r="T2286" s="66">
        <f t="shared" si="454"/>
        <v>1512.7493875</v>
      </c>
      <c r="U2286" s="68">
        <f t="shared" si="455"/>
        <v>65.771712500000007</v>
      </c>
      <c r="V2286" s="68">
        <f t="shared" si="456"/>
        <v>494.52415413533839</v>
      </c>
      <c r="W2286" s="68">
        <f t="shared" si="457"/>
        <v>329.68276942355891</v>
      </c>
    </row>
    <row r="2287" spans="1:23" x14ac:dyDescent="0.25">
      <c r="A2287" s="1" t="s">
        <v>903</v>
      </c>
      <c r="B2287" s="1" t="s">
        <v>395</v>
      </c>
      <c r="C2287" s="1" t="s">
        <v>589</v>
      </c>
      <c r="D2287" s="1" t="s">
        <v>593</v>
      </c>
      <c r="E2287" s="1" t="s">
        <v>868</v>
      </c>
      <c r="F2287" s="62" t="str">
        <f t="shared" si="446"/>
        <v>64508</v>
      </c>
      <c r="G2287" s="255">
        <v>10620010</v>
      </c>
      <c r="H2287" s="1" t="s">
        <v>386</v>
      </c>
      <c r="I2287" s="61">
        <v>11</v>
      </c>
      <c r="J2287" s="61">
        <v>3.9</v>
      </c>
      <c r="K2287" s="61">
        <v>8.4</v>
      </c>
      <c r="L2287" s="69">
        <f t="shared" si="447"/>
        <v>0.42899999999999999</v>
      </c>
      <c r="M2287" s="69">
        <f t="shared" si="448"/>
        <v>0.92400000000000004</v>
      </c>
      <c r="N2287" s="56">
        <f>INDEX(Rate_Chart!$A$1:$AK$127,MATCH(Data!J2287,Rate_Chart!$A$1:$A$127,0),MATCH(Data!K2287,Rate_Chart!$A$1:$AK$1,0))</f>
        <v>39.616167600000011</v>
      </c>
      <c r="O2287" s="57">
        <f t="shared" si="449"/>
        <v>435.7778436000001</v>
      </c>
      <c r="P2287" s="58">
        <f t="shared" si="450"/>
        <v>417.01229052631589</v>
      </c>
      <c r="Q2287" s="58">
        <f t="shared" si="451"/>
        <v>278.0081936842106</v>
      </c>
      <c r="R2287" s="66">
        <f t="shared" si="452"/>
        <v>7.6261122630000022</v>
      </c>
      <c r="S2287" s="64">
        <f t="shared" si="453"/>
        <v>41.25</v>
      </c>
      <c r="T2287" s="66">
        <f t="shared" si="454"/>
        <v>484.65395586300008</v>
      </c>
      <c r="U2287" s="68">
        <f t="shared" si="455"/>
        <v>44.05945053300001</v>
      </c>
      <c r="V2287" s="68">
        <f t="shared" si="456"/>
        <v>463.78368982105275</v>
      </c>
      <c r="W2287" s="68">
        <f t="shared" si="457"/>
        <v>309.18912654736852</v>
      </c>
    </row>
    <row r="2288" spans="1:23" x14ac:dyDescent="0.25">
      <c r="A2288" s="1" t="s">
        <v>904</v>
      </c>
      <c r="B2288" s="1" t="s">
        <v>394</v>
      </c>
      <c r="C2288" s="1" t="s">
        <v>589</v>
      </c>
      <c r="D2288" s="1" t="s">
        <v>593</v>
      </c>
      <c r="E2288" s="1" t="s">
        <v>868</v>
      </c>
      <c r="F2288" s="62" t="str">
        <f t="shared" si="446"/>
        <v>64508</v>
      </c>
      <c r="G2288" s="255">
        <v>10620010</v>
      </c>
      <c r="H2288" s="1" t="s">
        <v>385</v>
      </c>
      <c r="I2288" s="61">
        <v>33</v>
      </c>
      <c r="J2288" s="61">
        <v>7.5</v>
      </c>
      <c r="K2288" s="61">
        <v>9</v>
      </c>
      <c r="L2288" s="69">
        <f t="shared" si="447"/>
        <v>2.4750000000000001</v>
      </c>
      <c r="M2288" s="69">
        <f t="shared" si="448"/>
        <v>2.97</v>
      </c>
      <c r="N2288" s="56">
        <f>INDEX(Rate_Chart!$A$1:$AK$127,MATCH(Data!J2288,Rate_Chart!$A$1:$A$127,0),MATCH(Data!K2288,Rate_Chart!$A$1:$AK$1,0))</f>
        <v>62.625</v>
      </c>
      <c r="O2288" s="57">
        <f t="shared" si="449"/>
        <v>2066.625</v>
      </c>
      <c r="P2288" s="58">
        <f t="shared" si="450"/>
        <v>463.88888888888886</v>
      </c>
      <c r="Q2288" s="58">
        <f t="shared" si="451"/>
        <v>309.25925925925924</v>
      </c>
      <c r="R2288" s="66">
        <f t="shared" si="452"/>
        <v>36.165937500000005</v>
      </c>
      <c r="S2288" s="64">
        <f t="shared" si="453"/>
        <v>123.75</v>
      </c>
      <c r="T2288" s="66">
        <f t="shared" si="454"/>
        <v>2226.5409374999999</v>
      </c>
      <c r="U2288" s="68">
        <f t="shared" si="455"/>
        <v>67.470937499999991</v>
      </c>
      <c r="V2288" s="68">
        <f t="shared" si="456"/>
        <v>499.78472222222211</v>
      </c>
      <c r="W2288" s="68">
        <f t="shared" si="457"/>
        <v>333.18981481481472</v>
      </c>
    </row>
    <row r="2289" spans="1:23" x14ac:dyDescent="0.25">
      <c r="A2289" s="1" t="s">
        <v>904</v>
      </c>
      <c r="B2289" s="1" t="s">
        <v>394</v>
      </c>
      <c r="C2289" s="1" t="s">
        <v>589</v>
      </c>
      <c r="D2289" s="1" t="s">
        <v>593</v>
      </c>
      <c r="E2289" s="1" t="s">
        <v>868</v>
      </c>
      <c r="F2289" s="62" t="str">
        <f t="shared" si="446"/>
        <v>64508</v>
      </c>
      <c r="G2289" s="255">
        <v>10620010</v>
      </c>
      <c r="H2289" s="1" t="s">
        <v>386</v>
      </c>
      <c r="I2289" s="61">
        <v>30</v>
      </c>
      <c r="J2289" s="61">
        <v>4.2</v>
      </c>
      <c r="K2289" s="61">
        <v>8.5</v>
      </c>
      <c r="L2289" s="69">
        <f t="shared" si="447"/>
        <v>1.26</v>
      </c>
      <c r="M2289" s="69">
        <f t="shared" si="448"/>
        <v>2.5499999999999998</v>
      </c>
      <c r="N2289" s="56">
        <f>INDEX(Rate_Chart!$A$1:$AK$127,MATCH(Data!J2289,Rate_Chart!$A$1:$A$127,0),MATCH(Data!K2289,Rate_Chart!$A$1:$AK$1,0))</f>
        <v>41.145181500000007</v>
      </c>
      <c r="O2289" s="57">
        <f t="shared" si="449"/>
        <v>1234.3554450000001</v>
      </c>
      <c r="P2289" s="58">
        <f t="shared" si="450"/>
        <v>417.01197466216217</v>
      </c>
      <c r="Q2289" s="58">
        <f t="shared" si="451"/>
        <v>278.00798310810814</v>
      </c>
      <c r="R2289" s="66">
        <f t="shared" si="452"/>
        <v>21.601220287500006</v>
      </c>
      <c r="S2289" s="64">
        <f t="shared" si="453"/>
        <v>112.5</v>
      </c>
      <c r="T2289" s="66">
        <f t="shared" si="454"/>
        <v>1368.4566652875001</v>
      </c>
      <c r="U2289" s="68">
        <f t="shared" si="455"/>
        <v>45.615222176250001</v>
      </c>
      <c r="V2289" s="68">
        <f t="shared" si="456"/>
        <v>462.31644097550668</v>
      </c>
      <c r="W2289" s="68">
        <f t="shared" si="457"/>
        <v>308.21096065033777</v>
      </c>
    </row>
    <row r="2290" spans="1:23" x14ac:dyDescent="0.25">
      <c r="A2290" s="1" t="s">
        <v>904</v>
      </c>
      <c r="B2290" s="1" t="s">
        <v>395</v>
      </c>
      <c r="C2290" s="1" t="s">
        <v>589</v>
      </c>
      <c r="D2290" s="1" t="s">
        <v>593</v>
      </c>
      <c r="E2290" s="1" t="s">
        <v>868</v>
      </c>
      <c r="F2290" s="62" t="str">
        <f t="shared" si="446"/>
        <v>64508</v>
      </c>
      <c r="G2290" s="255">
        <v>10620010</v>
      </c>
      <c r="H2290" s="1" t="s">
        <v>385</v>
      </c>
      <c r="I2290" s="61">
        <v>29</v>
      </c>
      <c r="J2290" s="61">
        <v>7.5</v>
      </c>
      <c r="K2290" s="61">
        <v>9</v>
      </c>
      <c r="L2290" s="69">
        <f t="shared" si="447"/>
        <v>2.1749999999999998</v>
      </c>
      <c r="M2290" s="69">
        <f t="shared" si="448"/>
        <v>2.61</v>
      </c>
      <c r="N2290" s="56">
        <f>INDEX(Rate_Chart!$A$1:$AK$127,MATCH(Data!J2290,Rate_Chart!$A$1:$A$127,0),MATCH(Data!K2290,Rate_Chart!$A$1:$AK$1,0))</f>
        <v>62.625</v>
      </c>
      <c r="O2290" s="57">
        <f t="shared" si="449"/>
        <v>1816.125</v>
      </c>
      <c r="P2290" s="58">
        <f t="shared" si="450"/>
        <v>463.88888888888886</v>
      </c>
      <c r="Q2290" s="58">
        <f t="shared" si="451"/>
        <v>309.25925925925924</v>
      </c>
      <c r="R2290" s="66">
        <f t="shared" si="452"/>
        <v>31.782187500000003</v>
      </c>
      <c r="S2290" s="64">
        <f t="shared" si="453"/>
        <v>108.75</v>
      </c>
      <c r="T2290" s="66">
        <f t="shared" si="454"/>
        <v>1956.6571875</v>
      </c>
      <c r="U2290" s="68">
        <f t="shared" si="455"/>
        <v>67.470937500000005</v>
      </c>
      <c r="V2290" s="68">
        <f t="shared" si="456"/>
        <v>499.78472222222223</v>
      </c>
      <c r="W2290" s="68">
        <f t="shared" si="457"/>
        <v>333.18981481481484</v>
      </c>
    </row>
    <row r="2291" spans="1:23" x14ac:dyDescent="0.25">
      <c r="A2291" s="1" t="s">
        <v>904</v>
      </c>
      <c r="B2291" s="1" t="s">
        <v>395</v>
      </c>
      <c r="C2291" s="1" t="s">
        <v>589</v>
      </c>
      <c r="D2291" s="1" t="s">
        <v>593</v>
      </c>
      <c r="E2291" s="1" t="s">
        <v>868</v>
      </c>
      <c r="F2291" s="62" t="str">
        <f t="shared" si="446"/>
        <v>64508</v>
      </c>
      <c r="G2291" s="255">
        <v>10620010</v>
      </c>
      <c r="H2291" s="1" t="s">
        <v>386</v>
      </c>
      <c r="I2291" s="61">
        <v>15</v>
      </c>
      <c r="J2291" s="61">
        <v>3.8</v>
      </c>
      <c r="K2291" s="61">
        <v>8.1999999999999993</v>
      </c>
      <c r="L2291" s="69">
        <f t="shared" si="447"/>
        <v>0.56999999999999995</v>
      </c>
      <c r="M2291" s="69">
        <f t="shared" si="448"/>
        <v>1.2299999999999998</v>
      </c>
      <c r="N2291" s="56">
        <f>INDEX(Rate_Chart!$A$1:$AK$127,MATCH(Data!J2291,Rate_Chart!$A$1:$A$127,0),MATCH(Data!K2291,Rate_Chart!$A$1:$AK$1,0))</f>
        <v>38.6431398</v>
      </c>
      <c r="O2291" s="57">
        <f t="shared" si="449"/>
        <v>579.64709700000003</v>
      </c>
      <c r="P2291" s="58">
        <f t="shared" si="450"/>
        <v>417.01230000000004</v>
      </c>
      <c r="Q2291" s="58">
        <f t="shared" si="451"/>
        <v>278.00820000000004</v>
      </c>
      <c r="R2291" s="66">
        <f t="shared" si="452"/>
        <v>10.143824197500001</v>
      </c>
      <c r="S2291" s="64">
        <f t="shared" si="453"/>
        <v>56.25</v>
      </c>
      <c r="T2291" s="66">
        <f t="shared" si="454"/>
        <v>646.04092119749998</v>
      </c>
      <c r="U2291" s="68">
        <f t="shared" si="455"/>
        <v>43.069394746500002</v>
      </c>
      <c r="V2291" s="68">
        <f t="shared" si="456"/>
        <v>464.77764114928061</v>
      </c>
      <c r="W2291" s="68">
        <f t="shared" si="457"/>
        <v>309.85176076618706</v>
      </c>
    </row>
    <row r="2292" spans="1:23" x14ac:dyDescent="0.25">
      <c r="A2292" s="1" t="s">
        <v>905</v>
      </c>
      <c r="B2292" s="1" t="s">
        <v>394</v>
      </c>
      <c r="C2292" s="1" t="s">
        <v>589</v>
      </c>
      <c r="D2292" s="1" t="s">
        <v>593</v>
      </c>
      <c r="E2292" s="1" t="s">
        <v>868</v>
      </c>
      <c r="F2292" s="62" t="str">
        <f t="shared" si="446"/>
        <v>64508</v>
      </c>
      <c r="G2292" s="255">
        <v>10620010</v>
      </c>
      <c r="H2292" s="1" t="s">
        <v>385</v>
      </c>
      <c r="I2292" s="61">
        <v>28</v>
      </c>
      <c r="J2292" s="61">
        <v>7.7</v>
      </c>
      <c r="K2292" s="61">
        <v>9</v>
      </c>
      <c r="L2292" s="69">
        <f t="shared" si="447"/>
        <v>2.1560000000000001</v>
      </c>
      <c r="M2292" s="69">
        <f t="shared" si="448"/>
        <v>2.52</v>
      </c>
      <c r="N2292" s="56">
        <f>INDEX(Rate_Chart!$A$1:$AK$127,MATCH(Data!J2292,Rate_Chart!$A$1:$A$127,0),MATCH(Data!K2292,Rate_Chart!$A$1:$AK$1,0))</f>
        <v>64.295000000000002</v>
      </c>
      <c r="O2292" s="57">
        <f t="shared" si="449"/>
        <v>1800.26</v>
      </c>
      <c r="P2292" s="58">
        <f t="shared" si="450"/>
        <v>469.30656934306569</v>
      </c>
      <c r="Q2292" s="58">
        <f t="shared" si="451"/>
        <v>312.87104622871044</v>
      </c>
      <c r="R2292" s="66">
        <f t="shared" si="452"/>
        <v>31.504550000000002</v>
      </c>
      <c r="S2292" s="64">
        <f t="shared" si="453"/>
        <v>105</v>
      </c>
      <c r="T2292" s="66">
        <f t="shared" si="454"/>
        <v>1936.7645499999999</v>
      </c>
      <c r="U2292" s="68">
        <f t="shared" si="455"/>
        <v>69.170162499999989</v>
      </c>
      <c r="V2292" s="68">
        <f t="shared" si="456"/>
        <v>504.89169708029186</v>
      </c>
      <c r="W2292" s="68">
        <f t="shared" si="457"/>
        <v>336.59446472019459</v>
      </c>
    </row>
    <row r="2293" spans="1:23" x14ac:dyDescent="0.25">
      <c r="A2293" s="1" t="s">
        <v>905</v>
      </c>
      <c r="B2293" s="1" t="s">
        <v>394</v>
      </c>
      <c r="C2293" s="1" t="s">
        <v>589</v>
      </c>
      <c r="D2293" s="1" t="s">
        <v>593</v>
      </c>
      <c r="E2293" s="1" t="s">
        <v>868</v>
      </c>
      <c r="F2293" s="62" t="str">
        <f t="shared" si="446"/>
        <v>64508</v>
      </c>
      <c r="G2293" s="255">
        <v>10620010</v>
      </c>
      <c r="H2293" s="1" t="s">
        <v>386</v>
      </c>
      <c r="I2293" s="61">
        <v>29</v>
      </c>
      <c r="J2293" s="61">
        <v>4.0999999999999996</v>
      </c>
      <c r="K2293" s="61">
        <v>8.3000000000000007</v>
      </c>
      <c r="L2293" s="69">
        <f t="shared" si="447"/>
        <v>1.1889999999999998</v>
      </c>
      <c r="M2293" s="69">
        <f t="shared" si="448"/>
        <v>2.407</v>
      </c>
      <c r="N2293" s="56">
        <f>INDEX(Rate_Chart!$A$1:$AK$127,MATCH(Data!J2293,Rate_Chart!$A$1:$A$127,0),MATCH(Data!K2293,Rate_Chart!$A$1:$AK$1,0))</f>
        <v>40.172153700000003</v>
      </c>
      <c r="O2293" s="57">
        <f t="shared" si="449"/>
        <v>1164.9924573000001</v>
      </c>
      <c r="P2293" s="58">
        <f t="shared" si="450"/>
        <v>417.01197612456752</v>
      </c>
      <c r="Q2293" s="58">
        <f t="shared" si="451"/>
        <v>278.00798408304502</v>
      </c>
      <c r="R2293" s="66">
        <f t="shared" si="452"/>
        <v>20.387368002750001</v>
      </c>
      <c r="S2293" s="64">
        <f t="shared" si="453"/>
        <v>108.75</v>
      </c>
      <c r="T2293" s="66">
        <f t="shared" si="454"/>
        <v>1294.1298253027501</v>
      </c>
      <c r="U2293" s="68">
        <f t="shared" si="455"/>
        <v>44.625166389749999</v>
      </c>
      <c r="V2293" s="68">
        <f t="shared" si="456"/>
        <v>463.23702134688585</v>
      </c>
      <c r="W2293" s="68">
        <f t="shared" si="457"/>
        <v>308.82468089792388</v>
      </c>
    </row>
    <row r="2294" spans="1:23" x14ac:dyDescent="0.25">
      <c r="A2294" s="1" t="s">
        <v>905</v>
      </c>
      <c r="B2294" s="1" t="s">
        <v>395</v>
      </c>
      <c r="C2294" s="1" t="s">
        <v>589</v>
      </c>
      <c r="D2294" s="1" t="s">
        <v>593</v>
      </c>
      <c r="E2294" s="1" t="s">
        <v>868</v>
      </c>
      <c r="F2294" s="62" t="str">
        <f t="shared" si="446"/>
        <v>64508</v>
      </c>
      <c r="G2294" s="255">
        <v>10620010</v>
      </c>
      <c r="H2294" s="1" t="s">
        <v>385</v>
      </c>
      <c r="I2294" s="61">
        <v>22</v>
      </c>
      <c r="J2294" s="61">
        <v>7.4</v>
      </c>
      <c r="K2294" s="61">
        <v>9</v>
      </c>
      <c r="L2294" s="69">
        <f t="shared" si="447"/>
        <v>1.6280000000000001</v>
      </c>
      <c r="M2294" s="69">
        <f t="shared" si="448"/>
        <v>1.98</v>
      </c>
      <c r="N2294" s="56">
        <f>INDEX(Rate_Chart!$A$1:$AK$127,MATCH(Data!J2294,Rate_Chart!$A$1:$A$127,0),MATCH(Data!K2294,Rate_Chart!$A$1:$AK$1,0))</f>
        <v>61.790000000000006</v>
      </c>
      <c r="O2294" s="57">
        <f t="shared" si="449"/>
        <v>1359.38</v>
      </c>
      <c r="P2294" s="58">
        <f t="shared" si="450"/>
        <v>461.11940298507466</v>
      </c>
      <c r="Q2294" s="58">
        <f t="shared" si="451"/>
        <v>307.41293532338312</v>
      </c>
      <c r="R2294" s="66">
        <f t="shared" si="452"/>
        <v>23.789150000000003</v>
      </c>
      <c r="S2294" s="64">
        <f t="shared" si="453"/>
        <v>82.5</v>
      </c>
      <c r="T2294" s="66">
        <f t="shared" si="454"/>
        <v>1465.6691500000002</v>
      </c>
      <c r="U2294" s="68">
        <f t="shared" si="455"/>
        <v>66.621325000000013</v>
      </c>
      <c r="V2294" s="68">
        <f t="shared" si="456"/>
        <v>497.17406716417918</v>
      </c>
      <c r="W2294" s="68">
        <f t="shared" si="457"/>
        <v>331.44937810945277</v>
      </c>
    </row>
    <row r="2295" spans="1:23" x14ac:dyDescent="0.25">
      <c r="A2295" s="1" t="s">
        <v>906</v>
      </c>
      <c r="B2295" s="1" t="s">
        <v>394</v>
      </c>
      <c r="C2295" s="1" t="s">
        <v>589</v>
      </c>
      <c r="D2295" s="1" t="s">
        <v>593</v>
      </c>
      <c r="E2295" s="1" t="s">
        <v>868</v>
      </c>
      <c r="F2295" s="62" t="str">
        <f t="shared" si="446"/>
        <v>64508</v>
      </c>
      <c r="G2295" s="255">
        <v>10620010</v>
      </c>
      <c r="H2295" s="1" t="s">
        <v>385</v>
      </c>
      <c r="I2295" s="61">
        <v>13</v>
      </c>
      <c r="J2295" s="61">
        <v>7.4</v>
      </c>
      <c r="K2295" s="61">
        <v>9</v>
      </c>
      <c r="L2295" s="69">
        <f t="shared" si="447"/>
        <v>0.96200000000000008</v>
      </c>
      <c r="M2295" s="69">
        <f t="shared" si="448"/>
        <v>1.17</v>
      </c>
      <c r="N2295" s="56">
        <f>INDEX(Rate_Chart!$A$1:$AK$127,MATCH(Data!J2295,Rate_Chart!$A$1:$A$127,0),MATCH(Data!K2295,Rate_Chart!$A$1:$AK$1,0))</f>
        <v>61.790000000000006</v>
      </c>
      <c r="O2295" s="57">
        <f t="shared" si="449"/>
        <v>803.2700000000001</v>
      </c>
      <c r="P2295" s="58">
        <f t="shared" si="450"/>
        <v>461.11940298507466</v>
      </c>
      <c r="Q2295" s="58">
        <f t="shared" si="451"/>
        <v>307.41293532338312</v>
      </c>
      <c r="R2295" s="66">
        <f t="shared" si="452"/>
        <v>14.057225000000003</v>
      </c>
      <c r="S2295" s="64">
        <f t="shared" si="453"/>
        <v>48.75</v>
      </c>
      <c r="T2295" s="66">
        <f t="shared" si="454"/>
        <v>866.07722500000011</v>
      </c>
      <c r="U2295" s="68">
        <f t="shared" si="455"/>
        <v>66.621325000000013</v>
      </c>
      <c r="V2295" s="68">
        <f t="shared" si="456"/>
        <v>497.17406716417918</v>
      </c>
      <c r="W2295" s="68">
        <f t="shared" si="457"/>
        <v>331.44937810945277</v>
      </c>
    </row>
    <row r="2296" spans="1:23" x14ac:dyDescent="0.25">
      <c r="A2296" s="1" t="s">
        <v>906</v>
      </c>
      <c r="B2296" s="1" t="s">
        <v>395</v>
      </c>
      <c r="C2296" s="1" t="s">
        <v>589</v>
      </c>
      <c r="D2296" s="1" t="s">
        <v>593</v>
      </c>
      <c r="E2296" s="1" t="s">
        <v>868</v>
      </c>
      <c r="F2296" s="62" t="str">
        <f t="shared" si="446"/>
        <v>64508</v>
      </c>
      <c r="G2296" s="255">
        <v>10620010</v>
      </c>
      <c r="H2296" s="1" t="s">
        <v>385</v>
      </c>
      <c r="I2296" s="61">
        <v>24</v>
      </c>
      <c r="J2296" s="61">
        <v>7</v>
      </c>
      <c r="K2296" s="61">
        <v>9</v>
      </c>
      <c r="L2296" s="69">
        <f t="shared" si="447"/>
        <v>1.68</v>
      </c>
      <c r="M2296" s="69">
        <f t="shared" si="448"/>
        <v>2.16</v>
      </c>
      <c r="N2296" s="56">
        <f>INDEX(Rate_Chart!$A$1:$AK$127,MATCH(Data!J2296,Rate_Chart!$A$1:$A$127,0),MATCH(Data!K2296,Rate_Chart!$A$1:$AK$1,0))</f>
        <v>58.45</v>
      </c>
      <c r="O2296" s="57">
        <f t="shared" si="449"/>
        <v>1402.8000000000002</v>
      </c>
      <c r="P2296" s="58">
        <f t="shared" si="450"/>
        <v>449.61538461538464</v>
      </c>
      <c r="Q2296" s="58">
        <f t="shared" si="451"/>
        <v>299.74358974358978</v>
      </c>
      <c r="R2296" s="66">
        <f t="shared" si="452"/>
        <v>24.549000000000007</v>
      </c>
      <c r="S2296" s="64">
        <f t="shared" si="453"/>
        <v>90</v>
      </c>
      <c r="T2296" s="66">
        <f t="shared" si="454"/>
        <v>1517.3490000000002</v>
      </c>
      <c r="U2296" s="68">
        <f t="shared" si="455"/>
        <v>63.222875000000009</v>
      </c>
      <c r="V2296" s="68">
        <f t="shared" si="456"/>
        <v>486.32980769230772</v>
      </c>
      <c r="W2296" s="68">
        <f t="shared" si="457"/>
        <v>324.21987179487184</v>
      </c>
    </row>
    <row r="2297" spans="1:23" x14ac:dyDescent="0.25">
      <c r="A2297" s="1" t="s">
        <v>906</v>
      </c>
      <c r="B2297" s="1" t="s">
        <v>395</v>
      </c>
      <c r="C2297" s="1" t="s">
        <v>589</v>
      </c>
      <c r="D2297" s="1" t="s">
        <v>593</v>
      </c>
      <c r="E2297" s="1" t="s">
        <v>868</v>
      </c>
      <c r="F2297" s="62" t="str">
        <f t="shared" si="446"/>
        <v>64508</v>
      </c>
      <c r="G2297" s="255">
        <v>10620010</v>
      </c>
      <c r="H2297" s="1" t="s">
        <v>386</v>
      </c>
      <c r="I2297" s="61">
        <v>12</v>
      </c>
      <c r="J2297" s="61">
        <v>3.8</v>
      </c>
      <c r="K2297" s="61">
        <v>8.5</v>
      </c>
      <c r="L2297" s="69">
        <f t="shared" si="447"/>
        <v>0.45599999999999996</v>
      </c>
      <c r="M2297" s="69">
        <f t="shared" si="448"/>
        <v>1.02</v>
      </c>
      <c r="N2297" s="56">
        <f>INDEX(Rate_Chart!$A$1:$AK$127,MATCH(Data!J2297,Rate_Chart!$A$1:$A$127,0),MATCH(Data!K2297,Rate_Chart!$A$1:$AK$1,0))</f>
        <v>39.4771815</v>
      </c>
      <c r="O2297" s="57">
        <f t="shared" si="449"/>
        <v>473.726178</v>
      </c>
      <c r="P2297" s="58">
        <f t="shared" si="450"/>
        <v>417.0124806338028</v>
      </c>
      <c r="Q2297" s="58">
        <f t="shared" si="451"/>
        <v>278.00832042253518</v>
      </c>
      <c r="R2297" s="66">
        <f t="shared" si="452"/>
        <v>8.2902081150000004</v>
      </c>
      <c r="S2297" s="64">
        <f t="shared" si="453"/>
        <v>45</v>
      </c>
      <c r="T2297" s="66">
        <f t="shared" si="454"/>
        <v>527.01638611500005</v>
      </c>
      <c r="U2297" s="68">
        <f t="shared" si="455"/>
        <v>43.918032176250001</v>
      </c>
      <c r="V2297" s="68">
        <f t="shared" si="456"/>
        <v>463.92287510123236</v>
      </c>
      <c r="W2297" s="68">
        <f t="shared" si="457"/>
        <v>309.28191673415489</v>
      </c>
    </row>
    <row r="2298" spans="1:23" x14ac:dyDescent="0.25">
      <c r="A2298" s="1" t="s">
        <v>907</v>
      </c>
      <c r="B2298" s="1" t="s">
        <v>394</v>
      </c>
      <c r="C2298" s="1" t="s">
        <v>589</v>
      </c>
      <c r="D2298" s="1" t="s">
        <v>593</v>
      </c>
      <c r="E2298" s="1" t="s">
        <v>868</v>
      </c>
      <c r="F2298" s="62" t="str">
        <f t="shared" si="446"/>
        <v>64508</v>
      </c>
      <c r="G2298" s="255">
        <v>10620010</v>
      </c>
      <c r="H2298" s="1" t="s">
        <v>385</v>
      </c>
      <c r="I2298" s="61">
        <v>30</v>
      </c>
      <c r="J2298" s="61">
        <v>7.2</v>
      </c>
      <c r="K2298" s="61">
        <v>9</v>
      </c>
      <c r="L2298" s="69">
        <f t="shared" si="447"/>
        <v>2.16</v>
      </c>
      <c r="M2298" s="69">
        <f t="shared" si="448"/>
        <v>2.7</v>
      </c>
      <c r="N2298" s="56">
        <f>INDEX(Rate_Chart!$A$1:$AK$127,MATCH(Data!J2298,Rate_Chart!$A$1:$A$127,0),MATCH(Data!K2298,Rate_Chart!$A$1:$AK$1,0))</f>
        <v>60.120000000000005</v>
      </c>
      <c r="O2298" s="57">
        <f t="shared" si="449"/>
        <v>1803.6000000000001</v>
      </c>
      <c r="P2298" s="58">
        <f t="shared" si="450"/>
        <v>455.4545454545455</v>
      </c>
      <c r="Q2298" s="58">
        <f t="shared" si="451"/>
        <v>303.63636363636368</v>
      </c>
      <c r="R2298" s="66">
        <f t="shared" si="452"/>
        <v>31.563000000000006</v>
      </c>
      <c r="S2298" s="64">
        <f t="shared" si="453"/>
        <v>112.5</v>
      </c>
      <c r="T2298" s="66">
        <f t="shared" si="454"/>
        <v>1947.6630000000002</v>
      </c>
      <c r="U2298" s="68">
        <f t="shared" si="455"/>
        <v>64.922100000000015</v>
      </c>
      <c r="V2298" s="68">
        <f t="shared" si="456"/>
        <v>491.834090909091</v>
      </c>
      <c r="W2298" s="68">
        <f t="shared" si="457"/>
        <v>327.88939393939398</v>
      </c>
    </row>
    <row r="2299" spans="1:23" x14ac:dyDescent="0.25">
      <c r="A2299" s="1" t="s">
        <v>907</v>
      </c>
      <c r="B2299" s="1" t="s">
        <v>394</v>
      </c>
      <c r="C2299" s="1" t="s">
        <v>589</v>
      </c>
      <c r="D2299" s="1" t="s">
        <v>593</v>
      </c>
      <c r="E2299" s="1" t="s">
        <v>868</v>
      </c>
      <c r="F2299" s="62" t="str">
        <f t="shared" si="446"/>
        <v>64508</v>
      </c>
      <c r="G2299" s="255">
        <v>10620010</v>
      </c>
      <c r="H2299" s="1" t="s">
        <v>386</v>
      </c>
      <c r="I2299" s="61">
        <v>32</v>
      </c>
      <c r="J2299" s="61">
        <v>3.9</v>
      </c>
      <c r="K2299" s="61">
        <v>8.4</v>
      </c>
      <c r="L2299" s="69">
        <f t="shared" si="447"/>
        <v>1.248</v>
      </c>
      <c r="M2299" s="69">
        <f t="shared" si="448"/>
        <v>2.6880000000000002</v>
      </c>
      <c r="N2299" s="56">
        <f>INDEX(Rate_Chart!$A$1:$AK$127,MATCH(Data!J2299,Rate_Chart!$A$1:$A$127,0),MATCH(Data!K2299,Rate_Chart!$A$1:$AK$1,0))</f>
        <v>39.616167600000011</v>
      </c>
      <c r="O2299" s="57">
        <f t="shared" si="449"/>
        <v>1267.7173632000004</v>
      </c>
      <c r="P2299" s="58">
        <f t="shared" si="450"/>
        <v>417.01229052631589</v>
      </c>
      <c r="Q2299" s="58">
        <f t="shared" si="451"/>
        <v>278.0081936842106</v>
      </c>
      <c r="R2299" s="66">
        <f t="shared" si="452"/>
        <v>22.185053856000007</v>
      </c>
      <c r="S2299" s="64">
        <f t="shared" si="453"/>
        <v>120</v>
      </c>
      <c r="T2299" s="66">
        <f t="shared" si="454"/>
        <v>1409.9024170560003</v>
      </c>
      <c r="U2299" s="68">
        <f t="shared" si="455"/>
        <v>44.05945053300001</v>
      </c>
      <c r="V2299" s="68">
        <f t="shared" si="456"/>
        <v>463.78368982105275</v>
      </c>
      <c r="W2299" s="68">
        <f t="shared" si="457"/>
        <v>309.18912654736852</v>
      </c>
    </row>
    <row r="2300" spans="1:23" x14ac:dyDescent="0.25">
      <c r="A2300" s="1" t="s">
        <v>907</v>
      </c>
      <c r="B2300" s="1" t="s">
        <v>395</v>
      </c>
      <c r="C2300" s="1" t="s">
        <v>589</v>
      </c>
      <c r="D2300" s="1" t="s">
        <v>593</v>
      </c>
      <c r="E2300" s="1" t="s">
        <v>868</v>
      </c>
      <c r="F2300" s="62" t="str">
        <f t="shared" si="446"/>
        <v>64508</v>
      </c>
      <c r="G2300" s="255">
        <v>10620010</v>
      </c>
      <c r="H2300" s="1" t="s">
        <v>385</v>
      </c>
      <c r="I2300" s="61">
        <v>26</v>
      </c>
      <c r="J2300" s="61">
        <v>7.2</v>
      </c>
      <c r="K2300" s="61">
        <v>9</v>
      </c>
      <c r="L2300" s="69">
        <f t="shared" si="447"/>
        <v>1.8720000000000001</v>
      </c>
      <c r="M2300" s="69">
        <f t="shared" si="448"/>
        <v>2.34</v>
      </c>
      <c r="N2300" s="56">
        <f>INDEX(Rate_Chart!$A$1:$AK$127,MATCH(Data!J2300,Rate_Chart!$A$1:$A$127,0),MATCH(Data!K2300,Rate_Chart!$A$1:$AK$1,0))</f>
        <v>60.120000000000005</v>
      </c>
      <c r="O2300" s="57">
        <f t="shared" si="449"/>
        <v>1563.1200000000001</v>
      </c>
      <c r="P2300" s="58">
        <f t="shared" si="450"/>
        <v>455.4545454545455</v>
      </c>
      <c r="Q2300" s="58">
        <f t="shared" si="451"/>
        <v>303.63636363636368</v>
      </c>
      <c r="R2300" s="66">
        <f t="shared" si="452"/>
        <v>27.354600000000005</v>
      </c>
      <c r="S2300" s="64">
        <f t="shared" si="453"/>
        <v>97.5</v>
      </c>
      <c r="T2300" s="66">
        <f t="shared" si="454"/>
        <v>1687.9746</v>
      </c>
      <c r="U2300" s="68">
        <f t="shared" si="455"/>
        <v>64.9221</v>
      </c>
      <c r="V2300" s="68">
        <f t="shared" si="456"/>
        <v>491.83409090909089</v>
      </c>
      <c r="W2300" s="68">
        <f t="shared" si="457"/>
        <v>327.88939393939393</v>
      </c>
    </row>
    <row r="2301" spans="1:23" x14ac:dyDescent="0.25">
      <c r="A2301" s="1" t="s">
        <v>907</v>
      </c>
      <c r="B2301" s="1" t="s">
        <v>395</v>
      </c>
      <c r="C2301" s="1" t="s">
        <v>589</v>
      </c>
      <c r="D2301" s="1" t="s">
        <v>593</v>
      </c>
      <c r="E2301" s="1" t="s">
        <v>868</v>
      </c>
      <c r="F2301" s="62" t="str">
        <f t="shared" si="446"/>
        <v>64508</v>
      </c>
      <c r="G2301" s="255">
        <v>10620010</v>
      </c>
      <c r="H2301" s="1" t="s">
        <v>386</v>
      </c>
      <c r="I2301" s="61">
        <v>11</v>
      </c>
      <c r="J2301" s="61">
        <v>3.8</v>
      </c>
      <c r="K2301" s="61">
        <v>8.4</v>
      </c>
      <c r="L2301" s="69">
        <f t="shared" si="447"/>
        <v>0.41799999999999998</v>
      </c>
      <c r="M2301" s="69">
        <f t="shared" si="448"/>
        <v>0.92400000000000004</v>
      </c>
      <c r="N2301" s="56">
        <f>INDEX(Rate_Chart!$A$1:$AK$127,MATCH(Data!J2301,Rate_Chart!$A$1:$A$127,0),MATCH(Data!K2301,Rate_Chart!$A$1:$AK$1,0))</f>
        <v>39.19916760000001</v>
      </c>
      <c r="O2301" s="57">
        <f t="shared" si="449"/>
        <v>431.19084360000011</v>
      </c>
      <c r="P2301" s="58">
        <f t="shared" si="450"/>
        <v>417.01242127659583</v>
      </c>
      <c r="Q2301" s="58">
        <f t="shared" si="451"/>
        <v>278.00828085106389</v>
      </c>
      <c r="R2301" s="66">
        <f t="shared" si="452"/>
        <v>7.5458397630000027</v>
      </c>
      <c r="S2301" s="64">
        <f t="shared" si="453"/>
        <v>41.25</v>
      </c>
      <c r="T2301" s="66">
        <f t="shared" si="454"/>
        <v>479.98668336300011</v>
      </c>
      <c r="U2301" s="68">
        <f t="shared" si="455"/>
        <v>43.635153033000009</v>
      </c>
      <c r="V2301" s="68">
        <f t="shared" si="456"/>
        <v>464.20375567021284</v>
      </c>
      <c r="W2301" s="68">
        <f t="shared" si="457"/>
        <v>309.46917044680856</v>
      </c>
    </row>
    <row r="2302" spans="1:23" x14ac:dyDescent="0.25">
      <c r="A2302" s="1" t="s">
        <v>908</v>
      </c>
      <c r="B2302" s="1" t="s">
        <v>394</v>
      </c>
      <c r="C2302" s="1" t="s">
        <v>589</v>
      </c>
      <c r="D2302" s="1" t="s">
        <v>593</v>
      </c>
      <c r="E2302" s="1" t="s">
        <v>868</v>
      </c>
      <c r="F2302" s="62" t="str">
        <f t="shared" si="446"/>
        <v>64508</v>
      </c>
      <c r="G2302" s="255">
        <v>10620010</v>
      </c>
      <c r="H2302" s="1" t="s">
        <v>385</v>
      </c>
      <c r="I2302" s="61">
        <v>30</v>
      </c>
      <c r="J2302" s="61">
        <v>7.4</v>
      </c>
      <c r="K2302" s="61">
        <v>9</v>
      </c>
      <c r="L2302" s="69">
        <f t="shared" si="447"/>
        <v>2.2200000000000002</v>
      </c>
      <c r="M2302" s="69">
        <f t="shared" si="448"/>
        <v>2.7</v>
      </c>
      <c r="N2302" s="56">
        <f>INDEX(Rate_Chart!$A$1:$AK$127,MATCH(Data!J2302,Rate_Chart!$A$1:$A$127,0),MATCH(Data!K2302,Rate_Chart!$A$1:$AK$1,0))</f>
        <v>61.790000000000006</v>
      </c>
      <c r="O2302" s="57">
        <f t="shared" si="449"/>
        <v>1853.7000000000003</v>
      </c>
      <c r="P2302" s="58">
        <f t="shared" si="450"/>
        <v>461.11940298507466</v>
      </c>
      <c r="Q2302" s="58">
        <f t="shared" si="451"/>
        <v>307.41293532338312</v>
      </c>
      <c r="R2302" s="66">
        <f t="shared" si="452"/>
        <v>32.439750000000011</v>
      </c>
      <c r="S2302" s="64">
        <f t="shared" si="453"/>
        <v>112.5</v>
      </c>
      <c r="T2302" s="66">
        <f t="shared" si="454"/>
        <v>1998.6397500000003</v>
      </c>
      <c r="U2302" s="68">
        <f t="shared" si="455"/>
        <v>66.621325000000013</v>
      </c>
      <c r="V2302" s="68">
        <f t="shared" si="456"/>
        <v>497.17406716417918</v>
      </c>
      <c r="W2302" s="68">
        <f t="shared" si="457"/>
        <v>331.44937810945277</v>
      </c>
    </row>
    <row r="2303" spans="1:23" x14ac:dyDescent="0.25">
      <c r="A2303" s="1" t="s">
        <v>908</v>
      </c>
      <c r="B2303" s="1" t="s">
        <v>394</v>
      </c>
      <c r="C2303" s="1" t="s">
        <v>589</v>
      </c>
      <c r="D2303" s="1" t="s">
        <v>593</v>
      </c>
      <c r="E2303" s="1" t="s">
        <v>868</v>
      </c>
      <c r="F2303" s="62" t="str">
        <f t="shared" si="446"/>
        <v>64508</v>
      </c>
      <c r="G2303" s="255">
        <v>10620010</v>
      </c>
      <c r="H2303" s="1" t="s">
        <v>386</v>
      </c>
      <c r="I2303" s="61">
        <v>28</v>
      </c>
      <c r="J2303" s="61">
        <v>3.8</v>
      </c>
      <c r="K2303" s="61">
        <v>8.4</v>
      </c>
      <c r="L2303" s="69">
        <f t="shared" si="447"/>
        <v>1.0639999999999998</v>
      </c>
      <c r="M2303" s="69">
        <f t="shared" si="448"/>
        <v>2.3520000000000003</v>
      </c>
      <c r="N2303" s="56">
        <f>INDEX(Rate_Chart!$A$1:$AK$127,MATCH(Data!J2303,Rate_Chart!$A$1:$A$127,0),MATCH(Data!K2303,Rate_Chart!$A$1:$AK$1,0))</f>
        <v>39.19916760000001</v>
      </c>
      <c r="O2303" s="57">
        <f t="shared" si="449"/>
        <v>1097.5766928000003</v>
      </c>
      <c r="P2303" s="58">
        <f t="shared" si="450"/>
        <v>417.01242127659583</v>
      </c>
      <c r="Q2303" s="58">
        <f t="shared" si="451"/>
        <v>278.00828085106389</v>
      </c>
      <c r="R2303" s="66">
        <f t="shared" si="452"/>
        <v>19.207592124000005</v>
      </c>
      <c r="S2303" s="64">
        <f t="shared" si="453"/>
        <v>105</v>
      </c>
      <c r="T2303" s="66">
        <f t="shared" si="454"/>
        <v>1221.7842849240003</v>
      </c>
      <c r="U2303" s="68">
        <f t="shared" si="455"/>
        <v>43.635153033000009</v>
      </c>
      <c r="V2303" s="68">
        <f t="shared" si="456"/>
        <v>464.20375567021284</v>
      </c>
      <c r="W2303" s="68">
        <f t="shared" si="457"/>
        <v>309.46917044680856</v>
      </c>
    </row>
    <row r="2304" spans="1:23" x14ac:dyDescent="0.25">
      <c r="A2304" s="1" t="s">
        <v>908</v>
      </c>
      <c r="B2304" s="1" t="s">
        <v>395</v>
      </c>
      <c r="C2304" s="1" t="s">
        <v>589</v>
      </c>
      <c r="D2304" s="1" t="s">
        <v>593</v>
      </c>
      <c r="E2304" s="1" t="s">
        <v>868</v>
      </c>
      <c r="F2304" s="62" t="str">
        <f t="shared" si="446"/>
        <v>64508</v>
      </c>
      <c r="G2304" s="255">
        <v>10620010</v>
      </c>
      <c r="H2304" s="1" t="s">
        <v>385</v>
      </c>
      <c r="I2304" s="61">
        <v>20</v>
      </c>
      <c r="J2304" s="61">
        <v>7.6</v>
      </c>
      <c r="K2304" s="61">
        <v>9</v>
      </c>
      <c r="L2304" s="69">
        <f t="shared" si="447"/>
        <v>1.52</v>
      </c>
      <c r="M2304" s="69">
        <f t="shared" si="448"/>
        <v>1.8</v>
      </c>
      <c r="N2304" s="56">
        <f>INDEX(Rate_Chart!$A$1:$AK$127,MATCH(Data!J2304,Rate_Chart!$A$1:$A$127,0),MATCH(Data!K2304,Rate_Chart!$A$1:$AK$1,0))</f>
        <v>63.46</v>
      </c>
      <c r="O2304" s="57">
        <f t="shared" si="449"/>
        <v>1269.2</v>
      </c>
      <c r="P2304" s="58">
        <f t="shared" si="450"/>
        <v>466.61764705882348</v>
      </c>
      <c r="Q2304" s="58">
        <f t="shared" si="451"/>
        <v>311.07843137254901</v>
      </c>
      <c r="R2304" s="66">
        <f t="shared" si="452"/>
        <v>22.211000000000002</v>
      </c>
      <c r="S2304" s="64">
        <f t="shared" si="453"/>
        <v>75</v>
      </c>
      <c r="T2304" s="66">
        <f t="shared" si="454"/>
        <v>1366.4110000000001</v>
      </c>
      <c r="U2304" s="68">
        <f t="shared" si="455"/>
        <v>68.320549999999997</v>
      </c>
      <c r="V2304" s="68">
        <f t="shared" si="456"/>
        <v>502.35698529411758</v>
      </c>
      <c r="W2304" s="68">
        <f t="shared" si="457"/>
        <v>334.90465686274507</v>
      </c>
    </row>
    <row r="2305" spans="1:23" x14ac:dyDescent="0.25">
      <c r="A2305" s="1" t="s">
        <v>909</v>
      </c>
      <c r="B2305" s="1" t="s">
        <v>394</v>
      </c>
      <c r="C2305" s="1" t="s">
        <v>589</v>
      </c>
      <c r="D2305" s="1" t="s">
        <v>593</v>
      </c>
      <c r="E2305" s="1" t="s">
        <v>868</v>
      </c>
      <c r="F2305" s="62" t="str">
        <f t="shared" si="446"/>
        <v>64508</v>
      </c>
      <c r="G2305" s="255">
        <v>10620010</v>
      </c>
      <c r="H2305" s="1" t="s">
        <v>385</v>
      </c>
      <c r="I2305" s="61">
        <v>34</v>
      </c>
      <c r="J2305" s="61">
        <v>7.3</v>
      </c>
      <c r="K2305" s="61">
        <v>9</v>
      </c>
      <c r="L2305" s="69">
        <f t="shared" si="447"/>
        <v>2.4819999999999998</v>
      </c>
      <c r="M2305" s="69">
        <f t="shared" si="448"/>
        <v>3.06</v>
      </c>
      <c r="N2305" s="56">
        <f>INDEX(Rate_Chart!$A$1:$AK$127,MATCH(Data!J2305,Rate_Chart!$A$1:$A$127,0),MATCH(Data!K2305,Rate_Chart!$A$1:$AK$1,0))</f>
        <v>60.954999999999998</v>
      </c>
      <c r="O2305" s="57">
        <f t="shared" si="449"/>
        <v>2072.4699999999998</v>
      </c>
      <c r="P2305" s="58">
        <f t="shared" si="450"/>
        <v>458.30827067669168</v>
      </c>
      <c r="Q2305" s="58">
        <f t="shared" si="451"/>
        <v>305.53884711779443</v>
      </c>
      <c r="R2305" s="66">
        <f t="shared" si="452"/>
        <v>36.268225000000001</v>
      </c>
      <c r="S2305" s="64">
        <f t="shared" si="453"/>
        <v>127.5</v>
      </c>
      <c r="T2305" s="66">
        <f t="shared" si="454"/>
        <v>2236.2382249999996</v>
      </c>
      <c r="U2305" s="68">
        <f t="shared" si="455"/>
        <v>65.771712499999992</v>
      </c>
      <c r="V2305" s="68">
        <f t="shared" si="456"/>
        <v>494.52415413533828</v>
      </c>
      <c r="W2305" s="68">
        <f t="shared" si="457"/>
        <v>329.68276942355885</v>
      </c>
    </row>
    <row r="2306" spans="1:23" x14ac:dyDescent="0.25">
      <c r="A2306" s="1" t="s">
        <v>909</v>
      </c>
      <c r="B2306" s="1" t="s">
        <v>395</v>
      </c>
      <c r="C2306" s="1" t="s">
        <v>589</v>
      </c>
      <c r="D2306" s="1" t="s">
        <v>593</v>
      </c>
      <c r="E2306" s="1" t="s">
        <v>868</v>
      </c>
      <c r="F2306" s="62" t="str">
        <f t="shared" si="446"/>
        <v>64508</v>
      </c>
      <c r="G2306" s="255">
        <v>10620010</v>
      </c>
      <c r="H2306" s="1" t="s">
        <v>385</v>
      </c>
      <c r="I2306" s="61">
        <v>22</v>
      </c>
      <c r="J2306" s="61">
        <v>7.4</v>
      </c>
      <c r="K2306" s="61">
        <v>9</v>
      </c>
      <c r="L2306" s="69">
        <f t="shared" si="447"/>
        <v>1.6280000000000001</v>
      </c>
      <c r="M2306" s="69">
        <f t="shared" si="448"/>
        <v>1.98</v>
      </c>
      <c r="N2306" s="56">
        <f>INDEX(Rate_Chart!$A$1:$AK$127,MATCH(Data!J2306,Rate_Chart!$A$1:$A$127,0),MATCH(Data!K2306,Rate_Chart!$A$1:$AK$1,0))</f>
        <v>61.790000000000006</v>
      </c>
      <c r="O2306" s="57">
        <f t="shared" si="449"/>
        <v>1359.38</v>
      </c>
      <c r="P2306" s="58">
        <f t="shared" si="450"/>
        <v>461.11940298507466</v>
      </c>
      <c r="Q2306" s="58">
        <f t="shared" si="451"/>
        <v>307.41293532338312</v>
      </c>
      <c r="R2306" s="66">
        <f t="shared" si="452"/>
        <v>23.789150000000003</v>
      </c>
      <c r="S2306" s="64">
        <f t="shared" si="453"/>
        <v>82.5</v>
      </c>
      <c r="T2306" s="66">
        <f t="shared" si="454"/>
        <v>1465.6691500000002</v>
      </c>
      <c r="U2306" s="68">
        <f t="shared" si="455"/>
        <v>66.621325000000013</v>
      </c>
      <c r="V2306" s="68">
        <f t="shared" si="456"/>
        <v>497.17406716417918</v>
      </c>
      <c r="W2306" s="68">
        <f t="shared" si="457"/>
        <v>331.44937810945277</v>
      </c>
    </row>
    <row r="2307" spans="1:23" x14ac:dyDescent="0.25">
      <c r="A2307" s="1" t="s">
        <v>910</v>
      </c>
      <c r="B2307" s="1" t="s">
        <v>394</v>
      </c>
      <c r="C2307" s="1" t="s">
        <v>589</v>
      </c>
      <c r="D2307" s="1" t="s">
        <v>593</v>
      </c>
      <c r="E2307" s="1" t="s">
        <v>868</v>
      </c>
      <c r="F2307" s="62" t="str">
        <f t="shared" si="446"/>
        <v>64508</v>
      </c>
      <c r="G2307" s="255">
        <v>10620010</v>
      </c>
      <c r="H2307" s="1" t="s">
        <v>385</v>
      </c>
      <c r="I2307" s="61">
        <v>31</v>
      </c>
      <c r="J2307" s="61">
        <v>7.4</v>
      </c>
      <c r="K2307" s="61">
        <v>9</v>
      </c>
      <c r="L2307" s="69">
        <f t="shared" si="447"/>
        <v>2.294</v>
      </c>
      <c r="M2307" s="69">
        <f t="shared" si="448"/>
        <v>2.79</v>
      </c>
      <c r="N2307" s="56">
        <f>INDEX(Rate_Chart!$A$1:$AK$127,MATCH(Data!J2307,Rate_Chart!$A$1:$A$127,0),MATCH(Data!K2307,Rate_Chart!$A$1:$AK$1,0))</f>
        <v>61.790000000000006</v>
      </c>
      <c r="O2307" s="57">
        <f t="shared" si="449"/>
        <v>1915.4900000000002</v>
      </c>
      <c r="P2307" s="58">
        <f t="shared" si="450"/>
        <v>461.11940298507466</v>
      </c>
      <c r="Q2307" s="58">
        <f t="shared" si="451"/>
        <v>307.41293532338312</v>
      </c>
      <c r="R2307" s="66">
        <f t="shared" si="452"/>
        <v>33.52107500000001</v>
      </c>
      <c r="S2307" s="64">
        <f t="shared" si="453"/>
        <v>116.25</v>
      </c>
      <c r="T2307" s="66">
        <f t="shared" si="454"/>
        <v>2065.2610750000003</v>
      </c>
      <c r="U2307" s="68">
        <f t="shared" si="455"/>
        <v>66.621325000000013</v>
      </c>
      <c r="V2307" s="68">
        <f t="shared" si="456"/>
        <v>497.17406716417918</v>
      </c>
      <c r="W2307" s="68">
        <f t="shared" si="457"/>
        <v>331.44937810945277</v>
      </c>
    </row>
    <row r="2308" spans="1:23" x14ac:dyDescent="0.25">
      <c r="A2308" s="1" t="s">
        <v>910</v>
      </c>
      <c r="B2308" s="1" t="s">
        <v>394</v>
      </c>
      <c r="C2308" s="1" t="s">
        <v>589</v>
      </c>
      <c r="D2308" s="1" t="s">
        <v>593</v>
      </c>
      <c r="E2308" s="1" t="s">
        <v>868</v>
      </c>
      <c r="F2308" s="62" t="str">
        <f t="shared" si="446"/>
        <v>64508</v>
      </c>
      <c r="G2308" s="255">
        <v>10620010</v>
      </c>
      <c r="H2308" s="1" t="s">
        <v>386</v>
      </c>
      <c r="I2308" s="61">
        <v>21</v>
      </c>
      <c r="J2308" s="61">
        <v>3.9</v>
      </c>
      <c r="K2308" s="61">
        <v>8.4</v>
      </c>
      <c r="L2308" s="69">
        <f t="shared" si="447"/>
        <v>0.81899999999999995</v>
      </c>
      <c r="M2308" s="69">
        <f t="shared" si="448"/>
        <v>1.764</v>
      </c>
      <c r="N2308" s="56">
        <f>INDEX(Rate_Chart!$A$1:$AK$127,MATCH(Data!J2308,Rate_Chart!$A$1:$A$127,0),MATCH(Data!K2308,Rate_Chart!$A$1:$AK$1,0))</f>
        <v>39.616167600000011</v>
      </c>
      <c r="O2308" s="57">
        <f t="shared" si="449"/>
        <v>831.93951960000027</v>
      </c>
      <c r="P2308" s="58">
        <f t="shared" si="450"/>
        <v>417.01229052631589</v>
      </c>
      <c r="Q2308" s="58">
        <f t="shared" si="451"/>
        <v>278.0081936842106</v>
      </c>
      <c r="R2308" s="66">
        <f t="shared" si="452"/>
        <v>14.558941593000005</v>
      </c>
      <c r="S2308" s="64">
        <f t="shared" si="453"/>
        <v>78.75</v>
      </c>
      <c r="T2308" s="66">
        <f t="shared" si="454"/>
        <v>925.24846119300025</v>
      </c>
      <c r="U2308" s="68">
        <f t="shared" si="455"/>
        <v>44.05945053300001</v>
      </c>
      <c r="V2308" s="68">
        <f t="shared" si="456"/>
        <v>463.78368982105275</v>
      </c>
      <c r="W2308" s="68">
        <f t="shared" si="457"/>
        <v>309.18912654736852</v>
      </c>
    </row>
    <row r="2309" spans="1:23" x14ac:dyDescent="0.25">
      <c r="A2309" s="1" t="s">
        <v>910</v>
      </c>
      <c r="B2309" s="1" t="s">
        <v>395</v>
      </c>
      <c r="C2309" s="1" t="s">
        <v>589</v>
      </c>
      <c r="D2309" s="1" t="s">
        <v>593</v>
      </c>
      <c r="E2309" s="1" t="s">
        <v>868</v>
      </c>
      <c r="F2309" s="62" t="str">
        <f t="shared" ref="F2309:F2372" si="458">MID(E2309,2,5)</f>
        <v>64508</v>
      </c>
      <c r="G2309" s="255">
        <v>10620010</v>
      </c>
      <c r="H2309" s="1" t="s">
        <v>385</v>
      </c>
      <c r="I2309" s="61">
        <v>20</v>
      </c>
      <c r="J2309" s="61">
        <v>7.2</v>
      </c>
      <c r="K2309" s="61">
        <v>9</v>
      </c>
      <c r="L2309" s="69">
        <f t="shared" si="447"/>
        <v>1.44</v>
      </c>
      <c r="M2309" s="69">
        <f t="shared" si="448"/>
        <v>1.8</v>
      </c>
      <c r="N2309" s="56">
        <f>INDEX(Rate_Chart!$A$1:$AK$127,MATCH(Data!J2309,Rate_Chart!$A$1:$A$127,0),MATCH(Data!K2309,Rate_Chart!$A$1:$AK$1,0))</f>
        <v>60.120000000000005</v>
      </c>
      <c r="O2309" s="57">
        <f t="shared" si="449"/>
        <v>1202.4000000000001</v>
      </c>
      <c r="P2309" s="58">
        <f t="shared" si="450"/>
        <v>455.4545454545455</v>
      </c>
      <c r="Q2309" s="58">
        <f t="shared" si="451"/>
        <v>303.63636363636368</v>
      </c>
      <c r="R2309" s="66">
        <f t="shared" si="452"/>
        <v>21.042000000000005</v>
      </c>
      <c r="S2309" s="64">
        <f t="shared" si="453"/>
        <v>75</v>
      </c>
      <c r="T2309" s="66">
        <f t="shared" si="454"/>
        <v>1298.442</v>
      </c>
      <c r="U2309" s="68">
        <f t="shared" si="455"/>
        <v>64.9221</v>
      </c>
      <c r="V2309" s="68">
        <f t="shared" si="456"/>
        <v>491.83409090909089</v>
      </c>
      <c r="W2309" s="68">
        <f t="shared" si="457"/>
        <v>327.88939393939393</v>
      </c>
    </row>
    <row r="2310" spans="1:23" x14ac:dyDescent="0.25">
      <c r="A2310" s="1" t="s">
        <v>910</v>
      </c>
      <c r="B2310" s="1" t="s">
        <v>395</v>
      </c>
      <c r="C2310" s="1" t="s">
        <v>589</v>
      </c>
      <c r="D2310" s="1" t="s">
        <v>593</v>
      </c>
      <c r="E2310" s="1" t="s">
        <v>868</v>
      </c>
      <c r="F2310" s="62" t="str">
        <f t="shared" si="458"/>
        <v>64508</v>
      </c>
      <c r="G2310" s="255">
        <v>10620010</v>
      </c>
      <c r="H2310" s="1" t="s">
        <v>386</v>
      </c>
      <c r="I2310" s="61">
        <v>8</v>
      </c>
      <c r="J2310" s="61">
        <v>3.4</v>
      </c>
      <c r="K2310" s="61">
        <v>8.4</v>
      </c>
      <c r="L2310" s="69">
        <f t="shared" si="447"/>
        <v>0.27200000000000002</v>
      </c>
      <c r="M2310" s="69">
        <f t="shared" si="448"/>
        <v>0.67200000000000004</v>
      </c>
      <c r="N2310" s="56">
        <f>INDEX(Rate_Chart!$A$1:$AK$127,MATCH(Data!J2310,Rate_Chart!$A$1:$A$127,0),MATCH(Data!K2310,Rate_Chart!$A$1:$AK$1,0))</f>
        <v>37.531167600000003</v>
      </c>
      <c r="O2310" s="57">
        <f t="shared" si="449"/>
        <v>300.24934080000003</v>
      </c>
      <c r="P2310" s="58">
        <f t="shared" si="450"/>
        <v>417.01297333333338</v>
      </c>
      <c r="Q2310" s="58">
        <f t="shared" si="451"/>
        <v>278.0086488888889</v>
      </c>
      <c r="R2310" s="66">
        <f t="shared" si="452"/>
        <v>5.2543634640000008</v>
      </c>
      <c r="S2310" s="64">
        <f t="shared" si="453"/>
        <v>30</v>
      </c>
      <c r="T2310" s="66">
        <f t="shared" si="454"/>
        <v>335.50370426400002</v>
      </c>
      <c r="U2310" s="68">
        <f t="shared" si="455"/>
        <v>41.937963033000003</v>
      </c>
      <c r="V2310" s="68">
        <f t="shared" si="456"/>
        <v>465.97736703333339</v>
      </c>
      <c r="W2310" s="68">
        <f t="shared" si="457"/>
        <v>310.65157802222228</v>
      </c>
    </row>
    <row r="2311" spans="1:23" x14ac:dyDescent="0.25">
      <c r="A2311" s="1" t="s">
        <v>911</v>
      </c>
      <c r="B2311" s="1" t="s">
        <v>394</v>
      </c>
      <c r="C2311" s="1" t="s">
        <v>589</v>
      </c>
      <c r="D2311" s="1" t="s">
        <v>593</v>
      </c>
      <c r="E2311" s="1" t="s">
        <v>868</v>
      </c>
      <c r="F2311" s="62" t="str">
        <f t="shared" si="458"/>
        <v>64508</v>
      </c>
      <c r="G2311" s="255">
        <v>10620010</v>
      </c>
      <c r="H2311" s="1" t="s">
        <v>385</v>
      </c>
      <c r="I2311" s="61">
        <v>30</v>
      </c>
      <c r="J2311" s="61">
        <v>7.1</v>
      </c>
      <c r="K2311" s="61">
        <v>9</v>
      </c>
      <c r="L2311" s="69">
        <f t="shared" si="447"/>
        <v>2.13</v>
      </c>
      <c r="M2311" s="69">
        <f t="shared" si="448"/>
        <v>2.7</v>
      </c>
      <c r="N2311" s="56">
        <f>INDEX(Rate_Chart!$A$1:$AK$127,MATCH(Data!J2311,Rate_Chart!$A$1:$A$127,0),MATCH(Data!K2311,Rate_Chart!$A$1:$AK$1,0))</f>
        <v>59.284999999999997</v>
      </c>
      <c r="O2311" s="57">
        <f t="shared" si="449"/>
        <v>1778.55</v>
      </c>
      <c r="P2311" s="58">
        <f t="shared" si="450"/>
        <v>452.55725190839689</v>
      </c>
      <c r="Q2311" s="58">
        <f t="shared" si="451"/>
        <v>301.70483460559791</v>
      </c>
      <c r="R2311" s="66">
        <f t="shared" si="452"/>
        <v>31.124625000000002</v>
      </c>
      <c r="S2311" s="64">
        <f t="shared" si="453"/>
        <v>112.5</v>
      </c>
      <c r="T2311" s="66">
        <f t="shared" si="454"/>
        <v>1922.1746249999999</v>
      </c>
      <c r="U2311" s="68">
        <f t="shared" si="455"/>
        <v>64.072487499999994</v>
      </c>
      <c r="V2311" s="68">
        <f t="shared" si="456"/>
        <v>489.10295801526712</v>
      </c>
      <c r="W2311" s="68">
        <f t="shared" si="457"/>
        <v>326.06863867684473</v>
      </c>
    </row>
    <row r="2312" spans="1:23" x14ac:dyDescent="0.25">
      <c r="A2312" s="1" t="s">
        <v>911</v>
      </c>
      <c r="B2312" s="1" t="s">
        <v>394</v>
      </c>
      <c r="C2312" s="1" t="s">
        <v>589</v>
      </c>
      <c r="D2312" s="1" t="s">
        <v>593</v>
      </c>
      <c r="E2312" s="1" t="s">
        <v>868</v>
      </c>
      <c r="F2312" s="62" t="str">
        <f t="shared" si="458"/>
        <v>64508</v>
      </c>
      <c r="G2312" s="255">
        <v>10620010</v>
      </c>
      <c r="H2312" s="1" t="s">
        <v>386</v>
      </c>
      <c r="I2312" s="61">
        <v>30</v>
      </c>
      <c r="J2312" s="61">
        <v>4</v>
      </c>
      <c r="K2312" s="61">
        <v>8.3000000000000007</v>
      </c>
      <c r="L2312" s="69">
        <f t="shared" si="447"/>
        <v>1.2</v>
      </c>
      <c r="M2312" s="69">
        <f t="shared" si="448"/>
        <v>2.4900000000000002</v>
      </c>
      <c r="N2312" s="56">
        <f>INDEX(Rate_Chart!$A$1:$AK$127,MATCH(Data!J2312,Rate_Chart!$A$1:$A$127,0),MATCH(Data!K2312,Rate_Chart!$A$1:$AK$1,0))</f>
        <v>39.755153700000008</v>
      </c>
      <c r="O2312" s="57">
        <f t="shared" si="449"/>
        <v>1192.6546110000002</v>
      </c>
      <c r="P2312" s="58">
        <f t="shared" si="450"/>
        <v>417.01210174825178</v>
      </c>
      <c r="Q2312" s="58">
        <f t="shared" si="451"/>
        <v>278.00806783216785</v>
      </c>
      <c r="R2312" s="66">
        <f t="shared" si="452"/>
        <v>20.871455692500003</v>
      </c>
      <c r="S2312" s="64">
        <f t="shared" si="453"/>
        <v>112.5</v>
      </c>
      <c r="T2312" s="66">
        <f t="shared" si="454"/>
        <v>1326.0260666925001</v>
      </c>
      <c r="U2312" s="68">
        <f t="shared" si="455"/>
        <v>44.200868889750005</v>
      </c>
      <c r="V2312" s="68">
        <f t="shared" si="456"/>
        <v>463.6454778645105</v>
      </c>
      <c r="W2312" s="68">
        <f t="shared" si="457"/>
        <v>309.096985243007</v>
      </c>
    </row>
    <row r="2313" spans="1:23" x14ac:dyDescent="0.25">
      <c r="A2313" s="1" t="s">
        <v>911</v>
      </c>
      <c r="B2313" s="1" t="s">
        <v>395</v>
      </c>
      <c r="C2313" s="1" t="s">
        <v>589</v>
      </c>
      <c r="D2313" s="1" t="s">
        <v>593</v>
      </c>
      <c r="E2313" s="1" t="s">
        <v>868</v>
      </c>
      <c r="F2313" s="62" t="str">
        <f t="shared" si="458"/>
        <v>64508</v>
      </c>
      <c r="G2313" s="255">
        <v>10620010</v>
      </c>
      <c r="H2313" s="1" t="s">
        <v>385</v>
      </c>
      <c r="I2313" s="61">
        <v>26</v>
      </c>
      <c r="J2313" s="61">
        <v>7.5</v>
      </c>
      <c r="K2313" s="61">
        <v>9</v>
      </c>
      <c r="L2313" s="69">
        <f t="shared" si="447"/>
        <v>1.95</v>
      </c>
      <c r="M2313" s="69">
        <f t="shared" si="448"/>
        <v>2.34</v>
      </c>
      <c r="N2313" s="56">
        <f>INDEX(Rate_Chart!$A$1:$AK$127,MATCH(Data!J2313,Rate_Chart!$A$1:$A$127,0),MATCH(Data!K2313,Rate_Chart!$A$1:$AK$1,0))</f>
        <v>62.625</v>
      </c>
      <c r="O2313" s="57">
        <f t="shared" si="449"/>
        <v>1628.25</v>
      </c>
      <c r="P2313" s="58">
        <f t="shared" si="450"/>
        <v>463.88888888888886</v>
      </c>
      <c r="Q2313" s="58">
        <f t="shared" si="451"/>
        <v>309.25925925925924</v>
      </c>
      <c r="R2313" s="66">
        <f t="shared" si="452"/>
        <v>28.494375000000002</v>
      </c>
      <c r="S2313" s="64">
        <f t="shared" si="453"/>
        <v>97.5</v>
      </c>
      <c r="T2313" s="66">
        <f t="shared" si="454"/>
        <v>1754.244375</v>
      </c>
      <c r="U2313" s="68">
        <f t="shared" si="455"/>
        <v>67.470937500000005</v>
      </c>
      <c r="V2313" s="68">
        <f t="shared" si="456"/>
        <v>499.78472222222223</v>
      </c>
      <c r="W2313" s="68">
        <f t="shared" si="457"/>
        <v>333.18981481481484</v>
      </c>
    </row>
    <row r="2314" spans="1:23" x14ac:dyDescent="0.25">
      <c r="A2314" s="1" t="s">
        <v>911</v>
      </c>
      <c r="B2314" s="1" t="s">
        <v>395</v>
      </c>
      <c r="C2314" s="1" t="s">
        <v>589</v>
      </c>
      <c r="D2314" s="1" t="s">
        <v>593</v>
      </c>
      <c r="E2314" s="1" t="s">
        <v>868</v>
      </c>
      <c r="F2314" s="62" t="str">
        <f t="shared" si="458"/>
        <v>64508</v>
      </c>
      <c r="G2314" s="255">
        <v>10620010</v>
      </c>
      <c r="H2314" s="1" t="s">
        <v>386</v>
      </c>
      <c r="I2314" s="61">
        <v>11</v>
      </c>
      <c r="J2314" s="61">
        <v>3.4</v>
      </c>
      <c r="K2314" s="61">
        <v>8.1999999999999993</v>
      </c>
      <c r="L2314" s="69">
        <f t="shared" si="447"/>
        <v>0.374</v>
      </c>
      <c r="M2314" s="69">
        <f t="shared" si="448"/>
        <v>0.90199999999999991</v>
      </c>
      <c r="N2314" s="56">
        <f>INDEX(Rate_Chart!$A$1:$AK$127,MATCH(Data!J2314,Rate_Chart!$A$1:$A$127,0),MATCH(Data!K2314,Rate_Chart!$A$1:$AK$1,0))</f>
        <v>36.975139800000001</v>
      </c>
      <c r="O2314" s="57">
        <f t="shared" si="449"/>
        <v>406.72653780000002</v>
      </c>
      <c r="P2314" s="58">
        <f t="shared" si="450"/>
        <v>417.01285488721805</v>
      </c>
      <c r="Q2314" s="58">
        <f t="shared" si="451"/>
        <v>278.00856992481204</v>
      </c>
      <c r="R2314" s="66">
        <f t="shared" si="452"/>
        <v>7.1177144115000006</v>
      </c>
      <c r="S2314" s="64">
        <f t="shared" si="453"/>
        <v>41.25</v>
      </c>
      <c r="T2314" s="66">
        <f t="shared" si="454"/>
        <v>455.09425221150002</v>
      </c>
      <c r="U2314" s="68">
        <f t="shared" si="455"/>
        <v>41.372204746500003</v>
      </c>
      <c r="V2314" s="68">
        <f t="shared" si="456"/>
        <v>466.60381293045111</v>
      </c>
      <c r="W2314" s="68">
        <f t="shared" si="457"/>
        <v>311.06920862030074</v>
      </c>
    </row>
    <row r="2315" spans="1:23" x14ac:dyDescent="0.25">
      <c r="A2315" s="1" t="s">
        <v>912</v>
      </c>
      <c r="B2315" s="1" t="s">
        <v>394</v>
      </c>
      <c r="C2315" s="1" t="s">
        <v>589</v>
      </c>
      <c r="D2315" s="1" t="s">
        <v>593</v>
      </c>
      <c r="E2315" s="1" t="s">
        <v>868</v>
      </c>
      <c r="F2315" s="62" t="str">
        <f t="shared" si="458"/>
        <v>64508</v>
      </c>
      <c r="G2315" s="255">
        <v>10620010</v>
      </c>
      <c r="H2315" s="1" t="s">
        <v>385</v>
      </c>
      <c r="I2315" s="61">
        <v>32</v>
      </c>
      <c r="J2315" s="61">
        <v>7.1</v>
      </c>
      <c r="K2315" s="61">
        <v>9</v>
      </c>
      <c r="L2315" s="69">
        <f t="shared" si="447"/>
        <v>2.2719999999999998</v>
      </c>
      <c r="M2315" s="69">
        <f t="shared" si="448"/>
        <v>2.88</v>
      </c>
      <c r="N2315" s="56">
        <f>INDEX(Rate_Chart!$A$1:$AK$127,MATCH(Data!J2315,Rate_Chart!$A$1:$A$127,0),MATCH(Data!K2315,Rate_Chart!$A$1:$AK$1,0))</f>
        <v>59.284999999999997</v>
      </c>
      <c r="O2315" s="57">
        <f t="shared" si="449"/>
        <v>1897.12</v>
      </c>
      <c r="P2315" s="58">
        <f t="shared" si="450"/>
        <v>452.55725190839689</v>
      </c>
      <c r="Q2315" s="58">
        <f t="shared" si="451"/>
        <v>301.70483460559791</v>
      </c>
      <c r="R2315" s="66">
        <f t="shared" si="452"/>
        <v>33.199600000000004</v>
      </c>
      <c r="S2315" s="64">
        <f t="shared" si="453"/>
        <v>120</v>
      </c>
      <c r="T2315" s="66">
        <f t="shared" si="454"/>
        <v>2050.3195999999998</v>
      </c>
      <c r="U2315" s="68">
        <f t="shared" si="455"/>
        <v>64.072487499999994</v>
      </c>
      <c r="V2315" s="68">
        <f t="shared" si="456"/>
        <v>489.10295801526712</v>
      </c>
      <c r="W2315" s="68">
        <f t="shared" si="457"/>
        <v>326.06863867684473</v>
      </c>
    </row>
    <row r="2316" spans="1:23" x14ac:dyDescent="0.25">
      <c r="A2316" s="1" t="s">
        <v>912</v>
      </c>
      <c r="B2316" s="1" t="s">
        <v>394</v>
      </c>
      <c r="C2316" s="1" t="s">
        <v>589</v>
      </c>
      <c r="D2316" s="1" t="s">
        <v>593</v>
      </c>
      <c r="E2316" s="1" t="s">
        <v>868</v>
      </c>
      <c r="F2316" s="62" t="str">
        <f t="shared" si="458"/>
        <v>64508</v>
      </c>
      <c r="G2316" s="255">
        <v>10620010</v>
      </c>
      <c r="H2316" s="1" t="s">
        <v>386</v>
      </c>
      <c r="I2316" s="61">
        <v>23</v>
      </c>
      <c r="J2316" s="61">
        <v>4.0999999999999996</v>
      </c>
      <c r="K2316" s="61">
        <v>8.5</v>
      </c>
      <c r="L2316" s="69">
        <f t="shared" si="447"/>
        <v>0.94299999999999995</v>
      </c>
      <c r="M2316" s="69">
        <f t="shared" si="448"/>
        <v>1.9550000000000001</v>
      </c>
      <c r="N2316" s="56">
        <f>INDEX(Rate_Chart!$A$1:$AK$127,MATCH(Data!J2316,Rate_Chart!$A$1:$A$127,0),MATCH(Data!K2316,Rate_Chart!$A$1:$AK$1,0))</f>
        <v>40.728181500000005</v>
      </c>
      <c r="O2316" s="57">
        <f t="shared" si="449"/>
        <v>936.74817450000012</v>
      </c>
      <c r="P2316" s="58">
        <f t="shared" si="450"/>
        <v>417.01209726962463</v>
      </c>
      <c r="Q2316" s="58">
        <f t="shared" si="451"/>
        <v>278.0080648464164</v>
      </c>
      <c r="R2316" s="66">
        <f t="shared" si="452"/>
        <v>16.393093053750004</v>
      </c>
      <c r="S2316" s="64">
        <f t="shared" si="453"/>
        <v>86.25</v>
      </c>
      <c r="T2316" s="66">
        <f t="shared" si="454"/>
        <v>1039.3912675537501</v>
      </c>
      <c r="U2316" s="68">
        <f t="shared" si="455"/>
        <v>45.190924676250006</v>
      </c>
      <c r="V2316" s="68">
        <f t="shared" si="456"/>
        <v>462.70571340870316</v>
      </c>
      <c r="W2316" s="68">
        <f t="shared" si="457"/>
        <v>308.47047560580211</v>
      </c>
    </row>
    <row r="2317" spans="1:23" x14ac:dyDescent="0.25">
      <c r="A2317" s="1" t="s">
        <v>912</v>
      </c>
      <c r="B2317" s="1" t="s">
        <v>395</v>
      </c>
      <c r="C2317" s="1" t="s">
        <v>589</v>
      </c>
      <c r="D2317" s="1" t="s">
        <v>593</v>
      </c>
      <c r="E2317" s="1" t="s">
        <v>868</v>
      </c>
      <c r="F2317" s="62" t="str">
        <f t="shared" si="458"/>
        <v>64508</v>
      </c>
      <c r="G2317" s="255">
        <v>10620010</v>
      </c>
      <c r="H2317" s="1" t="s">
        <v>385</v>
      </c>
      <c r="I2317" s="61">
        <v>24</v>
      </c>
      <c r="J2317" s="61">
        <v>7</v>
      </c>
      <c r="K2317" s="61">
        <v>9</v>
      </c>
      <c r="L2317" s="69">
        <f t="shared" si="447"/>
        <v>1.68</v>
      </c>
      <c r="M2317" s="69">
        <f t="shared" si="448"/>
        <v>2.16</v>
      </c>
      <c r="N2317" s="56">
        <f>INDEX(Rate_Chart!$A$1:$AK$127,MATCH(Data!J2317,Rate_Chart!$A$1:$A$127,0),MATCH(Data!K2317,Rate_Chart!$A$1:$AK$1,0))</f>
        <v>58.45</v>
      </c>
      <c r="O2317" s="57">
        <f t="shared" si="449"/>
        <v>1402.8000000000002</v>
      </c>
      <c r="P2317" s="58">
        <f t="shared" si="450"/>
        <v>449.61538461538464</v>
      </c>
      <c r="Q2317" s="58">
        <f t="shared" si="451"/>
        <v>299.74358974358978</v>
      </c>
      <c r="R2317" s="66">
        <f t="shared" si="452"/>
        <v>24.549000000000007</v>
      </c>
      <c r="S2317" s="64">
        <f t="shared" si="453"/>
        <v>90</v>
      </c>
      <c r="T2317" s="66">
        <f t="shared" si="454"/>
        <v>1517.3490000000002</v>
      </c>
      <c r="U2317" s="68">
        <f t="shared" si="455"/>
        <v>63.222875000000009</v>
      </c>
      <c r="V2317" s="68">
        <f t="shared" si="456"/>
        <v>486.32980769230772</v>
      </c>
      <c r="W2317" s="68">
        <f t="shared" si="457"/>
        <v>324.21987179487184</v>
      </c>
    </row>
    <row r="2318" spans="1:23" x14ac:dyDescent="0.25">
      <c r="A2318" s="1" t="s">
        <v>912</v>
      </c>
      <c r="B2318" s="1" t="s">
        <v>395</v>
      </c>
      <c r="C2318" s="1" t="s">
        <v>589</v>
      </c>
      <c r="D2318" s="1" t="s">
        <v>593</v>
      </c>
      <c r="E2318" s="1" t="s">
        <v>868</v>
      </c>
      <c r="F2318" s="62" t="str">
        <f t="shared" si="458"/>
        <v>64508</v>
      </c>
      <c r="G2318" s="255">
        <v>10620010</v>
      </c>
      <c r="H2318" s="1" t="s">
        <v>386</v>
      </c>
      <c r="I2318" s="61">
        <v>11</v>
      </c>
      <c r="J2318" s="61">
        <v>3.9</v>
      </c>
      <c r="K2318" s="61">
        <v>8.5</v>
      </c>
      <c r="L2318" s="69">
        <f t="shared" si="447"/>
        <v>0.42899999999999999</v>
      </c>
      <c r="M2318" s="69">
        <f t="shared" si="448"/>
        <v>0.93500000000000005</v>
      </c>
      <c r="N2318" s="56">
        <f>INDEX(Rate_Chart!$A$1:$AK$127,MATCH(Data!J2318,Rate_Chart!$A$1:$A$127,0),MATCH(Data!K2318,Rate_Chart!$A$1:$AK$1,0))</f>
        <v>39.894181500000002</v>
      </c>
      <c r="O2318" s="57">
        <f t="shared" si="449"/>
        <v>438.83599650000002</v>
      </c>
      <c r="P2318" s="58">
        <f t="shared" si="450"/>
        <v>417.01235017421601</v>
      </c>
      <c r="Q2318" s="58">
        <f t="shared" si="451"/>
        <v>278.00823344947736</v>
      </c>
      <c r="R2318" s="66">
        <f t="shared" si="452"/>
        <v>7.6796299387500015</v>
      </c>
      <c r="S2318" s="64">
        <f t="shared" si="453"/>
        <v>41.25</v>
      </c>
      <c r="T2318" s="66">
        <f t="shared" si="454"/>
        <v>487.76562643875002</v>
      </c>
      <c r="U2318" s="68">
        <f t="shared" si="455"/>
        <v>44.342329676250003</v>
      </c>
      <c r="V2318" s="68">
        <f t="shared" si="456"/>
        <v>463.50867257404178</v>
      </c>
      <c r="W2318" s="68">
        <f t="shared" si="457"/>
        <v>309.00578171602785</v>
      </c>
    </row>
    <row r="2319" spans="1:23" x14ac:dyDescent="0.25">
      <c r="A2319" s="1" t="s">
        <v>913</v>
      </c>
      <c r="B2319" s="1" t="s">
        <v>394</v>
      </c>
      <c r="C2319" s="1" t="s">
        <v>589</v>
      </c>
      <c r="D2319" s="1" t="s">
        <v>593</v>
      </c>
      <c r="E2319" s="1" t="s">
        <v>868</v>
      </c>
      <c r="F2319" s="62" t="str">
        <f t="shared" si="458"/>
        <v>64508</v>
      </c>
      <c r="G2319" s="255">
        <v>10620010</v>
      </c>
      <c r="H2319" s="1" t="s">
        <v>385</v>
      </c>
      <c r="I2319" s="61">
        <v>34</v>
      </c>
      <c r="J2319" s="61">
        <v>7.1</v>
      </c>
      <c r="K2319" s="61">
        <v>9</v>
      </c>
      <c r="L2319" s="69">
        <f t="shared" ref="L2319:L2382" si="459">J2319*I2319/100</f>
        <v>2.4139999999999997</v>
      </c>
      <c r="M2319" s="69">
        <f t="shared" ref="M2319:M2382" si="460">K2319*I2319/100</f>
        <v>3.06</v>
      </c>
      <c r="N2319" s="56">
        <f>INDEX(Rate_Chart!$A$1:$AK$127,MATCH(Data!J2319,Rate_Chart!$A$1:$A$127,0),MATCH(Data!K2319,Rate_Chart!$A$1:$AK$1,0))</f>
        <v>59.284999999999997</v>
      </c>
      <c r="O2319" s="57">
        <f t="shared" ref="O2319:O2382" si="461">N2319*I2319</f>
        <v>2015.6899999999998</v>
      </c>
      <c r="P2319" s="58">
        <f t="shared" ref="P2319:P2382" si="462">N2319/(J2319%+K2319%*2/3)</f>
        <v>452.55725190839689</v>
      </c>
      <c r="Q2319" s="58">
        <f t="shared" ref="Q2319:Q2382" si="463">P2319*2/3</f>
        <v>301.70483460559791</v>
      </c>
      <c r="R2319" s="66">
        <f t="shared" ref="R2319:R2382" si="464">O2319*1.75%</f>
        <v>35.274574999999999</v>
      </c>
      <c r="S2319" s="64">
        <f t="shared" ref="S2319:S2382" si="465">I2319*3.75</f>
        <v>127.5</v>
      </c>
      <c r="T2319" s="66">
        <f t="shared" ref="T2319:T2382" si="466">R2319+S2319+O2319</f>
        <v>2178.464575</v>
      </c>
      <c r="U2319" s="68">
        <f t="shared" ref="U2319:U2382" si="467">T2319/I2319</f>
        <v>64.072487499999994</v>
      </c>
      <c r="V2319" s="68">
        <f t="shared" ref="V2319:V2382" si="468">U2319/(J2319%+K2319%*2/3)</f>
        <v>489.10295801526712</v>
      </c>
      <c r="W2319" s="68">
        <f t="shared" ref="W2319:W2382" si="469">V2319*2/3</f>
        <v>326.06863867684473</v>
      </c>
    </row>
    <row r="2320" spans="1:23" x14ac:dyDescent="0.25">
      <c r="A2320" s="1" t="s">
        <v>913</v>
      </c>
      <c r="B2320" s="1" t="s">
        <v>394</v>
      </c>
      <c r="C2320" s="1" t="s">
        <v>589</v>
      </c>
      <c r="D2320" s="1" t="s">
        <v>593</v>
      </c>
      <c r="E2320" s="1" t="s">
        <v>868</v>
      </c>
      <c r="F2320" s="62" t="str">
        <f t="shared" si="458"/>
        <v>64508</v>
      </c>
      <c r="G2320" s="255">
        <v>10620010</v>
      </c>
      <c r="H2320" s="1" t="s">
        <v>386</v>
      </c>
      <c r="I2320" s="61">
        <v>19</v>
      </c>
      <c r="J2320" s="61">
        <v>4.0999999999999996</v>
      </c>
      <c r="K2320" s="61">
        <v>8.5</v>
      </c>
      <c r="L2320" s="69">
        <f t="shared" si="459"/>
        <v>0.77899999999999991</v>
      </c>
      <c r="M2320" s="69">
        <f t="shared" si="460"/>
        <v>1.615</v>
      </c>
      <c r="N2320" s="56">
        <f>INDEX(Rate_Chart!$A$1:$AK$127,MATCH(Data!J2320,Rate_Chart!$A$1:$A$127,0),MATCH(Data!K2320,Rate_Chart!$A$1:$AK$1,0))</f>
        <v>40.728181500000005</v>
      </c>
      <c r="O2320" s="57">
        <f t="shared" si="461"/>
        <v>773.8354485000001</v>
      </c>
      <c r="P2320" s="58">
        <f t="shared" si="462"/>
        <v>417.01209726962463</v>
      </c>
      <c r="Q2320" s="58">
        <f t="shared" si="463"/>
        <v>278.0080648464164</v>
      </c>
      <c r="R2320" s="66">
        <f t="shared" si="464"/>
        <v>13.542120348750004</v>
      </c>
      <c r="S2320" s="64">
        <f t="shared" si="465"/>
        <v>71.25</v>
      </c>
      <c r="T2320" s="66">
        <f t="shared" si="466"/>
        <v>858.62756884875012</v>
      </c>
      <c r="U2320" s="68">
        <f t="shared" si="467"/>
        <v>45.190924676250006</v>
      </c>
      <c r="V2320" s="68">
        <f t="shared" si="468"/>
        <v>462.70571340870316</v>
      </c>
      <c r="W2320" s="68">
        <f t="shared" si="469"/>
        <v>308.47047560580211</v>
      </c>
    </row>
    <row r="2321" spans="1:23" x14ac:dyDescent="0.25">
      <c r="A2321" s="1" t="s">
        <v>913</v>
      </c>
      <c r="B2321" s="1" t="s">
        <v>395</v>
      </c>
      <c r="C2321" s="1" t="s">
        <v>589</v>
      </c>
      <c r="D2321" s="1" t="s">
        <v>593</v>
      </c>
      <c r="E2321" s="1" t="s">
        <v>868</v>
      </c>
      <c r="F2321" s="62" t="str">
        <f t="shared" si="458"/>
        <v>64508</v>
      </c>
      <c r="G2321" s="255">
        <v>10620010</v>
      </c>
      <c r="H2321" s="1" t="s">
        <v>385</v>
      </c>
      <c r="I2321" s="61">
        <v>25</v>
      </c>
      <c r="J2321" s="61">
        <v>7.6</v>
      </c>
      <c r="K2321" s="61">
        <v>9</v>
      </c>
      <c r="L2321" s="69">
        <f t="shared" si="459"/>
        <v>1.9</v>
      </c>
      <c r="M2321" s="69">
        <f t="shared" si="460"/>
        <v>2.25</v>
      </c>
      <c r="N2321" s="56">
        <f>INDEX(Rate_Chart!$A$1:$AK$127,MATCH(Data!J2321,Rate_Chart!$A$1:$A$127,0),MATCH(Data!K2321,Rate_Chart!$A$1:$AK$1,0))</f>
        <v>63.46</v>
      </c>
      <c r="O2321" s="57">
        <f t="shared" si="461"/>
        <v>1586.5</v>
      </c>
      <c r="P2321" s="58">
        <f t="shared" si="462"/>
        <v>466.61764705882348</v>
      </c>
      <c r="Q2321" s="58">
        <f t="shared" si="463"/>
        <v>311.07843137254901</v>
      </c>
      <c r="R2321" s="66">
        <f t="shared" si="464"/>
        <v>27.763750000000002</v>
      </c>
      <c r="S2321" s="64">
        <f t="shared" si="465"/>
        <v>93.75</v>
      </c>
      <c r="T2321" s="66">
        <f t="shared" si="466"/>
        <v>1708.0137500000001</v>
      </c>
      <c r="U2321" s="68">
        <f t="shared" si="467"/>
        <v>68.320549999999997</v>
      </c>
      <c r="V2321" s="68">
        <f t="shared" si="468"/>
        <v>502.35698529411758</v>
      </c>
      <c r="W2321" s="68">
        <f t="shared" si="469"/>
        <v>334.90465686274507</v>
      </c>
    </row>
    <row r="2322" spans="1:23" x14ac:dyDescent="0.25">
      <c r="A2322" s="1" t="s">
        <v>913</v>
      </c>
      <c r="B2322" s="1" t="s">
        <v>395</v>
      </c>
      <c r="C2322" s="1" t="s">
        <v>589</v>
      </c>
      <c r="D2322" s="1" t="s">
        <v>593</v>
      </c>
      <c r="E2322" s="1" t="s">
        <v>868</v>
      </c>
      <c r="F2322" s="62" t="str">
        <f t="shared" si="458"/>
        <v>64508</v>
      </c>
      <c r="G2322" s="255">
        <v>10620010</v>
      </c>
      <c r="H2322" s="1" t="s">
        <v>386</v>
      </c>
      <c r="I2322" s="61">
        <v>9</v>
      </c>
      <c r="J2322" s="61">
        <v>3.2</v>
      </c>
      <c r="K2322" s="61">
        <v>8.1999999999999993</v>
      </c>
      <c r="L2322" s="69">
        <f t="shared" si="459"/>
        <v>0.28800000000000003</v>
      </c>
      <c r="M2322" s="69">
        <f t="shared" si="460"/>
        <v>0.73799999999999999</v>
      </c>
      <c r="N2322" s="56">
        <f>INDEX(Rate_Chart!$A$1:$AK$127,MATCH(Data!J2322,Rate_Chart!$A$1:$A$127,0),MATCH(Data!K2322,Rate_Chart!$A$1:$AK$1,0))</f>
        <v>36.141139799999998</v>
      </c>
      <c r="O2322" s="57">
        <f t="shared" si="461"/>
        <v>325.2702582</v>
      </c>
      <c r="P2322" s="58">
        <f t="shared" si="462"/>
        <v>417.0131515384615</v>
      </c>
      <c r="Q2322" s="58">
        <f t="shared" si="463"/>
        <v>278.00876769230769</v>
      </c>
      <c r="R2322" s="66">
        <f t="shared" si="464"/>
        <v>5.6922295185000005</v>
      </c>
      <c r="S2322" s="64">
        <f t="shared" si="465"/>
        <v>33.75</v>
      </c>
      <c r="T2322" s="66">
        <f t="shared" si="466"/>
        <v>364.71248771850003</v>
      </c>
      <c r="U2322" s="68">
        <f t="shared" si="467"/>
        <v>40.5236097465</v>
      </c>
      <c r="V2322" s="68">
        <f t="shared" si="468"/>
        <v>467.58011245961535</v>
      </c>
      <c r="W2322" s="68">
        <f t="shared" si="469"/>
        <v>311.72007497307692</v>
      </c>
    </row>
    <row r="2323" spans="1:23" x14ac:dyDescent="0.25">
      <c r="A2323" s="1" t="s">
        <v>914</v>
      </c>
      <c r="B2323" s="1" t="s">
        <v>394</v>
      </c>
      <c r="C2323" s="1" t="s">
        <v>589</v>
      </c>
      <c r="D2323" s="1" t="s">
        <v>593</v>
      </c>
      <c r="E2323" s="1" t="s">
        <v>868</v>
      </c>
      <c r="F2323" s="62" t="str">
        <f t="shared" si="458"/>
        <v>64508</v>
      </c>
      <c r="G2323" s="255">
        <v>10620010</v>
      </c>
      <c r="H2323" s="1" t="s">
        <v>385</v>
      </c>
      <c r="I2323" s="61">
        <v>30</v>
      </c>
      <c r="J2323" s="61">
        <v>7.4</v>
      </c>
      <c r="K2323" s="61">
        <v>9</v>
      </c>
      <c r="L2323" s="69">
        <f t="shared" si="459"/>
        <v>2.2200000000000002</v>
      </c>
      <c r="M2323" s="69">
        <f t="shared" si="460"/>
        <v>2.7</v>
      </c>
      <c r="N2323" s="56">
        <f>INDEX(Rate_Chart!$A$1:$AK$127,MATCH(Data!J2323,Rate_Chart!$A$1:$A$127,0),MATCH(Data!K2323,Rate_Chart!$A$1:$AK$1,0))</f>
        <v>61.790000000000006</v>
      </c>
      <c r="O2323" s="57">
        <f t="shared" si="461"/>
        <v>1853.7000000000003</v>
      </c>
      <c r="P2323" s="58">
        <f t="shared" si="462"/>
        <v>461.11940298507466</v>
      </c>
      <c r="Q2323" s="58">
        <f t="shared" si="463"/>
        <v>307.41293532338312</v>
      </c>
      <c r="R2323" s="66">
        <f t="shared" si="464"/>
        <v>32.439750000000011</v>
      </c>
      <c r="S2323" s="64">
        <f t="shared" si="465"/>
        <v>112.5</v>
      </c>
      <c r="T2323" s="66">
        <f t="shared" si="466"/>
        <v>1998.6397500000003</v>
      </c>
      <c r="U2323" s="68">
        <f t="shared" si="467"/>
        <v>66.621325000000013</v>
      </c>
      <c r="V2323" s="68">
        <f t="shared" si="468"/>
        <v>497.17406716417918</v>
      </c>
      <c r="W2323" s="68">
        <f t="shared" si="469"/>
        <v>331.44937810945277</v>
      </c>
    </row>
    <row r="2324" spans="1:23" x14ac:dyDescent="0.25">
      <c r="A2324" s="1" t="s">
        <v>914</v>
      </c>
      <c r="B2324" s="1" t="s">
        <v>394</v>
      </c>
      <c r="C2324" s="1" t="s">
        <v>589</v>
      </c>
      <c r="D2324" s="1" t="s">
        <v>593</v>
      </c>
      <c r="E2324" s="1" t="s">
        <v>868</v>
      </c>
      <c r="F2324" s="62" t="str">
        <f t="shared" si="458"/>
        <v>64508</v>
      </c>
      <c r="G2324" s="255">
        <v>10620010</v>
      </c>
      <c r="H2324" s="1" t="s">
        <v>386</v>
      </c>
      <c r="I2324" s="61">
        <v>28</v>
      </c>
      <c r="J2324" s="61">
        <v>4</v>
      </c>
      <c r="K2324" s="61">
        <v>8.5</v>
      </c>
      <c r="L2324" s="69">
        <f t="shared" si="459"/>
        <v>1.1200000000000001</v>
      </c>
      <c r="M2324" s="69">
        <f t="shared" si="460"/>
        <v>2.38</v>
      </c>
      <c r="N2324" s="56">
        <f>INDEX(Rate_Chart!$A$1:$AK$127,MATCH(Data!J2324,Rate_Chart!$A$1:$A$127,0),MATCH(Data!K2324,Rate_Chart!$A$1:$AK$1,0))</f>
        <v>40.311181500000004</v>
      </c>
      <c r="O2324" s="57">
        <f t="shared" si="461"/>
        <v>1128.7130820000002</v>
      </c>
      <c r="P2324" s="58">
        <f t="shared" si="462"/>
        <v>417.0122224137931</v>
      </c>
      <c r="Q2324" s="58">
        <f t="shared" si="463"/>
        <v>278.00814827586208</v>
      </c>
      <c r="R2324" s="66">
        <f t="shared" si="464"/>
        <v>19.752478935000006</v>
      </c>
      <c r="S2324" s="64">
        <f t="shared" si="465"/>
        <v>105</v>
      </c>
      <c r="T2324" s="66">
        <f t="shared" si="466"/>
        <v>1253.4655609350002</v>
      </c>
      <c r="U2324" s="68">
        <f t="shared" si="467"/>
        <v>44.766627176250005</v>
      </c>
      <c r="V2324" s="68">
        <f t="shared" si="468"/>
        <v>463.10303975431032</v>
      </c>
      <c r="W2324" s="68">
        <f t="shared" si="469"/>
        <v>308.7353598362069</v>
      </c>
    </row>
    <row r="2325" spans="1:23" x14ac:dyDescent="0.25">
      <c r="A2325" s="1" t="s">
        <v>914</v>
      </c>
      <c r="B2325" s="1" t="s">
        <v>395</v>
      </c>
      <c r="C2325" s="1" t="s">
        <v>589</v>
      </c>
      <c r="D2325" s="1" t="s">
        <v>593</v>
      </c>
      <c r="E2325" s="1" t="s">
        <v>868</v>
      </c>
      <c r="F2325" s="62" t="str">
        <f t="shared" si="458"/>
        <v>64508</v>
      </c>
      <c r="G2325" s="255">
        <v>10620010</v>
      </c>
      <c r="H2325" s="1" t="s">
        <v>385</v>
      </c>
      <c r="I2325" s="61">
        <v>22</v>
      </c>
      <c r="J2325" s="61">
        <v>7.1</v>
      </c>
      <c r="K2325" s="61">
        <v>9</v>
      </c>
      <c r="L2325" s="69">
        <f t="shared" si="459"/>
        <v>1.5619999999999998</v>
      </c>
      <c r="M2325" s="69">
        <f t="shared" si="460"/>
        <v>1.98</v>
      </c>
      <c r="N2325" s="56">
        <f>INDEX(Rate_Chart!$A$1:$AK$127,MATCH(Data!J2325,Rate_Chart!$A$1:$A$127,0),MATCH(Data!K2325,Rate_Chart!$A$1:$AK$1,0))</f>
        <v>59.284999999999997</v>
      </c>
      <c r="O2325" s="57">
        <f t="shared" si="461"/>
        <v>1304.27</v>
      </c>
      <c r="P2325" s="58">
        <f t="shared" si="462"/>
        <v>452.55725190839689</v>
      </c>
      <c r="Q2325" s="58">
        <f t="shared" si="463"/>
        <v>301.70483460559791</v>
      </c>
      <c r="R2325" s="66">
        <f t="shared" si="464"/>
        <v>22.824725000000001</v>
      </c>
      <c r="S2325" s="64">
        <f t="shared" si="465"/>
        <v>82.5</v>
      </c>
      <c r="T2325" s="66">
        <f t="shared" si="466"/>
        <v>1409.5947249999999</v>
      </c>
      <c r="U2325" s="68">
        <f t="shared" si="467"/>
        <v>64.072487499999994</v>
      </c>
      <c r="V2325" s="68">
        <f t="shared" si="468"/>
        <v>489.10295801526712</v>
      </c>
      <c r="W2325" s="68">
        <f t="shared" si="469"/>
        <v>326.06863867684473</v>
      </c>
    </row>
    <row r="2326" spans="1:23" x14ac:dyDescent="0.25">
      <c r="A2326" s="1" t="s">
        <v>914</v>
      </c>
      <c r="B2326" s="1" t="s">
        <v>395</v>
      </c>
      <c r="C2326" s="1" t="s">
        <v>589</v>
      </c>
      <c r="D2326" s="1" t="s">
        <v>593</v>
      </c>
      <c r="E2326" s="1" t="s">
        <v>868</v>
      </c>
      <c r="F2326" s="62" t="str">
        <f t="shared" si="458"/>
        <v>64508</v>
      </c>
      <c r="G2326" s="255">
        <v>10620010</v>
      </c>
      <c r="H2326" s="1" t="s">
        <v>386</v>
      </c>
      <c r="I2326" s="61">
        <v>13</v>
      </c>
      <c r="J2326" s="61">
        <v>3.4</v>
      </c>
      <c r="K2326" s="61">
        <v>8.5</v>
      </c>
      <c r="L2326" s="69">
        <f t="shared" si="459"/>
        <v>0.44199999999999995</v>
      </c>
      <c r="M2326" s="69">
        <f t="shared" si="460"/>
        <v>1.105</v>
      </c>
      <c r="N2326" s="56">
        <f>INDEX(Rate_Chart!$A$1:$AK$127,MATCH(Data!J2326,Rate_Chart!$A$1:$A$127,0),MATCH(Data!K2326,Rate_Chart!$A$1:$AK$1,0))</f>
        <v>37.809181500000008</v>
      </c>
      <c r="O2326" s="57">
        <f t="shared" si="461"/>
        <v>491.51935950000012</v>
      </c>
      <c r="P2326" s="58">
        <f t="shared" si="462"/>
        <v>417.01303125000004</v>
      </c>
      <c r="Q2326" s="58">
        <f t="shared" si="463"/>
        <v>278.00868750000001</v>
      </c>
      <c r="R2326" s="66">
        <f t="shared" si="464"/>
        <v>8.6015887912500038</v>
      </c>
      <c r="S2326" s="64">
        <f t="shared" si="465"/>
        <v>48.75</v>
      </c>
      <c r="T2326" s="66">
        <f t="shared" si="466"/>
        <v>548.8709482912501</v>
      </c>
      <c r="U2326" s="68">
        <f t="shared" si="467"/>
        <v>42.220842176250009</v>
      </c>
      <c r="V2326" s="68">
        <f t="shared" si="468"/>
        <v>465.67105341452213</v>
      </c>
      <c r="W2326" s="68">
        <f t="shared" si="469"/>
        <v>310.44736894301474</v>
      </c>
    </row>
    <row r="2327" spans="1:23" x14ac:dyDescent="0.25">
      <c r="A2327" s="1" t="s">
        <v>915</v>
      </c>
      <c r="B2327" s="1" t="s">
        <v>394</v>
      </c>
      <c r="C2327" s="1" t="s">
        <v>589</v>
      </c>
      <c r="D2327" s="1" t="s">
        <v>593</v>
      </c>
      <c r="E2327" s="1" t="s">
        <v>868</v>
      </c>
      <c r="F2327" s="62" t="str">
        <f t="shared" si="458"/>
        <v>64508</v>
      </c>
      <c r="G2327" s="255">
        <v>10620010</v>
      </c>
      <c r="H2327" s="1" t="s">
        <v>385</v>
      </c>
      <c r="I2327" s="61">
        <v>36</v>
      </c>
      <c r="J2327" s="61">
        <v>7.5</v>
      </c>
      <c r="K2327" s="61">
        <v>9</v>
      </c>
      <c r="L2327" s="69">
        <f t="shared" si="459"/>
        <v>2.7</v>
      </c>
      <c r="M2327" s="69">
        <f t="shared" si="460"/>
        <v>3.24</v>
      </c>
      <c r="N2327" s="56">
        <f>INDEX(Rate_Chart!$A$1:$AK$127,MATCH(Data!J2327,Rate_Chart!$A$1:$A$127,0),MATCH(Data!K2327,Rate_Chart!$A$1:$AK$1,0))</f>
        <v>62.625</v>
      </c>
      <c r="O2327" s="57">
        <f t="shared" si="461"/>
        <v>2254.5</v>
      </c>
      <c r="P2327" s="58">
        <f t="shared" si="462"/>
        <v>463.88888888888886</v>
      </c>
      <c r="Q2327" s="58">
        <f t="shared" si="463"/>
        <v>309.25925925925924</v>
      </c>
      <c r="R2327" s="66">
        <f t="shared" si="464"/>
        <v>39.453750000000007</v>
      </c>
      <c r="S2327" s="64">
        <f t="shared" si="465"/>
        <v>135</v>
      </c>
      <c r="T2327" s="66">
        <f t="shared" si="466"/>
        <v>2428.9537500000001</v>
      </c>
      <c r="U2327" s="68">
        <f t="shared" si="467"/>
        <v>67.470937500000005</v>
      </c>
      <c r="V2327" s="68">
        <f t="shared" si="468"/>
        <v>499.78472222222223</v>
      </c>
      <c r="W2327" s="68">
        <f t="shared" si="469"/>
        <v>333.18981481481484</v>
      </c>
    </row>
    <row r="2328" spans="1:23" x14ac:dyDescent="0.25">
      <c r="A2328" s="1" t="s">
        <v>915</v>
      </c>
      <c r="B2328" s="1" t="s">
        <v>395</v>
      </c>
      <c r="C2328" s="1" t="s">
        <v>589</v>
      </c>
      <c r="D2328" s="1" t="s">
        <v>593</v>
      </c>
      <c r="E2328" s="1" t="s">
        <v>868</v>
      </c>
      <c r="F2328" s="62" t="str">
        <f t="shared" si="458"/>
        <v>64508</v>
      </c>
      <c r="G2328" s="255">
        <v>10620010</v>
      </c>
      <c r="H2328" s="1" t="s">
        <v>385</v>
      </c>
      <c r="I2328" s="61">
        <v>21</v>
      </c>
      <c r="J2328" s="61">
        <v>7.1</v>
      </c>
      <c r="K2328" s="61">
        <v>9</v>
      </c>
      <c r="L2328" s="69">
        <f t="shared" si="459"/>
        <v>1.4909999999999999</v>
      </c>
      <c r="M2328" s="69">
        <f t="shared" si="460"/>
        <v>1.89</v>
      </c>
      <c r="N2328" s="56">
        <f>INDEX(Rate_Chart!$A$1:$AK$127,MATCH(Data!J2328,Rate_Chart!$A$1:$A$127,0),MATCH(Data!K2328,Rate_Chart!$A$1:$AK$1,0))</f>
        <v>59.284999999999997</v>
      </c>
      <c r="O2328" s="57">
        <f t="shared" si="461"/>
        <v>1244.9849999999999</v>
      </c>
      <c r="P2328" s="58">
        <f t="shared" si="462"/>
        <v>452.55725190839689</v>
      </c>
      <c r="Q2328" s="58">
        <f t="shared" si="463"/>
        <v>301.70483460559791</v>
      </c>
      <c r="R2328" s="66">
        <f t="shared" si="464"/>
        <v>21.7872375</v>
      </c>
      <c r="S2328" s="64">
        <f t="shared" si="465"/>
        <v>78.75</v>
      </c>
      <c r="T2328" s="66">
        <f t="shared" si="466"/>
        <v>1345.5222374999998</v>
      </c>
      <c r="U2328" s="68">
        <f t="shared" si="467"/>
        <v>64.072487499999994</v>
      </c>
      <c r="V2328" s="68">
        <f t="shared" si="468"/>
        <v>489.10295801526712</v>
      </c>
      <c r="W2328" s="68">
        <f t="shared" si="469"/>
        <v>326.06863867684473</v>
      </c>
    </row>
    <row r="2329" spans="1:23" x14ac:dyDescent="0.25">
      <c r="A2329" s="1" t="s">
        <v>915</v>
      </c>
      <c r="B2329" s="1" t="s">
        <v>395</v>
      </c>
      <c r="C2329" s="1" t="s">
        <v>589</v>
      </c>
      <c r="D2329" s="1" t="s">
        <v>593</v>
      </c>
      <c r="E2329" s="1" t="s">
        <v>868</v>
      </c>
      <c r="F2329" s="62" t="str">
        <f t="shared" si="458"/>
        <v>64508</v>
      </c>
      <c r="G2329" s="255">
        <v>10620010</v>
      </c>
      <c r="H2329" s="1" t="s">
        <v>386</v>
      </c>
      <c r="I2329" s="61">
        <v>8</v>
      </c>
      <c r="J2329" s="61">
        <v>3.5</v>
      </c>
      <c r="K2329" s="61">
        <v>8.4</v>
      </c>
      <c r="L2329" s="69">
        <f t="shared" si="459"/>
        <v>0.28000000000000003</v>
      </c>
      <c r="M2329" s="69">
        <f t="shared" si="460"/>
        <v>0.67200000000000004</v>
      </c>
      <c r="N2329" s="56">
        <f>INDEX(Rate_Chart!$A$1:$AK$127,MATCH(Data!J2329,Rate_Chart!$A$1:$A$127,0),MATCH(Data!K2329,Rate_Chart!$A$1:$AK$1,0))</f>
        <v>37.948167600000005</v>
      </c>
      <c r="O2329" s="57">
        <f t="shared" si="461"/>
        <v>303.58534080000004</v>
      </c>
      <c r="P2329" s="58">
        <f t="shared" si="462"/>
        <v>417.01283076923085</v>
      </c>
      <c r="Q2329" s="58">
        <f t="shared" si="463"/>
        <v>278.00855384615392</v>
      </c>
      <c r="R2329" s="66">
        <f t="shared" si="464"/>
        <v>5.3127434640000013</v>
      </c>
      <c r="S2329" s="64">
        <f t="shared" si="465"/>
        <v>30</v>
      </c>
      <c r="T2329" s="66">
        <f t="shared" si="466"/>
        <v>338.89808426400003</v>
      </c>
      <c r="U2329" s="68">
        <f t="shared" si="467"/>
        <v>42.362260533000004</v>
      </c>
      <c r="V2329" s="68">
        <f t="shared" si="468"/>
        <v>465.51934651648355</v>
      </c>
      <c r="W2329" s="68">
        <f t="shared" si="469"/>
        <v>310.34623101098902</v>
      </c>
    </row>
    <row r="2330" spans="1:23" x14ac:dyDescent="0.25">
      <c r="A2330" s="1" t="s">
        <v>916</v>
      </c>
      <c r="B2330" s="1" t="s">
        <v>395</v>
      </c>
      <c r="C2330" s="1" t="s">
        <v>589</v>
      </c>
      <c r="D2330" s="1" t="s">
        <v>593</v>
      </c>
      <c r="E2330" s="1" t="s">
        <v>868</v>
      </c>
      <c r="F2330" s="62" t="str">
        <f t="shared" si="458"/>
        <v>64508</v>
      </c>
      <c r="G2330" s="255">
        <v>10620010</v>
      </c>
      <c r="H2330" s="1" t="s">
        <v>385</v>
      </c>
      <c r="I2330" s="61">
        <v>29</v>
      </c>
      <c r="J2330" s="61">
        <v>6.9</v>
      </c>
      <c r="K2330" s="61">
        <v>9</v>
      </c>
      <c r="L2330" s="69">
        <f t="shared" si="459"/>
        <v>2.0010000000000003</v>
      </c>
      <c r="M2330" s="69">
        <f t="shared" si="460"/>
        <v>2.61</v>
      </c>
      <c r="N2330" s="56">
        <f>INDEX(Rate_Chart!$A$1:$AK$127,MATCH(Data!J2330,Rate_Chart!$A$1:$A$127,0),MATCH(Data!K2330,Rate_Chart!$A$1:$AK$1,0))</f>
        <v>57.615000000000002</v>
      </c>
      <c r="O2330" s="57">
        <f t="shared" si="461"/>
        <v>1670.835</v>
      </c>
      <c r="P2330" s="58">
        <f t="shared" si="462"/>
        <v>446.62790697674421</v>
      </c>
      <c r="Q2330" s="58">
        <f t="shared" si="463"/>
        <v>297.75193798449612</v>
      </c>
      <c r="R2330" s="66">
        <f t="shared" si="464"/>
        <v>29.239612500000003</v>
      </c>
      <c r="S2330" s="64">
        <f t="shared" si="465"/>
        <v>108.75</v>
      </c>
      <c r="T2330" s="66">
        <f t="shared" si="466"/>
        <v>1808.8246125000001</v>
      </c>
      <c r="U2330" s="68">
        <f t="shared" si="467"/>
        <v>62.373262500000003</v>
      </c>
      <c r="V2330" s="68">
        <f t="shared" si="468"/>
        <v>483.51366279069771</v>
      </c>
      <c r="W2330" s="68">
        <f t="shared" si="469"/>
        <v>322.34244186046516</v>
      </c>
    </row>
    <row r="2331" spans="1:23" x14ac:dyDescent="0.25">
      <c r="A2331" s="1" t="s">
        <v>916</v>
      </c>
      <c r="B2331" s="1" t="s">
        <v>395</v>
      </c>
      <c r="C2331" s="1" t="s">
        <v>589</v>
      </c>
      <c r="D2331" s="1" t="s">
        <v>593</v>
      </c>
      <c r="E2331" s="1" t="s">
        <v>868</v>
      </c>
      <c r="F2331" s="62" t="str">
        <f t="shared" si="458"/>
        <v>64508</v>
      </c>
      <c r="G2331" s="255">
        <v>10620010</v>
      </c>
      <c r="H2331" s="1" t="s">
        <v>386</v>
      </c>
      <c r="I2331" s="61">
        <v>12</v>
      </c>
      <c r="J2331" s="61">
        <v>3.4</v>
      </c>
      <c r="K2331" s="61">
        <v>8.3000000000000007</v>
      </c>
      <c r="L2331" s="69">
        <f t="shared" si="459"/>
        <v>0.40799999999999997</v>
      </c>
      <c r="M2331" s="69">
        <f t="shared" si="460"/>
        <v>0.99600000000000011</v>
      </c>
      <c r="N2331" s="56">
        <f>INDEX(Rate_Chart!$A$1:$AK$127,MATCH(Data!J2331,Rate_Chart!$A$1:$A$127,0),MATCH(Data!K2331,Rate_Chart!$A$1:$AK$1,0))</f>
        <v>37.253153700000006</v>
      </c>
      <c r="O2331" s="57">
        <f t="shared" si="461"/>
        <v>447.03784440000004</v>
      </c>
      <c r="P2331" s="58">
        <f t="shared" si="462"/>
        <v>417.01291455223878</v>
      </c>
      <c r="Q2331" s="58">
        <f t="shared" si="463"/>
        <v>278.0086097014925</v>
      </c>
      <c r="R2331" s="66">
        <f t="shared" si="464"/>
        <v>7.8231622770000016</v>
      </c>
      <c r="S2331" s="64">
        <f t="shared" si="465"/>
        <v>45</v>
      </c>
      <c r="T2331" s="66">
        <f t="shared" si="466"/>
        <v>499.86100667700003</v>
      </c>
      <c r="U2331" s="68">
        <f t="shared" si="467"/>
        <v>41.655083889750003</v>
      </c>
      <c r="V2331" s="68">
        <f t="shared" si="468"/>
        <v>466.28825249720143</v>
      </c>
      <c r="W2331" s="68">
        <f t="shared" si="469"/>
        <v>310.85883499813428</v>
      </c>
    </row>
    <row r="2332" spans="1:23" x14ac:dyDescent="0.25">
      <c r="A2332" s="1" t="s">
        <v>917</v>
      </c>
      <c r="B2332" s="1" t="s">
        <v>394</v>
      </c>
      <c r="C2332" s="1" t="s">
        <v>589</v>
      </c>
      <c r="D2332" s="1" t="s">
        <v>593</v>
      </c>
      <c r="E2332" s="1" t="s">
        <v>868</v>
      </c>
      <c r="F2332" s="62" t="str">
        <f t="shared" si="458"/>
        <v>64508</v>
      </c>
      <c r="G2332" s="255">
        <v>10620010</v>
      </c>
      <c r="H2332" s="1" t="s">
        <v>385</v>
      </c>
      <c r="I2332" s="61">
        <v>31</v>
      </c>
      <c r="J2332" s="61">
        <v>7.4</v>
      </c>
      <c r="K2332" s="61">
        <v>9</v>
      </c>
      <c r="L2332" s="69">
        <f t="shared" si="459"/>
        <v>2.294</v>
      </c>
      <c r="M2332" s="69">
        <f t="shared" si="460"/>
        <v>2.79</v>
      </c>
      <c r="N2332" s="56">
        <f>INDEX(Rate_Chart!$A$1:$AK$127,MATCH(Data!J2332,Rate_Chart!$A$1:$A$127,0),MATCH(Data!K2332,Rate_Chart!$A$1:$AK$1,0))</f>
        <v>61.790000000000006</v>
      </c>
      <c r="O2332" s="57">
        <f t="shared" si="461"/>
        <v>1915.4900000000002</v>
      </c>
      <c r="P2332" s="58">
        <f t="shared" si="462"/>
        <v>461.11940298507466</v>
      </c>
      <c r="Q2332" s="58">
        <f t="shared" si="463"/>
        <v>307.41293532338312</v>
      </c>
      <c r="R2332" s="66">
        <f t="shared" si="464"/>
        <v>33.52107500000001</v>
      </c>
      <c r="S2332" s="64">
        <f t="shared" si="465"/>
        <v>116.25</v>
      </c>
      <c r="T2332" s="66">
        <f t="shared" si="466"/>
        <v>2065.2610750000003</v>
      </c>
      <c r="U2332" s="68">
        <f t="shared" si="467"/>
        <v>66.621325000000013</v>
      </c>
      <c r="V2332" s="68">
        <f t="shared" si="468"/>
        <v>497.17406716417918</v>
      </c>
      <c r="W2332" s="68">
        <f t="shared" si="469"/>
        <v>331.44937810945277</v>
      </c>
    </row>
    <row r="2333" spans="1:23" x14ac:dyDescent="0.25">
      <c r="A2333" s="1" t="s">
        <v>917</v>
      </c>
      <c r="B2333" s="1" t="s">
        <v>394</v>
      </c>
      <c r="C2333" s="1" t="s">
        <v>589</v>
      </c>
      <c r="D2333" s="1" t="s">
        <v>593</v>
      </c>
      <c r="E2333" s="1" t="s">
        <v>868</v>
      </c>
      <c r="F2333" s="62" t="str">
        <f t="shared" si="458"/>
        <v>64508</v>
      </c>
      <c r="G2333" s="255">
        <v>10620010</v>
      </c>
      <c r="H2333" s="1" t="s">
        <v>386</v>
      </c>
      <c r="I2333" s="61">
        <v>27</v>
      </c>
      <c r="J2333" s="61">
        <v>4.0999999999999996</v>
      </c>
      <c r="K2333" s="61">
        <v>8.5</v>
      </c>
      <c r="L2333" s="69">
        <f t="shared" si="459"/>
        <v>1.107</v>
      </c>
      <c r="M2333" s="69">
        <f t="shared" si="460"/>
        <v>2.2949999999999999</v>
      </c>
      <c r="N2333" s="56">
        <f>INDEX(Rate_Chart!$A$1:$AK$127,MATCH(Data!J2333,Rate_Chart!$A$1:$A$127,0),MATCH(Data!K2333,Rate_Chart!$A$1:$AK$1,0))</f>
        <v>40.728181500000005</v>
      </c>
      <c r="O2333" s="57">
        <f t="shared" si="461"/>
        <v>1099.6609005</v>
      </c>
      <c r="P2333" s="58">
        <f t="shared" si="462"/>
        <v>417.01209726962463</v>
      </c>
      <c r="Q2333" s="58">
        <f t="shared" si="463"/>
        <v>278.0080648464164</v>
      </c>
      <c r="R2333" s="66">
        <f t="shared" si="464"/>
        <v>19.244065758750001</v>
      </c>
      <c r="S2333" s="64">
        <f t="shared" si="465"/>
        <v>101.25</v>
      </c>
      <c r="T2333" s="66">
        <f t="shared" si="466"/>
        <v>1220.1549662587499</v>
      </c>
      <c r="U2333" s="68">
        <f t="shared" si="467"/>
        <v>45.190924676249999</v>
      </c>
      <c r="V2333" s="68">
        <f t="shared" si="468"/>
        <v>462.70571340870305</v>
      </c>
      <c r="W2333" s="68">
        <f t="shared" si="469"/>
        <v>308.47047560580205</v>
      </c>
    </row>
    <row r="2334" spans="1:23" x14ac:dyDescent="0.25">
      <c r="A2334" s="1" t="s">
        <v>917</v>
      </c>
      <c r="B2334" s="1" t="s">
        <v>395</v>
      </c>
      <c r="C2334" s="1" t="s">
        <v>589</v>
      </c>
      <c r="D2334" s="1" t="s">
        <v>593</v>
      </c>
      <c r="E2334" s="1" t="s">
        <v>868</v>
      </c>
      <c r="F2334" s="62" t="str">
        <f t="shared" si="458"/>
        <v>64508</v>
      </c>
      <c r="G2334" s="255">
        <v>10620010</v>
      </c>
      <c r="H2334" s="1" t="s">
        <v>385</v>
      </c>
      <c r="I2334" s="61">
        <v>22</v>
      </c>
      <c r="J2334" s="61">
        <v>7.4</v>
      </c>
      <c r="K2334" s="61">
        <v>9</v>
      </c>
      <c r="L2334" s="69">
        <f t="shared" si="459"/>
        <v>1.6280000000000001</v>
      </c>
      <c r="M2334" s="69">
        <f t="shared" si="460"/>
        <v>1.98</v>
      </c>
      <c r="N2334" s="56">
        <f>INDEX(Rate_Chart!$A$1:$AK$127,MATCH(Data!J2334,Rate_Chart!$A$1:$A$127,0),MATCH(Data!K2334,Rate_Chart!$A$1:$AK$1,0))</f>
        <v>61.790000000000006</v>
      </c>
      <c r="O2334" s="57">
        <f t="shared" si="461"/>
        <v>1359.38</v>
      </c>
      <c r="P2334" s="58">
        <f t="shared" si="462"/>
        <v>461.11940298507466</v>
      </c>
      <c r="Q2334" s="58">
        <f t="shared" si="463"/>
        <v>307.41293532338312</v>
      </c>
      <c r="R2334" s="66">
        <f t="shared" si="464"/>
        <v>23.789150000000003</v>
      </c>
      <c r="S2334" s="64">
        <f t="shared" si="465"/>
        <v>82.5</v>
      </c>
      <c r="T2334" s="66">
        <f t="shared" si="466"/>
        <v>1465.6691500000002</v>
      </c>
      <c r="U2334" s="68">
        <f t="shared" si="467"/>
        <v>66.621325000000013</v>
      </c>
      <c r="V2334" s="68">
        <f t="shared" si="468"/>
        <v>497.17406716417918</v>
      </c>
      <c r="W2334" s="68">
        <f t="shared" si="469"/>
        <v>331.44937810945277</v>
      </c>
    </row>
    <row r="2335" spans="1:23" x14ac:dyDescent="0.25">
      <c r="A2335" s="1" t="s">
        <v>918</v>
      </c>
      <c r="B2335" s="1" t="s">
        <v>395</v>
      </c>
      <c r="C2335" s="1" t="s">
        <v>589</v>
      </c>
      <c r="D2335" s="1" t="s">
        <v>593</v>
      </c>
      <c r="E2335" s="1" t="s">
        <v>868</v>
      </c>
      <c r="F2335" s="62" t="str">
        <f t="shared" si="458"/>
        <v>64508</v>
      </c>
      <c r="G2335" s="255">
        <v>10620010</v>
      </c>
      <c r="H2335" s="1" t="s">
        <v>385</v>
      </c>
      <c r="I2335" s="61">
        <v>23</v>
      </c>
      <c r="J2335" s="61">
        <v>7.3</v>
      </c>
      <c r="K2335" s="61">
        <v>9</v>
      </c>
      <c r="L2335" s="69">
        <f t="shared" si="459"/>
        <v>1.679</v>
      </c>
      <c r="M2335" s="69">
        <f t="shared" si="460"/>
        <v>2.0699999999999998</v>
      </c>
      <c r="N2335" s="56">
        <f>INDEX(Rate_Chart!$A$1:$AK$127,MATCH(Data!J2335,Rate_Chart!$A$1:$A$127,0),MATCH(Data!K2335,Rate_Chart!$A$1:$AK$1,0))</f>
        <v>60.954999999999998</v>
      </c>
      <c r="O2335" s="57">
        <f t="shared" si="461"/>
        <v>1401.9649999999999</v>
      </c>
      <c r="P2335" s="58">
        <f t="shared" si="462"/>
        <v>458.30827067669168</v>
      </c>
      <c r="Q2335" s="58">
        <f t="shared" si="463"/>
        <v>305.53884711779443</v>
      </c>
      <c r="R2335" s="66">
        <f t="shared" si="464"/>
        <v>24.534387500000001</v>
      </c>
      <c r="S2335" s="64">
        <f t="shared" si="465"/>
        <v>86.25</v>
      </c>
      <c r="T2335" s="66">
        <f t="shared" si="466"/>
        <v>1512.7493875</v>
      </c>
      <c r="U2335" s="68">
        <f t="shared" si="467"/>
        <v>65.771712500000007</v>
      </c>
      <c r="V2335" s="68">
        <f t="shared" si="468"/>
        <v>494.52415413533839</v>
      </c>
      <c r="W2335" s="68">
        <f t="shared" si="469"/>
        <v>329.68276942355891</v>
      </c>
    </row>
    <row r="2336" spans="1:23" x14ac:dyDescent="0.25">
      <c r="A2336" s="1" t="s">
        <v>882</v>
      </c>
      <c r="B2336" s="1" t="s">
        <v>395</v>
      </c>
      <c r="C2336" s="1" t="s">
        <v>589</v>
      </c>
      <c r="D2336" s="1" t="s">
        <v>593</v>
      </c>
      <c r="E2336" s="1" t="s">
        <v>868</v>
      </c>
      <c r="F2336" s="62" t="str">
        <f t="shared" si="458"/>
        <v>64508</v>
      </c>
      <c r="G2336" s="255">
        <v>10620010</v>
      </c>
      <c r="H2336" s="1" t="s">
        <v>385</v>
      </c>
      <c r="I2336" s="61">
        <v>24</v>
      </c>
      <c r="J2336" s="61">
        <v>7.4</v>
      </c>
      <c r="K2336" s="61">
        <v>8.8000000000000007</v>
      </c>
      <c r="L2336" s="69">
        <f t="shared" si="459"/>
        <v>1.7760000000000002</v>
      </c>
      <c r="M2336" s="69">
        <f t="shared" si="460"/>
        <v>2.1120000000000001</v>
      </c>
      <c r="N2336" s="56">
        <f>INDEX(Rate_Chart!$A$1:$AK$127,MATCH(Data!J2336,Rate_Chart!$A$1:$A$127,0),MATCH(Data!K2336,Rate_Chart!$A$1:$AK$1,0))</f>
        <v>61.172100000000007</v>
      </c>
      <c r="O2336" s="57">
        <f t="shared" si="461"/>
        <v>1468.1304000000002</v>
      </c>
      <c r="P2336" s="58">
        <f t="shared" si="462"/>
        <v>461.09623115577887</v>
      </c>
      <c r="Q2336" s="58">
        <f t="shared" si="463"/>
        <v>307.39748743718593</v>
      </c>
      <c r="R2336" s="66">
        <f t="shared" si="464"/>
        <v>25.692282000000006</v>
      </c>
      <c r="S2336" s="64">
        <f t="shared" si="465"/>
        <v>90</v>
      </c>
      <c r="T2336" s="66">
        <f t="shared" si="466"/>
        <v>1583.8226820000002</v>
      </c>
      <c r="U2336" s="68">
        <f t="shared" si="467"/>
        <v>65.992611750000009</v>
      </c>
      <c r="V2336" s="68">
        <f t="shared" si="468"/>
        <v>497.43174685929648</v>
      </c>
      <c r="W2336" s="68">
        <f t="shared" si="469"/>
        <v>331.6211645728643</v>
      </c>
    </row>
    <row r="2337" spans="1:23" x14ac:dyDescent="0.25">
      <c r="A2337" s="1" t="s">
        <v>882</v>
      </c>
      <c r="B2337" s="1" t="s">
        <v>395</v>
      </c>
      <c r="C2337" s="1" t="s">
        <v>589</v>
      </c>
      <c r="D2337" s="1" t="s">
        <v>593</v>
      </c>
      <c r="E2337" s="1" t="s">
        <v>868</v>
      </c>
      <c r="F2337" s="62" t="str">
        <f t="shared" si="458"/>
        <v>64508</v>
      </c>
      <c r="G2337" s="255">
        <v>10620010</v>
      </c>
      <c r="H2337" s="1" t="s">
        <v>386</v>
      </c>
      <c r="I2337" s="61">
        <v>11</v>
      </c>
      <c r="J2337" s="61">
        <v>3.7</v>
      </c>
      <c r="K2337" s="61">
        <v>8.5</v>
      </c>
      <c r="L2337" s="69">
        <f t="shared" si="459"/>
        <v>0.40700000000000003</v>
      </c>
      <c r="M2337" s="69">
        <f t="shared" si="460"/>
        <v>0.93500000000000005</v>
      </c>
      <c r="N2337" s="56">
        <f>INDEX(Rate_Chart!$A$1:$AK$127,MATCH(Data!J2337,Rate_Chart!$A$1:$A$127,0),MATCH(Data!K2337,Rate_Chart!$A$1:$AK$1,0))</f>
        <v>39.060181500000006</v>
      </c>
      <c r="O2337" s="57">
        <f t="shared" si="461"/>
        <v>429.66199650000004</v>
      </c>
      <c r="P2337" s="58">
        <f t="shared" si="462"/>
        <v>417.0126138790036</v>
      </c>
      <c r="Q2337" s="58">
        <f t="shared" si="463"/>
        <v>278.00840925266908</v>
      </c>
      <c r="R2337" s="66">
        <f t="shared" si="464"/>
        <v>7.5190849387500016</v>
      </c>
      <c r="S2337" s="64">
        <f t="shared" si="465"/>
        <v>41.25</v>
      </c>
      <c r="T2337" s="66">
        <f t="shared" si="466"/>
        <v>478.43108143875003</v>
      </c>
      <c r="U2337" s="68">
        <f t="shared" si="467"/>
        <v>43.49373467625</v>
      </c>
      <c r="V2337" s="68">
        <f t="shared" si="468"/>
        <v>464.34592181049817</v>
      </c>
      <c r="W2337" s="68">
        <f t="shared" si="469"/>
        <v>309.56394787366543</v>
      </c>
    </row>
    <row r="2338" spans="1:23" x14ac:dyDescent="0.25">
      <c r="A2338" s="1" t="s">
        <v>883</v>
      </c>
      <c r="B2338" s="1" t="s">
        <v>394</v>
      </c>
      <c r="C2338" s="1" t="s">
        <v>589</v>
      </c>
      <c r="D2338" s="1" t="s">
        <v>593</v>
      </c>
      <c r="E2338" s="1" t="s">
        <v>868</v>
      </c>
      <c r="F2338" s="62" t="str">
        <f t="shared" si="458"/>
        <v>64508</v>
      </c>
      <c r="G2338" s="255">
        <v>10620010</v>
      </c>
      <c r="H2338" s="1" t="s">
        <v>385</v>
      </c>
      <c r="I2338" s="61">
        <v>24</v>
      </c>
      <c r="J2338" s="61">
        <v>7.2</v>
      </c>
      <c r="K2338" s="61">
        <v>9</v>
      </c>
      <c r="L2338" s="69">
        <f t="shared" si="459"/>
        <v>1.7280000000000002</v>
      </c>
      <c r="M2338" s="69">
        <f t="shared" si="460"/>
        <v>2.16</v>
      </c>
      <c r="N2338" s="56">
        <f>INDEX(Rate_Chart!$A$1:$AK$127,MATCH(Data!J2338,Rate_Chart!$A$1:$A$127,0),MATCH(Data!K2338,Rate_Chart!$A$1:$AK$1,0))</f>
        <v>60.120000000000005</v>
      </c>
      <c r="O2338" s="57">
        <f t="shared" si="461"/>
        <v>1442.88</v>
      </c>
      <c r="P2338" s="58">
        <f t="shared" si="462"/>
        <v>455.4545454545455</v>
      </c>
      <c r="Q2338" s="58">
        <f t="shared" si="463"/>
        <v>303.63636363636368</v>
      </c>
      <c r="R2338" s="66">
        <f t="shared" si="464"/>
        <v>25.250400000000003</v>
      </c>
      <c r="S2338" s="64">
        <f t="shared" si="465"/>
        <v>90</v>
      </c>
      <c r="T2338" s="66">
        <f t="shared" si="466"/>
        <v>1558.1304</v>
      </c>
      <c r="U2338" s="68">
        <f t="shared" si="467"/>
        <v>64.9221</v>
      </c>
      <c r="V2338" s="68">
        <f t="shared" si="468"/>
        <v>491.83409090909089</v>
      </c>
      <c r="W2338" s="68">
        <f t="shared" si="469"/>
        <v>327.88939393939393</v>
      </c>
    </row>
    <row r="2339" spans="1:23" x14ac:dyDescent="0.25">
      <c r="A2339" s="1" t="s">
        <v>883</v>
      </c>
      <c r="B2339" s="1" t="s">
        <v>394</v>
      </c>
      <c r="C2339" s="1" t="s">
        <v>589</v>
      </c>
      <c r="D2339" s="1" t="s">
        <v>593</v>
      </c>
      <c r="E2339" s="1" t="s">
        <v>868</v>
      </c>
      <c r="F2339" s="62" t="str">
        <f t="shared" si="458"/>
        <v>64508</v>
      </c>
      <c r="G2339" s="255">
        <v>10620010</v>
      </c>
      <c r="H2339" s="1" t="s">
        <v>386</v>
      </c>
      <c r="I2339" s="61">
        <v>33</v>
      </c>
      <c r="J2339" s="61">
        <v>3.8</v>
      </c>
      <c r="K2339" s="61">
        <v>8.3000000000000007</v>
      </c>
      <c r="L2339" s="69">
        <f t="shared" si="459"/>
        <v>1.254</v>
      </c>
      <c r="M2339" s="69">
        <f t="shared" si="460"/>
        <v>2.7390000000000003</v>
      </c>
      <c r="N2339" s="56">
        <f>INDEX(Rate_Chart!$A$1:$AK$127,MATCH(Data!J2339,Rate_Chart!$A$1:$A$127,0),MATCH(Data!K2339,Rate_Chart!$A$1:$AK$1,0))</f>
        <v>38.921153700000005</v>
      </c>
      <c r="O2339" s="57">
        <f t="shared" si="461"/>
        <v>1284.3980721000003</v>
      </c>
      <c r="P2339" s="58">
        <f t="shared" si="462"/>
        <v>417.01236107142859</v>
      </c>
      <c r="Q2339" s="58">
        <f t="shared" si="463"/>
        <v>278.00824071428571</v>
      </c>
      <c r="R2339" s="66">
        <f t="shared" si="464"/>
        <v>22.476966261750007</v>
      </c>
      <c r="S2339" s="64">
        <f t="shared" si="465"/>
        <v>123.75</v>
      </c>
      <c r="T2339" s="66">
        <f t="shared" si="466"/>
        <v>1430.6250383617503</v>
      </c>
      <c r="U2339" s="68">
        <f t="shared" si="467"/>
        <v>43.352273889750009</v>
      </c>
      <c r="V2339" s="68">
        <f t="shared" si="468"/>
        <v>464.48864881875005</v>
      </c>
      <c r="W2339" s="68">
        <f t="shared" si="469"/>
        <v>309.65909921250005</v>
      </c>
    </row>
    <row r="2340" spans="1:23" x14ac:dyDescent="0.25">
      <c r="A2340" s="1" t="s">
        <v>883</v>
      </c>
      <c r="B2340" s="1" t="s">
        <v>395</v>
      </c>
      <c r="C2340" s="1" t="s">
        <v>589</v>
      </c>
      <c r="D2340" s="1" t="s">
        <v>593</v>
      </c>
      <c r="E2340" s="1" t="s">
        <v>868</v>
      </c>
      <c r="F2340" s="62" t="str">
        <f t="shared" si="458"/>
        <v>64508</v>
      </c>
      <c r="G2340" s="255">
        <v>10620010</v>
      </c>
      <c r="H2340" s="1" t="s">
        <v>385</v>
      </c>
      <c r="I2340" s="61">
        <v>24</v>
      </c>
      <c r="J2340" s="61">
        <v>7.6</v>
      </c>
      <c r="K2340" s="61">
        <v>9</v>
      </c>
      <c r="L2340" s="69">
        <f t="shared" si="459"/>
        <v>1.8239999999999998</v>
      </c>
      <c r="M2340" s="69">
        <f t="shared" si="460"/>
        <v>2.16</v>
      </c>
      <c r="N2340" s="56">
        <f>INDEX(Rate_Chart!$A$1:$AK$127,MATCH(Data!J2340,Rate_Chart!$A$1:$A$127,0),MATCH(Data!K2340,Rate_Chart!$A$1:$AK$1,0))</f>
        <v>63.46</v>
      </c>
      <c r="O2340" s="57">
        <f t="shared" si="461"/>
        <v>1523.04</v>
      </c>
      <c r="P2340" s="58">
        <f t="shared" si="462"/>
        <v>466.61764705882348</v>
      </c>
      <c r="Q2340" s="58">
        <f t="shared" si="463"/>
        <v>311.07843137254901</v>
      </c>
      <c r="R2340" s="66">
        <f t="shared" si="464"/>
        <v>26.653200000000002</v>
      </c>
      <c r="S2340" s="64">
        <f t="shared" si="465"/>
        <v>90</v>
      </c>
      <c r="T2340" s="66">
        <f t="shared" si="466"/>
        <v>1639.6931999999999</v>
      </c>
      <c r="U2340" s="68">
        <f t="shared" si="467"/>
        <v>68.320549999999997</v>
      </c>
      <c r="V2340" s="68">
        <f t="shared" si="468"/>
        <v>502.35698529411758</v>
      </c>
      <c r="W2340" s="68">
        <f t="shared" si="469"/>
        <v>334.90465686274507</v>
      </c>
    </row>
    <row r="2341" spans="1:23" x14ac:dyDescent="0.25">
      <c r="A2341" s="1" t="s">
        <v>883</v>
      </c>
      <c r="B2341" s="1" t="s">
        <v>395</v>
      </c>
      <c r="C2341" s="1" t="s">
        <v>589</v>
      </c>
      <c r="D2341" s="1" t="s">
        <v>593</v>
      </c>
      <c r="E2341" s="1" t="s">
        <v>868</v>
      </c>
      <c r="F2341" s="62" t="str">
        <f t="shared" si="458"/>
        <v>64508</v>
      </c>
      <c r="G2341" s="255">
        <v>10620010</v>
      </c>
      <c r="H2341" s="1" t="s">
        <v>386</v>
      </c>
      <c r="I2341" s="61">
        <v>17</v>
      </c>
      <c r="J2341" s="61">
        <v>3.5</v>
      </c>
      <c r="K2341" s="61">
        <v>8.3000000000000007</v>
      </c>
      <c r="L2341" s="69">
        <f t="shared" si="459"/>
        <v>0.59499999999999997</v>
      </c>
      <c r="M2341" s="69">
        <f t="shared" si="460"/>
        <v>1.4110000000000003</v>
      </c>
      <c r="N2341" s="56">
        <f>INDEX(Rate_Chart!$A$1:$AK$127,MATCH(Data!J2341,Rate_Chart!$A$1:$A$127,0),MATCH(Data!K2341,Rate_Chart!$A$1:$AK$1,0))</f>
        <v>37.670153700000007</v>
      </c>
      <c r="O2341" s="57">
        <f t="shared" si="461"/>
        <v>640.39261290000013</v>
      </c>
      <c r="P2341" s="58">
        <f t="shared" si="462"/>
        <v>417.01277158671587</v>
      </c>
      <c r="Q2341" s="58">
        <f t="shared" si="463"/>
        <v>278.00851439114393</v>
      </c>
      <c r="R2341" s="66">
        <f t="shared" si="464"/>
        <v>11.206870725750003</v>
      </c>
      <c r="S2341" s="64">
        <f t="shared" si="465"/>
        <v>63.75</v>
      </c>
      <c r="T2341" s="66">
        <f t="shared" si="466"/>
        <v>715.34948362575017</v>
      </c>
      <c r="U2341" s="68">
        <f t="shared" si="467"/>
        <v>42.079381389750012</v>
      </c>
      <c r="V2341" s="68">
        <f t="shared" si="468"/>
        <v>465.82341021863471</v>
      </c>
      <c r="W2341" s="68">
        <f t="shared" si="469"/>
        <v>310.54894014575649</v>
      </c>
    </row>
    <row r="2342" spans="1:23" x14ac:dyDescent="0.25">
      <c r="A2342" s="1" t="s">
        <v>884</v>
      </c>
      <c r="B2342" s="1" t="s">
        <v>394</v>
      </c>
      <c r="C2342" s="1" t="s">
        <v>589</v>
      </c>
      <c r="D2342" s="1" t="s">
        <v>593</v>
      </c>
      <c r="E2342" s="1" t="s">
        <v>868</v>
      </c>
      <c r="F2342" s="62" t="str">
        <f t="shared" si="458"/>
        <v>64508</v>
      </c>
      <c r="G2342" s="255">
        <v>10620010</v>
      </c>
      <c r="H2342" s="1" t="s">
        <v>385</v>
      </c>
      <c r="I2342" s="61">
        <v>36</v>
      </c>
      <c r="J2342" s="61">
        <v>7.7</v>
      </c>
      <c r="K2342" s="61">
        <v>9</v>
      </c>
      <c r="L2342" s="69">
        <f t="shared" si="459"/>
        <v>2.7719999999999998</v>
      </c>
      <c r="M2342" s="69">
        <f t="shared" si="460"/>
        <v>3.24</v>
      </c>
      <c r="N2342" s="56">
        <f>INDEX(Rate_Chart!$A$1:$AK$127,MATCH(Data!J2342,Rate_Chart!$A$1:$A$127,0),MATCH(Data!K2342,Rate_Chart!$A$1:$AK$1,0))</f>
        <v>64.295000000000002</v>
      </c>
      <c r="O2342" s="57">
        <f t="shared" si="461"/>
        <v>2314.62</v>
      </c>
      <c r="P2342" s="58">
        <f t="shared" si="462"/>
        <v>469.30656934306569</v>
      </c>
      <c r="Q2342" s="58">
        <f t="shared" si="463"/>
        <v>312.87104622871044</v>
      </c>
      <c r="R2342" s="66">
        <f t="shared" si="464"/>
        <v>40.505850000000002</v>
      </c>
      <c r="S2342" s="64">
        <f t="shared" si="465"/>
        <v>135</v>
      </c>
      <c r="T2342" s="66">
        <f t="shared" si="466"/>
        <v>2490.1258499999999</v>
      </c>
      <c r="U2342" s="68">
        <f t="shared" si="467"/>
        <v>69.170162500000004</v>
      </c>
      <c r="V2342" s="68">
        <f t="shared" si="468"/>
        <v>504.89169708029198</v>
      </c>
      <c r="W2342" s="68">
        <f t="shared" si="469"/>
        <v>336.59446472019465</v>
      </c>
    </row>
    <row r="2343" spans="1:23" x14ac:dyDescent="0.25">
      <c r="A2343" s="1" t="s">
        <v>884</v>
      </c>
      <c r="B2343" s="1" t="s">
        <v>394</v>
      </c>
      <c r="C2343" s="1" t="s">
        <v>589</v>
      </c>
      <c r="D2343" s="1" t="s">
        <v>593</v>
      </c>
      <c r="E2343" s="1" t="s">
        <v>868</v>
      </c>
      <c r="F2343" s="62" t="str">
        <f t="shared" si="458"/>
        <v>64508</v>
      </c>
      <c r="G2343" s="255">
        <v>10620010</v>
      </c>
      <c r="H2343" s="1" t="s">
        <v>386</v>
      </c>
      <c r="I2343" s="61">
        <v>24</v>
      </c>
      <c r="J2343" s="61">
        <v>3.9</v>
      </c>
      <c r="K2343" s="61">
        <v>8.4</v>
      </c>
      <c r="L2343" s="69">
        <f t="shared" si="459"/>
        <v>0.93599999999999994</v>
      </c>
      <c r="M2343" s="69">
        <f t="shared" si="460"/>
        <v>2.016</v>
      </c>
      <c r="N2343" s="56">
        <f>INDEX(Rate_Chart!$A$1:$AK$127,MATCH(Data!J2343,Rate_Chart!$A$1:$A$127,0),MATCH(Data!K2343,Rate_Chart!$A$1:$AK$1,0))</f>
        <v>39.616167600000011</v>
      </c>
      <c r="O2343" s="57">
        <f t="shared" si="461"/>
        <v>950.78802240000027</v>
      </c>
      <c r="P2343" s="58">
        <f t="shared" si="462"/>
        <v>417.01229052631589</v>
      </c>
      <c r="Q2343" s="58">
        <f t="shared" si="463"/>
        <v>278.0081936842106</v>
      </c>
      <c r="R2343" s="66">
        <f t="shared" si="464"/>
        <v>16.638790392000008</v>
      </c>
      <c r="S2343" s="64">
        <f t="shared" si="465"/>
        <v>90</v>
      </c>
      <c r="T2343" s="66">
        <f t="shared" si="466"/>
        <v>1057.4268127920002</v>
      </c>
      <c r="U2343" s="68">
        <f t="shared" si="467"/>
        <v>44.05945053300001</v>
      </c>
      <c r="V2343" s="68">
        <f t="shared" si="468"/>
        <v>463.78368982105275</v>
      </c>
      <c r="W2343" s="68">
        <f t="shared" si="469"/>
        <v>309.18912654736852</v>
      </c>
    </row>
    <row r="2344" spans="1:23" x14ac:dyDescent="0.25">
      <c r="A2344" s="1" t="s">
        <v>884</v>
      </c>
      <c r="B2344" s="1" t="s">
        <v>395</v>
      </c>
      <c r="C2344" s="1" t="s">
        <v>589</v>
      </c>
      <c r="D2344" s="1" t="s">
        <v>593</v>
      </c>
      <c r="E2344" s="1" t="s">
        <v>868</v>
      </c>
      <c r="F2344" s="62" t="str">
        <f t="shared" si="458"/>
        <v>64508</v>
      </c>
      <c r="G2344" s="255">
        <v>10620010</v>
      </c>
      <c r="H2344" s="1" t="s">
        <v>385</v>
      </c>
      <c r="I2344" s="61">
        <v>18</v>
      </c>
      <c r="J2344" s="61">
        <v>7.1</v>
      </c>
      <c r="K2344" s="61">
        <v>8.8000000000000007</v>
      </c>
      <c r="L2344" s="69">
        <f t="shared" si="459"/>
        <v>1.278</v>
      </c>
      <c r="M2344" s="69">
        <f t="shared" si="460"/>
        <v>1.5840000000000001</v>
      </c>
      <c r="N2344" s="56">
        <f>INDEX(Rate_Chart!$A$1:$AK$127,MATCH(Data!J2344,Rate_Chart!$A$1:$A$127,0),MATCH(Data!K2344,Rate_Chart!$A$1:$AK$1,0))</f>
        <v>58.692149999999998</v>
      </c>
      <c r="O2344" s="57">
        <f t="shared" si="461"/>
        <v>1056.4586999999999</v>
      </c>
      <c r="P2344" s="58">
        <f t="shared" si="462"/>
        <v>452.63868894601546</v>
      </c>
      <c r="Q2344" s="58">
        <f t="shared" si="463"/>
        <v>301.75912596401031</v>
      </c>
      <c r="R2344" s="66">
        <f t="shared" si="464"/>
        <v>18.488027250000002</v>
      </c>
      <c r="S2344" s="64">
        <f t="shared" si="465"/>
        <v>67.5</v>
      </c>
      <c r="T2344" s="66">
        <f t="shared" si="466"/>
        <v>1142.4467272499999</v>
      </c>
      <c r="U2344" s="68">
        <f t="shared" si="467"/>
        <v>63.469262624999992</v>
      </c>
      <c r="V2344" s="68">
        <f t="shared" si="468"/>
        <v>489.4801744858612</v>
      </c>
      <c r="W2344" s="68">
        <f t="shared" si="469"/>
        <v>326.32011632390748</v>
      </c>
    </row>
    <row r="2345" spans="1:23" x14ac:dyDescent="0.25">
      <c r="A2345" s="1" t="s">
        <v>884</v>
      </c>
      <c r="B2345" s="1" t="s">
        <v>395</v>
      </c>
      <c r="C2345" s="1" t="s">
        <v>589</v>
      </c>
      <c r="D2345" s="1" t="s">
        <v>593</v>
      </c>
      <c r="E2345" s="1" t="s">
        <v>868</v>
      </c>
      <c r="F2345" s="62" t="str">
        <f t="shared" si="458"/>
        <v>64508</v>
      </c>
      <c r="G2345" s="255">
        <v>10620010</v>
      </c>
      <c r="H2345" s="1" t="s">
        <v>386</v>
      </c>
      <c r="I2345" s="61">
        <v>13</v>
      </c>
      <c r="J2345" s="61">
        <v>3.6</v>
      </c>
      <c r="K2345" s="61">
        <v>8.5</v>
      </c>
      <c r="L2345" s="69">
        <f t="shared" si="459"/>
        <v>0.46800000000000003</v>
      </c>
      <c r="M2345" s="69">
        <f t="shared" si="460"/>
        <v>1.105</v>
      </c>
      <c r="N2345" s="56">
        <f>INDEX(Rate_Chart!$A$1:$AK$127,MATCH(Data!J2345,Rate_Chart!$A$1:$A$127,0),MATCH(Data!K2345,Rate_Chart!$A$1:$AK$1,0))</f>
        <v>38.643181500000004</v>
      </c>
      <c r="O2345" s="57">
        <f t="shared" si="461"/>
        <v>502.36135950000005</v>
      </c>
      <c r="P2345" s="58">
        <f t="shared" si="462"/>
        <v>417.01274999999998</v>
      </c>
      <c r="Q2345" s="58">
        <f t="shared" si="463"/>
        <v>278.00849999999997</v>
      </c>
      <c r="R2345" s="66">
        <f t="shared" si="464"/>
        <v>8.7913237912500009</v>
      </c>
      <c r="S2345" s="64">
        <f t="shared" si="465"/>
        <v>48.75</v>
      </c>
      <c r="T2345" s="66">
        <f t="shared" si="466"/>
        <v>559.90268329125001</v>
      </c>
      <c r="U2345" s="68">
        <f t="shared" si="467"/>
        <v>43.069437176249998</v>
      </c>
      <c r="V2345" s="68">
        <f t="shared" si="468"/>
        <v>464.77809902428049</v>
      </c>
      <c r="W2345" s="68">
        <f t="shared" si="469"/>
        <v>309.852066016187</v>
      </c>
    </row>
    <row r="2346" spans="1:23" x14ac:dyDescent="0.25">
      <c r="A2346" s="1" t="s">
        <v>885</v>
      </c>
      <c r="B2346" s="1" t="s">
        <v>395</v>
      </c>
      <c r="C2346" s="1" t="s">
        <v>589</v>
      </c>
      <c r="D2346" s="1" t="s">
        <v>593</v>
      </c>
      <c r="E2346" s="1" t="s">
        <v>868</v>
      </c>
      <c r="F2346" s="62" t="str">
        <f t="shared" si="458"/>
        <v>64508</v>
      </c>
      <c r="G2346" s="255">
        <v>10620010</v>
      </c>
      <c r="H2346" s="1" t="s">
        <v>385</v>
      </c>
      <c r="I2346" s="61">
        <v>20</v>
      </c>
      <c r="J2346" s="61">
        <v>7.1</v>
      </c>
      <c r="K2346" s="61">
        <v>9</v>
      </c>
      <c r="L2346" s="69">
        <f t="shared" si="459"/>
        <v>1.42</v>
      </c>
      <c r="M2346" s="69">
        <f t="shared" si="460"/>
        <v>1.8</v>
      </c>
      <c r="N2346" s="56">
        <f>INDEX(Rate_Chart!$A$1:$AK$127,MATCH(Data!J2346,Rate_Chart!$A$1:$A$127,0),MATCH(Data!K2346,Rate_Chart!$A$1:$AK$1,0))</f>
        <v>59.284999999999997</v>
      </c>
      <c r="O2346" s="57">
        <f t="shared" si="461"/>
        <v>1185.6999999999998</v>
      </c>
      <c r="P2346" s="58">
        <f t="shared" si="462"/>
        <v>452.55725190839689</v>
      </c>
      <c r="Q2346" s="58">
        <f t="shared" si="463"/>
        <v>301.70483460559791</v>
      </c>
      <c r="R2346" s="66">
        <f t="shared" si="464"/>
        <v>20.749749999999999</v>
      </c>
      <c r="S2346" s="64">
        <f t="shared" si="465"/>
        <v>75</v>
      </c>
      <c r="T2346" s="66">
        <f t="shared" si="466"/>
        <v>1281.4497499999998</v>
      </c>
      <c r="U2346" s="68">
        <f t="shared" si="467"/>
        <v>64.072487499999994</v>
      </c>
      <c r="V2346" s="68">
        <f t="shared" si="468"/>
        <v>489.10295801526712</v>
      </c>
      <c r="W2346" s="68">
        <f t="shared" si="469"/>
        <v>326.06863867684473</v>
      </c>
    </row>
    <row r="2347" spans="1:23" x14ac:dyDescent="0.25">
      <c r="A2347" s="1" t="s">
        <v>885</v>
      </c>
      <c r="B2347" s="1" t="s">
        <v>395</v>
      </c>
      <c r="C2347" s="1" t="s">
        <v>589</v>
      </c>
      <c r="D2347" s="1" t="s">
        <v>593</v>
      </c>
      <c r="E2347" s="1" t="s">
        <v>868</v>
      </c>
      <c r="F2347" s="62" t="str">
        <f t="shared" si="458"/>
        <v>64508</v>
      </c>
      <c r="G2347" s="255">
        <v>10620010</v>
      </c>
      <c r="H2347" s="1" t="s">
        <v>386</v>
      </c>
      <c r="I2347" s="61">
        <v>14</v>
      </c>
      <c r="J2347" s="61">
        <v>3.4</v>
      </c>
      <c r="K2347" s="61">
        <v>8.1999999999999993</v>
      </c>
      <c r="L2347" s="69">
        <f t="shared" si="459"/>
        <v>0.47600000000000003</v>
      </c>
      <c r="M2347" s="69">
        <f t="shared" si="460"/>
        <v>1.1479999999999999</v>
      </c>
      <c r="N2347" s="56">
        <f>INDEX(Rate_Chart!$A$1:$AK$127,MATCH(Data!J2347,Rate_Chart!$A$1:$A$127,0),MATCH(Data!K2347,Rate_Chart!$A$1:$AK$1,0))</f>
        <v>36.975139800000001</v>
      </c>
      <c r="O2347" s="57">
        <f t="shared" si="461"/>
        <v>517.65195719999997</v>
      </c>
      <c r="P2347" s="58">
        <f t="shared" si="462"/>
        <v>417.01285488721805</v>
      </c>
      <c r="Q2347" s="58">
        <f t="shared" si="463"/>
        <v>278.00856992481204</v>
      </c>
      <c r="R2347" s="66">
        <f t="shared" si="464"/>
        <v>9.0589092510000011</v>
      </c>
      <c r="S2347" s="64">
        <f t="shared" si="465"/>
        <v>52.5</v>
      </c>
      <c r="T2347" s="66">
        <f t="shared" si="466"/>
        <v>579.21086645100002</v>
      </c>
      <c r="U2347" s="68">
        <f t="shared" si="467"/>
        <v>41.372204746500003</v>
      </c>
      <c r="V2347" s="68">
        <f t="shared" si="468"/>
        <v>466.60381293045111</v>
      </c>
      <c r="W2347" s="68">
        <f t="shared" si="469"/>
        <v>311.06920862030074</v>
      </c>
    </row>
    <row r="2348" spans="1:23" x14ac:dyDescent="0.25">
      <c r="A2348" s="1" t="s">
        <v>886</v>
      </c>
      <c r="B2348" s="1" t="s">
        <v>395</v>
      </c>
      <c r="C2348" s="1" t="s">
        <v>589</v>
      </c>
      <c r="D2348" s="1" t="s">
        <v>593</v>
      </c>
      <c r="E2348" s="1" t="s">
        <v>868</v>
      </c>
      <c r="F2348" s="62" t="str">
        <f t="shared" si="458"/>
        <v>64508</v>
      </c>
      <c r="G2348" s="255">
        <v>10620010</v>
      </c>
      <c r="H2348" s="1" t="s">
        <v>385</v>
      </c>
      <c r="I2348" s="61">
        <v>24</v>
      </c>
      <c r="J2348" s="61">
        <v>7.3</v>
      </c>
      <c r="K2348" s="61">
        <v>9</v>
      </c>
      <c r="L2348" s="69">
        <f t="shared" si="459"/>
        <v>1.7519999999999998</v>
      </c>
      <c r="M2348" s="69">
        <f t="shared" si="460"/>
        <v>2.16</v>
      </c>
      <c r="N2348" s="56">
        <f>INDEX(Rate_Chart!$A$1:$AK$127,MATCH(Data!J2348,Rate_Chart!$A$1:$A$127,0),MATCH(Data!K2348,Rate_Chart!$A$1:$AK$1,0))</f>
        <v>60.954999999999998</v>
      </c>
      <c r="O2348" s="57">
        <f t="shared" si="461"/>
        <v>1462.92</v>
      </c>
      <c r="P2348" s="58">
        <f t="shared" si="462"/>
        <v>458.30827067669168</v>
      </c>
      <c r="Q2348" s="58">
        <f t="shared" si="463"/>
        <v>305.53884711779443</v>
      </c>
      <c r="R2348" s="66">
        <f t="shared" si="464"/>
        <v>25.601100000000002</v>
      </c>
      <c r="S2348" s="64">
        <f t="shared" si="465"/>
        <v>90</v>
      </c>
      <c r="T2348" s="66">
        <f t="shared" si="466"/>
        <v>1578.5211000000002</v>
      </c>
      <c r="U2348" s="68">
        <f t="shared" si="467"/>
        <v>65.771712500000007</v>
      </c>
      <c r="V2348" s="68">
        <f t="shared" si="468"/>
        <v>494.52415413533839</v>
      </c>
      <c r="W2348" s="68">
        <f t="shared" si="469"/>
        <v>329.68276942355891</v>
      </c>
    </row>
    <row r="2349" spans="1:23" x14ac:dyDescent="0.25">
      <c r="A2349" s="1" t="s">
        <v>886</v>
      </c>
      <c r="B2349" s="1" t="s">
        <v>395</v>
      </c>
      <c r="C2349" s="1" t="s">
        <v>589</v>
      </c>
      <c r="D2349" s="1" t="s">
        <v>593</v>
      </c>
      <c r="E2349" s="1" t="s">
        <v>868</v>
      </c>
      <c r="F2349" s="62" t="str">
        <f t="shared" si="458"/>
        <v>64508</v>
      </c>
      <c r="G2349" s="255">
        <v>10620010</v>
      </c>
      <c r="H2349" s="1" t="s">
        <v>386</v>
      </c>
      <c r="I2349" s="61">
        <v>17</v>
      </c>
      <c r="J2349" s="61">
        <v>3.7</v>
      </c>
      <c r="K2349" s="61">
        <v>8.3000000000000007</v>
      </c>
      <c r="L2349" s="69">
        <f t="shared" si="459"/>
        <v>0.629</v>
      </c>
      <c r="M2349" s="69">
        <f t="shared" si="460"/>
        <v>1.4110000000000003</v>
      </c>
      <c r="N2349" s="56">
        <f>INDEX(Rate_Chart!$A$1:$AK$127,MATCH(Data!J2349,Rate_Chart!$A$1:$A$127,0),MATCH(Data!K2349,Rate_Chart!$A$1:$AK$1,0))</f>
        <v>38.504153700000003</v>
      </c>
      <c r="O2349" s="57">
        <f t="shared" si="461"/>
        <v>654.57061290000001</v>
      </c>
      <c r="P2349" s="58">
        <f t="shared" si="462"/>
        <v>417.01249494584835</v>
      </c>
      <c r="Q2349" s="58">
        <f t="shared" si="463"/>
        <v>278.00832996389892</v>
      </c>
      <c r="R2349" s="66">
        <f t="shared" si="464"/>
        <v>11.454985725750001</v>
      </c>
      <c r="S2349" s="64">
        <f t="shared" si="465"/>
        <v>63.75</v>
      </c>
      <c r="T2349" s="66">
        <f t="shared" si="466"/>
        <v>729.77559862575004</v>
      </c>
      <c r="U2349" s="68">
        <f t="shared" si="467"/>
        <v>42.92797638975</v>
      </c>
      <c r="V2349" s="68">
        <f t="shared" si="468"/>
        <v>464.923932018953</v>
      </c>
      <c r="W2349" s="68">
        <f t="shared" si="469"/>
        <v>309.94928801263535</v>
      </c>
    </row>
    <row r="2350" spans="1:23" x14ac:dyDescent="0.25">
      <c r="A2350" s="1" t="s">
        <v>887</v>
      </c>
      <c r="B2350" s="1" t="s">
        <v>394</v>
      </c>
      <c r="C2350" s="1" t="s">
        <v>589</v>
      </c>
      <c r="D2350" s="1" t="s">
        <v>593</v>
      </c>
      <c r="E2350" s="1" t="s">
        <v>868</v>
      </c>
      <c r="F2350" s="62" t="str">
        <f t="shared" si="458"/>
        <v>64508</v>
      </c>
      <c r="G2350" s="255">
        <v>10620010</v>
      </c>
      <c r="H2350" s="1" t="s">
        <v>385</v>
      </c>
      <c r="I2350" s="61">
        <v>27</v>
      </c>
      <c r="J2350" s="61">
        <v>7.2</v>
      </c>
      <c r="K2350" s="61">
        <v>9</v>
      </c>
      <c r="L2350" s="69">
        <f t="shared" si="459"/>
        <v>1.944</v>
      </c>
      <c r="M2350" s="69">
        <f t="shared" si="460"/>
        <v>2.4300000000000002</v>
      </c>
      <c r="N2350" s="56">
        <f>INDEX(Rate_Chart!$A$1:$AK$127,MATCH(Data!J2350,Rate_Chart!$A$1:$A$127,0),MATCH(Data!K2350,Rate_Chart!$A$1:$AK$1,0))</f>
        <v>60.120000000000005</v>
      </c>
      <c r="O2350" s="57">
        <f t="shared" si="461"/>
        <v>1623.2400000000002</v>
      </c>
      <c r="P2350" s="58">
        <f t="shared" si="462"/>
        <v>455.4545454545455</v>
      </c>
      <c r="Q2350" s="58">
        <f t="shared" si="463"/>
        <v>303.63636363636368</v>
      </c>
      <c r="R2350" s="66">
        <f t="shared" si="464"/>
        <v>28.406700000000008</v>
      </c>
      <c r="S2350" s="64">
        <f t="shared" si="465"/>
        <v>101.25</v>
      </c>
      <c r="T2350" s="66">
        <f t="shared" si="466"/>
        <v>1752.8967000000002</v>
      </c>
      <c r="U2350" s="68">
        <f t="shared" si="467"/>
        <v>64.922100000000015</v>
      </c>
      <c r="V2350" s="68">
        <f t="shared" si="468"/>
        <v>491.834090909091</v>
      </c>
      <c r="W2350" s="68">
        <f t="shared" si="469"/>
        <v>327.88939393939398</v>
      </c>
    </row>
    <row r="2351" spans="1:23" x14ac:dyDescent="0.25">
      <c r="A2351" s="1" t="s">
        <v>887</v>
      </c>
      <c r="B2351" s="1" t="s">
        <v>394</v>
      </c>
      <c r="C2351" s="1" t="s">
        <v>589</v>
      </c>
      <c r="D2351" s="1" t="s">
        <v>593</v>
      </c>
      <c r="E2351" s="1" t="s">
        <v>868</v>
      </c>
      <c r="F2351" s="62" t="str">
        <f t="shared" si="458"/>
        <v>64508</v>
      </c>
      <c r="G2351" s="255">
        <v>10620010</v>
      </c>
      <c r="H2351" s="1" t="s">
        <v>386</v>
      </c>
      <c r="I2351" s="61">
        <v>28</v>
      </c>
      <c r="J2351" s="61">
        <v>4</v>
      </c>
      <c r="K2351" s="61">
        <v>8.3000000000000007</v>
      </c>
      <c r="L2351" s="69">
        <f t="shared" si="459"/>
        <v>1.1200000000000001</v>
      </c>
      <c r="M2351" s="69">
        <f t="shared" si="460"/>
        <v>2.3240000000000003</v>
      </c>
      <c r="N2351" s="56">
        <f>INDEX(Rate_Chart!$A$1:$AK$127,MATCH(Data!J2351,Rate_Chart!$A$1:$A$127,0),MATCH(Data!K2351,Rate_Chart!$A$1:$AK$1,0))</f>
        <v>39.755153700000008</v>
      </c>
      <c r="O2351" s="57">
        <f t="shared" si="461"/>
        <v>1113.1443036000003</v>
      </c>
      <c r="P2351" s="58">
        <f t="shared" si="462"/>
        <v>417.01210174825178</v>
      </c>
      <c r="Q2351" s="58">
        <f t="shared" si="463"/>
        <v>278.00806783216785</v>
      </c>
      <c r="R2351" s="66">
        <f t="shared" si="464"/>
        <v>19.480025313000006</v>
      </c>
      <c r="S2351" s="64">
        <f t="shared" si="465"/>
        <v>105</v>
      </c>
      <c r="T2351" s="66">
        <f t="shared" si="466"/>
        <v>1237.6243289130002</v>
      </c>
      <c r="U2351" s="68">
        <f t="shared" si="467"/>
        <v>44.200868889750005</v>
      </c>
      <c r="V2351" s="68">
        <f t="shared" si="468"/>
        <v>463.6454778645105</v>
      </c>
      <c r="W2351" s="68">
        <f t="shared" si="469"/>
        <v>309.096985243007</v>
      </c>
    </row>
    <row r="2352" spans="1:23" x14ac:dyDescent="0.25">
      <c r="A2352" s="1" t="s">
        <v>887</v>
      </c>
      <c r="B2352" s="1" t="s">
        <v>395</v>
      </c>
      <c r="C2352" s="1" t="s">
        <v>589</v>
      </c>
      <c r="D2352" s="1" t="s">
        <v>593</v>
      </c>
      <c r="E2352" s="1" t="s">
        <v>868</v>
      </c>
      <c r="F2352" s="62" t="str">
        <f t="shared" si="458"/>
        <v>64508</v>
      </c>
      <c r="G2352" s="255">
        <v>10620010</v>
      </c>
      <c r="H2352" s="1" t="s">
        <v>385</v>
      </c>
      <c r="I2352" s="61">
        <v>20</v>
      </c>
      <c r="J2352" s="61">
        <v>7.2</v>
      </c>
      <c r="K2352" s="61">
        <v>9</v>
      </c>
      <c r="L2352" s="69">
        <f t="shared" si="459"/>
        <v>1.44</v>
      </c>
      <c r="M2352" s="69">
        <f t="shared" si="460"/>
        <v>1.8</v>
      </c>
      <c r="N2352" s="56">
        <f>INDEX(Rate_Chart!$A$1:$AK$127,MATCH(Data!J2352,Rate_Chart!$A$1:$A$127,0),MATCH(Data!K2352,Rate_Chart!$A$1:$AK$1,0))</f>
        <v>60.120000000000005</v>
      </c>
      <c r="O2352" s="57">
        <f t="shared" si="461"/>
        <v>1202.4000000000001</v>
      </c>
      <c r="P2352" s="58">
        <f t="shared" si="462"/>
        <v>455.4545454545455</v>
      </c>
      <c r="Q2352" s="58">
        <f t="shared" si="463"/>
        <v>303.63636363636368</v>
      </c>
      <c r="R2352" s="66">
        <f t="shared" si="464"/>
        <v>21.042000000000005</v>
      </c>
      <c r="S2352" s="64">
        <f t="shared" si="465"/>
        <v>75</v>
      </c>
      <c r="T2352" s="66">
        <f t="shared" si="466"/>
        <v>1298.442</v>
      </c>
      <c r="U2352" s="68">
        <f t="shared" si="467"/>
        <v>64.9221</v>
      </c>
      <c r="V2352" s="68">
        <f t="shared" si="468"/>
        <v>491.83409090909089</v>
      </c>
      <c r="W2352" s="68">
        <f t="shared" si="469"/>
        <v>327.88939393939393</v>
      </c>
    </row>
    <row r="2353" spans="1:23" x14ac:dyDescent="0.25">
      <c r="A2353" s="1" t="s">
        <v>887</v>
      </c>
      <c r="B2353" s="1" t="s">
        <v>395</v>
      </c>
      <c r="C2353" s="1" t="s">
        <v>589</v>
      </c>
      <c r="D2353" s="1" t="s">
        <v>593</v>
      </c>
      <c r="E2353" s="1" t="s">
        <v>868</v>
      </c>
      <c r="F2353" s="62" t="str">
        <f t="shared" si="458"/>
        <v>64508</v>
      </c>
      <c r="G2353" s="255">
        <v>10620010</v>
      </c>
      <c r="H2353" s="1" t="s">
        <v>386</v>
      </c>
      <c r="I2353" s="61">
        <v>12</v>
      </c>
      <c r="J2353" s="61">
        <v>3.6</v>
      </c>
      <c r="K2353" s="61">
        <v>8.3000000000000007</v>
      </c>
      <c r="L2353" s="69">
        <f t="shared" si="459"/>
        <v>0.43200000000000005</v>
      </c>
      <c r="M2353" s="69">
        <f t="shared" si="460"/>
        <v>0.99600000000000011</v>
      </c>
      <c r="N2353" s="56">
        <f>INDEX(Rate_Chart!$A$1:$AK$127,MATCH(Data!J2353,Rate_Chart!$A$1:$A$127,0),MATCH(Data!K2353,Rate_Chart!$A$1:$AK$1,0))</f>
        <v>38.087153700000009</v>
      </c>
      <c r="O2353" s="57">
        <f t="shared" si="461"/>
        <v>457.04584440000008</v>
      </c>
      <c r="P2353" s="58">
        <f t="shared" si="462"/>
        <v>417.01263175182481</v>
      </c>
      <c r="Q2353" s="58">
        <f t="shared" si="463"/>
        <v>278.00842116788323</v>
      </c>
      <c r="R2353" s="66">
        <f t="shared" si="464"/>
        <v>7.9983022770000023</v>
      </c>
      <c r="S2353" s="64">
        <f t="shared" si="465"/>
        <v>45</v>
      </c>
      <c r="T2353" s="66">
        <f t="shared" si="466"/>
        <v>510.04414667700007</v>
      </c>
      <c r="U2353" s="68">
        <f t="shared" si="467"/>
        <v>42.503678889750006</v>
      </c>
      <c r="V2353" s="68">
        <f t="shared" si="468"/>
        <v>465.36874696806569</v>
      </c>
      <c r="W2353" s="68">
        <f t="shared" si="469"/>
        <v>310.24583131204378</v>
      </c>
    </row>
    <row r="2354" spans="1:23" x14ac:dyDescent="0.25">
      <c r="A2354" s="1" t="s">
        <v>888</v>
      </c>
      <c r="B2354" s="1" t="s">
        <v>394</v>
      </c>
      <c r="C2354" s="1" t="s">
        <v>589</v>
      </c>
      <c r="D2354" s="1" t="s">
        <v>593</v>
      </c>
      <c r="E2354" s="1" t="s">
        <v>868</v>
      </c>
      <c r="F2354" s="62" t="str">
        <f t="shared" si="458"/>
        <v>64508</v>
      </c>
      <c r="G2354" s="255">
        <v>10620010</v>
      </c>
      <c r="H2354" s="1" t="s">
        <v>385</v>
      </c>
      <c r="I2354" s="61">
        <v>32</v>
      </c>
      <c r="J2354" s="61">
        <v>7.3</v>
      </c>
      <c r="K2354" s="61">
        <v>9</v>
      </c>
      <c r="L2354" s="69">
        <f t="shared" si="459"/>
        <v>2.3359999999999999</v>
      </c>
      <c r="M2354" s="69">
        <f t="shared" si="460"/>
        <v>2.88</v>
      </c>
      <c r="N2354" s="56">
        <f>INDEX(Rate_Chart!$A$1:$AK$127,MATCH(Data!J2354,Rate_Chart!$A$1:$A$127,0),MATCH(Data!K2354,Rate_Chart!$A$1:$AK$1,0))</f>
        <v>60.954999999999998</v>
      </c>
      <c r="O2354" s="57">
        <f t="shared" si="461"/>
        <v>1950.56</v>
      </c>
      <c r="P2354" s="58">
        <f t="shared" si="462"/>
        <v>458.30827067669168</v>
      </c>
      <c r="Q2354" s="58">
        <f t="shared" si="463"/>
        <v>305.53884711779443</v>
      </c>
      <c r="R2354" s="66">
        <f t="shared" si="464"/>
        <v>34.134800000000006</v>
      </c>
      <c r="S2354" s="64">
        <f t="shared" si="465"/>
        <v>120</v>
      </c>
      <c r="T2354" s="66">
        <f t="shared" si="466"/>
        <v>2104.6947999999998</v>
      </c>
      <c r="U2354" s="68">
        <f t="shared" si="467"/>
        <v>65.771712499999992</v>
      </c>
      <c r="V2354" s="68">
        <f t="shared" si="468"/>
        <v>494.52415413533828</v>
      </c>
      <c r="W2354" s="68">
        <f t="shared" si="469"/>
        <v>329.68276942355885</v>
      </c>
    </row>
    <row r="2355" spans="1:23" x14ac:dyDescent="0.25">
      <c r="A2355" s="1" t="s">
        <v>888</v>
      </c>
      <c r="B2355" s="1" t="s">
        <v>394</v>
      </c>
      <c r="C2355" s="1" t="s">
        <v>589</v>
      </c>
      <c r="D2355" s="1" t="s">
        <v>593</v>
      </c>
      <c r="E2355" s="1" t="s">
        <v>868</v>
      </c>
      <c r="F2355" s="62" t="str">
        <f t="shared" si="458"/>
        <v>64508</v>
      </c>
      <c r="G2355" s="255">
        <v>10620010</v>
      </c>
      <c r="H2355" s="1" t="s">
        <v>386</v>
      </c>
      <c r="I2355" s="61">
        <v>23</v>
      </c>
      <c r="J2355" s="61">
        <v>4.0999999999999996</v>
      </c>
      <c r="K2355" s="61">
        <v>8.3000000000000007</v>
      </c>
      <c r="L2355" s="69">
        <f t="shared" si="459"/>
        <v>0.94299999999999995</v>
      </c>
      <c r="M2355" s="69">
        <f t="shared" si="460"/>
        <v>1.909</v>
      </c>
      <c r="N2355" s="56">
        <f>INDEX(Rate_Chart!$A$1:$AK$127,MATCH(Data!J2355,Rate_Chart!$A$1:$A$127,0),MATCH(Data!K2355,Rate_Chart!$A$1:$AK$1,0))</f>
        <v>40.172153700000003</v>
      </c>
      <c r="O2355" s="57">
        <f t="shared" si="461"/>
        <v>923.95953510000004</v>
      </c>
      <c r="P2355" s="58">
        <f t="shared" si="462"/>
        <v>417.01197612456752</v>
      </c>
      <c r="Q2355" s="58">
        <f t="shared" si="463"/>
        <v>278.00798408304502</v>
      </c>
      <c r="R2355" s="66">
        <f t="shared" si="464"/>
        <v>16.169291864250003</v>
      </c>
      <c r="S2355" s="64">
        <f t="shared" si="465"/>
        <v>86.25</v>
      </c>
      <c r="T2355" s="66">
        <f t="shared" si="466"/>
        <v>1026.37882696425</v>
      </c>
      <c r="U2355" s="68">
        <f t="shared" si="467"/>
        <v>44.625166389749999</v>
      </c>
      <c r="V2355" s="68">
        <f t="shared" si="468"/>
        <v>463.23702134688585</v>
      </c>
      <c r="W2355" s="68">
        <f t="shared" si="469"/>
        <v>308.82468089792388</v>
      </c>
    </row>
    <row r="2356" spans="1:23" x14ac:dyDescent="0.25">
      <c r="A2356" s="1" t="s">
        <v>888</v>
      </c>
      <c r="B2356" s="1" t="s">
        <v>395</v>
      </c>
      <c r="C2356" s="1" t="s">
        <v>589</v>
      </c>
      <c r="D2356" s="1" t="s">
        <v>593</v>
      </c>
      <c r="E2356" s="1" t="s">
        <v>868</v>
      </c>
      <c r="F2356" s="62" t="str">
        <f t="shared" si="458"/>
        <v>64508</v>
      </c>
      <c r="G2356" s="255">
        <v>10620010</v>
      </c>
      <c r="H2356" s="1" t="s">
        <v>385</v>
      </c>
      <c r="I2356" s="61">
        <v>17</v>
      </c>
      <c r="J2356" s="61">
        <v>7.1</v>
      </c>
      <c r="K2356" s="61">
        <v>9</v>
      </c>
      <c r="L2356" s="69">
        <f t="shared" si="459"/>
        <v>1.2069999999999999</v>
      </c>
      <c r="M2356" s="69">
        <f t="shared" si="460"/>
        <v>1.53</v>
      </c>
      <c r="N2356" s="56">
        <f>INDEX(Rate_Chart!$A$1:$AK$127,MATCH(Data!J2356,Rate_Chart!$A$1:$A$127,0),MATCH(Data!K2356,Rate_Chart!$A$1:$AK$1,0))</f>
        <v>59.284999999999997</v>
      </c>
      <c r="O2356" s="57">
        <f t="shared" si="461"/>
        <v>1007.8449999999999</v>
      </c>
      <c r="P2356" s="58">
        <f t="shared" si="462"/>
        <v>452.55725190839689</v>
      </c>
      <c r="Q2356" s="58">
        <f t="shared" si="463"/>
        <v>301.70483460559791</v>
      </c>
      <c r="R2356" s="66">
        <f t="shared" si="464"/>
        <v>17.637287499999999</v>
      </c>
      <c r="S2356" s="64">
        <f t="shared" si="465"/>
        <v>63.75</v>
      </c>
      <c r="T2356" s="66">
        <f t="shared" si="466"/>
        <v>1089.2322875</v>
      </c>
      <c r="U2356" s="68">
        <f t="shared" si="467"/>
        <v>64.072487499999994</v>
      </c>
      <c r="V2356" s="68">
        <f t="shared" si="468"/>
        <v>489.10295801526712</v>
      </c>
      <c r="W2356" s="68">
        <f t="shared" si="469"/>
        <v>326.06863867684473</v>
      </c>
    </row>
    <row r="2357" spans="1:23" x14ac:dyDescent="0.25">
      <c r="A2357" s="1" t="s">
        <v>888</v>
      </c>
      <c r="B2357" s="1" t="s">
        <v>395</v>
      </c>
      <c r="C2357" s="1" t="s">
        <v>589</v>
      </c>
      <c r="D2357" s="1" t="s">
        <v>593</v>
      </c>
      <c r="E2357" s="1" t="s">
        <v>868</v>
      </c>
      <c r="F2357" s="62" t="str">
        <f t="shared" si="458"/>
        <v>64508</v>
      </c>
      <c r="G2357" s="255">
        <v>10620010</v>
      </c>
      <c r="H2357" s="1" t="s">
        <v>386</v>
      </c>
      <c r="I2357" s="61">
        <v>17</v>
      </c>
      <c r="J2357" s="61">
        <v>3.8</v>
      </c>
      <c r="K2357" s="61">
        <v>8.3000000000000007</v>
      </c>
      <c r="L2357" s="69">
        <f t="shared" si="459"/>
        <v>0.64599999999999991</v>
      </c>
      <c r="M2357" s="69">
        <f t="shared" si="460"/>
        <v>1.4110000000000003</v>
      </c>
      <c r="N2357" s="56">
        <f>INDEX(Rate_Chart!$A$1:$AK$127,MATCH(Data!J2357,Rate_Chart!$A$1:$A$127,0),MATCH(Data!K2357,Rate_Chart!$A$1:$AK$1,0))</f>
        <v>38.921153700000005</v>
      </c>
      <c r="O2357" s="57">
        <f t="shared" si="461"/>
        <v>661.65961290000007</v>
      </c>
      <c r="P2357" s="58">
        <f t="shared" si="462"/>
        <v>417.01236107142859</v>
      </c>
      <c r="Q2357" s="58">
        <f t="shared" si="463"/>
        <v>278.00824071428571</v>
      </c>
      <c r="R2357" s="66">
        <f t="shared" si="464"/>
        <v>11.579043225750002</v>
      </c>
      <c r="S2357" s="64">
        <f t="shared" si="465"/>
        <v>63.75</v>
      </c>
      <c r="T2357" s="66">
        <f t="shared" si="466"/>
        <v>736.98865612575003</v>
      </c>
      <c r="U2357" s="68">
        <f t="shared" si="467"/>
        <v>43.352273889750002</v>
      </c>
      <c r="V2357" s="68">
        <f t="shared" si="468"/>
        <v>464.48864881874999</v>
      </c>
      <c r="W2357" s="68">
        <f t="shared" si="469"/>
        <v>309.6590992125</v>
      </c>
    </row>
    <row r="2358" spans="1:23" x14ac:dyDescent="0.25">
      <c r="A2358" s="1" t="s">
        <v>919</v>
      </c>
      <c r="B2358" s="1" t="s">
        <v>394</v>
      </c>
      <c r="C2358" s="1" t="s">
        <v>589</v>
      </c>
      <c r="D2358" s="1" t="s">
        <v>593</v>
      </c>
      <c r="E2358" s="1" t="s">
        <v>868</v>
      </c>
      <c r="F2358" s="62" t="str">
        <f t="shared" si="458"/>
        <v>64508</v>
      </c>
      <c r="G2358" s="255">
        <v>10620010</v>
      </c>
      <c r="H2358" s="1" t="s">
        <v>385</v>
      </c>
      <c r="I2358" s="61">
        <v>32</v>
      </c>
      <c r="J2358" s="61">
        <v>7.2</v>
      </c>
      <c r="K2358" s="61">
        <v>9</v>
      </c>
      <c r="L2358" s="69">
        <f t="shared" si="459"/>
        <v>2.3040000000000003</v>
      </c>
      <c r="M2358" s="69">
        <f t="shared" si="460"/>
        <v>2.88</v>
      </c>
      <c r="N2358" s="56">
        <f>INDEX(Rate_Chart!$A$1:$AK$127,MATCH(Data!J2358,Rate_Chart!$A$1:$A$127,0),MATCH(Data!K2358,Rate_Chart!$A$1:$AK$1,0))</f>
        <v>60.120000000000005</v>
      </c>
      <c r="O2358" s="57">
        <f t="shared" si="461"/>
        <v>1923.8400000000001</v>
      </c>
      <c r="P2358" s="58">
        <f t="shared" si="462"/>
        <v>455.4545454545455</v>
      </c>
      <c r="Q2358" s="58">
        <f t="shared" si="463"/>
        <v>303.63636363636368</v>
      </c>
      <c r="R2358" s="66">
        <f t="shared" si="464"/>
        <v>33.667200000000008</v>
      </c>
      <c r="S2358" s="64">
        <f t="shared" si="465"/>
        <v>120</v>
      </c>
      <c r="T2358" s="66">
        <f t="shared" si="466"/>
        <v>2077.5072</v>
      </c>
      <c r="U2358" s="68">
        <f t="shared" si="467"/>
        <v>64.9221</v>
      </c>
      <c r="V2358" s="68">
        <f t="shared" si="468"/>
        <v>491.83409090909089</v>
      </c>
      <c r="W2358" s="68">
        <f t="shared" si="469"/>
        <v>327.88939393939393</v>
      </c>
    </row>
    <row r="2359" spans="1:23" x14ac:dyDescent="0.25">
      <c r="A2359" s="1" t="s">
        <v>919</v>
      </c>
      <c r="B2359" s="1" t="s">
        <v>394</v>
      </c>
      <c r="C2359" s="1" t="s">
        <v>589</v>
      </c>
      <c r="D2359" s="1" t="s">
        <v>593</v>
      </c>
      <c r="E2359" s="1" t="s">
        <v>868</v>
      </c>
      <c r="F2359" s="62" t="str">
        <f t="shared" si="458"/>
        <v>64508</v>
      </c>
      <c r="G2359" s="255">
        <v>10620010</v>
      </c>
      <c r="H2359" s="1" t="s">
        <v>386</v>
      </c>
      <c r="I2359" s="61">
        <v>27</v>
      </c>
      <c r="J2359" s="61">
        <v>3.8</v>
      </c>
      <c r="K2359" s="61">
        <v>8.3000000000000007</v>
      </c>
      <c r="L2359" s="69">
        <f t="shared" si="459"/>
        <v>1.026</v>
      </c>
      <c r="M2359" s="69">
        <f t="shared" si="460"/>
        <v>2.2410000000000001</v>
      </c>
      <c r="N2359" s="56">
        <f>INDEX(Rate_Chart!$A$1:$AK$127,MATCH(Data!J2359,Rate_Chart!$A$1:$A$127,0),MATCH(Data!K2359,Rate_Chart!$A$1:$AK$1,0))</f>
        <v>38.921153700000005</v>
      </c>
      <c r="O2359" s="57">
        <f t="shared" si="461"/>
        <v>1050.8711499000001</v>
      </c>
      <c r="P2359" s="58">
        <f t="shared" si="462"/>
        <v>417.01236107142859</v>
      </c>
      <c r="Q2359" s="58">
        <f t="shared" si="463"/>
        <v>278.00824071428571</v>
      </c>
      <c r="R2359" s="66">
        <f t="shared" si="464"/>
        <v>18.390245123250004</v>
      </c>
      <c r="S2359" s="64">
        <f t="shared" si="465"/>
        <v>101.25</v>
      </c>
      <c r="T2359" s="66">
        <f t="shared" si="466"/>
        <v>1170.5113950232501</v>
      </c>
      <c r="U2359" s="68">
        <f t="shared" si="467"/>
        <v>43.352273889750002</v>
      </c>
      <c r="V2359" s="68">
        <f t="shared" si="468"/>
        <v>464.48864881874999</v>
      </c>
      <c r="W2359" s="68">
        <f t="shared" si="469"/>
        <v>309.6590992125</v>
      </c>
    </row>
    <row r="2360" spans="1:23" x14ac:dyDescent="0.25">
      <c r="A2360" s="1" t="s">
        <v>919</v>
      </c>
      <c r="B2360" s="1" t="s">
        <v>395</v>
      </c>
      <c r="C2360" s="1" t="s">
        <v>589</v>
      </c>
      <c r="D2360" s="1" t="s">
        <v>593</v>
      </c>
      <c r="E2360" s="1" t="s">
        <v>868</v>
      </c>
      <c r="F2360" s="62" t="str">
        <f t="shared" si="458"/>
        <v>64508</v>
      </c>
      <c r="G2360" s="255">
        <v>10620010</v>
      </c>
      <c r="H2360" s="1" t="s">
        <v>385</v>
      </c>
      <c r="I2360" s="61">
        <v>21</v>
      </c>
      <c r="J2360" s="61">
        <v>6.8</v>
      </c>
      <c r="K2360" s="61">
        <v>9</v>
      </c>
      <c r="L2360" s="69">
        <f t="shared" si="459"/>
        <v>1.4279999999999999</v>
      </c>
      <c r="M2360" s="69">
        <f t="shared" si="460"/>
        <v>1.89</v>
      </c>
      <c r="N2360" s="56">
        <f>INDEX(Rate_Chart!$A$1:$AK$127,MATCH(Data!J2360,Rate_Chart!$A$1:$A$127,0),MATCH(Data!K2360,Rate_Chart!$A$1:$AK$1,0))</f>
        <v>56.78</v>
      </c>
      <c r="O2360" s="57">
        <f t="shared" si="461"/>
        <v>1192.3800000000001</v>
      </c>
      <c r="P2360" s="58">
        <f t="shared" si="462"/>
        <v>443.59375</v>
      </c>
      <c r="Q2360" s="58">
        <f t="shared" si="463"/>
        <v>295.72916666666669</v>
      </c>
      <c r="R2360" s="66">
        <f t="shared" si="464"/>
        <v>20.866650000000003</v>
      </c>
      <c r="S2360" s="64">
        <f t="shared" si="465"/>
        <v>78.75</v>
      </c>
      <c r="T2360" s="66">
        <f t="shared" si="466"/>
        <v>1291.99665</v>
      </c>
      <c r="U2360" s="68">
        <f t="shared" si="467"/>
        <v>61.523650000000004</v>
      </c>
      <c r="V2360" s="68">
        <f t="shared" si="468"/>
        <v>480.65351562500001</v>
      </c>
      <c r="W2360" s="68">
        <f t="shared" si="469"/>
        <v>320.43567708333336</v>
      </c>
    </row>
    <row r="2361" spans="1:23" x14ac:dyDescent="0.25">
      <c r="A2361" s="1" t="s">
        <v>919</v>
      </c>
      <c r="B2361" s="1" t="s">
        <v>395</v>
      </c>
      <c r="C2361" s="1" t="s">
        <v>589</v>
      </c>
      <c r="D2361" s="1" t="s">
        <v>593</v>
      </c>
      <c r="E2361" s="1" t="s">
        <v>868</v>
      </c>
      <c r="F2361" s="62" t="str">
        <f t="shared" si="458"/>
        <v>64508</v>
      </c>
      <c r="G2361" s="255">
        <v>10620010</v>
      </c>
      <c r="H2361" s="1" t="s">
        <v>386</v>
      </c>
      <c r="I2361" s="61">
        <v>14</v>
      </c>
      <c r="J2361" s="61">
        <v>3.4</v>
      </c>
      <c r="K2361" s="61">
        <v>8.3000000000000007</v>
      </c>
      <c r="L2361" s="69">
        <f t="shared" si="459"/>
        <v>0.47600000000000003</v>
      </c>
      <c r="M2361" s="69">
        <f t="shared" si="460"/>
        <v>1.1620000000000001</v>
      </c>
      <c r="N2361" s="56">
        <f>INDEX(Rate_Chart!$A$1:$AK$127,MATCH(Data!J2361,Rate_Chart!$A$1:$A$127,0),MATCH(Data!K2361,Rate_Chart!$A$1:$AK$1,0))</f>
        <v>37.253153700000006</v>
      </c>
      <c r="O2361" s="57">
        <f t="shared" si="461"/>
        <v>521.54415180000012</v>
      </c>
      <c r="P2361" s="58">
        <f t="shared" si="462"/>
        <v>417.01291455223878</v>
      </c>
      <c r="Q2361" s="58">
        <f t="shared" si="463"/>
        <v>278.0086097014925</v>
      </c>
      <c r="R2361" s="66">
        <f t="shared" si="464"/>
        <v>9.127022656500003</v>
      </c>
      <c r="S2361" s="64">
        <f t="shared" si="465"/>
        <v>52.5</v>
      </c>
      <c r="T2361" s="66">
        <f t="shared" si="466"/>
        <v>583.17117445650013</v>
      </c>
      <c r="U2361" s="68">
        <f t="shared" si="467"/>
        <v>41.65508388975001</v>
      </c>
      <c r="V2361" s="68">
        <f t="shared" si="468"/>
        <v>466.28825249720154</v>
      </c>
      <c r="W2361" s="68">
        <f t="shared" si="469"/>
        <v>310.85883499813434</v>
      </c>
    </row>
    <row r="2362" spans="1:23" x14ac:dyDescent="0.25">
      <c r="A2362" s="1" t="s">
        <v>920</v>
      </c>
      <c r="B2362" s="1" t="s">
        <v>395</v>
      </c>
      <c r="C2362" s="1" t="s">
        <v>589</v>
      </c>
      <c r="D2362" s="1" t="s">
        <v>593</v>
      </c>
      <c r="E2362" s="1" t="s">
        <v>868</v>
      </c>
      <c r="F2362" s="62" t="str">
        <f t="shared" si="458"/>
        <v>64508</v>
      </c>
      <c r="G2362" s="255">
        <v>10620010</v>
      </c>
      <c r="H2362" s="1" t="s">
        <v>385</v>
      </c>
      <c r="I2362" s="61">
        <v>19</v>
      </c>
      <c r="J2362" s="61">
        <v>6.7</v>
      </c>
      <c r="K2362" s="61">
        <v>9</v>
      </c>
      <c r="L2362" s="69">
        <f t="shared" si="459"/>
        <v>1.2729999999999999</v>
      </c>
      <c r="M2362" s="69">
        <f t="shared" si="460"/>
        <v>1.71</v>
      </c>
      <c r="N2362" s="56">
        <f>INDEX(Rate_Chart!$A$1:$AK$127,MATCH(Data!J2362,Rate_Chart!$A$1:$A$127,0),MATCH(Data!K2362,Rate_Chart!$A$1:$AK$1,0))</f>
        <v>55.945</v>
      </c>
      <c r="O2362" s="57">
        <f t="shared" si="461"/>
        <v>1062.9549999999999</v>
      </c>
      <c r="P2362" s="58">
        <f t="shared" si="462"/>
        <v>440.51181102362204</v>
      </c>
      <c r="Q2362" s="58">
        <f t="shared" si="463"/>
        <v>293.67454068241472</v>
      </c>
      <c r="R2362" s="66">
        <f t="shared" si="464"/>
        <v>18.601712500000001</v>
      </c>
      <c r="S2362" s="64">
        <f t="shared" si="465"/>
        <v>71.25</v>
      </c>
      <c r="T2362" s="66">
        <f t="shared" si="466"/>
        <v>1152.8067125</v>
      </c>
      <c r="U2362" s="68">
        <f t="shared" si="467"/>
        <v>60.674037499999997</v>
      </c>
      <c r="V2362" s="68">
        <f t="shared" si="468"/>
        <v>477.74832677165352</v>
      </c>
      <c r="W2362" s="68">
        <f t="shared" si="469"/>
        <v>318.4988845144357</v>
      </c>
    </row>
    <row r="2363" spans="1:23" x14ac:dyDescent="0.25">
      <c r="A2363" s="1" t="s">
        <v>920</v>
      </c>
      <c r="B2363" s="1" t="s">
        <v>395</v>
      </c>
      <c r="C2363" s="1" t="s">
        <v>589</v>
      </c>
      <c r="D2363" s="1" t="s">
        <v>593</v>
      </c>
      <c r="E2363" s="1" t="s">
        <v>868</v>
      </c>
      <c r="F2363" s="62" t="str">
        <f t="shared" si="458"/>
        <v>64508</v>
      </c>
      <c r="G2363" s="255">
        <v>10620010</v>
      </c>
      <c r="H2363" s="1" t="s">
        <v>386</v>
      </c>
      <c r="I2363" s="61">
        <v>16</v>
      </c>
      <c r="J2363" s="61">
        <v>3.2</v>
      </c>
      <c r="K2363" s="61">
        <v>8.3000000000000007</v>
      </c>
      <c r="L2363" s="69">
        <f t="shared" si="459"/>
        <v>0.51200000000000001</v>
      </c>
      <c r="M2363" s="69">
        <f t="shared" si="460"/>
        <v>1.3280000000000001</v>
      </c>
      <c r="N2363" s="56">
        <f>INDEX(Rate_Chart!$A$1:$AK$127,MATCH(Data!J2363,Rate_Chart!$A$1:$A$127,0),MATCH(Data!K2363,Rate_Chart!$A$1:$AK$1,0))</f>
        <v>36.419153700000003</v>
      </c>
      <c r="O2363" s="57">
        <f t="shared" si="461"/>
        <v>582.70645920000004</v>
      </c>
      <c r="P2363" s="58">
        <f t="shared" si="462"/>
        <v>417.01321030534348</v>
      </c>
      <c r="Q2363" s="58">
        <f t="shared" si="463"/>
        <v>278.00880687022897</v>
      </c>
      <c r="R2363" s="66">
        <f t="shared" si="464"/>
        <v>10.197363036000002</v>
      </c>
      <c r="S2363" s="64">
        <f t="shared" si="465"/>
        <v>60</v>
      </c>
      <c r="T2363" s="66">
        <f t="shared" si="466"/>
        <v>652.903822236</v>
      </c>
      <c r="U2363" s="68">
        <f t="shared" si="467"/>
        <v>40.80648888975</v>
      </c>
      <c r="V2363" s="68">
        <f t="shared" si="468"/>
        <v>467.24987278339688</v>
      </c>
      <c r="W2363" s="68">
        <f t="shared" si="469"/>
        <v>311.49991518893125</v>
      </c>
    </row>
    <row r="2364" spans="1:23" x14ac:dyDescent="0.25">
      <c r="A2364" s="1" t="s">
        <v>922</v>
      </c>
      <c r="B2364" s="1" t="s">
        <v>395</v>
      </c>
      <c r="C2364" s="1" t="s">
        <v>589</v>
      </c>
      <c r="D2364" s="1" t="s">
        <v>593</v>
      </c>
      <c r="E2364" s="1" t="s">
        <v>868</v>
      </c>
      <c r="F2364" s="62" t="str">
        <f t="shared" si="458"/>
        <v>64508</v>
      </c>
      <c r="G2364" s="255">
        <v>10620010</v>
      </c>
      <c r="H2364" s="1" t="s">
        <v>385</v>
      </c>
      <c r="I2364" s="61">
        <v>20</v>
      </c>
      <c r="J2364" s="61">
        <v>7.1</v>
      </c>
      <c r="K2364" s="61">
        <v>9</v>
      </c>
      <c r="L2364" s="69">
        <f t="shared" si="459"/>
        <v>1.42</v>
      </c>
      <c r="M2364" s="69">
        <f t="shared" si="460"/>
        <v>1.8</v>
      </c>
      <c r="N2364" s="56">
        <f>INDEX(Rate_Chart!$A$1:$AK$127,MATCH(Data!J2364,Rate_Chart!$A$1:$A$127,0),MATCH(Data!K2364,Rate_Chart!$A$1:$AK$1,0))</f>
        <v>59.284999999999997</v>
      </c>
      <c r="O2364" s="57">
        <f t="shared" si="461"/>
        <v>1185.6999999999998</v>
      </c>
      <c r="P2364" s="58">
        <f t="shared" si="462"/>
        <v>452.55725190839689</v>
      </c>
      <c r="Q2364" s="58">
        <f t="shared" si="463"/>
        <v>301.70483460559791</v>
      </c>
      <c r="R2364" s="66">
        <f t="shared" si="464"/>
        <v>20.749749999999999</v>
      </c>
      <c r="S2364" s="64">
        <f t="shared" si="465"/>
        <v>75</v>
      </c>
      <c r="T2364" s="66">
        <f t="shared" si="466"/>
        <v>1281.4497499999998</v>
      </c>
      <c r="U2364" s="68">
        <f t="shared" si="467"/>
        <v>64.072487499999994</v>
      </c>
      <c r="V2364" s="68">
        <f t="shared" si="468"/>
        <v>489.10295801526712</v>
      </c>
      <c r="W2364" s="68">
        <f t="shared" si="469"/>
        <v>326.06863867684473</v>
      </c>
    </row>
    <row r="2365" spans="1:23" x14ac:dyDescent="0.25">
      <c r="A2365" s="1" t="s">
        <v>922</v>
      </c>
      <c r="B2365" s="1" t="s">
        <v>395</v>
      </c>
      <c r="C2365" s="1" t="s">
        <v>589</v>
      </c>
      <c r="D2365" s="1" t="s">
        <v>593</v>
      </c>
      <c r="E2365" s="1" t="s">
        <v>868</v>
      </c>
      <c r="F2365" s="62" t="str">
        <f t="shared" si="458"/>
        <v>64508</v>
      </c>
      <c r="G2365" s="255">
        <v>10620010</v>
      </c>
      <c r="H2365" s="1" t="s">
        <v>386</v>
      </c>
      <c r="I2365" s="61">
        <v>10</v>
      </c>
      <c r="J2365" s="61">
        <v>3.6</v>
      </c>
      <c r="K2365" s="61">
        <v>8.5</v>
      </c>
      <c r="L2365" s="69">
        <f t="shared" si="459"/>
        <v>0.36</v>
      </c>
      <c r="M2365" s="69">
        <f t="shared" si="460"/>
        <v>0.85</v>
      </c>
      <c r="N2365" s="56">
        <f>INDEX(Rate_Chart!$A$1:$AK$127,MATCH(Data!J2365,Rate_Chart!$A$1:$A$127,0),MATCH(Data!K2365,Rate_Chart!$A$1:$AK$1,0))</f>
        <v>38.643181500000004</v>
      </c>
      <c r="O2365" s="57">
        <f t="shared" si="461"/>
        <v>386.43181500000003</v>
      </c>
      <c r="P2365" s="58">
        <f t="shared" si="462"/>
        <v>417.01274999999998</v>
      </c>
      <c r="Q2365" s="58">
        <f t="shared" si="463"/>
        <v>278.00849999999997</v>
      </c>
      <c r="R2365" s="66">
        <f t="shared" si="464"/>
        <v>6.7625567625000009</v>
      </c>
      <c r="S2365" s="64">
        <f t="shared" si="465"/>
        <v>37.5</v>
      </c>
      <c r="T2365" s="66">
        <f t="shared" si="466"/>
        <v>430.69437176250005</v>
      </c>
      <c r="U2365" s="68">
        <f t="shared" si="467"/>
        <v>43.069437176250005</v>
      </c>
      <c r="V2365" s="68">
        <f t="shared" si="468"/>
        <v>464.77809902428061</v>
      </c>
      <c r="W2365" s="68">
        <f t="shared" si="469"/>
        <v>309.85206601618705</v>
      </c>
    </row>
    <row r="2366" spans="1:23" x14ac:dyDescent="0.25">
      <c r="A2366" s="1" t="s">
        <v>923</v>
      </c>
      <c r="B2366" s="1" t="s">
        <v>394</v>
      </c>
      <c r="C2366" s="1" t="s">
        <v>589</v>
      </c>
      <c r="D2366" s="1" t="s">
        <v>593</v>
      </c>
      <c r="E2366" s="1" t="s">
        <v>868</v>
      </c>
      <c r="F2366" s="62" t="str">
        <f t="shared" si="458"/>
        <v>64508</v>
      </c>
      <c r="G2366" s="255">
        <v>10620010</v>
      </c>
      <c r="H2366" s="1" t="s">
        <v>385</v>
      </c>
      <c r="I2366" s="61">
        <v>35</v>
      </c>
      <c r="J2366" s="61">
        <v>7.6</v>
      </c>
      <c r="K2366" s="61">
        <v>9</v>
      </c>
      <c r="L2366" s="69">
        <f t="shared" si="459"/>
        <v>2.66</v>
      </c>
      <c r="M2366" s="69">
        <f t="shared" si="460"/>
        <v>3.15</v>
      </c>
      <c r="N2366" s="56">
        <f>INDEX(Rate_Chart!$A$1:$AK$127,MATCH(Data!J2366,Rate_Chart!$A$1:$A$127,0),MATCH(Data!K2366,Rate_Chart!$A$1:$AK$1,0))</f>
        <v>63.46</v>
      </c>
      <c r="O2366" s="57">
        <f t="shared" si="461"/>
        <v>2221.1</v>
      </c>
      <c r="P2366" s="58">
        <f t="shared" si="462"/>
        <v>466.61764705882348</v>
      </c>
      <c r="Q2366" s="58">
        <f t="shared" si="463"/>
        <v>311.07843137254901</v>
      </c>
      <c r="R2366" s="66">
        <f t="shared" si="464"/>
        <v>38.869250000000001</v>
      </c>
      <c r="S2366" s="64">
        <f t="shared" si="465"/>
        <v>131.25</v>
      </c>
      <c r="T2366" s="66">
        <f t="shared" si="466"/>
        <v>2391.2192500000001</v>
      </c>
      <c r="U2366" s="68">
        <f t="shared" si="467"/>
        <v>68.320549999999997</v>
      </c>
      <c r="V2366" s="68">
        <f t="shared" si="468"/>
        <v>502.35698529411758</v>
      </c>
      <c r="W2366" s="68">
        <f t="shared" si="469"/>
        <v>334.90465686274507</v>
      </c>
    </row>
    <row r="2367" spans="1:23" x14ac:dyDescent="0.25">
      <c r="A2367" s="1" t="s">
        <v>923</v>
      </c>
      <c r="B2367" s="1" t="s">
        <v>394</v>
      </c>
      <c r="C2367" s="1" t="s">
        <v>589</v>
      </c>
      <c r="D2367" s="1" t="s">
        <v>593</v>
      </c>
      <c r="E2367" s="1" t="s">
        <v>868</v>
      </c>
      <c r="F2367" s="62" t="str">
        <f t="shared" si="458"/>
        <v>64508</v>
      </c>
      <c r="G2367" s="255">
        <v>10620010</v>
      </c>
      <c r="H2367" s="1" t="s">
        <v>386</v>
      </c>
      <c r="I2367" s="61">
        <v>24</v>
      </c>
      <c r="J2367" s="61">
        <v>3.8</v>
      </c>
      <c r="K2367" s="61">
        <v>8.3000000000000007</v>
      </c>
      <c r="L2367" s="69">
        <f t="shared" si="459"/>
        <v>0.91199999999999992</v>
      </c>
      <c r="M2367" s="69">
        <f t="shared" si="460"/>
        <v>1.9920000000000002</v>
      </c>
      <c r="N2367" s="56">
        <f>INDEX(Rate_Chart!$A$1:$AK$127,MATCH(Data!J2367,Rate_Chart!$A$1:$A$127,0),MATCH(Data!K2367,Rate_Chart!$A$1:$AK$1,0))</f>
        <v>38.921153700000005</v>
      </c>
      <c r="O2367" s="57">
        <f t="shared" si="461"/>
        <v>934.10768880000012</v>
      </c>
      <c r="P2367" s="58">
        <f t="shared" si="462"/>
        <v>417.01236107142859</v>
      </c>
      <c r="Q2367" s="58">
        <f t="shared" si="463"/>
        <v>278.00824071428571</v>
      </c>
      <c r="R2367" s="66">
        <f t="shared" si="464"/>
        <v>16.346884554000003</v>
      </c>
      <c r="S2367" s="64">
        <f t="shared" si="465"/>
        <v>90</v>
      </c>
      <c r="T2367" s="66">
        <f t="shared" si="466"/>
        <v>1040.4545733540001</v>
      </c>
      <c r="U2367" s="68">
        <f t="shared" si="467"/>
        <v>43.352273889750002</v>
      </c>
      <c r="V2367" s="68">
        <f t="shared" si="468"/>
        <v>464.48864881874999</v>
      </c>
      <c r="W2367" s="68">
        <f t="shared" si="469"/>
        <v>309.6590992125</v>
      </c>
    </row>
    <row r="2368" spans="1:23" x14ac:dyDescent="0.25">
      <c r="A2368" s="1" t="s">
        <v>923</v>
      </c>
      <c r="B2368" s="1" t="s">
        <v>395</v>
      </c>
      <c r="C2368" s="1" t="s">
        <v>589</v>
      </c>
      <c r="D2368" s="1" t="s">
        <v>593</v>
      </c>
      <c r="E2368" s="1" t="s">
        <v>868</v>
      </c>
      <c r="F2368" s="62" t="str">
        <f t="shared" si="458"/>
        <v>64508</v>
      </c>
      <c r="G2368" s="255">
        <v>10620010</v>
      </c>
      <c r="H2368" s="1" t="s">
        <v>385</v>
      </c>
      <c r="I2368" s="61">
        <v>17</v>
      </c>
      <c r="J2368" s="61">
        <v>6.9</v>
      </c>
      <c r="K2368" s="61">
        <v>9</v>
      </c>
      <c r="L2368" s="69">
        <f t="shared" si="459"/>
        <v>1.173</v>
      </c>
      <c r="M2368" s="69">
        <f t="shared" si="460"/>
        <v>1.53</v>
      </c>
      <c r="N2368" s="56">
        <f>INDEX(Rate_Chart!$A$1:$AK$127,MATCH(Data!J2368,Rate_Chart!$A$1:$A$127,0),MATCH(Data!K2368,Rate_Chart!$A$1:$AK$1,0))</f>
        <v>57.615000000000002</v>
      </c>
      <c r="O2368" s="57">
        <f t="shared" si="461"/>
        <v>979.45500000000004</v>
      </c>
      <c r="P2368" s="58">
        <f t="shared" si="462"/>
        <v>446.62790697674421</v>
      </c>
      <c r="Q2368" s="58">
        <f t="shared" si="463"/>
        <v>297.75193798449612</v>
      </c>
      <c r="R2368" s="66">
        <f t="shared" si="464"/>
        <v>17.140462500000002</v>
      </c>
      <c r="S2368" s="64">
        <f t="shared" si="465"/>
        <v>63.75</v>
      </c>
      <c r="T2368" s="66">
        <f t="shared" si="466"/>
        <v>1060.3454624999999</v>
      </c>
      <c r="U2368" s="68">
        <f t="shared" si="467"/>
        <v>62.373262499999996</v>
      </c>
      <c r="V2368" s="68">
        <f t="shared" si="468"/>
        <v>483.51366279069765</v>
      </c>
      <c r="W2368" s="68">
        <f t="shared" si="469"/>
        <v>322.3424418604651</v>
      </c>
    </row>
    <row r="2369" spans="1:23" x14ac:dyDescent="0.25">
      <c r="A2369" s="1" t="s">
        <v>923</v>
      </c>
      <c r="B2369" s="1" t="s">
        <v>395</v>
      </c>
      <c r="C2369" s="1" t="s">
        <v>589</v>
      </c>
      <c r="D2369" s="1" t="s">
        <v>593</v>
      </c>
      <c r="E2369" s="1" t="s">
        <v>868</v>
      </c>
      <c r="F2369" s="62" t="str">
        <f t="shared" si="458"/>
        <v>64508</v>
      </c>
      <c r="G2369" s="255">
        <v>10620010</v>
      </c>
      <c r="H2369" s="1" t="s">
        <v>386</v>
      </c>
      <c r="I2369" s="61">
        <v>7</v>
      </c>
      <c r="J2369" s="61">
        <v>3.7</v>
      </c>
      <c r="K2369" s="61">
        <v>8.1999999999999993</v>
      </c>
      <c r="L2369" s="69">
        <f t="shared" si="459"/>
        <v>0.25900000000000001</v>
      </c>
      <c r="M2369" s="69">
        <f t="shared" si="460"/>
        <v>0.57399999999999995</v>
      </c>
      <c r="N2369" s="56">
        <f>INDEX(Rate_Chart!$A$1:$AK$127,MATCH(Data!J2369,Rate_Chart!$A$1:$A$127,0),MATCH(Data!K2369,Rate_Chart!$A$1:$AK$1,0))</f>
        <v>38.226139799999999</v>
      </c>
      <c r="O2369" s="57">
        <f t="shared" si="461"/>
        <v>267.58297859999999</v>
      </c>
      <c r="P2369" s="58">
        <f t="shared" si="462"/>
        <v>417.01243418181815</v>
      </c>
      <c r="Q2369" s="58">
        <f t="shared" si="463"/>
        <v>278.00828945454543</v>
      </c>
      <c r="R2369" s="66">
        <f t="shared" si="464"/>
        <v>4.6827021255000005</v>
      </c>
      <c r="S2369" s="64">
        <f t="shared" si="465"/>
        <v>26.25</v>
      </c>
      <c r="T2369" s="66">
        <f t="shared" si="466"/>
        <v>298.51568072549998</v>
      </c>
      <c r="U2369" s="68">
        <f t="shared" si="467"/>
        <v>42.645097246499994</v>
      </c>
      <c r="V2369" s="68">
        <f t="shared" si="468"/>
        <v>465.21924268909078</v>
      </c>
      <c r="W2369" s="68">
        <f t="shared" si="469"/>
        <v>310.14616179272718</v>
      </c>
    </row>
    <row r="2370" spans="1:23" x14ac:dyDescent="0.25">
      <c r="A2370" s="1" t="s">
        <v>924</v>
      </c>
      <c r="B2370" s="1" t="s">
        <v>394</v>
      </c>
      <c r="C2370" s="1" t="s">
        <v>589</v>
      </c>
      <c r="D2370" s="1" t="s">
        <v>593</v>
      </c>
      <c r="E2370" s="1" t="s">
        <v>868</v>
      </c>
      <c r="F2370" s="62" t="str">
        <f t="shared" si="458"/>
        <v>64508</v>
      </c>
      <c r="G2370" s="255">
        <v>10620010</v>
      </c>
      <c r="H2370" s="1" t="s">
        <v>385</v>
      </c>
      <c r="I2370" s="61">
        <v>32</v>
      </c>
      <c r="J2370" s="61">
        <v>7.5</v>
      </c>
      <c r="K2370" s="61">
        <v>9</v>
      </c>
      <c r="L2370" s="69">
        <f t="shared" si="459"/>
        <v>2.4</v>
      </c>
      <c r="M2370" s="69">
        <f t="shared" si="460"/>
        <v>2.88</v>
      </c>
      <c r="N2370" s="56">
        <f>INDEX(Rate_Chart!$A$1:$AK$127,MATCH(Data!J2370,Rate_Chart!$A$1:$A$127,0),MATCH(Data!K2370,Rate_Chart!$A$1:$AK$1,0))</f>
        <v>62.625</v>
      </c>
      <c r="O2370" s="57">
        <f t="shared" si="461"/>
        <v>2004</v>
      </c>
      <c r="P2370" s="58">
        <f t="shared" si="462"/>
        <v>463.88888888888886</v>
      </c>
      <c r="Q2370" s="58">
        <f t="shared" si="463"/>
        <v>309.25925925925924</v>
      </c>
      <c r="R2370" s="66">
        <f t="shared" si="464"/>
        <v>35.07</v>
      </c>
      <c r="S2370" s="64">
        <f t="shared" si="465"/>
        <v>120</v>
      </c>
      <c r="T2370" s="66">
        <f t="shared" si="466"/>
        <v>2159.0700000000002</v>
      </c>
      <c r="U2370" s="68">
        <f t="shared" si="467"/>
        <v>67.470937500000005</v>
      </c>
      <c r="V2370" s="68">
        <f t="shared" si="468"/>
        <v>499.78472222222223</v>
      </c>
      <c r="W2370" s="68">
        <f t="shared" si="469"/>
        <v>333.18981481481484</v>
      </c>
    </row>
    <row r="2371" spans="1:23" x14ac:dyDescent="0.25">
      <c r="A2371" s="1" t="s">
        <v>924</v>
      </c>
      <c r="B2371" s="1" t="s">
        <v>394</v>
      </c>
      <c r="C2371" s="1" t="s">
        <v>589</v>
      </c>
      <c r="D2371" s="1" t="s">
        <v>593</v>
      </c>
      <c r="E2371" s="1" t="s">
        <v>868</v>
      </c>
      <c r="F2371" s="62" t="str">
        <f t="shared" si="458"/>
        <v>64508</v>
      </c>
      <c r="G2371" s="255">
        <v>10620010</v>
      </c>
      <c r="H2371" s="1" t="s">
        <v>386</v>
      </c>
      <c r="I2371" s="61">
        <v>23</v>
      </c>
      <c r="J2371" s="61">
        <v>3.7</v>
      </c>
      <c r="K2371" s="61">
        <v>8.1999999999999993</v>
      </c>
      <c r="L2371" s="69">
        <f t="shared" si="459"/>
        <v>0.85100000000000009</v>
      </c>
      <c r="M2371" s="69">
        <f t="shared" si="460"/>
        <v>1.8859999999999999</v>
      </c>
      <c r="N2371" s="56">
        <f>INDEX(Rate_Chart!$A$1:$AK$127,MATCH(Data!J2371,Rate_Chart!$A$1:$A$127,0),MATCH(Data!K2371,Rate_Chart!$A$1:$AK$1,0))</f>
        <v>38.226139799999999</v>
      </c>
      <c r="O2371" s="57">
        <f t="shared" si="461"/>
        <v>879.20121539999991</v>
      </c>
      <c r="P2371" s="58">
        <f t="shared" si="462"/>
        <v>417.01243418181815</v>
      </c>
      <c r="Q2371" s="58">
        <f t="shared" si="463"/>
        <v>278.00828945454543</v>
      </c>
      <c r="R2371" s="66">
        <f t="shared" si="464"/>
        <v>15.3860212695</v>
      </c>
      <c r="S2371" s="64">
        <f t="shared" si="465"/>
        <v>86.25</v>
      </c>
      <c r="T2371" s="66">
        <f t="shared" si="466"/>
        <v>980.83723666949993</v>
      </c>
      <c r="U2371" s="68">
        <f t="shared" si="467"/>
        <v>42.645097246499994</v>
      </c>
      <c r="V2371" s="68">
        <f t="shared" si="468"/>
        <v>465.21924268909078</v>
      </c>
      <c r="W2371" s="68">
        <f t="shared" si="469"/>
        <v>310.14616179272718</v>
      </c>
    </row>
    <row r="2372" spans="1:23" x14ac:dyDescent="0.25">
      <c r="A2372" s="1" t="s">
        <v>924</v>
      </c>
      <c r="B2372" s="1" t="s">
        <v>395</v>
      </c>
      <c r="C2372" s="1" t="s">
        <v>589</v>
      </c>
      <c r="D2372" s="1" t="s">
        <v>593</v>
      </c>
      <c r="E2372" s="1" t="s">
        <v>868</v>
      </c>
      <c r="F2372" s="62" t="str">
        <f t="shared" si="458"/>
        <v>64508</v>
      </c>
      <c r="G2372" s="255">
        <v>10620010</v>
      </c>
      <c r="H2372" s="1" t="s">
        <v>385</v>
      </c>
      <c r="I2372" s="61">
        <v>21</v>
      </c>
      <c r="J2372" s="61">
        <v>6.8</v>
      </c>
      <c r="K2372" s="61">
        <v>9</v>
      </c>
      <c r="L2372" s="69">
        <f t="shared" si="459"/>
        <v>1.4279999999999999</v>
      </c>
      <c r="M2372" s="69">
        <f t="shared" si="460"/>
        <v>1.89</v>
      </c>
      <c r="N2372" s="56">
        <f>INDEX(Rate_Chart!$A$1:$AK$127,MATCH(Data!J2372,Rate_Chart!$A$1:$A$127,0),MATCH(Data!K2372,Rate_Chart!$A$1:$AK$1,0))</f>
        <v>56.78</v>
      </c>
      <c r="O2372" s="57">
        <f t="shared" si="461"/>
        <v>1192.3800000000001</v>
      </c>
      <c r="P2372" s="58">
        <f t="shared" si="462"/>
        <v>443.59375</v>
      </c>
      <c r="Q2372" s="58">
        <f t="shared" si="463"/>
        <v>295.72916666666669</v>
      </c>
      <c r="R2372" s="66">
        <f t="shared" si="464"/>
        <v>20.866650000000003</v>
      </c>
      <c r="S2372" s="64">
        <f t="shared" si="465"/>
        <v>78.75</v>
      </c>
      <c r="T2372" s="66">
        <f t="shared" si="466"/>
        <v>1291.99665</v>
      </c>
      <c r="U2372" s="68">
        <f t="shared" si="467"/>
        <v>61.523650000000004</v>
      </c>
      <c r="V2372" s="68">
        <f t="shared" si="468"/>
        <v>480.65351562500001</v>
      </c>
      <c r="W2372" s="68">
        <f t="shared" si="469"/>
        <v>320.43567708333336</v>
      </c>
    </row>
    <row r="2373" spans="1:23" x14ac:dyDescent="0.25">
      <c r="A2373" s="1" t="s">
        <v>924</v>
      </c>
      <c r="B2373" s="1" t="s">
        <v>395</v>
      </c>
      <c r="C2373" s="1" t="s">
        <v>589</v>
      </c>
      <c r="D2373" s="1" t="s">
        <v>593</v>
      </c>
      <c r="E2373" s="1" t="s">
        <v>868</v>
      </c>
      <c r="F2373" s="62" t="str">
        <f t="shared" ref="F2373:F2436" si="470">MID(E2373,2,5)</f>
        <v>64508</v>
      </c>
      <c r="G2373" s="255">
        <v>10620010</v>
      </c>
      <c r="H2373" s="1" t="s">
        <v>386</v>
      </c>
      <c r="I2373" s="61">
        <v>12</v>
      </c>
      <c r="J2373" s="61">
        <v>3.2</v>
      </c>
      <c r="K2373" s="61">
        <v>8</v>
      </c>
      <c r="L2373" s="69">
        <f t="shared" si="459"/>
        <v>0.38400000000000006</v>
      </c>
      <c r="M2373" s="69">
        <f t="shared" si="460"/>
        <v>0.96</v>
      </c>
      <c r="N2373" s="56">
        <f>INDEX(Rate_Chart!$A$1:$AK$127,MATCH(Data!J2373,Rate_Chart!$A$1:$A$127,0),MATCH(Data!K2373,Rate_Chart!$A$1:$AK$1,0))</f>
        <v>35.585112000000002</v>
      </c>
      <c r="O2373" s="57">
        <f t="shared" si="461"/>
        <v>427.021344</v>
      </c>
      <c r="P2373" s="58">
        <f t="shared" si="462"/>
        <v>417.01303124999998</v>
      </c>
      <c r="Q2373" s="58">
        <f t="shared" si="463"/>
        <v>278.00868750000001</v>
      </c>
      <c r="R2373" s="66">
        <f t="shared" si="464"/>
        <v>7.4728735200000003</v>
      </c>
      <c r="S2373" s="64">
        <f t="shared" si="465"/>
        <v>45</v>
      </c>
      <c r="T2373" s="66">
        <f t="shared" si="466"/>
        <v>479.49421752000001</v>
      </c>
      <c r="U2373" s="68">
        <f t="shared" si="467"/>
        <v>39.957851460000001</v>
      </c>
      <c r="V2373" s="68">
        <f t="shared" si="468"/>
        <v>468.25607179687495</v>
      </c>
      <c r="W2373" s="68">
        <f t="shared" si="469"/>
        <v>312.17071453124998</v>
      </c>
    </row>
    <row r="2374" spans="1:23" x14ac:dyDescent="0.25">
      <c r="A2374" s="1" t="s">
        <v>921</v>
      </c>
      <c r="B2374" s="1" t="s">
        <v>394</v>
      </c>
      <c r="C2374" s="1" t="s">
        <v>589</v>
      </c>
      <c r="D2374" s="1" t="s">
        <v>591</v>
      </c>
      <c r="E2374" s="1" t="s">
        <v>358</v>
      </c>
      <c r="F2374" s="62" t="str">
        <f t="shared" si="470"/>
        <v>64509</v>
      </c>
      <c r="G2374" s="255">
        <v>10620034</v>
      </c>
      <c r="H2374" s="1" t="s">
        <v>385</v>
      </c>
      <c r="I2374" s="61">
        <v>14</v>
      </c>
      <c r="J2374" s="61">
        <v>6.3</v>
      </c>
      <c r="K2374" s="61">
        <v>9</v>
      </c>
      <c r="L2374" s="69">
        <f t="shared" si="459"/>
        <v>0.88200000000000001</v>
      </c>
      <c r="M2374" s="69">
        <f t="shared" si="460"/>
        <v>1.26</v>
      </c>
      <c r="N2374" s="56">
        <f>INDEX(Rate_Chart!$A$1:$AK$127,MATCH(Data!J2374,Rate_Chart!$A$1:$A$127,0),MATCH(Data!K2374,Rate_Chart!$A$1:$AK$1,0))</f>
        <v>52.604999999999997</v>
      </c>
      <c r="O2374" s="57">
        <f t="shared" si="461"/>
        <v>736.46999999999991</v>
      </c>
      <c r="P2374" s="58">
        <f t="shared" si="462"/>
        <v>427.6829268292683</v>
      </c>
      <c r="Q2374" s="58">
        <f t="shared" si="463"/>
        <v>285.1219512195122</v>
      </c>
      <c r="R2374" s="66">
        <f t="shared" si="464"/>
        <v>12.888225</v>
      </c>
      <c r="S2374" s="64">
        <f t="shared" si="465"/>
        <v>52.5</v>
      </c>
      <c r="T2374" s="66">
        <f t="shared" si="466"/>
        <v>801.85822499999995</v>
      </c>
      <c r="U2374" s="68">
        <f t="shared" si="467"/>
        <v>57.275587499999993</v>
      </c>
      <c r="V2374" s="68">
        <f t="shared" si="468"/>
        <v>465.65518292682924</v>
      </c>
      <c r="W2374" s="68">
        <f t="shared" si="469"/>
        <v>310.43678861788618</v>
      </c>
    </row>
    <row r="2375" spans="1:23" x14ac:dyDescent="0.25">
      <c r="A2375" s="1" t="s">
        <v>921</v>
      </c>
      <c r="B2375" s="1" t="s">
        <v>394</v>
      </c>
      <c r="C2375" s="1" t="s">
        <v>589</v>
      </c>
      <c r="D2375" s="1" t="s">
        <v>591</v>
      </c>
      <c r="E2375" s="1" t="s">
        <v>358</v>
      </c>
      <c r="F2375" s="62" t="str">
        <f t="shared" si="470"/>
        <v>64509</v>
      </c>
      <c r="G2375" s="255">
        <v>10620034</v>
      </c>
      <c r="H2375" s="1" t="s">
        <v>386</v>
      </c>
      <c r="I2375" s="61">
        <v>41</v>
      </c>
      <c r="J2375" s="61">
        <v>3</v>
      </c>
      <c r="K2375" s="61">
        <v>8</v>
      </c>
      <c r="L2375" s="69">
        <f t="shared" si="459"/>
        <v>1.23</v>
      </c>
      <c r="M2375" s="69">
        <f t="shared" si="460"/>
        <v>3.28</v>
      </c>
      <c r="N2375" s="56">
        <f>INDEX(Rate_Chart!$A$1:$AK$127,MATCH(Data!J2375,Rate_Chart!$A$1:$A$127,0),MATCH(Data!K2375,Rate_Chart!$A$1:$AK$1,0))</f>
        <v>34.751112000000006</v>
      </c>
      <c r="O2375" s="57">
        <f t="shared" si="461"/>
        <v>1424.7955920000002</v>
      </c>
      <c r="P2375" s="58">
        <f t="shared" si="462"/>
        <v>417.01334400000002</v>
      </c>
      <c r="Q2375" s="58">
        <f t="shared" si="463"/>
        <v>278.00889599999999</v>
      </c>
      <c r="R2375" s="66">
        <f t="shared" si="464"/>
        <v>24.933922860000006</v>
      </c>
      <c r="S2375" s="64">
        <f t="shared" si="465"/>
        <v>153.75</v>
      </c>
      <c r="T2375" s="66">
        <f t="shared" si="466"/>
        <v>1603.4795148600001</v>
      </c>
      <c r="U2375" s="68">
        <f t="shared" si="467"/>
        <v>39.109256460000005</v>
      </c>
      <c r="V2375" s="68">
        <f t="shared" si="468"/>
        <v>469.31107752000003</v>
      </c>
      <c r="W2375" s="68">
        <f t="shared" si="469"/>
        <v>312.87405168000004</v>
      </c>
    </row>
    <row r="2376" spans="1:23" x14ac:dyDescent="0.25">
      <c r="A2376" s="1" t="s">
        <v>921</v>
      </c>
      <c r="B2376" s="1" t="s">
        <v>395</v>
      </c>
      <c r="C2376" s="1" t="s">
        <v>589</v>
      </c>
      <c r="D2376" s="1" t="s">
        <v>591</v>
      </c>
      <c r="E2376" s="1" t="s">
        <v>358</v>
      </c>
      <c r="F2376" s="62" t="str">
        <f t="shared" si="470"/>
        <v>64509</v>
      </c>
      <c r="G2376" s="255">
        <v>10620034</v>
      </c>
      <c r="H2376" s="1" t="s">
        <v>385</v>
      </c>
      <c r="I2376" s="61">
        <v>3</v>
      </c>
      <c r="J2376" s="61">
        <v>5.6</v>
      </c>
      <c r="K2376" s="61">
        <v>8.4</v>
      </c>
      <c r="L2376" s="69">
        <f t="shared" si="459"/>
        <v>0.16799999999999998</v>
      </c>
      <c r="M2376" s="69">
        <f t="shared" si="460"/>
        <v>0.252</v>
      </c>
      <c r="N2376" s="56">
        <f>INDEX(Rate_Chart!$A$1:$AK$127,MATCH(Data!J2376,Rate_Chart!$A$1:$A$127,0),MATCH(Data!K2376,Rate_Chart!$A$1:$AK$1,0))</f>
        <v>45.357199999999999</v>
      </c>
      <c r="O2376" s="57">
        <f t="shared" si="461"/>
        <v>136.07159999999999</v>
      </c>
      <c r="P2376" s="58">
        <f t="shared" si="462"/>
        <v>404.97500000000002</v>
      </c>
      <c r="Q2376" s="58">
        <f t="shared" si="463"/>
        <v>269.98333333333335</v>
      </c>
      <c r="R2376" s="66">
        <f t="shared" si="464"/>
        <v>2.3812530000000001</v>
      </c>
      <c r="S2376" s="64">
        <f t="shared" si="465"/>
        <v>11.25</v>
      </c>
      <c r="T2376" s="66">
        <f t="shared" si="466"/>
        <v>149.702853</v>
      </c>
      <c r="U2376" s="68">
        <f t="shared" si="467"/>
        <v>49.900950999999999</v>
      </c>
      <c r="V2376" s="68">
        <f t="shared" si="468"/>
        <v>445.54420535714291</v>
      </c>
      <c r="W2376" s="68">
        <f t="shared" si="469"/>
        <v>297.02947023809526</v>
      </c>
    </row>
    <row r="2377" spans="1:23" x14ac:dyDescent="0.25">
      <c r="A2377" s="1" t="s">
        <v>921</v>
      </c>
      <c r="B2377" s="1" t="s">
        <v>395</v>
      </c>
      <c r="C2377" s="1" t="s">
        <v>589</v>
      </c>
      <c r="D2377" s="1" t="s">
        <v>591</v>
      </c>
      <c r="E2377" s="1" t="s">
        <v>358</v>
      </c>
      <c r="F2377" s="62" t="str">
        <f t="shared" si="470"/>
        <v>64509</v>
      </c>
      <c r="G2377" s="255">
        <v>10620034</v>
      </c>
      <c r="H2377" s="1" t="s">
        <v>386</v>
      </c>
      <c r="I2377" s="61">
        <v>40</v>
      </c>
      <c r="J2377" s="61">
        <v>3</v>
      </c>
      <c r="K2377" s="61">
        <v>8</v>
      </c>
      <c r="L2377" s="69">
        <f t="shared" si="459"/>
        <v>1.2</v>
      </c>
      <c r="M2377" s="69">
        <f t="shared" si="460"/>
        <v>3.2</v>
      </c>
      <c r="N2377" s="56">
        <f>INDEX(Rate_Chart!$A$1:$AK$127,MATCH(Data!J2377,Rate_Chart!$A$1:$A$127,0),MATCH(Data!K2377,Rate_Chart!$A$1:$AK$1,0))</f>
        <v>34.751112000000006</v>
      </c>
      <c r="O2377" s="57">
        <f t="shared" si="461"/>
        <v>1390.0444800000002</v>
      </c>
      <c r="P2377" s="58">
        <f t="shared" si="462"/>
        <v>417.01334400000002</v>
      </c>
      <c r="Q2377" s="58">
        <f t="shared" si="463"/>
        <v>278.00889599999999</v>
      </c>
      <c r="R2377" s="66">
        <f t="shared" si="464"/>
        <v>24.325778400000008</v>
      </c>
      <c r="S2377" s="64">
        <f t="shared" si="465"/>
        <v>150</v>
      </c>
      <c r="T2377" s="66">
        <f t="shared" si="466"/>
        <v>1564.3702584000002</v>
      </c>
      <c r="U2377" s="68">
        <f t="shared" si="467"/>
        <v>39.109256460000005</v>
      </c>
      <c r="V2377" s="68">
        <f t="shared" si="468"/>
        <v>469.31107752000003</v>
      </c>
      <c r="W2377" s="68">
        <f t="shared" si="469"/>
        <v>312.87405168000004</v>
      </c>
    </row>
    <row r="2378" spans="1:23" x14ac:dyDescent="0.25">
      <c r="A2378" s="1" t="s">
        <v>902</v>
      </c>
      <c r="B2378" s="1" t="s">
        <v>394</v>
      </c>
      <c r="C2378" s="1" t="s">
        <v>589</v>
      </c>
      <c r="D2378" s="1" t="s">
        <v>591</v>
      </c>
      <c r="E2378" s="1" t="s">
        <v>358</v>
      </c>
      <c r="F2378" s="62" t="str">
        <f t="shared" si="470"/>
        <v>64509</v>
      </c>
      <c r="G2378" s="255">
        <v>10620034</v>
      </c>
      <c r="H2378" s="1" t="s">
        <v>385</v>
      </c>
      <c r="I2378" s="61">
        <v>8</v>
      </c>
      <c r="J2378" s="61">
        <v>6.2</v>
      </c>
      <c r="K2378" s="61">
        <v>8.8000000000000007</v>
      </c>
      <c r="L2378" s="69">
        <f t="shared" si="459"/>
        <v>0.496</v>
      </c>
      <c r="M2378" s="69">
        <f t="shared" si="460"/>
        <v>0.70400000000000007</v>
      </c>
      <c r="N2378" s="56">
        <f>INDEX(Rate_Chart!$A$1:$AK$127,MATCH(Data!J2378,Rate_Chart!$A$1:$A$127,0),MATCH(Data!K2378,Rate_Chart!$A$1:$AK$1,0))</f>
        <v>51.252300000000005</v>
      </c>
      <c r="O2378" s="57">
        <f t="shared" si="461"/>
        <v>410.01840000000004</v>
      </c>
      <c r="P2378" s="58">
        <f t="shared" si="462"/>
        <v>424.74281767955802</v>
      </c>
      <c r="Q2378" s="58">
        <f t="shared" si="463"/>
        <v>283.1618784530387</v>
      </c>
      <c r="R2378" s="66">
        <f t="shared" si="464"/>
        <v>7.1753220000000013</v>
      </c>
      <c r="S2378" s="64">
        <f t="shared" si="465"/>
        <v>30</v>
      </c>
      <c r="T2378" s="66">
        <f t="shared" si="466"/>
        <v>447.19372200000004</v>
      </c>
      <c r="U2378" s="68">
        <f t="shared" si="467"/>
        <v>55.899215250000005</v>
      </c>
      <c r="V2378" s="68">
        <f t="shared" si="468"/>
        <v>463.25316505524864</v>
      </c>
      <c r="W2378" s="68">
        <f t="shared" si="469"/>
        <v>308.83544337016576</v>
      </c>
    </row>
    <row r="2379" spans="1:23" x14ac:dyDescent="0.25">
      <c r="A2379" s="1" t="s">
        <v>902</v>
      </c>
      <c r="B2379" s="1" t="s">
        <v>394</v>
      </c>
      <c r="C2379" s="1" t="s">
        <v>589</v>
      </c>
      <c r="D2379" s="1" t="s">
        <v>591</v>
      </c>
      <c r="E2379" s="1" t="s">
        <v>358</v>
      </c>
      <c r="F2379" s="62" t="str">
        <f t="shared" si="470"/>
        <v>64509</v>
      </c>
      <c r="G2379" s="255">
        <v>10620034</v>
      </c>
      <c r="H2379" s="1" t="s">
        <v>386</v>
      </c>
      <c r="I2379" s="61">
        <v>40</v>
      </c>
      <c r="J2379" s="61">
        <v>3</v>
      </c>
      <c r="K2379" s="61">
        <v>8</v>
      </c>
      <c r="L2379" s="69">
        <f t="shared" si="459"/>
        <v>1.2</v>
      </c>
      <c r="M2379" s="69">
        <f t="shared" si="460"/>
        <v>3.2</v>
      </c>
      <c r="N2379" s="56">
        <f>INDEX(Rate_Chart!$A$1:$AK$127,MATCH(Data!J2379,Rate_Chart!$A$1:$A$127,0),MATCH(Data!K2379,Rate_Chart!$A$1:$AK$1,0))</f>
        <v>34.751112000000006</v>
      </c>
      <c r="O2379" s="57">
        <f t="shared" si="461"/>
        <v>1390.0444800000002</v>
      </c>
      <c r="P2379" s="58">
        <f t="shared" si="462"/>
        <v>417.01334400000002</v>
      </c>
      <c r="Q2379" s="58">
        <f t="shared" si="463"/>
        <v>278.00889599999999</v>
      </c>
      <c r="R2379" s="66">
        <f t="shared" si="464"/>
        <v>24.325778400000008</v>
      </c>
      <c r="S2379" s="64">
        <f t="shared" si="465"/>
        <v>150</v>
      </c>
      <c r="T2379" s="66">
        <f t="shared" si="466"/>
        <v>1564.3702584000002</v>
      </c>
      <c r="U2379" s="68">
        <f t="shared" si="467"/>
        <v>39.109256460000005</v>
      </c>
      <c r="V2379" s="68">
        <f t="shared" si="468"/>
        <v>469.31107752000003</v>
      </c>
      <c r="W2379" s="68">
        <f t="shared" si="469"/>
        <v>312.87405168000004</v>
      </c>
    </row>
    <row r="2380" spans="1:23" x14ac:dyDescent="0.25">
      <c r="A2380" s="1" t="s">
        <v>902</v>
      </c>
      <c r="B2380" s="1" t="s">
        <v>395</v>
      </c>
      <c r="C2380" s="1" t="s">
        <v>589</v>
      </c>
      <c r="D2380" s="1" t="s">
        <v>591</v>
      </c>
      <c r="E2380" s="1" t="s">
        <v>358</v>
      </c>
      <c r="F2380" s="62" t="str">
        <f t="shared" si="470"/>
        <v>64509</v>
      </c>
      <c r="G2380" s="255">
        <v>10620034</v>
      </c>
      <c r="H2380" s="1" t="s">
        <v>386</v>
      </c>
      <c r="I2380" s="61">
        <v>53</v>
      </c>
      <c r="J2380" s="61">
        <v>3.1</v>
      </c>
      <c r="K2380" s="61">
        <v>8</v>
      </c>
      <c r="L2380" s="69">
        <f t="shared" si="459"/>
        <v>1.643</v>
      </c>
      <c r="M2380" s="69">
        <f t="shared" si="460"/>
        <v>4.24</v>
      </c>
      <c r="N2380" s="56">
        <f>INDEX(Rate_Chart!$A$1:$AK$127,MATCH(Data!J2380,Rate_Chart!$A$1:$A$127,0),MATCH(Data!K2380,Rate_Chart!$A$1:$AK$1,0))</f>
        <v>35.168112000000008</v>
      </c>
      <c r="O2380" s="57">
        <f t="shared" si="461"/>
        <v>1863.9099360000005</v>
      </c>
      <c r="P2380" s="58">
        <f t="shared" si="462"/>
        <v>417.01318577075102</v>
      </c>
      <c r="Q2380" s="58">
        <f t="shared" si="463"/>
        <v>278.00879051383401</v>
      </c>
      <c r="R2380" s="66">
        <f t="shared" si="464"/>
        <v>32.618423880000009</v>
      </c>
      <c r="S2380" s="64">
        <f t="shared" si="465"/>
        <v>198.75</v>
      </c>
      <c r="T2380" s="66">
        <f t="shared" si="466"/>
        <v>2095.2783598800006</v>
      </c>
      <c r="U2380" s="68">
        <f t="shared" si="467"/>
        <v>39.533553960000013</v>
      </c>
      <c r="V2380" s="68">
        <f t="shared" si="468"/>
        <v>468.77731968379459</v>
      </c>
      <c r="W2380" s="68">
        <f t="shared" si="469"/>
        <v>312.51821312252974</v>
      </c>
    </row>
    <row r="2381" spans="1:23" x14ac:dyDescent="0.25">
      <c r="A2381" s="1" t="s">
        <v>903</v>
      </c>
      <c r="B2381" s="1" t="s">
        <v>394</v>
      </c>
      <c r="C2381" s="1" t="s">
        <v>589</v>
      </c>
      <c r="D2381" s="1" t="s">
        <v>591</v>
      </c>
      <c r="E2381" s="1" t="s">
        <v>358</v>
      </c>
      <c r="F2381" s="62" t="str">
        <f t="shared" si="470"/>
        <v>64509</v>
      </c>
      <c r="G2381" s="255">
        <v>10620034</v>
      </c>
      <c r="H2381" s="1" t="s">
        <v>385</v>
      </c>
      <c r="I2381" s="61">
        <v>13</v>
      </c>
      <c r="J2381" s="61">
        <v>5.6</v>
      </c>
      <c r="K2381" s="61">
        <v>8.4</v>
      </c>
      <c r="L2381" s="69">
        <f t="shared" si="459"/>
        <v>0.72799999999999998</v>
      </c>
      <c r="M2381" s="69">
        <f t="shared" si="460"/>
        <v>1.0920000000000001</v>
      </c>
      <c r="N2381" s="56">
        <f>INDEX(Rate_Chart!$A$1:$AK$127,MATCH(Data!J2381,Rate_Chart!$A$1:$A$127,0),MATCH(Data!K2381,Rate_Chart!$A$1:$AK$1,0))</f>
        <v>45.357199999999999</v>
      </c>
      <c r="O2381" s="57">
        <f t="shared" si="461"/>
        <v>589.64359999999999</v>
      </c>
      <c r="P2381" s="58">
        <f t="shared" si="462"/>
        <v>404.97500000000002</v>
      </c>
      <c r="Q2381" s="58">
        <f t="shared" si="463"/>
        <v>269.98333333333335</v>
      </c>
      <c r="R2381" s="66">
        <f t="shared" si="464"/>
        <v>10.318763000000001</v>
      </c>
      <c r="S2381" s="64">
        <f t="shared" si="465"/>
        <v>48.75</v>
      </c>
      <c r="T2381" s="66">
        <f t="shared" si="466"/>
        <v>648.71236299999998</v>
      </c>
      <c r="U2381" s="68">
        <f t="shared" si="467"/>
        <v>49.900950999999999</v>
      </c>
      <c r="V2381" s="68">
        <f t="shared" si="468"/>
        <v>445.54420535714291</v>
      </c>
      <c r="W2381" s="68">
        <f t="shared" si="469"/>
        <v>297.02947023809526</v>
      </c>
    </row>
    <row r="2382" spans="1:23" x14ac:dyDescent="0.25">
      <c r="A2382" s="1" t="s">
        <v>903</v>
      </c>
      <c r="B2382" s="1" t="s">
        <v>394</v>
      </c>
      <c r="C2382" s="1" t="s">
        <v>589</v>
      </c>
      <c r="D2382" s="1" t="s">
        <v>591</v>
      </c>
      <c r="E2382" s="1" t="s">
        <v>358</v>
      </c>
      <c r="F2382" s="62" t="str">
        <f t="shared" si="470"/>
        <v>64509</v>
      </c>
      <c r="G2382" s="255">
        <v>10620034</v>
      </c>
      <c r="H2382" s="1" t="s">
        <v>386</v>
      </c>
      <c r="I2382" s="61">
        <v>37</v>
      </c>
      <c r="J2382" s="61">
        <v>3</v>
      </c>
      <c r="K2382" s="61">
        <v>8</v>
      </c>
      <c r="L2382" s="69">
        <f t="shared" si="459"/>
        <v>1.1100000000000001</v>
      </c>
      <c r="M2382" s="69">
        <f t="shared" si="460"/>
        <v>2.96</v>
      </c>
      <c r="N2382" s="56">
        <f>INDEX(Rate_Chart!$A$1:$AK$127,MATCH(Data!J2382,Rate_Chart!$A$1:$A$127,0),MATCH(Data!K2382,Rate_Chart!$A$1:$AK$1,0))</f>
        <v>34.751112000000006</v>
      </c>
      <c r="O2382" s="57">
        <f t="shared" si="461"/>
        <v>1285.7911440000003</v>
      </c>
      <c r="P2382" s="58">
        <f t="shared" si="462"/>
        <v>417.01334400000002</v>
      </c>
      <c r="Q2382" s="58">
        <f t="shared" si="463"/>
        <v>278.00889599999999</v>
      </c>
      <c r="R2382" s="66">
        <f t="shared" si="464"/>
        <v>22.501345020000006</v>
      </c>
      <c r="S2382" s="64">
        <f t="shared" si="465"/>
        <v>138.75</v>
      </c>
      <c r="T2382" s="66">
        <f t="shared" si="466"/>
        <v>1447.0424890200002</v>
      </c>
      <c r="U2382" s="68">
        <f t="shared" si="467"/>
        <v>39.109256460000005</v>
      </c>
      <c r="V2382" s="68">
        <f t="shared" si="468"/>
        <v>469.31107752000003</v>
      </c>
      <c r="W2382" s="68">
        <f t="shared" si="469"/>
        <v>312.87405168000004</v>
      </c>
    </row>
    <row r="2383" spans="1:23" x14ac:dyDescent="0.25">
      <c r="A2383" s="1" t="s">
        <v>903</v>
      </c>
      <c r="B2383" s="1" t="s">
        <v>395</v>
      </c>
      <c r="C2383" s="1" t="s">
        <v>589</v>
      </c>
      <c r="D2383" s="1" t="s">
        <v>591</v>
      </c>
      <c r="E2383" s="1" t="s">
        <v>358</v>
      </c>
      <c r="F2383" s="62" t="str">
        <f t="shared" si="470"/>
        <v>64509</v>
      </c>
      <c r="G2383" s="255">
        <v>10620034</v>
      </c>
      <c r="H2383" s="1" t="s">
        <v>386</v>
      </c>
      <c r="I2383" s="61">
        <v>45</v>
      </c>
      <c r="J2383" s="61">
        <v>3.3</v>
      </c>
      <c r="K2383" s="61">
        <v>8</v>
      </c>
      <c r="L2383" s="69">
        <f t="shared" ref="L2383:L2446" si="471">J2383*I2383/100</f>
        <v>1.4850000000000001</v>
      </c>
      <c r="M2383" s="69">
        <f t="shared" ref="M2383:M2446" si="472">K2383*I2383/100</f>
        <v>3.6</v>
      </c>
      <c r="N2383" s="56">
        <f>INDEX(Rate_Chart!$A$1:$AK$127,MATCH(Data!J2383,Rate_Chart!$A$1:$A$127,0),MATCH(Data!K2383,Rate_Chart!$A$1:$AK$1,0))</f>
        <v>36.002112000000004</v>
      </c>
      <c r="O2383" s="57">
        <f t="shared" ref="O2383:O2446" si="473">N2383*I2383</f>
        <v>1620.0950400000002</v>
      </c>
      <c r="P2383" s="58">
        <f t="shared" ref="P2383:P2446" si="474">N2383/(J2383%+K2383%*2/3)</f>
        <v>417.01288030888031</v>
      </c>
      <c r="Q2383" s="58">
        <f t="shared" ref="Q2383:Q2446" si="475">P2383*2/3</f>
        <v>278.00858687258687</v>
      </c>
      <c r="R2383" s="66">
        <f t="shared" ref="R2383:R2446" si="476">O2383*1.75%</f>
        <v>28.351663200000004</v>
      </c>
      <c r="S2383" s="64">
        <f t="shared" ref="S2383:S2446" si="477">I2383*3.75</f>
        <v>168.75</v>
      </c>
      <c r="T2383" s="66">
        <f t="shared" ref="T2383:T2446" si="478">R2383+S2383+O2383</f>
        <v>1817.1967032000002</v>
      </c>
      <c r="U2383" s="68">
        <f t="shared" ref="U2383:U2446" si="479">T2383/I2383</f>
        <v>40.382148960000002</v>
      </c>
      <c r="V2383" s="68">
        <f t="shared" ref="V2383:V2446" si="480">U2383/(J2383%+K2383%*2/3)</f>
        <v>467.74689915057911</v>
      </c>
      <c r="W2383" s="68">
        <f t="shared" ref="W2383:W2446" si="481">V2383*2/3</f>
        <v>311.83126610038607</v>
      </c>
    </row>
    <row r="2384" spans="1:23" x14ac:dyDescent="0.25">
      <c r="A2384" s="1" t="s">
        <v>904</v>
      </c>
      <c r="B2384" s="1" t="s">
        <v>394</v>
      </c>
      <c r="C2384" s="1" t="s">
        <v>589</v>
      </c>
      <c r="D2384" s="1" t="s">
        <v>591</v>
      </c>
      <c r="E2384" s="1" t="s">
        <v>358</v>
      </c>
      <c r="F2384" s="62" t="str">
        <f t="shared" si="470"/>
        <v>64509</v>
      </c>
      <c r="G2384" s="255">
        <v>10620034</v>
      </c>
      <c r="H2384" s="1" t="s">
        <v>385</v>
      </c>
      <c r="I2384" s="61">
        <v>15</v>
      </c>
      <c r="J2384" s="61">
        <v>5.8</v>
      </c>
      <c r="K2384" s="61">
        <v>8.8000000000000007</v>
      </c>
      <c r="L2384" s="69">
        <f t="shared" si="471"/>
        <v>0.87</v>
      </c>
      <c r="M2384" s="69">
        <f t="shared" si="472"/>
        <v>1.32</v>
      </c>
      <c r="N2384" s="56">
        <f>INDEX(Rate_Chart!$A$1:$AK$127,MATCH(Data!J2384,Rate_Chart!$A$1:$A$127,0),MATCH(Data!K2384,Rate_Chart!$A$1:$AK$1,0))</f>
        <v>47.945700000000002</v>
      </c>
      <c r="O2384" s="57">
        <f t="shared" si="473"/>
        <v>719.18550000000005</v>
      </c>
      <c r="P2384" s="58">
        <f t="shared" si="474"/>
        <v>410.96314285714288</v>
      </c>
      <c r="Q2384" s="58">
        <f t="shared" si="475"/>
        <v>273.97542857142861</v>
      </c>
      <c r="R2384" s="66">
        <f t="shared" si="476"/>
        <v>12.585746250000001</v>
      </c>
      <c r="S2384" s="64">
        <f t="shared" si="477"/>
        <v>56.25</v>
      </c>
      <c r="T2384" s="66">
        <f t="shared" si="478"/>
        <v>788.0212462500001</v>
      </c>
      <c r="U2384" s="68">
        <f t="shared" si="479"/>
        <v>52.53474975000001</v>
      </c>
      <c r="V2384" s="68">
        <f t="shared" si="480"/>
        <v>450.29785500000008</v>
      </c>
      <c r="W2384" s="68">
        <f t="shared" si="481"/>
        <v>300.19857000000007</v>
      </c>
    </row>
    <row r="2385" spans="1:23" x14ac:dyDescent="0.25">
      <c r="A2385" s="1" t="s">
        <v>904</v>
      </c>
      <c r="B2385" s="1" t="s">
        <v>394</v>
      </c>
      <c r="C2385" s="1" t="s">
        <v>589</v>
      </c>
      <c r="D2385" s="1" t="s">
        <v>591</v>
      </c>
      <c r="E2385" s="1" t="s">
        <v>358</v>
      </c>
      <c r="F2385" s="62" t="str">
        <f t="shared" si="470"/>
        <v>64509</v>
      </c>
      <c r="G2385" s="255">
        <v>10620034</v>
      </c>
      <c r="H2385" s="1" t="s">
        <v>386</v>
      </c>
      <c r="I2385" s="61">
        <v>41</v>
      </c>
      <c r="J2385" s="61">
        <v>3</v>
      </c>
      <c r="K2385" s="61">
        <v>8</v>
      </c>
      <c r="L2385" s="69">
        <f t="shared" si="471"/>
        <v>1.23</v>
      </c>
      <c r="M2385" s="69">
        <f t="shared" si="472"/>
        <v>3.28</v>
      </c>
      <c r="N2385" s="56">
        <f>INDEX(Rate_Chart!$A$1:$AK$127,MATCH(Data!J2385,Rate_Chart!$A$1:$A$127,0),MATCH(Data!K2385,Rate_Chart!$A$1:$AK$1,0))</f>
        <v>34.751112000000006</v>
      </c>
      <c r="O2385" s="57">
        <f t="shared" si="473"/>
        <v>1424.7955920000002</v>
      </c>
      <c r="P2385" s="58">
        <f t="shared" si="474"/>
        <v>417.01334400000002</v>
      </c>
      <c r="Q2385" s="58">
        <f t="shared" si="475"/>
        <v>278.00889599999999</v>
      </c>
      <c r="R2385" s="66">
        <f t="shared" si="476"/>
        <v>24.933922860000006</v>
      </c>
      <c r="S2385" s="64">
        <f t="shared" si="477"/>
        <v>153.75</v>
      </c>
      <c r="T2385" s="66">
        <f t="shared" si="478"/>
        <v>1603.4795148600001</v>
      </c>
      <c r="U2385" s="68">
        <f t="shared" si="479"/>
        <v>39.109256460000005</v>
      </c>
      <c r="V2385" s="68">
        <f t="shared" si="480"/>
        <v>469.31107752000003</v>
      </c>
      <c r="W2385" s="68">
        <f t="shared" si="481"/>
        <v>312.87405168000004</v>
      </c>
    </row>
    <row r="2386" spans="1:23" x14ac:dyDescent="0.25">
      <c r="A2386" s="1" t="s">
        <v>904</v>
      </c>
      <c r="B2386" s="1" t="s">
        <v>395</v>
      </c>
      <c r="C2386" s="1" t="s">
        <v>589</v>
      </c>
      <c r="D2386" s="1" t="s">
        <v>591</v>
      </c>
      <c r="E2386" s="1" t="s">
        <v>358</v>
      </c>
      <c r="F2386" s="62" t="str">
        <f t="shared" si="470"/>
        <v>64509</v>
      </c>
      <c r="G2386" s="255">
        <v>10620034</v>
      </c>
      <c r="H2386" s="1" t="s">
        <v>385</v>
      </c>
      <c r="I2386" s="61">
        <v>4</v>
      </c>
      <c r="J2386" s="61">
        <v>5.8</v>
      </c>
      <c r="K2386" s="61">
        <v>8.4</v>
      </c>
      <c r="L2386" s="69">
        <f t="shared" si="471"/>
        <v>0.23199999999999998</v>
      </c>
      <c r="M2386" s="69">
        <f t="shared" si="472"/>
        <v>0.33600000000000002</v>
      </c>
      <c r="N2386" s="56">
        <f>INDEX(Rate_Chart!$A$1:$AK$127,MATCH(Data!J2386,Rate_Chart!$A$1:$A$127,0),MATCH(Data!K2386,Rate_Chart!$A$1:$AK$1,0))</f>
        <v>46.9771</v>
      </c>
      <c r="O2386" s="57">
        <f t="shared" si="473"/>
        <v>187.9084</v>
      </c>
      <c r="P2386" s="58">
        <f t="shared" si="474"/>
        <v>412.07982456140354</v>
      </c>
      <c r="Q2386" s="58">
        <f t="shared" si="475"/>
        <v>274.71988304093571</v>
      </c>
      <c r="R2386" s="66">
        <f t="shared" si="476"/>
        <v>3.2883970000000002</v>
      </c>
      <c r="S2386" s="64">
        <f t="shared" si="477"/>
        <v>15</v>
      </c>
      <c r="T2386" s="66">
        <f t="shared" si="478"/>
        <v>206.196797</v>
      </c>
      <c r="U2386" s="68">
        <f t="shared" si="479"/>
        <v>51.549199250000001</v>
      </c>
      <c r="V2386" s="68">
        <f t="shared" si="480"/>
        <v>452.18595833333336</v>
      </c>
      <c r="W2386" s="68">
        <f t="shared" si="481"/>
        <v>301.45730555555559</v>
      </c>
    </row>
    <row r="2387" spans="1:23" x14ac:dyDescent="0.25">
      <c r="A2387" s="1" t="s">
        <v>904</v>
      </c>
      <c r="B2387" s="1" t="s">
        <v>395</v>
      </c>
      <c r="C2387" s="1" t="s">
        <v>589</v>
      </c>
      <c r="D2387" s="1" t="s">
        <v>591</v>
      </c>
      <c r="E2387" s="1" t="s">
        <v>358</v>
      </c>
      <c r="F2387" s="62" t="str">
        <f t="shared" si="470"/>
        <v>64509</v>
      </c>
      <c r="G2387" s="255">
        <v>10620034</v>
      </c>
      <c r="H2387" s="1" t="s">
        <v>386</v>
      </c>
      <c r="I2387" s="61">
        <v>40</v>
      </c>
      <c r="J2387" s="61">
        <v>3</v>
      </c>
      <c r="K2387" s="61">
        <v>8</v>
      </c>
      <c r="L2387" s="69">
        <f t="shared" si="471"/>
        <v>1.2</v>
      </c>
      <c r="M2387" s="69">
        <f t="shared" si="472"/>
        <v>3.2</v>
      </c>
      <c r="N2387" s="56">
        <f>INDEX(Rate_Chart!$A$1:$AK$127,MATCH(Data!J2387,Rate_Chart!$A$1:$A$127,0),MATCH(Data!K2387,Rate_Chart!$A$1:$AK$1,0))</f>
        <v>34.751112000000006</v>
      </c>
      <c r="O2387" s="57">
        <f t="shared" si="473"/>
        <v>1390.0444800000002</v>
      </c>
      <c r="P2387" s="58">
        <f t="shared" si="474"/>
        <v>417.01334400000002</v>
      </c>
      <c r="Q2387" s="58">
        <f t="shared" si="475"/>
        <v>278.00889599999999</v>
      </c>
      <c r="R2387" s="66">
        <f t="shared" si="476"/>
        <v>24.325778400000008</v>
      </c>
      <c r="S2387" s="64">
        <f t="shared" si="477"/>
        <v>150</v>
      </c>
      <c r="T2387" s="66">
        <f t="shared" si="478"/>
        <v>1564.3702584000002</v>
      </c>
      <c r="U2387" s="68">
        <f t="shared" si="479"/>
        <v>39.109256460000005</v>
      </c>
      <c r="V2387" s="68">
        <f t="shared" si="480"/>
        <v>469.31107752000003</v>
      </c>
      <c r="W2387" s="68">
        <f t="shared" si="481"/>
        <v>312.87405168000004</v>
      </c>
    </row>
    <row r="2388" spans="1:23" x14ac:dyDescent="0.25">
      <c r="A2388" s="1" t="s">
        <v>905</v>
      </c>
      <c r="B2388" s="1" t="s">
        <v>394</v>
      </c>
      <c r="C2388" s="1" t="s">
        <v>589</v>
      </c>
      <c r="D2388" s="1" t="s">
        <v>591</v>
      </c>
      <c r="E2388" s="1" t="s">
        <v>358</v>
      </c>
      <c r="F2388" s="62" t="str">
        <f t="shared" si="470"/>
        <v>64509</v>
      </c>
      <c r="G2388" s="255">
        <v>10620034</v>
      </c>
      <c r="H2388" s="1" t="s">
        <v>386</v>
      </c>
      <c r="I2388" s="61">
        <v>37</v>
      </c>
      <c r="J2388" s="61">
        <v>3</v>
      </c>
      <c r="K2388" s="61">
        <v>8</v>
      </c>
      <c r="L2388" s="69">
        <f t="shared" si="471"/>
        <v>1.1100000000000001</v>
      </c>
      <c r="M2388" s="69">
        <f t="shared" si="472"/>
        <v>2.96</v>
      </c>
      <c r="N2388" s="56">
        <f>INDEX(Rate_Chart!$A$1:$AK$127,MATCH(Data!J2388,Rate_Chart!$A$1:$A$127,0),MATCH(Data!K2388,Rate_Chart!$A$1:$AK$1,0))</f>
        <v>34.751112000000006</v>
      </c>
      <c r="O2388" s="57">
        <f t="shared" si="473"/>
        <v>1285.7911440000003</v>
      </c>
      <c r="P2388" s="58">
        <f t="shared" si="474"/>
        <v>417.01334400000002</v>
      </c>
      <c r="Q2388" s="58">
        <f t="shared" si="475"/>
        <v>278.00889599999999</v>
      </c>
      <c r="R2388" s="66">
        <f t="shared" si="476"/>
        <v>22.501345020000006</v>
      </c>
      <c r="S2388" s="64">
        <f t="shared" si="477"/>
        <v>138.75</v>
      </c>
      <c r="T2388" s="66">
        <f t="shared" si="478"/>
        <v>1447.0424890200002</v>
      </c>
      <c r="U2388" s="68">
        <f t="shared" si="479"/>
        <v>39.109256460000005</v>
      </c>
      <c r="V2388" s="68">
        <f t="shared" si="480"/>
        <v>469.31107752000003</v>
      </c>
      <c r="W2388" s="68">
        <f t="shared" si="481"/>
        <v>312.87405168000004</v>
      </c>
    </row>
    <row r="2389" spans="1:23" x14ac:dyDescent="0.25">
      <c r="A2389" s="1" t="s">
        <v>905</v>
      </c>
      <c r="B2389" s="1" t="s">
        <v>395</v>
      </c>
      <c r="C2389" s="1" t="s">
        <v>589</v>
      </c>
      <c r="D2389" s="1" t="s">
        <v>591</v>
      </c>
      <c r="E2389" s="1" t="s">
        <v>358</v>
      </c>
      <c r="F2389" s="62" t="str">
        <f t="shared" si="470"/>
        <v>64509</v>
      </c>
      <c r="G2389" s="255">
        <v>10620034</v>
      </c>
      <c r="H2389" s="1" t="s">
        <v>386</v>
      </c>
      <c r="I2389" s="61">
        <v>44</v>
      </c>
      <c r="J2389" s="61">
        <v>3.3</v>
      </c>
      <c r="K2389" s="61">
        <v>8</v>
      </c>
      <c r="L2389" s="69">
        <f t="shared" si="471"/>
        <v>1.452</v>
      </c>
      <c r="M2389" s="69">
        <f t="shared" si="472"/>
        <v>3.52</v>
      </c>
      <c r="N2389" s="56">
        <f>INDEX(Rate_Chart!$A$1:$AK$127,MATCH(Data!J2389,Rate_Chart!$A$1:$A$127,0),MATCH(Data!K2389,Rate_Chart!$A$1:$AK$1,0))</f>
        <v>36.002112000000004</v>
      </c>
      <c r="O2389" s="57">
        <f t="shared" si="473"/>
        <v>1584.0929280000003</v>
      </c>
      <c r="P2389" s="58">
        <f t="shared" si="474"/>
        <v>417.01288030888031</v>
      </c>
      <c r="Q2389" s="58">
        <f t="shared" si="475"/>
        <v>278.00858687258687</v>
      </c>
      <c r="R2389" s="66">
        <f t="shared" si="476"/>
        <v>27.721626240000006</v>
      </c>
      <c r="S2389" s="64">
        <f t="shared" si="477"/>
        <v>165</v>
      </c>
      <c r="T2389" s="66">
        <f t="shared" si="478"/>
        <v>1776.8145542400002</v>
      </c>
      <c r="U2389" s="68">
        <f t="shared" si="479"/>
        <v>40.382148960000002</v>
      </c>
      <c r="V2389" s="68">
        <f t="shared" si="480"/>
        <v>467.74689915057911</v>
      </c>
      <c r="W2389" s="68">
        <f t="shared" si="481"/>
        <v>311.83126610038607</v>
      </c>
    </row>
    <row r="2390" spans="1:23" x14ac:dyDescent="0.25">
      <c r="A2390" s="1" t="s">
        <v>906</v>
      </c>
      <c r="B2390" s="1" t="s">
        <v>394</v>
      </c>
      <c r="C2390" s="1" t="s">
        <v>589</v>
      </c>
      <c r="D2390" s="1" t="s">
        <v>591</v>
      </c>
      <c r="E2390" s="1" t="s">
        <v>358</v>
      </c>
      <c r="F2390" s="62" t="str">
        <f t="shared" si="470"/>
        <v>64509</v>
      </c>
      <c r="G2390" s="255">
        <v>10620034</v>
      </c>
      <c r="H2390" s="1" t="s">
        <v>385</v>
      </c>
      <c r="I2390" s="61">
        <v>19</v>
      </c>
      <c r="J2390" s="61">
        <v>5.9</v>
      </c>
      <c r="K2390" s="61">
        <v>8.6</v>
      </c>
      <c r="L2390" s="69">
        <f t="shared" si="471"/>
        <v>1.121</v>
      </c>
      <c r="M2390" s="69">
        <f t="shared" si="472"/>
        <v>1.6340000000000001</v>
      </c>
      <c r="N2390" s="56">
        <f>INDEX(Rate_Chart!$A$1:$AK$127,MATCH(Data!J2390,Rate_Chart!$A$1:$A$127,0),MATCH(Data!K2390,Rate_Chart!$A$1:$AK$1,0))</f>
        <v>48.279699999999998</v>
      </c>
      <c r="O2390" s="57">
        <f t="shared" si="473"/>
        <v>917.3143</v>
      </c>
      <c r="P2390" s="58">
        <f t="shared" si="474"/>
        <v>415.01174785100284</v>
      </c>
      <c r="Q2390" s="58">
        <f t="shared" si="475"/>
        <v>276.67449856733521</v>
      </c>
      <c r="R2390" s="66">
        <f t="shared" si="476"/>
        <v>16.05300025</v>
      </c>
      <c r="S2390" s="64">
        <f t="shared" si="477"/>
        <v>71.25</v>
      </c>
      <c r="T2390" s="66">
        <f t="shared" si="478"/>
        <v>1004.61730025</v>
      </c>
      <c r="U2390" s="68">
        <f t="shared" si="479"/>
        <v>52.87459475</v>
      </c>
      <c r="V2390" s="68">
        <f t="shared" si="480"/>
        <v>454.50941045845275</v>
      </c>
      <c r="W2390" s="68">
        <f t="shared" si="481"/>
        <v>303.00627363896848</v>
      </c>
    </row>
    <row r="2391" spans="1:23" x14ac:dyDescent="0.25">
      <c r="A2391" s="1" t="s">
        <v>906</v>
      </c>
      <c r="B2391" s="1" t="s">
        <v>394</v>
      </c>
      <c r="C2391" s="1" t="s">
        <v>589</v>
      </c>
      <c r="D2391" s="1" t="s">
        <v>591</v>
      </c>
      <c r="E2391" s="1" t="s">
        <v>358</v>
      </c>
      <c r="F2391" s="62" t="str">
        <f t="shared" si="470"/>
        <v>64509</v>
      </c>
      <c r="G2391" s="255">
        <v>10620034</v>
      </c>
      <c r="H2391" s="1" t="s">
        <v>386</v>
      </c>
      <c r="I2391" s="61">
        <v>50</v>
      </c>
      <c r="J2391" s="61">
        <v>3</v>
      </c>
      <c r="K2391" s="61">
        <v>8</v>
      </c>
      <c r="L2391" s="69">
        <f t="shared" si="471"/>
        <v>1.5</v>
      </c>
      <c r="M2391" s="69">
        <f t="shared" si="472"/>
        <v>4</v>
      </c>
      <c r="N2391" s="56">
        <f>INDEX(Rate_Chart!$A$1:$AK$127,MATCH(Data!J2391,Rate_Chart!$A$1:$A$127,0),MATCH(Data!K2391,Rate_Chart!$A$1:$AK$1,0))</f>
        <v>34.751112000000006</v>
      </c>
      <c r="O2391" s="57">
        <f t="shared" si="473"/>
        <v>1737.5556000000004</v>
      </c>
      <c r="P2391" s="58">
        <f t="shared" si="474"/>
        <v>417.01334400000002</v>
      </c>
      <c r="Q2391" s="58">
        <f t="shared" si="475"/>
        <v>278.00889599999999</v>
      </c>
      <c r="R2391" s="66">
        <f t="shared" si="476"/>
        <v>30.407223000000009</v>
      </c>
      <c r="S2391" s="64">
        <f t="shared" si="477"/>
        <v>187.5</v>
      </c>
      <c r="T2391" s="66">
        <f t="shared" si="478"/>
        <v>1955.4628230000003</v>
      </c>
      <c r="U2391" s="68">
        <f t="shared" si="479"/>
        <v>39.109256460000005</v>
      </c>
      <c r="V2391" s="68">
        <f t="shared" si="480"/>
        <v>469.31107752000003</v>
      </c>
      <c r="W2391" s="68">
        <f t="shared" si="481"/>
        <v>312.87405168000004</v>
      </c>
    </row>
    <row r="2392" spans="1:23" x14ac:dyDescent="0.25">
      <c r="A2392" s="1" t="s">
        <v>906</v>
      </c>
      <c r="B2392" s="1" t="s">
        <v>395</v>
      </c>
      <c r="C2392" s="1" t="s">
        <v>589</v>
      </c>
      <c r="D2392" s="1" t="s">
        <v>591</v>
      </c>
      <c r="E2392" s="1" t="s">
        <v>358</v>
      </c>
      <c r="F2392" s="62" t="str">
        <f t="shared" si="470"/>
        <v>64509</v>
      </c>
      <c r="G2392" s="255">
        <v>10620034</v>
      </c>
      <c r="H2392" s="1" t="s">
        <v>386</v>
      </c>
      <c r="I2392" s="61">
        <v>45</v>
      </c>
      <c r="J2392" s="61">
        <v>3</v>
      </c>
      <c r="K2392" s="61">
        <v>8</v>
      </c>
      <c r="L2392" s="69">
        <f t="shared" si="471"/>
        <v>1.35</v>
      </c>
      <c r="M2392" s="69">
        <f t="shared" si="472"/>
        <v>3.6</v>
      </c>
      <c r="N2392" s="56">
        <f>INDEX(Rate_Chart!$A$1:$AK$127,MATCH(Data!J2392,Rate_Chart!$A$1:$A$127,0),MATCH(Data!K2392,Rate_Chart!$A$1:$AK$1,0))</f>
        <v>34.751112000000006</v>
      </c>
      <c r="O2392" s="57">
        <f t="shared" si="473"/>
        <v>1563.8000400000003</v>
      </c>
      <c r="P2392" s="58">
        <f t="shared" si="474"/>
        <v>417.01334400000002</v>
      </c>
      <c r="Q2392" s="58">
        <f t="shared" si="475"/>
        <v>278.00889599999999</v>
      </c>
      <c r="R2392" s="66">
        <f t="shared" si="476"/>
        <v>27.366500700000007</v>
      </c>
      <c r="S2392" s="64">
        <f t="shared" si="477"/>
        <v>168.75</v>
      </c>
      <c r="T2392" s="66">
        <f t="shared" si="478"/>
        <v>1759.9165407000003</v>
      </c>
      <c r="U2392" s="68">
        <f t="shared" si="479"/>
        <v>39.109256460000005</v>
      </c>
      <c r="V2392" s="68">
        <f t="shared" si="480"/>
        <v>469.31107752000003</v>
      </c>
      <c r="W2392" s="68">
        <f t="shared" si="481"/>
        <v>312.87405168000004</v>
      </c>
    </row>
    <row r="2393" spans="1:23" x14ac:dyDescent="0.25">
      <c r="A2393" s="1" t="s">
        <v>907</v>
      </c>
      <c r="B2393" s="1" t="s">
        <v>394</v>
      </c>
      <c r="C2393" s="1" t="s">
        <v>589</v>
      </c>
      <c r="D2393" s="1" t="s">
        <v>591</v>
      </c>
      <c r="E2393" s="1" t="s">
        <v>358</v>
      </c>
      <c r="F2393" s="62" t="str">
        <f t="shared" si="470"/>
        <v>64509</v>
      </c>
      <c r="G2393" s="255">
        <v>10620034</v>
      </c>
      <c r="H2393" s="1" t="s">
        <v>385</v>
      </c>
      <c r="I2393" s="61">
        <v>20</v>
      </c>
      <c r="J2393" s="61">
        <v>6</v>
      </c>
      <c r="K2393" s="61">
        <v>8.6</v>
      </c>
      <c r="L2393" s="69">
        <f t="shared" si="471"/>
        <v>1.2</v>
      </c>
      <c r="M2393" s="69">
        <f t="shared" si="472"/>
        <v>1.72</v>
      </c>
      <c r="N2393" s="56">
        <f>INDEX(Rate_Chart!$A$1:$AK$127,MATCH(Data!J2393,Rate_Chart!$A$1:$A$127,0),MATCH(Data!K2393,Rate_Chart!$A$1:$AK$1,0))</f>
        <v>49.097999999999999</v>
      </c>
      <c r="O2393" s="57">
        <f t="shared" si="473"/>
        <v>981.96</v>
      </c>
      <c r="P2393" s="58">
        <f t="shared" si="474"/>
        <v>418.44886363636368</v>
      </c>
      <c r="Q2393" s="58">
        <f t="shared" si="475"/>
        <v>278.96590909090912</v>
      </c>
      <c r="R2393" s="66">
        <f t="shared" si="476"/>
        <v>17.184300000000004</v>
      </c>
      <c r="S2393" s="64">
        <f t="shared" si="477"/>
        <v>75</v>
      </c>
      <c r="T2393" s="66">
        <f t="shared" si="478"/>
        <v>1074.1442999999999</v>
      </c>
      <c r="U2393" s="68">
        <f t="shared" si="479"/>
        <v>53.707214999999998</v>
      </c>
      <c r="V2393" s="68">
        <f t="shared" si="480"/>
        <v>457.7319460227273</v>
      </c>
      <c r="W2393" s="68">
        <f t="shared" si="481"/>
        <v>305.15463068181822</v>
      </c>
    </row>
    <row r="2394" spans="1:23" x14ac:dyDescent="0.25">
      <c r="A2394" s="1" t="s">
        <v>907</v>
      </c>
      <c r="B2394" s="1" t="s">
        <v>394</v>
      </c>
      <c r="C2394" s="1" t="s">
        <v>589</v>
      </c>
      <c r="D2394" s="1" t="s">
        <v>591</v>
      </c>
      <c r="E2394" s="1" t="s">
        <v>358</v>
      </c>
      <c r="F2394" s="62" t="str">
        <f t="shared" si="470"/>
        <v>64509</v>
      </c>
      <c r="G2394" s="255">
        <v>10620034</v>
      </c>
      <c r="H2394" s="1" t="s">
        <v>386</v>
      </c>
      <c r="I2394" s="61">
        <v>41</v>
      </c>
      <c r="J2394" s="61">
        <v>3</v>
      </c>
      <c r="K2394" s="61">
        <v>8</v>
      </c>
      <c r="L2394" s="69">
        <f t="shared" si="471"/>
        <v>1.23</v>
      </c>
      <c r="M2394" s="69">
        <f t="shared" si="472"/>
        <v>3.28</v>
      </c>
      <c r="N2394" s="56">
        <f>INDEX(Rate_Chart!$A$1:$AK$127,MATCH(Data!J2394,Rate_Chart!$A$1:$A$127,0),MATCH(Data!K2394,Rate_Chart!$A$1:$AK$1,0))</f>
        <v>34.751112000000006</v>
      </c>
      <c r="O2394" s="57">
        <f t="shared" si="473"/>
        <v>1424.7955920000002</v>
      </c>
      <c r="P2394" s="58">
        <f t="shared" si="474"/>
        <v>417.01334400000002</v>
      </c>
      <c r="Q2394" s="58">
        <f t="shared" si="475"/>
        <v>278.00889599999999</v>
      </c>
      <c r="R2394" s="66">
        <f t="shared" si="476"/>
        <v>24.933922860000006</v>
      </c>
      <c r="S2394" s="64">
        <f t="shared" si="477"/>
        <v>153.75</v>
      </c>
      <c r="T2394" s="66">
        <f t="shared" si="478"/>
        <v>1603.4795148600001</v>
      </c>
      <c r="U2394" s="68">
        <f t="shared" si="479"/>
        <v>39.109256460000005</v>
      </c>
      <c r="V2394" s="68">
        <f t="shared" si="480"/>
        <v>469.31107752000003</v>
      </c>
      <c r="W2394" s="68">
        <f t="shared" si="481"/>
        <v>312.87405168000004</v>
      </c>
    </row>
    <row r="2395" spans="1:23" x14ac:dyDescent="0.25">
      <c r="A2395" s="1" t="s">
        <v>907</v>
      </c>
      <c r="B2395" s="1" t="s">
        <v>395</v>
      </c>
      <c r="C2395" s="1" t="s">
        <v>589</v>
      </c>
      <c r="D2395" s="1" t="s">
        <v>591</v>
      </c>
      <c r="E2395" s="1" t="s">
        <v>358</v>
      </c>
      <c r="F2395" s="62" t="str">
        <f t="shared" si="470"/>
        <v>64509</v>
      </c>
      <c r="G2395" s="255">
        <v>10620034</v>
      </c>
      <c r="H2395" s="1" t="s">
        <v>385</v>
      </c>
      <c r="I2395" s="61">
        <v>5</v>
      </c>
      <c r="J2395" s="61">
        <v>5.6</v>
      </c>
      <c r="K2395" s="61">
        <v>8.4</v>
      </c>
      <c r="L2395" s="69">
        <f t="shared" si="471"/>
        <v>0.28000000000000003</v>
      </c>
      <c r="M2395" s="69">
        <f t="shared" si="472"/>
        <v>0.42</v>
      </c>
      <c r="N2395" s="56">
        <f>INDEX(Rate_Chart!$A$1:$AK$127,MATCH(Data!J2395,Rate_Chart!$A$1:$A$127,0),MATCH(Data!K2395,Rate_Chart!$A$1:$AK$1,0))</f>
        <v>45.357199999999999</v>
      </c>
      <c r="O2395" s="57">
        <f t="shared" si="473"/>
        <v>226.786</v>
      </c>
      <c r="P2395" s="58">
        <f t="shared" si="474"/>
        <v>404.97500000000002</v>
      </c>
      <c r="Q2395" s="58">
        <f t="shared" si="475"/>
        <v>269.98333333333335</v>
      </c>
      <c r="R2395" s="66">
        <f t="shared" si="476"/>
        <v>3.9687550000000003</v>
      </c>
      <c r="S2395" s="64">
        <f t="shared" si="477"/>
        <v>18.75</v>
      </c>
      <c r="T2395" s="66">
        <f t="shared" si="478"/>
        <v>249.50475499999999</v>
      </c>
      <c r="U2395" s="68">
        <f t="shared" si="479"/>
        <v>49.900950999999999</v>
      </c>
      <c r="V2395" s="68">
        <f t="shared" si="480"/>
        <v>445.54420535714291</v>
      </c>
      <c r="W2395" s="68">
        <f t="shared" si="481"/>
        <v>297.02947023809526</v>
      </c>
    </row>
    <row r="2396" spans="1:23" x14ac:dyDescent="0.25">
      <c r="A2396" s="1" t="s">
        <v>907</v>
      </c>
      <c r="B2396" s="1" t="s">
        <v>395</v>
      </c>
      <c r="C2396" s="1" t="s">
        <v>589</v>
      </c>
      <c r="D2396" s="1" t="s">
        <v>591</v>
      </c>
      <c r="E2396" s="1" t="s">
        <v>358</v>
      </c>
      <c r="F2396" s="62" t="str">
        <f t="shared" si="470"/>
        <v>64509</v>
      </c>
      <c r="G2396" s="255">
        <v>10620034</v>
      </c>
      <c r="H2396" s="1" t="s">
        <v>386</v>
      </c>
      <c r="I2396" s="61">
        <v>32</v>
      </c>
      <c r="J2396" s="61">
        <v>3</v>
      </c>
      <c r="K2396" s="61">
        <v>8</v>
      </c>
      <c r="L2396" s="69">
        <f t="shared" si="471"/>
        <v>0.96</v>
      </c>
      <c r="M2396" s="69">
        <f t="shared" si="472"/>
        <v>2.56</v>
      </c>
      <c r="N2396" s="56">
        <f>INDEX(Rate_Chart!$A$1:$AK$127,MATCH(Data!J2396,Rate_Chart!$A$1:$A$127,0),MATCH(Data!K2396,Rate_Chart!$A$1:$AK$1,0))</f>
        <v>34.751112000000006</v>
      </c>
      <c r="O2396" s="57">
        <f t="shared" si="473"/>
        <v>1112.0355840000002</v>
      </c>
      <c r="P2396" s="58">
        <f t="shared" si="474"/>
        <v>417.01334400000002</v>
      </c>
      <c r="Q2396" s="58">
        <f t="shared" si="475"/>
        <v>278.00889599999999</v>
      </c>
      <c r="R2396" s="66">
        <f t="shared" si="476"/>
        <v>19.460622720000007</v>
      </c>
      <c r="S2396" s="64">
        <f t="shared" si="477"/>
        <v>120</v>
      </c>
      <c r="T2396" s="66">
        <f t="shared" si="478"/>
        <v>1251.4962067200001</v>
      </c>
      <c r="U2396" s="68">
        <f t="shared" si="479"/>
        <v>39.109256460000005</v>
      </c>
      <c r="V2396" s="68">
        <f t="shared" si="480"/>
        <v>469.31107752000003</v>
      </c>
      <c r="W2396" s="68">
        <f t="shared" si="481"/>
        <v>312.87405168000004</v>
      </c>
    </row>
    <row r="2397" spans="1:23" x14ac:dyDescent="0.25">
      <c r="A2397" s="1" t="s">
        <v>908</v>
      </c>
      <c r="B2397" s="1" t="s">
        <v>394</v>
      </c>
      <c r="C2397" s="1" t="s">
        <v>589</v>
      </c>
      <c r="D2397" s="1" t="s">
        <v>591</v>
      </c>
      <c r="E2397" s="1" t="s">
        <v>358</v>
      </c>
      <c r="F2397" s="62" t="str">
        <f t="shared" si="470"/>
        <v>64509</v>
      </c>
      <c r="G2397" s="255">
        <v>10620034</v>
      </c>
      <c r="H2397" s="1" t="s">
        <v>385</v>
      </c>
      <c r="I2397" s="61">
        <v>25</v>
      </c>
      <c r="J2397" s="61">
        <v>5.6</v>
      </c>
      <c r="K2397" s="61">
        <v>8.4</v>
      </c>
      <c r="L2397" s="69">
        <f t="shared" si="471"/>
        <v>1.4</v>
      </c>
      <c r="M2397" s="69">
        <f t="shared" si="472"/>
        <v>2.1</v>
      </c>
      <c r="N2397" s="56">
        <f>INDEX(Rate_Chart!$A$1:$AK$127,MATCH(Data!J2397,Rate_Chart!$A$1:$A$127,0),MATCH(Data!K2397,Rate_Chart!$A$1:$AK$1,0))</f>
        <v>45.357199999999999</v>
      </c>
      <c r="O2397" s="57">
        <f t="shared" si="473"/>
        <v>1133.93</v>
      </c>
      <c r="P2397" s="58">
        <f t="shared" si="474"/>
        <v>404.97500000000002</v>
      </c>
      <c r="Q2397" s="58">
        <f t="shared" si="475"/>
        <v>269.98333333333335</v>
      </c>
      <c r="R2397" s="66">
        <f t="shared" si="476"/>
        <v>19.843775000000004</v>
      </c>
      <c r="S2397" s="64">
        <f t="shared" si="477"/>
        <v>93.75</v>
      </c>
      <c r="T2397" s="66">
        <f t="shared" si="478"/>
        <v>1247.5237750000001</v>
      </c>
      <c r="U2397" s="68">
        <f t="shared" si="479"/>
        <v>49.900951000000006</v>
      </c>
      <c r="V2397" s="68">
        <f t="shared" si="480"/>
        <v>445.54420535714297</v>
      </c>
      <c r="W2397" s="68">
        <f t="shared" si="481"/>
        <v>297.02947023809531</v>
      </c>
    </row>
    <row r="2398" spans="1:23" x14ac:dyDescent="0.25">
      <c r="A2398" s="1" t="s">
        <v>908</v>
      </c>
      <c r="B2398" s="1" t="s">
        <v>394</v>
      </c>
      <c r="C2398" s="1" t="s">
        <v>589</v>
      </c>
      <c r="D2398" s="1" t="s">
        <v>591</v>
      </c>
      <c r="E2398" s="1" t="s">
        <v>358</v>
      </c>
      <c r="F2398" s="62" t="str">
        <f t="shared" si="470"/>
        <v>64509</v>
      </c>
      <c r="G2398" s="255">
        <v>10620034</v>
      </c>
      <c r="H2398" s="1" t="s">
        <v>386</v>
      </c>
      <c r="I2398" s="61">
        <v>40</v>
      </c>
      <c r="J2398" s="61">
        <v>3</v>
      </c>
      <c r="K2398" s="61">
        <v>8</v>
      </c>
      <c r="L2398" s="69">
        <f t="shared" si="471"/>
        <v>1.2</v>
      </c>
      <c r="M2398" s="69">
        <f t="shared" si="472"/>
        <v>3.2</v>
      </c>
      <c r="N2398" s="56">
        <f>INDEX(Rate_Chart!$A$1:$AK$127,MATCH(Data!J2398,Rate_Chart!$A$1:$A$127,0),MATCH(Data!K2398,Rate_Chart!$A$1:$AK$1,0))</f>
        <v>34.751112000000006</v>
      </c>
      <c r="O2398" s="57">
        <f t="shared" si="473"/>
        <v>1390.0444800000002</v>
      </c>
      <c r="P2398" s="58">
        <f t="shared" si="474"/>
        <v>417.01334400000002</v>
      </c>
      <c r="Q2398" s="58">
        <f t="shared" si="475"/>
        <v>278.00889599999999</v>
      </c>
      <c r="R2398" s="66">
        <f t="shared" si="476"/>
        <v>24.325778400000008</v>
      </c>
      <c r="S2398" s="64">
        <f t="shared" si="477"/>
        <v>150</v>
      </c>
      <c r="T2398" s="66">
        <f t="shared" si="478"/>
        <v>1564.3702584000002</v>
      </c>
      <c r="U2398" s="68">
        <f t="shared" si="479"/>
        <v>39.109256460000005</v>
      </c>
      <c r="V2398" s="68">
        <f t="shared" si="480"/>
        <v>469.31107752000003</v>
      </c>
      <c r="W2398" s="68">
        <f t="shared" si="481"/>
        <v>312.87405168000004</v>
      </c>
    </row>
    <row r="2399" spans="1:23" x14ac:dyDescent="0.25">
      <c r="A2399" s="1" t="s">
        <v>908</v>
      </c>
      <c r="B2399" s="1" t="s">
        <v>395</v>
      </c>
      <c r="C2399" s="1" t="s">
        <v>589</v>
      </c>
      <c r="D2399" s="1" t="s">
        <v>591</v>
      </c>
      <c r="E2399" s="1" t="s">
        <v>358</v>
      </c>
      <c r="F2399" s="62" t="str">
        <f t="shared" si="470"/>
        <v>64509</v>
      </c>
      <c r="G2399" s="255">
        <v>10620034</v>
      </c>
      <c r="H2399" s="1" t="s">
        <v>386</v>
      </c>
      <c r="I2399" s="61">
        <v>40</v>
      </c>
      <c r="J2399" s="61">
        <v>3.1</v>
      </c>
      <c r="K2399" s="61">
        <v>8</v>
      </c>
      <c r="L2399" s="69">
        <f t="shared" si="471"/>
        <v>1.24</v>
      </c>
      <c r="M2399" s="69">
        <f t="shared" si="472"/>
        <v>3.2</v>
      </c>
      <c r="N2399" s="56">
        <f>INDEX(Rate_Chart!$A$1:$AK$127,MATCH(Data!J2399,Rate_Chart!$A$1:$A$127,0),MATCH(Data!K2399,Rate_Chart!$A$1:$AK$1,0))</f>
        <v>35.168112000000008</v>
      </c>
      <c r="O2399" s="57">
        <f t="shared" si="473"/>
        <v>1406.7244800000003</v>
      </c>
      <c r="P2399" s="58">
        <f t="shared" si="474"/>
        <v>417.01318577075102</v>
      </c>
      <c r="Q2399" s="58">
        <f t="shared" si="475"/>
        <v>278.00879051383401</v>
      </c>
      <c r="R2399" s="66">
        <f t="shared" si="476"/>
        <v>24.617678400000006</v>
      </c>
      <c r="S2399" s="64">
        <f t="shared" si="477"/>
        <v>150</v>
      </c>
      <c r="T2399" s="66">
        <f t="shared" si="478"/>
        <v>1581.3421584000002</v>
      </c>
      <c r="U2399" s="68">
        <f t="shared" si="479"/>
        <v>39.533553960000006</v>
      </c>
      <c r="V2399" s="68">
        <f t="shared" si="480"/>
        <v>468.77731968379447</v>
      </c>
      <c r="W2399" s="68">
        <f t="shared" si="481"/>
        <v>312.51821312252963</v>
      </c>
    </row>
    <row r="2400" spans="1:23" x14ac:dyDescent="0.25">
      <c r="A2400" s="1" t="s">
        <v>909</v>
      </c>
      <c r="B2400" s="1" t="s">
        <v>394</v>
      </c>
      <c r="C2400" s="1" t="s">
        <v>589</v>
      </c>
      <c r="D2400" s="1" t="s">
        <v>591</v>
      </c>
      <c r="E2400" s="1" t="s">
        <v>358</v>
      </c>
      <c r="F2400" s="62" t="str">
        <f t="shared" si="470"/>
        <v>64509</v>
      </c>
      <c r="G2400" s="255">
        <v>10620034</v>
      </c>
      <c r="H2400" s="1" t="s">
        <v>385</v>
      </c>
      <c r="I2400" s="61">
        <v>10</v>
      </c>
      <c r="J2400" s="61">
        <v>6.2</v>
      </c>
      <c r="K2400" s="61">
        <v>8.8000000000000007</v>
      </c>
      <c r="L2400" s="69">
        <f t="shared" si="471"/>
        <v>0.62</v>
      </c>
      <c r="M2400" s="69">
        <f t="shared" si="472"/>
        <v>0.88</v>
      </c>
      <c r="N2400" s="56">
        <f>INDEX(Rate_Chart!$A$1:$AK$127,MATCH(Data!J2400,Rate_Chart!$A$1:$A$127,0),MATCH(Data!K2400,Rate_Chart!$A$1:$AK$1,0))</f>
        <v>51.252300000000005</v>
      </c>
      <c r="O2400" s="57">
        <f t="shared" si="473"/>
        <v>512.52300000000002</v>
      </c>
      <c r="P2400" s="58">
        <f t="shared" si="474"/>
        <v>424.74281767955802</v>
      </c>
      <c r="Q2400" s="58">
        <f t="shared" si="475"/>
        <v>283.1618784530387</v>
      </c>
      <c r="R2400" s="66">
        <f t="shared" si="476"/>
        <v>8.9691525000000016</v>
      </c>
      <c r="S2400" s="64">
        <f t="shared" si="477"/>
        <v>37.5</v>
      </c>
      <c r="T2400" s="66">
        <f t="shared" si="478"/>
        <v>558.99215249999997</v>
      </c>
      <c r="U2400" s="68">
        <f t="shared" si="479"/>
        <v>55.899215249999997</v>
      </c>
      <c r="V2400" s="68">
        <f t="shared" si="480"/>
        <v>463.25316505524859</v>
      </c>
      <c r="W2400" s="68">
        <f t="shared" si="481"/>
        <v>308.83544337016571</v>
      </c>
    </row>
    <row r="2401" spans="1:23" x14ac:dyDescent="0.25">
      <c r="A2401" s="1" t="s">
        <v>909</v>
      </c>
      <c r="B2401" s="1" t="s">
        <v>394</v>
      </c>
      <c r="C2401" s="1" t="s">
        <v>589</v>
      </c>
      <c r="D2401" s="1" t="s">
        <v>591</v>
      </c>
      <c r="E2401" s="1" t="s">
        <v>358</v>
      </c>
      <c r="F2401" s="62" t="str">
        <f t="shared" si="470"/>
        <v>64509</v>
      </c>
      <c r="G2401" s="255">
        <v>10620034</v>
      </c>
      <c r="H2401" s="1" t="s">
        <v>386</v>
      </c>
      <c r="I2401" s="61">
        <v>38</v>
      </c>
      <c r="J2401" s="61">
        <v>3</v>
      </c>
      <c r="K2401" s="61">
        <v>8</v>
      </c>
      <c r="L2401" s="69">
        <f t="shared" si="471"/>
        <v>1.1399999999999999</v>
      </c>
      <c r="M2401" s="69">
        <f t="shared" si="472"/>
        <v>3.04</v>
      </c>
      <c r="N2401" s="56">
        <f>INDEX(Rate_Chart!$A$1:$AK$127,MATCH(Data!J2401,Rate_Chart!$A$1:$A$127,0),MATCH(Data!K2401,Rate_Chart!$A$1:$AK$1,0))</f>
        <v>34.751112000000006</v>
      </c>
      <c r="O2401" s="57">
        <f t="shared" si="473"/>
        <v>1320.5422560000002</v>
      </c>
      <c r="P2401" s="58">
        <f t="shared" si="474"/>
        <v>417.01334400000002</v>
      </c>
      <c r="Q2401" s="58">
        <f t="shared" si="475"/>
        <v>278.00889599999999</v>
      </c>
      <c r="R2401" s="66">
        <f t="shared" si="476"/>
        <v>23.109489480000004</v>
      </c>
      <c r="S2401" s="64">
        <f t="shared" si="477"/>
        <v>142.5</v>
      </c>
      <c r="T2401" s="66">
        <f t="shared" si="478"/>
        <v>1486.1517454800003</v>
      </c>
      <c r="U2401" s="68">
        <f t="shared" si="479"/>
        <v>39.109256460000005</v>
      </c>
      <c r="V2401" s="68">
        <f t="shared" si="480"/>
        <v>469.31107752000003</v>
      </c>
      <c r="W2401" s="68">
        <f t="shared" si="481"/>
        <v>312.87405168000004</v>
      </c>
    </row>
    <row r="2402" spans="1:23" x14ac:dyDescent="0.25">
      <c r="A2402" s="1" t="s">
        <v>909</v>
      </c>
      <c r="B2402" s="1" t="s">
        <v>395</v>
      </c>
      <c r="C2402" s="1" t="s">
        <v>589</v>
      </c>
      <c r="D2402" s="1" t="s">
        <v>591</v>
      </c>
      <c r="E2402" s="1" t="s">
        <v>358</v>
      </c>
      <c r="F2402" s="62" t="str">
        <f t="shared" si="470"/>
        <v>64509</v>
      </c>
      <c r="G2402" s="255">
        <v>10620034</v>
      </c>
      <c r="H2402" s="1" t="s">
        <v>386</v>
      </c>
      <c r="I2402" s="61">
        <v>41</v>
      </c>
      <c r="J2402" s="61">
        <v>3</v>
      </c>
      <c r="K2402" s="61">
        <v>8</v>
      </c>
      <c r="L2402" s="69">
        <f t="shared" si="471"/>
        <v>1.23</v>
      </c>
      <c r="M2402" s="69">
        <f t="shared" si="472"/>
        <v>3.28</v>
      </c>
      <c r="N2402" s="56">
        <f>INDEX(Rate_Chart!$A$1:$AK$127,MATCH(Data!J2402,Rate_Chart!$A$1:$A$127,0),MATCH(Data!K2402,Rate_Chart!$A$1:$AK$1,0))</f>
        <v>34.751112000000006</v>
      </c>
      <c r="O2402" s="57">
        <f t="shared" si="473"/>
        <v>1424.7955920000002</v>
      </c>
      <c r="P2402" s="58">
        <f t="shared" si="474"/>
        <v>417.01334400000002</v>
      </c>
      <c r="Q2402" s="58">
        <f t="shared" si="475"/>
        <v>278.00889599999999</v>
      </c>
      <c r="R2402" s="66">
        <f t="shared" si="476"/>
        <v>24.933922860000006</v>
      </c>
      <c r="S2402" s="64">
        <f t="shared" si="477"/>
        <v>153.75</v>
      </c>
      <c r="T2402" s="66">
        <f t="shared" si="478"/>
        <v>1603.4795148600001</v>
      </c>
      <c r="U2402" s="68">
        <f t="shared" si="479"/>
        <v>39.109256460000005</v>
      </c>
      <c r="V2402" s="68">
        <f t="shared" si="480"/>
        <v>469.31107752000003</v>
      </c>
      <c r="W2402" s="68">
        <f t="shared" si="481"/>
        <v>312.87405168000004</v>
      </c>
    </row>
    <row r="2403" spans="1:23" x14ac:dyDescent="0.25">
      <c r="A2403" s="1" t="s">
        <v>910</v>
      </c>
      <c r="B2403" s="1" t="s">
        <v>394</v>
      </c>
      <c r="C2403" s="1" t="s">
        <v>589</v>
      </c>
      <c r="D2403" s="1" t="s">
        <v>591</v>
      </c>
      <c r="E2403" s="1" t="s">
        <v>358</v>
      </c>
      <c r="F2403" s="62" t="str">
        <f t="shared" si="470"/>
        <v>64509</v>
      </c>
      <c r="G2403" s="255">
        <v>10620034</v>
      </c>
      <c r="H2403" s="1" t="s">
        <v>385</v>
      </c>
      <c r="I2403" s="61">
        <v>6</v>
      </c>
      <c r="J2403" s="61">
        <v>6.3</v>
      </c>
      <c r="K2403" s="61">
        <v>8.8000000000000007</v>
      </c>
      <c r="L2403" s="69">
        <f t="shared" si="471"/>
        <v>0.37799999999999995</v>
      </c>
      <c r="M2403" s="69">
        <f t="shared" si="472"/>
        <v>0.52800000000000002</v>
      </c>
      <c r="N2403" s="56">
        <f>INDEX(Rate_Chart!$A$1:$AK$127,MATCH(Data!J2403,Rate_Chart!$A$1:$A$127,0),MATCH(Data!K2403,Rate_Chart!$A$1:$AK$1,0))</f>
        <v>52.078949999999999</v>
      </c>
      <c r="O2403" s="57">
        <f t="shared" si="473"/>
        <v>312.47370000000001</v>
      </c>
      <c r="P2403" s="58">
        <f t="shared" si="474"/>
        <v>428.04616438356163</v>
      </c>
      <c r="Q2403" s="58">
        <f t="shared" si="475"/>
        <v>285.36410958904111</v>
      </c>
      <c r="R2403" s="66">
        <f t="shared" si="476"/>
        <v>5.4682897500000003</v>
      </c>
      <c r="S2403" s="64">
        <f t="shared" si="477"/>
        <v>22.5</v>
      </c>
      <c r="T2403" s="66">
        <f t="shared" si="478"/>
        <v>340.44198975</v>
      </c>
      <c r="U2403" s="68">
        <f t="shared" si="479"/>
        <v>56.740331625000003</v>
      </c>
      <c r="V2403" s="68">
        <f t="shared" si="480"/>
        <v>466.35889006849317</v>
      </c>
      <c r="W2403" s="68">
        <f t="shared" si="481"/>
        <v>310.90592671232878</v>
      </c>
    </row>
    <row r="2404" spans="1:23" x14ac:dyDescent="0.25">
      <c r="A2404" s="1" t="s">
        <v>910</v>
      </c>
      <c r="B2404" s="1" t="s">
        <v>394</v>
      </c>
      <c r="C2404" s="1" t="s">
        <v>589</v>
      </c>
      <c r="D2404" s="1" t="s">
        <v>591</v>
      </c>
      <c r="E2404" s="1" t="s">
        <v>358</v>
      </c>
      <c r="F2404" s="62" t="str">
        <f t="shared" si="470"/>
        <v>64509</v>
      </c>
      <c r="G2404" s="255">
        <v>10620034</v>
      </c>
      <c r="H2404" s="1" t="s">
        <v>386</v>
      </c>
      <c r="I2404" s="61">
        <v>39</v>
      </c>
      <c r="J2404" s="61">
        <v>3</v>
      </c>
      <c r="K2404" s="61">
        <v>8</v>
      </c>
      <c r="L2404" s="69">
        <f t="shared" si="471"/>
        <v>1.17</v>
      </c>
      <c r="M2404" s="69">
        <f t="shared" si="472"/>
        <v>3.12</v>
      </c>
      <c r="N2404" s="56">
        <f>INDEX(Rate_Chart!$A$1:$AK$127,MATCH(Data!J2404,Rate_Chart!$A$1:$A$127,0),MATCH(Data!K2404,Rate_Chart!$A$1:$AK$1,0))</f>
        <v>34.751112000000006</v>
      </c>
      <c r="O2404" s="57">
        <f t="shared" si="473"/>
        <v>1355.2933680000003</v>
      </c>
      <c r="P2404" s="58">
        <f t="shared" si="474"/>
        <v>417.01334400000002</v>
      </c>
      <c r="Q2404" s="58">
        <f t="shared" si="475"/>
        <v>278.00889599999999</v>
      </c>
      <c r="R2404" s="66">
        <f t="shared" si="476"/>
        <v>23.71763394000001</v>
      </c>
      <c r="S2404" s="64">
        <f t="shared" si="477"/>
        <v>146.25</v>
      </c>
      <c r="T2404" s="66">
        <f t="shared" si="478"/>
        <v>1525.2610019400004</v>
      </c>
      <c r="U2404" s="68">
        <f t="shared" si="479"/>
        <v>39.109256460000012</v>
      </c>
      <c r="V2404" s="68">
        <f t="shared" si="480"/>
        <v>469.31107752000008</v>
      </c>
      <c r="W2404" s="68">
        <f t="shared" si="481"/>
        <v>312.87405168000004</v>
      </c>
    </row>
    <row r="2405" spans="1:23" x14ac:dyDescent="0.25">
      <c r="A2405" s="1" t="s">
        <v>910</v>
      </c>
      <c r="B2405" s="1" t="s">
        <v>395</v>
      </c>
      <c r="C2405" s="1" t="s">
        <v>589</v>
      </c>
      <c r="D2405" s="1" t="s">
        <v>591</v>
      </c>
      <c r="E2405" s="1" t="s">
        <v>358</v>
      </c>
      <c r="F2405" s="62" t="str">
        <f t="shared" si="470"/>
        <v>64509</v>
      </c>
      <c r="G2405" s="255">
        <v>10620034</v>
      </c>
      <c r="H2405" s="1" t="s">
        <v>386</v>
      </c>
      <c r="I2405" s="61">
        <v>35</v>
      </c>
      <c r="J2405" s="61">
        <v>3</v>
      </c>
      <c r="K2405" s="61">
        <v>8</v>
      </c>
      <c r="L2405" s="69">
        <f t="shared" si="471"/>
        <v>1.05</v>
      </c>
      <c r="M2405" s="69">
        <f t="shared" si="472"/>
        <v>2.8</v>
      </c>
      <c r="N2405" s="56">
        <f>INDEX(Rate_Chart!$A$1:$AK$127,MATCH(Data!J2405,Rate_Chart!$A$1:$A$127,0),MATCH(Data!K2405,Rate_Chart!$A$1:$AK$1,0))</f>
        <v>34.751112000000006</v>
      </c>
      <c r="O2405" s="57">
        <f t="shared" si="473"/>
        <v>1216.2889200000002</v>
      </c>
      <c r="P2405" s="58">
        <f t="shared" si="474"/>
        <v>417.01334400000002</v>
      </c>
      <c r="Q2405" s="58">
        <f t="shared" si="475"/>
        <v>278.00889599999999</v>
      </c>
      <c r="R2405" s="66">
        <f t="shared" si="476"/>
        <v>21.285056100000006</v>
      </c>
      <c r="S2405" s="64">
        <f t="shared" si="477"/>
        <v>131.25</v>
      </c>
      <c r="T2405" s="66">
        <f t="shared" si="478"/>
        <v>1368.8239761000002</v>
      </c>
      <c r="U2405" s="68">
        <f t="shared" si="479"/>
        <v>39.109256460000005</v>
      </c>
      <c r="V2405" s="68">
        <f t="shared" si="480"/>
        <v>469.31107752000003</v>
      </c>
      <c r="W2405" s="68">
        <f t="shared" si="481"/>
        <v>312.87405168000004</v>
      </c>
    </row>
    <row r="2406" spans="1:23" x14ac:dyDescent="0.25">
      <c r="A2406" s="1" t="s">
        <v>911</v>
      </c>
      <c r="B2406" s="1" t="s">
        <v>394</v>
      </c>
      <c r="C2406" s="1" t="s">
        <v>589</v>
      </c>
      <c r="D2406" s="1" t="s">
        <v>591</v>
      </c>
      <c r="E2406" s="1" t="s">
        <v>358</v>
      </c>
      <c r="F2406" s="62" t="str">
        <f t="shared" si="470"/>
        <v>64509</v>
      </c>
      <c r="G2406" s="255">
        <v>10620034</v>
      </c>
      <c r="H2406" s="1" t="s">
        <v>385</v>
      </c>
      <c r="I2406" s="61">
        <v>7</v>
      </c>
      <c r="J2406" s="61">
        <v>5.8</v>
      </c>
      <c r="K2406" s="61">
        <v>8.6</v>
      </c>
      <c r="L2406" s="69">
        <f t="shared" si="471"/>
        <v>0.40600000000000003</v>
      </c>
      <c r="M2406" s="69">
        <f t="shared" si="472"/>
        <v>0.60199999999999998</v>
      </c>
      <c r="N2406" s="56">
        <f>INDEX(Rate_Chart!$A$1:$AK$127,MATCH(Data!J2406,Rate_Chart!$A$1:$A$127,0),MATCH(Data!K2406,Rate_Chart!$A$1:$AK$1,0))</f>
        <v>47.461399999999998</v>
      </c>
      <c r="O2406" s="57">
        <f t="shared" si="473"/>
        <v>332.22979999999995</v>
      </c>
      <c r="P2406" s="58">
        <f t="shared" si="474"/>
        <v>411.51502890173413</v>
      </c>
      <c r="Q2406" s="58">
        <f t="shared" si="475"/>
        <v>274.34335260115608</v>
      </c>
      <c r="R2406" s="66">
        <f t="shared" si="476"/>
        <v>5.8140215</v>
      </c>
      <c r="S2406" s="64">
        <f t="shared" si="477"/>
        <v>26.25</v>
      </c>
      <c r="T2406" s="66">
        <f t="shared" si="478"/>
        <v>364.29382149999998</v>
      </c>
      <c r="U2406" s="68">
        <f t="shared" si="479"/>
        <v>52.041974499999995</v>
      </c>
      <c r="V2406" s="68">
        <f t="shared" si="480"/>
        <v>451.23099277456652</v>
      </c>
      <c r="W2406" s="68">
        <f t="shared" si="481"/>
        <v>300.82066184971103</v>
      </c>
    </row>
    <row r="2407" spans="1:23" x14ac:dyDescent="0.25">
      <c r="A2407" s="1" t="s">
        <v>911</v>
      </c>
      <c r="B2407" s="1" t="s">
        <v>394</v>
      </c>
      <c r="C2407" s="1" t="s">
        <v>589</v>
      </c>
      <c r="D2407" s="1" t="s">
        <v>591</v>
      </c>
      <c r="E2407" s="1" t="s">
        <v>358</v>
      </c>
      <c r="F2407" s="62" t="str">
        <f t="shared" si="470"/>
        <v>64509</v>
      </c>
      <c r="G2407" s="255">
        <v>10620034</v>
      </c>
      <c r="H2407" s="1" t="s">
        <v>386</v>
      </c>
      <c r="I2407" s="61">
        <v>37</v>
      </c>
      <c r="J2407" s="61">
        <v>3</v>
      </c>
      <c r="K2407" s="61">
        <v>8</v>
      </c>
      <c r="L2407" s="69">
        <f t="shared" si="471"/>
        <v>1.1100000000000001</v>
      </c>
      <c r="M2407" s="69">
        <f t="shared" si="472"/>
        <v>2.96</v>
      </c>
      <c r="N2407" s="56">
        <f>INDEX(Rate_Chart!$A$1:$AK$127,MATCH(Data!J2407,Rate_Chart!$A$1:$A$127,0),MATCH(Data!K2407,Rate_Chart!$A$1:$AK$1,0))</f>
        <v>34.751112000000006</v>
      </c>
      <c r="O2407" s="57">
        <f t="shared" si="473"/>
        <v>1285.7911440000003</v>
      </c>
      <c r="P2407" s="58">
        <f t="shared" si="474"/>
        <v>417.01334400000002</v>
      </c>
      <c r="Q2407" s="58">
        <f t="shared" si="475"/>
        <v>278.00889599999999</v>
      </c>
      <c r="R2407" s="66">
        <f t="shared" si="476"/>
        <v>22.501345020000006</v>
      </c>
      <c r="S2407" s="64">
        <f t="shared" si="477"/>
        <v>138.75</v>
      </c>
      <c r="T2407" s="66">
        <f t="shared" si="478"/>
        <v>1447.0424890200002</v>
      </c>
      <c r="U2407" s="68">
        <f t="shared" si="479"/>
        <v>39.109256460000005</v>
      </c>
      <c r="V2407" s="68">
        <f t="shared" si="480"/>
        <v>469.31107752000003</v>
      </c>
      <c r="W2407" s="68">
        <f t="shared" si="481"/>
        <v>312.87405168000004</v>
      </c>
    </row>
    <row r="2408" spans="1:23" x14ac:dyDescent="0.25">
      <c r="A2408" s="1" t="s">
        <v>911</v>
      </c>
      <c r="B2408" s="1" t="s">
        <v>395</v>
      </c>
      <c r="C2408" s="1" t="s">
        <v>589</v>
      </c>
      <c r="D2408" s="1" t="s">
        <v>591</v>
      </c>
      <c r="E2408" s="1" t="s">
        <v>358</v>
      </c>
      <c r="F2408" s="62" t="str">
        <f t="shared" si="470"/>
        <v>64509</v>
      </c>
      <c r="G2408" s="255">
        <v>10620034</v>
      </c>
      <c r="H2408" s="1" t="s">
        <v>386</v>
      </c>
      <c r="I2408" s="61">
        <v>46</v>
      </c>
      <c r="J2408" s="61">
        <v>3.3</v>
      </c>
      <c r="K2408" s="61">
        <v>8</v>
      </c>
      <c r="L2408" s="69">
        <f t="shared" si="471"/>
        <v>1.5179999999999998</v>
      </c>
      <c r="M2408" s="69">
        <f t="shared" si="472"/>
        <v>3.68</v>
      </c>
      <c r="N2408" s="56">
        <f>INDEX(Rate_Chart!$A$1:$AK$127,MATCH(Data!J2408,Rate_Chart!$A$1:$A$127,0),MATCH(Data!K2408,Rate_Chart!$A$1:$AK$1,0))</f>
        <v>36.002112000000004</v>
      </c>
      <c r="O2408" s="57">
        <f t="shared" si="473"/>
        <v>1656.0971520000003</v>
      </c>
      <c r="P2408" s="58">
        <f t="shared" si="474"/>
        <v>417.01288030888031</v>
      </c>
      <c r="Q2408" s="58">
        <f t="shared" si="475"/>
        <v>278.00858687258687</v>
      </c>
      <c r="R2408" s="66">
        <f t="shared" si="476"/>
        <v>28.981700160000006</v>
      </c>
      <c r="S2408" s="64">
        <f t="shared" si="477"/>
        <v>172.5</v>
      </c>
      <c r="T2408" s="66">
        <f t="shared" si="478"/>
        <v>1857.5788521600002</v>
      </c>
      <c r="U2408" s="68">
        <f t="shared" si="479"/>
        <v>40.382148960000002</v>
      </c>
      <c r="V2408" s="68">
        <f t="shared" si="480"/>
        <v>467.74689915057911</v>
      </c>
      <c r="W2408" s="68">
        <f t="shared" si="481"/>
        <v>311.83126610038607</v>
      </c>
    </row>
    <row r="2409" spans="1:23" x14ac:dyDescent="0.25">
      <c r="A2409" s="1" t="s">
        <v>912</v>
      </c>
      <c r="B2409" s="1" t="s">
        <v>394</v>
      </c>
      <c r="C2409" s="1" t="s">
        <v>589</v>
      </c>
      <c r="D2409" s="1" t="s">
        <v>591</v>
      </c>
      <c r="E2409" s="1" t="s">
        <v>358</v>
      </c>
      <c r="F2409" s="62" t="str">
        <f t="shared" si="470"/>
        <v>64509</v>
      </c>
      <c r="G2409" s="255">
        <v>10620034</v>
      </c>
      <c r="H2409" s="1" t="s">
        <v>385</v>
      </c>
      <c r="I2409" s="61">
        <v>12</v>
      </c>
      <c r="J2409" s="61">
        <v>6.3</v>
      </c>
      <c r="K2409" s="61">
        <v>8.6</v>
      </c>
      <c r="L2409" s="69">
        <f t="shared" si="471"/>
        <v>0.75599999999999989</v>
      </c>
      <c r="M2409" s="69">
        <f t="shared" si="472"/>
        <v>1.0319999999999998</v>
      </c>
      <c r="N2409" s="56">
        <f>INDEX(Rate_Chart!$A$1:$AK$127,MATCH(Data!J2409,Rate_Chart!$A$1:$A$127,0),MATCH(Data!K2409,Rate_Chart!$A$1:$AK$1,0))</f>
        <v>51.552899999999994</v>
      </c>
      <c r="O2409" s="57">
        <f t="shared" si="473"/>
        <v>618.63479999999993</v>
      </c>
      <c r="P2409" s="58">
        <f t="shared" si="474"/>
        <v>428.41745152354571</v>
      </c>
      <c r="Q2409" s="58">
        <f t="shared" si="475"/>
        <v>285.61163434903045</v>
      </c>
      <c r="R2409" s="66">
        <f t="shared" si="476"/>
        <v>10.826108999999999</v>
      </c>
      <c r="S2409" s="64">
        <f t="shared" si="477"/>
        <v>45</v>
      </c>
      <c r="T2409" s="66">
        <f t="shared" si="478"/>
        <v>674.4609089999999</v>
      </c>
      <c r="U2409" s="68">
        <f t="shared" si="479"/>
        <v>56.205075749999992</v>
      </c>
      <c r="V2409" s="68">
        <f t="shared" si="480"/>
        <v>467.07819182825483</v>
      </c>
      <c r="W2409" s="68">
        <f t="shared" si="481"/>
        <v>311.38546121883655</v>
      </c>
    </row>
    <row r="2410" spans="1:23" x14ac:dyDescent="0.25">
      <c r="A2410" s="1" t="s">
        <v>912</v>
      </c>
      <c r="B2410" s="1" t="s">
        <v>394</v>
      </c>
      <c r="C2410" s="1" t="s">
        <v>589</v>
      </c>
      <c r="D2410" s="1" t="s">
        <v>591</v>
      </c>
      <c r="E2410" s="1" t="s">
        <v>358</v>
      </c>
      <c r="F2410" s="62" t="str">
        <f t="shared" si="470"/>
        <v>64509</v>
      </c>
      <c r="G2410" s="255">
        <v>10620034</v>
      </c>
      <c r="H2410" s="1" t="s">
        <v>386</v>
      </c>
      <c r="I2410" s="61">
        <v>38</v>
      </c>
      <c r="J2410" s="61">
        <v>3</v>
      </c>
      <c r="K2410" s="61">
        <v>8</v>
      </c>
      <c r="L2410" s="69">
        <f t="shared" si="471"/>
        <v>1.1399999999999999</v>
      </c>
      <c r="M2410" s="69">
        <f t="shared" si="472"/>
        <v>3.04</v>
      </c>
      <c r="N2410" s="56">
        <f>INDEX(Rate_Chart!$A$1:$AK$127,MATCH(Data!J2410,Rate_Chart!$A$1:$A$127,0),MATCH(Data!K2410,Rate_Chart!$A$1:$AK$1,0))</f>
        <v>34.751112000000006</v>
      </c>
      <c r="O2410" s="57">
        <f t="shared" si="473"/>
        <v>1320.5422560000002</v>
      </c>
      <c r="P2410" s="58">
        <f t="shared" si="474"/>
        <v>417.01334400000002</v>
      </c>
      <c r="Q2410" s="58">
        <f t="shared" si="475"/>
        <v>278.00889599999999</v>
      </c>
      <c r="R2410" s="66">
        <f t="shared" si="476"/>
        <v>23.109489480000004</v>
      </c>
      <c r="S2410" s="64">
        <f t="shared" si="477"/>
        <v>142.5</v>
      </c>
      <c r="T2410" s="66">
        <f t="shared" si="478"/>
        <v>1486.1517454800003</v>
      </c>
      <c r="U2410" s="68">
        <f t="shared" si="479"/>
        <v>39.109256460000005</v>
      </c>
      <c r="V2410" s="68">
        <f t="shared" si="480"/>
        <v>469.31107752000003</v>
      </c>
      <c r="W2410" s="68">
        <f t="shared" si="481"/>
        <v>312.87405168000004</v>
      </c>
    </row>
    <row r="2411" spans="1:23" x14ac:dyDescent="0.25">
      <c r="A2411" s="1" t="s">
        <v>912</v>
      </c>
      <c r="B2411" s="1" t="s">
        <v>395</v>
      </c>
      <c r="C2411" s="1" t="s">
        <v>589</v>
      </c>
      <c r="D2411" s="1" t="s">
        <v>591</v>
      </c>
      <c r="E2411" s="1" t="s">
        <v>358</v>
      </c>
      <c r="F2411" s="62" t="str">
        <f t="shared" si="470"/>
        <v>64509</v>
      </c>
      <c r="G2411" s="255">
        <v>10620034</v>
      </c>
      <c r="H2411" s="1" t="s">
        <v>386</v>
      </c>
      <c r="I2411" s="61">
        <v>44</v>
      </c>
      <c r="J2411" s="61">
        <v>3.2</v>
      </c>
      <c r="K2411" s="61">
        <v>8</v>
      </c>
      <c r="L2411" s="69">
        <f t="shared" si="471"/>
        <v>1.4080000000000001</v>
      </c>
      <c r="M2411" s="69">
        <f t="shared" si="472"/>
        <v>3.52</v>
      </c>
      <c r="N2411" s="56">
        <f>INDEX(Rate_Chart!$A$1:$AK$127,MATCH(Data!J2411,Rate_Chart!$A$1:$A$127,0),MATCH(Data!K2411,Rate_Chart!$A$1:$AK$1,0))</f>
        <v>35.585112000000002</v>
      </c>
      <c r="O2411" s="57">
        <f t="shared" si="473"/>
        <v>1565.7449280000001</v>
      </c>
      <c r="P2411" s="58">
        <f t="shared" si="474"/>
        <v>417.01303124999998</v>
      </c>
      <c r="Q2411" s="58">
        <f t="shared" si="475"/>
        <v>278.00868750000001</v>
      </c>
      <c r="R2411" s="66">
        <f t="shared" si="476"/>
        <v>27.400536240000005</v>
      </c>
      <c r="S2411" s="64">
        <f t="shared" si="477"/>
        <v>165</v>
      </c>
      <c r="T2411" s="66">
        <f t="shared" si="478"/>
        <v>1758.1454642400001</v>
      </c>
      <c r="U2411" s="68">
        <f t="shared" si="479"/>
        <v>39.957851460000001</v>
      </c>
      <c r="V2411" s="68">
        <f t="shared" si="480"/>
        <v>468.25607179687495</v>
      </c>
      <c r="W2411" s="68">
        <f t="shared" si="481"/>
        <v>312.17071453124998</v>
      </c>
    </row>
    <row r="2412" spans="1:23" x14ac:dyDescent="0.25">
      <c r="A2412" s="1" t="s">
        <v>913</v>
      </c>
      <c r="B2412" s="1" t="s">
        <v>394</v>
      </c>
      <c r="C2412" s="1" t="s">
        <v>589</v>
      </c>
      <c r="D2412" s="1" t="s">
        <v>591</v>
      </c>
      <c r="E2412" s="1" t="s">
        <v>358</v>
      </c>
      <c r="F2412" s="62" t="str">
        <f t="shared" si="470"/>
        <v>64509</v>
      </c>
      <c r="G2412" s="255">
        <v>10620034</v>
      </c>
      <c r="H2412" s="1" t="s">
        <v>385</v>
      </c>
      <c r="I2412" s="61">
        <v>16</v>
      </c>
      <c r="J2412" s="61">
        <v>6.5</v>
      </c>
      <c r="K2412" s="61">
        <v>8.6</v>
      </c>
      <c r="L2412" s="69">
        <f t="shared" si="471"/>
        <v>1.04</v>
      </c>
      <c r="M2412" s="69">
        <f t="shared" si="472"/>
        <v>1.3759999999999999</v>
      </c>
      <c r="N2412" s="56">
        <f>INDEX(Rate_Chart!$A$1:$AK$127,MATCH(Data!J2412,Rate_Chart!$A$1:$A$127,0),MATCH(Data!K2412,Rate_Chart!$A$1:$AK$1,0))</f>
        <v>53.189499999999995</v>
      </c>
      <c r="O2412" s="57">
        <f t="shared" si="473"/>
        <v>851.03199999999993</v>
      </c>
      <c r="P2412" s="58">
        <f t="shared" si="474"/>
        <v>434.79155313351498</v>
      </c>
      <c r="Q2412" s="58">
        <f t="shared" si="475"/>
        <v>289.86103542234332</v>
      </c>
      <c r="R2412" s="66">
        <f t="shared" si="476"/>
        <v>14.89306</v>
      </c>
      <c r="S2412" s="64">
        <f t="shared" si="477"/>
        <v>60</v>
      </c>
      <c r="T2412" s="66">
        <f t="shared" si="478"/>
        <v>925.92505999999992</v>
      </c>
      <c r="U2412" s="68">
        <f t="shared" si="479"/>
        <v>57.870316249999995</v>
      </c>
      <c r="V2412" s="68">
        <f t="shared" si="480"/>
        <v>473.05435626702996</v>
      </c>
      <c r="W2412" s="68">
        <f t="shared" si="481"/>
        <v>315.36957084468662</v>
      </c>
    </row>
    <row r="2413" spans="1:23" x14ac:dyDescent="0.25">
      <c r="A2413" s="1" t="s">
        <v>913</v>
      </c>
      <c r="B2413" s="1" t="s">
        <v>394</v>
      </c>
      <c r="C2413" s="1" t="s">
        <v>589</v>
      </c>
      <c r="D2413" s="1" t="s">
        <v>591</v>
      </c>
      <c r="E2413" s="1" t="s">
        <v>358</v>
      </c>
      <c r="F2413" s="62" t="str">
        <f t="shared" si="470"/>
        <v>64509</v>
      </c>
      <c r="G2413" s="255">
        <v>10620034</v>
      </c>
      <c r="H2413" s="1" t="s">
        <v>386</v>
      </c>
      <c r="I2413" s="61">
        <v>48</v>
      </c>
      <c r="J2413" s="61">
        <v>3</v>
      </c>
      <c r="K2413" s="61">
        <v>8</v>
      </c>
      <c r="L2413" s="69">
        <f t="shared" si="471"/>
        <v>1.44</v>
      </c>
      <c r="M2413" s="69">
        <f t="shared" si="472"/>
        <v>3.84</v>
      </c>
      <c r="N2413" s="56">
        <f>INDEX(Rate_Chart!$A$1:$AK$127,MATCH(Data!J2413,Rate_Chart!$A$1:$A$127,0),MATCH(Data!K2413,Rate_Chart!$A$1:$AK$1,0))</f>
        <v>34.751112000000006</v>
      </c>
      <c r="O2413" s="57">
        <f t="shared" si="473"/>
        <v>1668.0533760000003</v>
      </c>
      <c r="P2413" s="58">
        <f t="shared" si="474"/>
        <v>417.01334400000002</v>
      </c>
      <c r="Q2413" s="58">
        <f t="shared" si="475"/>
        <v>278.00889599999999</v>
      </c>
      <c r="R2413" s="66">
        <f t="shared" si="476"/>
        <v>29.190934080000009</v>
      </c>
      <c r="S2413" s="64">
        <f t="shared" si="477"/>
        <v>180</v>
      </c>
      <c r="T2413" s="66">
        <f t="shared" si="478"/>
        <v>1877.2443100800003</v>
      </c>
      <c r="U2413" s="68">
        <f t="shared" si="479"/>
        <v>39.109256460000005</v>
      </c>
      <c r="V2413" s="68">
        <f t="shared" si="480"/>
        <v>469.31107752000003</v>
      </c>
      <c r="W2413" s="68">
        <f t="shared" si="481"/>
        <v>312.87405168000004</v>
      </c>
    </row>
    <row r="2414" spans="1:23" x14ac:dyDescent="0.25">
      <c r="A2414" s="1" t="s">
        <v>913</v>
      </c>
      <c r="B2414" s="1" t="s">
        <v>395</v>
      </c>
      <c r="C2414" s="1" t="s">
        <v>589</v>
      </c>
      <c r="D2414" s="1" t="s">
        <v>591</v>
      </c>
      <c r="E2414" s="1" t="s">
        <v>358</v>
      </c>
      <c r="F2414" s="62" t="str">
        <f t="shared" si="470"/>
        <v>64509</v>
      </c>
      <c r="G2414" s="255">
        <v>10620034</v>
      </c>
      <c r="H2414" s="1" t="s">
        <v>386</v>
      </c>
      <c r="I2414" s="61">
        <v>41</v>
      </c>
      <c r="J2414" s="61">
        <v>3.3</v>
      </c>
      <c r="K2414" s="61">
        <v>8</v>
      </c>
      <c r="L2414" s="69">
        <f t="shared" si="471"/>
        <v>1.3529999999999998</v>
      </c>
      <c r="M2414" s="69">
        <f t="shared" si="472"/>
        <v>3.28</v>
      </c>
      <c r="N2414" s="56">
        <f>INDEX(Rate_Chart!$A$1:$AK$127,MATCH(Data!J2414,Rate_Chart!$A$1:$A$127,0),MATCH(Data!K2414,Rate_Chart!$A$1:$AK$1,0))</f>
        <v>36.002112000000004</v>
      </c>
      <c r="O2414" s="57">
        <f t="shared" si="473"/>
        <v>1476.0865920000001</v>
      </c>
      <c r="P2414" s="58">
        <f t="shared" si="474"/>
        <v>417.01288030888031</v>
      </c>
      <c r="Q2414" s="58">
        <f t="shared" si="475"/>
        <v>278.00858687258687</v>
      </c>
      <c r="R2414" s="66">
        <f t="shared" si="476"/>
        <v>25.831515360000004</v>
      </c>
      <c r="S2414" s="64">
        <f t="shared" si="477"/>
        <v>153.75</v>
      </c>
      <c r="T2414" s="66">
        <f t="shared" si="478"/>
        <v>1655.66810736</v>
      </c>
      <c r="U2414" s="68">
        <f t="shared" si="479"/>
        <v>40.382148960000002</v>
      </c>
      <c r="V2414" s="68">
        <f t="shared" si="480"/>
        <v>467.74689915057911</v>
      </c>
      <c r="W2414" s="68">
        <f t="shared" si="481"/>
        <v>311.83126610038607</v>
      </c>
    </row>
    <row r="2415" spans="1:23" x14ac:dyDescent="0.25">
      <c r="A2415" s="1" t="s">
        <v>914</v>
      </c>
      <c r="B2415" s="1" t="s">
        <v>394</v>
      </c>
      <c r="C2415" s="1" t="s">
        <v>589</v>
      </c>
      <c r="D2415" s="1" t="s">
        <v>591</v>
      </c>
      <c r="E2415" s="1" t="s">
        <v>358</v>
      </c>
      <c r="F2415" s="62" t="str">
        <f t="shared" si="470"/>
        <v>64509</v>
      </c>
      <c r="G2415" s="255">
        <v>10620034</v>
      </c>
      <c r="H2415" s="1" t="s">
        <v>385</v>
      </c>
      <c r="I2415" s="61">
        <v>15</v>
      </c>
      <c r="J2415" s="61">
        <v>6</v>
      </c>
      <c r="K2415" s="61">
        <v>8.8000000000000007</v>
      </c>
      <c r="L2415" s="69">
        <f t="shared" si="471"/>
        <v>0.9</v>
      </c>
      <c r="M2415" s="69">
        <f t="shared" si="472"/>
        <v>1.32</v>
      </c>
      <c r="N2415" s="56">
        <f>INDEX(Rate_Chart!$A$1:$AK$127,MATCH(Data!J2415,Rate_Chart!$A$1:$A$127,0),MATCH(Data!K2415,Rate_Chart!$A$1:$AK$1,0))</f>
        <v>49.599000000000004</v>
      </c>
      <c r="O2415" s="57">
        <f t="shared" si="473"/>
        <v>743.98500000000001</v>
      </c>
      <c r="P2415" s="58">
        <f t="shared" si="474"/>
        <v>417.96910112359552</v>
      </c>
      <c r="Q2415" s="58">
        <f t="shared" si="475"/>
        <v>278.64606741573033</v>
      </c>
      <c r="R2415" s="66">
        <f t="shared" si="476"/>
        <v>13.019737500000002</v>
      </c>
      <c r="S2415" s="64">
        <f t="shared" si="477"/>
        <v>56.25</v>
      </c>
      <c r="T2415" s="66">
        <f t="shared" si="478"/>
        <v>813.25473750000003</v>
      </c>
      <c r="U2415" s="68">
        <f t="shared" si="479"/>
        <v>54.2169825</v>
      </c>
      <c r="V2415" s="68">
        <f t="shared" si="480"/>
        <v>456.88468398876404</v>
      </c>
      <c r="W2415" s="68">
        <f t="shared" si="481"/>
        <v>304.58978932584267</v>
      </c>
    </row>
    <row r="2416" spans="1:23" x14ac:dyDescent="0.25">
      <c r="A2416" s="1" t="s">
        <v>914</v>
      </c>
      <c r="B2416" s="1" t="s">
        <v>394</v>
      </c>
      <c r="C2416" s="1" t="s">
        <v>589</v>
      </c>
      <c r="D2416" s="1" t="s">
        <v>591</v>
      </c>
      <c r="E2416" s="1" t="s">
        <v>358</v>
      </c>
      <c r="F2416" s="62" t="str">
        <f t="shared" si="470"/>
        <v>64509</v>
      </c>
      <c r="G2416" s="255">
        <v>10620034</v>
      </c>
      <c r="H2416" s="1" t="s">
        <v>386</v>
      </c>
      <c r="I2416" s="61">
        <v>36</v>
      </c>
      <c r="J2416" s="61">
        <v>3</v>
      </c>
      <c r="K2416" s="61">
        <v>8</v>
      </c>
      <c r="L2416" s="69">
        <f t="shared" si="471"/>
        <v>1.08</v>
      </c>
      <c r="M2416" s="69">
        <f t="shared" si="472"/>
        <v>2.88</v>
      </c>
      <c r="N2416" s="56">
        <f>INDEX(Rate_Chart!$A$1:$AK$127,MATCH(Data!J2416,Rate_Chart!$A$1:$A$127,0),MATCH(Data!K2416,Rate_Chart!$A$1:$AK$1,0))</f>
        <v>34.751112000000006</v>
      </c>
      <c r="O2416" s="57">
        <f t="shared" si="473"/>
        <v>1251.0400320000003</v>
      </c>
      <c r="P2416" s="58">
        <f t="shared" si="474"/>
        <v>417.01334400000002</v>
      </c>
      <c r="Q2416" s="58">
        <f t="shared" si="475"/>
        <v>278.00889599999999</v>
      </c>
      <c r="R2416" s="66">
        <f t="shared" si="476"/>
        <v>21.893200560000007</v>
      </c>
      <c r="S2416" s="64">
        <f t="shared" si="477"/>
        <v>135</v>
      </c>
      <c r="T2416" s="66">
        <f t="shared" si="478"/>
        <v>1407.9332325600003</v>
      </c>
      <c r="U2416" s="68">
        <f t="shared" si="479"/>
        <v>39.109256460000012</v>
      </c>
      <c r="V2416" s="68">
        <f t="shared" si="480"/>
        <v>469.31107752000008</v>
      </c>
      <c r="W2416" s="68">
        <f t="shared" si="481"/>
        <v>312.87405168000004</v>
      </c>
    </row>
    <row r="2417" spans="1:23" x14ac:dyDescent="0.25">
      <c r="A2417" s="1" t="s">
        <v>914</v>
      </c>
      <c r="B2417" s="1" t="s">
        <v>395</v>
      </c>
      <c r="C2417" s="1" t="s">
        <v>589</v>
      </c>
      <c r="D2417" s="1" t="s">
        <v>591</v>
      </c>
      <c r="E2417" s="1" t="s">
        <v>358</v>
      </c>
      <c r="F2417" s="62" t="str">
        <f t="shared" si="470"/>
        <v>64509</v>
      </c>
      <c r="G2417" s="255">
        <v>10620034</v>
      </c>
      <c r="H2417" s="1" t="s">
        <v>386</v>
      </c>
      <c r="I2417" s="61">
        <v>46</v>
      </c>
      <c r="J2417" s="61">
        <v>3.3</v>
      </c>
      <c r="K2417" s="61">
        <v>8.1</v>
      </c>
      <c r="L2417" s="69">
        <f t="shared" si="471"/>
        <v>1.5179999999999998</v>
      </c>
      <c r="M2417" s="69">
        <f t="shared" si="472"/>
        <v>3.7259999999999995</v>
      </c>
      <c r="N2417" s="56">
        <f>INDEX(Rate_Chart!$A$1:$AK$127,MATCH(Data!J2417,Rate_Chart!$A$1:$A$127,0),MATCH(Data!K2417,Rate_Chart!$A$1:$AK$1,0))</f>
        <v>36.280125900000002</v>
      </c>
      <c r="O2417" s="57">
        <f t="shared" si="473"/>
        <v>1668.8857914</v>
      </c>
      <c r="P2417" s="58">
        <f t="shared" si="474"/>
        <v>417.0129413793104</v>
      </c>
      <c r="Q2417" s="58">
        <f t="shared" si="475"/>
        <v>278.00862758620696</v>
      </c>
      <c r="R2417" s="66">
        <f t="shared" si="476"/>
        <v>29.205501349500004</v>
      </c>
      <c r="S2417" s="64">
        <f t="shared" si="477"/>
        <v>172.5</v>
      </c>
      <c r="T2417" s="66">
        <f t="shared" si="478"/>
        <v>1870.5912927495001</v>
      </c>
      <c r="U2417" s="68">
        <f t="shared" si="479"/>
        <v>40.665028103250002</v>
      </c>
      <c r="V2417" s="68">
        <f t="shared" si="480"/>
        <v>467.4141161293104</v>
      </c>
      <c r="W2417" s="68">
        <f t="shared" si="481"/>
        <v>311.6094107528736</v>
      </c>
    </row>
    <row r="2418" spans="1:23" x14ac:dyDescent="0.25">
      <c r="A2418" s="1" t="s">
        <v>915</v>
      </c>
      <c r="B2418" s="1" t="s">
        <v>394</v>
      </c>
      <c r="C2418" s="1" t="s">
        <v>589</v>
      </c>
      <c r="D2418" s="1" t="s">
        <v>591</v>
      </c>
      <c r="E2418" s="1" t="s">
        <v>358</v>
      </c>
      <c r="F2418" s="62" t="str">
        <f t="shared" si="470"/>
        <v>64509</v>
      </c>
      <c r="G2418" s="255">
        <v>10620034</v>
      </c>
      <c r="H2418" s="1" t="s">
        <v>386</v>
      </c>
      <c r="I2418" s="61">
        <v>28</v>
      </c>
      <c r="J2418" s="61">
        <v>3</v>
      </c>
      <c r="K2418" s="61">
        <v>8</v>
      </c>
      <c r="L2418" s="69">
        <f t="shared" si="471"/>
        <v>0.84</v>
      </c>
      <c r="M2418" s="69">
        <f t="shared" si="472"/>
        <v>2.2400000000000002</v>
      </c>
      <c r="N2418" s="56">
        <f>INDEX(Rate_Chart!$A$1:$AK$127,MATCH(Data!J2418,Rate_Chart!$A$1:$A$127,0),MATCH(Data!K2418,Rate_Chart!$A$1:$AK$1,0))</f>
        <v>34.751112000000006</v>
      </c>
      <c r="O2418" s="57">
        <f t="shared" si="473"/>
        <v>973.03113600000017</v>
      </c>
      <c r="P2418" s="58">
        <f t="shared" si="474"/>
        <v>417.01334400000002</v>
      </c>
      <c r="Q2418" s="58">
        <f t="shared" si="475"/>
        <v>278.00889599999999</v>
      </c>
      <c r="R2418" s="66">
        <f t="shared" si="476"/>
        <v>17.028044880000003</v>
      </c>
      <c r="S2418" s="64">
        <f t="shared" si="477"/>
        <v>105</v>
      </c>
      <c r="T2418" s="66">
        <f t="shared" si="478"/>
        <v>1095.0591808800002</v>
      </c>
      <c r="U2418" s="68">
        <f t="shared" si="479"/>
        <v>39.109256460000005</v>
      </c>
      <c r="V2418" s="68">
        <f t="shared" si="480"/>
        <v>469.31107752000003</v>
      </c>
      <c r="W2418" s="68">
        <f t="shared" si="481"/>
        <v>312.87405168000004</v>
      </c>
    </row>
    <row r="2419" spans="1:23" x14ac:dyDescent="0.25">
      <c r="A2419" s="1" t="s">
        <v>915</v>
      </c>
      <c r="B2419" s="1" t="s">
        <v>395</v>
      </c>
      <c r="C2419" s="1" t="s">
        <v>589</v>
      </c>
      <c r="D2419" s="1" t="s">
        <v>591</v>
      </c>
      <c r="E2419" s="1" t="s">
        <v>358</v>
      </c>
      <c r="F2419" s="62" t="str">
        <f t="shared" si="470"/>
        <v>64509</v>
      </c>
      <c r="G2419" s="255">
        <v>10620034</v>
      </c>
      <c r="H2419" s="1" t="s">
        <v>385</v>
      </c>
      <c r="I2419" s="61">
        <v>5</v>
      </c>
      <c r="J2419" s="61">
        <v>5.6</v>
      </c>
      <c r="K2419" s="61">
        <v>8.6</v>
      </c>
      <c r="L2419" s="69">
        <f t="shared" si="471"/>
        <v>0.28000000000000003</v>
      </c>
      <c r="M2419" s="69">
        <f t="shared" si="472"/>
        <v>0.43</v>
      </c>
      <c r="N2419" s="56">
        <f>INDEX(Rate_Chart!$A$1:$AK$127,MATCH(Data!J2419,Rate_Chart!$A$1:$A$127,0),MATCH(Data!K2419,Rate_Chart!$A$1:$AK$1,0))</f>
        <v>45.824799999999996</v>
      </c>
      <c r="O2419" s="57">
        <f t="shared" si="473"/>
        <v>229.12399999999997</v>
      </c>
      <c r="P2419" s="58">
        <f t="shared" si="474"/>
        <v>404.33647058823533</v>
      </c>
      <c r="Q2419" s="58">
        <f t="shared" si="475"/>
        <v>269.55764705882353</v>
      </c>
      <c r="R2419" s="66">
        <f t="shared" si="476"/>
        <v>4.0096699999999998</v>
      </c>
      <c r="S2419" s="64">
        <f t="shared" si="477"/>
        <v>18.75</v>
      </c>
      <c r="T2419" s="66">
        <f t="shared" si="478"/>
        <v>251.88366999999997</v>
      </c>
      <c r="U2419" s="68">
        <f t="shared" si="479"/>
        <v>50.376733999999992</v>
      </c>
      <c r="V2419" s="68">
        <f t="shared" si="480"/>
        <v>444.50059411764704</v>
      </c>
      <c r="W2419" s="68">
        <f t="shared" si="481"/>
        <v>296.33372941176469</v>
      </c>
    </row>
    <row r="2420" spans="1:23" x14ac:dyDescent="0.25">
      <c r="A2420" s="1" t="s">
        <v>915</v>
      </c>
      <c r="B2420" s="1" t="s">
        <v>395</v>
      </c>
      <c r="C2420" s="1" t="s">
        <v>589</v>
      </c>
      <c r="D2420" s="1" t="s">
        <v>591</v>
      </c>
      <c r="E2420" s="1" t="s">
        <v>358</v>
      </c>
      <c r="F2420" s="62" t="str">
        <f t="shared" si="470"/>
        <v>64509</v>
      </c>
      <c r="G2420" s="255">
        <v>10620034</v>
      </c>
      <c r="H2420" s="1" t="s">
        <v>386</v>
      </c>
      <c r="I2420" s="61">
        <v>40</v>
      </c>
      <c r="J2420" s="61">
        <v>3</v>
      </c>
      <c r="K2420" s="61">
        <v>8</v>
      </c>
      <c r="L2420" s="69">
        <f t="shared" si="471"/>
        <v>1.2</v>
      </c>
      <c r="M2420" s="69">
        <f t="shared" si="472"/>
        <v>3.2</v>
      </c>
      <c r="N2420" s="56">
        <f>INDEX(Rate_Chart!$A$1:$AK$127,MATCH(Data!J2420,Rate_Chart!$A$1:$A$127,0),MATCH(Data!K2420,Rate_Chart!$A$1:$AK$1,0))</f>
        <v>34.751112000000006</v>
      </c>
      <c r="O2420" s="57">
        <f t="shared" si="473"/>
        <v>1390.0444800000002</v>
      </c>
      <c r="P2420" s="58">
        <f t="shared" si="474"/>
        <v>417.01334400000002</v>
      </c>
      <c r="Q2420" s="58">
        <f t="shared" si="475"/>
        <v>278.00889599999999</v>
      </c>
      <c r="R2420" s="66">
        <f t="shared" si="476"/>
        <v>24.325778400000008</v>
      </c>
      <c r="S2420" s="64">
        <f t="shared" si="477"/>
        <v>150</v>
      </c>
      <c r="T2420" s="66">
        <f t="shared" si="478"/>
        <v>1564.3702584000002</v>
      </c>
      <c r="U2420" s="68">
        <f t="shared" si="479"/>
        <v>39.109256460000005</v>
      </c>
      <c r="V2420" s="68">
        <f t="shared" si="480"/>
        <v>469.31107752000003</v>
      </c>
      <c r="W2420" s="68">
        <f t="shared" si="481"/>
        <v>312.87405168000004</v>
      </c>
    </row>
    <row r="2421" spans="1:23" x14ac:dyDescent="0.25">
      <c r="A2421" s="1" t="s">
        <v>916</v>
      </c>
      <c r="B2421" s="1" t="s">
        <v>394</v>
      </c>
      <c r="C2421" s="1" t="s">
        <v>589</v>
      </c>
      <c r="D2421" s="1" t="s">
        <v>591</v>
      </c>
      <c r="E2421" s="1" t="s">
        <v>358</v>
      </c>
      <c r="F2421" s="62" t="str">
        <f t="shared" si="470"/>
        <v>64509</v>
      </c>
      <c r="G2421" s="255">
        <v>10620034</v>
      </c>
      <c r="H2421" s="1" t="s">
        <v>386</v>
      </c>
      <c r="I2421" s="61">
        <v>27</v>
      </c>
      <c r="J2421" s="61">
        <v>3</v>
      </c>
      <c r="K2421" s="61">
        <v>8</v>
      </c>
      <c r="L2421" s="69">
        <f t="shared" si="471"/>
        <v>0.81</v>
      </c>
      <c r="M2421" s="69">
        <f t="shared" si="472"/>
        <v>2.16</v>
      </c>
      <c r="N2421" s="56">
        <f>INDEX(Rate_Chart!$A$1:$AK$127,MATCH(Data!J2421,Rate_Chart!$A$1:$A$127,0),MATCH(Data!K2421,Rate_Chart!$A$1:$AK$1,0))</f>
        <v>34.751112000000006</v>
      </c>
      <c r="O2421" s="57">
        <f t="shared" si="473"/>
        <v>938.28002400000014</v>
      </c>
      <c r="P2421" s="58">
        <f t="shared" si="474"/>
        <v>417.01334400000002</v>
      </c>
      <c r="Q2421" s="58">
        <f t="shared" si="475"/>
        <v>278.00889599999999</v>
      </c>
      <c r="R2421" s="66">
        <f t="shared" si="476"/>
        <v>16.419900420000005</v>
      </c>
      <c r="S2421" s="64">
        <f t="shared" si="477"/>
        <v>101.25</v>
      </c>
      <c r="T2421" s="66">
        <f t="shared" si="478"/>
        <v>1055.9499244200001</v>
      </c>
      <c r="U2421" s="68">
        <f t="shared" si="479"/>
        <v>39.109256460000005</v>
      </c>
      <c r="V2421" s="68">
        <f t="shared" si="480"/>
        <v>469.31107752000003</v>
      </c>
      <c r="W2421" s="68">
        <f t="shared" si="481"/>
        <v>312.87405168000004</v>
      </c>
    </row>
    <row r="2422" spans="1:23" x14ac:dyDescent="0.25">
      <c r="A2422" s="1" t="s">
        <v>916</v>
      </c>
      <c r="B2422" s="1" t="s">
        <v>395</v>
      </c>
      <c r="C2422" s="1" t="s">
        <v>589</v>
      </c>
      <c r="D2422" s="1" t="s">
        <v>591</v>
      </c>
      <c r="E2422" s="1" t="s">
        <v>358</v>
      </c>
      <c r="F2422" s="62" t="str">
        <f t="shared" si="470"/>
        <v>64509</v>
      </c>
      <c r="G2422" s="255">
        <v>10620034</v>
      </c>
      <c r="H2422" s="1" t="s">
        <v>385</v>
      </c>
      <c r="I2422" s="61">
        <v>3</v>
      </c>
      <c r="J2422" s="61">
        <v>5.8</v>
      </c>
      <c r="K2422" s="61">
        <v>8.6</v>
      </c>
      <c r="L2422" s="69">
        <f t="shared" si="471"/>
        <v>0.17399999999999999</v>
      </c>
      <c r="M2422" s="69">
        <f t="shared" si="472"/>
        <v>0.25799999999999995</v>
      </c>
      <c r="N2422" s="56">
        <f>INDEX(Rate_Chart!$A$1:$AK$127,MATCH(Data!J2422,Rate_Chart!$A$1:$A$127,0),MATCH(Data!K2422,Rate_Chart!$A$1:$AK$1,0))</f>
        <v>47.461399999999998</v>
      </c>
      <c r="O2422" s="57">
        <f t="shared" si="473"/>
        <v>142.38419999999999</v>
      </c>
      <c r="P2422" s="58">
        <f t="shared" si="474"/>
        <v>411.51502890173413</v>
      </c>
      <c r="Q2422" s="58">
        <f t="shared" si="475"/>
        <v>274.34335260115608</v>
      </c>
      <c r="R2422" s="66">
        <f t="shared" si="476"/>
        <v>2.4917235</v>
      </c>
      <c r="S2422" s="64">
        <f t="shared" si="477"/>
        <v>11.25</v>
      </c>
      <c r="T2422" s="66">
        <f t="shared" si="478"/>
        <v>156.1259235</v>
      </c>
      <c r="U2422" s="68">
        <f t="shared" si="479"/>
        <v>52.041974500000002</v>
      </c>
      <c r="V2422" s="68">
        <f t="shared" si="480"/>
        <v>451.23099277456657</v>
      </c>
      <c r="W2422" s="68">
        <f t="shared" si="481"/>
        <v>300.82066184971103</v>
      </c>
    </row>
    <row r="2423" spans="1:23" x14ac:dyDescent="0.25">
      <c r="A2423" s="1" t="s">
        <v>916</v>
      </c>
      <c r="B2423" s="1" t="s">
        <v>395</v>
      </c>
      <c r="C2423" s="1" t="s">
        <v>589</v>
      </c>
      <c r="D2423" s="1" t="s">
        <v>591</v>
      </c>
      <c r="E2423" s="1" t="s">
        <v>358</v>
      </c>
      <c r="F2423" s="62" t="str">
        <f t="shared" si="470"/>
        <v>64509</v>
      </c>
      <c r="G2423" s="255">
        <v>10620034</v>
      </c>
      <c r="H2423" s="1" t="s">
        <v>386</v>
      </c>
      <c r="I2423" s="61">
        <v>39</v>
      </c>
      <c r="J2423" s="61">
        <v>3</v>
      </c>
      <c r="K2423" s="61">
        <v>8</v>
      </c>
      <c r="L2423" s="69">
        <f t="shared" si="471"/>
        <v>1.17</v>
      </c>
      <c r="M2423" s="69">
        <f t="shared" si="472"/>
        <v>3.12</v>
      </c>
      <c r="N2423" s="56">
        <f>INDEX(Rate_Chart!$A$1:$AK$127,MATCH(Data!J2423,Rate_Chart!$A$1:$A$127,0),MATCH(Data!K2423,Rate_Chart!$A$1:$AK$1,0))</f>
        <v>34.751112000000006</v>
      </c>
      <c r="O2423" s="57">
        <f t="shared" si="473"/>
        <v>1355.2933680000003</v>
      </c>
      <c r="P2423" s="58">
        <f t="shared" si="474"/>
        <v>417.01334400000002</v>
      </c>
      <c r="Q2423" s="58">
        <f t="shared" si="475"/>
        <v>278.00889599999999</v>
      </c>
      <c r="R2423" s="66">
        <f t="shared" si="476"/>
        <v>23.71763394000001</v>
      </c>
      <c r="S2423" s="64">
        <f t="shared" si="477"/>
        <v>146.25</v>
      </c>
      <c r="T2423" s="66">
        <f t="shared" si="478"/>
        <v>1525.2610019400004</v>
      </c>
      <c r="U2423" s="68">
        <f t="shared" si="479"/>
        <v>39.109256460000012</v>
      </c>
      <c r="V2423" s="68">
        <f t="shared" si="480"/>
        <v>469.31107752000008</v>
      </c>
      <c r="W2423" s="68">
        <f t="shared" si="481"/>
        <v>312.87405168000004</v>
      </c>
    </row>
    <row r="2424" spans="1:23" x14ac:dyDescent="0.25">
      <c r="A2424" s="1" t="s">
        <v>917</v>
      </c>
      <c r="B2424" s="1" t="s">
        <v>394</v>
      </c>
      <c r="C2424" s="1" t="s">
        <v>589</v>
      </c>
      <c r="D2424" s="1" t="s">
        <v>591</v>
      </c>
      <c r="E2424" s="1" t="s">
        <v>358</v>
      </c>
      <c r="F2424" s="62" t="str">
        <f t="shared" si="470"/>
        <v>64509</v>
      </c>
      <c r="G2424" s="255">
        <v>10620034</v>
      </c>
      <c r="H2424" s="1" t="s">
        <v>385</v>
      </c>
      <c r="I2424" s="61">
        <v>16</v>
      </c>
      <c r="J2424" s="61">
        <v>6.2</v>
      </c>
      <c r="K2424" s="61">
        <v>8.6</v>
      </c>
      <c r="L2424" s="69">
        <f t="shared" si="471"/>
        <v>0.99199999999999999</v>
      </c>
      <c r="M2424" s="69">
        <f t="shared" si="472"/>
        <v>1.3759999999999999</v>
      </c>
      <c r="N2424" s="56">
        <f>INDEX(Rate_Chart!$A$1:$AK$127,MATCH(Data!J2424,Rate_Chart!$A$1:$A$127,0),MATCH(Data!K2424,Rate_Chart!$A$1:$AK$1,0))</f>
        <v>50.7346</v>
      </c>
      <c r="O2424" s="57">
        <f t="shared" si="473"/>
        <v>811.75360000000001</v>
      </c>
      <c r="P2424" s="58">
        <f t="shared" si="474"/>
        <v>425.15027932960902</v>
      </c>
      <c r="Q2424" s="58">
        <f t="shared" si="475"/>
        <v>283.4335195530727</v>
      </c>
      <c r="R2424" s="66">
        <f t="shared" si="476"/>
        <v>14.205688000000002</v>
      </c>
      <c r="S2424" s="64">
        <f t="shared" si="477"/>
        <v>60</v>
      </c>
      <c r="T2424" s="66">
        <f t="shared" si="478"/>
        <v>885.95928800000002</v>
      </c>
      <c r="U2424" s="68">
        <f t="shared" si="479"/>
        <v>55.372455500000001</v>
      </c>
      <c r="V2424" s="68">
        <f t="shared" si="480"/>
        <v>464.01499022346377</v>
      </c>
      <c r="W2424" s="68">
        <f t="shared" si="481"/>
        <v>309.34332681564251</v>
      </c>
    </row>
    <row r="2425" spans="1:23" x14ac:dyDescent="0.25">
      <c r="A2425" s="1" t="s">
        <v>917</v>
      </c>
      <c r="B2425" s="1" t="s">
        <v>394</v>
      </c>
      <c r="C2425" s="1" t="s">
        <v>589</v>
      </c>
      <c r="D2425" s="1" t="s">
        <v>591</v>
      </c>
      <c r="E2425" s="1" t="s">
        <v>358</v>
      </c>
      <c r="F2425" s="62" t="str">
        <f t="shared" si="470"/>
        <v>64509</v>
      </c>
      <c r="G2425" s="255">
        <v>10620034</v>
      </c>
      <c r="H2425" s="1" t="s">
        <v>386</v>
      </c>
      <c r="I2425" s="61">
        <v>48</v>
      </c>
      <c r="J2425" s="61">
        <v>3</v>
      </c>
      <c r="K2425" s="61">
        <v>8</v>
      </c>
      <c r="L2425" s="69">
        <f t="shared" si="471"/>
        <v>1.44</v>
      </c>
      <c r="M2425" s="69">
        <f t="shared" si="472"/>
        <v>3.84</v>
      </c>
      <c r="N2425" s="56">
        <f>INDEX(Rate_Chart!$A$1:$AK$127,MATCH(Data!J2425,Rate_Chart!$A$1:$A$127,0),MATCH(Data!K2425,Rate_Chart!$A$1:$AK$1,0))</f>
        <v>34.751112000000006</v>
      </c>
      <c r="O2425" s="57">
        <f t="shared" si="473"/>
        <v>1668.0533760000003</v>
      </c>
      <c r="P2425" s="58">
        <f t="shared" si="474"/>
        <v>417.01334400000002</v>
      </c>
      <c r="Q2425" s="58">
        <f t="shared" si="475"/>
        <v>278.00889599999999</v>
      </c>
      <c r="R2425" s="66">
        <f t="shared" si="476"/>
        <v>29.190934080000009</v>
      </c>
      <c r="S2425" s="64">
        <f t="shared" si="477"/>
        <v>180</v>
      </c>
      <c r="T2425" s="66">
        <f t="shared" si="478"/>
        <v>1877.2443100800003</v>
      </c>
      <c r="U2425" s="68">
        <f t="shared" si="479"/>
        <v>39.109256460000005</v>
      </c>
      <c r="V2425" s="68">
        <f t="shared" si="480"/>
        <v>469.31107752000003</v>
      </c>
      <c r="W2425" s="68">
        <f t="shared" si="481"/>
        <v>312.87405168000004</v>
      </c>
    </row>
    <row r="2426" spans="1:23" x14ac:dyDescent="0.25">
      <c r="A2426" s="1" t="s">
        <v>917</v>
      </c>
      <c r="B2426" s="1" t="s">
        <v>395</v>
      </c>
      <c r="C2426" s="1" t="s">
        <v>589</v>
      </c>
      <c r="D2426" s="1" t="s">
        <v>591</v>
      </c>
      <c r="E2426" s="1" t="s">
        <v>358</v>
      </c>
      <c r="F2426" s="62" t="str">
        <f t="shared" si="470"/>
        <v>64509</v>
      </c>
      <c r="G2426" s="255">
        <v>10620034</v>
      </c>
      <c r="H2426" s="1" t="s">
        <v>386</v>
      </c>
      <c r="I2426" s="61">
        <v>46</v>
      </c>
      <c r="J2426" s="61">
        <v>3</v>
      </c>
      <c r="K2426" s="61">
        <v>8</v>
      </c>
      <c r="L2426" s="69">
        <f t="shared" si="471"/>
        <v>1.38</v>
      </c>
      <c r="M2426" s="69">
        <f t="shared" si="472"/>
        <v>3.68</v>
      </c>
      <c r="N2426" s="56">
        <f>INDEX(Rate_Chart!$A$1:$AK$127,MATCH(Data!J2426,Rate_Chart!$A$1:$A$127,0),MATCH(Data!K2426,Rate_Chart!$A$1:$AK$1,0))</f>
        <v>34.751112000000006</v>
      </c>
      <c r="O2426" s="57">
        <f t="shared" si="473"/>
        <v>1598.5511520000002</v>
      </c>
      <c r="P2426" s="58">
        <f t="shared" si="474"/>
        <v>417.01334400000002</v>
      </c>
      <c r="Q2426" s="58">
        <f t="shared" si="475"/>
        <v>278.00889599999999</v>
      </c>
      <c r="R2426" s="66">
        <f t="shared" si="476"/>
        <v>27.974645160000005</v>
      </c>
      <c r="S2426" s="64">
        <f t="shared" si="477"/>
        <v>172.5</v>
      </c>
      <c r="T2426" s="66">
        <f t="shared" si="478"/>
        <v>1799.0257971600001</v>
      </c>
      <c r="U2426" s="68">
        <f t="shared" si="479"/>
        <v>39.109256460000005</v>
      </c>
      <c r="V2426" s="68">
        <f t="shared" si="480"/>
        <v>469.31107752000003</v>
      </c>
      <c r="W2426" s="68">
        <f t="shared" si="481"/>
        <v>312.87405168000004</v>
      </c>
    </row>
    <row r="2427" spans="1:23" x14ac:dyDescent="0.25">
      <c r="A2427" s="1" t="s">
        <v>918</v>
      </c>
      <c r="B2427" s="1" t="s">
        <v>394</v>
      </c>
      <c r="C2427" s="1" t="s">
        <v>589</v>
      </c>
      <c r="D2427" s="1" t="s">
        <v>591</v>
      </c>
      <c r="E2427" s="1" t="s">
        <v>358</v>
      </c>
      <c r="F2427" s="62" t="str">
        <f t="shared" si="470"/>
        <v>64509</v>
      </c>
      <c r="G2427" s="255">
        <v>10620034</v>
      </c>
      <c r="H2427" s="1" t="s">
        <v>385</v>
      </c>
      <c r="I2427" s="61">
        <v>13</v>
      </c>
      <c r="J2427" s="61">
        <v>5.6</v>
      </c>
      <c r="K2427" s="61">
        <v>8.6</v>
      </c>
      <c r="L2427" s="69">
        <f t="shared" si="471"/>
        <v>0.72799999999999998</v>
      </c>
      <c r="M2427" s="69">
        <f t="shared" si="472"/>
        <v>1.1179999999999999</v>
      </c>
      <c r="N2427" s="56">
        <f>INDEX(Rate_Chart!$A$1:$AK$127,MATCH(Data!J2427,Rate_Chart!$A$1:$A$127,0),MATCH(Data!K2427,Rate_Chart!$A$1:$AK$1,0))</f>
        <v>45.824799999999996</v>
      </c>
      <c r="O2427" s="57">
        <f t="shared" si="473"/>
        <v>595.72239999999999</v>
      </c>
      <c r="P2427" s="58">
        <f t="shared" si="474"/>
        <v>404.33647058823533</v>
      </c>
      <c r="Q2427" s="58">
        <f t="shared" si="475"/>
        <v>269.55764705882353</v>
      </c>
      <c r="R2427" s="66">
        <f t="shared" si="476"/>
        <v>10.425142000000001</v>
      </c>
      <c r="S2427" s="64">
        <f t="shared" si="477"/>
        <v>48.75</v>
      </c>
      <c r="T2427" s="66">
        <f t="shared" si="478"/>
        <v>654.89754200000004</v>
      </c>
      <c r="U2427" s="68">
        <f t="shared" si="479"/>
        <v>50.376734000000006</v>
      </c>
      <c r="V2427" s="68">
        <f t="shared" si="480"/>
        <v>444.50059411764721</v>
      </c>
      <c r="W2427" s="68">
        <f t="shared" si="481"/>
        <v>296.33372941176481</v>
      </c>
    </row>
    <row r="2428" spans="1:23" x14ac:dyDescent="0.25">
      <c r="A2428" s="1" t="s">
        <v>918</v>
      </c>
      <c r="B2428" s="1" t="s">
        <v>394</v>
      </c>
      <c r="C2428" s="1" t="s">
        <v>589</v>
      </c>
      <c r="D2428" s="1" t="s">
        <v>591</v>
      </c>
      <c r="E2428" s="1" t="s">
        <v>358</v>
      </c>
      <c r="F2428" s="62" t="str">
        <f t="shared" si="470"/>
        <v>64509</v>
      </c>
      <c r="G2428" s="255">
        <v>10620034</v>
      </c>
      <c r="H2428" s="1" t="s">
        <v>386</v>
      </c>
      <c r="I2428" s="61">
        <v>41</v>
      </c>
      <c r="J2428" s="61">
        <v>3</v>
      </c>
      <c r="K2428" s="61">
        <v>8</v>
      </c>
      <c r="L2428" s="69">
        <f t="shared" si="471"/>
        <v>1.23</v>
      </c>
      <c r="M2428" s="69">
        <f t="shared" si="472"/>
        <v>3.28</v>
      </c>
      <c r="N2428" s="56">
        <f>INDEX(Rate_Chart!$A$1:$AK$127,MATCH(Data!J2428,Rate_Chart!$A$1:$A$127,0),MATCH(Data!K2428,Rate_Chart!$A$1:$AK$1,0))</f>
        <v>34.751112000000006</v>
      </c>
      <c r="O2428" s="57">
        <f t="shared" si="473"/>
        <v>1424.7955920000002</v>
      </c>
      <c r="P2428" s="58">
        <f t="shared" si="474"/>
        <v>417.01334400000002</v>
      </c>
      <c r="Q2428" s="58">
        <f t="shared" si="475"/>
        <v>278.00889599999999</v>
      </c>
      <c r="R2428" s="66">
        <f t="shared" si="476"/>
        <v>24.933922860000006</v>
      </c>
      <c r="S2428" s="64">
        <f t="shared" si="477"/>
        <v>153.75</v>
      </c>
      <c r="T2428" s="66">
        <f t="shared" si="478"/>
        <v>1603.4795148600001</v>
      </c>
      <c r="U2428" s="68">
        <f t="shared" si="479"/>
        <v>39.109256460000005</v>
      </c>
      <c r="V2428" s="68">
        <f t="shared" si="480"/>
        <v>469.31107752000003</v>
      </c>
      <c r="W2428" s="68">
        <f t="shared" si="481"/>
        <v>312.87405168000004</v>
      </c>
    </row>
    <row r="2429" spans="1:23" x14ac:dyDescent="0.25">
      <c r="A2429" s="1" t="s">
        <v>918</v>
      </c>
      <c r="B2429" s="1" t="s">
        <v>395</v>
      </c>
      <c r="C2429" s="1" t="s">
        <v>589</v>
      </c>
      <c r="D2429" s="1" t="s">
        <v>591</v>
      </c>
      <c r="E2429" s="1" t="s">
        <v>358</v>
      </c>
      <c r="F2429" s="62" t="str">
        <f t="shared" si="470"/>
        <v>64509</v>
      </c>
      <c r="G2429" s="255">
        <v>10620034</v>
      </c>
      <c r="H2429" s="1" t="s">
        <v>386</v>
      </c>
      <c r="I2429" s="61">
        <v>36</v>
      </c>
      <c r="J2429" s="61">
        <v>3.1</v>
      </c>
      <c r="K2429" s="61">
        <v>8</v>
      </c>
      <c r="L2429" s="69">
        <f t="shared" si="471"/>
        <v>1.1160000000000001</v>
      </c>
      <c r="M2429" s="69">
        <f t="shared" si="472"/>
        <v>2.88</v>
      </c>
      <c r="N2429" s="56">
        <f>INDEX(Rate_Chart!$A$1:$AK$127,MATCH(Data!J2429,Rate_Chart!$A$1:$A$127,0),MATCH(Data!K2429,Rate_Chart!$A$1:$AK$1,0))</f>
        <v>35.168112000000008</v>
      </c>
      <c r="O2429" s="57">
        <f t="shared" si="473"/>
        <v>1266.0520320000003</v>
      </c>
      <c r="P2429" s="58">
        <f t="shared" si="474"/>
        <v>417.01318577075102</v>
      </c>
      <c r="Q2429" s="58">
        <f t="shared" si="475"/>
        <v>278.00879051383401</v>
      </c>
      <c r="R2429" s="66">
        <f t="shared" si="476"/>
        <v>22.155910560000006</v>
      </c>
      <c r="S2429" s="64">
        <f t="shared" si="477"/>
        <v>135</v>
      </c>
      <c r="T2429" s="66">
        <f t="shared" si="478"/>
        <v>1423.2079425600002</v>
      </c>
      <c r="U2429" s="68">
        <f t="shared" si="479"/>
        <v>39.533553960000006</v>
      </c>
      <c r="V2429" s="68">
        <f t="shared" si="480"/>
        <v>468.77731968379447</v>
      </c>
      <c r="W2429" s="68">
        <f t="shared" si="481"/>
        <v>312.51821312252963</v>
      </c>
    </row>
    <row r="2430" spans="1:23" x14ac:dyDescent="0.25">
      <c r="A2430" s="1" t="s">
        <v>882</v>
      </c>
      <c r="B2430" s="1" t="s">
        <v>394</v>
      </c>
      <c r="C2430" s="1" t="s">
        <v>589</v>
      </c>
      <c r="D2430" s="1" t="s">
        <v>591</v>
      </c>
      <c r="E2430" s="1" t="s">
        <v>358</v>
      </c>
      <c r="F2430" s="62" t="str">
        <f t="shared" si="470"/>
        <v>64509</v>
      </c>
      <c r="G2430" s="255">
        <v>10620034</v>
      </c>
      <c r="H2430" s="1" t="s">
        <v>385</v>
      </c>
      <c r="I2430" s="61">
        <v>7</v>
      </c>
      <c r="J2430" s="61">
        <v>6.6</v>
      </c>
      <c r="K2430" s="61">
        <v>8.6</v>
      </c>
      <c r="L2430" s="69">
        <f t="shared" si="471"/>
        <v>0.46199999999999997</v>
      </c>
      <c r="M2430" s="69">
        <f t="shared" si="472"/>
        <v>0.60199999999999998</v>
      </c>
      <c r="N2430" s="56">
        <f>INDEX(Rate_Chart!$A$1:$AK$127,MATCH(Data!J2430,Rate_Chart!$A$1:$A$127,0),MATCH(Data!K2430,Rate_Chart!$A$1:$AK$1,0))</f>
        <v>54.007799999999996</v>
      </c>
      <c r="O2430" s="57">
        <f t="shared" si="473"/>
        <v>378.05459999999999</v>
      </c>
      <c r="P2430" s="58">
        <f t="shared" si="474"/>
        <v>437.90108108108109</v>
      </c>
      <c r="Q2430" s="58">
        <f t="shared" si="475"/>
        <v>291.93405405405406</v>
      </c>
      <c r="R2430" s="66">
        <f t="shared" si="476"/>
        <v>6.6159555000000001</v>
      </c>
      <c r="S2430" s="64">
        <f t="shared" si="477"/>
        <v>26.25</v>
      </c>
      <c r="T2430" s="66">
        <f t="shared" si="478"/>
        <v>410.92055549999998</v>
      </c>
      <c r="U2430" s="68">
        <f t="shared" si="479"/>
        <v>58.7029365</v>
      </c>
      <c r="V2430" s="68">
        <f t="shared" si="480"/>
        <v>475.96975540540546</v>
      </c>
      <c r="W2430" s="68">
        <f t="shared" si="481"/>
        <v>317.31317027027029</v>
      </c>
    </row>
    <row r="2431" spans="1:23" x14ac:dyDescent="0.25">
      <c r="A2431" s="1" t="s">
        <v>882</v>
      </c>
      <c r="B2431" s="1" t="s">
        <v>394</v>
      </c>
      <c r="C2431" s="1" t="s">
        <v>589</v>
      </c>
      <c r="D2431" s="1" t="s">
        <v>591</v>
      </c>
      <c r="E2431" s="1" t="s">
        <v>358</v>
      </c>
      <c r="F2431" s="62" t="str">
        <f t="shared" si="470"/>
        <v>64509</v>
      </c>
      <c r="G2431" s="255">
        <v>10620034</v>
      </c>
      <c r="H2431" s="1" t="s">
        <v>386</v>
      </c>
      <c r="I2431" s="61">
        <v>42</v>
      </c>
      <c r="J2431" s="61">
        <v>3</v>
      </c>
      <c r="K2431" s="61">
        <v>8</v>
      </c>
      <c r="L2431" s="69">
        <f t="shared" si="471"/>
        <v>1.26</v>
      </c>
      <c r="M2431" s="69">
        <f t="shared" si="472"/>
        <v>3.36</v>
      </c>
      <c r="N2431" s="56">
        <f>INDEX(Rate_Chart!$A$1:$AK$127,MATCH(Data!J2431,Rate_Chart!$A$1:$A$127,0),MATCH(Data!K2431,Rate_Chart!$A$1:$AK$1,0))</f>
        <v>34.751112000000006</v>
      </c>
      <c r="O2431" s="57">
        <f t="shared" si="473"/>
        <v>1459.5467040000003</v>
      </c>
      <c r="P2431" s="58">
        <f t="shared" si="474"/>
        <v>417.01334400000002</v>
      </c>
      <c r="Q2431" s="58">
        <f t="shared" si="475"/>
        <v>278.00889599999999</v>
      </c>
      <c r="R2431" s="66">
        <f t="shared" si="476"/>
        <v>25.542067320000008</v>
      </c>
      <c r="S2431" s="64">
        <f t="shared" si="477"/>
        <v>157.5</v>
      </c>
      <c r="T2431" s="66">
        <f t="shared" si="478"/>
        <v>1642.5887713200004</v>
      </c>
      <c r="U2431" s="68">
        <f t="shared" si="479"/>
        <v>39.109256460000012</v>
      </c>
      <c r="V2431" s="68">
        <f t="shared" si="480"/>
        <v>469.31107752000008</v>
      </c>
      <c r="W2431" s="68">
        <f t="shared" si="481"/>
        <v>312.87405168000004</v>
      </c>
    </row>
    <row r="2432" spans="1:23" x14ac:dyDescent="0.25">
      <c r="A2432" s="1" t="s">
        <v>882</v>
      </c>
      <c r="B2432" s="1" t="s">
        <v>395</v>
      </c>
      <c r="C2432" s="1" t="s">
        <v>589</v>
      </c>
      <c r="D2432" s="1" t="s">
        <v>591</v>
      </c>
      <c r="E2432" s="1" t="s">
        <v>358</v>
      </c>
      <c r="F2432" s="62" t="str">
        <f t="shared" si="470"/>
        <v>64509</v>
      </c>
      <c r="G2432" s="255">
        <v>10620034</v>
      </c>
      <c r="H2432" s="1" t="s">
        <v>386</v>
      </c>
      <c r="I2432" s="61">
        <v>38</v>
      </c>
      <c r="J2432" s="61">
        <v>3</v>
      </c>
      <c r="K2432" s="61">
        <v>8</v>
      </c>
      <c r="L2432" s="69">
        <f t="shared" si="471"/>
        <v>1.1399999999999999</v>
      </c>
      <c r="M2432" s="69">
        <f t="shared" si="472"/>
        <v>3.04</v>
      </c>
      <c r="N2432" s="56">
        <f>INDEX(Rate_Chart!$A$1:$AK$127,MATCH(Data!J2432,Rate_Chart!$A$1:$A$127,0),MATCH(Data!K2432,Rate_Chart!$A$1:$AK$1,0))</f>
        <v>34.751112000000006</v>
      </c>
      <c r="O2432" s="57">
        <f t="shared" si="473"/>
        <v>1320.5422560000002</v>
      </c>
      <c r="P2432" s="58">
        <f t="shared" si="474"/>
        <v>417.01334400000002</v>
      </c>
      <c r="Q2432" s="58">
        <f t="shared" si="475"/>
        <v>278.00889599999999</v>
      </c>
      <c r="R2432" s="66">
        <f t="shared" si="476"/>
        <v>23.109489480000004</v>
      </c>
      <c r="S2432" s="64">
        <f t="shared" si="477"/>
        <v>142.5</v>
      </c>
      <c r="T2432" s="66">
        <f t="shared" si="478"/>
        <v>1486.1517454800003</v>
      </c>
      <c r="U2432" s="68">
        <f t="shared" si="479"/>
        <v>39.109256460000005</v>
      </c>
      <c r="V2432" s="68">
        <f t="shared" si="480"/>
        <v>469.31107752000003</v>
      </c>
      <c r="W2432" s="68">
        <f t="shared" si="481"/>
        <v>312.87405168000004</v>
      </c>
    </row>
    <row r="2433" spans="1:23" x14ac:dyDescent="0.25">
      <c r="A2433" s="1" t="s">
        <v>883</v>
      </c>
      <c r="B2433" s="1" t="s">
        <v>394</v>
      </c>
      <c r="C2433" s="1" t="s">
        <v>589</v>
      </c>
      <c r="D2433" s="1" t="s">
        <v>591</v>
      </c>
      <c r="E2433" s="1" t="s">
        <v>358</v>
      </c>
      <c r="F2433" s="62" t="str">
        <f t="shared" si="470"/>
        <v>64509</v>
      </c>
      <c r="G2433" s="255">
        <v>10620034</v>
      </c>
      <c r="H2433" s="1" t="s">
        <v>386</v>
      </c>
      <c r="I2433" s="61">
        <v>11</v>
      </c>
      <c r="J2433" s="61">
        <v>3.2</v>
      </c>
      <c r="K2433" s="61">
        <v>8</v>
      </c>
      <c r="L2433" s="69">
        <f t="shared" si="471"/>
        <v>0.35200000000000004</v>
      </c>
      <c r="M2433" s="69">
        <f t="shared" si="472"/>
        <v>0.88</v>
      </c>
      <c r="N2433" s="56">
        <f>INDEX(Rate_Chart!$A$1:$AK$127,MATCH(Data!J2433,Rate_Chart!$A$1:$A$127,0),MATCH(Data!K2433,Rate_Chart!$A$1:$AK$1,0))</f>
        <v>35.585112000000002</v>
      </c>
      <c r="O2433" s="57">
        <f t="shared" si="473"/>
        <v>391.43623200000002</v>
      </c>
      <c r="P2433" s="58">
        <f t="shared" si="474"/>
        <v>417.01303124999998</v>
      </c>
      <c r="Q2433" s="58">
        <f t="shared" si="475"/>
        <v>278.00868750000001</v>
      </c>
      <c r="R2433" s="66">
        <f t="shared" si="476"/>
        <v>6.8501340600000011</v>
      </c>
      <c r="S2433" s="64">
        <f t="shared" si="477"/>
        <v>41.25</v>
      </c>
      <c r="T2433" s="66">
        <f t="shared" si="478"/>
        <v>439.53636606000003</v>
      </c>
      <c r="U2433" s="68">
        <f t="shared" si="479"/>
        <v>39.957851460000001</v>
      </c>
      <c r="V2433" s="68">
        <f t="shared" si="480"/>
        <v>468.25607179687495</v>
      </c>
      <c r="W2433" s="68">
        <f t="shared" si="481"/>
        <v>312.17071453124998</v>
      </c>
    </row>
    <row r="2434" spans="1:23" x14ac:dyDescent="0.25">
      <c r="A2434" s="1" t="s">
        <v>883</v>
      </c>
      <c r="B2434" s="1" t="s">
        <v>395</v>
      </c>
      <c r="C2434" s="1" t="s">
        <v>589</v>
      </c>
      <c r="D2434" s="1" t="s">
        <v>591</v>
      </c>
      <c r="E2434" s="1" t="s">
        <v>358</v>
      </c>
      <c r="F2434" s="62" t="str">
        <f t="shared" si="470"/>
        <v>64509</v>
      </c>
      <c r="G2434" s="255">
        <v>10620034</v>
      </c>
      <c r="H2434" s="1" t="s">
        <v>386</v>
      </c>
      <c r="I2434" s="61">
        <v>30</v>
      </c>
      <c r="J2434" s="61">
        <v>3</v>
      </c>
      <c r="K2434" s="61">
        <v>8</v>
      </c>
      <c r="L2434" s="69">
        <f t="shared" si="471"/>
        <v>0.9</v>
      </c>
      <c r="M2434" s="69">
        <f t="shared" si="472"/>
        <v>2.4</v>
      </c>
      <c r="N2434" s="56">
        <f>INDEX(Rate_Chart!$A$1:$AK$127,MATCH(Data!J2434,Rate_Chart!$A$1:$A$127,0),MATCH(Data!K2434,Rate_Chart!$A$1:$AK$1,0))</f>
        <v>34.751112000000006</v>
      </c>
      <c r="O2434" s="57">
        <f t="shared" si="473"/>
        <v>1042.5333600000001</v>
      </c>
      <c r="P2434" s="58">
        <f t="shared" si="474"/>
        <v>417.01334400000002</v>
      </c>
      <c r="Q2434" s="58">
        <f t="shared" si="475"/>
        <v>278.00889599999999</v>
      </c>
      <c r="R2434" s="66">
        <f t="shared" si="476"/>
        <v>18.244333800000003</v>
      </c>
      <c r="S2434" s="64">
        <f t="shared" si="477"/>
        <v>112.5</v>
      </c>
      <c r="T2434" s="66">
        <f t="shared" si="478"/>
        <v>1173.2776938000002</v>
      </c>
      <c r="U2434" s="68">
        <f t="shared" si="479"/>
        <v>39.109256460000005</v>
      </c>
      <c r="V2434" s="68">
        <f t="shared" si="480"/>
        <v>469.31107752000003</v>
      </c>
      <c r="W2434" s="68">
        <f t="shared" si="481"/>
        <v>312.87405168000004</v>
      </c>
    </row>
    <row r="2435" spans="1:23" x14ac:dyDescent="0.25">
      <c r="A2435" s="1" t="s">
        <v>884</v>
      </c>
      <c r="B2435" s="1" t="s">
        <v>395</v>
      </c>
      <c r="C2435" s="1" t="s">
        <v>589</v>
      </c>
      <c r="D2435" s="1" t="s">
        <v>591</v>
      </c>
      <c r="E2435" s="1" t="s">
        <v>358</v>
      </c>
      <c r="F2435" s="62" t="str">
        <f t="shared" si="470"/>
        <v>64509</v>
      </c>
      <c r="G2435" s="255">
        <v>10620034</v>
      </c>
      <c r="H2435" s="1" t="s">
        <v>386</v>
      </c>
      <c r="I2435" s="61">
        <v>22</v>
      </c>
      <c r="J2435" s="61">
        <v>3</v>
      </c>
      <c r="K2435" s="61">
        <v>8</v>
      </c>
      <c r="L2435" s="69">
        <f t="shared" si="471"/>
        <v>0.66</v>
      </c>
      <c r="M2435" s="69">
        <f t="shared" si="472"/>
        <v>1.76</v>
      </c>
      <c r="N2435" s="56">
        <f>INDEX(Rate_Chart!$A$1:$AK$127,MATCH(Data!J2435,Rate_Chart!$A$1:$A$127,0),MATCH(Data!K2435,Rate_Chart!$A$1:$AK$1,0))</f>
        <v>34.751112000000006</v>
      </c>
      <c r="O2435" s="57">
        <f t="shared" si="473"/>
        <v>764.52446400000008</v>
      </c>
      <c r="P2435" s="58">
        <f t="shared" si="474"/>
        <v>417.01334400000002</v>
      </c>
      <c r="Q2435" s="58">
        <f t="shared" si="475"/>
        <v>278.00889599999999</v>
      </c>
      <c r="R2435" s="66">
        <f t="shared" si="476"/>
        <v>13.379178120000002</v>
      </c>
      <c r="S2435" s="64">
        <f t="shared" si="477"/>
        <v>82.5</v>
      </c>
      <c r="T2435" s="66">
        <f t="shared" si="478"/>
        <v>860.40364212000009</v>
      </c>
      <c r="U2435" s="68">
        <f t="shared" si="479"/>
        <v>39.109256460000005</v>
      </c>
      <c r="V2435" s="68">
        <f t="shared" si="480"/>
        <v>469.31107752000003</v>
      </c>
      <c r="W2435" s="68">
        <f t="shared" si="481"/>
        <v>312.87405168000004</v>
      </c>
    </row>
    <row r="2436" spans="1:23" x14ac:dyDescent="0.25">
      <c r="A2436" s="1" t="s">
        <v>885</v>
      </c>
      <c r="B2436" s="1" t="s">
        <v>394</v>
      </c>
      <c r="C2436" s="1" t="s">
        <v>589</v>
      </c>
      <c r="D2436" s="1" t="s">
        <v>591</v>
      </c>
      <c r="E2436" s="1" t="s">
        <v>358</v>
      </c>
      <c r="F2436" s="62" t="str">
        <f t="shared" si="470"/>
        <v>64509</v>
      </c>
      <c r="G2436" s="255">
        <v>10620034</v>
      </c>
      <c r="H2436" s="1" t="s">
        <v>386</v>
      </c>
      <c r="I2436" s="61">
        <v>17</v>
      </c>
      <c r="J2436" s="61">
        <v>3</v>
      </c>
      <c r="K2436" s="61">
        <v>8</v>
      </c>
      <c r="L2436" s="69">
        <f t="shared" si="471"/>
        <v>0.51</v>
      </c>
      <c r="M2436" s="69">
        <f t="shared" si="472"/>
        <v>1.36</v>
      </c>
      <c r="N2436" s="56">
        <f>INDEX(Rate_Chart!$A$1:$AK$127,MATCH(Data!J2436,Rate_Chart!$A$1:$A$127,0),MATCH(Data!K2436,Rate_Chart!$A$1:$AK$1,0))</f>
        <v>34.751112000000006</v>
      </c>
      <c r="O2436" s="57">
        <f t="shared" si="473"/>
        <v>590.76890400000013</v>
      </c>
      <c r="P2436" s="58">
        <f t="shared" si="474"/>
        <v>417.01334400000002</v>
      </c>
      <c r="Q2436" s="58">
        <f t="shared" si="475"/>
        <v>278.00889599999999</v>
      </c>
      <c r="R2436" s="66">
        <f t="shared" si="476"/>
        <v>10.338455820000004</v>
      </c>
      <c r="S2436" s="64">
        <f t="shared" si="477"/>
        <v>63.75</v>
      </c>
      <c r="T2436" s="66">
        <f t="shared" si="478"/>
        <v>664.85735982000017</v>
      </c>
      <c r="U2436" s="68">
        <f t="shared" si="479"/>
        <v>39.109256460000012</v>
      </c>
      <c r="V2436" s="68">
        <f t="shared" si="480"/>
        <v>469.31107752000008</v>
      </c>
      <c r="W2436" s="68">
        <f t="shared" si="481"/>
        <v>312.87405168000004</v>
      </c>
    </row>
    <row r="2437" spans="1:23" x14ac:dyDescent="0.25">
      <c r="A2437" s="1" t="s">
        <v>885</v>
      </c>
      <c r="B2437" s="1" t="s">
        <v>395</v>
      </c>
      <c r="C2437" s="1" t="s">
        <v>589</v>
      </c>
      <c r="D2437" s="1" t="s">
        <v>591</v>
      </c>
      <c r="E2437" s="1" t="s">
        <v>358</v>
      </c>
      <c r="F2437" s="62" t="str">
        <f t="shared" ref="F2437:F2500" si="482">MID(E2437,2,5)</f>
        <v>64509</v>
      </c>
      <c r="G2437" s="255">
        <v>10620034</v>
      </c>
      <c r="H2437" s="1" t="s">
        <v>386</v>
      </c>
      <c r="I2437" s="61">
        <v>45</v>
      </c>
      <c r="J2437" s="61">
        <v>3</v>
      </c>
      <c r="K2437" s="61">
        <v>8</v>
      </c>
      <c r="L2437" s="69">
        <f t="shared" si="471"/>
        <v>1.35</v>
      </c>
      <c r="M2437" s="69">
        <f t="shared" si="472"/>
        <v>3.6</v>
      </c>
      <c r="N2437" s="56">
        <f>INDEX(Rate_Chart!$A$1:$AK$127,MATCH(Data!J2437,Rate_Chart!$A$1:$A$127,0),MATCH(Data!K2437,Rate_Chart!$A$1:$AK$1,0))</f>
        <v>34.751112000000006</v>
      </c>
      <c r="O2437" s="57">
        <f t="shared" si="473"/>
        <v>1563.8000400000003</v>
      </c>
      <c r="P2437" s="58">
        <f t="shared" si="474"/>
        <v>417.01334400000002</v>
      </c>
      <c r="Q2437" s="58">
        <f t="shared" si="475"/>
        <v>278.00889599999999</v>
      </c>
      <c r="R2437" s="66">
        <f t="shared" si="476"/>
        <v>27.366500700000007</v>
      </c>
      <c r="S2437" s="64">
        <f t="shared" si="477"/>
        <v>168.75</v>
      </c>
      <c r="T2437" s="66">
        <f t="shared" si="478"/>
        <v>1759.9165407000003</v>
      </c>
      <c r="U2437" s="68">
        <f t="shared" si="479"/>
        <v>39.109256460000005</v>
      </c>
      <c r="V2437" s="68">
        <f t="shared" si="480"/>
        <v>469.31107752000003</v>
      </c>
      <c r="W2437" s="68">
        <f t="shared" si="481"/>
        <v>312.87405168000004</v>
      </c>
    </row>
    <row r="2438" spans="1:23" x14ac:dyDescent="0.25">
      <c r="A2438" s="1" t="s">
        <v>886</v>
      </c>
      <c r="B2438" s="1" t="s">
        <v>394</v>
      </c>
      <c r="C2438" s="1" t="s">
        <v>589</v>
      </c>
      <c r="D2438" s="1" t="s">
        <v>591</v>
      </c>
      <c r="E2438" s="1" t="s">
        <v>358</v>
      </c>
      <c r="F2438" s="62" t="str">
        <f t="shared" si="482"/>
        <v>64509</v>
      </c>
      <c r="G2438" s="255">
        <v>10620034</v>
      </c>
      <c r="H2438" s="1" t="s">
        <v>385</v>
      </c>
      <c r="I2438" s="61">
        <v>13</v>
      </c>
      <c r="J2438" s="61">
        <v>5.6</v>
      </c>
      <c r="K2438" s="61">
        <v>8.4</v>
      </c>
      <c r="L2438" s="69">
        <f t="shared" si="471"/>
        <v>0.72799999999999998</v>
      </c>
      <c r="M2438" s="69">
        <f t="shared" si="472"/>
        <v>1.0920000000000001</v>
      </c>
      <c r="N2438" s="56">
        <f>INDEX(Rate_Chart!$A$1:$AK$127,MATCH(Data!J2438,Rate_Chart!$A$1:$A$127,0),MATCH(Data!K2438,Rate_Chart!$A$1:$AK$1,0))</f>
        <v>45.357199999999999</v>
      </c>
      <c r="O2438" s="57">
        <f t="shared" si="473"/>
        <v>589.64359999999999</v>
      </c>
      <c r="P2438" s="58">
        <f t="shared" si="474"/>
        <v>404.97500000000002</v>
      </c>
      <c r="Q2438" s="58">
        <f t="shared" si="475"/>
        <v>269.98333333333335</v>
      </c>
      <c r="R2438" s="66">
        <f t="shared" si="476"/>
        <v>10.318763000000001</v>
      </c>
      <c r="S2438" s="64">
        <f t="shared" si="477"/>
        <v>48.75</v>
      </c>
      <c r="T2438" s="66">
        <f t="shared" si="478"/>
        <v>648.71236299999998</v>
      </c>
      <c r="U2438" s="68">
        <f t="shared" si="479"/>
        <v>49.900950999999999</v>
      </c>
      <c r="V2438" s="68">
        <f t="shared" si="480"/>
        <v>445.54420535714291</v>
      </c>
      <c r="W2438" s="68">
        <f t="shared" si="481"/>
        <v>297.02947023809526</v>
      </c>
    </row>
    <row r="2439" spans="1:23" x14ac:dyDescent="0.25">
      <c r="A2439" s="1" t="s">
        <v>886</v>
      </c>
      <c r="B2439" s="1" t="s">
        <v>394</v>
      </c>
      <c r="C2439" s="1" t="s">
        <v>589</v>
      </c>
      <c r="D2439" s="1" t="s">
        <v>591</v>
      </c>
      <c r="E2439" s="1" t="s">
        <v>358</v>
      </c>
      <c r="F2439" s="62" t="str">
        <f t="shared" si="482"/>
        <v>64509</v>
      </c>
      <c r="G2439" s="255">
        <v>10620034</v>
      </c>
      <c r="H2439" s="1" t="s">
        <v>386</v>
      </c>
      <c r="I2439" s="61">
        <v>33</v>
      </c>
      <c r="J2439" s="61">
        <v>3</v>
      </c>
      <c r="K2439" s="61">
        <v>8</v>
      </c>
      <c r="L2439" s="69">
        <f t="shared" si="471"/>
        <v>0.99</v>
      </c>
      <c r="M2439" s="69">
        <f t="shared" si="472"/>
        <v>2.64</v>
      </c>
      <c r="N2439" s="56">
        <f>INDEX(Rate_Chart!$A$1:$AK$127,MATCH(Data!J2439,Rate_Chart!$A$1:$A$127,0),MATCH(Data!K2439,Rate_Chart!$A$1:$AK$1,0))</f>
        <v>34.751112000000006</v>
      </c>
      <c r="O2439" s="57">
        <f t="shared" si="473"/>
        <v>1146.7866960000001</v>
      </c>
      <c r="P2439" s="58">
        <f t="shared" si="474"/>
        <v>417.01334400000002</v>
      </c>
      <c r="Q2439" s="58">
        <f t="shared" si="475"/>
        <v>278.00889599999999</v>
      </c>
      <c r="R2439" s="66">
        <f t="shared" si="476"/>
        <v>20.068767180000005</v>
      </c>
      <c r="S2439" s="64">
        <f t="shared" si="477"/>
        <v>123.75</v>
      </c>
      <c r="T2439" s="66">
        <f t="shared" si="478"/>
        <v>1290.6054631800002</v>
      </c>
      <c r="U2439" s="68">
        <f t="shared" si="479"/>
        <v>39.109256460000005</v>
      </c>
      <c r="V2439" s="68">
        <f t="shared" si="480"/>
        <v>469.31107752000003</v>
      </c>
      <c r="W2439" s="68">
        <f t="shared" si="481"/>
        <v>312.87405168000004</v>
      </c>
    </row>
    <row r="2440" spans="1:23" x14ac:dyDescent="0.25">
      <c r="A2440" s="1" t="s">
        <v>886</v>
      </c>
      <c r="B2440" s="1" t="s">
        <v>395</v>
      </c>
      <c r="C2440" s="1" t="s">
        <v>589</v>
      </c>
      <c r="D2440" s="1" t="s">
        <v>591</v>
      </c>
      <c r="E2440" s="1" t="s">
        <v>358</v>
      </c>
      <c r="F2440" s="62" t="str">
        <f t="shared" si="482"/>
        <v>64509</v>
      </c>
      <c r="G2440" s="255">
        <v>10620034</v>
      </c>
      <c r="H2440" s="1" t="s">
        <v>386</v>
      </c>
      <c r="I2440" s="61">
        <v>40</v>
      </c>
      <c r="J2440" s="61">
        <v>3</v>
      </c>
      <c r="K2440" s="61">
        <v>8</v>
      </c>
      <c r="L2440" s="69">
        <f t="shared" si="471"/>
        <v>1.2</v>
      </c>
      <c r="M2440" s="69">
        <f t="shared" si="472"/>
        <v>3.2</v>
      </c>
      <c r="N2440" s="56">
        <f>INDEX(Rate_Chart!$A$1:$AK$127,MATCH(Data!J2440,Rate_Chart!$A$1:$A$127,0),MATCH(Data!K2440,Rate_Chart!$A$1:$AK$1,0))</f>
        <v>34.751112000000006</v>
      </c>
      <c r="O2440" s="57">
        <f t="shared" si="473"/>
        <v>1390.0444800000002</v>
      </c>
      <c r="P2440" s="58">
        <f t="shared" si="474"/>
        <v>417.01334400000002</v>
      </c>
      <c r="Q2440" s="58">
        <f t="shared" si="475"/>
        <v>278.00889599999999</v>
      </c>
      <c r="R2440" s="66">
        <f t="shared" si="476"/>
        <v>24.325778400000008</v>
      </c>
      <c r="S2440" s="64">
        <f t="shared" si="477"/>
        <v>150</v>
      </c>
      <c r="T2440" s="66">
        <f t="shared" si="478"/>
        <v>1564.3702584000002</v>
      </c>
      <c r="U2440" s="68">
        <f t="shared" si="479"/>
        <v>39.109256460000005</v>
      </c>
      <c r="V2440" s="68">
        <f t="shared" si="480"/>
        <v>469.31107752000003</v>
      </c>
      <c r="W2440" s="68">
        <f t="shared" si="481"/>
        <v>312.87405168000004</v>
      </c>
    </row>
    <row r="2441" spans="1:23" x14ac:dyDescent="0.25">
      <c r="A2441" s="1" t="s">
        <v>887</v>
      </c>
      <c r="B2441" s="1" t="s">
        <v>394</v>
      </c>
      <c r="C2441" s="1" t="s">
        <v>589</v>
      </c>
      <c r="D2441" s="1" t="s">
        <v>591</v>
      </c>
      <c r="E2441" s="1" t="s">
        <v>358</v>
      </c>
      <c r="F2441" s="62" t="str">
        <f t="shared" si="482"/>
        <v>64509</v>
      </c>
      <c r="G2441" s="255">
        <v>10620034</v>
      </c>
      <c r="H2441" s="1" t="s">
        <v>385</v>
      </c>
      <c r="I2441" s="61">
        <v>16</v>
      </c>
      <c r="J2441" s="61">
        <v>5.6</v>
      </c>
      <c r="K2441" s="61">
        <v>8.4</v>
      </c>
      <c r="L2441" s="69">
        <f t="shared" si="471"/>
        <v>0.89599999999999991</v>
      </c>
      <c r="M2441" s="69">
        <f t="shared" si="472"/>
        <v>1.3440000000000001</v>
      </c>
      <c r="N2441" s="56">
        <f>INDEX(Rate_Chart!$A$1:$AK$127,MATCH(Data!J2441,Rate_Chart!$A$1:$A$127,0),MATCH(Data!K2441,Rate_Chart!$A$1:$AK$1,0))</f>
        <v>45.357199999999999</v>
      </c>
      <c r="O2441" s="57">
        <f t="shared" si="473"/>
        <v>725.71519999999998</v>
      </c>
      <c r="P2441" s="58">
        <f t="shared" si="474"/>
        <v>404.97500000000002</v>
      </c>
      <c r="Q2441" s="58">
        <f t="shared" si="475"/>
        <v>269.98333333333335</v>
      </c>
      <c r="R2441" s="66">
        <f t="shared" si="476"/>
        <v>12.700016000000002</v>
      </c>
      <c r="S2441" s="64">
        <f t="shared" si="477"/>
        <v>60</v>
      </c>
      <c r="T2441" s="66">
        <f t="shared" si="478"/>
        <v>798.41521599999999</v>
      </c>
      <c r="U2441" s="68">
        <f t="shared" si="479"/>
        <v>49.900950999999999</v>
      </c>
      <c r="V2441" s="68">
        <f t="shared" si="480"/>
        <v>445.54420535714291</v>
      </c>
      <c r="W2441" s="68">
        <f t="shared" si="481"/>
        <v>297.02947023809526</v>
      </c>
    </row>
    <row r="2442" spans="1:23" x14ac:dyDescent="0.25">
      <c r="A2442" s="1" t="s">
        <v>887</v>
      </c>
      <c r="B2442" s="1" t="s">
        <v>394</v>
      </c>
      <c r="C2442" s="1" t="s">
        <v>589</v>
      </c>
      <c r="D2442" s="1" t="s">
        <v>591</v>
      </c>
      <c r="E2442" s="1" t="s">
        <v>358</v>
      </c>
      <c r="F2442" s="62" t="str">
        <f t="shared" si="482"/>
        <v>64509</v>
      </c>
      <c r="G2442" s="255">
        <v>10620034</v>
      </c>
      <c r="H2442" s="1" t="s">
        <v>386</v>
      </c>
      <c r="I2442" s="61">
        <v>41</v>
      </c>
      <c r="J2442" s="61">
        <v>3</v>
      </c>
      <c r="K2442" s="61">
        <v>8</v>
      </c>
      <c r="L2442" s="69">
        <f t="shared" si="471"/>
        <v>1.23</v>
      </c>
      <c r="M2442" s="69">
        <f t="shared" si="472"/>
        <v>3.28</v>
      </c>
      <c r="N2442" s="56">
        <f>INDEX(Rate_Chart!$A$1:$AK$127,MATCH(Data!J2442,Rate_Chart!$A$1:$A$127,0),MATCH(Data!K2442,Rate_Chart!$A$1:$AK$1,0))</f>
        <v>34.751112000000006</v>
      </c>
      <c r="O2442" s="57">
        <f t="shared" si="473"/>
        <v>1424.7955920000002</v>
      </c>
      <c r="P2442" s="58">
        <f t="shared" si="474"/>
        <v>417.01334400000002</v>
      </c>
      <c r="Q2442" s="58">
        <f t="shared" si="475"/>
        <v>278.00889599999999</v>
      </c>
      <c r="R2442" s="66">
        <f t="shared" si="476"/>
        <v>24.933922860000006</v>
      </c>
      <c r="S2442" s="64">
        <f t="shared" si="477"/>
        <v>153.75</v>
      </c>
      <c r="T2442" s="66">
        <f t="shared" si="478"/>
        <v>1603.4795148600001</v>
      </c>
      <c r="U2442" s="68">
        <f t="shared" si="479"/>
        <v>39.109256460000005</v>
      </c>
      <c r="V2442" s="68">
        <f t="shared" si="480"/>
        <v>469.31107752000003</v>
      </c>
      <c r="W2442" s="68">
        <f t="shared" si="481"/>
        <v>312.87405168000004</v>
      </c>
    </row>
    <row r="2443" spans="1:23" x14ac:dyDescent="0.25">
      <c r="A2443" s="1" t="s">
        <v>887</v>
      </c>
      <c r="B2443" s="1" t="s">
        <v>395</v>
      </c>
      <c r="C2443" s="1" t="s">
        <v>589</v>
      </c>
      <c r="D2443" s="1" t="s">
        <v>591</v>
      </c>
      <c r="E2443" s="1" t="s">
        <v>358</v>
      </c>
      <c r="F2443" s="62" t="str">
        <f t="shared" si="482"/>
        <v>64509</v>
      </c>
      <c r="G2443" s="255">
        <v>10620034</v>
      </c>
      <c r="H2443" s="1" t="s">
        <v>386</v>
      </c>
      <c r="I2443" s="61">
        <v>44</v>
      </c>
      <c r="J2443" s="61">
        <v>3</v>
      </c>
      <c r="K2443" s="61">
        <v>8</v>
      </c>
      <c r="L2443" s="69">
        <f t="shared" si="471"/>
        <v>1.32</v>
      </c>
      <c r="M2443" s="69">
        <f t="shared" si="472"/>
        <v>3.52</v>
      </c>
      <c r="N2443" s="56">
        <f>INDEX(Rate_Chart!$A$1:$AK$127,MATCH(Data!J2443,Rate_Chart!$A$1:$A$127,0),MATCH(Data!K2443,Rate_Chart!$A$1:$AK$1,0))</f>
        <v>34.751112000000006</v>
      </c>
      <c r="O2443" s="57">
        <f t="shared" si="473"/>
        <v>1529.0489280000002</v>
      </c>
      <c r="P2443" s="58">
        <f t="shared" si="474"/>
        <v>417.01334400000002</v>
      </c>
      <c r="Q2443" s="58">
        <f t="shared" si="475"/>
        <v>278.00889599999999</v>
      </c>
      <c r="R2443" s="66">
        <f t="shared" si="476"/>
        <v>26.758356240000005</v>
      </c>
      <c r="S2443" s="64">
        <f t="shared" si="477"/>
        <v>165</v>
      </c>
      <c r="T2443" s="66">
        <f t="shared" si="478"/>
        <v>1720.8072842400002</v>
      </c>
      <c r="U2443" s="68">
        <f t="shared" si="479"/>
        <v>39.109256460000005</v>
      </c>
      <c r="V2443" s="68">
        <f t="shared" si="480"/>
        <v>469.31107752000003</v>
      </c>
      <c r="W2443" s="68">
        <f t="shared" si="481"/>
        <v>312.87405168000004</v>
      </c>
    </row>
    <row r="2444" spans="1:23" x14ac:dyDescent="0.25">
      <c r="A2444" s="1" t="s">
        <v>888</v>
      </c>
      <c r="B2444" s="1" t="s">
        <v>394</v>
      </c>
      <c r="C2444" s="1" t="s">
        <v>589</v>
      </c>
      <c r="D2444" s="1" t="s">
        <v>591</v>
      </c>
      <c r="E2444" s="1" t="s">
        <v>358</v>
      </c>
      <c r="F2444" s="62" t="str">
        <f t="shared" si="482"/>
        <v>64509</v>
      </c>
      <c r="G2444" s="255">
        <v>10620034</v>
      </c>
      <c r="H2444" s="1" t="s">
        <v>385</v>
      </c>
      <c r="I2444" s="61">
        <v>14</v>
      </c>
      <c r="J2444" s="61">
        <v>5.6</v>
      </c>
      <c r="K2444" s="61">
        <v>8.4</v>
      </c>
      <c r="L2444" s="69">
        <f t="shared" si="471"/>
        <v>0.78399999999999992</v>
      </c>
      <c r="M2444" s="69">
        <f t="shared" si="472"/>
        <v>1.1760000000000002</v>
      </c>
      <c r="N2444" s="56">
        <f>INDEX(Rate_Chart!$A$1:$AK$127,MATCH(Data!J2444,Rate_Chart!$A$1:$A$127,0),MATCH(Data!K2444,Rate_Chart!$A$1:$AK$1,0))</f>
        <v>45.357199999999999</v>
      </c>
      <c r="O2444" s="57">
        <f t="shared" si="473"/>
        <v>635.00080000000003</v>
      </c>
      <c r="P2444" s="58">
        <f t="shared" si="474"/>
        <v>404.97500000000002</v>
      </c>
      <c r="Q2444" s="58">
        <f t="shared" si="475"/>
        <v>269.98333333333335</v>
      </c>
      <c r="R2444" s="66">
        <f t="shared" si="476"/>
        <v>11.112514000000001</v>
      </c>
      <c r="S2444" s="64">
        <f t="shared" si="477"/>
        <v>52.5</v>
      </c>
      <c r="T2444" s="66">
        <f t="shared" si="478"/>
        <v>698.61331400000006</v>
      </c>
      <c r="U2444" s="68">
        <f t="shared" si="479"/>
        <v>49.900951000000006</v>
      </c>
      <c r="V2444" s="68">
        <f t="shared" si="480"/>
        <v>445.54420535714297</v>
      </c>
      <c r="W2444" s="68">
        <f t="shared" si="481"/>
        <v>297.02947023809531</v>
      </c>
    </row>
    <row r="2445" spans="1:23" x14ac:dyDescent="0.25">
      <c r="A2445" s="1" t="s">
        <v>888</v>
      </c>
      <c r="B2445" s="1" t="s">
        <v>394</v>
      </c>
      <c r="C2445" s="1" t="s">
        <v>589</v>
      </c>
      <c r="D2445" s="1" t="s">
        <v>591</v>
      </c>
      <c r="E2445" s="1" t="s">
        <v>358</v>
      </c>
      <c r="F2445" s="62" t="str">
        <f t="shared" si="482"/>
        <v>64509</v>
      </c>
      <c r="G2445" s="255">
        <v>10620034</v>
      </c>
      <c r="H2445" s="1" t="s">
        <v>386</v>
      </c>
      <c r="I2445" s="61">
        <v>36</v>
      </c>
      <c r="J2445" s="61">
        <v>3</v>
      </c>
      <c r="K2445" s="61">
        <v>8</v>
      </c>
      <c r="L2445" s="69">
        <f t="shared" si="471"/>
        <v>1.08</v>
      </c>
      <c r="M2445" s="69">
        <f t="shared" si="472"/>
        <v>2.88</v>
      </c>
      <c r="N2445" s="56">
        <f>INDEX(Rate_Chart!$A$1:$AK$127,MATCH(Data!J2445,Rate_Chart!$A$1:$A$127,0),MATCH(Data!K2445,Rate_Chart!$A$1:$AK$1,0))</f>
        <v>34.751112000000006</v>
      </c>
      <c r="O2445" s="57">
        <f t="shared" si="473"/>
        <v>1251.0400320000003</v>
      </c>
      <c r="P2445" s="58">
        <f t="shared" si="474"/>
        <v>417.01334400000002</v>
      </c>
      <c r="Q2445" s="58">
        <f t="shared" si="475"/>
        <v>278.00889599999999</v>
      </c>
      <c r="R2445" s="66">
        <f t="shared" si="476"/>
        <v>21.893200560000007</v>
      </c>
      <c r="S2445" s="64">
        <f t="shared" si="477"/>
        <v>135</v>
      </c>
      <c r="T2445" s="66">
        <f t="shared" si="478"/>
        <v>1407.9332325600003</v>
      </c>
      <c r="U2445" s="68">
        <f t="shared" si="479"/>
        <v>39.109256460000012</v>
      </c>
      <c r="V2445" s="68">
        <f t="shared" si="480"/>
        <v>469.31107752000008</v>
      </c>
      <c r="W2445" s="68">
        <f t="shared" si="481"/>
        <v>312.87405168000004</v>
      </c>
    </row>
    <row r="2446" spans="1:23" x14ac:dyDescent="0.25">
      <c r="A2446" s="1" t="s">
        <v>888</v>
      </c>
      <c r="B2446" s="1" t="s">
        <v>395</v>
      </c>
      <c r="C2446" s="1" t="s">
        <v>589</v>
      </c>
      <c r="D2446" s="1" t="s">
        <v>591</v>
      </c>
      <c r="E2446" s="1" t="s">
        <v>358</v>
      </c>
      <c r="F2446" s="62" t="str">
        <f t="shared" si="482"/>
        <v>64509</v>
      </c>
      <c r="G2446" s="255">
        <v>10620034</v>
      </c>
      <c r="H2446" s="1" t="s">
        <v>386</v>
      </c>
      <c r="I2446" s="61">
        <v>4</v>
      </c>
      <c r="J2446" s="61">
        <v>3</v>
      </c>
      <c r="K2446" s="61">
        <v>8</v>
      </c>
      <c r="L2446" s="69">
        <f t="shared" si="471"/>
        <v>0.12</v>
      </c>
      <c r="M2446" s="69">
        <f t="shared" si="472"/>
        <v>0.32</v>
      </c>
      <c r="N2446" s="56">
        <f>INDEX(Rate_Chart!$A$1:$AK$127,MATCH(Data!J2446,Rate_Chart!$A$1:$A$127,0),MATCH(Data!K2446,Rate_Chart!$A$1:$AK$1,0))</f>
        <v>34.751112000000006</v>
      </c>
      <c r="O2446" s="57">
        <f t="shared" si="473"/>
        <v>139.00444800000002</v>
      </c>
      <c r="P2446" s="58">
        <f t="shared" si="474"/>
        <v>417.01334400000002</v>
      </c>
      <c r="Q2446" s="58">
        <f t="shared" si="475"/>
        <v>278.00889599999999</v>
      </c>
      <c r="R2446" s="66">
        <f t="shared" si="476"/>
        <v>2.4325778400000009</v>
      </c>
      <c r="S2446" s="64">
        <f t="shared" si="477"/>
        <v>15</v>
      </c>
      <c r="T2446" s="66">
        <f t="shared" si="478"/>
        <v>156.43702584000002</v>
      </c>
      <c r="U2446" s="68">
        <f t="shared" si="479"/>
        <v>39.109256460000005</v>
      </c>
      <c r="V2446" s="68">
        <f t="shared" si="480"/>
        <v>469.31107752000003</v>
      </c>
      <c r="W2446" s="68">
        <f t="shared" si="481"/>
        <v>312.87405168000004</v>
      </c>
    </row>
    <row r="2447" spans="1:23" x14ac:dyDescent="0.25">
      <c r="A2447" s="1" t="s">
        <v>919</v>
      </c>
      <c r="B2447" s="1" t="s">
        <v>394</v>
      </c>
      <c r="C2447" s="1" t="s">
        <v>589</v>
      </c>
      <c r="D2447" s="1" t="s">
        <v>591</v>
      </c>
      <c r="E2447" s="1" t="s">
        <v>358</v>
      </c>
      <c r="F2447" s="62" t="str">
        <f t="shared" si="482"/>
        <v>64509</v>
      </c>
      <c r="G2447" s="255">
        <v>10620034</v>
      </c>
      <c r="H2447" s="1" t="s">
        <v>385</v>
      </c>
      <c r="I2447" s="61">
        <v>12</v>
      </c>
      <c r="J2447" s="61">
        <v>5.7</v>
      </c>
      <c r="K2447" s="61">
        <v>8.4</v>
      </c>
      <c r="L2447" s="69">
        <f t="shared" ref="L2447:L2510" si="483">J2447*I2447/100</f>
        <v>0.68400000000000005</v>
      </c>
      <c r="M2447" s="69">
        <f t="shared" ref="M2447:M2510" si="484">K2447*I2447/100</f>
        <v>1.008</v>
      </c>
      <c r="N2447" s="56">
        <f>INDEX(Rate_Chart!$A$1:$AK$127,MATCH(Data!J2447,Rate_Chart!$A$1:$A$127,0),MATCH(Data!K2447,Rate_Chart!$A$1:$AK$1,0))</f>
        <v>46.167149999999999</v>
      </c>
      <c r="O2447" s="57">
        <f t="shared" ref="O2447:O2510" si="485">N2447*I2447</f>
        <v>554.00580000000002</v>
      </c>
      <c r="P2447" s="58">
        <f t="shared" ref="P2447:P2510" si="486">N2447/(J2447%+K2447%*2/3)</f>
        <v>408.55884955752208</v>
      </c>
      <c r="Q2447" s="58">
        <f t="shared" ref="Q2447:Q2510" si="487">P2447*2/3</f>
        <v>272.37256637168139</v>
      </c>
      <c r="R2447" s="66">
        <f t="shared" ref="R2447:R2510" si="488">O2447*1.75%</f>
        <v>9.6951015000000016</v>
      </c>
      <c r="S2447" s="64">
        <f t="shared" ref="S2447:S2510" si="489">I2447*3.75</f>
        <v>45</v>
      </c>
      <c r="T2447" s="66">
        <f t="shared" ref="T2447:T2510" si="490">R2447+S2447+O2447</f>
        <v>608.70090149999999</v>
      </c>
      <c r="U2447" s="68">
        <f t="shared" ref="U2447:U2510" si="491">T2447/I2447</f>
        <v>50.725075124999996</v>
      </c>
      <c r="V2447" s="68">
        <f t="shared" ref="V2447:V2510" si="492">U2447/(J2447%+K2447%*2/3)</f>
        <v>448.89447013274332</v>
      </c>
      <c r="W2447" s="68">
        <f t="shared" ref="W2447:W2510" si="493">V2447*2/3</f>
        <v>299.26298008849557</v>
      </c>
    </row>
    <row r="2448" spans="1:23" x14ac:dyDescent="0.25">
      <c r="A2448" s="1" t="s">
        <v>919</v>
      </c>
      <c r="B2448" s="1" t="s">
        <v>394</v>
      </c>
      <c r="C2448" s="1" t="s">
        <v>589</v>
      </c>
      <c r="D2448" s="1" t="s">
        <v>591</v>
      </c>
      <c r="E2448" s="1" t="s">
        <v>358</v>
      </c>
      <c r="F2448" s="62" t="str">
        <f t="shared" si="482"/>
        <v>64509</v>
      </c>
      <c r="G2448" s="255">
        <v>10620034</v>
      </c>
      <c r="H2448" s="1" t="s">
        <v>386</v>
      </c>
      <c r="I2448" s="61">
        <v>40</v>
      </c>
      <c r="J2448" s="61">
        <v>3</v>
      </c>
      <c r="K2448" s="61">
        <v>8</v>
      </c>
      <c r="L2448" s="69">
        <f t="shared" si="483"/>
        <v>1.2</v>
      </c>
      <c r="M2448" s="69">
        <f t="shared" si="484"/>
        <v>3.2</v>
      </c>
      <c r="N2448" s="56">
        <f>INDEX(Rate_Chart!$A$1:$AK$127,MATCH(Data!J2448,Rate_Chart!$A$1:$A$127,0),MATCH(Data!K2448,Rate_Chart!$A$1:$AK$1,0))</f>
        <v>34.751112000000006</v>
      </c>
      <c r="O2448" s="57">
        <f t="shared" si="485"/>
        <v>1390.0444800000002</v>
      </c>
      <c r="P2448" s="58">
        <f t="shared" si="486"/>
        <v>417.01334400000002</v>
      </c>
      <c r="Q2448" s="58">
        <f t="shared" si="487"/>
        <v>278.00889599999999</v>
      </c>
      <c r="R2448" s="66">
        <f t="shared" si="488"/>
        <v>24.325778400000008</v>
      </c>
      <c r="S2448" s="64">
        <f t="shared" si="489"/>
        <v>150</v>
      </c>
      <c r="T2448" s="66">
        <f t="shared" si="490"/>
        <v>1564.3702584000002</v>
      </c>
      <c r="U2448" s="68">
        <f t="shared" si="491"/>
        <v>39.109256460000005</v>
      </c>
      <c r="V2448" s="68">
        <f t="shared" si="492"/>
        <v>469.31107752000003</v>
      </c>
      <c r="W2448" s="68">
        <f t="shared" si="493"/>
        <v>312.87405168000004</v>
      </c>
    </row>
    <row r="2449" spans="1:23" x14ac:dyDescent="0.25">
      <c r="A2449" s="1" t="s">
        <v>919</v>
      </c>
      <c r="B2449" s="1" t="s">
        <v>395</v>
      </c>
      <c r="C2449" s="1" t="s">
        <v>589</v>
      </c>
      <c r="D2449" s="1" t="s">
        <v>591</v>
      </c>
      <c r="E2449" s="1" t="s">
        <v>358</v>
      </c>
      <c r="F2449" s="62" t="str">
        <f t="shared" si="482"/>
        <v>64509</v>
      </c>
      <c r="G2449" s="255">
        <v>10620034</v>
      </c>
      <c r="H2449" s="1" t="s">
        <v>386</v>
      </c>
      <c r="I2449" s="61">
        <v>42</v>
      </c>
      <c r="J2449" s="61">
        <v>4.0999999999999996</v>
      </c>
      <c r="K2449" s="61">
        <v>8</v>
      </c>
      <c r="L2449" s="69">
        <f t="shared" si="483"/>
        <v>1.722</v>
      </c>
      <c r="M2449" s="69">
        <f t="shared" si="484"/>
        <v>3.36</v>
      </c>
      <c r="N2449" s="56">
        <f>INDEX(Rate_Chart!$A$1:$AK$127,MATCH(Data!J2449,Rate_Chart!$A$1:$A$127,0),MATCH(Data!K2449,Rate_Chart!$A$1:$AK$1,0))</f>
        <v>39.338112000000002</v>
      </c>
      <c r="O2449" s="57">
        <f t="shared" si="485"/>
        <v>1652.2007040000001</v>
      </c>
      <c r="P2449" s="58">
        <f t="shared" si="486"/>
        <v>417.01178798586579</v>
      </c>
      <c r="Q2449" s="58">
        <f t="shared" si="487"/>
        <v>278.00785865724384</v>
      </c>
      <c r="R2449" s="66">
        <f t="shared" si="488"/>
        <v>28.913512320000006</v>
      </c>
      <c r="S2449" s="64">
        <f t="shared" si="489"/>
        <v>157.5</v>
      </c>
      <c r="T2449" s="66">
        <f t="shared" si="490"/>
        <v>1838.6142163200002</v>
      </c>
      <c r="U2449" s="68">
        <f t="shared" si="491"/>
        <v>43.776528960000007</v>
      </c>
      <c r="V2449" s="68">
        <f t="shared" si="492"/>
        <v>464.06214445229693</v>
      </c>
      <c r="W2449" s="68">
        <f t="shared" si="493"/>
        <v>309.37476296819796</v>
      </c>
    </row>
    <row r="2450" spans="1:23" x14ac:dyDescent="0.25">
      <c r="A2450" s="1" t="s">
        <v>920</v>
      </c>
      <c r="B2450" s="1" t="s">
        <v>394</v>
      </c>
      <c r="C2450" s="1" t="s">
        <v>589</v>
      </c>
      <c r="D2450" s="1" t="s">
        <v>591</v>
      </c>
      <c r="E2450" s="1" t="s">
        <v>358</v>
      </c>
      <c r="F2450" s="62" t="str">
        <f t="shared" si="482"/>
        <v>64509</v>
      </c>
      <c r="G2450" s="255">
        <v>10620034</v>
      </c>
      <c r="H2450" s="1" t="s">
        <v>385</v>
      </c>
      <c r="I2450" s="61">
        <v>15</v>
      </c>
      <c r="J2450" s="61">
        <v>5.8</v>
      </c>
      <c r="K2450" s="61">
        <v>8.4</v>
      </c>
      <c r="L2450" s="69">
        <f t="shared" si="483"/>
        <v>0.87</v>
      </c>
      <c r="M2450" s="69">
        <f t="shared" si="484"/>
        <v>1.26</v>
      </c>
      <c r="N2450" s="56">
        <f>INDEX(Rate_Chart!$A$1:$AK$127,MATCH(Data!J2450,Rate_Chart!$A$1:$A$127,0),MATCH(Data!K2450,Rate_Chart!$A$1:$AK$1,0))</f>
        <v>46.9771</v>
      </c>
      <c r="O2450" s="57">
        <f t="shared" si="485"/>
        <v>704.65650000000005</v>
      </c>
      <c r="P2450" s="58">
        <f t="shared" si="486"/>
        <v>412.07982456140354</v>
      </c>
      <c r="Q2450" s="58">
        <f t="shared" si="487"/>
        <v>274.71988304093571</v>
      </c>
      <c r="R2450" s="66">
        <f t="shared" si="488"/>
        <v>12.331488750000002</v>
      </c>
      <c r="S2450" s="64">
        <f t="shared" si="489"/>
        <v>56.25</v>
      </c>
      <c r="T2450" s="66">
        <f t="shared" si="490"/>
        <v>773.23798875000011</v>
      </c>
      <c r="U2450" s="68">
        <f t="shared" si="491"/>
        <v>51.549199250000008</v>
      </c>
      <c r="V2450" s="68">
        <f t="shared" si="492"/>
        <v>452.18595833333342</v>
      </c>
      <c r="W2450" s="68">
        <f t="shared" si="493"/>
        <v>301.45730555555559</v>
      </c>
    </row>
    <row r="2451" spans="1:23" x14ac:dyDescent="0.25">
      <c r="A2451" s="1" t="s">
        <v>920</v>
      </c>
      <c r="B2451" s="1" t="s">
        <v>394</v>
      </c>
      <c r="C2451" s="1" t="s">
        <v>589</v>
      </c>
      <c r="D2451" s="1" t="s">
        <v>591</v>
      </c>
      <c r="E2451" s="1" t="s">
        <v>358</v>
      </c>
      <c r="F2451" s="62" t="str">
        <f t="shared" si="482"/>
        <v>64509</v>
      </c>
      <c r="G2451" s="255">
        <v>10620034</v>
      </c>
      <c r="H2451" s="1" t="s">
        <v>386</v>
      </c>
      <c r="I2451" s="61">
        <v>49</v>
      </c>
      <c r="J2451" s="61">
        <v>3</v>
      </c>
      <c r="K2451" s="61">
        <v>8</v>
      </c>
      <c r="L2451" s="69">
        <f t="shared" si="483"/>
        <v>1.47</v>
      </c>
      <c r="M2451" s="69">
        <f t="shared" si="484"/>
        <v>3.92</v>
      </c>
      <c r="N2451" s="56">
        <f>INDEX(Rate_Chart!$A$1:$AK$127,MATCH(Data!J2451,Rate_Chart!$A$1:$A$127,0),MATCH(Data!K2451,Rate_Chart!$A$1:$AK$1,0))</f>
        <v>34.751112000000006</v>
      </c>
      <c r="O2451" s="57">
        <f t="shared" si="485"/>
        <v>1702.8044880000002</v>
      </c>
      <c r="P2451" s="58">
        <f t="shared" si="486"/>
        <v>417.01334400000002</v>
      </c>
      <c r="Q2451" s="58">
        <f t="shared" si="487"/>
        <v>278.00889599999999</v>
      </c>
      <c r="R2451" s="66">
        <f t="shared" si="488"/>
        <v>29.799078540000007</v>
      </c>
      <c r="S2451" s="64">
        <f t="shared" si="489"/>
        <v>183.75</v>
      </c>
      <c r="T2451" s="66">
        <f t="shared" si="490"/>
        <v>1916.3535665400002</v>
      </c>
      <c r="U2451" s="68">
        <f t="shared" si="491"/>
        <v>39.109256460000005</v>
      </c>
      <c r="V2451" s="68">
        <f t="shared" si="492"/>
        <v>469.31107752000003</v>
      </c>
      <c r="W2451" s="68">
        <f t="shared" si="493"/>
        <v>312.87405168000004</v>
      </c>
    </row>
    <row r="2452" spans="1:23" x14ac:dyDescent="0.25">
      <c r="A2452" s="1" t="s">
        <v>920</v>
      </c>
      <c r="B2452" s="1" t="s">
        <v>395</v>
      </c>
      <c r="C2452" s="1" t="s">
        <v>589</v>
      </c>
      <c r="D2452" s="1" t="s">
        <v>591</v>
      </c>
      <c r="E2452" s="1" t="s">
        <v>358</v>
      </c>
      <c r="F2452" s="62" t="str">
        <f t="shared" si="482"/>
        <v>64509</v>
      </c>
      <c r="G2452" s="255">
        <v>10620034</v>
      </c>
      <c r="H2452" s="1" t="s">
        <v>386</v>
      </c>
      <c r="I2452" s="61">
        <v>45</v>
      </c>
      <c r="J2452" s="61">
        <v>3</v>
      </c>
      <c r="K2452" s="61">
        <v>8</v>
      </c>
      <c r="L2452" s="69">
        <f t="shared" si="483"/>
        <v>1.35</v>
      </c>
      <c r="M2452" s="69">
        <f t="shared" si="484"/>
        <v>3.6</v>
      </c>
      <c r="N2452" s="56">
        <f>INDEX(Rate_Chart!$A$1:$AK$127,MATCH(Data!J2452,Rate_Chart!$A$1:$A$127,0),MATCH(Data!K2452,Rate_Chart!$A$1:$AK$1,0))</f>
        <v>34.751112000000006</v>
      </c>
      <c r="O2452" s="57">
        <f t="shared" si="485"/>
        <v>1563.8000400000003</v>
      </c>
      <c r="P2452" s="58">
        <f t="shared" si="486"/>
        <v>417.01334400000002</v>
      </c>
      <c r="Q2452" s="58">
        <f t="shared" si="487"/>
        <v>278.00889599999999</v>
      </c>
      <c r="R2452" s="66">
        <f t="shared" si="488"/>
        <v>27.366500700000007</v>
      </c>
      <c r="S2452" s="64">
        <f t="shared" si="489"/>
        <v>168.75</v>
      </c>
      <c r="T2452" s="66">
        <f t="shared" si="490"/>
        <v>1759.9165407000003</v>
      </c>
      <c r="U2452" s="68">
        <f t="shared" si="491"/>
        <v>39.109256460000005</v>
      </c>
      <c r="V2452" s="68">
        <f t="shared" si="492"/>
        <v>469.31107752000003</v>
      </c>
      <c r="W2452" s="68">
        <f t="shared" si="493"/>
        <v>312.87405168000004</v>
      </c>
    </row>
    <row r="2453" spans="1:23" x14ac:dyDescent="0.25">
      <c r="A2453" s="1" t="s">
        <v>922</v>
      </c>
      <c r="B2453" s="1" t="s">
        <v>394</v>
      </c>
      <c r="C2453" s="1" t="s">
        <v>589</v>
      </c>
      <c r="D2453" s="1" t="s">
        <v>591</v>
      </c>
      <c r="E2453" s="1" t="s">
        <v>358</v>
      </c>
      <c r="F2453" s="62" t="str">
        <f t="shared" si="482"/>
        <v>64509</v>
      </c>
      <c r="G2453" s="255">
        <v>10620034</v>
      </c>
      <c r="H2453" s="1" t="s">
        <v>386</v>
      </c>
      <c r="I2453" s="61">
        <v>10</v>
      </c>
      <c r="J2453" s="61">
        <v>3</v>
      </c>
      <c r="K2453" s="61">
        <v>8</v>
      </c>
      <c r="L2453" s="69">
        <f t="shared" si="483"/>
        <v>0.3</v>
      </c>
      <c r="M2453" s="69">
        <f t="shared" si="484"/>
        <v>0.8</v>
      </c>
      <c r="N2453" s="56">
        <f>INDEX(Rate_Chart!$A$1:$AK$127,MATCH(Data!J2453,Rate_Chart!$A$1:$A$127,0),MATCH(Data!K2453,Rate_Chart!$A$1:$AK$1,0))</f>
        <v>34.751112000000006</v>
      </c>
      <c r="O2453" s="57">
        <f t="shared" si="485"/>
        <v>347.51112000000006</v>
      </c>
      <c r="P2453" s="58">
        <f t="shared" si="486"/>
        <v>417.01334400000002</v>
      </c>
      <c r="Q2453" s="58">
        <f t="shared" si="487"/>
        <v>278.00889599999999</v>
      </c>
      <c r="R2453" s="66">
        <f t="shared" si="488"/>
        <v>6.081444600000002</v>
      </c>
      <c r="S2453" s="64">
        <f t="shared" si="489"/>
        <v>37.5</v>
      </c>
      <c r="T2453" s="66">
        <f t="shared" si="490"/>
        <v>391.09256460000006</v>
      </c>
      <c r="U2453" s="68">
        <f t="shared" si="491"/>
        <v>39.109256460000005</v>
      </c>
      <c r="V2453" s="68">
        <f t="shared" si="492"/>
        <v>469.31107752000003</v>
      </c>
      <c r="W2453" s="68">
        <f t="shared" si="493"/>
        <v>312.87405168000004</v>
      </c>
    </row>
    <row r="2454" spans="1:23" x14ac:dyDescent="0.25">
      <c r="A2454" s="1" t="s">
        <v>922</v>
      </c>
      <c r="B2454" s="1" t="s">
        <v>395</v>
      </c>
      <c r="C2454" s="1" t="s">
        <v>589</v>
      </c>
      <c r="D2454" s="1" t="s">
        <v>591</v>
      </c>
      <c r="E2454" s="1" t="s">
        <v>358</v>
      </c>
      <c r="F2454" s="62" t="str">
        <f t="shared" si="482"/>
        <v>64509</v>
      </c>
      <c r="G2454" s="255">
        <v>10620034</v>
      </c>
      <c r="H2454" s="1" t="s">
        <v>386</v>
      </c>
      <c r="I2454" s="61">
        <v>35</v>
      </c>
      <c r="J2454" s="61">
        <v>3</v>
      </c>
      <c r="K2454" s="61">
        <v>8</v>
      </c>
      <c r="L2454" s="69">
        <f t="shared" si="483"/>
        <v>1.05</v>
      </c>
      <c r="M2454" s="69">
        <f t="shared" si="484"/>
        <v>2.8</v>
      </c>
      <c r="N2454" s="56">
        <f>INDEX(Rate_Chart!$A$1:$AK$127,MATCH(Data!J2454,Rate_Chart!$A$1:$A$127,0),MATCH(Data!K2454,Rate_Chart!$A$1:$AK$1,0))</f>
        <v>34.751112000000006</v>
      </c>
      <c r="O2454" s="57">
        <f t="shared" si="485"/>
        <v>1216.2889200000002</v>
      </c>
      <c r="P2454" s="58">
        <f t="shared" si="486"/>
        <v>417.01334400000002</v>
      </c>
      <c r="Q2454" s="58">
        <f t="shared" si="487"/>
        <v>278.00889599999999</v>
      </c>
      <c r="R2454" s="66">
        <f t="shared" si="488"/>
        <v>21.285056100000006</v>
      </c>
      <c r="S2454" s="64">
        <f t="shared" si="489"/>
        <v>131.25</v>
      </c>
      <c r="T2454" s="66">
        <f t="shared" si="490"/>
        <v>1368.8239761000002</v>
      </c>
      <c r="U2454" s="68">
        <f t="shared" si="491"/>
        <v>39.109256460000005</v>
      </c>
      <c r="V2454" s="68">
        <f t="shared" si="492"/>
        <v>469.31107752000003</v>
      </c>
      <c r="W2454" s="68">
        <f t="shared" si="493"/>
        <v>312.87405168000004</v>
      </c>
    </row>
    <row r="2455" spans="1:23" x14ac:dyDescent="0.25">
      <c r="A2455" s="1" t="s">
        <v>923</v>
      </c>
      <c r="B2455" s="1" t="s">
        <v>395</v>
      </c>
      <c r="C2455" s="1" t="s">
        <v>589</v>
      </c>
      <c r="D2455" s="1" t="s">
        <v>591</v>
      </c>
      <c r="E2455" s="1" t="s">
        <v>358</v>
      </c>
      <c r="F2455" s="62" t="str">
        <f t="shared" si="482"/>
        <v>64509</v>
      </c>
      <c r="G2455" s="255">
        <v>10620034</v>
      </c>
      <c r="H2455" s="1" t="s">
        <v>386</v>
      </c>
      <c r="I2455" s="61">
        <v>53</v>
      </c>
      <c r="J2455" s="61">
        <v>3</v>
      </c>
      <c r="K2455" s="61">
        <v>8</v>
      </c>
      <c r="L2455" s="69">
        <f t="shared" si="483"/>
        <v>1.59</v>
      </c>
      <c r="M2455" s="69">
        <f t="shared" si="484"/>
        <v>4.24</v>
      </c>
      <c r="N2455" s="56">
        <f>INDEX(Rate_Chart!$A$1:$AK$127,MATCH(Data!J2455,Rate_Chart!$A$1:$A$127,0),MATCH(Data!K2455,Rate_Chart!$A$1:$AK$1,0))</f>
        <v>34.751112000000006</v>
      </c>
      <c r="O2455" s="57">
        <f t="shared" si="485"/>
        <v>1841.8089360000004</v>
      </c>
      <c r="P2455" s="58">
        <f t="shared" si="486"/>
        <v>417.01334400000002</v>
      </c>
      <c r="Q2455" s="58">
        <f t="shared" si="487"/>
        <v>278.00889599999999</v>
      </c>
      <c r="R2455" s="66">
        <f t="shared" si="488"/>
        <v>32.231656380000011</v>
      </c>
      <c r="S2455" s="64">
        <f t="shared" si="489"/>
        <v>198.75</v>
      </c>
      <c r="T2455" s="66">
        <f t="shared" si="490"/>
        <v>2072.7905923800004</v>
      </c>
      <c r="U2455" s="68">
        <f t="shared" si="491"/>
        <v>39.109256460000005</v>
      </c>
      <c r="V2455" s="68">
        <f t="shared" si="492"/>
        <v>469.31107752000003</v>
      </c>
      <c r="W2455" s="68">
        <f t="shared" si="493"/>
        <v>312.87405168000004</v>
      </c>
    </row>
    <row r="2456" spans="1:23" x14ac:dyDescent="0.25">
      <c r="A2456" s="1" t="s">
        <v>924</v>
      </c>
      <c r="B2456" s="1" t="s">
        <v>394</v>
      </c>
      <c r="C2456" s="1" t="s">
        <v>589</v>
      </c>
      <c r="D2456" s="1" t="s">
        <v>591</v>
      </c>
      <c r="E2456" s="1" t="s">
        <v>358</v>
      </c>
      <c r="F2456" s="62" t="str">
        <f t="shared" si="482"/>
        <v>64509</v>
      </c>
      <c r="G2456" s="255">
        <v>10620034</v>
      </c>
      <c r="H2456" s="1" t="s">
        <v>385</v>
      </c>
      <c r="I2456" s="61">
        <v>12</v>
      </c>
      <c r="J2456" s="61">
        <v>5.8</v>
      </c>
      <c r="K2456" s="61">
        <v>8.4</v>
      </c>
      <c r="L2456" s="69">
        <f t="shared" si="483"/>
        <v>0.69599999999999995</v>
      </c>
      <c r="M2456" s="69">
        <f t="shared" si="484"/>
        <v>1.008</v>
      </c>
      <c r="N2456" s="56">
        <f>INDEX(Rate_Chart!$A$1:$AK$127,MATCH(Data!J2456,Rate_Chart!$A$1:$A$127,0),MATCH(Data!K2456,Rate_Chart!$A$1:$AK$1,0))</f>
        <v>46.9771</v>
      </c>
      <c r="O2456" s="57">
        <f t="shared" si="485"/>
        <v>563.72519999999997</v>
      </c>
      <c r="P2456" s="58">
        <f t="shared" si="486"/>
        <v>412.07982456140354</v>
      </c>
      <c r="Q2456" s="58">
        <f t="shared" si="487"/>
        <v>274.71988304093571</v>
      </c>
      <c r="R2456" s="66">
        <f t="shared" si="488"/>
        <v>9.8651910000000012</v>
      </c>
      <c r="S2456" s="64">
        <f t="shared" si="489"/>
        <v>45</v>
      </c>
      <c r="T2456" s="66">
        <f t="shared" si="490"/>
        <v>618.59039099999995</v>
      </c>
      <c r="U2456" s="68">
        <f t="shared" si="491"/>
        <v>51.549199249999994</v>
      </c>
      <c r="V2456" s="68">
        <f t="shared" si="492"/>
        <v>452.1859583333333</v>
      </c>
      <c r="W2456" s="68">
        <f t="shared" si="493"/>
        <v>301.45730555555554</v>
      </c>
    </row>
    <row r="2457" spans="1:23" x14ac:dyDescent="0.25">
      <c r="A2457" s="1" t="s">
        <v>924</v>
      </c>
      <c r="B2457" s="1" t="s">
        <v>394</v>
      </c>
      <c r="C2457" s="1" t="s">
        <v>589</v>
      </c>
      <c r="D2457" s="1" t="s">
        <v>591</v>
      </c>
      <c r="E2457" s="1" t="s">
        <v>358</v>
      </c>
      <c r="F2457" s="62" t="str">
        <f t="shared" si="482"/>
        <v>64509</v>
      </c>
      <c r="G2457" s="255">
        <v>10620034</v>
      </c>
      <c r="H2457" s="1" t="s">
        <v>386</v>
      </c>
      <c r="I2457" s="61">
        <v>37</v>
      </c>
      <c r="J2457" s="61">
        <v>3</v>
      </c>
      <c r="K2457" s="61">
        <v>8</v>
      </c>
      <c r="L2457" s="69">
        <f t="shared" si="483"/>
        <v>1.1100000000000001</v>
      </c>
      <c r="M2457" s="69">
        <f t="shared" si="484"/>
        <v>2.96</v>
      </c>
      <c r="N2457" s="56">
        <f>INDEX(Rate_Chart!$A$1:$AK$127,MATCH(Data!J2457,Rate_Chart!$A$1:$A$127,0),MATCH(Data!K2457,Rate_Chart!$A$1:$AK$1,0))</f>
        <v>34.751112000000006</v>
      </c>
      <c r="O2457" s="57">
        <f t="shared" si="485"/>
        <v>1285.7911440000003</v>
      </c>
      <c r="P2457" s="58">
        <f t="shared" si="486"/>
        <v>417.01334400000002</v>
      </c>
      <c r="Q2457" s="58">
        <f t="shared" si="487"/>
        <v>278.00889599999999</v>
      </c>
      <c r="R2457" s="66">
        <f t="shared" si="488"/>
        <v>22.501345020000006</v>
      </c>
      <c r="S2457" s="64">
        <f t="shared" si="489"/>
        <v>138.75</v>
      </c>
      <c r="T2457" s="66">
        <f t="shared" si="490"/>
        <v>1447.0424890200002</v>
      </c>
      <c r="U2457" s="68">
        <f t="shared" si="491"/>
        <v>39.109256460000005</v>
      </c>
      <c r="V2457" s="68">
        <f t="shared" si="492"/>
        <v>469.31107752000003</v>
      </c>
      <c r="W2457" s="68">
        <f t="shared" si="493"/>
        <v>312.87405168000004</v>
      </c>
    </row>
    <row r="2458" spans="1:23" x14ac:dyDescent="0.25">
      <c r="A2458" s="1" t="s">
        <v>924</v>
      </c>
      <c r="B2458" s="1" t="s">
        <v>395</v>
      </c>
      <c r="C2458" s="1" t="s">
        <v>589</v>
      </c>
      <c r="D2458" s="1" t="s">
        <v>591</v>
      </c>
      <c r="E2458" s="1" t="s">
        <v>358</v>
      </c>
      <c r="F2458" s="62" t="str">
        <f t="shared" si="482"/>
        <v>64509</v>
      </c>
      <c r="G2458" s="255">
        <v>10620034</v>
      </c>
      <c r="H2458" s="1" t="s">
        <v>386</v>
      </c>
      <c r="I2458" s="61">
        <v>41</v>
      </c>
      <c r="J2458" s="61">
        <v>3</v>
      </c>
      <c r="K2458" s="61">
        <v>8</v>
      </c>
      <c r="L2458" s="69">
        <f t="shared" si="483"/>
        <v>1.23</v>
      </c>
      <c r="M2458" s="69">
        <f t="shared" si="484"/>
        <v>3.28</v>
      </c>
      <c r="N2458" s="56">
        <f>INDEX(Rate_Chart!$A$1:$AK$127,MATCH(Data!J2458,Rate_Chart!$A$1:$A$127,0),MATCH(Data!K2458,Rate_Chart!$A$1:$AK$1,0))</f>
        <v>34.751112000000006</v>
      </c>
      <c r="O2458" s="57">
        <f t="shared" si="485"/>
        <v>1424.7955920000002</v>
      </c>
      <c r="P2458" s="58">
        <f t="shared" si="486"/>
        <v>417.01334400000002</v>
      </c>
      <c r="Q2458" s="58">
        <f t="shared" si="487"/>
        <v>278.00889599999999</v>
      </c>
      <c r="R2458" s="66">
        <f t="shared" si="488"/>
        <v>24.933922860000006</v>
      </c>
      <c r="S2458" s="64">
        <f t="shared" si="489"/>
        <v>153.75</v>
      </c>
      <c r="T2458" s="66">
        <f t="shared" si="490"/>
        <v>1603.4795148600001</v>
      </c>
      <c r="U2458" s="68">
        <f t="shared" si="491"/>
        <v>39.109256460000005</v>
      </c>
      <c r="V2458" s="68">
        <f t="shared" si="492"/>
        <v>469.31107752000003</v>
      </c>
      <c r="W2458" s="68">
        <f t="shared" si="493"/>
        <v>312.87405168000004</v>
      </c>
    </row>
    <row r="2459" spans="1:23" x14ac:dyDescent="0.25">
      <c r="A2459" s="1" t="s">
        <v>921</v>
      </c>
      <c r="B2459" s="1" t="s">
        <v>395</v>
      </c>
      <c r="C2459" s="1" t="s">
        <v>589</v>
      </c>
      <c r="D2459" s="1" t="s">
        <v>591</v>
      </c>
      <c r="E2459" s="1" t="s">
        <v>359</v>
      </c>
      <c r="F2459" s="62" t="str">
        <f t="shared" si="482"/>
        <v>64510</v>
      </c>
      <c r="G2459" s="255">
        <v>10620043</v>
      </c>
      <c r="H2459" s="1" t="s">
        <v>385</v>
      </c>
      <c r="I2459" s="61">
        <v>10</v>
      </c>
      <c r="J2459" s="61">
        <v>6.5</v>
      </c>
      <c r="K2459" s="61">
        <v>8.8000000000000007</v>
      </c>
      <c r="L2459" s="69">
        <f t="shared" si="483"/>
        <v>0.65</v>
      </c>
      <c r="M2459" s="69">
        <f t="shared" si="484"/>
        <v>0.88</v>
      </c>
      <c r="N2459" s="56">
        <f>INDEX(Rate_Chart!$A$1:$AK$127,MATCH(Data!J2459,Rate_Chart!$A$1:$A$127,0),MATCH(Data!K2459,Rate_Chart!$A$1:$AK$1,0))</f>
        <v>53.732250000000001</v>
      </c>
      <c r="O2459" s="57">
        <f t="shared" si="485"/>
        <v>537.32249999999999</v>
      </c>
      <c r="P2459" s="58">
        <f t="shared" si="486"/>
        <v>434.49258760107813</v>
      </c>
      <c r="Q2459" s="58">
        <f t="shared" si="487"/>
        <v>289.66172506738542</v>
      </c>
      <c r="R2459" s="66">
        <f t="shared" si="488"/>
        <v>9.4031437499999999</v>
      </c>
      <c r="S2459" s="64">
        <f t="shared" si="489"/>
        <v>37.5</v>
      </c>
      <c r="T2459" s="66">
        <f t="shared" si="490"/>
        <v>584.22564375000002</v>
      </c>
      <c r="U2459" s="68">
        <f t="shared" si="491"/>
        <v>58.422564375</v>
      </c>
      <c r="V2459" s="68">
        <f t="shared" si="492"/>
        <v>472.41965801886789</v>
      </c>
      <c r="W2459" s="68">
        <f t="shared" si="493"/>
        <v>314.94643867924526</v>
      </c>
    </row>
    <row r="2460" spans="1:23" x14ac:dyDescent="0.25">
      <c r="A2460" s="1" t="s">
        <v>921</v>
      </c>
      <c r="B2460" s="1" t="s">
        <v>395</v>
      </c>
      <c r="C2460" s="1" t="s">
        <v>589</v>
      </c>
      <c r="D2460" s="1" t="s">
        <v>591</v>
      </c>
      <c r="E2460" s="1" t="s">
        <v>359</v>
      </c>
      <c r="F2460" s="62" t="str">
        <f t="shared" si="482"/>
        <v>64510</v>
      </c>
      <c r="G2460" s="255">
        <v>10620043</v>
      </c>
      <c r="H2460" s="1" t="s">
        <v>386</v>
      </c>
      <c r="I2460" s="61">
        <v>40</v>
      </c>
      <c r="J2460" s="61">
        <v>3.2</v>
      </c>
      <c r="K2460" s="61">
        <v>8.1</v>
      </c>
      <c r="L2460" s="69">
        <f t="shared" si="483"/>
        <v>1.28</v>
      </c>
      <c r="M2460" s="69">
        <f t="shared" si="484"/>
        <v>3.24</v>
      </c>
      <c r="N2460" s="56">
        <f>INDEX(Rate_Chart!$A$1:$AK$127,MATCH(Data!J2460,Rate_Chart!$A$1:$A$127,0),MATCH(Data!K2460,Rate_Chart!$A$1:$AK$1,0))</f>
        <v>35.8631259</v>
      </c>
      <c r="O2460" s="57">
        <f t="shared" si="485"/>
        <v>1434.525036</v>
      </c>
      <c r="P2460" s="58">
        <f t="shared" si="486"/>
        <v>417.01309186046512</v>
      </c>
      <c r="Q2460" s="58">
        <f t="shared" si="487"/>
        <v>278.00872790697673</v>
      </c>
      <c r="R2460" s="66">
        <f t="shared" si="488"/>
        <v>25.104188130000001</v>
      </c>
      <c r="S2460" s="64">
        <f t="shared" si="489"/>
        <v>150</v>
      </c>
      <c r="T2460" s="66">
        <f t="shared" si="490"/>
        <v>1609.62922413</v>
      </c>
      <c r="U2460" s="68">
        <f t="shared" si="491"/>
        <v>40.24073060325</v>
      </c>
      <c r="V2460" s="68">
        <f t="shared" si="492"/>
        <v>467.91547213081401</v>
      </c>
      <c r="W2460" s="68">
        <f t="shared" si="493"/>
        <v>311.94364808720934</v>
      </c>
    </row>
    <row r="2461" spans="1:23" x14ac:dyDescent="0.25">
      <c r="A2461" s="1" t="s">
        <v>902</v>
      </c>
      <c r="B2461" s="1" t="s">
        <v>394</v>
      </c>
      <c r="C2461" s="1" t="s">
        <v>589</v>
      </c>
      <c r="D2461" s="1" t="s">
        <v>591</v>
      </c>
      <c r="E2461" s="1" t="s">
        <v>359</v>
      </c>
      <c r="F2461" s="62" t="str">
        <f t="shared" si="482"/>
        <v>64510</v>
      </c>
      <c r="G2461" s="255">
        <v>10620043</v>
      </c>
      <c r="H2461" s="1" t="s">
        <v>385</v>
      </c>
      <c r="I2461" s="61">
        <v>15</v>
      </c>
      <c r="J2461" s="61">
        <v>7</v>
      </c>
      <c r="K2461" s="61">
        <v>9</v>
      </c>
      <c r="L2461" s="69">
        <f t="shared" si="483"/>
        <v>1.05</v>
      </c>
      <c r="M2461" s="69">
        <f t="shared" si="484"/>
        <v>1.35</v>
      </c>
      <c r="N2461" s="56">
        <f>INDEX(Rate_Chart!$A$1:$AK$127,MATCH(Data!J2461,Rate_Chart!$A$1:$A$127,0),MATCH(Data!K2461,Rate_Chart!$A$1:$AK$1,0))</f>
        <v>58.45</v>
      </c>
      <c r="O2461" s="57">
        <f t="shared" si="485"/>
        <v>876.75</v>
      </c>
      <c r="P2461" s="58">
        <f t="shared" si="486"/>
        <v>449.61538461538464</v>
      </c>
      <c r="Q2461" s="58">
        <f t="shared" si="487"/>
        <v>299.74358974358978</v>
      </c>
      <c r="R2461" s="66">
        <f t="shared" si="488"/>
        <v>15.343125000000002</v>
      </c>
      <c r="S2461" s="64">
        <f t="shared" si="489"/>
        <v>56.25</v>
      </c>
      <c r="T2461" s="66">
        <f t="shared" si="490"/>
        <v>948.34312499999999</v>
      </c>
      <c r="U2461" s="68">
        <f t="shared" si="491"/>
        <v>63.222875000000002</v>
      </c>
      <c r="V2461" s="68">
        <f t="shared" si="492"/>
        <v>486.32980769230767</v>
      </c>
      <c r="W2461" s="68">
        <f t="shared" si="493"/>
        <v>324.21987179487178</v>
      </c>
    </row>
    <row r="2462" spans="1:23" x14ac:dyDescent="0.25">
      <c r="A2462" s="1" t="s">
        <v>902</v>
      </c>
      <c r="B2462" s="1" t="s">
        <v>394</v>
      </c>
      <c r="C2462" s="1" t="s">
        <v>589</v>
      </c>
      <c r="D2462" s="1" t="s">
        <v>591</v>
      </c>
      <c r="E2462" s="1" t="s">
        <v>359</v>
      </c>
      <c r="F2462" s="62" t="str">
        <f t="shared" si="482"/>
        <v>64510</v>
      </c>
      <c r="G2462" s="255">
        <v>10620043</v>
      </c>
      <c r="H2462" s="1" t="s">
        <v>386</v>
      </c>
      <c r="I2462" s="61">
        <v>35</v>
      </c>
      <c r="J2462" s="61">
        <v>3.5</v>
      </c>
      <c r="K2462" s="61">
        <v>8.1</v>
      </c>
      <c r="L2462" s="69">
        <f t="shared" si="483"/>
        <v>1.2250000000000001</v>
      </c>
      <c r="M2462" s="69">
        <f t="shared" si="484"/>
        <v>2.835</v>
      </c>
      <c r="N2462" s="56">
        <f>INDEX(Rate_Chart!$A$1:$AK$127,MATCH(Data!J2462,Rate_Chart!$A$1:$A$127,0),MATCH(Data!K2462,Rate_Chart!$A$1:$AK$1,0))</f>
        <v>37.114125900000005</v>
      </c>
      <c r="O2462" s="57">
        <f t="shared" si="485"/>
        <v>1298.9944065000002</v>
      </c>
      <c r="P2462" s="58">
        <f t="shared" si="486"/>
        <v>417.01265056179784</v>
      </c>
      <c r="Q2462" s="58">
        <f t="shared" si="487"/>
        <v>278.00843370786521</v>
      </c>
      <c r="R2462" s="66">
        <f t="shared" si="488"/>
        <v>22.732402113750005</v>
      </c>
      <c r="S2462" s="64">
        <f t="shared" si="489"/>
        <v>131.25</v>
      </c>
      <c r="T2462" s="66">
        <f t="shared" si="490"/>
        <v>1452.9768086137501</v>
      </c>
      <c r="U2462" s="68">
        <f t="shared" si="491"/>
        <v>41.513623103250005</v>
      </c>
      <c r="V2462" s="68">
        <f t="shared" si="492"/>
        <v>466.44520340730344</v>
      </c>
      <c r="W2462" s="68">
        <f t="shared" si="493"/>
        <v>310.96346893820231</v>
      </c>
    </row>
    <row r="2463" spans="1:23" x14ac:dyDescent="0.25">
      <c r="A2463" s="1" t="s">
        <v>902</v>
      </c>
      <c r="B2463" s="1" t="s">
        <v>395</v>
      </c>
      <c r="C2463" s="1" t="s">
        <v>589</v>
      </c>
      <c r="D2463" s="1" t="s">
        <v>591</v>
      </c>
      <c r="E2463" s="1" t="s">
        <v>359</v>
      </c>
      <c r="F2463" s="62" t="str">
        <f t="shared" si="482"/>
        <v>64510</v>
      </c>
      <c r="G2463" s="255">
        <v>10620043</v>
      </c>
      <c r="H2463" s="1" t="s">
        <v>385</v>
      </c>
      <c r="I2463" s="61">
        <v>19</v>
      </c>
      <c r="J2463" s="61">
        <v>6.7</v>
      </c>
      <c r="K2463" s="61">
        <v>8.8000000000000007</v>
      </c>
      <c r="L2463" s="69">
        <f t="shared" si="483"/>
        <v>1.2729999999999999</v>
      </c>
      <c r="M2463" s="69">
        <f t="shared" si="484"/>
        <v>1.6720000000000002</v>
      </c>
      <c r="N2463" s="56">
        <f>INDEX(Rate_Chart!$A$1:$AK$127,MATCH(Data!J2463,Rate_Chart!$A$1:$A$127,0),MATCH(Data!K2463,Rate_Chart!$A$1:$AK$1,0))</f>
        <v>55.385550000000002</v>
      </c>
      <c r="O2463" s="57">
        <f t="shared" si="485"/>
        <v>1052.32545</v>
      </c>
      <c r="P2463" s="58">
        <f t="shared" si="486"/>
        <v>440.73381962864721</v>
      </c>
      <c r="Q2463" s="58">
        <f t="shared" si="487"/>
        <v>293.82254641909816</v>
      </c>
      <c r="R2463" s="66">
        <f t="shared" si="488"/>
        <v>18.415695375000002</v>
      </c>
      <c r="S2463" s="64">
        <f t="shared" si="489"/>
        <v>71.25</v>
      </c>
      <c r="T2463" s="66">
        <f t="shared" si="490"/>
        <v>1141.9911453750001</v>
      </c>
      <c r="U2463" s="68">
        <f t="shared" si="491"/>
        <v>60.104797125000005</v>
      </c>
      <c r="V2463" s="68">
        <f t="shared" si="492"/>
        <v>478.28751027851456</v>
      </c>
      <c r="W2463" s="68">
        <f t="shared" si="493"/>
        <v>318.85834018567635</v>
      </c>
    </row>
    <row r="2464" spans="1:23" x14ac:dyDescent="0.25">
      <c r="A2464" s="1" t="s">
        <v>902</v>
      </c>
      <c r="B2464" s="1" t="s">
        <v>395</v>
      </c>
      <c r="C2464" s="1" t="s">
        <v>589</v>
      </c>
      <c r="D2464" s="1" t="s">
        <v>591</v>
      </c>
      <c r="E2464" s="1" t="s">
        <v>359</v>
      </c>
      <c r="F2464" s="62" t="str">
        <f t="shared" si="482"/>
        <v>64510</v>
      </c>
      <c r="G2464" s="255">
        <v>10620043</v>
      </c>
      <c r="H2464" s="1" t="s">
        <v>386</v>
      </c>
      <c r="I2464" s="61">
        <v>38</v>
      </c>
      <c r="J2464" s="61">
        <v>3.2</v>
      </c>
      <c r="K2464" s="61">
        <v>8.1</v>
      </c>
      <c r="L2464" s="69">
        <f t="shared" si="483"/>
        <v>1.2160000000000002</v>
      </c>
      <c r="M2464" s="69">
        <f t="shared" si="484"/>
        <v>3.0780000000000003</v>
      </c>
      <c r="N2464" s="56">
        <f>INDEX(Rate_Chart!$A$1:$AK$127,MATCH(Data!J2464,Rate_Chart!$A$1:$A$127,0),MATCH(Data!K2464,Rate_Chart!$A$1:$AK$1,0))</f>
        <v>35.8631259</v>
      </c>
      <c r="O2464" s="57">
        <f t="shared" si="485"/>
        <v>1362.7987842</v>
      </c>
      <c r="P2464" s="58">
        <f t="shared" si="486"/>
        <v>417.01309186046512</v>
      </c>
      <c r="Q2464" s="58">
        <f t="shared" si="487"/>
        <v>278.00872790697673</v>
      </c>
      <c r="R2464" s="66">
        <f t="shared" si="488"/>
        <v>23.848978723500004</v>
      </c>
      <c r="S2464" s="64">
        <f t="shared" si="489"/>
        <v>142.5</v>
      </c>
      <c r="T2464" s="66">
        <f t="shared" si="490"/>
        <v>1529.1477629235001</v>
      </c>
      <c r="U2464" s="68">
        <f t="shared" si="491"/>
        <v>40.24073060325</v>
      </c>
      <c r="V2464" s="68">
        <f t="shared" si="492"/>
        <v>467.91547213081401</v>
      </c>
      <c r="W2464" s="68">
        <f t="shared" si="493"/>
        <v>311.94364808720934</v>
      </c>
    </row>
    <row r="2465" spans="1:23" x14ac:dyDescent="0.25">
      <c r="A2465" s="1" t="s">
        <v>903</v>
      </c>
      <c r="B2465" s="1" t="s">
        <v>394</v>
      </c>
      <c r="C2465" s="1" t="s">
        <v>589</v>
      </c>
      <c r="D2465" s="1" t="s">
        <v>591</v>
      </c>
      <c r="E2465" s="1" t="s">
        <v>359</v>
      </c>
      <c r="F2465" s="62" t="str">
        <f t="shared" si="482"/>
        <v>64510</v>
      </c>
      <c r="G2465" s="255">
        <v>10620043</v>
      </c>
      <c r="H2465" s="1" t="s">
        <v>385</v>
      </c>
      <c r="I2465" s="61">
        <v>20</v>
      </c>
      <c r="J2465" s="61">
        <v>5.8</v>
      </c>
      <c r="K2465" s="61">
        <v>8.8000000000000007</v>
      </c>
      <c r="L2465" s="69">
        <f t="shared" si="483"/>
        <v>1.1599999999999999</v>
      </c>
      <c r="M2465" s="69">
        <f t="shared" si="484"/>
        <v>1.76</v>
      </c>
      <c r="N2465" s="56">
        <f>INDEX(Rate_Chart!$A$1:$AK$127,MATCH(Data!J2465,Rate_Chart!$A$1:$A$127,0),MATCH(Data!K2465,Rate_Chart!$A$1:$AK$1,0))</f>
        <v>47.945700000000002</v>
      </c>
      <c r="O2465" s="57">
        <f t="shared" si="485"/>
        <v>958.91399999999999</v>
      </c>
      <c r="P2465" s="58">
        <f t="shared" si="486"/>
        <v>410.96314285714288</v>
      </c>
      <c r="Q2465" s="58">
        <f t="shared" si="487"/>
        <v>273.97542857142861</v>
      </c>
      <c r="R2465" s="66">
        <f t="shared" si="488"/>
        <v>16.780995000000001</v>
      </c>
      <c r="S2465" s="64">
        <f t="shared" si="489"/>
        <v>75</v>
      </c>
      <c r="T2465" s="66">
        <f t="shared" si="490"/>
        <v>1050.6949950000001</v>
      </c>
      <c r="U2465" s="68">
        <f t="shared" si="491"/>
        <v>52.534749750000003</v>
      </c>
      <c r="V2465" s="68">
        <f t="shared" si="492"/>
        <v>450.29785500000003</v>
      </c>
      <c r="W2465" s="68">
        <f t="shared" si="493"/>
        <v>300.19857000000002</v>
      </c>
    </row>
    <row r="2466" spans="1:23" x14ac:dyDescent="0.25">
      <c r="A2466" s="1" t="s">
        <v>903</v>
      </c>
      <c r="B2466" s="1" t="s">
        <v>394</v>
      </c>
      <c r="C2466" s="1" t="s">
        <v>589</v>
      </c>
      <c r="D2466" s="1" t="s">
        <v>591</v>
      </c>
      <c r="E2466" s="1" t="s">
        <v>359</v>
      </c>
      <c r="F2466" s="62" t="str">
        <f t="shared" si="482"/>
        <v>64510</v>
      </c>
      <c r="G2466" s="255">
        <v>10620043</v>
      </c>
      <c r="H2466" s="1" t="s">
        <v>386</v>
      </c>
      <c r="I2466" s="61">
        <v>40</v>
      </c>
      <c r="J2466" s="61">
        <v>3.5</v>
      </c>
      <c r="K2466" s="61">
        <v>8</v>
      </c>
      <c r="L2466" s="69">
        <f t="shared" si="483"/>
        <v>1.4</v>
      </c>
      <c r="M2466" s="69">
        <f t="shared" si="484"/>
        <v>3.2</v>
      </c>
      <c r="N2466" s="56">
        <f>INDEX(Rate_Chart!$A$1:$AK$127,MATCH(Data!J2466,Rate_Chart!$A$1:$A$127,0),MATCH(Data!K2466,Rate_Chart!$A$1:$AK$1,0))</f>
        <v>36.836112000000007</v>
      </c>
      <c r="O2466" s="57">
        <f t="shared" si="485"/>
        <v>1473.4444800000003</v>
      </c>
      <c r="P2466" s="58">
        <f t="shared" si="486"/>
        <v>417.01258867924531</v>
      </c>
      <c r="Q2466" s="58">
        <f t="shared" si="487"/>
        <v>278.00839245283021</v>
      </c>
      <c r="R2466" s="66">
        <f t="shared" si="488"/>
        <v>25.78527840000001</v>
      </c>
      <c r="S2466" s="64">
        <f t="shared" si="489"/>
        <v>150</v>
      </c>
      <c r="T2466" s="66">
        <f t="shared" si="490"/>
        <v>1649.2297584000003</v>
      </c>
      <c r="U2466" s="68">
        <f t="shared" si="491"/>
        <v>41.230743960000005</v>
      </c>
      <c r="V2466" s="68">
        <f t="shared" si="492"/>
        <v>466.76313916981132</v>
      </c>
      <c r="W2466" s="68">
        <f t="shared" si="493"/>
        <v>311.17542611320755</v>
      </c>
    </row>
    <row r="2467" spans="1:23" x14ac:dyDescent="0.25">
      <c r="A2467" s="1" t="s">
        <v>903</v>
      </c>
      <c r="B2467" s="1" t="s">
        <v>395</v>
      </c>
      <c r="C2467" s="1" t="s">
        <v>589</v>
      </c>
      <c r="D2467" s="1" t="s">
        <v>591</v>
      </c>
      <c r="E2467" s="1" t="s">
        <v>359</v>
      </c>
      <c r="F2467" s="62" t="str">
        <f t="shared" si="482"/>
        <v>64510</v>
      </c>
      <c r="G2467" s="255">
        <v>10620043</v>
      </c>
      <c r="H2467" s="1" t="s">
        <v>385</v>
      </c>
      <c r="I2467" s="61">
        <v>20</v>
      </c>
      <c r="J2467" s="61">
        <v>5.6</v>
      </c>
      <c r="K2467" s="61">
        <v>8.4</v>
      </c>
      <c r="L2467" s="69">
        <f t="shared" si="483"/>
        <v>1.1200000000000001</v>
      </c>
      <c r="M2467" s="69">
        <f t="shared" si="484"/>
        <v>1.68</v>
      </c>
      <c r="N2467" s="56">
        <f>INDEX(Rate_Chart!$A$1:$AK$127,MATCH(Data!J2467,Rate_Chart!$A$1:$A$127,0),MATCH(Data!K2467,Rate_Chart!$A$1:$AK$1,0))</f>
        <v>45.357199999999999</v>
      </c>
      <c r="O2467" s="57">
        <f t="shared" si="485"/>
        <v>907.14400000000001</v>
      </c>
      <c r="P2467" s="58">
        <f t="shared" si="486"/>
        <v>404.97500000000002</v>
      </c>
      <c r="Q2467" s="58">
        <f t="shared" si="487"/>
        <v>269.98333333333335</v>
      </c>
      <c r="R2467" s="66">
        <f t="shared" si="488"/>
        <v>15.875020000000001</v>
      </c>
      <c r="S2467" s="64">
        <f t="shared" si="489"/>
        <v>75</v>
      </c>
      <c r="T2467" s="66">
        <f t="shared" si="490"/>
        <v>998.01901999999995</v>
      </c>
      <c r="U2467" s="68">
        <f t="shared" si="491"/>
        <v>49.900950999999999</v>
      </c>
      <c r="V2467" s="68">
        <f t="shared" si="492"/>
        <v>445.54420535714291</v>
      </c>
      <c r="W2467" s="68">
        <f t="shared" si="493"/>
        <v>297.02947023809526</v>
      </c>
    </row>
    <row r="2468" spans="1:23" x14ac:dyDescent="0.25">
      <c r="A2468" s="1" t="s">
        <v>903</v>
      </c>
      <c r="B2468" s="1" t="s">
        <v>395</v>
      </c>
      <c r="C2468" s="1" t="s">
        <v>589</v>
      </c>
      <c r="D2468" s="1" t="s">
        <v>591</v>
      </c>
      <c r="E2468" s="1" t="s">
        <v>359</v>
      </c>
      <c r="F2468" s="62" t="str">
        <f t="shared" si="482"/>
        <v>64510</v>
      </c>
      <c r="G2468" s="255">
        <v>10620043</v>
      </c>
      <c r="H2468" s="1" t="s">
        <v>386</v>
      </c>
      <c r="I2468" s="61">
        <v>39</v>
      </c>
      <c r="J2468" s="61">
        <v>3.2</v>
      </c>
      <c r="K2468" s="61">
        <v>8.1</v>
      </c>
      <c r="L2468" s="69">
        <f t="shared" si="483"/>
        <v>1.2480000000000002</v>
      </c>
      <c r="M2468" s="69">
        <f t="shared" si="484"/>
        <v>3.1589999999999998</v>
      </c>
      <c r="N2468" s="56">
        <f>INDEX(Rate_Chart!$A$1:$AK$127,MATCH(Data!J2468,Rate_Chart!$A$1:$A$127,0),MATCH(Data!K2468,Rate_Chart!$A$1:$AK$1,0))</f>
        <v>35.8631259</v>
      </c>
      <c r="O2468" s="57">
        <f t="shared" si="485"/>
        <v>1398.6619101000001</v>
      </c>
      <c r="P2468" s="58">
        <f t="shared" si="486"/>
        <v>417.01309186046512</v>
      </c>
      <c r="Q2468" s="58">
        <f t="shared" si="487"/>
        <v>278.00872790697673</v>
      </c>
      <c r="R2468" s="66">
        <f t="shared" si="488"/>
        <v>24.476583426750004</v>
      </c>
      <c r="S2468" s="64">
        <f t="shared" si="489"/>
        <v>146.25</v>
      </c>
      <c r="T2468" s="66">
        <f t="shared" si="490"/>
        <v>1569.3884935267502</v>
      </c>
      <c r="U2468" s="68">
        <f t="shared" si="491"/>
        <v>40.240730603250007</v>
      </c>
      <c r="V2468" s="68">
        <f t="shared" si="492"/>
        <v>467.91547213081407</v>
      </c>
      <c r="W2468" s="68">
        <f t="shared" si="493"/>
        <v>311.9436480872094</v>
      </c>
    </row>
    <row r="2469" spans="1:23" x14ac:dyDescent="0.25">
      <c r="A2469" s="1" t="s">
        <v>904</v>
      </c>
      <c r="B2469" s="1" t="s">
        <v>394</v>
      </c>
      <c r="C2469" s="1" t="s">
        <v>589</v>
      </c>
      <c r="D2469" s="1" t="s">
        <v>591</v>
      </c>
      <c r="E2469" s="1" t="s">
        <v>359</v>
      </c>
      <c r="F2469" s="62" t="str">
        <f t="shared" si="482"/>
        <v>64510</v>
      </c>
      <c r="G2469" s="255">
        <v>10620043</v>
      </c>
      <c r="H2469" s="1" t="s">
        <v>385</v>
      </c>
      <c r="I2469" s="61">
        <v>11</v>
      </c>
      <c r="J2469" s="61">
        <v>6.4</v>
      </c>
      <c r="K2469" s="61">
        <v>8.8000000000000007</v>
      </c>
      <c r="L2469" s="69">
        <f t="shared" si="483"/>
        <v>0.70400000000000007</v>
      </c>
      <c r="M2469" s="69">
        <f t="shared" si="484"/>
        <v>0.96800000000000008</v>
      </c>
      <c r="N2469" s="56">
        <f>INDEX(Rate_Chart!$A$1:$AK$127,MATCH(Data!J2469,Rate_Chart!$A$1:$A$127,0),MATCH(Data!K2469,Rate_Chart!$A$1:$AK$1,0))</f>
        <v>52.9056</v>
      </c>
      <c r="O2469" s="57">
        <f t="shared" si="485"/>
        <v>581.96159999999998</v>
      </c>
      <c r="P2469" s="58">
        <f t="shared" si="486"/>
        <v>431.29565217391303</v>
      </c>
      <c r="Q2469" s="58">
        <f t="shared" si="487"/>
        <v>287.53043478260867</v>
      </c>
      <c r="R2469" s="66">
        <f t="shared" si="488"/>
        <v>10.184328000000001</v>
      </c>
      <c r="S2469" s="64">
        <f t="shared" si="489"/>
        <v>41.25</v>
      </c>
      <c r="T2469" s="66">
        <f t="shared" si="490"/>
        <v>633.39592800000003</v>
      </c>
      <c r="U2469" s="68">
        <f t="shared" si="491"/>
        <v>57.581448000000002</v>
      </c>
      <c r="V2469" s="68">
        <f t="shared" si="492"/>
        <v>469.41397826086956</v>
      </c>
      <c r="W2469" s="68">
        <f t="shared" si="493"/>
        <v>312.94265217391302</v>
      </c>
    </row>
    <row r="2470" spans="1:23" x14ac:dyDescent="0.25">
      <c r="A2470" s="1" t="s">
        <v>904</v>
      </c>
      <c r="B2470" s="1" t="s">
        <v>395</v>
      </c>
      <c r="C2470" s="1" t="s">
        <v>589</v>
      </c>
      <c r="D2470" s="1" t="s">
        <v>591</v>
      </c>
      <c r="E2470" s="1" t="s">
        <v>359</v>
      </c>
      <c r="F2470" s="62" t="str">
        <f t="shared" si="482"/>
        <v>64510</v>
      </c>
      <c r="G2470" s="255">
        <v>10620043</v>
      </c>
      <c r="H2470" s="1" t="s">
        <v>385</v>
      </c>
      <c r="I2470" s="61">
        <v>21</v>
      </c>
      <c r="J2470" s="61">
        <v>5.6</v>
      </c>
      <c r="K2470" s="61">
        <v>8.6</v>
      </c>
      <c r="L2470" s="69">
        <f t="shared" si="483"/>
        <v>1.1759999999999999</v>
      </c>
      <c r="M2470" s="69">
        <f t="shared" si="484"/>
        <v>1.806</v>
      </c>
      <c r="N2470" s="56">
        <f>INDEX(Rate_Chart!$A$1:$AK$127,MATCH(Data!J2470,Rate_Chart!$A$1:$A$127,0),MATCH(Data!K2470,Rate_Chart!$A$1:$AK$1,0))</f>
        <v>45.824799999999996</v>
      </c>
      <c r="O2470" s="57">
        <f t="shared" si="485"/>
        <v>962.32079999999996</v>
      </c>
      <c r="P2470" s="58">
        <f t="shared" si="486"/>
        <v>404.33647058823533</v>
      </c>
      <c r="Q2470" s="58">
        <f t="shared" si="487"/>
        <v>269.55764705882353</v>
      </c>
      <c r="R2470" s="66">
        <f t="shared" si="488"/>
        <v>16.840614000000002</v>
      </c>
      <c r="S2470" s="64">
        <f t="shared" si="489"/>
        <v>78.75</v>
      </c>
      <c r="T2470" s="66">
        <f t="shared" si="490"/>
        <v>1057.9114139999999</v>
      </c>
      <c r="U2470" s="68">
        <f t="shared" si="491"/>
        <v>50.376733999999999</v>
      </c>
      <c r="V2470" s="68">
        <f t="shared" si="492"/>
        <v>444.50059411764715</v>
      </c>
      <c r="W2470" s="68">
        <f t="shared" si="493"/>
        <v>296.33372941176475</v>
      </c>
    </row>
    <row r="2471" spans="1:23" x14ac:dyDescent="0.25">
      <c r="A2471" s="1" t="s">
        <v>904</v>
      </c>
      <c r="B2471" s="1" t="s">
        <v>395</v>
      </c>
      <c r="C2471" s="1" t="s">
        <v>589</v>
      </c>
      <c r="D2471" s="1" t="s">
        <v>591</v>
      </c>
      <c r="E2471" s="1" t="s">
        <v>359</v>
      </c>
      <c r="F2471" s="62" t="str">
        <f t="shared" si="482"/>
        <v>64510</v>
      </c>
      <c r="G2471" s="255">
        <v>10620043</v>
      </c>
      <c r="H2471" s="1" t="s">
        <v>386</v>
      </c>
      <c r="I2471" s="61">
        <v>39</v>
      </c>
      <c r="J2471" s="61">
        <v>3.2</v>
      </c>
      <c r="K2471" s="61">
        <v>8.1</v>
      </c>
      <c r="L2471" s="69">
        <f t="shared" si="483"/>
        <v>1.2480000000000002</v>
      </c>
      <c r="M2471" s="69">
        <f t="shared" si="484"/>
        <v>3.1589999999999998</v>
      </c>
      <c r="N2471" s="56">
        <f>INDEX(Rate_Chart!$A$1:$AK$127,MATCH(Data!J2471,Rate_Chart!$A$1:$A$127,0),MATCH(Data!K2471,Rate_Chart!$A$1:$AK$1,0))</f>
        <v>35.8631259</v>
      </c>
      <c r="O2471" s="57">
        <f t="shared" si="485"/>
        <v>1398.6619101000001</v>
      </c>
      <c r="P2471" s="58">
        <f t="shared" si="486"/>
        <v>417.01309186046512</v>
      </c>
      <c r="Q2471" s="58">
        <f t="shared" si="487"/>
        <v>278.00872790697673</v>
      </c>
      <c r="R2471" s="66">
        <f t="shared" si="488"/>
        <v>24.476583426750004</v>
      </c>
      <c r="S2471" s="64">
        <f t="shared" si="489"/>
        <v>146.25</v>
      </c>
      <c r="T2471" s="66">
        <f t="shared" si="490"/>
        <v>1569.3884935267502</v>
      </c>
      <c r="U2471" s="68">
        <f t="shared" si="491"/>
        <v>40.240730603250007</v>
      </c>
      <c r="V2471" s="68">
        <f t="shared" si="492"/>
        <v>467.91547213081407</v>
      </c>
      <c r="W2471" s="68">
        <f t="shared" si="493"/>
        <v>311.9436480872094</v>
      </c>
    </row>
    <row r="2472" spans="1:23" x14ac:dyDescent="0.25">
      <c r="A2472" s="1" t="s">
        <v>905</v>
      </c>
      <c r="B2472" s="1" t="s">
        <v>394</v>
      </c>
      <c r="C2472" s="1" t="s">
        <v>589</v>
      </c>
      <c r="D2472" s="1" t="s">
        <v>591</v>
      </c>
      <c r="E2472" s="1" t="s">
        <v>359</v>
      </c>
      <c r="F2472" s="62" t="str">
        <f t="shared" si="482"/>
        <v>64510</v>
      </c>
      <c r="G2472" s="255">
        <v>10620043</v>
      </c>
      <c r="H2472" s="1" t="s">
        <v>385</v>
      </c>
      <c r="I2472" s="61">
        <v>12</v>
      </c>
      <c r="J2472" s="61">
        <v>6.1</v>
      </c>
      <c r="K2472" s="61">
        <v>8.6</v>
      </c>
      <c r="L2472" s="69">
        <f t="shared" si="483"/>
        <v>0.73199999999999987</v>
      </c>
      <c r="M2472" s="69">
        <f t="shared" si="484"/>
        <v>1.0319999999999998</v>
      </c>
      <c r="N2472" s="56">
        <f>INDEX(Rate_Chart!$A$1:$AK$127,MATCH(Data!J2472,Rate_Chart!$A$1:$A$127,0),MATCH(Data!K2472,Rate_Chart!$A$1:$AK$1,0))</f>
        <v>49.9163</v>
      </c>
      <c r="O2472" s="57">
        <f t="shared" si="485"/>
        <v>598.99559999999997</v>
      </c>
      <c r="P2472" s="58">
        <f t="shared" si="486"/>
        <v>421.82788732394374</v>
      </c>
      <c r="Q2472" s="58">
        <f t="shared" si="487"/>
        <v>281.21859154929581</v>
      </c>
      <c r="R2472" s="66">
        <f t="shared" si="488"/>
        <v>10.482423000000001</v>
      </c>
      <c r="S2472" s="64">
        <f t="shared" si="489"/>
        <v>45</v>
      </c>
      <c r="T2472" s="66">
        <f t="shared" si="490"/>
        <v>654.47802300000001</v>
      </c>
      <c r="U2472" s="68">
        <f t="shared" si="491"/>
        <v>54.539835250000003</v>
      </c>
      <c r="V2472" s="68">
        <f t="shared" si="492"/>
        <v>460.90001619718316</v>
      </c>
      <c r="W2472" s="68">
        <f t="shared" si="493"/>
        <v>307.26667746478876</v>
      </c>
    </row>
    <row r="2473" spans="1:23" x14ac:dyDescent="0.25">
      <c r="A2473" s="1" t="s">
        <v>905</v>
      </c>
      <c r="B2473" s="1" t="s">
        <v>395</v>
      </c>
      <c r="C2473" s="1" t="s">
        <v>589</v>
      </c>
      <c r="D2473" s="1" t="s">
        <v>591</v>
      </c>
      <c r="E2473" s="1" t="s">
        <v>359</v>
      </c>
      <c r="F2473" s="62" t="str">
        <f t="shared" si="482"/>
        <v>64510</v>
      </c>
      <c r="G2473" s="255">
        <v>10620043</v>
      </c>
      <c r="H2473" s="1" t="s">
        <v>385</v>
      </c>
      <c r="I2473" s="61">
        <v>21</v>
      </c>
      <c r="J2473" s="61">
        <v>5.6</v>
      </c>
      <c r="K2473" s="61">
        <v>8.4</v>
      </c>
      <c r="L2473" s="69">
        <f t="shared" si="483"/>
        <v>1.1759999999999999</v>
      </c>
      <c r="M2473" s="69">
        <f t="shared" si="484"/>
        <v>1.764</v>
      </c>
      <c r="N2473" s="56">
        <f>INDEX(Rate_Chart!$A$1:$AK$127,MATCH(Data!J2473,Rate_Chart!$A$1:$A$127,0),MATCH(Data!K2473,Rate_Chart!$A$1:$AK$1,0))</f>
        <v>45.357199999999999</v>
      </c>
      <c r="O2473" s="57">
        <f t="shared" si="485"/>
        <v>952.50119999999993</v>
      </c>
      <c r="P2473" s="58">
        <f t="shared" si="486"/>
        <v>404.97500000000002</v>
      </c>
      <c r="Q2473" s="58">
        <f t="shared" si="487"/>
        <v>269.98333333333335</v>
      </c>
      <c r="R2473" s="66">
        <f t="shared" si="488"/>
        <v>16.668771</v>
      </c>
      <c r="S2473" s="64">
        <f t="shared" si="489"/>
        <v>78.75</v>
      </c>
      <c r="T2473" s="66">
        <f t="shared" si="490"/>
        <v>1047.9199709999998</v>
      </c>
      <c r="U2473" s="68">
        <f t="shared" si="491"/>
        <v>49.900950999999992</v>
      </c>
      <c r="V2473" s="68">
        <f t="shared" si="492"/>
        <v>445.54420535714286</v>
      </c>
      <c r="W2473" s="68">
        <f t="shared" si="493"/>
        <v>297.02947023809526</v>
      </c>
    </row>
    <row r="2474" spans="1:23" x14ac:dyDescent="0.25">
      <c r="A2474" s="1" t="s">
        <v>905</v>
      </c>
      <c r="B2474" s="1" t="s">
        <v>395</v>
      </c>
      <c r="C2474" s="1" t="s">
        <v>589</v>
      </c>
      <c r="D2474" s="1" t="s">
        <v>591</v>
      </c>
      <c r="E2474" s="1" t="s">
        <v>359</v>
      </c>
      <c r="F2474" s="62" t="str">
        <f t="shared" si="482"/>
        <v>64510</v>
      </c>
      <c r="G2474" s="255">
        <v>10620043</v>
      </c>
      <c r="H2474" s="1" t="s">
        <v>386</v>
      </c>
      <c r="I2474" s="61">
        <v>41</v>
      </c>
      <c r="J2474" s="61">
        <v>3</v>
      </c>
      <c r="K2474" s="61">
        <v>8</v>
      </c>
      <c r="L2474" s="69">
        <f t="shared" si="483"/>
        <v>1.23</v>
      </c>
      <c r="M2474" s="69">
        <f t="shared" si="484"/>
        <v>3.28</v>
      </c>
      <c r="N2474" s="56">
        <f>INDEX(Rate_Chart!$A$1:$AK$127,MATCH(Data!J2474,Rate_Chart!$A$1:$A$127,0),MATCH(Data!K2474,Rate_Chart!$A$1:$AK$1,0))</f>
        <v>34.751112000000006</v>
      </c>
      <c r="O2474" s="57">
        <f t="shared" si="485"/>
        <v>1424.7955920000002</v>
      </c>
      <c r="P2474" s="58">
        <f t="shared" si="486"/>
        <v>417.01334400000002</v>
      </c>
      <c r="Q2474" s="58">
        <f t="shared" si="487"/>
        <v>278.00889599999999</v>
      </c>
      <c r="R2474" s="66">
        <f t="shared" si="488"/>
        <v>24.933922860000006</v>
      </c>
      <c r="S2474" s="64">
        <f t="shared" si="489"/>
        <v>153.75</v>
      </c>
      <c r="T2474" s="66">
        <f t="shared" si="490"/>
        <v>1603.4795148600001</v>
      </c>
      <c r="U2474" s="68">
        <f t="shared" si="491"/>
        <v>39.109256460000005</v>
      </c>
      <c r="V2474" s="68">
        <f t="shared" si="492"/>
        <v>469.31107752000003</v>
      </c>
      <c r="W2474" s="68">
        <f t="shared" si="493"/>
        <v>312.87405168000004</v>
      </c>
    </row>
    <row r="2475" spans="1:23" x14ac:dyDescent="0.25">
      <c r="A2475" s="1" t="s">
        <v>906</v>
      </c>
      <c r="B2475" s="1" t="s">
        <v>394</v>
      </c>
      <c r="C2475" s="1" t="s">
        <v>589</v>
      </c>
      <c r="D2475" s="1" t="s">
        <v>591</v>
      </c>
      <c r="E2475" s="1" t="s">
        <v>359</v>
      </c>
      <c r="F2475" s="62" t="str">
        <f t="shared" si="482"/>
        <v>64510</v>
      </c>
      <c r="G2475" s="255">
        <v>10620043</v>
      </c>
      <c r="H2475" s="1" t="s">
        <v>385</v>
      </c>
      <c r="I2475" s="61">
        <v>16</v>
      </c>
      <c r="J2475" s="61">
        <v>6.7</v>
      </c>
      <c r="K2475" s="61">
        <v>8.8000000000000007</v>
      </c>
      <c r="L2475" s="69">
        <f t="shared" si="483"/>
        <v>1.0720000000000001</v>
      </c>
      <c r="M2475" s="69">
        <f t="shared" si="484"/>
        <v>1.4080000000000001</v>
      </c>
      <c r="N2475" s="56">
        <f>INDEX(Rate_Chart!$A$1:$AK$127,MATCH(Data!J2475,Rate_Chart!$A$1:$A$127,0),MATCH(Data!K2475,Rate_Chart!$A$1:$AK$1,0))</f>
        <v>55.385550000000002</v>
      </c>
      <c r="O2475" s="57">
        <f t="shared" si="485"/>
        <v>886.16880000000003</v>
      </c>
      <c r="P2475" s="58">
        <f t="shared" si="486"/>
        <v>440.73381962864721</v>
      </c>
      <c r="Q2475" s="58">
        <f t="shared" si="487"/>
        <v>293.82254641909816</v>
      </c>
      <c r="R2475" s="66">
        <f t="shared" si="488"/>
        <v>15.507954000000002</v>
      </c>
      <c r="S2475" s="64">
        <f t="shared" si="489"/>
        <v>60</v>
      </c>
      <c r="T2475" s="66">
        <f t="shared" si="490"/>
        <v>961.67675400000007</v>
      </c>
      <c r="U2475" s="68">
        <f t="shared" si="491"/>
        <v>60.104797125000005</v>
      </c>
      <c r="V2475" s="68">
        <f t="shared" si="492"/>
        <v>478.28751027851456</v>
      </c>
      <c r="W2475" s="68">
        <f t="shared" si="493"/>
        <v>318.85834018567635</v>
      </c>
    </row>
    <row r="2476" spans="1:23" x14ac:dyDescent="0.25">
      <c r="A2476" s="1" t="s">
        <v>906</v>
      </c>
      <c r="B2476" s="1" t="s">
        <v>394</v>
      </c>
      <c r="C2476" s="1" t="s">
        <v>589</v>
      </c>
      <c r="D2476" s="1" t="s">
        <v>591</v>
      </c>
      <c r="E2476" s="1" t="s">
        <v>359</v>
      </c>
      <c r="F2476" s="62" t="str">
        <f t="shared" si="482"/>
        <v>64510</v>
      </c>
      <c r="G2476" s="255">
        <v>10620043</v>
      </c>
      <c r="H2476" s="1" t="s">
        <v>386</v>
      </c>
      <c r="I2476" s="61">
        <v>34</v>
      </c>
      <c r="J2476" s="61">
        <v>3.7</v>
      </c>
      <c r="K2476" s="61">
        <v>8.1</v>
      </c>
      <c r="L2476" s="69">
        <f t="shared" si="483"/>
        <v>1.258</v>
      </c>
      <c r="M2476" s="69">
        <f t="shared" si="484"/>
        <v>2.7539999999999996</v>
      </c>
      <c r="N2476" s="56">
        <f>INDEX(Rate_Chart!$A$1:$AK$127,MATCH(Data!J2476,Rate_Chart!$A$1:$A$127,0),MATCH(Data!K2476,Rate_Chart!$A$1:$AK$1,0))</f>
        <v>37.948125900000008</v>
      </c>
      <c r="O2476" s="57">
        <f t="shared" si="485"/>
        <v>1290.2362806000003</v>
      </c>
      <c r="P2476" s="58">
        <f t="shared" si="486"/>
        <v>417.01237252747262</v>
      </c>
      <c r="Q2476" s="58">
        <f t="shared" si="487"/>
        <v>278.00824835164843</v>
      </c>
      <c r="R2476" s="66">
        <f t="shared" si="488"/>
        <v>22.579134910500009</v>
      </c>
      <c r="S2476" s="64">
        <f t="shared" si="489"/>
        <v>127.5</v>
      </c>
      <c r="T2476" s="66">
        <f t="shared" si="490"/>
        <v>1440.3154155105003</v>
      </c>
      <c r="U2476" s="68">
        <f t="shared" si="491"/>
        <v>42.362218103250008</v>
      </c>
      <c r="V2476" s="68">
        <f t="shared" si="492"/>
        <v>465.51888025549459</v>
      </c>
      <c r="W2476" s="68">
        <f t="shared" si="493"/>
        <v>310.34592017032975</v>
      </c>
    </row>
    <row r="2477" spans="1:23" x14ac:dyDescent="0.25">
      <c r="A2477" s="1" t="s">
        <v>906</v>
      </c>
      <c r="B2477" s="1" t="s">
        <v>395</v>
      </c>
      <c r="C2477" s="1" t="s">
        <v>589</v>
      </c>
      <c r="D2477" s="1" t="s">
        <v>591</v>
      </c>
      <c r="E2477" s="1" t="s">
        <v>359</v>
      </c>
      <c r="F2477" s="62" t="str">
        <f t="shared" si="482"/>
        <v>64510</v>
      </c>
      <c r="G2477" s="255">
        <v>10620043</v>
      </c>
      <c r="H2477" s="1" t="s">
        <v>385</v>
      </c>
      <c r="I2477" s="61">
        <v>18</v>
      </c>
      <c r="J2477" s="61">
        <v>5.6</v>
      </c>
      <c r="K2477" s="61">
        <v>8.4</v>
      </c>
      <c r="L2477" s="69">
        <f t="shared" si="483"/>
        <v>1.008</v>
      </c>
      <c r="M2477" s="69">
        <f t="shared" si="484"/>
        <v>1.5120000000000002</v>
      </c>
      <c r="N2477" s="56">
        <f>INDEX(Rate_Chart!$A$1:$AK$127,MATCH(Data!J2477,Rate_Chart!$A$1:$A$127,0),MATCH(Data!K2477,Rate_Chart!$A$1:$AK$1,0))</f>
        <v>45.357199999999999</v>
      </c>
      <c r="O2477" s="57">
        <f t="shared" si="485"/>
        <v>816.42959999999994</v>
      </c>
      <c r="P2477" s="58">
        <f t="shared" si="486"/>
        <v>404.97500000000002</v>
      </c>
      <c r="Q2477" s="58">
        <f t="shared" si="487"/>
        <v>269.98333333333335</v>
      </c>
      <c r="R2477" s="66">
        <f t="shared" si="488"/>
        <v>14.287518</v>
      </c>
      <c r="S2477" s="64">
        <f t="shared" si="489"/>
        <v>67.5</v>
      </c>
      <c r="T2477" s="66">
        <f t="shared" si="490"/>
        <v>898.21711799999991</v>
      </c>
      <c r="U2477" s="68">
        <f t="shared" si="491"/>
        <v>49.900950999999992</v>
      </c>
      <c r="V2477" s="68">
        <f t="shared" si="492"/>
        <v>445.54420535714286</v>
      </c>
      <c r="W2477" s="68">
        <f t="shared" si="493"/>
        <v>297.02947023809526</v>
      </c>
    </row>
    <row r="2478" spans="1:23" x14ac:dyDescent="0.25">
      <c r="A2478" s="1" t="s">
        <v>906</v>
      </c>
      <c r="B2478" s="1" t="s">
        <v>395</v>
      </c>
      <c r="C2478" s="1" t="s">
        <v>589</v>
      </c>
      <c r="D2478" s="1" t="s">
        <v>591</v>
      </c>
      <c r="E2478" s="1" t="s">
        <v>359</v>
      </c>
      <c r="F2478" s="62" t="str">
        <f t="shared" si="482"/>
        <v>64510</v>
      </c>
      <c r="G2478" s="255">
        <v>10620043</v>
      </c>
      <c r="H2478" s="1" t="s">
        <v>386</v>
      </c>
      <c r="I2478" s="61">
        <v>41</v>
      </c>
      <c r="J2478" s="61">
        <v>3.1</v>
      </c>
      <c r="K2478" s="61">
        <v>8.1</v>
      </c>
      <c r="L2478" s="69">
        <f t="shared" si="483"/>
        <v>1.2710000000000001</v>
      </c>
      <c r="M2478" s="69">
        <f t="shared" si="484"/>
        <v>3.3209999999999997</v>
      </c>
      <c r="N2478" s="56">
        <f>INDEX(Rate_Chart!$A$1:$AK$127,MATCH(Data!J2478,Rate_Chart!$A$1:$A$127,0),MATCH(Data!K2478,Rate_Chart!$A$1:$AK$1,0))</f>
        <v>35.446125899999998</v>
      </c>
      <c r="O2478" s="57">
        <f t="shared" si="485"/>
        <v>1453.2911618999999</v>
      </c>
      <c r="P2478" s="58">
        <f t="shared" si="486"/>
        <v>417.01324588235298</v>
      </c>
      <c r="Q2478" s="58">
        <f t="shared" si="487"/>
        <v>278.0088305882353</v>
      </c>
      <c r="R2478" s="66">
        <f t="shared" si="488"/>
        <v>25.432595333249999</v>
      </c>
      <c r="S2478" s="64">
        <f t="shared" si="489"/>
        <v>153.75</v>
      </c>
      <c r="T2478" s="66">
        <f t="shared" si="490"/>
        <v>1632.4737572332499</v>
      </c>
      <c r="U2478" s="68">
        <f t="shared" si="491"/>
        <v>39.816433103249999</v>
      </c>
      <c r="V2478" s="68">
        <f t="shared" si="492"/>
        <v>468.42862474411766</v>
      </c>
      <c r="W2478" s="68">
        <f t="shared" si="493"/>
        <v>312.28574982941177</v>
      </c>
    </row>
    <row r="2479" spans="1:23" x14ac:dyDescent="0.25">
      <c r="A2479" s="1" t="s">
        <v>907</v>
      </c>
      <c r="B2479" s="1" t="s">
        <v>394</v>
      </c>
      <c r="C2479" s="1" t="s">
        <v>589</v>
      </c>
      <c r="D2479" s="1" t="s">
        <v>591</v>
      </c>
      <c r="E2479" s="1" t="s">
        <v>359</v>
      </c>
      <c r="F2479" s="62" t="str">
        <f t="shared" si="482"/>
        <v>64510</v>
      </c>
      <c r="G2479" s="255">
        <v>10620043</v>
      </c>
      <c r="H2479" s="1" t="s">
        <v>385</v>
      </c>
      <c r="I2479" s="61">
        <v>18</v>
      </c>
      <c r="J2479" s="61">
        <v>6.8</v>
      </c>
      <c r="K2479" s="61">
        <v>8.8000000000000007</v>
      </c>
      <c r="L2479" s="69">
        <f t="shared" si="483"/>
        <v>1.224</v>
      </c>
      <c r="M2479" s="69">
        <f t="shared" si="484"/>
        <v>1.5840000000000001</v>
      </c>
      <c r="N2479" s="56">
        <f>INDEX(Rate_Chart!$A$1:$AK$127,MATCH(Data!J2479,Rate_Chart!$A$1:$A$127,0),MATCH(Data!K2479,Rate_Chart!$A$1:$AK$1,0))</f>
        <v>56.212200000000003</v>
      </c>
      <c r="O2479" s="57">
        <f t="shared" si="485"/>
        <v>1011.8196</v>
      </c>
      <c r="P2479" s="58">
        <f t="shared" si="486"/>
        <v>443.78052631578947</v>
      </c>
      <c r="Q2479" s="58">
        <f t="shared" si="487"/>
        <v>295.8536842105263</v>
      </c>
      <c r="R2479" s="66">
        <f t="shared" si="488"/>
        <v>17.706843000000003</v>
      </c>
      <c r="S2479" s="64">
        <f t="shared" si="489"/>
        <v>67.5</v>
      </c>
      <c r="T2479" s="66">
        <f t="shared" si="490"/>
        <v>1097.026443</v>
      </c>
      <c r="U2479" s="68">
        <f t="shared" si="491"/>
        <v>60.945913499999996</v>
      </c>
      <c r="V2479" s="68">
        <f t="shared" si="492"/>
        <v>481.15194868421048</v>
      </c>
      <c r="W2479" s="68">
        <f t="shared" si="493"/>
        <v>320.76796578947364</v>
      </c>
    </row>
    <row r="2480" spans="1:23" x14ac:dyDescent="0.25">
      <c r="A2480" s="1" t="s">
        <v>907</v>
      </c>
      <c r="B2480" s="1" t="s">
        <v>394</v>
      </c>
      <c r="C2480" s="1" t="s">
        <v>589</v>
      </c>
      <c r="D2480" s="1" t="s">
        <v>591</v>
      </c>
      <c r="E2480" s="1" t="s">
        <v>359</v>
      </c>
      <c r="F2480" s="62" t="str">
        <f t="shared" si="482"/>
        <v>64510</v>
      </c>
      <c r="G2480" s="255">
        <v>10620043</v>
      </c>
      <c r="H2480" s="1" t="s">
        <v>386</v>
      </c>
      <c r="I2480" s="61">
        <v>66</v>
      </c>
      <c r="J2480" s="61">
        <v>3.3</v>
      </c>
      <c r="K2480" s="61">
        <v>8.1</v>
      </c>
      <c r="L2480" s="69">
        <f t="shared" si="483"/>
        <v>2.1779999999999999</v>
      </c>
      <c r="M2480" s="69">
        <f t="shared" si="484"/>
        <v>5.3460000000000001</v>
      </c>
      <c r="N2480" s="56">
        <f>INDEX(Rate_Chart!$A$1:$AK$127,MATCH(Data!J2480,Rate_Chart!$A$1:$A$127,0),MATCH(Data!K2480,Rate_Chart!$A$1:$AK$1,0))</f>
        <v>36.280125900000002</v>
      </c>
      <c r="O2480" s="57">
        <f t="shared" si="485"/>
        <v>2394.4883094000002</v>
      </c>
      <c r="P2480" s="58">
        <f t="shared" si="486"/>
        <v>417.0129413793104</v>
      </c>
      <c r="Q2480" s="58">
        <f t="shared" si="487"/>
        <v>278.00862758620696</v>
      </c>
      <c r="R2480" s="66">
        <f t="shared" si="488"/>
        <v>41.903545414500009</v>
      </c>
      <c r="S2480" s="64">
        <f t="shared" si="489"/>
        <v>247.5</v>
      </c>
      <c r="T2480" s="66">
        <f t="shared" si="490"/>
        <v>2683.8918548145002</v>
      </c>
      <c r="U2480" s="68">
        <f t="shared" si="491"/>
        <v>40.665028103250002</v>
      </c>
      <c r="V2480" s="68">
        <f t="shared" si="492"/>
        <v>467.4141161293104</v>
      </c>
      <c r="W2480" s="68">
        <f t="shared" si="493"/>
        <v>311.6094107528736</v>
      </c>
    </row>
    <row r="2481" spans="1:23" x14ac:dyDescent="0.25">
      <c r="A2481" s="1" t="s">
        <v>907</v>
      </c>
      <c r="B2481" s="1" t="s">
        <v>395</v>
      </c>
      <c r="C2481" s="1" t="s">
        <v>589</v>
      </c>
      <c r="D2481" s="1" t="s">
        <v>591</v>
      </c>
      <c r="E2481" s="1" t="s">
        <v>359</v>
      </c>
      <c r="F2481" s="62" t="str">
        <f t="shared" si="482"/>
        <v>64510</v>
      </c>
      <c r="G2481" s="255">
        <v>10620043</v>
      </c>
      <c r="H2481" s="1" t="s">
        <v>385</v>
      </c>
      <c r="I2481" s="61">
        <v>16</v>
      </c>
      <c r="J2481" s="61">
        <v>5.6</v>
      </c>
      <c r="K2481" s="61">
        <v>8.4</v>
      </c>
      <c r="L2481" s="69">
        <f t="shared" si="483"/>
        <v>0.89599999999999991</v>
      </c>
      <c r="M2481" s="69">
        <f t="shared" si="484"/>
        <v>1.3440000000000001</v>
      </c>
      <c r="N2481" s="56">
        <f>INDEX(Rate_Chart!$A$1:$AK$127,MATCH(Data!J2481,Rate_Chart!$A$1:$A$127,0),MATCH(Data!K2481,Rate_Chart!$A$1:$AK$1,0))</f>
        <v>45.357199999999999</v>
      </c>
      <c r="O2481" s="57">
        <f t="shared" si="485"/>
        <v>725.71519999999998</v>
      </c>
      <c r="P2481" s="58">
        <f t="shared" si="486"/>
        <v>404.97500000000002</v>
      </c>
      <c r="Q2481" s="58">
        <f t="shared" si="487"/>
        <v>269.98333333333335</v>
      </c>
      <c r="R2481" s="66">
        <f t="shared" si="488"/>
        <v>12.700016000000002</v>
      </c>
      <c r="S2481" s="64">
        <f t="shared" si="489"/>
        <v>60</v>
      </c>
      <c r="T2481" s="66">
        <f t="shared" si="490"/>
        <v>798.41521599999999</v>
      </c>
      <c r="U2481" s="68">
        <f t="shared" si="491"/>
        <v>49.900950999999999</v>
      </c>
      <c r="V2481" s="68">
        <f t="shared" si="492"/>
        <v>445.54420535714291</v>
      </c>
      <c r="W2481" s="68">
        <f t="shared" si="493"/>
        <v>297.02947023809526</v>
      </c>
    </row>
    <row r="2482" spans="1:23" x14ac:dyDescent="0.25">
      <c r="A2482" s="1" t="s">
        <v>907</v>
      </c>
      <c r="B2482" s="1" t="s">
        <v>395</v>
      </c>
      <c r="C2482" s="1" t="s">
        <v>589</v>
      </c>
      <c r="D2482" s="1" t="s">
        <v>591</v>
      </c>
      <c r="E2482" s="1" t="s">
        <v>359</v>
      </c>
      <c r="F2482" s="62" t="str">
        <f t="shared" si="482"/>
        <v>64510</v>
      </c>
      <c r="G2482" s="255">
        <v>10620043</v>
      </c>
      <c r="H2482" s="1" t="s">
        <v>386</v>
      </c>
      <c r="I2482" s="61">
        <v>40</v>
      </c>
      <c r="J2482" s="61">
        <v>3.2</v>
      </c>
      <c r="K2482" s="61">
        <v>8.1</v>
      </c>
      <c r="L2482" s="69">
        <f t="shared" si="483"/>
        <v>1.28</v>
      </c>
      <c r="M2482" s="69">
        <f t="shared" si="484"/>
        <v>3.24</v>
      </c>
      <c r="N2482" s="56">
        <f>INDEX(Rate_Chart!$A$1:$AK$127,MATCH(Data!J2482,Rate_Chart!$A$1:$A$127,0),MATCH(Data!K2482,Rate_Chart!$A$1:$AK$1,0))</f>
        <v>35.8631259</v>
      </c>
      <c r="O2482" s="57">
        <f t="shared" si="485"/>
        <v>1434.525036</v>
      </c>
      <c r="P2482" s="58">
        <f t="shared" si="486"/>
        <v>417.01309186046512</v>
      </c>
      <c r="Q2482" s="58">
        <f t="shared" si="487"/>
        <v>278.00872790697673</v>
      </c>
      <c r="R2482" s="66">
        <f t="shared" si="488"/>
        <v>25.104188130000001</v>
      </c>
      <c r="S2482" s="64">
        <f t="shared" si="489"/>
        <v>150</v>
      </c>
      <c r="T2482" s="66">
        <f t="shared" si="490"/>
        <v>1609.62922413</v>
      </c>
      <c r="U2482" s="68">
        <f t="shared" si="491"/>
        <v>40.24073060325</v>
      </c>
      <c r="V2482" s="68">
        <f t="shared" si="492"/>
        <v>467.91547213081401</v>
      </c>
      <c r="W2482" s="68">
        <f t="shared" si="493"/>
        <v>311.94364808720934</v>
      </c>
    </row>
    <row r="2483" spans="1:23" x14ac:dyDescent="0.25">
      <c r="A2483" s="1" t="s">
        <v>908</v>
      </c>
      <c r="B2483" s="1" t="s">
        <v>394</v>
      </c>
      <c r="C2483" s="1" t="s">
        <v>589</v>
      </c>
      <c r="D2483" s="1" t="s">
        <v>591</v>
      </c>
      <c r="E2483" s="1" t="s">
        <v>359</v>
      </c>
      <c r="F2483" s="62" t="str">
        <f t="shared" si="482"/>
        <v>64510</v>
      </c>
      <c r="G2483" s="255">
        <v>10620043</v>
      </c>
      <c r="H2483" s="1" t="s">
        <v>385</v>
      </c>
      <c r="I2483" s="61">
        <v>17</v>
      </c>
      <c r="J2483" s="61">
        <v>6.4</v>
      </c>
      <c r="K2483" s="61">
        <v>8.8000000000000007</v>
      </c>
      <c r="L2483" s="69">
        <f t="shared" si="483"/>
        <v>1.0880000000000001</v>
      </c>
      <c r="M2483" s="69">
        <f t="shared" si="484"/>
        <v>1.4960000000000002</v>
      </c>
      <c r="N2483" s="56">
        <f>INDEX(Rate_Chart!$A$1:$AK$127,MATCH(Data!J2483,Rate_Chart!$A$1:$A$127,0),MATCH(Data!K2483,Rate_Chart!$A$1:$AK$1,0))</f>
        <v>52.9056</v>
      </c>
      <c r="O2483" s="57">
        <f t="shared" si="485"/>
        <v>899.39520000000005</v>
      </c>
      <c r="P2483" s="58">
        <f t="shared" si="486"/>
        <v>431.29565217391303</v>
      </c>
      <c r="Q2483" s="58">
        <f t="shared" si="487"/>
        <v>287.53043478260867</v>
      </c>
      <c r="R2483" s="66">
        <f t="shared" si="488"/>
        <v>15.739416000000002</v>
      </c>
      <c r="S2483" s="64">
        <f t="shared" si="489"/>
        <v>63.75</v>
      </c>
      <c r="T2483" s="66">
        <f t="shared" si="490"/>
        <v>978.88461600000005</v>
      </c>
      <c r="U2483" s="68">
        <f t="shared" si="491"/>
        <v>57.581448000000002</v>
      </c>
      <c r="V2483" s="68">
        <f t="shared" si="492"/>
        <v>469.41397826086956</v>
      </c>
      <c r="W2483" s="68">
        <f t="shared" si="493"/>
        <v>312.94265217391302</v>
      </c>
    </row>
    <row r="2484" spans="1:23" x14ac:dyDescent="0.25">
      <c r="A2484" s="1" t="s">
        <v>908</v>
      </c>
      <c r="B2484" s="1" t="s">
        <v>394</v>
      </c>
      <c r="C2484" s="1" t="s">
        <v>589</v>
      </c>
      <c r="D2484" s="1" t="s">
        <v>591</v>
      </c>
      <c r="E2484" s="1" t="s">
        <v>359</v>
      </c>
      <c r="F2484" s="62" t="str">
        <f t="shared" si="482"/>
        <v>64510</v>
      </c>
      <c r="G2484" s="255">
        <v>10620043</v>
      </c>
      <c r="H2484" s="1" t="s">
        <v>386</v>
      </c>
      <c r="I2484" s="61">
        <v>36</v>
      </c>
      <c r="J2484" s="61">
        <v>3.3</v>
      </c>
      <c r="K2484" s="61">
        <v>8</v>
      </c>
      <c r="L2484" s="69">
        <f t="shared" si="483"/>
        <v>1.1879999999999999</v>
      </c>
      <c r="M2484" s="69">
        <f t="shared" si="484"/>
        <v>2.88</v>
      </c>
      <c r="N2484" s="56">
        <f>INDEX(Rate_Chart!$A$1:$AK$127,MATCH(Data!J2484,Rate_Chart!$A$1:$A$127,0),MATCH(Data!K2484,Rate_Chart!$A$1:$AK$1,0))</f>
        <v>36.002112000000004</v>
      </c>
      <c r="O2484" s="57">
        <f t="shared" si="485"/>
        <v>1296.0760320000002</v>
      </c>
      <c r="P2484" s="58">
        <f t="shared" si="486"/>
        <v>417.01288030888031</v>
      </c>
      <c r="Q2484" s="58">
        <f t="shared" si="487"/>
        <v>278.00858687258687</v>
      </c>
      <c r="R2484" s="66">
        <f t="shared" si="488"/>
        <v>22.681330560000006</v>
      </c>
      <c r="S2484" s="64">
        <f t="shared" si="489"/>
        <v>135</v>
      </c>
      <c r="T2484" s="66">
        <f t="shared" si="490"/>
        <v>1453.7573625600003</v>
      </c>
      <c r="U2484" s="68">
        <f t="shared" si="491"/>
        <v>40.382148960000009</v>
      </c>
      <c r="V2484" s="68">
        <f t="shared" si="492"/>
        <v>467.74689915057917</v>
      </c>
      <c r="W2484" s="68">
        <f t="shared" si="493"/>
        <v>311.83126610038613</v>
      </c>
    </row>
    <row r="2485" spans="1:23" x14ac:dyDescent="0.25">
      <c r="A2485" s="1" t="s">
        <v>908</v>
      </c>
      <c r="B2485" s="1" t="s">
        <v>395</v>
      </c>
      <c r="C2485" s="1" t="s">
        <v>589</v>
      </c>
      <c r="D2485" s="1" t="s">
        <v>591</v>
      </c>
      <c r="E2485" s="1" t="s">
        <v>359</v>
      </c>
      <c r="F2485" s="62" t="str">
        <f t="shared" si="482"/>
        <v>64510</v>
      </c>
      <c r="G2485" s="255">
        <v>10620043</v>
      </c>
      <c r="H2485" s="1" t="s">
        <v>385</v>
      </c>
      <c r="I2485" s="61">
        <v>18</v>
      </c>
      <c r="J2485" s="61">
        <v>5.8</v>
      </c>
      <c r="K2485" s="61">
        <v>8.6</v>
      </c>
      <c r="L2485" s="69">
        <f t="shared" si="483"/>
        <v>1.0439999999999998</v>
      </c>
      <c r="M2485" s="69">
        <f t="shared" si="484"/>
        <v>1.5479999999999998</v>
      </c>
      <c r="N2485" s="56">
        <f>INDEX(Rate_Chart!$A$1:$AK$127,MATCH(Data!J2485,Rate_Chart!$A$1:$A$127,0),MATCH(Data!K2485,Rate_Chart!$A$1:$AK$1,0))</f>
        <v>47.461399999999998</v>
      </c>
      <c r="O2485" s="57">
        <f t="shared" si="485"/>
        <v>854.30520000000001</v>
      </c>
      <c r="P2485" s="58">
        <f t="shared" si="486"/>
        <v>411.51502890173413</v>
      </c>
      <c r="Q2485" s="58">
        <f t="shared" si="487"/>
        <v>274.34335260115608</v>
      </c>
      <c r="R2485" s="66">
        <f t="shared" si="488"/>
        <v>14.950341000000002</v>
      </c>
      <c r="S2485" s="64">
        <f t="shared" si="489"/>
        <v>67.5</v>
      </c>
      <c r="T2485" s="66">
        <f t="shared" si="490"/>
        <v>936.75554099999999</v>
      </c>
      <c r="U2485" s="68">
        <f t="shared" si="491"/>
        <v>52.041974500000002</v>
      </c>
      <c r="V2485" s="68">
        <f t="shared" si="492"/>
        <v>451.23099277456657</v>
      </c>
      <c r="W2485" s="68">
        <f t="shared" si="493"/>
        <v>300.82066184971103</v>
      </c>
    </row>
    <row r="2486" spans="1:23" x14ac:dyDescent="0.25">
      <c r="A2486" s="1" t="s">
        <v>908</v>
      </c>
      <c r="B2486" s="1" t="s">
        <v>395</v>
      </c>
      <c r="C2486" s="1" t="s">
        <v>589</v>
      </c>
      <c r="D2486" s="1" t="s">
        <v>591</v>
      </c>
      <c r="E2486" s="1" t="s">
        <v>359</v>
      </c>
      <c r="F2486" s="62" t="str">
        <f t="shared" si="482"/>
        <v>64510</v>
      </c>
      <c r="G2486" s="255">
        <v>10620043</v>
      </c>
      <c r="H2486" s="1" t="s">
        <v>386</v>
      </c>
      <c r="I2486" s="61">
        <v>40</v>
      </c>
      <c r="J2486" s="61">
        <v>3.1</v>
      </c>
      <c r="K2486" s="61">
        <v>8.1</v>
      </c>
      <c r="L2486" s="69">
        <f t="shared" si="483"/>
        <v>1.24</v>
      </c>
      <c r="M2486" s="69">
        <f t="shared" si="484"/>
        <v>3.24</v>
      </c>
      <c r="N2486" s="56">
        <f>INDEX(Rate_Chart!$A$1:$AK$127,MATCH(Data!J2486,Rate_Chart!$A$1:$A$127,0),MATCH(Data!K2486,Rate_Chart!$A$1:$AK$1,0))</f>
        <v>35.446125899999998</v>
      </c>
      <c r="O2486" s="57">
        <f t="shared" si="485"/>
        <v>1417.8450359999999</v>
      </c>
      <c r="P2486" s="58">
        <f t="shared" si="486"/>
        <v>417.01324588235298</v>
      </c>
      <c r="Q2486" s="58">
        <f t="shared" si="487"/>
        <v>278.0088305882353</v>
      </c>
      <c r="R2486" s="66">
        <f t="shared" si="488"/>
        <v>24.812288130000002</v>
      </c>
      <c r="S2486" s="64">
        <f t="shared" si="489"/>
        <v>150</v>
      </c>
      <c r="T2486" s="66">
        <f t="shared" si="490"/>
        <v>1592.65732413</v>
      </c>
      <c r="U2486" s="68">
        <f t="shared" si="491"/>
        <v>39.816433103249999</v>
      </c>
      <c r="V2486" s="68">
        <f t="shared" si="492"/>
        <v>468.42862474411766</v>
      </c>
      <c r="W2486" s="68">
        <f t="shared" si="493"/>
        <v>312.28574982941177</v>
      </c>
    </row>
    <row r="2487" spans="1:23" x14ac:dyDescent="0.25">
      <c r="A2487" s="1" t="s">
        <v>909</v>
      </c>
      <c r="B2487" s="1" t="s">
        <v>394</v>
      </c>
      <c r="C2487" s="1" t="s">
        <v>589</v>
      </c>
      <c r="D2487" s="1" t="s">
        <v>591</v>
      </c>
      <c r="E2487" s="1" t="s">
        <v>359</v>
      </c>
      <c r="F2487" s="62" t="str">
        <f t="shared" si="482"/>
        <v>64510</v>
      </c>
      <c r="G2487" s="255">
        <v>10620043</v>
      </c>
      <c r="H2487" s="1" t="s">
        <v>385</v>
      </c>
      <c r="I2487" s="61">
        <v>18</v>
      </c>
      <c r="J2487" s="61">
        <v>7</v>
      </c>
      <c r="K2487" s="61">
        <v>8.8000000000000007</v>
      </c>
      <c r="L2487" s="69">
        <f t="shared" si="483"/>
        <v>1.26</v>
      </c>
      <c r="M2487" s="69">
        <f t="shared" si="484"/>
        <v>1.5840000000000001</v>
      </c>
      <c r="N2487" s="56">
        <f>INDEX(Rate_Chart!$A$1:$AK$127,MATCH(Data!J2487,Rate_Chart!$A$1:$A$127,0),MATCH(Data!K2487,Rate_Chart!$A$1:$AK$1,0))</f>
        <v>57.865500000000004</v>
      </c>
      <c r="O2487" s="57">
        <f t="shared" si="485"/>
        <v>1041.5790000000002</v>
      </c>
      <c r="P2487" s="58">
        <f t="shared" si="486"/>
        <v>449.73186528497411</v>
      </c>
      <c r="Q2487" s="58">
        <f t="shared" si="487"/>
        <v>299.82124352331607</v>
      </c>
      <c r="R2487" s="66">
        <f t="shared" si="488"/>
        <v>18.227632500000006</v>
      </c>
      <c r="S2487" s="64">
        <f t="shared" si="489"/>
        <v>67.5</v>
      </c>
      <c r="T2487" s="66">
        <f t="shared" si="490"/>
        <v>1127.3066325000002</v>
      </c>
      <c r="U2487" s="68">
        <f t="shared" si="491"/>
        <v>62.628146250000015</v>
      </c>
      <c r="V2487" s="68">
        <f t="shared" si="492"/>
        <v>486.74725064766847</v>
      </c>
      <c r="W2487" s="68">
        <f t="shared" si="493"/>
        <v>324.49816709844566</v>
      </c>
    </row>
    <row r="2488" spans="1:23" x14ac:dyDescent="0.25">
      <c r="A2488" s="1" t="s">
        <v>909</v>
      </c>
      <c r="B2488" s="1" t="s">
        <v>394</v>
      </c>
      <c r="C2488" s="1" t="s">
        <v>589</v>
      </c>
      <c r="D2488" s="1" t="s">
        <v>591</v>
      </c>
      <c r="E2488" s="1" t="s">
        <v>359</v>
      </c>
      <c r="F2488" s="62" t="str">
        <f t="shared" si="482"/>
        <v>64510</v>
      </c>
      <c r="G2488" s="255">
        <v>10620043</v>
      </c>
      <c r="H2488" s="1" t="s">
        <v>386</v>
      </c>
      <c r="I2488" s="61">
        <v>36</v>
      </c>
      <c r="J2488" s="61">
        <v>3.6</v>
      </c>
      <c r="K2488" s="61">
        <v>8.1</v>
      </c>
      <c r="L2488" s="69">
        <f t="shared" si="483"/>
        <v>1.296</v>
      </c>
      <c r="M2488" s="69">
        <f t="shared" si="484"/>
        <v>2.9159999999999995</v>
      </c>
      <c r="N2488" s="56">
        <f>INDEX(Rate_Chart!$A$1:$AK$127,MATCH(Data!J2488,Rate_Chart!$A$1:$A$127,0),MATCH(Data!K2488,Rate_Chart!$A$1:$AK$1,0))</f>
        <v>37.531125900000006</v>
      </c>
      <c r="O2488" s="57">
        <f t="shared" si="485"/>
        <v>1351.1205324000002</v>
      </c>
      <c r="P2488" s="58">
        <f t="shared" si="486"/>
        <v>417.01251000000008</v>
      </c>
      <c r="Q2488" s="58">
        <f t="shared" si="487"/>
        <v>278.00834000000003</v>
      </c>
      <c r="R2488" s="66">
        <f t="shared" si="488"/>
        <v>23.644609317000008</v>
      </c>
      <c r="S2488" s="64">
        <f t="shared" si="489"/>
        <v>135</v>
      </c>
      <c r="T2488" s="66">
        <f t="shared" si="490"/>
        <v>1509.7651417170002</v>
      </c>
      <c r="U2488" s="68">
        <f t="shared" si="491"/>
        <v>41.937920603250006</v>
      </c>
      <c r="V2488" s="68">
        <f t="shared" si="492"/>
        <v>465.97689559166673</v>
      </c>
      <c r="W2488" s="68">
        <f t="shared" si="493"/>
        <v>310.6512637277778</v>
      </c>
    </row>
    <row r="2489" spans="1:23" x14ac:dyDescent="0.25">
      <c r="A2489" s="1" t="s">
        <v>909</v>
      </c>
      <c r="B2489" s="1" t="s">
        <v>395</v>
      </c>
      <c r="C2489" s="1" t="s">
        <v>589</v>
      </c>
      <c r="D2489" s="1" t="s">
        <v>591</v>
      </c>
      <c r="E2489" s="1" t="s">
        <v>359</v>
      </c>
      <c r="F2489" s="62" t="str">
        <f t="shared" si="482"/>
        <v>64510</v>
      </c>
      <c r="G2489" s="255">
        <v>10620043</v>
      </c>
      <c r="H2489" s="1" t="s">
        <v>385</v>
      </c>
      <c r="I2489" s="61">
        <v>17</v>
      </c>
      <c r="J2489" s="61">
        <v>6</v>
      </c>
      <c r="K2489" s="61">
        <v>8.8000000000000007</v>
      </c>
      <c r="L2489" s="69">
        <f t="shared" si="483"/>
        <v>1.02</v>
      </c>
      <c r="M2489" s="69">
        <f t="shared" si="484"/>
        <v>1.4960000000000002</v>
      </c>
      <c r="N2489" s="56">
        <f>INDEX(Rate_Chart!$A$1:$AK$127,MATCH(Data!J2489,Rate_Chart!$A$1:$A$127,0),MATCH(Data!K2489,Rate_Chart!$A$1:$AK$1,0))</f>
        <v>49.599000000000004</v>
      </c>
      <c r="O2489" s="57">
        <f t="shared" si="485"/>
        <v>843.18300000000011</v>
      </c>
      <c r="P2489" s="58">
        <f t="shared" si="486"/>
        <v>417.96910112359552</v>
      </c>
      <c r="Q2489" s="58">
        <f t="shared" si="487"/>
        <v>278.64606741573033</v>
      </c>
      <c r="R2489" s="66">
        <f t="shared" si="488"/>
        <v>14.755702500000003</v>
      </c>
      <c r="S2489" s="64">
        <f t="shared" si="489"/>
        <v>63.75</v>
      </c>
      <c r="T2489" s="66">
        <f t="shared" si="490"/>
        <v>921.68870250000009</v>
      </c>
      <c r="U2489" s="68">
        <f t="shared" si="491"/>
        <v>54.216982500000007</v>
      </c>
      <c r="V2489" s="68">
        <f t="shared" si="492"/>
        <v>456.8846839887641</v>
      </c>
      <c r="W2489" s="68">
        <f t="shared" si="493"/>
        <v>304.58978932584273</v>
      </c>
    </row>
    <row r="2490" spans="1:23" x14ac:dyDescent="0.25">
      <c r="A2490" s="1" t="s">
        <v>909</v>
      </c>
      <c r="B2490" s="1" t="s">
        <v>395</v>
      </c>
      <c r="C2490" s="1" t="s">
        <v>589</v>
      </c>
      <c r="D2490" s="1" t="s">
        <v>591</v>
      </c>
      <c r="E2490" s="1" t="s">
        <v>359</v>
      </c>
      <c r="F2490" s="62" t="str">
        <f t="shared" si="482"/>
        <v>64510</v>
      </c>
      <c r="G2490" s="255">
        <v>10620043</v>
      </c>
      <c r="H2490" s="1" t="s">
        <v>386</v>
      </c>
      <c r="I2490" s="61">
        <v>38</v>
      </c>
      <c r="J2490" s="61">
        <v>3.3</v>
      </c>
      <c r="K2490" s="61">
        <v>8.1</v>
      </c>
      <c r="L2490" s="69">
        <f t="shared" si="483"/>
        <v>1.254</v>
      </c>
      <c r="M2490" s="69">
        <f t="shared" si="484"/>
        <v>3.0780000000000003</v>
      </c>
      <c r="N2490" s="56">
        <f>INDEX(Rate_Chart!$A$1:$AK$127,MATCH(Data!J2490,Rate_Chart!$A$1:$A$127,0),MATCH(Data!K2490,Rate_Chart!$A$1:$AK$1,0))</f>
        <v>36.280125900000002</v>
      </c>
      <c r="O2490" s="57">
        <f t="shared" si="485"/>
        <v>1378.6447842</v>
      </c>
      <c r="P2490" s="58">
        <f t="shared" si="486"/>
        <v>417.0129413793104</v>
      </c>
      <c r="Q2490" s="58">
        <f t="shared" si="487"/>
        <v>278.00862758620696</v>
      </c>
      <c r="R2490" s="66">
        <f t="shared" si="488"/>
        <v>24.126283723500002</v>
      </c>
      <c r="S2490" s="64">
        <f t="shared" si="489"/>
        <v>142.5</v>
      </c>
      <c r="T2490" s="66">
        <f t="shared" si="490"/>
        <v>1545.2710679234999</v>
      </c>
      <c r="U2490" s="68">
        <f t="shared" si="491"/>
        <v>40.665028103249995</v>
      </c>
      <c r="V2490" s="68">
        <f t="shared" si="492"/>
        <v>467.41411612931034</v>
      </c>
      <c r="W2490" s="68">
        <f t="shared" si="493"/>
        <v>311.60941075287354</v>
      </c>
    </row>
    <row r="2491" spans="1:23" x14ac:dyDescent="0.25">
      <c r="A2491" s="1" t="s">
        <v>910</v>
      </c>
      <c r="B2491" s="1" t="s">
        <v>394</v>
      </c>
      <c r="C2491" s="1" t="s">
        <v>589</v>
      </c>
      <c r="D2491" s="1" t="s">
        <v>591</v>
      </c>
      <c r="E2491" s="1" t="s">
        <v>359</v>
      </c>
      <c r="F2491" s="62" t="str">
        <f t="shared" si="482"/>
        <v>64510</v>
      </c>
      <c r="G2491" s="255">
        <v>10620043</v>
      </c>
      <c r="H2491" s="1" t="s">
        <v>385</v>
      </c>
      <c r="I2491" s="61">
        <v>17</v>
      </c>
      <c r="J2491" s="61">
        <v>7</v>
      </c>
      <c r="K2491" s="61">
        <v>8.8000000000000007</v>
      </c>
      <c r="L2491" s="69">
        <f t="shared" si="483"/>
        <v>1.19</v>
      </c>
      <c r="M2491" s="69">
        <f t="shared" si="484"/>
        <v>1.4960000000000002</v>
      </c>
      <c r="N2491" s="56">
        <f>INDEX(Rate_Chart!$A$1:$AK$127,MATCH(Data!J2491,Rate_Chart!$A$1:$A$127,0),MATCH(Data!K2491,Rate_Chart!$A$1:$AK$1,0))</f>
        <v>57.865500000000004</v>
      </c>
      <c r="O2491" s="57">
        <f t="shared" si="485"/>
        <v>983.71350000000007</v>
      </c>
      <c r="P2491" s="58">
        <f t="shared" si="486"/>
        <v>449.73186528497411</v>
      </c>
      <c r="Q2491" s="58">
        <f t="shared" si="487"/>
        <v>299.82124352331607</v>
      </c>
      <c r="R2491" s="66">
        <f t="shared" si="488"/>
        <v>17.214986250000003</v>
      </c>
      <c r="S2491" s="64">
        <f t="shared" si="489"/>
        <v>63.75</v>
      </c>
      <c r="T2491" s="66">
        <f t="shared" si="490"/>
        <v>1064.6784862500001</v>
      </c>
      <c r="U2491" s="68">
        <f t="shared" si="491"/>
        <v>62.628146250000007</v>
      </c>
      <c r="V2491" s="68">
        <f t="shared" si="492"/>
        <v>486.74725064766841</v>
      </c>
      <c r="W2491" s="68">
        <f t="shared" si="493"/>
        <v>324.49816709844561</v>
      </c>
    </row>
    <row r="2492" spans="1:23" x14ac:dyDescent="0.25">
      <c r="A2492" s="1" t="s">
        <v>910</v>
      </c>
      <c r="B2492" s="1" t="s">
        <v>394</v>
      </c>
      <c r="C2492" s="1" t="s">
        <v>589</v>
      </c>
      <c r="D2492" s="1" t="s">
        <v>591</v>
      </c>
      <c r="E2492" s="1" t="s">
        <v>359</v>
      </c>
      <c r="F2492" s="62" t="str">
        <f t="shared" si="482"/>
        <v>64510</v>
      </c>
      <c r="G2492" s="255">
        <v>10620043</v>
      </c>
      <c r="H2492" s="1" t="s">
        <v>386</v>
      </c>
      <c r="I2492" s="61">
        <v>41</v>
      </c>
      <c r="J2492" s="61">
        <v>3.5</v>
      </c>
      <c r="K2492" s="61">
        <v>8.1</v>
      </c>
      <c r="L2492" s="69">
        <f t="shared" si="483"/>
        <v>1.4350000000000001</v>
      </c>
      <c r="M2492" s="69">
        <f t="shared" si="484"/>
        <v>3.3209999999999997</v>
      </c>
      <c r="N2492" s="56">
        <f>INDEX(Rate_Chart!$A$1:$AK$127,MATCH(Data!J2492,Rate_Chart!$A$1:$A$127,0),MATCH(Data!K2492,Rate_Chart!$A$1:$AK$1,0))</f>
        <v>37.114125900000005</v>
      </c>
      <c r="O2492" s="57">
        <f t="shared" si="485"/>
        <v>1521.6791619000003</v>
      </c>
      <c r="P2492" s="58">
        <f t="shared" si="486"/>
        <v>417.01265056179784</v>
      </c>
      <c r="Q2492" s="58">
        <f t="shared" si="487"/>
        <v>278.00843370786521</v>
      </c>
      <c r="R2492" s="66">
        <f t="shared" si="488"/>
        <v>26.629385333250006</v>
      </c>
      <c r="S2492" s="64">
        <f t="shared" si="489"/>
        <v>153.75</v>
      </c>
      <c r="T2492" s="66">
        <f t="shared" si="490"/>
        <v>1702.0585472332502</v>
      </c>
      <c r="U2492" s="68">
        <f t="shared" si="491"/>
        <v>41.513623103250005</v>
      </c>
      <c r="V2492" s="68">
        <f t="shared" si="492"/>
        <v>466.44520340730344</v>
      </c>
      <c r="W2492" s="68">
        <f t="shared" si="493"/>
        <v>310.96346893820231</v>
      </c>
    </row>
    <row r="2493" spans="1:23" x14ac:dyDescent="0.25">
      <c r="A2493" s="1" t="s">
        <v>910</v>
      </c>
      <c r="B2493" s="1" t="s">
        <v>395</v>
      </c>
      <c r="C2493" s="1" t="s">
        <v>589</v>
      </c>
      <c r="D2493" s="1" t="s">
        <v>591</v>
      </c>
      <c r="E2493" s="1" t="s">
        <v>359</v>
      </c>
      <c r="F2493" s="62" t="str">
        <f t="shared" si="482"/>
        <v>64510</v>
      </c>
      <c r="G2493" s="255">
        <v>10620043</v>
      </c>
      <c r="H2493" s="1" t="s">
        <v>385</v>
      </c>
      <c r="I2493" s="61">
        <v>16</v>
      </c>
      <c r="J2493" s="61">
        <v>5.6</v>
      </c>
      <c r="K2493" s="61">
        <v>8.4</v>
      </c>
      <c r="L2493" s="69">
        <f t="shared" si="483"/>
        <v>0.89599999999999991</v>
      </c>
      <c r="M2493" s="69">
        <f t="shared" si="484"/>
        <v>1.3440000000000001</v>
      </c>
      <c r="N2493" s="56">
        <f>INDEX(Rate_Chart!$A$1:$AK$127,MATCH(Data!J2493,Rate_Chart!$A$1:$A$127,0),MATCH(Data!K2493,Rate_Chart!$A$1:$AK$1,0))</f>
        <v>45.357199999999999</v>
      </c>
      <c r="O2493" s="57">
        <f t="shared" si="485"/>
        <v>725.71519999999998</v>
      </c>
      <c r="P2493" s="58">
        <f t="shared" si="486"/>
        <v>404.97500000000002</v>
      </c>
      <c r="Q2493" s="58">
        <f t="shared" si="487"/>
        <v>269.98333333333335</v>
      </c>
      <c r="R2493" s="66">
        <f t="shared" si="488"/>
        <v>12.700016000000002</v>
      </c>
      <c r="S2493" s="64">
        <f t="shared" si="489"/>
        <v>60</v>
      </c>
      <c r="T2493" s="66">
        <f t="shared" si="490"/>
        <v>798.41521599999999</v>
      </c>
      <c r="U2493" s="68">
        <f t="shared" si="491"/>
        <v>49.900950999999999</v>
      </c>
      <c r="V2493" s="68">
        <f t="shared" si="492"/>
        <v>445.54420535714291</v>
      </c>
      <c r="W2493" s="68">
        <f t="shared" si="493"/>
        <v>297.02947023809526</v>
      </c>
    </row>
    <row r="2494" spans="1:23" x14ac:dyDescent="0.25">
      <c r="A2494" s="1" t="s">
        <v>910</v>
      </c>
      <c r="B2494" s="1" t="s">
        <v>395</v>
      </c>
      <c r="C2494" s="1" t="s">
        <v>589</v>
      </c>
      <c r="D2494" s="1" t="s">
        <v>591</v>
      </c>
      <c r="E2494" s="1" t="s">
        <v>359</v>
      </c>
      <c r="F2494" s="62" t="str">
        <f t="shared" si="482"/>
        <v>64510</v>
      </c>
      <c r="G2494" s="255">
        <v>10620043</v>
      </c>
      <c r="H2494" s="1" t="s">
        <v>386</v>
      </c>
      <c r="I2494" s="61">
        <v>41</v>
      </c>
      <c r="J2494" s="61">
        <v>3.2</v>
      </c>
      <c r="K2494" s="61">
        <v>8.1</v>
      </c>
      <c r="L2494" s="69">
        <f t="shared" si="483"/>
        <v>1.3120000000000003</v>
      </c>
      <c r="M2494" s="69">
        <f t="shared" si="484"/>
        <v>3.3209999999999997</v>
      </c>
      <c r="N2494" s="56">
        <f>INDEX(Rate_Chart!$A$1:$AK$127,MATCH(Data!J2494,Rate_Chart!$A$1:$A$127,0),MATCH(Data!K2494,Rate_Chart!$A$1:$AK$1,0))</f>
        <v>35.8631259</v>
      </c>
      <c r="O2494" s="57">
        <f t="shared" si="485"/>
        <v>1470.3881618999999</v>
      </c>
      <c r="P2494" s="58">
        <f t="shared" si="486"/>
        <v>417.01309186046512</v>
      </c>
      <c r="Q2494" s="58">
        <f t="shared" si="487"/>
        <v>278.00872790697673</v>
      </c>
      <c r="R2494" s="66">
        <f t="shared" si="488"/>
        <v>25.731792833250001</v>
      </c>
      <c r="S2494" s="64">
        <f t="shared" si="489"/>
        <v>153.75</v>
      </c>
      <c r="T2494" s="66">
        <f t="shared" si="490"/>
        <v>1649.8699547332499</v>
      </c>
      <c r="U2494" s="68">
        <f t="shared" si="491"/>
        <v>40.24073060325</v>
      </c>
      <c r="V2494" s="68">
        <f t="shared" si="492"/>
        <v>467.91547213081401</v>
      </c>
      <c r="W2494" s="68">
        <f t="shared" si="493"/>
        <v>311.94364808720934</v>
      </c>
    </row>
    <row r="2495" spans="1:23" x14ac:dyDescent="0.25">
      <c r="A2495" s="1" t="s">
        <v>911</v>
      </c>
      <c r="B2495" s="1" t="s">
        <v>394</v>
      </c>
      <c r="C2495" s="1" t="s">
        <v>589</v>
      </c>
      <c r="D2495" s="1" t="s">
        <v>591</v>
      </c>
      <c r="E2495" s="1" t="s">
        <v>359</v>
      </c>
      <c r="F2495" s="62" t="str">
        <f t="shared" si="482"/>
        <v>64510</v>
      </c>
      <c r="G2495" s="255">
        <v>10620043</v>
      </c>
      <c r="H2495" s="1" t="s">
        <v>385</v>
      </c>
      <c r="I2495" s="61">
        <v>10</v>
      </c>
      <c r="J2495" s="61">
        <v>6.2</v>
      </c>
      <c r="K2495" s="61">
        <v>8.6</v>
      </c>
      <c r="L2495" s="69">
        <f t="shared" si="483"/>
        <v>0.62</v>
      </c>
      <c r="M2495" s="69">
        <f t="shared" si="484"/>
        <v>0.86</v>
      </c>
      <c r="N2495" s="56">
        <f>INDEX(Rate_Chart!$A$1:$AK$127,MATCH(Data!J2495,Rate_Chart!$A$1:$A$127,0),MATCH(Data!K2495,Rate_Chart!$A$1:$AK$1,0))</f>
        <v>50.7346</v>
      </c>
      <c r="O2495" s="57">
        <f t="shared" si="485"/>
        <v>507.346</v>
      </c>
      <c r="P2495" s="58">
        <f t="shared" si="486"/>
        <v>425.15027932960902</v>
      </c>
      <c r="Q2495" s="58">
        <f t="shared" si="487"/>
        <v>283.4335195530727</v>
      </c>
      <c r="R2495" s="66">
        <f t="shared" si="488"/>
        <v>8.8785550000000004</v>
      </c>
      <c r="S2495" s="64">
        <f t="shared" si="489"/>
        <v>37.5</v>
      </c>
      <c r="T2495" s="66">
        <f t="shared" si="490"/>
        <v>553.72455500000001</v>
      </c>
      <c r="U2495" s="68">
        <f t="shared" si="491"/>
        <v>55.372455500000001</v>
      </c>
      <c r="V2495" s="68">
        <f t="shared" si="492"/>
        <v>464.01499022346377</v>
      </c>
      <c r="W2495" s="68">
        <f t="shared" si="493"/>
        <v>309.34332681564251</v>
      </c>
    </row>
    <row r="2496" spans="1:23" x14ac:dyDescent="0.25">
      <c r="A2496" s="1" t="s">
        <v>911</v>
      </c>
      <c r="B2496" s="1" t="s">
        <v>394</v>
      </c>
      <c r="C2496" s="1" t="s">
        <v>589</v>
      </c>
      <c r="D2496" s="1" t="s">
        <v>591</v>
      </c>
      <c r="E2496" s="1" t="s">
        <v>359</v>
      </c>
      <c r="F2496" s="62" t="str">
        <f t="shared" si="482"/>
        <v>64510</v>
      </c>
      <c r="G2496" s="255">
        <v>10620043</v>
      </c>
      <c r="H2496" s="1" t="s">
        <v>386</v>
      </c>
      <c r="I2496" s="61">
        <v>41</v>
      </c>
      <c r="J2496" s="61">
        <v>3.5</v>
      </c>
      <c r="K2496" s="61">
        <v>8.1</v>
      </c>
      <c r="L2496" s="69">
        <f t="shared" si="483"/>
        <v>1.4350000000000001</v>
      </c>
      <c r="M2496" s="69">
        <f t="shared" si="484"/>
        <v>3.3209999999999997</v>
      </c>
      <c r="N2496" s="56">
        <f>INDEX(Rate_Chart!$A$1:$AK$127,MATCH(Data!J2496,Rate_Chart!$A$1:$A$127,0),MATCH(Data!K2496,Rate_Chart!$A$1:$AK$1,0))</f>
        <v>37.114125900000005</v>
      </c>
      <c r="O2496" s="57">
        <f t="shared" si="485"/>
        <v>1521.6791619000003</v>
      </c>
      <c r="P2496" s="58">
        <f t="shared" si="486"/>
        <v>417.01265056179784</v>
      </c>
      <c r="Q2496" s="58">
        <f t="shared" si="487"/>
        <v>278.00843370786521</v>
      </c>
      <c r="R2496" s="66">
        <f t="shared" si="488"/>
        <v>26.629385333250006</v>
      </c>
      <c r="S2496" s="64">
        <f t="shared" si="489"/>
        <v>153.75</v>
      </c>
      <c r="T2496" s="66">
        <f t="shared" si="490"/>
        <v>1702.0585472332502</v>
      </c>
      <c r="U2496" s="68">
        <f t="shared" si="491"/>
        <v>41.513623103250005</v>
      </c>
      <c r="V2496" s="68">
        <f t="shared" si="492"/>
        <v>466.44520340730344</v>
      </c>
      <c r="W2496" s="68">
        <f t="shared" si="493"/>
        <v>310.96346893820231</v>
      </c>
    </row>
    <row r="2497" spans="1:23" x14ac:dyDescent="0.25">
      <c r="A2497" s="1" t="s">
        <v>911</v>
      </c>
      <c r="B2497" s="1" t="s">
        <v>395</v>
      </c>
      <c r="C2497" s="1" t="s">
        <v>589</v>
      </c>
      <c r="D2497" s="1" t="s">
        <v>591</v>
      </c>
      <c r="E2497" s="1" t="s">
        <v>359</v>
      </c>
      <c r="F2497" s="62" t="str">
        <f t="shared" si="482"/>
        <v>64510</v>
      </c>
      <c r="G2497" s="255">
        <v>10620043</v>
      </c>
      <c r="H2497" s="1" t="s">
        <v>385</v>
      </c>
      <c r="I2497" s="61">
        <v>14</v>
      </c>
      <c r="J2497" s="61">
        <v>6.1</v>
      </c>
      <c r="K2497" s="61">
        <v>8.6</v>
      </c>
      <c r="L2497" s="69">
        <f t="shared" si="483"/>
        <v>0.85399999999999987</v>
      </c>
      <c r="M2497" s="69">
        <f t="shared" si="484"/>
        <v>1.204</v>
      </c>
      <c r="N2497" s="56">
        <f>INDEX(Rate_Chart!$A$1:$AK$127,MATCH(Data!J2497,Rate_Chart!$A$1:$A$127,0),MATCH(Data!K2497,Rate_Chart!$A$1:$AK$1,0))</f>
        <v>49.9163</v>
      </c>
      <c r="O2497" s="57">
        <f t="shared" si="485"/>
        <v>698.82820000000004</v>
      </c>
      <c r="P2497" s="58">
        <f t="shared" si="486"/>
        <v>421.82788732394374</v>
      </c>
      <c r="Q2497" s="58">
        <f t="shared" si="487"/>
        <v>281.21859154929581</v>
      </c>
      <c r="R2497" s="66">
        <f t="shared" si="488"/>
        <v>12.229493500000002</v>
      </c>
      <c r="S2497" s="64">
        <f t="shared" si="489"/>
        <v>52.5</v>
      </c>
      <c r="T2497" s="66">
        <f t="shared" si="490"/>
        <v>763.55769350000003</v>
      </c>
      <c r="U2497" s="68">
        <f t="shared" si="491"/>
        <v>54.539835250000003</v>
      </c>
      <c r="V2497" s="68">
        <f t="shared" si="492"/>
        <v>460.90001619718316</v>
      </c>
      <c r="W2497" s="68">
        <f t="shared" si="493"/>
        <v>307.26667746478876</v>
      </c>
    </row>
    <row r="2498" spans="1:23" x14ac:dyDescent="0.25">
      <c r="A2498" s="1" t="s">
        <v>911</v>
      </c>
      <c r="B2498" s="1" t="s">
        <v>395</v>
      </c>
      <c r="C2498" s="1" t="s">
        <v>589</v>
      </c>
      <c r="D2498" s="1" t="s">
        <v>591</v>
      </c>
      <c r="E2498" s="1" t="s">
        <v>359</v>
      </c>
      <c r="F2498" s="62" t="str">
        <f t="shared" si="482"/>
        <v>64510</v>
      </c>
      <c r="G2498" s="255">
        <v>10620043</v>
      </c>
      <c r="H2498" s="1" t="s">
        <v>386</v>
      </c>
      <c r="I2498" s="61">
        <v>39</v>
      </c>
      <c r="J2498" s="61">
        <v>3.3</v>
      </c>
      <c r="K2498" s="61">
        <v>8.1</v>
      </c>
      <c r="L2498" s="69">
        <f t="shared" si="483"/>
        <v>1.2869999999999999</v>
      </c>
      <c r="M2498" s="69">
        <f t="shared" si="484"/>
        <v>3.1589999999999998</v>
      </c>
      <c r="N2498" s="56">
        <f>INDEX(Rate_Chart!$A$1:$AK$127,MATCH(Data!J2498,Rate_Chart!$A$1:$A$127,0),MATCH(Data!K2498,Rate_Chart!$A$1:$AK$1,0))</f>
        <v>36.280125900000002</v>
      </c>
      <c r="O2498" s="57">
        <f t="shared" si="485"/>
        <v>1414.9249101</v>
      </c>
      <c r="P2498" s="58">
        <f t="shared" si="486"/>
        <v>417.0129413793104</v>
      </c>
      <c r="Q2498" s="58">
        <f t="shared" si="487"/>
        <v>278.00862758620696</v>
      </c>
      <c r="R2498" s="66">
        <f t="shared" si="488"/>
        <v>24.761185926750002</v>
      </c>
      <c r="S2498" s="64">
        <f t="shared" si="489"/>
        <v>146.25</v>
      </c>
      <c r="T2498" s="66">
        <f t="shared" si="490"/>
        <v>1585.93609602675</v>
      </c>
      <c r="U2498" s="68">
        <f t="shared" si="491"/>
        <v>40.665028103250002</v>
      </c>
      <c r="V2498" s="68">
        <f t="shared" si="492"/>
        <v>467.4141161293104</v>
      </c>
      <c r="W2498" s="68">
        <f t="shared" si="493"/>
        <v>311.6094107528736</v>
      </c>
    </row>
    <row r="2499" spans="1:23" x14ac:dyDescent="0.25">
      <c r="A2499" s="1" t="s">
        <v>912</v>
      </c>
      <c r="B2499" s="1" t="s">
        <v>394</v>
      </c>
      <c r="C2499" s="1" t="s">
        <v>589</v>
      </c>
      <c r="D2499" s="1" t="s">
        <v>591</v>
      </c>
      <c r="E2499" s="1" t="s">
        <v>359</v>
      </c>
      <c r="F2499" s="62" t="str">
        <f t="shared" si="482"/>
        <v>64510</v>
      </c>
      <c r="G2499" s="255">
        <v>10620043</v>
      </c>
      <c r="H2499" s="1" t="s">
        <v>385</v>
      </c>
      <c r="I2499" s="61">
        <v>18</v>
      </c>
      <c r="J2499" s="61">
        <v>7.1</v>
      </c>
      <c r="K2499" s="61">
        <v>9</v>
      </c>
      <c r="L2499" s="69">
        <f t="shared" si="483"/>
        <v>1.278</v>
      </c>
      <c r="M2499" s="69">
        <f t="shared" si="484"/>
        <v>1.62</v>
      </c>
      <c r="N2499" s="56">
        <f>INDEX(Rate_Chart!$A$1:$AK$127,MATCH(Data!J2499,Rate_Chart!$A$1:$A$127,0),MATCH(Data!K2499,Rate_Chart!$A$1:$AK$1,0))</f>
        <v>59.284999999999997</v>
      </c>
      <c r="O2499" s="57">
        <f t="shared" si="485"/>
        <v>1067.1299999999999</v>
      </c>
      <c r="P2499" s="58">
        <f t="shared" si="486"/>
        <v>452.55725190839689</v>
      </c>
      <c r="Q2499" s="58">
        <f t="shared" si="487"/>
        <v>301.70483460559791</v>
      </c>
      <c r="R2499" s="66">
        <f t="shared" si="488"/>
        <v>18.674775</v>
      </c>
      <c r="S2499" s="64">
        <f t="shared" si="489"/>
        <v>67.5</v>
      </c>
      <c r="T2499" s="66">
        <f t="shared" si="490"/>
        <v>1153.3047749999998</v>
      </c>
      <c r="U2499" s="68">
        <f t="shared" si="491"/>
        <v>64.072487499999994</v>
      </c>
      <c r="V2499" s="68">
        <f t="shared" si="492"/>
        <v>489.10295801526712</v>
      </c>
      <c r="W2499" s="68">
        <f t="shared" si="493"/>
        <v>326.06863867684473</v>
      </c>
    </row>
    <row r="2500" spans="1:23" x14ac:dyDescent="0.25">
      <c r="A2500" s="1" t="s">
        <v>912</v>
      </c>
      <c r="B2500" s="1" t="s">
        <v>394</v>
      </c>
      <c r="C2500" s="1" t="s">
        <v>589</v>
      </c>
      <c r="D2500" s="1" t="s">
        <v>591</v>
      </c>
      <c r="E2500" s="1" t="s">
        <v>359</v>
      </c>
      <c r="F2500" s="62" t="str">
        <f t="shared" si="482"/>
        <v>64510</v>
      </c>
      <c r="G2500" s="255">
        <v>10620043</v>
      </c>
      <c r="H2500" s="1" t="s">
        <v>386</v>
      </c>
      <c r="I2500" s="61">
        <v>39</v>
      </c>
      <c r="J2500" s="61">
        <v>3.7</v>
      </c>
      <c r="K2500" s="61">
        <v>8</v>
      </c>
      <c r="L2500" s="69">
        <f t="shared" si="483"/>
        <v>1.4430000000000001</v>
      </c>
      <c r="M2500" s="69">
        <f t="shared" si="484"/>
        <v>3.12</v>
      </c>
      <c r="N2500" s="56">
        <f>INDEX(Rate_Chart!$A$1:$AK$127,MATCH(Data!J2500,Rate_Chart!$A$1:$A$127,0),MATCH(Data!K2500,Rate_Chart!$A$1:$AK$1,0))</f>
        <v>37.670112000000003</v>
      </c>
      <c r="O2500" s="57">
        <f t="shared" si="485"/>
        <v>1469.1343680000002</v>
      </c>
      <c r="P2500" s="58">
        <f t="shared" si="486"/>
        <v>417.0123099630996</v>
      </c>
      <c r="Q2500" s="58">
        <f t="shared" si="487"/>
        <v>278.0082066420664</v>
      </c>
      <c r="R2500" s="66">
        <f t="shared" si="488"/>
        <v>25.709851440000005</v>
      </c>
      <c r="S2500" s="64">
        <f t="shared" si="489"/>
        <v>146.25</v>
      </c>
      <c r="T2500" s="66">
        <f t="shared" si="490"/>
        <v>1641.0942194400002</v>
      </c>
      <c r="U2500" s="68">
        <f t="shared" si="491"/>
        <v>42.079338960000008</v>
      </c>
      <c r="V2500" s="68">
        <f t="shared" si="492"/>
        <v>465.82294051660517</v>
      </c>
      <c r="W2500" s="68">
        <f t="shared" si="493"/>
        <v>310.5486270110701</v>
      </c>
    </row>
    <row r="2501" spans="1:23" x14ac:dyDescent="0.25">
      <c r="A2501" s="1" t="s">
        <v>912</v>
      </c>
      <c r="B2501" s="1" t="s">
        <v>395</v>
      </c>
      <c r="C2501" s="1" t="s">
        <v>589</v>
      </c>
      <c r="D2501" s="1" t="s">
        <v>591</v>
      </c>
      <c r="E2501" s="1" t="s">
        <v>359</v>
      </c>
      <c r="F2501" s="62" t="str">
        <f t="shared" ref="F2501:F2564" si="494">MID(E2501,2,5)</f>
        <v>64510</v>
      </c>
      <c r="G2501" s="255">
        <v>10620043</v>
      </c>
      <c r="H2501" s="1" t="s">
        <v>385</v>
      </c>
      <c r="I2501" s="61">
        <v>10</v>
      </c>
      <c r="J2501" s="61">
        <v>6.4</v>
      </c>
      <c r="K2501" s="61">
        <v>9</v>
      </c>
      <c r="L2501" s="69">
        <f t="shared" si="483"/>
        <v>0.64</v>
      </c>
      <c r="M2501" s="69">
        <f t="shared" si="484"/>
        <v>0.9</v>
      </c>
      <c r="N2501" s="56">
        <f>INDEX(Rate_Chart!$A$1:$AK$127,MATCH(Data!J2501,Rate_Chart!$A$1:$A$127,0),MATCH(Data!K2501,Rate_Chart!$A$1:$AK$1,0))</f>
        <v>53.44</v>
      </c>
      <c r="O2501" s="57">
        <f t="shared" si="485"/>
        <v>534.4</v>
      </c>
      <c r="P2501" s="58">
        <f t="shared" si="486"/>
        <v>430.96774193548384</v>
      </c>
      <c r="Q2501" s="58">
        <f t="shared" si="487"/>
        <v>287.31182795698925</v>
      </c>
      <c r="R2501" s="66">
        <f t="shared" si="488"/>
        <v>9.3520000000000003</v>
      </c>
      <c r="S2501" s="64">
        <f t="shared" si="489"/>
        <v>37.5</v>
      </c>
      <c r="T2501" s="66">
        <f t="shared" si="490"/>
        <v>581.25199999999995</v>
      </c>
      <c r="U2501" s="68">
        <f t="shared" si="491"/>
        <v>58.125199999999992</v>
      </c>
      <c r="V2501" s="68">
        <f t="shared" si="492"/>
        <v>468.75161290322575</v>
      </c>
      <c r="W2501" s="68">
        <f t="shared" si="493"/>
        <v>312.50107526881715</v>
      </c>
    </row>
    <row r="2502" spans="1:23" x14ac:dyDescent="0.25">
      <c r="A2502" s="1" t="s">
        <v>912</v>
      </c>
      <c r="B2502" s="1" t="s">
        <v>395</v>
      </c>
      <c r="C2502" s="1" t="s">
        <v>589</v>
      </c>
      <c r="D2502" s="1" t="s">
        <v>591</v>
      </c>
      <c r="E2502" s="1" t="s">
        <v>359</v>
      </c>
      <c r="F2502" s="62" t="str">
        <f t="shared" si="494"/>
        <v>64510</v>
      </c>
      <c r="G2502" s="255">
        <v>10620043</v>
      </c>
      <c r="H2502" s="1" t="s">
        <v>386</v>
      </c>
      <c r="I2502" s="61">
        <v>41</v>
      </c>
      <c r="J2502" s="61">
        <v>3.3</v>
      </c>
      <c r="K2502" s="61">
        <v>8.1</v>
      </c>
      <c r="L2502" s="69">
        <f t="shared" si="483"/>
        <v>1.3529999999999998</v>
      </c>
      <c r="M2502" s="69">
        <f t="shared" si="484"/>
        <v>3.3209999999999997</v>
      </c>
      <c r="N2502" s="56">
        <f>INDEX(Rate_Chart!$A$1:$AK$127,MATCH(Data!J2502,Rate_Chart!$A$1:$A$127,0),MATCH(Data!K2502,Rate_Chart!$A$1:$AK$1,0))</f>
        <v>36.280125900000002</v>
      </c>
      <c r="O2502" s="57">
        <f t="shared" si="485"/>
        <v>1487.4851619000001</v>
      </c>
      <c r="P2502" s="58">
        <f t="shared" si="486"/>
        <v>417.0129413793104</v>
      </c>
      <c r="Q2502" s="58">
        <f t="shared" si="487"/>
        <v>278.00862758620696</v>
      </c>
      <c r="R2502" s="66">
        <f t="shared" si="488"/>
        <v>26.030990333250003</v>
      </c>
      <c r="S2502" s="64">
        <f t="shared" si="489"/>
        <v>153.75</v>
      </c>
      <c r="T2502" s="66">
        <f t="shared" si="490"/>
        <v>1667.2661522332501</v>
      </c>
      <c r="U2502" s="68">
        <f t="shared" si="491"/>
        <v>40.665028103250002</v>
      </c>
      <c r="V2502" s="68">
        <f t="shared" si="492"/>
        <v>467.4141161293104</v>
      </c>
      <c r="W2502" s="68">
        <f t="shared" si="493"/>
        <v>311.6094107528736</v>
      </c>
    </row>
    <row r="2503" spans="1:23" x14ac:dyDescent="0.25">
      <c r="A2503" s="1" t="s">
        <v>913</v>
      </c>
      <c r="B2503" s="1" t="s">
        <v>394</v>
      </c>
      <c r="C2503" s="1" t="s">
        <v>589</v>
      </c>
      <c r="D2503" s="1" t="s">
        <v>591</v>
      </c>
      <c r="E2503" s="1" t="s">
        <v>359</v>
      </c>
      <c r="F2503" s="62" t="str">
        <f t="shared" si="494"/>
        <v>64510</v>
      </c>
      <c r="G2503" s="255">
        <v>10620043</v>
      </c>
      <c r="H2503" s="1" t="s">
        <v>385</v>
      </c>
      <c r="I2503" s="61">
        <v>17</v>
      </c>
      <c r="J2503" s="61">
        <v>6.9</v>
      </c>
      <c r="K2503" s="61">
        <v>9</v>
      </c>
      <c r="L2503" s="69">
        <f t="shared" si="483"/>
        <v>1.173</v>
      </c>
      <c r="M2503" s="69">
        <f t="shared" si="484"/>
        <v>1.53</v>
      </c>
      <c r="N2503" s="56">
        <f>INDEX(Rate_Chart!$A$1:$AK$127,MATCH(Data!J2503,Rate_Chart!$A$1:$A$127,0),MATCH(Data!K2503,Rate_Chart!$A$1:$AK$1,0))</f>
        <v>57.615000000000002</v>
      </c>
      <c r="O2503" s="57">
        <f t="shared" si="485"/>
        <v>979.45500000000004</v>
      </c>
      <c r="P2503" s="58">
        <f t="shared" si="486"/>
        <v>446.62790697674421</v>
      </c>
      <c r="Q2503" s="58">
        <f t="shared" si="487"/>
        <v>297.75193798449612</v>
      </c>
      <c r="R2503" s="66">
        <f t="shared" si="488"/>
        <v>17.140462500000002</v>
      </c>
      <c r="S2503" s="64">
        <f t="shared" si="489"/>
        <v>63.75</v>
      </c>
      <c r="T2503" s="66">
        <f t="shared" si="490"/>
        <v>1060.3454624999999</v>
      </c>
      <c r="U2503" s="68">
        <f t="shared" si="491"/>
        <v>62.373262499999996</v>
      </c>
      <c r="V2503" s="68">
        <f t="shared" si="492"/>
        <v>483.51366279069765</v>
      </c>
      <c r="W2503" s="68">
        <f t="shared" si="493"/>
        <v>322.3424418604651</v>
      </c>
    </row>
    <row r="2504" spans="1:23" x14ac:dyDescent="0.25">
      <c r="A2504" s="1" t="s">
        <v>913</v>
      </c>
      <c r="B2504" s="1" t="s">
        <v>394</v>
      </c>
      <c r="C2504" s="1" t="s">
        <v>589</v>
      </c>
      <c r="D2504" s="1" t="s">
        <v>591</v>
      </c>
      <c r="E2504" s="1" t="s">
        <v>359</v>
      </c>
      <c r="F2504" s="62" t="str">
        <f t="shared" si="494"/>
        <v>64510</v>
      </c>
      <c r="G2504" s="255">
        <v>10620043</v>
      </c>
      <c r="H2504" s="1" t="s">
        <v>386</v>
      </c>
      <c r="I2504" s="61">
        <v>31</v>
      </c>
      <c r="J2504" s="61">
        <v>3.6</v>
      </c>
      <c r="K2504" s="61">
        <v>8</v>
      </c>
      <c r="L2504" s="69">
        <f t="shared" si="483"/>
        <v>1.1160000000000001</v>
      </c>
      <c r="M2504" s="69">
        <f t="shared" si="484"/>
        <v>2.48</v>
      </c>
      <c r="N2504" s="56">
        <f>INDEX(Rate_Chart!$A$1:$AK$127,MATCH(Data!J2504,Rate_Chart!$A$1:$A$127,0),MATCH(Data!K2504,Rate_Chart!$A$1:$AK$1,0))</f>
        <v>37.253112000000009</v>
      </c>
      <c r="O2504" s="57">
        <f t="shared" si="485"/>
        <v>1154.8464720000002</v>
      </c>
      <c r="P2504" s="58">
        <f t="shared" si="486"/>
        <v>417.01244776119404</v>
      </c>
      <c r="Q2504" s="58">
        <f t="shared" si="487"/>
        <v>278.00829850746271</v>
      </c>
      <c r="R2504" s="66">
        <f t="shared" si="488"/>
        <v>20.209813260000004</v>
      </c>
      <c r="S2504" s="64">
        <f t="shared" si="489"/>
        <v>116.25</v>
      </c>
      <c r="T2504" s="66">
        <f t="shared" si="490"/>
        <v>1291.3062852600001</v>
      </c>
      <c r="U2504" s="68">
        <f t="shared" si="491"/>
        <v>41.65504146</v>
      </c>
      <c r="V2504" s="68">
        <f t="shared" si="492"/>
        <v>466.28777753731333</v>
      </c>
      <c r="W2504" s="68">
        <f t="shared" si="493"/>
        <v>310.85851835820887</v>
      </c>
    </row>
    <row r="2505" spans="1:23" x14ac:dyDescent="0.25">
      <c r="A2505" s="1" t="s">
        <v>913</v>
      </c>
      <c r="B2505" s="1" t="s">
        <v>395</v>
      </c>
      <c r="C2505" s="1" t="s">
        <v>589</v>
      </c>
      <c r="D2505" s="1" t="s">
        <v>591</v>
      </c>
      <c r="E2505" s="1" t="s">
        <v>359</v>
      </c>
      <c r="F2505" s="62" t="str">
        <f t="shared" si="494"/>
        <v>64510</v>
      </c>
      <c r="G2505" s="255">
        <v>10620043</v>
      </c>
      <c r="H2505" s="1" t="s">
        <v>385</v>
      </c>
      <c r="I2505" s="61">
        <v>9</v>
      </c>
      <c r="J2505" s="61">
        <v>5.7</v>
      </c>
      <c r="K2505" s="61">
        <v>9</v>
      </c>
      <c r="L2505" s="69">
        <f t="shared" si="483"/>
        <v>0.51300000000000001</v>
      </c>
      <c r="M2505" s="69">
        <f t="shared" si="484"/>
        <v>0.81</v>
      </c>
      <c r="N2505" s="56">
        <f>INDEX(Rate_Chart!$A$1:$AK$127,MATCH(Data!J2505,Rate_Chart!$A$1:$A$127,0),MATCH(Data!K2505,Rate_Chart!$A$1:$AK$1,0))</f>
        <v>47.594999999999999</v>
      </c>
      <c r="O2505" s="57">
        <f t="shared" si="485"/>
        <v>428.35500000000002</v>
      </c>
      <c r="P2505" s="58">
        <f t="shared" si="486"/>
        <v>406.79487179487182</v>
      </c>
      <c r="Q2505" s="58">
        <f t="shared" si="487"/>
        <v>271.19658119658123</v>
      </c>
      <c r="R2505" s="66">
        <f t="shared" si="488"/>
        <v>7.4962125000000013</v>
      </c>
      <c r="S2505" s="64">
        <f t="shared" si="489"/>
        <v>33.75</v>
      </c>
      <c r="T2505" s="66">
        <f t="shared" si="490"/>
        <v>469.60121250000003</v>
      </c>
      <c r="U2505" s="68">
        <f t="shared" si="491"/>
        <v>52.177912500000005</v>
      </c>
      <c r="V2505" s="68">
        <f t="shared" si="492"/>
        <v>445.96506410256416</v>
      </c>
      <c r="W2505" s="68">
        <f t="shared" si="493"/>
        <v>297.31004273504277</v>
      </c>
    </row>
    <row r="2506" spans="1:23" x14ac:dyDescent="0.25">
      <c r="A2506" s="1" t="s">
        <v>913</v>
      </c>
      <c r="B2506" s="1" t="s">
        <v>395</v>
      </c>
      <c r="C2506" s="1" t="s">
        <v>589</v>
      </c>
      <c r="D2506" s="1" t="s">
        <v>591</v>
      </c>
      <c r="E2506" s="1" t="s">
        <v>359</v>
      </c>
      <c r="F2506" s="62" t="str">
        <f t="shared" si="494"/>
        <v>64510</v>
      </c>
      <c r="G2506" s="255">
        <v>10620043</v>
      </c>
      <c r="H2506" s="1" t="s">
        <v>386</v>
      </c>
      <c r="I2506" s="61">
        <v>39</v>
      </c>
      <c r="J2506" s="61">
        <v>3.6</v>
      </c>
      <c r="K2506" s="61">
        <v>8.3000000000000007</v>
      </c>
      <c r="L2506" s="69">
        <f t="shared" si="483"/>
        <v>1.4040000000000001</v>
      </c>
      <c r="M2506" s="69">
        <f t="shared" si="484"/>
        <v>3.2370000000000005</v>
      </c>
      <c r="N2506" s="56">
        <f>INDEX(Rate_Chart!$A$1:$AK$127,MATCH(Data!J2506,Rate_Chart!$A$1:$A$127,0),MATCH(Data!K2506,Rate_Chart!$A$1:$AK$1,0))</f>
        <v>38.087153700000009</v>
      </c>
      <c r="O2506" s="57">
        <f t="shared" si="485"/>
        <v>1485.3989943000004</v>
      </c>
      <c r="P2506" s="58">
        <f t="shared" si="486"/>
        <v>417.01263175182481</v>
      </c>
      <c r="Q2506" s="58">
        <f t="shared" si="487"/>
        <v>278.00842116788323</v>
      </c>
      <c r="R2506" s="66">
        <f t="shared" si="488"/>
        <v>25.994482400250011</v>
      </c>
      <c r="S2506" s="64">
        <f t="shared" si="489"/>
        <v>146.25</v>
      </c>
      <c r="T2506" s="66">
        <f t="shared" si="490"/>
        <v>1657.6434767002504</v>
      </c>
      <c r="U2506" s="68">
        <f t="shared" si="491"/>
        <v>42.503678889750013</v>
      </c>
      <c r="V2506" s="68">
        <f t="shared" si="492"/>
        <v>465.36874696806575</v>
      </c>
      <c r="W2506" s="68">
        <f t="shared" si="493"/>
        <v>310.24583131204383</v>
      </c>
    </row>
    <row r="2507" spans="1:23" x14ac:dyDescent="0.25">
      <c r="A2507" s="1" t="s">
        <v>914</v>
      </c>
      <c r="B2507" s="1" t="s">
        <v>394</v>
      </c>
      <c r="C2507" s="1" t="s">
        <v>589</v>
      </c>
      <c r="D2507" s="1" t="s">
        <v>591</v>
      </c>
      <c r="E2507" s="1" t="s">
        <v>359</v>
      </c>
      <c r="F2507" s="62" t="str">
        <f t="shared" si="494"/>
        <v>64510</v>
      </c>
      <c r="G2507" s="255">
        <v>10620043</v>
      </c>
      <c r="H2507" s="1" t="s">
        <v>385</v>
      </c>
      <c r="I2507" s="61">
        <v>20</v>
      </c>
      <c r="J2507" s="61">
        <v>6.5</v>
      </c>
      <c r="K2507" s="61">
        <v>8.8000000000000007</v>
      </c>
      <c r="L2507" s="69">
        <f t="shared" si="483"/>
        <v>1.3</v>
      </c>
      <c r="M2507" s="69">
        <f t="shared" si="484"/>
        <v>1.76</v>
      </c>
      <c r="N2507" s="56">
        <f>INDEX(Rate_Chart!$A$1:$AK$127,MATCH(Data!J2507,Rate_Chart!$A$1:$A$127,0),MATCH(Data!K2507,Rate_Chart!$A$1:$AK$1,0))</f>
        <v>53.732250000000001</v>
      </c>
      <c r="O2507" s="57">
        <f t="shared" si="485"/>
        <v>1074.645</v>
      </c>
      <c r="P2507" s="58">
        <f t="shared" si="486"/>
        <v>434.49258760107813</v>
      </c>
      <c r="Q2507" s="58">
        <f t="shared" si="487"/>
        <v>289.66172506738542</v>
      </c>
      <c r="R2507" s="66">
        <f t="shared" si="488"/>
        <v>18.8062875</v>
      </c>
      <c r="S2507" s="64">
        <f t="shared" si="489"/>
        <v>75</v>
      </c>
      <c r="T2507" s="66">
        <f t="shared" si="490"/>
        <v>1168.4512875</v>
      </c>
      <c r="U2507" s="68">
        <f t="shared" si="491"/>
        <v>58.422564375</v>
      </c>
      <c r="V2507" s="68">
        <f t="shared" si="492"/>
        <v>472.41965801886789</v>
      </c>
      <c r="W2507" s="68">
        <f t="shared" si="493"/>
        <v>314.94643867924526</v>
      </c>
    </row>
    <row r="2508" spans="1:23" x14ac:dyDescent="0.25">
      <c r="A2508" s="1" t="s">
        <v>914</v>
      </c>
      <c r="B2508" s="1" t="s">
        <v>394</v>
      </c>
      <c r="C2508" s="1" t="s">
        <v>589</v>
      </c>
      <c r="D2508" s="1" t="s">
        <v>591</v>
      </c>
      <c r="E2508" s="1" t="s">
        <v>359</v>
      </c>
      <c r="F2508" s="62" t="str">
        <f t="shared" si="494"/>
        <v>64510</v>
      </c>
      <c r="G2508" s="255">
        <v>10620043</v>
      </c>
      <c r="H2508" s="1" t="s">
        <v>386</v>
      </c>
      <c r="I2508" s="61">
        <v>40</v>
      </c>
      <c r="J2508" s="61">
        <v>3.6</v>
      </c>
      <c r="K2508" s="61">
        <v>8</v>
      </c>
      <c r="L2508" s="69">
        <f t="shared" si="483"/>
        <v>1.44</v>
      </c>
      <c r="M2508" s="69">
        <f t="shared" si="484"/>
        <v>3.2</v>
      </c>
      <c r="N2508" s="56">
        <f>INDEX(Rate_Chart!$A$1:$AK$127,MATCH(Data!J2508,Rate_Chart!$A$1:$A$127,0),MATCH(Data!K2508,Rate_Chart!$A$1:$AK$1,0))</f>
        <v>37.253112000000009</v>
      </c>
      <c r="O2508" s="57">
        <f t="shared" si="485"/>
        <v>1490.1244800000004</v>
      </c>
      <c r="P2508" s="58">
        <f t="shared" si="486"/>
        <v>417.01244776119404</v>
      </c>
      <c r="Q2508" s="58">
        <f t="shared" si="487"/>
        <v>278.00829850746271</v>
      </c>
      <c r="R2508" s="66">
        <f t="shared" si="488"/>
        <v>26.077178400000008</v>
      </c>
      <c r="S2508" s="64">
        <f t="shared" si="489"/>
        <v>150</v>
      </c>
      <c r="T2508" s="66">
        <f t="shared" si="490"/>
        <v>1666.2016584000005</v>
      </c>
      <c r="U2508" s="68">
        <f t="shared" si="491"/>
        <v>41.655041460000014</v>
      </c>
      <c r="V2508" s="68">
        <f t="shared" si="492"/>
        <v>466.2877775373135</v>
      </c>
      <c r="W2508" s="68">
        <f t="shared" si="493"/>
        <v>310.85851835820898</v>
      </c>
    </row>
    <row r="2509" spans="1:23" x14ac:dyDescent="0.25">
      <c r="A2509" s="1" t="s">
        <v>914</v>
      </c>
      <c r="B2509" s="1" t="s">
        <v>395</v>
      </c>
      <c r="C2509" s="1" t="s">
        <v>589</v>
      </c>
      <c r="D2509" s="1" t="s">
        <v>591</v>
      </c>
      <c r="E2509" s="1" t="s">
        <v>359</v>
      </c>
      <c r="F2509" s="62" t="str">
        <f t="shared" si="494"/>
        <v>64510</v>
      </c>
      <c r="G2509" s="255">
        <v>10620043</v>
      </c>
      <c r="H2509" s="1" t="s">
        <v>386</v>
      </c>
      <c r="I2509" s="61">
        <v>56</v>
      </c>
      <c r="J2509" s="61">
        <v>3.7</v>
      </c>
      <c r="K2509" s="61">
        <v>8.1999999999999993</v>
      </c>
      <c r="L2509" s="69">
        <f t="shared" si="483"/>
        <v>2.0720000000000001</v>
      </c>
      <c r="M2509" s="69">
        <f t="shared" si="484"/>
        <v>4.5919999999999996</v>
      </c>
      <c r="N2509" s="56">
        <f>INDEX(Rate_Chart!$A$1:$AK$127,MATCH(Data!J2509,Rate_Chart!$A$1:$A$127,0),MATCH(Data!K2509,Rate_Chart!$A$1:$AK$1,0))</f>
        <v>38.226139799999999</v>
      </c>
      <c r="O2509" s="57">
        <f t="shared" si="485"/>
        <v>2140.6638287999999</v>
      </c>
      <c r="P2509" s="58">
        <f t="shared" si="486"/>
        <v>417.01243418181815</v>
      </c>
      <c r="Q2509" s="58">
        <f t="shared" si="487"/>
        <v>278.00828945454543</v>
      </c>
      <c r="R2509" s="66">
        <f t="shared" si="488"/>
        <v>37.461617004000004</v>
      </c>
      <c r="S2509" s="64">
        <f t="shared" si="489"/>
        <v>210</v>
      </c>
      <c r="T2509" s="66">
        <f t="shared" si="490"/>
        <v>2388.1254458039998</v>
      </c>
      <c r="U2509" s="68">
        <f t="shared" si="491"/>
        <v>42.645097246499994</v>
      </c>
      <c r="V2509" s="68">
        <f t="shared" si="492"/>
        <v>465.21924268909078</v>
      </c>
      <c r="W2509" s="68">
        <f t="shared" si="493"/>
        <v>310.14616179272718</v>
      </c>
    </row>
    <row r="2510" spans="1:23" x14ac:dyDescent="0.25">
      <c r="A2510" s="1" t="s">
        <v>915</v>
      </c>
      <c r="B2510" s="1" t="s">
        <v>394</v>
      </c>
      <c r="C2510" s="1" t="s">
        <v>589</v>
      </c>
      <c r="D2510" s="1" t="s">
        <v>591</v>
      </c>
      <c r="E2510" s="1" t="s">
        <v>359</v>
      </c>
      <c r="F2510" s="62" t="str">
        <f t="shared" si="494"/>
        <v>64510</v>
      </c>
      <c r="G2510" s="255">
        <v>10620043</v>
      </c>
      <c r="H2510" s="1" t="s">
        <v>385</v>
      </c>
      <c r="I2510" s="61">
        <v>17</v>
      </c>
      <c r="J2510" s="61">
        <v>6.9</v>
      </c>
      <c r="K2510" s="61">
        <v>8.8000000000000007</v>
      </c>
      <c r="L2510" s="69">
        <f t="shared" si="483"/>
        <v>1.173</v>
      </c>
      <c r="M2510" s="69">
        <f t="shared" si="484"/>
        <v>1.4960000000000002</v>
      </c>
      <c r="N2510" s="56">
        <f>INDEX(Rate_Chart!$A$1:$AK$127,MATCH(Data!J2510,Rate_Chart!$A$1:$A$127,0),MATCH(Data!K2510,Rate_Chart!$A$1:$AK$1,0))</f>
        <v>57.038850000000004</v>
      </c>
      <c r="O2510" s="57">
        <f t="shared" si="485"/>
        <v>969.66045000000008</v>
      </c>
      <c r="P2510" s="58">
        <f t="shared" si="486"/>
        <v>446.77950391644907</v>
      </c>
      <c r="Q2510" s="58">
        <f t="shared" si="487"/>
        <v>297.85300261096603</v>
      </c>
      <c r="R2510" s="66">
        <f t="shared" si="488"/>
        <v>16.969057875000004</v>
      </c>
      <c r="S2510" s="64">
        <f t="shared" si="489"/>
        <v>63.75</v>
      </c>
      <c r="T2510" s="66">
        <f t="shared" si="490"/>
        <v>1050.3795078750002</v>
      </c>
      <c r="U2510" s="68">
        <f t="shared" si="491"/>
        <v>61.787029875000009</v>
      </c>
      <c r="V2510" s="68">
        <f t="shared" si="492"/>
        <v>483.97151338120108</v>
      </c>
      <c r="W2510" s="68">
        <f t="shared" si="493"/>
        <v>322.6476755874674</v>
      </c>
    </row>
    <row r="2511" spans="1:23" x14ac:dyDescent="0.25">
      <c r="A2511" s="1" t="s">
        <v>915</v>
      </c>
      <c r="B2511" s="1" t="s">
        <v>394</v>
      </c>
      <c r="C2511" s="1" t="s">
        <v>589</v>
      </c>
      <c r="D2511" s="1" t="s">
        <v>591</v>
      </c>
      <c r="E2511" s="1" t="s">
        <v>359</v>
      </c>
      <c r="F2511" s="62" t="str">
        <f t="shared" si="494"/>
        <v>64510</v>
      </c>
      <c r="G2511" s="255">
        <v>10620043</v>
      </c>
      <c r="H2511" s="1" t="s">
        <v>386</v>
      </c>
      <c r="I2511" s="61">
        <v>34</v>
      </c>
      <c r="J2511" s="61">
        <v>3.6</v>
      </c>
      <c r="K2511" s="61">
        <v>8</v>
      </c>
      <c r="L2511" s="69">
        <f t="shared" ref="L2511:L2574" si="495">J2511*I2511/100</f>
        <v>1.224</v>
      </c>
      <c r="M2511" s="69">
        <f t="shared" ref="M2511:M2574" si="496">K2511*I2511/100</f>
        <v>2.72</v>
      </c>
      <c r="N2511" s="56">
        <f>INDEX(Rate_Chart!$A$1:$AK$127,MATCH(Data!J2511,Rate_Chart!$A$1:$A$127,0),MATCH(Data!K2511,Rate_Chart!$A$1:$AK$1,0))</f>
        <v>37.253112000000009</v>
      </c>
      <c r="O2511" s="57">
        <f t="shared" ref="O2511:O2574" si="497">N2511*I2511</f>
        <v>1266.6058080000003</v>
      </c>
      <c r="P2511" s="58">
        <f t="shared" ref="P2511:P2574" si="498">N2511/(J2511%+K2511%*2/3)</f>
        <v>417.01244776119404</v>
      </c>
      <c r="Q2511" s="58">
        <f t="shared" ref="Q2511:Q2574" si="499">P2511*2/3</f>
        <v>278.00829850746271</v>
      </c>
      <c r="R2511" s="66">
        <f t="shared" ref="R2511:R2574" si="500">O2511*1.75%</f>
        <v>22.165601640000006</v>
      </c>
      <c r="S2511" s="64">
        <f t="shared" ref="S2511:S2574" si="501">I2511*3.75</f>
        <v>127.5</v>
      </c>
      <c r="T2511" s="66">
        <f t="shared" ref="T2511:T2574" si="502">R2511+S2511+O2511</f>
        <v>1416.2714096400002</v>
      </c>
      <c r="U2511" s="68">
        <f t="shared" ref="U2511:U2574" si="503">T2511/I2511</f>
        <v>41.655041460000007</v>
      </c>
      <c r="V2511" s="68">
        <f t="shared" ref="V2511:V2574" si="504">U2511/(J2511%+K2511%*2/3)</f>
        <v>466.28777753731345</v>
      </c>
      <c r="W2511" s="68">
        <f t="shared" ref="W2511:W2574" si="505">V2511*2/3</f>
        <v>310.85851835820898</v>
      </c>
    </row>
    <row r="2512" spans="1:23" x14ac:dyDescent="0.25">
      <c r="A2512" s="1" t="s">
        <v>915</v>
      </c>
      <c r="B2512" s="1" t="s">
        <v>395</v>
      </c>
      <c r="C2512" s="1" t="s">
        <v>589</v>
      </c>
      <c r="D2512" s="1" t="s">
        <v>591</v>
      </c>
      <c r="E2512" s="1" t="s">
        <v>359</v>
      </c>
      <c r="F2512" s="62" t="str">
        <f t="shared" si="494"/>
        <v>64510</v>
      </c>
      <c r="G2512" s="255">
        <v>10620043</v>
      </c>
      <c r="H2512" s="1" t="s">
        <v>385</v>
      </c>
      <c r="I2512" s="61">
        <v>14</v>
      </c>
      <c r="J2512" s="61">
        <v>5.6</v>
      </c>
      <c r="K2512" s="61">
        <v>8.8000000000000007</v>
      </c>
      <c r="L2512" s="69">
        <f t="shared" si="495"/>
        <v>0.78399999999999992</v>
      </c>
      <c r="M2512" s="69">
        <f t="shared" si="496"/>
        <v>1.2320000000000002</v>
      </c>
      <c r="N2512" s="56">
        <f>INDEX(Rate_Chart!$A$1:$AK$127,MATCH(Data!J2512,Rate_Chart!$A$1:$A$127,0),MATCH(Data!K2512,Rate_Chart!$A$1:$AK$1,0))</f>
        <v>46.292400000000001</v>
      </c>
      <c r="O2512" s="57">
        <f t="shared" si="497"/>
        <v>648.09360000000004</v>
      </c>
      <c r="P2512" s="58">
        <f t="shared" si="498"/>
        <v>403.71279069767445</v>
      </c>
      <c r="Q2512" s="58">
        <f t="shared" si="499"/>
        <v>269.14186046511628</v>
      </c>
      <c r="R2512" s="66">
        <f t="shared" si="500"/>
        <v>11.341638000000001</v>
      </c>
      <c r="S2512" s="64">
        <f t="shared" si="501"/>
        <v>52.5</v>
      </c>
      <c r="T2512" s="66">
        <f t="shared" si="502"/>
        <v>711.93523800000003</v>
      </c>
      <c r="U2512" s="68">
        <f t="shared" si="503"/>
        <v>50.852516999999999</v>
      </c>
      <c r="V2512" s="68">
        <f t="shared" si="504"/>
        <v>443.48125290697675</v>
      </c>
      <c r="W2512" s="68">
        <f t="shared" si="505"/>
        <v>295.65416860465115</v>
      </c>
    </row>
    <row r="2513" spans="1:23" x14ac:dyDescent="0.25">
      <c r="A2513" s="1" t="s">
        <v>915</v>
      </c>
      <c r="B2513" s="1" t="s">
        <v>395</v>
      </c>
      <c r="C2513" s="1" t="s">
        <v>589</v>
      </c>
      <c r="D2513" s="1" t="s">
        <v>591</v>
      </c>
      <c r="E2513" s="1" t="s">
        <v>359</v>
      </c>
      <c r="F2513" s="62" t="str">
        <f t="shared" si="494"/>
        <v>64510</v>
      </c>
      <c r="G2513" s="255">
        <v>10620043</v>
      </c>
      <c r="H2513" s="1" t="s">
        <v>386</v>
      </c>
      <c r="I2513" s="61">
        <v>41</v>
      </c>
      <c r="J2513" s="61">
        <v>3.3</v>
      </c>
      <c r="K2513" s="61">
        <v>8.1999999999999993</v>
      </c>
      <c r="L2513" s="69">
        <f t="shared" si="495"/>
        <v>1.3529999999999998</v>
      </c>
      <c r="M2513" s="69">
        <f t="shared" si="496"/>
        <v>3.3620000000000001</v>
      </c>
      <c r="N2513" s="56">
        <f>INDEX(Rate_Chart!$A$1:$AK$127,MATCH(Data!J2513,Rate_Chart!$A$1:$A$127,0),MATCH(Data!K2513,Rate_Chart!$A$1:$AK$1,0))</f>
        <v>36.558139799999999</v>
      </c>
      <c r="O2513" s="57">
        <f t="shared" si="497"/>
        <v>1498.8837318000001</v>
      </c>
      <c r="P2513" s="58">
        <f t="shared" si="498"/>
        <v>417.0130015209125</v>
      </c>
      <c r="Q2513" s="58">
        <f t="shared" si="499"/>
        <v>278.00866768060831</v>
      </c>
      <c r="R2513" s="66">
        <f t="shared" si="500"/>
        <v>26.230465306500005</v>
      </c>
      <c r="S2513" s="64">
        <f t="shared" si="501"/>
        <v>153.75</v>
      </c>
      <c r="T2513" s="66">
        <f t="shared" si="502"/>
        <v>1678.8641971065001</v>
      </c>
      <c r="U2513" s="68">
        <f t="shared" si="503"/>
        <v>40.947907246500002</v>
      </c>
      <c r="V2513" s="68">
        <f t="shared" si="504"/>
        <v>467.08639444676805</v>
      </c>
      <c r="W2513" s="68">
        <f t="shared" si="505"/>
        <v>311.39092963117872</v>
      </c>
    </row>
    <row r="2514" spans="1:23" x14ac:dyDescent="0.25">
      <c r="A2514" s="1" t="s">
        <v>916</v>
      </c>
      <c r="B2514" s="1" t="s">
        <v>394</v>
      </c>
      <c r="C2514" s="1" t="s">
        <v>589</v>
      </c>
      <c r="D2514" s="1" t="s">
        <v>591</v>
      </c>
      <c r="E2514" s="1" t="s">
        <v>359</v>
      </c>
      <c r="F2514" s="62" t="str">
        <f t="shared" si="494"/>
        <v>64510</v>
      </c>
      <c r="G2514" s="255">
        <v>10620043</v>
      </c>
      <c r="H2514" s="1" t="s">
        <v>385</v>
      </c>
      <c r="I2514" s="61">
        <v>18</v>
      </c>
      <c r="J2514" s="61">
        <v>6.9</v>
      </c>
      <c r="K2514" s="61">
        <v>8.6</v>
      </c>
      <c r="L2514" s="69">
        <f t="shared" si="495"/>
        <v>1.242</v>
      </c>
      <c r="M2514" s="69">
        <f t="shared" si="496"/>
        <v>1.5479999999999998</v>
      </c>
      <c r="N2514" s="56">
        <f>INDEX(Rate_Chart!$A$1:$AK$127,MATCH(Data!J2514,Rate_Chart!$A$1:$A$127,0),MATCH(Data!K2514,Rate_Chart!$A$1:$AK$1,0))</f>
        <v>56.462699999999998</v>
      </c>
      <c r="O2514" s="57">
        <f t="shared" si="497"/>
        <v>1016.3285999999999</v>
      </c>
      <c r="P2514" s="58">
        <f t="shared" si="498"/>
        <v>446.93430079155672</v>
      </c>
      <c r="Q2514" s="58">
        <f t="shared" si="499"/>
        <v>297.95620052770448</v>
      </c>
      <c r="R2514" s="66">
        <f t="shared" si="500"/>
        <v>17.785750499999999</v>
      </c>
      <c r="S2514" s="64">
        <f t="shared" si="501"/>
        <v>67.5</v>
      </c>
      <c r="T2514" s="66">
        <f t="shared" si="502"/>
        <v>1101.6143505</v>
      </c>
      <c r="U2514" s="68">
        <f t="shared" si="503"/>
        <v>61.200797250000001</v>
      </c>
      <c r="V2514" s="68">
        <f t="shared" si="504"/>
        <v>484.43902836411615</v>
      </c>
      <c r="W2514" s="68">
        <f t="shared" si="505"/>
        <v>322.9593522427441</v>
      </c>
    </row>
    <row r="2515" spans="1:23" x14ac:dyDescent="0.25">
      <c r="A2515" s="1" t="s">
        <v>916</v>
      </c>
      <c r="B2515" s="1" t="s">
        <v>394</v>
      </c>
      <c r="C2515" s="1" t="s">
        <v>589</v>
      </c>
      <c r="D2515" s="1" t="s">
        <v>591</v>
      </c>
      <c r="E2515" s="1" t="s">
        <v>359</v>
      </c>
      <c r="F2515" s="62" t="str">
        <f t="shared" si="494"/>
        <v>64510</v>
      </c>
      <c r="G2515" s="255">
        <v>10620043</v>
      </c>
      <c r="H2515" s="1" t="s">
        <v>386</v>
      </c>
      <c r="I2515" s="61">
        <v>40</v>
      </c>
      <c r="J2515" s="61">
        <v>3.3</v>
      </c>
      <c r="K2515" s="61">
        <v>8</v>
      </c>
      <c r="L2515" s="69">
        <f t="shared" si="495"/>
        <v>1.32</v>
      </c>
      <c r="M2515" s="69">
        <f t="shared" si="496"/>
        <v>3.2</v>
      </c>
      <c r="N2515" s="56">
        <f>INDEX(Rate_Chart!$A$1:$AK$127,MATCH(Data!J2515,Rate_Chart!$A$1:$A$127,0),MATCH(Data!K2515,Rate_Chart!$A$1:$AK$1,0))</f>
        <v>36.002112000000004</v>
      </c>
      <c r="O2515" s="57">
        <f t="shared" si="497"/>
        <v>1440.0844800000002</v>
      </c>
      <c r="P2515" s="58">
        <f t="shared" si="498"/>
        <v>417.01288030888031</v>
      </c>
      <c r="Q2515" s="58">
        <f t="shared" si="499"/>
        <v>278.00858687258687</v>
      </c>
      <c r="R2515" s="66">
        <f t="shared" si="500"/>
        <v>25.201478400000006</v>
      </c>
      <c r="S2515" s="64">
        <f t="shared" si="501"/>
        <v>150</v>
      </c>
      <c r="T2515" s="66">
        <f t="shared" si="502"/>
        <v>1615.2859584000003</v>
      </c>
      <c r="U2515" s="68">
        <f t="shared" si="503"/>
        <v>40.382148960000009</v>
      </c>
      <c r="V2515" s="68">
        <f t="shared" si="504"/>
        <v>467.74689915057917</v>
      </c>
      <c r="W2515" s="68">
        <f t="shared" si="505"/>
        <v>311.83126610038613</v>
      </c>
    </row>
    <row r="2516" spans="1:23" x14ac:dyDescent="0.25">
      <c r="A2516" s="1" t="s">
        <v>916</v>
      </c>
      <c r="B2516" s="1" t="s">
        <v>395</v>
      </c>
      <c r="C2516" s="1" t="s">
        <v>589</v>
      </c>
      <c r="D2516" s="1" t="s">
        <v>591</v>
      </c>
      <c r="E2516" s="1" t="s">
        <v>359</v>
      </c>
      <c r="F2516" s="62" t="str">
        <f t="shared" si="494"/>
        <v>64510</v>
      </c>
      <c r="G2516" s="255">
        <v>10620043</v>
      </c>
      <c r="H2516" s="1" t="s">
        <v>385</v>
      </c>
      <c r="I2516" s="61">
        <v>18</v>
      </c>
      <c r="J2516" s="61">
        <v>5.5</v>
      </c>
      <c r="K2516" s="61">
        <v>8.5</v>
      </c>
      <c r="L2516" s="69">
        <f t="shared" si="495"/>
        <v>0.99</v>
      </c>
      <c r="M2516" s="69">
        <f t="shared" si="496"/>
        <v>1.53</v>
      </c>
      <c r="N2516" s="56">
        <f>INDEX(Rate_Chart!$A$1:$AK$127,MATCH(Data!J2516,Rate_Chart!$A$1:$A$127,0),MATCH(Data!K2516,Rate_Chart!$A$1:$AK$1,0))</f>
        <v>46.566181499999999</v>
      </c>
      <c r="O2516" s="57">
        <f t="shared" si="497"/>
        <v>838.19126699999993</v>
      </c>
      <c r="P2516" s="58">
        <f t="shared" si="498"/>
        <v>417.01058059701495</v>
      </c>
      <c r="Q2516" s="58">
        <f t="shared" si="499"/>
        <v>278.00705373134332</v>
      </c>
      <c r="R2516" s="66">
        <f t="shared" si="500"/>
        <v>14.668347172500001</v>
      </c>
      <c r="S2516" s="64">
        <f t="shared" si="501"/>
        <v>67.5</v>
      </c>
      <c r="T2516" s="66">
        <f t="shared" si="502"/>
        <v>920.35961417249996</v>
      </c>
      <c r="U2516" s="68">
        <f t="shared" si="503"/>
        <v>51.131089676249999</v>
      </c>
      <c r="V2516" s="68">
        <f t="shared" si="504"/>
        <v>457.89035530970148</v>
      </c>
      <c r="W2516" s="68">
        <f t="shared" si="505"/>
        <v>305.26023687313432</v>
      </c>
    </row>
    <row r="2517" spans="1:23" x14ac:dyDescent="0.25">
      <c r="A2517" s="1" t="s">
        <v>916</v>
      </c>
      <c r="B2517" s="1" t="s">
        <v>395</v>
      </c>
      <c r="C2517" s="1" t="s">
        <v>589</v>
      </c>
      <c r="D2517" s="1" t="s">
        <v>591</v>
      </c>
      <c r="E2517" s="1" t="s">
        <v>359</v>
      </c>
      <c r="F2517" s="62" t="str">
        <f t="shared" si="494"/>
        <v>64510</v>
      </c>
      <c r="G2517" s="255">
        <v>10620043</v>
      </c>
      <c r="H2517" s="1" t="s">
        <v>386</v>
      </c>
      <c r="I2517" s="61">
        <v>41</v>
      </c>
      <c r="J2517" s="61">
        <v>3.3</v>
      </c>
      <c r="K2517" s="61">
        <v>8</v>
      </c>
      <c r="L2517" s="69">
        <f t="shared" si="495"/>
        <v>1.3529999999999998</v>
      </c>
      <c r="M2517" s="69">
        <f t="shared" si="496"/>
        <v>3.28</v>
      </c>
      <c r="N2517" s="56">
        <f>INDEX(Rate_Chart!$A$1:$AK$127,MATCH(Data!J2517,Rate_Chart!$A$1:$A$127,0),MATCH(Data!K2517,Rate_Chart!$A$1:$AK$1,0))</f>
        <v>36.002112000000004</v>
      </c>
      <c r="O2517" s="57">
        <f t="shared" si="497"/>
        <v>1476.0865920000001</v>
      </c>
      <c r="P2517" s="58">
        <f t="shared" si="498"/>
        <v>417.01288030888031</v>
      </c>
      <c r="Q2517" s="58">
        <f t="shared" si="499"/>
        <v>278.00858687258687</v>
      </c>
      <c r="R2517" s="66">
        <f t="shared" si="500"/>
        <v>25.831515360000004</v>
      </c>
      <c r="S2517" s="64">
        <f t="shared" si="501"/>
        <v>153.75</v>
      </c>
      <c r="T2517" s="66">
        <f t="shared" si="502"/>
        <v>1655.66810736</v>
      </c>
      <c r="U2517" s="68">
        <f t="shared" si="503"/>
        <v>40.382148960000002</v>
      </c>
      <c r="V2517" s="68">
        <f t="shared" si="504"/>
        <v>467.74689915057911</v>
      </c>
      <c r="W2517" s="68">
        <f t="shared" si="505"/>
        <v>311.83126610038607</v>
      </c>
    </row>
    <row r="2518" spans="1:23" x14ac:dyDescent="0.25">
      <c r="A2518" s="1" t="s">
        <v>917</v>
      </c>
      <c r="B2518" s="1" t="s">
        <v>394</v>
      </c>
      <c r="C2518" s="1" t="s">
        <v>589</v>
      </c>
      <c r="D2518" s="1" t="s">
        <v>591</v>
      </c>
      <c r="E2518" s="1" t="s">
        <v>359</v>
      </c>
      <c r="F2518" s="62" t="str">
        <f t="shared" si="494"/>
        <v>64510</v>
      </c>
      <c r="G2518" s="255">
        <v>10620043</v>
      </c>
      <c r="H2518" s="1" t="s">
        <v>385</v>
      </c>
      <c r="I2518" s="61">
        <v>19</v>
      </c>
      <c r="J2518" s="61">
        <v>6.3</v>
      </c>
      <c r="K2518" s="61">
        <v>8.6</v>
      </c>
      <c r="L2518" s="69">
        <f t="shared" si="495"/>
        <v>1.1970000000000001</v>
      </c>
      <c r="M2518" s="69">
        <f t="shared" si="496"/>
        <v>1.6340000000000001</v>
      </c>
      <c r="N2518" s="56">
        <f>INDEX(Rate_Chart!$A$1:$AK$127,MATCH(Data!J2518,Rate_Chart!$A$1:$A$127,0),MATCH(Data!K2518,Rate_Chart!$A$1:$AK$1,0))</f>
        <v>51.552899999999994</v>
      </c>
      <c r="O2518" s="57">
        <f t="shared" si="497"/>
        <v>979.50509999999986</v>
      </c>
      <c r="P2518" s="58">
        <f t="shared" si="498"/>
        <v>428.41745152354571</v>
      </c>
      <c r="Q2518" s="58">
        <f t="shared" si="499"/>
        <v>285.61163434903045</v>
      </c>
      <c r="R2518" s="66">
        <f t="shared" si="500"/>
        <v>17.141339249999998</v>
      </c>
      <c r="S2518" s="64">
        <f t="shared" si="501"/>
        <v>71.25</v>
      </c>
      <c r="T2518" s="66">
        <f t="shared" si="502"/>
        <v>1067.89643925</v>
      </c>
      <c r="U2518" s="68">
        <f t="shared" si="503"/>
        <v>56.205075749999999</v>
      </c>
      <c r="V2518" s="68">
        <f t="shared" si="504"/>
        <v>467.07819182825489</v>
      </c>
      <c r="W2518" s="68">
        <f t="shared" si="505"/>
        <v>311.38546121883661</v>
      </c>
    </row>
    <row r="2519" spans="1:23" x14ac:dyDescent="0.25">
      <c r="A2519" s="1" t="s">
        <v>917</v>
      </c>
      <c r="B2519" s="1" t="s">
        <v>394</v>
      </c>
      <c r="C2519" s="1" t="s">
        <v>589</v>
      </c>
      <c r="D2519" s="1" t="s">
        <v>591</v>
      </c>
      <c r="E2519" s="1" t="s">
        <v>359</v>
      </c>
      <c r="F2519" s="62" t="str">
        <f t="shared" si="494"/>
        <v>64510</v>
      </c>
      <c r="G2519" s="255">
        <v>10620043</v>
      </c>
      <c r="H2519" s="1" t="s">
        <v>386</v>
      </c>
      <c r="I2519" s="61">
        <v>40</v>
      </c>
      <c r="J2519" s="61">
        <v>3.6</v>
      </c>
      <c r="K2519" s="61">
        <v>8</v>
      </c>
      <c r="L2519" s="69">
        <f t="shared" si="495"/>
        <v>1.44</v>
      </c>
      <c r="M2519" s="69">
        <f t="shared" si="496"/>
        <v>3.2</v>
      </c>
      <c r="N2519" s="56">
        <f>INDEX(Rate_Chart!$A$1:$AK$127,MATCH(Data!J2519,Rate_Chart!$A$1:$A$127,0),MATCH(Data!K2519,Rate_Chart!$A$1:$AK$1,0))</f>
        <v>37.253112000000009</v>
      </c>
      <c r="O2519" s="57">
        <f t="shared" si="497"/>
        <v>1490.1244800000004</v>
      </c>
      <c r="P2519" s="58">
        <f t="shared" si="498"/>
        <v>417.01244776119404</v>
      </c>
      <c r="Q2519" s="58">
        <f t="shared" si="499"/>
        <v>278.00829850746271</v>
      </c>
      <c r="R2519" s="66">
        <f t="shared" si="500"/>
        <v>26.077178400000008</v>
      </c>
      <c r="S2519" s="64">
        <f t="shared" si="501"/>
        <v>150</v>
      </c>
      <c r="T2519" s="66">
        <f t="shared" si="502"/>
        <v>1666.2016584000005</v>
      </c>
      <c r="U2519" s="68">
        <f t="shared" si="503"/>
        <v>41.655041460000014</v>
      </c>
      <c r="V2519" s="68">
        <f t="shared" si="504"/>
        <v>466.2877775373135</v>
      </c>
      <c r="W2519" s="68">
        <f t="shared" si="505"/>
        <v>310.85851835820898</v>
      </c>
    </row>
    <row r="2520" spans="1:23" x14ac:dyDescent="0.25">
      <c r="A2520" s="1" t="s">
        <v>917</v>
      </c>
      <c r="B2520" s="1" t="s">
        <v>395</v>
      </c>
      <c r="C2520" s="1" t="s">
        <v>589</v>
      </c>
      <c r="D2520" s="1" t="s">
        <v>591</v>
      </c>
      <c r="E2520" s="1" t="s">
        <v>359</v>
      </c>
      <c r="F2520" s="62" t="str">
        <f t="shared" si="494"/>
        <v>64510</v>
      </c>
      <c r="G2520" s="255">
        <v>10620043</v>
      </c>
      <c r="H2520" s="1" t="s">
        <v>385</v>
      </c>
      <c r="I2520" s="61">
        <v>24</v>
      </c>
      <c r="J2520" s="61">
        <v>5.5</v>
      </c>
      <c r="K2520" s="61">
        <v>8.4</v>
      </c>
      <c r="L2520" s="69">
        <f t="shared" si="495"/>
        <v>1.32</v>
      </c>
      <c r="M2520" s="69">
        <f t="shared" si="496"/>
        <v>2.016</v>
      </c>
      <c r="N2520" s="56">
        <f>INDEX(Rate_Chart!$A$1:$AK$127,MATCH(Data!J2520,Rate_Chart!$A$1:$A$127,0),MATCH(Data!K2520,Rate_Chart!$A$1:$AK$1,0))</f>
        <v>46.288167600000008</v>
      </c>
      <c r="O2520" s="57">
        <f t="shared" si="497"/>
        <v>1110.9160224000002</v>
      </c>
      <c r="P2520" s="58">
        <f t="shared" si="498"/>
        <v>417.01051891891899</v>
      </c>
      <c r="Q2520" s="58">
        <f t="shared" si="499"/>
        <v>278.00701261261264</v>
      </c>
      <c r="R2520" s="66">
        <f t="shared" si="500"/>
        <v>19.441030392000005</v>
      </c>
      <c r="S2520" s="64">
        <f t="shared" si="501"/>
        <v>90</v>
      </c>
      <c r="T2520" s="66">
        <f t="shared" si="502"/>
        <v>1220.3570527920001</v>
      </c>
      <c r="U2520" s="68">
        <f t="shared" si="503"/>
        <v>50.848210533000007</v>
      </c>
      <c r="V2520" s="68">
        <f t="shared" si="504"/>
        <v>458.09198678378385</v>
      </c>
      <c r="W2520" s="68">
        <f t="shared" si="505"/>
        <v>305.39465785585588</v>
      </c>
    </row>
    <row r="2521" spans="1:23" x14ac:dyDescent="0.25">
      <c r="A2521" s="1" t="s">
        <v>917</v>
      </c>
      <c r="B2521" s="1" t="s">
        <v>395</v>
      </c>
      <c r="C2521" s="1" t="s">
        <v>589</v>
      </c>
      <c r="D2521" s="1" t="s">
        <v>591</v>
      </c>
      <c r="E2521" s="1" t="s">
        <v>359</v>
      </c>
      <c r="F2521" s="62" t="str">
        <f t="shared" si="494"/>
        <v>64510</v>
      </c>
      <c r="G2521" s="255">
        <v>10620043</v>
      </c>
      <c r="H2521" s="1" t="s">
        <v>386</v>
      </c>
      <c r="I2521" s="61">
        <v>41</v>
      </c>
      <c r="J2521" s="61">
        <v>3.6</v>
      </c>
      <c r="K2521" s="61">
        <v>8.3000000000000007</v>
      </c>
      <c r="L2521" s="69">
        <f t="shared" si="495"/>
        <v>1.476</v>
      </c>
      <c r="M2521" s="69">
        <f t="shared" si="496"/>
        <v>3.403</v>
      </c>
      <c r="N2521" s="56">
        <f>INDEX(Rate_Chart!$A$1:$AK$127,MATCH(Data!J2521,Rate_Chart!$A$1:$A$127,0),MATCH(Data!K2521,Rate_Chart!$A$1:$AK$1,0))</f>
        <v>38.087153700000009</v>
      </c>
      <c r="O2521" s="57">
        <f t="shared" si="497"/>
        <v>1561.5733017000005</v>
      </c>
      <c r="P2521" s="58">
        <f t="shared" si="498"/>
        <v>417.01263175182481</v>
      </c>
      <c r="Q2521" s="58">
        <f t="shared" si="499"/>
        <v>278.00842116788323</v>
      </c>
      <c r="R2521" s="66">
        <f t="shared" si="500"/>
        <v>27.327532779750012</v>
      </c>
      <c r="S2521" s="64">
        <f t="shared" si="501"/>
        <v>153.75</v>
      </c>
      <c r="T2521" s="66">
        <f t="shared" si="502"/>
        <v>1742.6508344797505</v>
      </c>
      <c r="U2521" s="68">
        <f t="shared" si="503"/>
        <v>42.503678889750013</v>
      </c>
      <c r="V2521" s="68">
        <f t="shared" si="504"/>
        <v>465.36874696806575</v>
      </c>
      <c r="W2521" s="68">
        <f t="shared" si="505"/>
        <v>310.24583131204383</v>
      </c>
    </row>
    <row r="2522" spans="1:23" x14ac:dyDescent="0.25">
      <c r="A2522" s="1" t="s">
        <v>918</v>
      </c>
      <c r="B2522" s="1" t="s">
        <v>394</v>
      </c>
      <c r="C2522" s="1" t="s">
        <v>589</v>
      </c>
      <c r="D2522" s="1" t="s">
        <v>591</v>
      </c>
      <c r="E2522" s="1" t="s">
        <v>359</v>
      </c>
      <c r="F2522" s="62" t="str">
        <f t="shared" si="494"/>
        <v>64510</v>
      </c>
      <c r="G2522" s="255">
        <v>10620043</v>
      </c>
      <c r="H2522" s="1" t="s">
        <v>385</v>
      </c>
      <c r="I2522" s="61">
        <v>18</v>
      </c>
      <c r="J2522" s="61">
        <v>7.1</v>
      </c>
      <c r="K2522" s="61">
        <v>8.8000000000000007</v>
      </c>
      <c r="L2522" s="69">
        <f t="shared" si="495"/>
        <v>1.278</v>
      </c>
      <c r="M2522" s="69">
        <f t="shared" si="496"/>
        <v>1.5840000000000001</v>
      </c>
      <c r="N2522" s="56">
        <f>INDEX(Rate_Chart!$A$1:$AK$127,MATCH(Data!J2522,Rate_Chart!$A$1:$A$127,0),MATCH(Data!K2522,Rate_Chart!$A$1:$AK$1,0))</f>
        <v>58.692149999999998</v>
      </c>
      <c r="O2522" s="57">
        <f t="shared" si="497"/>
        <v>1056.4586999999999</v>
      </c>
      <c r="P2522" s="58">
        <f t="shared" si="498"/>
        <v>452.63868894601546</v>
      </c>
      <c r="Q2522" s="58">
        <f t="shared" si="499"/>
        <v>301.75912596401031</v>
      </c>
      <c r="R2522" s="66">
        <f t="shared" si="500"/>
        <v>18.488027250000002</v>
      </c>
      <c r="S2522" s="64">
        <f t="shared" si="501"/>
        <v>67.5</v>
      </c>
      <c r="T2522" s="66">
        <f t="shared" si="502"/>
        <v>1142.4467272499999</v>
      </c>
      <c r="U2522" s="68">
        <f t="shared" si="503"/>
        <v>63.469262624999992</v>
      </c>
      <c r="V2522" s="68">
        <f t="shared" si="504"/>
        <v>489.4801744858612</v>
      </c>
      <c r="W2522" s="68">
        <f t="shared" si="505"/>
        <v>326.32011632390748</v>
      </c>
    </row>
    <row r="2523" spans="1:23" x14ac:dyDescent="0.25">
      <c r="A2523" s="1" t="s">
        <v>918</v>
      </c>
      <c r="B2523" s="1" t="s">
        <v>394</v>
      </c>
      <c r="C2523" s="1" t="s">
        <v>589</v>
      </c>
      <c r="D2523" s="1" t="s">
        <v>591</v>
      </c>
      <c r="E2523" s="1" t="s">
        <v>359</v>
      </c>
      <c r="F2523" s="62" t="str">
        <f t="shared" si="494"/>
        <v>64510</v>
      </c>
      <c r="G2523" s="255">
        <v>10620043</v>
      </c>
      <c r="H2523" s="1" t="s">
        <v>386</v>
      </c>
      <c r="I2523" s="61">
        <v>39</v>
      </c>
      <c r="J2523" s="61">
        <v>3.5</v>
      </c>
      <c r="K2523" s="61">
        <v>8</v>
      </c>
      <c r="L2523" s="69">
        <f t="shared" si="495"/>
        <v>1.365</v>
      </c>
      <c r="M2523" s="69">
        <f t="shared" si="496"/>
        <v>3.12</v>
      </c>
      <c r="N2523" s="56">
        <f>INDEX(Rate_Chart!$A$1:$AK$127,MATCH(Data!J2523,Rate_Chart!$A$1:$A$127,0),MATCH(Data!K2523,Rate_Chart!$A$1:$AK$1,0))</f>
        <v>36.836112000000007</v>
      </c>
      <c r="O2523" s="57">
        <f t="shared" si="497"/>
        <v>1436.6083680000004</v>
      </c>
      <c r="P2523" s="58">
        <f t="shared" si="498"/>
        <v>417.01258867924531</v>
      </c>
      <c r="Q2523" s="58">
        <f t="shared" si="499"/>
        <v>278.00839245283021</v>
      </c>
      <c r="R2523" s="66">
        <f t="shared" si="500"/>
        <v>25.140646440000008</v>
      </c>
      <c r="S2523" s="64">
        <f t="shared" si="501"/>
        <v>146.25</v>
      </c>
      <c r="T2523" s="66">
        <f t="shared" si="502"/>
        <v>1607.9990144400003</v>
      </c>
      <c r="U2523" s="68">
        <f t="shared" si="503"/>
        <v>41.230743960000005</v>
      </c>
      <c r="V2523" s="68">
        <f t="shared" si="504"/>
        <v>466.76313916981132</v>
      </c>
      <c r="W2523" s="68">
        <f t="shared" si="505"/>
        <v>311.17542611320755</v>
      </c>
    </row>
    <row r="2524" spans="1:23" x14ac:dyDescent="0.25">
      <c r="A2524" s="1" t="s">
        <v>918</v>
      </c>
      <c r="B2524" s="1" t="s">
        <v>395</v>
      </c>
      <c r="C2524" s="1" t="s">
        <v>589</v>
      </c>
      <c r="D2524" s="1" t="s">
        <v>591</v>
      </c>
      <c r="E2524" s="1" t="s">
        <v>359</v>
      </c>
      <c r="F2524" s="62" t="str">
        <f t="shared" si="494"/>
        <v>64510</v>
      </c>
      <c r="G2524" s="255">
        <v>10620043</v>
      </c>
      <c r="H2524" s="1" t="s">
        <v>385</v>
      </c>
      <c r="I2524" s="61">
        <v>9</v>
      </c>
      <c r="J2524" s="61">
        <v>5.7</v>
      </c>
      <c r="K2524" s="61">
        <v>8.8000000000000007</v>
      </c>
      <c r="L2524" s="69">
        <f t="shared" si="495"/>
        <v>0.51300000000000001</v>
      </c>
      <c r="M2524" s="69">
        <f t="shared" si="496"/>
        <v>0.79200000000000004</v>
      </c>
      <c r="N2524" s="56">
        <f>INDEX(Rate_Chart!$A$1:$AK$127,MATCH(Data!J2524,Rate_Chart!$A$1:$A$127,0),MATCH(Data!K2524,Rate_Chart!$A$1:$AK$1,0))</f>
        <v>47.119050000000001</v>
      </c>
      <c r="O2524" s="57">
        <f t="shared" si="497"/>
        <v>424.07145000000003</v>
      </c>
      <c r="P2524" s="58">
        <f t="shared" si="498"/>
        <v>407.3693083573487</v>
      </c>
      <c r="Q2524" s="58">
        <f t="shared" si="499"/>
        <v>271.57953890489915</v>
      </c>
      <c r="R2524" s="66">
        <f t="shared" si="500"/>
        <v>7.4212503750000014</v>
      </c>
      <c r="S2524" s="64">
        <f t="shared" si="501"/>
        <v>33.75</v>
      </c>
      <c r="T2524" s="66">
        <f t="shared" si="502"/>
        <v>465.24270037500003</v>
      </c>
      <c r="U2524" s="68">
        <f t="shared" si="503"/>
        <v>51.693633375000005</v>
      </c>
      <c r="V2524" s="68">
        <f t="shared" si="504"/>
        <v>446.91902053314124</v>
      </c>
      <c r="W2524" s="68">
        <f t="shared" si="505"/>
        <v>297.94601368876084</v>
      </c>
    </row>
    <row r="2525" spans="1:23" x14ac:dyDescent="0.25">
      <c r="A2525" s="1" t="s">
        <v>918</v>
      </c>
      <c r="B2525" s="1" t="s">
        <v>395</v>
      </c>
      <c r="C2525" s="1" t="s">
        <v>589</v>
      </c>
      <c r="D2525" s="1" t="s">
        <v>591</v>
      </c>
      <c r="E2525" s="1" t="s">
        <v>359</v>
      </c>
      <c r="F2525" s="62" t="str">
        <f t="shared" si="494"/>
        <v>64510</v>
      </c>
      <c r="G2525" s="255">
        <v>10620043</v>
      </c>
      <c r="H2525" s="1" t="s">
        <v>386</v>
      </c>
      <c r="I2525" s="61">
        <v>37</v>
      </c>
      <c r="J2525" s="61">
        <v>3.7</v>
      </c>
      <c r="K2525" s="61">
        <v>8.1</v>
      </c>
      <c r="L2525" s="69">
        <f t="shared" si="495"/>
        <v>1.369</v>
      </c>
      <c r="M2525" s="69">
        <f t="shared" si="496"/>
        <v>2.9969999999999999</v>
      </c>
      <c r="N2525" s="56">
        <f>INDEX(Rate_Chart!$A$1:$AK$127,MATCH(Data!J2525,Rate_Chart!$A$1:$A$127,0),MATCH(Data!K2525,Rate_Chart!$A$1:$AK$1,0))</f>
        <v>37.948125900000008</v>
      </c>
      <c r="O2525" s="57">
        <f t="shared" si="497"/>
        <v>1404.0806583000003</v>
      </c>
      <c r="P2525" s="58">
        <f t="shared" si="498"/>
        <v>417.01237252747262</v>
      </c>
      <c r="Q2525" s="58">
        <f t="shared" si="499"/>
        <v>278.00824835164843</v>
      </c>
      <c r="R2525" s="66">
        <f t="shared" si="500"/>
        <v>24.57141152025001</v>
      </c>
      <c r="S2525" s="64">
        <f t="shared" si="501"/>
        <v>138.75</v>
      </c>
      <c r="T2525" s="66">
        <f t="shared" si="502"/>
        <v>1567.4020698202503</v>
      </c>
      <c r="U2525" s="68">
        <f t="shared" si="503"/>
        <v>42.362218103250008</v>
      </c>
      <c r="V2525" s="68">
        <f t="shared" si="504"/>
        <v>465.51888025549459</v>
      </c>
      <c r="W2525" s="68">
        <f t="shared" si="505"/>
        <v>310.34592017032975</v>
      </c>
    </row>
    <row r="2526" spans="1:23" x14ac:dyDescent="0.25">
      <c r="A2526" s="1" t="s">
        <v>882</v>
      </c>
      <c r="B2526" s="1" t="s">
        <v>394</v>
      </c>
      <c r="C2526" s="1" t="s">
        <v>589</v>
      </c>
      <c r="D2526" s="1" t="s">
        <v>591</v>
      </c>
      <c r="E2526" s="1" t="s">
        <v>359</v>
      </c>
      <c r="F2526" s="62" t="str">
        <f t="shared" si="494"/>
        <v>64510</v>
      </c>
      <c r="G2526" s="255">
        <v>10620043</v>
      </c>
      <c r="H2526" s="1" t="s">
        <v>385</v>
      </c>
      <c r="I2526" s="61">
        <v>19</v>
      </c>
      <c r="J2526" s="61">
        <v>6.5</v>
      </c>
      <c r="K2526" s="61">
        <v>8.6</v>
      </c>
      <c r="L2526" s="69">
        <f t="shared" si="495"/>
        <v>1.2350000000000001</v>
      </c>
      <c r="M2526" s="69">
        <f t="shared" si="496"/>
        <v>1.6340000000000001</v>
      </c>
      <c r="N2526" s="56">
        <f>INDEX(Rate_Chart!$A$1:$AK$127,MATCH(Data!J2526,Rate_Chart!$A$1:$A$127,0),MATCH(Data!K2526,Rate_Chart!$A$1:$AK$1,0))</f>
        <v>53.189499999999995</v>
      </c>
      <c r="O2526" s="57">
        <f t="shared" si="497"/>
        <v>1010.6004999999999</v>
      </c>
      <c r="P2526" s="58">
        <f t="shared" si="498"/>
        <v>434.79155313351498</v>
      </c>
      <c r="Q2526" s="58">
        <f t="shared" si="499"/>
        <v>289.86103542234332</v>
      </c>
      <c r="R2526" s="66">
        <f t="shared" si="500"/>
        <v>17.68550875</v>
      </c>
      <c r="S2526" s="64">
        <f t="shared" si="501"/>
        <v>71.25</v>
      </c>
      <c r="T2526" s="66">
        <f t="shared" si="502"/>
        <v>1099.5360087499998</v>
      </c>
      <c r="U2526" s="68">
        <f t="shared" si="503"/>
        <v>57.870316249999995</v>
      </c>
      <c r="V2526" s="68">
        <f t="shared" si="504"/>
        <v>473.05435626702996</v>
      </c>
      <c r="W2526" s="68">
        <f t="shared" si="505"/>
        <v>315.36957084468662</v>
      </c>
    </row>
    <row r="2527" spans="1:23" x14ac:dyDescent="0.25">
      <c r="A2527" s="1" t="s">
        <v>882</v>
      </c>
      <c r="B2527" s="1" t="s">
        <v>394</v>
      </c>
      <c r="C2527" s="1" t="s">
        <v>589</v>
      </c>
      <c r="D2527" s="1" t="s">
        <v>591</v>
      </c>
      <c r="E2527" s="1" t="s">
        <v>359</v>
      </c>
      <c r="F2527" s="62" t="str">
        <f t="shared" si="494"/>
        <v>64510</v>
      </c>
      <c r="G2527" s="255">
        <v>10620043</v>
      </c>
      <c r="H2527" s="1" t="s">
        <v>386</v>
      </c>
      <c r="I2527" s="61">
        <v>40</v>
      </c>
      <c r="J2527" s="61">
        <v>4.3</v>
      </c>
      <c r="K2527" s="61">
        <v>8.1999999999999993</v>
      </c>
      <c r="L2527" s="69">
        <f t="shared" si="495"/>
        <v>1.72</v>
      </c>
      <c r="M2527" s="69">
        <f t="shared" si="496"/>
        <v>3.28</v>
      </c>
      <c r="N2527" s="56">
        <f>INDEX(Rate_Chart!$A$1:$AK$127,MATCH(Data!J2527,Rate_Chart!$A$1:$A$127,0),MATCH(Data!K2527,Rate_Chart!$A$1:$AK$1,0))</f>
        <v>40.728139799999994</v>
      </c>
      <c r="O2527" s="57">
        <f t="shared" si="497"/>
        <v>1629.1255919999999</v>
      </c>
      <c r="P2527" s="58">
        <f t="shared" si="498"/>
        <v>417.01167030716726</v>
      </c>
      <c r="Q2527" s="58">
        <f t="shared" si="499"/>
        <v>278.00778020477816</v>
      </c>
      <c r="R2527" s="66">
        <f t="shared" si="500"/>
        <v>28.509697859999999</v>
      </c>
      <c r="S2527" s="64">
        <f t="shared" si="501"/>
        <v>150</v>
      </c>
      <c r="T2527" s="66">
        <f t="shared" si="502"/>
        <v>1807.6352898599998</v>
      </c>
      <c r="U2527" s="68">
        <f t="shared" si="503"/>
        <v>45.190882246499996</v>
      </c>
      <c r="V2527" s="68">
        <f t="shared" si="504"/>
        <v>462.70527897440275</v>
      </c>
      <c r="W2527" s="68">
        <f t="shared" si="505"/>
        <v>308.47018598293516</v>
      </c>
    </row>
    <row r="2528" spans="1:23" x14ac:dyDescent="0.25">
      <c r="A2528" s="1" t="s">
        <v>882</v>
      </c>
      <c r="B2528" s="1" t="s">
        <v>395</v>
      </c>
      <c r="C2528" s="1" t="s">
        <v>589</v>
      </c>
      <c r="D2528" s="1" t="s">
        <v>591</v>
      </c>
      <c r="E2528" s="1" t="s">
        <v>359</v>
      </c>
      <c r="F2528" s="62" t="str">
        <f t="shared" si="494"/>
        <v>64510</v>
      </c>
      <c r="G2528" s="255">
        <v>10620043</v>
      </c>
      <c r="H2528" s="1" t="s">
        <v>385</v>
      </c>
      <c r="I2528" s="61">
        <v>16</v>
      </c>
      <c r="J2528" s="61">
        <v>5.6</v>
      </c>
      <c r="K2528" s="61">
        <v>8.8000000000000007</v>
      </c>
      <c r="L2528" s="69">
        <f t="shared" si="495"/>
        <v>0.89599999999999991</v>
      </c>
      <c r="M2528" s="69">
        <f t="shared" si="496"/>
        <v>1.4080000000000001</v>
      </c>
      <c r="N2528" s="56">
        <f>INDEX(Rate_Chart!$A$1:$AK$127,MATCH(Data!J2528,Rate_Chart!$A$1:$A$127,0),MATCH(Data!K2528,Rate_Chart!$A$1:$AK$1,0))</f>
        <v>46.292400000000001</v>
      </c>
      <c r="O2528" s="57">
        <f t="shared" si="497"/>
        <v>740.67840000000001</v>
      </c>
      <c r="P2528" s="58">
        <f t="shared" si="498"/>
        <v>403.71279069767445</v>
      </c>
      <c r="Q2528" s="58">
        <f t="shared" si="499"/>
        <v>269.14186046511628</v>
      </c>
      <c r="R2528" s="66">
        <f t="shared" si="500"/>
        <v>12.961872000000001</v>
      </c>
      <c r="S2528" s="64">
        <f t="shared" si="501"/>
        <v>60</v>
      </c>
      <c r="T2528" s="66">
        <f t="shared" si="502"/>
        <v>813.64027199999998</v>
      </c>
      <c r="U2528" s="68">
        <f t="shared" si="503"/>
        <v>50.852516999999999</v>
      </c>
      <c r="V2528" s="68">
        <f t="shared" si="504"/>
        <v>443.48125290697675</v>
      </c>
      <c r="W2528" s="68">
        <f t="shared" si="505"/>
        <v>295.65416860465115</v>
      </c>
    </row>
    <row r="2529" spans="1:23" x14ac:dyDescent="0.25">
      <c r="A2529" s="1" t="s">
        <v>882</v>
      </c>
      <c r="B2529" s="1" t="s">
        <v>395</v>
      </c>
      <c r="C2529" s="1" t="s">
        <v>589</v>
      </c>
      <c r="D2529" s="1" t="s">
        <v>591</v>
      </c>
      <c r="E2529" s="1" t="s">
        <v>359</v>
      </c>
      <c r="F2529" s="62" t="str">
        <f t="shared" si="494"/>
        <v>64510</v>
      </c>
      <c r="G2529" s="255">
        <v>10620043</v>
      </c>
      <c r="H2529" s="1" t="s">
        <v>386</v>
      </c>
      <c r="I2529" s="61">
        <v>41</v>
      </c>
      <c r="J2529" s="61">
        <v>3.4</v>
      </c>
      <c r="K2529" s="61">
        <v>8.1</v>
      </c>
      <c r="L2529" s="69">
        <f t="shared" si="495"/>
        <v>1.3940000000000001</v>
      </c>
      <c r="M2529" s="69">
        <f t="shared" si="496"/>
        <v>3.3209999999999997</v>
      </c>
      <c r="N2529" s="56">
        <f>INDEX(Rate_Chart!$A$1:$AK$127,MATCH(Data!J2529,Rate_Chart!$A$1:$A$127,0),MATCH(Data!K2529,Rate_Chart!$A$1:$AK$1,0))</f>
        <v>36.697125900000003</v>
      </c>
      <c r="O2529" s="57">
        <f t="shared" si="497"/>
        <v>1504.5821619000001</v>
      </c>
      <c r="P2529" s="58">
        <f t="shared" si="498"/>
        <v>417.01279431818188</v>
      </c>
      <c r="Q2529" s="58">
        <f t="shared" si="499"/>
        <v>278.00852954545456</v>
      </c>
      <c r="R2529" s="66">
        <f t="shared" si="500"/>
        <v>26.330187833250005</v>
      </c>
      <c r="S2529" s="64">
        <f t="shared" si="501"/>
        <v>153.75</v>
      </c>
      <c r="T2529" s="66">
        <f t="shared" si="502"/>
        <v>1684.66234973325</v>
      </c>
      <c r="U2529" s="68">
        <f t="shared" si="503"/>
        <v>41.089325603250003</v>
      </c>
      <c r="V2529" s="68">
        <f t="shared" si="504"/>
        <v>466.92415458238645</v>
      </c>
      <c r="W2529" s="68">
        <f t="shared" si="505"/>
        <v>311.28276972159097</v>
      </c>
    </row>
    <row r="2530" spans="1:23" x14ac:dyDescent="0.25">
      <c r="A2530" s="1" t="s">
        <v>883</v>
      </c>
      <c r="B2530" s="1" t="s">
        <v>394</v>
      </c>
      <c r="C2530" s="1" t="s">
        <v>589</v>
      </c>
      <c r="D2530" s="1" t="s">
        <v>591</v>
      </c>
      <c r="E2530" s="1" t="s">
        <v>359</v>
      </c>
      <c r="F2530" s="62" t="str">
        <f t="shared" si="494"/>
        <v>64510</v>
      </c>
      <c r="G2530" s="255">
        <v>10620043</v>
      </c>
      <c r="H2530" s="1" t="s">
        <v>385</v>
      </c>
      <c r="I2530" s="61">
        <v>22</v>
      </c>
      <c r="J2530" s="61">
        <v>6.8</v>
      </c>
      <c r="K2530" s="61">
        <v>8.8000000000000007</v>
      </c>
      <c r="L2530" s="69">
        <f t="shared" si="495"/>
        <v>1.496</v>
      </c>
      <c r="M2530" s="69">
        <f t="shared" si="496"/>
        <v>1.9360000000000002</v>
      </c>
      <c r="N2530" s="56">
        <f>INDEX(Rate_Chart!$A$1:$AK$127,MATCH(Data!J2530,Rate_Chart!$A$1:$A$127,0),MATCH(Data!K2530,Rate_Chart!$A$1:$AK$1,0))</f>
        <v>56.212200000000003</v>
      </c>
      <c r="O2530" s="57">
        <f t="shared" si="497"/>
        <v>1236.6684</v>
      </c>
      <c r="P2530" s="58">
        <f t="shared" si="498"/>
        <v>443.78052631578947</v>
      </c>
      <c r="Q2530" s="58">
        <f t="shared" si="499"/>
        <v>295.8536842105263</v>
      </c>
      <c r="R2530" s="66">
        <f t="shared" si="500"/>
        <v>21.641697000000001</v>
      </c>
      <c r="S2530" s="64">
        <f t="shared" si="501"/>
        <v>82.5</v>
      </c>
      <c r="T2530" s="66">
        <f t="shared" si="502"/>
        <v>1340.810097</v>
      </c>
      <c r="U2530" s="68">
        <f t="shared" si="503"/>
        <v>60.945913500000003</v>
      </c>
      <c r="V2530" s="68">
        <f t="shared" si="504"/>
        <v>481.15194868421054</v>
      </c>
      <c r="W2530" s="68">
        <f t="shared" si="505"/>
        <v>320.76796578947369</v>
      </c>
    </row>
    <row r="2531" spans="1:23" x14ac:dyDescent="0.25">
      <c r="A2531" s="1" t="s">
        <v>883</v>
      </c>
      <c r="B2531" s="1" t="s">
        <v>394</v>
      </c>
      <c r="C2531" s="1" t="s">
        <v>589</v>
      </c>
      <c r="D2531" s="1" t="s">
        <v>591</v>
      </c>
      <c r="E2531" s="1" t="s">
        <v>359</v>
      </c>
      <c r="F2531" s="62" t="str">
        <f t="shared" si="494"/>
        <v>64510</v>
      </c>
      <c r="G2531" s="255">
        <v>10620043</v>
      </c>
      <c r="H2531" s="1" t="s">
        <v>386</v>
      </c>
      <c r="I2531" s="61">
        <v>40</v>
      </c>
      <c r="J2531" s="61">
        <v>3.2</v>
      </c>
      <c r="K2531" s="61">
        <v>8.1</v>
      </c>
      <c r="L2531" s="69">
        <f t="shared" si="495"/>
        <v>1.28</v>
      </c>
      <c r="M2531" s="69">
        <f t="shared" si="496"/>
        <v>3.24</v>
      </c>
      <c r="N2531" s="56">
        <f>INDEX(Rate_Chart!$A$1:$AK$127,MATCH(Data!J2531,Rate_Chart!$A$1:$A$127,0),MATCH(Data!K2531,Rate_Chart!$A$1:$AK$1,0))</f>
        <v>35.8631259</v>
      </c>
      <c r="O2531" s="57">
        <f t="shared" si="497"/>
        <v>1434.525036</v>
      </c>
      <c r="P2531" s="58">
        <f t="shared" si="498"/>
        <v>417.01309186046512</v>
      </c>
      <c r="Q2531" s="58">
        <f t="shared" si="499"/>
        <v>278.00872790697673</v>
      </c>
      <c r="R2531" s="66">
        <f t="shared" si="500"/>
        <v>25.104188130000001</v>
      </c>
      <c r="S2531" s="64">
        <f t="shared" si="501"/>
        <v>150</v>
      </c>
      <c r="T2531" s="66">
        <f t="shared" si="502"/>
        <v>1609.62922413</v>
      </c>
      <c r="U2531" s="68">
        <f t="shared" si="503"/>
        <v>40.24073060325</v>
      </c>
      <c r="V2531" s="68">
        <f t="shared" si="504"/>
        <v>467.91547213081401</v>
      </c>
      <c r="W2531" s="68">
        <f t="shared" si="505"/>
        <v>311.94364808720934</v>
      </c>
    </row>
    <row r="2532" spans="1:23" x14ac:dyDescent="0.25">
      <c r="A2532" s="1" t="s">
        <v>883</v>
      </c>
      <c r="B2532" s="1" t="s">
        <v>395</v>
      </c>
      <c r="C2532" s="1" t="s">
        <v>589</v>
      </c>
      <c r="D2532" s="1" t="s">
        <v>591</v>
      </c>
      <c r="E2532" s="1" t="s">
        <v>359</v>
      </c>
      <c r="F2532" s="62" t="str">
        <f t="shared" si="494"/>
        <v>64510</v>
      </c>
      <c r="G2532" s="255">
        <v>10620043</v>
      </c>
      <c r="H2532" s="1" t="s">
        <v>386</v>
      </c>
      <c r="I2532" s="61">
        <v>14</v>
      </c>
      <c r="J2532" s="61">
        <v>5</v>
      </c>
      <c r="K2532" s="61">
        <v>8.5</v>
      </c>
      <c r="L2532" s="69">
        <f t="shared" si="495"/>
        <v>0.7</v>
      </c>
      <c r="M2532" s="69">
        <f t="shared" si="496"/>
        <v>1.19</v>
      </c>
      <c r="N2532" s="56">
        <f>INDEX(Rate_Chart!$A$1:$AK$127,MATCH(Data!J2532,Rate_Chart!$A$1:$A$127,0),MATCH(Data!K2532,Rate_Chart!$A$1:$AK$1,0))</f>
        <v>44.481181500000005</v>
      </c>
      <c r="O2532" s="57">
        <f t="shared" si="497"/>
        <v>622.7365410000001</v>
      </c>
      <c r="P2532" s="58">
        <f t="shared" si="498"/>
        <v>417.01107656250002</v>
      </c>
      <c r="Q2532" s="58">
        <f t="shared" si="499"/>
        <v>278.00738437500002</v>
      </c>
      <c r="R2532" s="66">
        <f t="shared" si="500"/>
        <v>10.897889467500002</v>
      </c>
      <c r="S2532" s="64">
        <f t="shared" si="501"/>
        <v>52.5</v>
      </c>
      <c r="T2532" s="66">
        <f t="shared" si="502"/>
        <v>686.13443046750012</v>
      </c>
      <c r="U2532" s="68">
        <f t="shared" si="503"/>
        <v>49.009602176250006</v>
      </c>
      <c r="V2532" s="68">
        <f t="shared" si="504"/>
        <v>459.46502040234378</v>
      </c>
      <c r="W2532" s="68">
        <f t="shared" si="505"/>
        <v>306.3100136015625</v>
      </c>
    </row>
    <row r="2533" spans="1:23" x14ac:dyDescent="0.25">
      <c r="A2533" s="1" t="s">
        <v>884</v>
      </c>
      <c r="B2533" s="1" t="s">
        <v>394</v>
      </c>
      <c r="C2533" s="1" t="s">
        <v>589</v>
      </c>
      <c r="D2533" s="1" t="s">
        <v>591</v>
      </c>
      <c r="E2533" s="1" t="s">
        <v>359</v>
      </c>
      <c r="F2533" s="62" t="str">
        <f t="shared" si="494"/>
        <v>64510</v>
      </c>
      <c r="G2533" s="255">
        <v>10620043</v>
      </c>
      <c r="H2533" s="1" t="s">
        <v>385</v>
      </c>
      <c r="I2533" s="61">
        <v>10</v>
      </c>
      <c r="J2533" s="61">
        <v>6.4</v>
      </c>
      <c r="K2533" s="61">
        <v>8.6</v>
      </c>
      <c r="L2533" s="69">
        <f t="shared" si="495"/>
        <v>0.64</v>
      </c>
      <c r="M2533" s="69">
        <f t="shared" si="496"/>
        <v>0.86</v>
      </c>
      <c r="N2533" s="56">
        <f>INDEX(Rate_Chart!$A$1:$AK$127,MATCH(Data!J2533,Rate_Chart!$A$1:$A$127,0),MATCH(Data!K2533,Rate_Chart!$A$1:$AK$1,0))</f>
        <v>52.371199999999995</v>
      </c>
      <c r="O2533" s="57">
        <f t="shared" si="497"/>
        <v>523.71199999999999</v>
      </c>
      <c r="P2533" s="58">
        <f t="shared" si="498"/>
        <v>431.6307692307692</v>
      </c>
      <c r="Q2533" s="58">
        <f t="shared" si="499"/>
        <v>287.75384615384615</v>
      </c>
      <c r="R2533" s="66">
        <f t="shared" si="500"/>
        <v>9.1649600000000007</v>
      </c>
      <c r="S2533" s="64">
        <f t="shared" si="501"/>
        <v>37.5</v>
      </c>
      <c r="T2533" s="66">
        <f t="shared" si="502"/>
        <v>570.37695999999994</v>
      </c>
      <c r="U2533" s="68">
        <f t="shared" si="503"/>
        <v>57.037695999999997</v>
      </c>
      <c r="V2533" s="68">
        <f t="shared" si="504"/>
        <v>470.0909010989011</v>
      </c>
      <c r="W2533" s="68">
        <f t="shared" si="505"/>
        <v>313.39393406593405</v>
      </c>
    </row>
    <row r="2534" spans="1:23" x14ac:dyDescent="0.25">
      <c r="A2534" s="1" t="s">
        <v>884</v>
      </c>
      <c r="B2534" s="1" t="s">
        <v>395</v>
      </c>
      <c r="C2534" s="1" t="s">
        <v>589</v>
      </c>
      <c r="D2534" s="1" t="s">
        <v>591</v>
      </c>
      <c r="E2534" s="1" t="s">
        <v>359</v>
      </c>
      <c r="F2534" s="62" t="str">
        <f t="shared" si="494"/>
        <v>64510</v>
      </c>
      <c r="G2534" s="255">
        <v>10620043</v>
      </c>
      <c r="H2534" s="1" t="s">
        <v>385</v>
      </c>
      <c r="I2534" s="61">
        <v>10</v>
      </c>
      <c r="J2534" s="61">
        <v>5.6</v>
      </c>
      <c r="K2534" s="61">
        <v>8.4</v>
      </c>
      <c r="L2534" s="69">
        <f t="shared" si="495"/>
        <v>0.56000000000000005</v>
      </c>
      <c r="M2534" s="69">
        <f t="shared" si="496"/>
        <v>0.84</v>
      </c>
      <c r="N2534" s="56">
        <f>INDEX(Rate_Chart!$A$1:$AK$127,MATCH(Data!J2534,Rate_Chart!$A$1:$A$127,0),MATCH(Data!K2534,Rate_Chart!$A$1:$AK$1,0))</f>
        <v>45.357199999999999</v>
      </c>
      <c r="O2534" s="57">
        <f t="shared" si="497"/>
        <v>453.572</v>
      </c>
      <c r="P2534" s="58">
        <f t="shared" si="498"/>
        <v>404.97500000000002</v>
      </c>
      <c r="Q2534" s="58">
        <f t="shared" si="499"/>
        <v>269.98333333333335</v>
      </c>
      <c r="R2534" s="66">
        <f t="shared" si="500"/>
        <v>7.9375100000000005</v>
      </c>
      <c r="S2534" s="64">
        <f t="shared" si="501"/>
        <v>37.5</v>
      </c>
      <c r="T2534" s="66">
        <f t="shared" si="502"/>
        <v>499.00950999999998</v>
      </c>
      <c r="U2534" s="68">
        <f t="shared" si="503"/>
        <v>49.900950999999999</v>
      </c>
      <c r="V2534" s="68">
        <f t="shared" si="504"/>
        <v>445.54420535714291</v>
      </c>
      <c r="W2534" s="68">
        <f t="shared" si="505"/>
        <v>297.02947023809526</v>
      </c>
    </row>
    <row r="2535" spans="1:23" x14ac:dyDescent="0.25">
      <c r="A2535" s="1" t="s">
        <v>885</v>
      </c>
      <c r="B2535" s="1" t="s">
        <v>394</v>
      </c>
      <c r="C2535" s="1" t="s">
        <v>589</v>
      </c>
      <c r="D2535" s="1" t="s">
        <v>591</v>
      </c>
      <c r="E2535" s="1" t="s">
        <v>359</v>
      </c>
      <c r="F2535" s="62" t="str">
        <f t="shared" si="494"/>
        <v>64510</v>
      </c>
      <c r="G2535" s="255">
        <v>10620043</v>
      </c>
      <c r="H2535" s="1" t="s">
        <v>385</v>
      </c>
      <c r="I2535" s="61">
        <v>5</v>
      </c>
      <c r="J2535" s="61">
        <v>5.7</v>
      </c>
      <c r="K2535" s="61">
        <v>8.4</v>
      </c>
      <c r="L2535" s="69">
        <f t="shared" si="495"/>
        <v>0.28499999999999998</v>
      </c>
      <c r="M2535" s="69">
        <f t="shared" si="496"/>
        <v>0.42</v>
      </c>
      <c r="N2535" s="56">
        <f>INDEX(Rate_Chart!$A$1:$AK$127,MATCH(Data!J2535,Rate_Chart!$A$1:$A$127,0),MATCH(Data!K2535,Rate_Chart!$A$1:$AK$1,0))</f>
        <v>46.167149999999999</v>
      </c>
      <c r="O2535" s="57">
        <f t="shared" si="497"/>
        <v>230.83574999999999</v>
      </c>
      <c r="P2535" s="58">
        <f t="shared" si="498"/>
        <v>408.55884955752208</v>
      </c>
      <c r="Q2535" s="58">
        <f t="shared" si="499"/>
        <v>272.37256637168139</v>
      </c>
      <c r="R2535" s="66">
        <f t="shared" si="500"/>
        <v>4.0396256250000002</v>
      </c>
      <c r="S2535" s="64">
        <f t="shared" si="501"/>
        <v>18.75</v>
      </c>
      <c r="T2535" s="66">
        <f t="shared" si="502"/>
        <v>253.625375625</v>
      </c>
      <c r="U2535" s="68">
        <f t="shared" si="503"/>
        <v>50.725075125000004</v>
      </c>
      <c r="V2535" s="68">
        <f t="shared" si="504"/>
        <v>448.89447013274338</v>
      </c>
      <c r="W2535" s="68">
        <f t="shared" si="505"/>
        <v>299.26298008849557</v>
      </c>
    </row>
    <row r="2536" spans="1:23" x14ac:dyDescent="0.25">
      <c r="A2536" s="1" t="s">
        <v>885</v>
      </c>
      <c r="B2536" s="1" t="s">
        <v>395</v>
      </c>
      <c r="C2536" s="1" t="s">
        <v>589</v>
      </c>
      <c r="D2536" s="1" t="s">
        <v>591</v>
      </c>
      <c r="E2536" s="1" t="s">
        <v>359</v>
      </c>
      <c r="F2536" s="62" t="str">
        <f t="shared" si="494"/>
        <v>64510</v>
      </c>
      <c r="G2536" s="255">
        <v>10620043</v>
      </c>
      <c r="H2536" s="1" t="s">
        <v>386</v>
      </c>
      <c r="I2536" s="61">
        <v>40</v>
      </c>
      <c r="J2536" s="61">
        <v>3.5</v>
      </c>
      <c r="K2536" s="61">
        <v>8.1999999999999993</v>
      </c>
      <c r="L2536" s="69">
        <f t="shared" si="495"/>
        <v>1.4</v>
      </c>
      <c r="M2536" s="69">
        <f t="shared" si="496"/>
        <v>3.28</v>
      </c>
      <c r="N2536" s="56">
        <f>INDEX(Rate_Chart!$A$1:$AK$127,MATCH(Data!J2536,Rate_Chart!$A$1:$A$127,0),MATCH(Data!K2536,Rate_Chart!$A$1:$AK$1,0))</f>
        <v>37.392139800000002</v>
      </c>
      <c r="O2536" s="57">
        <f t="shared" si="497"/>
        <v>1495.685592</v>
      </c>
      <c r="P2536" s="58">
        <f t="shared" si="498"/>
        <v>417.01271152416359</v>
      </c>
      <c r="Q2536" s="58">
        <f t="shared" si="499"/>
        <v>278.00847434944239</v>
      </c>
      <c r="R2536" s="66">
        <f t="shared" si="500"/>
        <v>26.174497860000002</v>
      </c>
      <c r="S2536" s="64">
        <f t="shared" si="501"/>
        <v>150</v>
      </c>
      <c r="T2536" s="66">
        <f t="shared" si="502"/>
        <v>1671.86008986</v>
      </c>
      <c r="U2536" s="68">
        <f t="shared" si="503"/>
        <v>41.796502246499998</v>
      </c>
      <c r="V2536" s="68">
        <f t="shared" si="504"/>
        <v>466.13199531412636</v>
      </c>
      <c r="W2536" s="68">
        <f t="shared" si="505"/>
        <v>310.7546635427509</v>
      </c>
    </row>
    <row r="2537" spans="1:23" x14ac:dyDescent="0.25">
      <c r="A2537" s="1" t="s">
        <v>886</v>
      </c>
      <c r="B2537" s="1" t="s">
        <v>394</v>
      </c>
      <c r="C2537" s="1" t="s">
        <v>589</v>
      </c>
      <c r="D2537" s="1" t="s">
        <v>591</v>
      </c>
      <c r="E2537" s="1" t="s">
        <v>359</v>
      </c>
      <c r="F2537" s="62" t="str">
        <f t="shared" si="494"/>
        <v>64510</v>
      </c>
      <c r="G2537" s="255">
        <v>10620043</v>
      </c>
      <c r="H2537" s="1" t="s">
        <v>385</v>
      </c>
      <c r="I2537" s="61">
        <v>11</v>
      </c>
      <c r="J2537" s="61">
        <v>5.7</v>
      </c>
      <c r="K2537" s="61">
        <v>8.6</v>
      </c>
      <c r="L2537" s="69">
        <f t="shared" si="495"/>
        <v>0.627</v>
      </c>
      <c r="M2537" s="69">
        <f t="shared" si="496"/>
        <v>0.94599999999999995</v>
      </c>
      <c r="N2537" s="56">
        <f>INDEX(Rate_Chart!$A$1:$AK$127,MATCH(Data!J2537,Rate_Chart!$A$1:$A$127,0),MATCH(Data!K2537,Rate_Chart!$A$1:$AK$1,0))</f>
        <v>46.643099999999997</v>
      </c>
      <c r="O2537" s="57">
        <f t="shared" si="497"/>
        <v>513.07409999999993</v>
      </c>
      <c r="P2537" s="58">
        <f t="shared" si="498"/>
        <v>407.95714285714286</v>
      </c>
      <c r="Q2537" s="58">
        <f t="shared" si="499"/>
        <v>271.97142857142859</v>
      </c>
      <c r="R2537" s="66">
        <f t="shared" si="500"/>
        <v>8.978796749999999</v>
      </c>
      <c r="S2537" s="64">
        <f t="shared" si="501"/>
        <v>41.25</v>
      </c>
      <c r="T2537" s="66">
        <f t="shared" si="502"/>
        <v>563.30289674999995</v>
      </c>
      <c r="U2537" s="68">
        <f t="shared" si="503"/>
        <v>51.209354249999997</v>
      </c>
      <c r="V2537" s="68">
        <f t="shared" si="504"/>
        <v>447.89522667638482</v>
      </c>
      <c r="W2537" s="68">
        <f t="shared" si="505"/>
        <v>298.59681778425653</v>
      </c>
    </row>
    <row r="2538" spans="1:23" x14ac:dyDescent="0.25">
      <c r="A2538" s="1" t="s">
        <v>886</v>
      </c>
      <c r="B2538" s="1" t="s">
        <v>395</v>
      </c>
      <c r="C2538" s="1" t="s">
        <v>589</v>
      </c>
      <c r="D2538" s="1" t="s">
        <v>591</v>
      </c>
      <c r="E2538" s="1" t="s">
        <v>359</v>
      </c>
      <c r="F2538" s="62" t="str">
        <f t="shared" si="494"/>
        <v>64510</v>
      </c>
      <c r="G2538" s="255">
        <v>10620043</v>
      </c>
      <c r="H2538" s="1" t="s">
        <v>385</v>
      </c>
      <c r="I2538" s="61">
        <v>13</v>
      </c>
      <c r="J2538" s="61">
        <v>6.1</v>
      </c>
      <c r="K2538" s="61">
        <v>8.6</v>
      </c>
      <c r="L2538" s="69">
        <f t="shared" si="495"/>
        <v>0.79299999999999993</v>
      </c>
      <c r="M2538" s="69">
        <f t="shared" si="496"/>
        <v>1.1179999999999999</v>
      </c>
      <c r="N2538" s="56">
        <f>INDEX(Rate_Chart!$A$1:$AK$127,MATCH(Data!J2538,Rate_Chart!$A$1:$A$127,0),MATCH(Data!K2538,Rate_Chart!$A$1:$AK$1,0))</f>
        <v>49.9163</v>
      </c>
      <c r="O2538" s="57">
        <f t="shared" si="497"/>
        <v>648.91189999999995</v>
      </c>
      <c r="P2538" s="58">
        <f t="shared" si="498"/>
        <v>421.82788732394374</v>
      </c>
      <c r="Q2538" s="58">
        <f t="shared" si="499"/>
        <v>281.21859154929581</v>
      </c>
      <c r="R2538" s="66">
        <f t="shared" si="500"/>
        <v>11.35595825</v>
      </c>
      <c r="S2538" s="64">
        <f t="shared" si="501"/>
        <v>48.75</v>
      </c>
      <c r="T2538" s="66">
        <f t="shared" si="502"/>
        <v>709.0178582499999</v>
      </c>
      <c r="U2538" s="68">
        <f t="shared" si="503"/>
        <v>54.539835249999996</v>
      </c>
      <c r="V2538" s="68">
        <f t="shared" si="504"/>
        <v>460.90001619718311</v>
      </c>
      <c r="W2538" s="68">
        <f t="shared" si="505"/>
        <v>307.26667746478876</v>
      </c>
    </row>
    <row r="2539" spans="1:23" x14ac:dyDescent="0.25">
      <c r="A2539" s="1" t="s">
        <v>886</v>
      </c>
      <c r="B2539" s="1" t="s">
        <v>395</v>
      </c>
      <c r="C2539" s="1" t="s">
        <v>589</v>
      </c>
      <c r="D2539" s="1" t="s">
        <v>591</v>
      </c>
      <c r="E2539" s="1" t="s">
        <v>359</v>
      </c>
      <c r="F2539" s="62" t="str">
        <f t="shared" si="494"/>
        <v>64510</v>
      </c>
      <c r="G2539" s="255">
        <v>10620043</v>
      </c>
      <c r="H2539" s="1" t="s">
        <v>386</v>
      </c>
      <c r="I2539" s="61">
        <v>39</v>
      </c>
      <c r="J2539" s="61">
        <v>3.2</v>
      </c>
      <c r="K2539" s="61">
        <v>8.1</v>
      </c>
      <c r="L2539" s="69">
        <f t="shared" si="495"/>
        <v>1.2480000000000002</v>
      </c>
      <c r="M2539" s="69">
        <f t="shared" si="496"/>
        <v>3.1589999999999998</v>
      </c>
      <c r="N2539" s="56">
        <f>INDEX(Rate_Chart!$A$1:$AK$127,MATCH(Data!J2539,Rate_Chart!$A$1:$A$127,0),MATCH(Data!K2539,Rate_Chart!$A$1:$AK$1,0))</f>
        <v>35.8631259</v>
      </c>
      <c r="O2539" s="57">
        <f t="shared" si="497"/>
        <v>1398.6619101000001</v>
      </c>
      <c r="P2539" s="58">
        <f t="shared" si="498"/>
        <v>417.01309186046512</v>
      </c>
      <c r="Q2539" s="58">
        <f t="shared" si="499"/>
        <v>278.00872790697673</v>
      </c>
      <c r="R2539" s="66">
        <f t="shared" si="500"/>
        <v>24.476583426750004</v>
      </c>
      <c r="S2539" s="64">
        <f t="shared" si="501"/>
        <v>146.25</v>
      </c>
      <c r="T2539" s="66">
        <f t="shared" si="502"/>
        <v>1569.3884935267502</v>
      </c>
      <c r="U2539" s="68">
        <f t="shared" si="503"/>
        <v>40.240730603250007</v>
      </c>
      <c r="V2539" s="68">
        <f t="shared" si="504"/>
        <v>467.91547213081407</v>
      </c>
      <c r="W2539" s="68">
        <f t="shared" si="505"/>
        <v>311.9436480872094</v>
      </c>
    </row>
    <row r="2540" spans="1:23" x14ac:dyDescent="0.25">
      <c r="A2540" s="1" t="s">
        <v>887</v>
      </c>
      <c r="B2540" s="1" t="s">
        <v>394</v>
      </c>
      <c r="C2540" s="1" t="s">
        <v>589</v>
      </c>
      <c r="D2540" s="1" t="s">
        <v>591</v>
      </c>
      <c r="E2540" s="1" t="s">
        <v>359</v>
      </c>
      <c r="F2540" s="62" t="str">
        <f t="shared" si="494"/>
        <v>64510</v>
      </c>
      <c r="G2540" s="255">
        <v>10620043</v>
      </c>
      <c r="H2540" s="1" t="s">
        <v>385</v>
      </c>
      <c r="I2540" s="61">
        <v>16</v>
      </c>
      <c r="J2540" s="61">
        <v>6.2</v>
      </c>
      <c r="K2540" s="61">
        <v>8.8000000000000007</v>
      </c>
      <c r="L2540" s="69">
        <f t="shared" si="495"/>
        <v>0.99199999999999999</v>
      </c>
      <c r="M2540" s="69">
        <f t="shared" si="496"/>
        <v>1.4080000000000001</v>
      </c>
      <c r="N2540" s="56">
        <f>INDEX(Rate_Chart!$A$1:$AK$127,MATCH(Data!J2540,Rate_Chart!$A$1:$A$127,0),MATCH(Data!K2540,Rate_Chart!$A$1:$AK$1,0))</f>
        <v>51.252300000000005</v>
      </c>
      <c r="O2540" s="57">
        <f t="shared" si="497"/>
        <v>820.03680000000008</v>
      </c>
      <c r="P2540" s="58">
        <f t="shared" si="498"/>
        <v>424.74281767955802</v>
      </c>
      <c r="Q2540" s="58">
        <f t="shared" si="499"/>
        <v>283.1618784530387</v>
      </c>
      <c r="R2540" s="66">
        <f t="shared" si="500"/>
        <v>14.350644000000003</v>
      </c>
      <c r="S2540" s="64">
        <f t="shared" si="501"/>
        <v>60</v>
      </c>
      <c r="T2540" s="66">
        <f t="shared" si="502"/>
        <v>894.38744400000007</v>
      </c>
      <c r="U2540" s="68">
        <f t="shared" si="503"/>
        <v>55.899215250000005</v>
      </c>
      <c r="V2540" s="68">
        <f t="shared" si="504"/>
        <v>463.25316505524864</v>
      </c>
      <c r="W2540" s="68">
        <f t="shared" si="505"/>
        <v>308.83544337016576</v>
      </c>
    </row>
    <row r="2541" spans="1:23" x14ac:dyDescent="0.25">
      <c r="A2541" s="1" t="s">
        <v>887</v>
      </c>
      <c r="B2541" s="1" t="s">
        <v>395</v>
      </c>
      <c r="C2541" s="1" t="s">
        <v>589</v>
      </c>
      <c r="D2541" s="1" t="s">
        <v>591</v>
      </c>
      <c r="E2541" s="1" t="s">
        <v>359</v>
      </c>
      <c r="F2541" s="62" t="str">
        <f t="shared" si="494"/>
        <v>64510</v>
      </c>
      <c r="G2541" s="255">
        <v>10620043</v>
      </c>
      <c r="H2541" s="1" t="s">
        <v>385</v>
      </c>
      <c r="I2541" s="61">
        <v>17</v>
      </c>
      <c r="J2541" s="61">
        <v>5.6</v>
      </c>
      <c r="K2541" s="61">
        <v>8.4</v>
      </c>
      <c r="L2541" s="69">
        <f t="shared" si="495"/>
        <v>0.95199999999999985</v>
      </c>
      <c r="M2541" s="69">
        <f t="shared" si="496"/>
        <v>1.4280000000000002</v>
      </c>
      <c r="N2541" s="56">
        <f>INDEX(Rate_Chart!$A$1:$AK$127,MATCH(Data!J2541,Rate_Chart!$A$1:$A$127,0),MATCH(Data!K2541,Rate_Chart!$A$1:$AK$1,0))</f>
        <v>45.357199999999999</v>
      </c>
      <c r="O2541" s="57">
        <f t="shared" si="497"/>
        <v>771.07240000000002</v>
      </c>
      <c r="P2541" s="58">
        <f t="shared" si="498"/>
        <v>404.97500000000002</v>
      </c>
      <c r="Q2541" s="58">
        <f t="shared" si="499"/>
        <v>269.98333333333335</v>
      </c>
      <c r="R2541" s="66">
        <f t="shared" si="500"/>
        <v>13.493767000000002</v>
      </c>
      <c r="S2541" s="64">
        <f t="shared" si="501"/>
        <v>63.75</v>
      </c>
      <c r="T2541" s="66">
        <f t="shared" si="502"/>
        <v>848.31616700000006</v>
      </c>
      <c r="U2541" s="68">
        <f t="shared" si="503"/>
        <v>49.900951000000006</v>
      </c>
      <c r="V2541" s="68">
        <f t="shared" si="504"/>
        <v>445.54420535714297</v>
      </c>
      <c r="W2541" s="68">
        <f t="shared" si="505"/>
        <v>297.02947023809531</v>
      </c>
    </row>
    <row r="2542" spans="1:23" x14ac:dyDescent="0.25">
      <c r="A2542" s="1" t="s">
        <v>887</v>
      </c>
      <c r="B2542" s="1" t="s">
        <v>395</v>
      </c>
      <c r="C2542" s="1" t="s">
        <v>589</v>
      </c>
      <c r="D2542" s="1" t="s">
        <v>591</v>
      </c>
      <c r="E2542" s="1" t="s">
        <v>359</v>
      </c>
      <c r="F2542" s="62" t="str">
        <f t="shared" si="494"/>
        <v>64510</v>
      </c>
      <c r="G2542" s="255">
        <v>10620043</v>
      </c>
      <c r="H2542" s="1" t="s">
        <v>386</v>
      </c>
      <c r="I2542" s="61">
        <v>40</v>
      </c>
      <c r="J2542" s="61">
        <v>3.3</v>
      </c>
      <c r="K2542" s="61">
        <v>8.1</v>
      </c>
      <c r="L2542" s="69">
        <f t="shared" si="495"/>
        <v>1.32</v>
      </c>
      <c r="M2542" s="69">
        <f t="shared" si="496"/>
        <v>3.24</v>
      </c>
      <c r="N2542" s="56">
        <f>INDEX(Rate_Chart!$A$1:$AK$127,MATCH(Data!J2542,Rate_Chart!$A$1:$A$127,0),MATCH(Data!K2542,Rate_Chart!$A$1:$AK$1,0))</f>
        <v>36.280125900000002</v>
      </c>
      <c r="O2542" s="57">
        <f t="shared" si="497"/>
        <v>1451.2050360000001</v>
      </c>
      <c r="P2542" s="58">
        <f t="shared" si="498"/>
        <v>417.0129413793104</v>
      </c>
      <c r="Q2542" s="58">
        <f t="shared" si="499"/>
        <v>278.00862758620696</v>
      </c>
      <c r="R2542" s="66">
        <f t="shared" si="500"/>
        <v>25.396088130000003</v>
      </c>
      <c r="S2542" s="64">
        <f t="shared" si="501"/>
        <v>150</v>
      </c>
      <c r="T2542" s="66">
        <f t="shared" si="502"/>
        <v>1626.60112413</v>
      </c>
      <c r="U2542" s="68">
        <f t="shared" si="503"/>
        <v>40.665028103250002</v>
      </c>
      <c r="V2542" s="68">
        <f t="shared" si="504"/>
        <v>467.4141161293104</v>
      </c>
      <c r="W2542" s="68">
        <f t="shared" si="505"/>
        <v>311.6094107528736</v>
      </c>
    </row>
    <row r="2543" spans="1:23" x14ac:dyDescent="0.25">
      <c r="A2543" s="1" t="s">
        <v>888</v>
      </c>
      <c r="B2543" s="1" t="s">
        <v>394</v>
      </c>
      <c r="C2543" s="1" t="s">
        <v>589</v>
      </c>
      <c r="D2543" s="1" t="s">
        <v>591</v>
      </c>
      <c r="E2543" s="1" t="s">
        <v>359</v>
      </c>
      <c r="F2543" s="62" t="str">
        <f t="shared" si="494"/>
        <v>64510</v>
      </c>
      <c r="G2543" s="255">
        <v>10620043</v>
      </c>
      <c r="H2543" s="1" t="s">
        <v>385</v>
      </c>
      <c r="I2543" s="61">
        <v>14</v>
      </c>
      <c r="J2543" s="61">
        <v>6.7</v>
      </c>
      <c r="K2543" s="61">
        <v>8.8000000000000007</v>
      </c>
      <c r="L2543" s="69">
        <f t="shared" si="495"/>
        <v>0.93799999999999994</v>
      </c>
      <c r="M2543" s="69">
        <f t="shared" si="496"/>
        <v>1.2320000000000002</v>
      </c>
      <c r="N2543" s="56">
        <f>INDEX(Rate_Chart!$A$1:$AK$127,MATCH(Data!J2543,Rate_Chart!$A$1:$A$127,0),MATCH(Data!K2543,Rate_Chart!$A$1:$AK$1,0))</f>
        <v>55.385550000000002</v>
      </c>
      <c r="O2543" s="57">
        <f t="shared" si="497"/>
        <v>775.39769999999999</v>
      </c>
      <c r="P2543" s="58">
        <f t="shared" si="498"/>
        <v>440.73381962864721</v>
      </c>
      <c r="Q2543" s="58">
        <f t="shared" si="499"/>
        <v>293.82254641909816</v>
      </c>
      <c r="R2543" s="66">
        <f t="shared" si="500"/>
        <v>13.569459750000002</v>
      </c>
      <c r="S2543" s="64">
        <f t="shared" si="501"/>
        <v>52.5</v>
      </c>
      <c r="T2543" s="66">
        <f t="shared" si="502"/>
        <v>841.46715974999995</v>
      </c>
      <c r="U2543" s="68">
        <f t="shared" si="503"/>
        <v>60.104797124999997</v>
      </c>
      <c r="V2543" s="68">
        <f t="shared" si="504"/>
        <v>478.2875102785145</v>
      </c>
      <c r="W2543" s="68">
        <f t="shared" si="505"/>
        <v>318.85834018567635</v>
      </c>
    </row>
    <row r="2544" spans="1:23" x14ac:dyDescent="0.25">
      <c r="A2544" s="1" t="s">
        <v>888</v>
      </c>
      <c r="B2544" s="1" t="s">
        <v>395</v>
      </c>
      <c r="C2544" s="1" t="s">
        <v>589</v>
      </c>
      <c r="D2544" s="1" t="s">
        <v>591</v>
      </c>
      <c r="E2544" s="1" t="s">
        <v>359</v>
      </c>
      <c r="F2544" s="62" t="str">
        <f t="shared" si="494"/>
        <v>64510</v>
      </c>
      <c r="G2544" s="255">
        <v>10620043</v>
      </c>
      <c r="H2544" s="1" t="s">
        <v>386</v>
      </c>
      <c r="I2544" s="61">
        <v>51</v>
      </c>
      <c r="J2544" s="61">
        <v>3.4</v>
      </c>
      <c r="K2544" s="61">
        <v>8.1</v>
      </c>
      <c r="L2544" s="69">
        <f t="shared" si="495"/>
        <v>1.734</v>
      </c>
      <c r="M2544" s="69">
        <f t="shared" si="496"/>
        <v>4.1309999999999993</v>
      </c>
      <c r="N2544" s="56">
        <f>INDEX(Rate_Chart!$A$1:$AK$127,MATCH(Data!J2544,Rate_Chart!$A$1:$A$127,0),MATCH(Data!K2544,Rate_Chart!$A$1:$AK$1,0))</f>
        <v>36.697125900000003</v>
      </c>
      <c r="O2544" s="57">
        <f t="shared" si="497"/>
        <v>1871.5534209000002</v>
      </c>
      <c r="P2544" s="58">
        <f t="shared" si="498"/>
        <v>417.01279431818188</v>
      </c>
      <c r="Q2544" s="58">
        <f t="shared" si="499"/>
        <v>278.00852954545456</v>
      </c>
      <c r="R2544" s="66">
        <f t="shared" si="500"/>
        <v>32.75218486575001</v>
      </c>
      <c r="S2544" s="64">
        <f t="shared" si="501"/>
        <v>191.25</v>
      </c>
      <c r="T2544" s="66">
        <f t="shared" si="502"/>
        <v>2095.5556057657504</v>
      </c>
      <c r="U2544" s="68">
        <f t="shared" si="503"/>
        <v>41.08932560325001</v>
      </c>
      <c r="V2544" s="68">
        <f t="shared" si="504"/>
        <v>466.92415458238651</v>
      </c>
      <c r="W2544" s="68">
        <f t="shared" si="505"/>
        <v>311.28276972159102</v>
      </c>
    </row>
    <row r="2545" spans="1:23" x14ac:dyDescent="0.25">
      <c r="A2545" s="1" t="s">
        <v>919</v>
      </c>
      <c r="B2545" s="1" t="s">
        <v>394</v>
      </c>
      <c r="C2545" s="1" t="s">
        <v>589</v>
      </c>
      <c r="D2545" s="1" t="s">
        <v>591</v>
      </c>
      <c r="E2545" s="1" t="s">
        <v>359</v>
      </c>
      <c r="F2545" s="62" t="str">
        <f t="shared" si="494"/>
        <v>64510</v>
      </c>
      <c r="G2545" s="255">
        <v>10620043</v>
      </c>
      <c r="H2545" s="1" t="s">
        <v>385</v>
      </c>
      <c r="I2545" s="61">
        <v>14</v>
      </c>
      <c r="J2545" s="61">
        <v>6.3</v>
      </c>
      <c r="K2545" s="61">
        <v>8.8000000000000007</v>
      </c>
      <c r="L2545" s="69">
        <f t="shared" si="495"/>
        <v>0.88200000000000001</v>
      </c>
      <c r="M2545" s="69">
        <f t="shared" si="496"/>
        <v>1.2320000000000002</v>
      </c>
      <c r="N2545" s="56">
        <f>INDEX(Rate_Chart!$A$1:$AK$127,MATCH(Data!J2545,Rate_Chart!$A$1:$A$127,0),MATCH(Data!K2545,Rate_Chart!$A$1:$AK$1,0))</f>
        <v>52.078949999999999</v>
      </c>
      <c r="O2545" s="57">
        <f t="shared" si="497"/>
        <v>729.10529999999994</v>
      </c>
      <c r="P2545" s="58">
        <f t="shared" si="498"/>
        <v>428.04616438356163</v>
      </c>
      <c r="Q2545" s="58">
        <f t="shared" si="499"/>
        <v>285.36410958904111</v>
      </c>
      <c r="R2545" s="66">
        <f t="shared" si="500"/>
        <v>12.75934275</v>
      </c>
      <c r="S2545" s="64">
        <f t="shared" si="501"/>
        <v>52.5</v>
      </c>
      <c r="T2545" s="66">
        <f t="shared" si="502"/>
        <v>794.36464274999992</v>
      </c>
      <c r="U2545" s="68">
        <f t="shared" si="503"/>
        <v>56.740331624999996</v>
      </c>
      <c r="V2545" s="68">
        <f t="shared" si="504"/>
        <v>466.35889006849311</v>
      </c>
      <c r="W2545" s="68">
        <f t="shared" si="505"/>
        <v>310.90592671232872</v>
      </c>
    </row>
    <row r="2546" spans="1:23" x14ac:dyDescent="0.25">
      <c r="A2546" s="1" t="s">
        <v>919</v>
      </c>
      <c r="B2546" s="1" t="s">
        <v>394</v>
      </c>
      <c r="C2546" s="1" t="s">
        <v>589</v>
      </c>
      <c r="D2546" s="1" t="s">
        <v>591</v>
      </c>
      <c r="E2546" s="1" t="s">
        <v>359</v>
      </c>
      <c r="F2546" s="62" t="str">
        <f t="shared" si="494"/>
        <v>64510</v>
      </c>
      <c r="G2546" s="255">
        <v>10620043</v>
      </c>
      <c r="H2546" s="1" t="s">
        <v>386</v>
      </c>
      <c r="I2546" s="61">
        <v>39</v>
      </c>
      <c r="J2546" s="61">
        <v>3.4</v>
      </c>
      <c r="K2546" s="61">
        <v>8.1</v>
      </c>
      <c r="L2546" s="69">
        <f t="shared" si="495"/>
        <v>1.3259999999999998</v>
      </c>
      <c r="M2546" s="69">
        <f t="shared" si="496"/>
        <v>3.1589999999999998</v>
      </c>
      <c r="N2546" s="56">
        <f>INDEX(Rate_Chart!$A$1:$AK$127,MATCH(Data!J2546,Rate_Chart!$A$1:$A$127,0),MATCH(Data!K2546,Rate_Chart!$A$1:$AK$1,0))</f>
        <v>36.697125900000003</v>
      </c>
      <c r="O2546" s="57">
        <f t="shared" si="497"/>
        <v>1431.1879101000002</v>
      </c>
      <c r="P2546" s="58">
        <f t="shared" si="498"/>
        <v>417.01279431818188</v>
      </c>
      <c r="Q2546" s="58">
        <f t="shared" si="499"/>
        <v>278.00852954545456</v>
      </c>
      <c r="R2546" s="66">
        <f t="shared" si="500"/>
        <v>25.045788426750004</v>
      </c>
      <c r="S2546" s="64">
        <f t="shared" si="501"/>
        <v>146.25</v>
      </c>
      <c r="T2546" s="66">
        <f t="shared" si="502"/>
        <v>1602.4836985267502</v>
      </c>
      <c r="U2546" s="68">
        <f t="shared" si="503"/>
        <v>41.089325603250003</v>
      </c>
      <c r="V2546" s="68">
        <f t="shared" si="504"/>
        <v>466.92415458238645</v>
      </c>
      <c r="W2546" s="68">
        <f t="shared" si="505"/>
        <v>311.28276972159097</v>
      </c>
    </row>
    <row r="2547" spans="1:23" x14ac:dyDescent="0.25">
      <c r="A2547" s="1" t="s">
        <v>919</v>
      </c>
      <c r="B2547" s="1" t="s">
        <v>395</v>
      </c>
      <c r="C2547" s="1" t="s">
        <v>589</v>
      </c>
      <c r="D2547" s="1" t="s">
        <v>591</v>
      </c>
      <c r="E2547" s="1" t="s">
        <v>359</v>
      </c>
      <c r="F2547" s="62" t="str">
        <f t="shared" si="494"/>
        <v>64510</v>
      </c>
      <c r="G2547" s="255">
        <v>10620043</v>
      </c>
      <c r="H2547" s="1" t="s">
        <v>385</v>
      </c>
      <c r="I2547" s="61">
        <v>8</v>
      </c>
      <c r="J2547" s="61">
        <v>6.8</v>
      </c>
      <c r="K2547" s="61">
        <v>8.8000000000000007</v>
      </c>
      <c r="L2547" s="69">
        <f t="shared" si="495"/>
        <v>0.54400000000000004</v>
      </c>
      <c r="M2547" s="69">
        <f t="shared" si="496"/>
        <v>0.70400000000000007</v>
      </c>
      <c r="N2547" s="56">
        <f>INDEX(Rate_Chart!$A$1:$AK$127,MATCH(Data!J2547,Rate_Chart!$A$1:$A$127,0),MATCH(Data!K2547,Rate_Chart!$A$1:$AK$1,0))</f>
        <v>56.212200000000003</v>
      </c>
      <c r="O2547" s="57">
        <f t="shared" si="497"/>
        <v>449.69760000000002</v>
      </c>
      <c r="P2547" s="58">
        <f t="shared" si="498"/>
        <v>443.78052631578947</v>
      </c>
      <c r="Q2547" s="58">
        <f t="shared" si="499"/>
        <v>295.8536842105263</v>
      </c>
      <c r="R2547" s="66">
        <f t="shared" si="500"/>
        <v>7.869708000000001</v>
      </c>
      <c r="S2547" s="64">
        <f t="shared" si="501"/>
        <v>30</v>
      </c>
      <c r="T2547" s="66">
        <f t="shared" si="502"/>
        <v>487.56730800000003</v>
      </c>
      <c r="U2547" s="68">
        <f t="shared" si="503"/>
        <v>60.945913500000003</v>
      </c>
      <c r="V2547" s="68">
        <f t="shared" si="504"/>
        <v>481.15194868421054</v>
      </c>
      <c r="W2547" s="68">
        <f t="shared" si="505"/>
        <v>320.76796578947369</v>
      </c>
    </row>
    <row r="2548" spans="1:23" x14ac:dyDescent="0.25">
      <c r="A2548" s="1" t="s">
        <v>919</v>
      </c>
      <c r="B2548" s="1" t="s">
        <v>395</v>
      </c>
      <c r="C2548" s="1" t="s">
        <v>589</v>
      </c>
      <c r="D2548" s="1" t="s">
        <v>591</v>
      </c>
      <c r="E2548" s="1" t="s">
        <v>359</v>
      </c>
      <c r="F2548" s="62" t="str">
        <f t="shared" si="494"/>
        <v>64510</v>
      </c>
      <c r="G2548" s="255">
        <v>10620043</v>
      </c>
      <c r="H2548" s="1" t="s">
        <v>386</v>
      </c>
      <c r="I2548" s="61">
        <v>31</v>
      </c>
      <c r="J2548" s="61">
        <v>3.5</v>
      </c>
      <c r="K2548" s="61">
        <v>8.1</v>
      </c>
      <c r="L2548" s="69">
        <f t="shared" si="495"/>
        <v>1.085</v>
      </c>
      <c r="M2548" s="69">
        <f t="shared" si="496"/>
        <v>2.5110000000000001</v>
      </c>
      <c r="N2548" s="56">
        <f>INDEX(Rate_Chart!$A$1:$AK$127,MATCH(Data!J2548,Rate_Chart!$A$1:$A$127,0),MATCH(Data!K2548,Rate_Chart!$A$1:$AK$1,0))</f>
        <v>37.114125900000005</v>
      </c>
      <c r="O2548" s="57">
        <f t="shared" si="497"/>
        <v>1150.5379029000001</v>
      </c>
      <c r="P2548" s="58">
        <f t="shared" si="498"/>
        <v>417.01265056179784</v>
      </c>
      <c r="Q2548" s="58">
        <f t="shared" si="499"/>
        <v>278.00843370786521</v>
      </c>
      <c r="R2548" s="66">
        <f t="shared" si="500"/>
        <v>20.134413300750001</v>
      </c>
      <c r="S2548" s="64">
        <f t="shared" si="501"/>
        <v>116.25</v>
      </c>
      <c r="T2548" s="66">
        <f t="shared" si="502"/>
        <v>1286.9223162007502</v>
      </c>
      <c r="U2548" s="68">
        <f t="shared" si="503"/>
        <v>41.513623103250005</v>
      </c>
      <c r="V2548" s="68">
        <f t="shared" si="504"/>
        <v>466.44520340730344</v>
      </c>
      <c r="W2548" s="68">
        <f t="shared" si="505"/>
        <v>310.96346893820231</v>
      </c>
    </row>
    <row r="2549" spans="1:23" x14ac:dyDescent="0.25">
      <c r="A2549" s="1" t="s">
        <v>920</v>
      </c>
      <c r="B2549" s="1" t="s">
        <v>394</v>
      </c>
      <c r="C2549" s="1" t="s">
        <v>589</v>
      </c>
      <c r="D2549" s="1" t="s">
        <v>591</v>
      </c>
      <c r="E2549" s="1" t="s">
        <v>359</v>
      </c>
      <c r="F2549" s="62" t="str">
        <f t="shared" si="494"/>
        <v>64510</v>
      </c>
      <c r="G2549" s="255">
        <v>10620043</v>
      </c>
      <c r="H2549" s="1" t="s">
        <v>385</v>
      </c>
      <c r="I2549" s="61">
        <v>22</v>
      </c>
      <c r="J2549" s="61">
        <v>6.3</v>
      </c>
      <c r="K2549" s="61">
        <v>8.8000000000000007</v>
      </c>
      <c r="L2549" s="69">
        <f t="shared" si="495"/>
        <v>1.3859999999999999</v>
      </c>
      <c r="M2549" s="69">
        <f t="shared" si="496"/>
        <v>1.9360000000000002</v>
      </c>
      <c r="N2549" s="56">
        <f>INDEX(Rate_Chart!$A$1:$AK$127,MATCH(Data!J2549,Rate_Chart!$A$1:$A$127,0),MATCH(Data!K2549,Rate_Chart!$A$1:$AK$1,0))</f>
        <v>52.078949999999999</v>
      </c>
      <c r="O2549" s="57">
        <f t="shared" si="497"/>
        <v>1145.7368999999999</v>
      </c>
      <c r="P2549" s="58">
        <f t="shared" si="498"/>
        <v>428.04616438356163</v>
      </c>
      <c r="Q2549" s="58">
        <f t="shared" si="499"/>
        <v>285.36410958904111</v>
      </c>
      <c r="R2549" s="66">
        <f t="shared" si="500"/>
        <v>20.05039575</v>
      </c>
      <c r="S2549" s="64">
        <f t="shared" si="501"/>
        <v>82.5</v>
      </c>
      <c r="T2549" s="66">
        <f t="shared" si="502"/>
        <v>1248.2872957499999</v>
      </c>
      <c r="U2549" s="68">
        <f t="shared" si="503"/>
        <v>56.740331624999996</v>
      </c>
      <c r="V2549" s="68">
        <f t="shared" si="504"/>
        <v>466.35889006849311</v>
      </c>
      <c r="W2549" s="68">
        <f t="shared" si="505"/>
        <v>310.90592671232872</v>
      </c>
    </row>
    <row r="2550" spans="1:23" x14ac:dyDescent="0.25">
      <c r="A2550" s="1" t="s">
        <v>920</v>
      </c>
      <c r="B2550" s="1" t="s">
        <v>394</v>
      </c>
      <c r="C2550" s="1" t="s">
        <v>589</v>
      </c>
      <c r="D2550" s="1" t="s">
        <v>591</v>
      </c>
      <c r="E2550" s="1" t="s">
        <v>359</v>
      </c>
      <c r="F2550" s="62" t="str">
        <f t="shared" si="494"/>
        <v>64510</v>
      </c>
      <c r="G2550" s="255">
        <v>10620043</v>
      </c>
      <c r="H2550" s="1" t="s">
        <v>386</v>
      </c>
      <c r="I2550" s="61">
        <v>40</v>
      </c>
      <c r="J2550" s="61">
        <v>3.2</v>
      </c>
      <c r="K2550" s="61">
        <v>8</v>
      </c>
      <c r="L2550" s="69">
        <f t="shared" si="495"/>
        <v>1.28</v>
      </c>
      <c r="M2550" s="69">
        <f t="shared" si="496"/>
        <v>3.2</v>
      </c>
      <c r="N2550" s="56">
        <f>INDEX(Rate_Chart!$A$1:$AK$127,MATCH(Data!J2550,Rate_Chart!$A$1:$A$127,0),MATCH(Data!K2550,Rate_Chart!$A$1:$AK$1,0))</f>
        <v>35.585112000000002</v>
      </c>
      <c r="O2550" s="57">
        <f t="shared" si="497"/>
        <v>1423.4044800000001</v>
      </c>
      <c r="P2550" s="58">
        <f t="shared" si="498"/>
        <v>417.01303124999998</v>
      </c>
      <c r="Q2550" s="58">
        <f t="shared" si="499"/>
        <v>278.00868750000001</v>
      </c>
      <c r="R2550" s="66">
        <f t="shared" si="500"/>
        <v>24.909578400000004</v>
      </c>
      <c r="S2550" s="64">
        <f t="shared" si="501"/>
        <v>150</v>
      </c>
      <c r="T2550" s="66">
        <f t="shared" si="502"/>
        <v>1598.3140584000002</v>
      </c>
      <c r="U2550" s="68">
        <f t="shared" si="503"/>
        <v>39.957851460000008</v>
      </c>
      <c r="V2550" s="68">
        <f t="shared" si="504"/>
        <v>468.25607179687501</v>
      </c>
      <c r="W2550" s="68">
        <f t="shared" si="505"/>
        <v>312.17071453124998</v>
      </c>
    </row>
    <row r="2551" spans="1:23" x14ac:dyDescent="0.25">
      <c r="A2551" s="1" t="s">
        <v>920</v>
      </c>
      <c r="B2551" s="1" t="s">
        <v>395</v>
      </c>
      <c r="C2551" s="1" t="s">
        <v>589</v>
      </c>
      <c r="D2551" s="1" t="s">
        <v>591</v>
      </c>
      <c r="E2551" s="1" t="s">
        <v>359</v>
      </c>
      <c r="F2551" s="62" t="str">
        <f t="shared" si="494"/>
        <v>64510</v>
      </c>
      <c r="G2551" s="255">
        <v>10620043</v>
      </c>
      <c r="H2551" s="1" t="s">
        <v>385</v>
      </c>
      <c r="I2551" s="61">
        <v>12</v>
      </c>
      <c r="J2551" s="61">
        <v>6.3</v>
      </c>
      <c r="K2551" s="61">
        <v>8.8000000000000007</v>
      </c>
      <c r="L2551" s="69">
        <f t="shared" si="495"/>
        <v>0.75599999999999989</v>
      </c>
      <c r="M2551" s="69">
        <f t="shared" si="496"/>
        <v>1.056</v>
      </c>
      <c r="N2551" s="56">
        <f>INDEX(Rate_Chart!$A$1:$AK$127,MATCH(Data!J2551,Rate_Chart!$A$1:$A$127,0),MATCH(Data!K2551,Rate_Chart!$A$1:$AK$1,0))</f>
        <v>52.078949999999999</v>
      </c>
      <c r="O2551" s="57">
        <f t="shared" si="497"/>
        <v>624.94740000000002</v>
      </c>
      <c r="P2551" s="58">
        <f t="shared" si="498"/>
        <v>428.04616438356163</v>
      </c>
      <c r="Q2551" s="58">
        <f t="shared" si="499"/>
        <v>285.36410958904111</v>
      </c>
      <c r="R2551" s="66">
        <f t="shared" si="500"/>
        <v>10.936579500000001</v>
      </c>
      <c r="S2551" s="64">
        <f t="shared" si="501"/>
        <v>45</v>
      </c>
      <c r="T2551" s="66">
        <f t="shared" si="502"/>
        <v>680.88397950000001</v>
      </c>
      <c r="U2551" s="68">
        <f t="shared" si="503"/>
        <v>56.740331625000003</v>
      </c>
      <c r="V2551" s="68">
        <f t="shared" si="504"/>
        <v>466.35889006849317</v>
      </c>
      <c r="W2551" s="68">
        <f t="shared" si="505"/>
        <v>310.90592671232878</v>
      </c>
    </row>
    <row r="2552" spans="1:23" x14ac:dyDescent="0.25">
      <c r="A2552" s="1" t="s">
        <v>920</v>
      </c>
      <c r="B2552" s="1" t="s">
        <v>395</v>
      </c>
      <c r="C2552" s="1" t="s">
        <v>589</v>
      </c>
      <c r="D2552" s="1" t="s">
        <v>591</v>
      </c>
      <c r="E2552" s="1" t="s">
        <v>359</v>
      </c>
      <c r="F2552" s="62" t="str">
        <f t="shared" si="494"/>
        <v>64510</v>
      </c>
      <c r="G2552" s="255">
        <v>10620043</v>
      </c>
      <c r="H2552" s="1" t="s">
        <v>386</v>
      </c>
      <c r="I2552" s="61">
        <v>40</v>
      </c>
      <c r="J2552" s="61">
        <v>3.3</v>
      </c>
      <c r="K2552" s="61">
        <v>8.1</v>
      </c>
      <c r="L2552" s="69">
        <f t="shared" si="495"/>
        <v>1.32</v>
      </c>
      <c r="M2552" s="69">
        <f t="shared" si="496"/>
        <v>3.24</v>
      </c>
      <c r="N2552" s="56">
        <f>INDEX(Rate_Chart!$A$1:$AK$127,MATCH(Data!J2552,Rate_Chart!$A$1:$A$127,0),MATCH(Data!K2552,Rate_Chart!$A$1:$AK$1,0))</f>
        <v>36.280125900000002</v>
      </c>
      <c r="O2552" s="57">
        <f t="shared" si="497"/>
        <v>1451.2050360000001</v>
      </c>
      <c r="P2552" s="58">
        <f t="shared" si="498"/>
        <v>417.0129413793104</v>
      </c>
      <c r="Q2552" s="58">
        <f t="shared" si="499"/>
        <v>278.00862758620696</v>
      </c>
      <c r="R2552" s="66">
        <f t="shared" si="500"/>
        <v>25.396088130000003</v>
      </c>
      <c r="S2552" s="64">
        <f t="shared" si="501"/>
        <v>150</v>
      </c>
      <c r="T2552" s="66">
        <f t="shared" si="502"/>
        <v>1626.60112413</v>
      </c>
      <c r="U2552" s="68">
        <f t="shared" si="503"/>
        <v>40.665028103250002</v>
      </c>
      <c r="V2552" s="68">
        <f t="shared" si="504"/>
        <v>467.4141161293104</v>
      </c>
      <c r="W2552" s="68">
        <f t="shared" si="505"/>
        <v>311.6094107528736</v>
      </c>
    </row>
    <row r="2553" spans="1:23" x14ac:dyDescent="0.25">
      <c r="A2553" s="1" t="s">
        <v>922</v>
      </c>
      <c r="B2553" s="1" t="s">
        <v>394</v>
      </c>
      <c r="C2553" s="1" t="s">
        <v>589</v>
      </c>
      <c r="D2553" s="1" t="s">
        <v>591</v>
      </c>
      <c r="E2553" s="1" t="s">
        <v>359</v>
      </c>
      <c r="F2553" s="62" t="str">
        <f t="shared" si="494"/>
        <v>64510</v>
      </c>
      <c r="G2553" s="255">
        <v>10620043</v>
      </c>
      <c r="H2553" s="1" t="s">
        <v>385</v>
      </c>
      <c r="I2553" s="61">
        <v>16</v>
      </c>
      <c r="J2553" s="61">
        <v>6.3</v>
      </c>
      <c r="K2553" s="61">
        <v>8.8000000000000007</v>
      </c>
      <c r="L2553" s="69">
        <f t="shared" si="495"/>
        <v>1.008</v>
      </c>
      <c r="M2553" s="69">
        <f t="shared" si="496"/>
        <v>1.4080000000000001</v>
      </c>
      <c r="N2553" s="56">
        <f>INDEX(Rate_Chart!$A$1:$AK$127,MATCH(Data!J2553,Rate_Chart!$A$1:$A$127,0),MATCH(Data!K2553,Rate_Chart!$A$1:$AK$1,0))</f>
        <v>52.078949999999999</v>
      </c>
      <c r="O2553" s="57">
        <f t="shared" si="497"/>
        <v>833.26319999999998</v>
      </c>
      <c r="P2553" s="58">
        <f t="shared" si="498"/>
        <v>428.04616438356163</v>
      </c>
      <c r="Q2553" s="58">
        <f t="shared" si="499"/>
        <v>285.36410958904111</v>
      </c>
      <c r="R2553" s="66">
        <f t="shared" si="500"/>
        <v>14.582106000000001</v>
      </c>
      <c r="S2553" s="64">
        <f t="shared" si="501"/>
        <v>60</v>
      </c>
      <c r="T2553" s="66">
        <f t="shared" si="502"/>
        <v>907.84530599999994</v>
      </c>
      <c r="U2553" s="68">
        <f t="shared" si="503"/>
        <v>56.740331624999996</v>
      </c>
      <c r="V2553" s="68">
        <f t="shared" si="504"/>
        <v>466.35889006849311</v>
      </c>
      <c r="W2553" s="68">
        <f t="shared" si="505"/>
        <v>310.90592671232872</v>
      </c>
    </row>
    <row r="2554" spans="1:23" x14ac:dyDescent="0.25">
      <c r="A2554" s="1" t="s">
        <v>922</v>
      </c>
      <c r="B2554" s="1" t="s">
        <v>394</v>
      </c>
      <c r="C2554" s="1" t="s">
        <v>589</v>
      </c>
      <c r="D2554" s="1" t="s">
        <v>591</v>
      </c>
      <c r="E2554" s="1" t="s">
        <v>359</v>
      </c>
      <c r="F2554" s="62" t="str">
        <f t="shared" si="494"/>
        <v>64510</v>
      </c>
      <c r="G2554" s="255">
        <v>10620043</v>
      </c>
      <c r="H2554" s="1" t="s">
        <v>386</v>
      </c>
      <c r="I2554" s="61">
        <v>40</v>
      </c>
      <c r="J2554" s="61">
        <v>3.6</v>
      </c>
      <c r="K2554" s="61">
        <v>8</v>
      </c>
      <c r="L2554" s="69">
        <f t="shared" si="495"/>
        <v>1.44</v>
      </c>
      <c r="M2554" s="69">
        <f t="shared" si="496"/>
        <v>3.2</v>
      </c>
      <c r="N2554" s="56">
        <f>INDEX(Rate_Chart!$A$1:$AK$127,MATCH(Data!J2554,Rate_Chart!$A$1:$A$127,0),MATCH(Data!K2554,Rate_Chart!$A$1:$AK$1,0))</f>
        <v>37.253112000000009</v>
      </c>
      <c r="O2554" s="57">
        <f t="shared" si="497"/>
        <v>1490.1244800000004</v>
      </c>
      <c r="P2554" s="58">
        <f t="shared" si="498"/>
        <v>417.01244776119404</v>
      </c>
      <c r="Q2554" s="58">
        <f t="shared" si="499"/>
        <v>278.00829850746271</v>
      </c>
      <c r="R2554" s="66">
        <f t="shared" si="500"/>
        <v>26.077178400000008</v>
      </c>
      <c r="S2554" s="64">
        <f t="shared" si="501"/>
        <v>150</v>
      </c>
      <c r="T2554" s="66">
        <f t="shared" si="502"/>
        <v>1666.2016584000005</v>
      </c>
      <c r="U2554" s="68">
        <f t="shared" si="503"/>
        <v>41.655041460000014</v>
      </c>
      <c r="V2554" s="68">
        <f t="shared" si="504"/>
        <v>466.2877775373135</v>
      </c>
      <c r="W2554" s="68">
        <f t="shared" si="505"/>
        <v>310.85851835820898</v>
      </c>
    </row>
    <row r="2555" spans="1:23" x14ac:dyDescent="0.25">
      <c r="A2555" s="1" t="s">
        <v>922</v>
      </c>
      <c r="B2555" s="1" t="s">
        <v>395</v>
      </c>
      <c r="C2555" s="1" t="s">
        <v>589</v>
      </c>
      <c r="D2555" s="1" t="s">
        <v>591</v>
      </c>
      <c r="E2555" s="1" t="s">
        <v>359</v>
      </c>
      <c r="F2555" s="62" t="str">
        <f t="shared" si="494"/>
        <v>64510</v>
      </c>
      <c r="G2555" s="255">
        <v>10620043</v>
      </c>
      <c r="H2555" s="1" t="s">
        <v>385</v>
      </c>
      <c r="I2555" s="61">
        <v>6</v>
      </c>
      <c r="J2555" s="61">
        <v>6.7</v>
      </c>
      <c r="K2555" s="61">
        <v>8.6</v>
      </c>
      <c r="L2555" s="69">
        <f t="shared" si="495"/>
        <v>0.40200000000000002</v>
      </c>
      <c r="M2555" s="69">
        <f t="shared" si="496"/>
        <v>0.5159999999999999</v>
      </c>
      <c r="N2555" s="56">
        <f>INDEX(Rate_Chart!$A$1:$AK$127,MATCH(Data!J2555,Rate_Chart!$A$1:$A$127,0),MATCH(Data!K2555,Rate_Chart!$A$1:$AK$1,0))</f>
        <v>54.826099999999997</v>
      </c>
      <c r="O2555" s="57">
        <f t="shared" si="497"/>
        <v>328.95659999999998</v>
      </c>
      <c r="P2555" s="58">
        <f t="shared" si="498"/>
        <v>440.96058981233244</v>
      </c>
      <c r="Q2555" s="58">
        <f t="shared" si="499"/>
        <v>293.97372654155498</v>
      </c>
      <c r="R2555" s="66">
        <f t="shared" si="500"/>
        <v>5.7567405000000003</v>
      </c>
      <c r="S2555" s="64">
        <f t="shared" si="501"/>
        <v>22.5</v>
      </c>
      <c r="T2555" s="66">
        <f t="shared" si="502"/>
        <v>357.21334049999996</v>
      </c>
      <c r="U2555" s="68">
        <f t="shared" si="503"/>
        <v>59.535556749999991</v>
      </c>
      <c r="V2555" s="68">
        <f t="shared" si="504"/>
        <v>478.8382580428954</v>
      </c>
      <c r="W2555" s="68">
        <f t="shared" si="505"/>
        <v>319.22550536193029</v>
      </c>
    </row>
    <row r="2556" spans="1:23" x14ac:dyDescent="0.25">
      <c r="A2556" s="1" t="s">
        <v>922</v>
      </c>
      <c r="B2556" s="1" t="s">
        <v>395</v>
      </c>
      <c r="C2556" s="1" t="s">
        <v>589</v>
      </c>
      <c r="D2556" s="1" t="s">
        <v>591</v>
      </c>
      <c r="E2556" s="1" t="s">
        <v>359</v>
      </c>
      <c r="F2556" s="62" t="str">
        <f t="shared" si="494"/>
        <v>64510</v>
      </c>
      <c r="G2556" s="255">
        <v>10620043</v>
      </c>
      <c r="H2556" s="1" t="s">
        <v>386</v>
      </c>
      <c r="I2556" s="61">
        <v>40</v>
      </c>
      <c r="J2556" s="61">
        <v>3.2</v>
      </c>
      <c r="K2556" s="61">
        <v>8</v>
      </c>
      <c r="L2556" s="69">
        <f t="shared" si="495"/>
        <v>1.28</v>
      </c>
      <c r="M2556" s="69">
        <f t="shared" si="496"/>
        <v>3.2</v>
      </c>
      <c r="N2556" s="56">
        <f>INDEX(Rate_Chart!$A$1:$AK$127,MATCH(Data!J2556,Rate_Chart!$A$1:$A$127,0),MATCH(Data!K2556,Rate_Chart!$A$1:$AK$1,0))</f>
        <v>35.585112000000002</v>
      </c>
      <c r="O2556" s="57">
        <f t="shared" si="497"/>
        <v>1423.4044800000001</v>
      </c>
      <c r="P2556" s="58">
        <f t="shared" si="498"/>
        <v>417.01303124999998</v>
      </c>
      <c r="Q2556" s="58">
        <f t="shared" si="499"/>
        <v>278.00868750000001</v>
      </c>
      <c r="R2556" s="66">
        <f t="shared" si="500"/>
        <v>24.909578400000004</v>
      </c>
      <c r="S2556" s="64">
        <f t="shared" si="501"/>
        <v>150</v>
      </c>
      <c r="T2556" s="66">
        <f t="shared" si="502"/>
        <v>1598.3140584000002</v>
      </c>
      <c r="U2556" s="68">
        <f t="shared" si="503"/>
        <v>39.957851460000008</v>
      </c>
      <c r="V2556" s="68">
        <f t="shared" si="504"/>
        <v>468.25607179687501</v>
      </c>
      <c r="W2556" s="68">
        <f t="shared" si="505"/>
        <v>312.17071453124998</v>
      </c>
    </row>
    <row r="2557" spans="1:23" x14ac:dyDescent="0.25">
      <c r="A2557" s="1" t="s">
        <v>923</v>
      </c>
      <c r="B2557" s="1" t="s">
        <v>394</v>
      </c>
      <c r="C2557" s="1" t="s">
        <v>589</v>
      </c>
      <c r="D2557" s="1" t="s">
        <v>591</v>
      </c>
      <c r="E2557" s="1" t="s">
        <v>359</v>
      </c>
      <c r="F2557" s="62" t="str">
        <f t="shared" si="494"/>
        <v>64510</v>
      </c>
      <c r="G2557" s="255">
        <v>10620043</v>
      </c>
      <c r="H2557" s="1" t="s">
        <v>385</v>
      </c>
      <c r="I2557" s="61">
        <v>9</v>
      </c>
      <c r="J2557" s="61">
        <v>6</v>
      </c>
      <c r="K2557" s="61">
        <v>8.6</v>
      </c>
      <c r="L2557" s="69">
        <f t="shared" si="495"/>
        <v>0.54</v>
      </c>
      <c r="M2557" s="69">
        <f t="shared" si="496"/>
        <v>0.77399999999999991</v>
      </c>
      <c r="N2557" s="56">
        <f>INDEX(Rate_Chart!$A$1:$AK$127,MATCH(Data!J2557,Rate_Chart!$A$1:$A$127,0),MATCH(Data!K2557,Rate_Chart!$A$1:$AK$1,0))</f>
        <v>49.097999999999999</v>
      </c>
      <c r="O2557" s="57">
        <f t="shared" si="497"/>
        <v>441.88200000000001</v>
      </c>
      <c r="P2557" s="58">
        <f t="shared" si="498"/>
        <v>418.44886363636368</v>
      </c>
      <c r="Q2557" s="58">
        <f t="shared" si="499"/>
        <v>278.96590909090912</v>
      </c>
      <c r="R2557" s="66">
        <f t="shared" si="500"/>
        <v>7.7329350000000012</v>
      </c>
      <c r="S2557" s="64">
        <f t="shared" si="501"/>
        <v>33.75</v>
      </c>
      <c r="T2557" s="66">
        <f t="shared" si="502"/>
        <v>483.364935</v>
      </c>
      <c r="U2557" s="68">
        <f t="shared" si="503"/>
        <v>53.707214999999998</v>
      </c>
      <c r="V2557" s="68">
        <f t="shared" si="504"/>
        <v>457.7319460227273</v>
      </c>
      <c r="W2557" s="68">
        <f t="shared" si="505"/>
        <v>305.15463068181822</v>
      </c>
    </row>
    <row r="2558" spans="1:23" x14ac:dyDescent="0.25">
      <c r="A2558" s="1" t="s">
        <v>923</v>
      </c>
      <c r="B2558" s="1" t="s">
        <v>394</v>
      </c>
      <c r="C2558" s="1" t="s">
        <v>589</v>
      </c>
      <c r="D2558" s="1" t="s">
        <v>591</v>
      </c>
      <c r="E2558" s="1" t="s">
        <v>359</v>
      </c>
      <c r="F2558" s="62" t="str">
        <f t="shared" si="494"/>
        <v>64510</v>
      </c>
      <c r="G2558" s="255">
        <v>10620043</v>
      </c>
      <c r="H2558" s="1" t="s">
        <v>386</v>
      </c>
      <c r="I2558" s="61">
        <v>33</v>
      </c>
      <c r="J2558" s="61">
        <v>3.6</v>
      </c>
      <c r="K2558" s="61">
        <v>8</v>
      </c>
      <c r="L2558" s="69">
        <f t="shared" si="495"/>
        <v>1.1879999999999999</v>
      </c>
      <c r="M2558" s="69">
        <f t="shared" si="496"/>
        <v>2.64</v>
      </c>
      <c r="N2558" s="56">
        <f>INDEX(Rate_Chart!$A$1:$AK$127,MATCH(Data!J2558,Rate_Chart!$A$1:$A$127,0),MATCH(Data!K2558,Rate_Chart!$A$1:$AK$1,0))</f>
        <v>37.253112000000009</v>
      </c>
      <c r="O2558" s="57">
        <f t="shared" si="497"/>
        <v>1229.3526960000004</v>
      </c>
      <c r="P2558" s="58">
        <f t="shared" si="498"/>
        <v>417.01244776119404</v>
      </c>
      <c r="Q2558" s="58">
        <f t="shared" si="499"/>
        <v>278.00829850746271</v>
      </c>
      <c r="R2558" s="66">
        <f t="shared" si="500"/>
        <v>21.513672180000007</v>
      </c>
      <c r="S2558" s="64">
        <f t="shared" si="501"/>
        <v>123.75</v>
      </c>
      <c r="T2558" s="66">
        <f t="shared" si="502"/>
        <v>1374.6163681800003</v>
      </c>
      <c r="U2558" s="68">
        <f t="shared" si="503"/>
        <v>41.655041460000007</v>
      </c>
      <c r="V2558" s="68">
        <f t="shared" si="504"/>
        <v>466.28777753731345</v>
      </c>
      <c r="W2558" s="68">
        <f t="shared" si="505"/>
        <v>310.85851835820898</v>
      </c>
    </row>
    <row r="2559" spans="1:23" x14ac:dyDescent="0.25">
      <c r="A2559" s="1" t="s">
        <v>923</v>
      </c>
      <c r="B2559" s="1" t="s">
        <v>395</v>
      </c>
      <c r="C2559" s="1" t="s">
        <v>589</v>
      </c>
      <c r="D2559" s="1" t="s">
        <v>591</v>
      </c>
      <c r="E2559" s="1" t="s">
        <v>359</v>
      </c>
      <c r="F2559" s="62" t="str">
        <f t="shared" si="494"/>
        <v>64510</v>
      </c>
      <c r="G2559" s="255">
        <v>10620043</v>
      </c>
      <c r="H2559" s="1" t="s">
        <v>385</v>
      </c>
      <c r="I2559" s="61">
        <v>7</v>
      </c>
      <c r="J2559" s="61">
        <v>6.8</v>
      </c>
      <c r="K2559" s="61">
        <v>8.8000000000000007</v>
      </c>
      <c r="L2559" s="69">
        <f t="shared" si="495"/>
        <v>0.47600000000000003</v>
      </c>
      <c r="M2559" s="69">
        <f t="shared" si="496"/>
        <v>0.6160000000000001</v>
      </c>
      <c r="N2559" s="56">
        <f>INDEX(Rate_Chart!$A$1:$AK$127,MATCH(Data!J2559,Rate_Chart!$A$1:$A$127,0),MATCH(Data!K2559,Rate_Chart!$A$1:$AK$1,0))</f>
        <v>56.212200000000003</v>
      </c>
      <c r="O2559" s="57">
        <f t="shared" si="497"/>
        <v>393.48540000000003</v>
      </c>
      <c r="P2559" s="58">
        <f t="shared" si="498"/>
        <v>443.78052631578947</v>
      </c>
      <c r="Q2559" s="58">
        <f t="shared" si="499"/>
        <v>295.8536842105263</v>
      </c>
      <c r="R2559" s="66">
        <f t="shared" si="500"/>
        <v>6.8859945000000007</v>
      </c>
      <c r="S2559" s="64">
        <f t="shared" si="501"/>
        <v>26.25</v>
      </c>
      <c r="T2559" s="66">
        <f t="shared" si="502"/>
        <v>426.62139450000001</v>
      </c>
      <c r="U2559" s="68">
        <f t="shared" si="503"/>
        <v>60.945913500000003</v>
      </c>
      <c r="V2559" s="68">
        <f t="shared" si="504"/>
        <v>481.15194868421054</v>
      </c>
      <c r="W2559" s="68">
        <f t="shared" si="505"/>
        <v>320.76796578947369</v>
      </c>
    </row>
    <row r="2560" spans="1:23" x14ac:dyDescent="0.25">
      <c r="A2560" s="1" t="s">
        <v>923</v>
      </c>
      <c r="B2560" s="1" t="s">
        <v>395</v>
      </c>
      <c r="C2560" s="1" t="s">
        <v>589</v>
      </c>
      <c r="D2560" s="1" t="s">
        <v>591</v>
      </c>
      <c r="E2560" s="1" t="s">
        <v>359</v>
      </c>
      <c r="F2560" s="62" t="str">
        <f t="shared" si="494"/>
        <v>64510</v>
      </c>
      <c r="G2560" s="255">
        <v>10620043</v>
      </c>
      <c r="H2560" s="1" t="s">
        <v>386</v>
      </c>
      <c r="I2560" s="61">
        <v>40</v>
      </c>
      <c r="J2560" s="61">
        <v>3.2</v>
      </c>
      <c r="K2560" s="61">
        <v>8.1</v>
      </c>
      <c r="L2560" s="69">
        <f t="shared" si="495"/>
        <v>1.28</v>
      </c>
      <c r="M2560" s="69">
        <f t="shared" si="496"/>
        <v>3.24</v>
      </c>
      <c r="N2560" s="56">
        <f>INDEX(Rate_Chart!$A$1:$AK$127,MATCH(Data!J2560,Rate_Chart!$A$1:$A$127,0),MATCH(Data!K2560,Rate_Chart!$A$1:$AK$1,0))</f>
        <v>35.8631259</v>
      </c>
      <c r="O2560" s="57">
        <f t="shared" si="497"/>
        <v>1434.525036</v>
      </c>
      <c r="P2560" s="58">
        <f t="shared" si="498"/>
        <v>417.01309186046512</v>
      </c>
      <c r="Q2560" s="58">
        <f t="shared" si="499"/>
        <v>278.00872790697673</v>
      </c>
      <c r="R2560" s="66">
        <f t="shared" si="500"/>
        <v>25.104188130000001</v>
      </c>
      <c r="S2560" s="64">
        <f t="shared" si="501"/>
        <v>150</v>
      </c>
      <c r="T2560" s="66">
        <f t="shared" si="502"/>
        <v>1609.62922413</v>
      </c>
      <c r="U2560" s="68">
        <f t="shared" si="503"/>
        <v>40.24073060325</v>
      </c>
      <c r="V2560" s="68">
        <f t="shared" si="504"/>
        <v>467.91547213081401</v>
      </c>
      <c r="W2560" s="68">
        <f t="shared" si="505"/>
        <v>311.94364808720934</v>
      </c>
    </row>
    <row r="2561" spans="1:23" x14ac:dyDescent="0.25">
      <c r="A2561" s="1" t="s">
        <v>924</v>
      </c>
      <c r="B2561" s="1" t="s">
        <v>394</v>
      </c>
      <c r="C2561" s="1" t="s">
        <v>589</v>
      </c>
      <c r="D2561" s="1" t="s">
        <v>591</v>
      </c>
      <c r="E2561" s="1" t="s">
        <v>359</v>
      </c>
      <c r="F2561" s="62" t="str">
        <f t="shared" si="494"/>
        <v>64510</v>
      </c>
      <c r="G2561" s="255">
        <v>10620043</v>
      </c>
      <c r="H2561" s="1" t="s">
        <v>385</v>
      </c>
      <c r="I2561" s="61">
        <v>14</v>
      </c>
      <c r="J2561" s="61">
        <v>6.3</v>
      </c>
      <c r="K2561" s="61">
        <v>8.8000000000000007</v>
      </c>
      <c r="L2561" s="69">
        <f t="shared" si="495"/>
        <v>0.88200000000000001</v>
      </c>
      <c r="M2561" s="69">
        <f t="shared" si="496"/>
        <v>1.2320000000000002</v>
      </c>
      <c r="N2561" s="56">
        <f>INDEX(Rate_Chart!$A$1:$AK$127,MATCH(Data!J2561,Rate_Chart!$A$1:$A$127,0),MATCH(Data!K2561,Rate_Chart!$A$1:$AK$1,0))</f>
        <v>52.078949999999999</v>
      </c>
      <c r="O2561" s="57">
        <f t="shared" si="497"/>
        <v>729.10529999999994</v>
      </c>
      <c r="P2561" s="58">
        <f t="shared" si="498"/>
        <v>428.04616438356163</v>
      </c>
      <c r="Q2561" s="58">
        <f t="shared" si="499"/>
        <v>285.36410958904111</v>
      </c>
      <c r="R2561" s="66">
        <f t="shared" si="500"/>
        <v>12.75934275</v>
      </c>
      <c r="S2561" s="64">
        <f t="shared" si="501"/>
        <v>52.5</v>
      </c>
      <c r="T2561" s="66">
        <f t="shared" si="502"/>
        <v>794.36464274999992</v>
      </c>
      <c r="U2561" s="68">
        <f t="shared" si="503"/>
        <v>56.740331624999996</v>
      </c>
      <c r="V2561" s="68">
        <f t="shared" si="504"/>
        <v>466.35889006849311</v>
      </c>
      <c r="W2561" s="68">
        <f t="shared" si="505"/>
        <v>310.90592671232872</v>
      </c>
    </row>
    <row r="2562" spans="1:23" x14ac:dyDescent="0.25">
      <c r="A2562" s="1" t="s">
        <v>924</v>
      </c>
      <c r="B2562" s="1" t="s">
        <v>394</v>
      </c>
      <c r="C2562" s="1" t="s">
        <v>589</v>
      </c>
      <c r="D2562" s="1" t="s">
        <v>591</v>
      </c>
      <c r="E2562" s="1" t="s">
        <v>359</v>
      </c>
      <c r="F2562" s="62" t="str">
        <f t="shared" si="494"/>
        <v>64510</v>
      </c>
      <c r="G2562" s="255">
        <v>10620043</v>
      </c>
      <c r="H2562" s="1" t="s">
        <v>386</v>
      </c>
      <c r="I2562" s="61">
        <v>17</v>
      </c>
      <c r="J2562" s="61">
        <v>3.3</v>
      </c>
      <c r="K2562" s="61">
        <v>8</v>
      </c>
      <c r="L2562" s="69">
        <f t="shared" si="495"/>
        <v>0.56099999999999994</v>
      </c>
      <c r="M2562" s="69">
        <f t="shared" si="496"/>
        <v>1.36</v>
      </c>
      <c r="N2562" s="56">
        <f>INDEX(Rate_Chart!$A$1:$AK$127,MATCH(Data!J2562,Rate_Chart!$A$1:$A$127,0),MATCH(Data!K2562,Rate_Chart!$A$1:$AK$1,0))</f>
        <v>36.002112000000004</v>
      </c>
      <c r="O2562" s="57">
        <f t="shared" si="497"/>
        <v>612.03590400000007</v>
      </c>
      <c r="P2562" s="58">
        <f t="shared" si="498"/>
        <v>417.01288030888031</v>
      </c>
      <c r="Q2562" s="58">
        <f t="shared" si="499"/>
        <v>278.00858687258687</v>
      </c>
      <c r="R2562" s="66">
        <f t="shared" si="500"/>
        <v>10.710628320000001</v>
      </c>
      <c r="S2562" s="64">
        <f t="shared" si="501"/>
        <v>63.75</v>
      </c>
      <c r="T2562" s="66">
        <f t="shared" si="502"/>
        <v>686.49653232000003</v>
      </c>
      <c r="U2562" s="68">
        <f t="shared" si="503"/>
        <v>40.382148960000002</v>
      </c>
      <c r="V2562" s="68">
        <f t="shared" si="504"/>
        <v>467.74689915057911</v>
      </c>
      <c r="W2562" s="68">
        <f t="shared" si="505"/>
        <v>311.83126610038607</v>
      </c>
    </row>
    <row r="2563" spans="1:23" x14ac:dyDescent="0.25">
      <c r="A2563" s="1" t="s">
        <v>924</v>
      </c>
      <c r="B2563" s="1" t="s">
        <v>395</v>
      </c>
      <c r="C2563" s="1" t="s">
        <v>589</v>
      </c>
      <c r="D2563" s="1" t="s">
        <v>591</v>
      </c>
      <c r="E2563" s="1" t="s">
        <v>359</v>
      </c>
      <c r="F2563" s="62" t="str">
        <f t="shared" si="494"/>
        <v>64510</v>
      </c>
      <c r="G2563" s="255">
        <v>10620043</v>
      </c>
      <c r="H2563" s="1" t="s">
        <v>385</v>
      </c>
      <c r="I2563" s="61">
        <v>10</v>
      </c>
      <c r="J2563" s="61">
        <v>5.8</v>
      </c>
      <c r="K2563" s="61">
        <v>8.6</v>
      </c>
      <c r="L2563" s="69">
        <f t="shared" si="495"/>
        <v>0.57999999999999996</v>
      </c>
      <c r="M2563" s="69">
        <f t="shared" si="496"/>
        <v>0.86</v>
      </c>
      <c r="N2563" s="56">
        <f>INDEX(Rate_Chart!$A$1:$AK$127,MATCH(Data!J2563,Rate_Chart!$A$1:$A$127,0),MATCH(Data!K2563,Rate_Chart!$A$1:$AK$1,0))</f>
        <v>47.461399999999998</v>
      </c>
      <c r="O2563" s="57">
        <f t="shared" si="497"/>
        <v>474.61399999999998</v>
      </c>
      <c r="P2563" s="58">
        <f t="shared" si="498"/>
        <v>411.51502890173413</v>
      </c>
      <c r="Q2563" s="58">
        <f t="shared" si="499"/>
        <v>274.34335260115608</v>
      </c>
      <c r="R2563" s="66">
        <f t="shared" si="500"/>
        <v>8.3057449999999999</v>
      </c>
      <c r="S2563" s="64">
        <f t="shared" si="501"/>
        <v>37.5</v>
      </c>
      <c r="T2563" s="66">
        <f t="shared" si="502"/>
        <v>520.41974499999992</v>
      </c>
      <c r="U2563" s="68">
        <f t="shared" si="503"/>
        <v>52.041974499999995</v>
      </c>
      <c r="V2563" s="68">
        <f t="shared" si="504"/>
        <v>451.23099277456652</v>
      </c>
      <c r="W2563" s="68">
        <f t="shared" si="505"/>
        <v>300.82066184971103</v>
      </c>
    </row>
    <row r="2564" spans="1:23" x14ac:dyDescent="0.25">
      <c r="A2564" s="1" t="s">
        <v>924</v>
      </c>
      <c r="B2564" s="1" t="s">
        <v>395</v>
      </c>
      <c r="C2564" s="1" t="s">
        <v>589</v>
      </c>
      <c r="D2564" s="1" t="s">
        <v>591</v>
      </c>
      <c r="E2564" s="1" t="s">
        <v>359</v>
      </c>
      <c r="F2564" s="62" t="str">
        <f t="shared" si="494"/>
        <v>64510</v>
      </c>
      <c r="G2564" s="255">
        <v>10620043</v>
      </c>
      <c r="H2564" s="1" t="s">
        <v>386</v>
      </c>
      <c r="I2564" s="61">
        <v>39</v>
      </c>
      <c r="J2564" s="61">
        <v>3.2</v>
      </c>
      <c r="K2564" s="61">
        <v>8.1</v>
      </c>
      <c r="L2564" s="69">
        <f t="shared" si="495"/>
        <v>1.2480000000000002</v>
      </c>
      <c r="M2564" s="69">
        <f t="shared" si="496"/>
        <v>3.1589999999999998</v>
      </c>
      <c r="N2564" s="56">
        <f>INDEX(Rate_Chart!$A$1:$AK$127,MATCH(Data!J2564,Rate_Chart!$A$1:$A$127,0),MATCH(Data!K2564,Rate_Chart!$A$1:$AK$1,0))</f>
        <v>35.8631259</v>
      </c>
      <c r="O2564" s="57">
        <f t="shared" si="497"/>
        <v>1398.6619101000001</v>
      </c>
      <c r="P2564" s="58">
        <f t="shared" si="498"/>
        <v>417.01309186046512</v>
      </c>
      <c r="Q2564" s="58">
        <f t="shared" si="499"/>
        <v>278.00872790697673</v>
      </c>
      <c r="R2564" s="66">
        <f t="shared" si="500"/>
        <v>24.476583426750004</v>
      </c>
      <c r="S2564" s="64">
        <f t="shared" si="501"/>
        <v>146.25</v>
      </c>
      <c r="T2564" s="66">
        <f t="shared" si="502"/>
        <v>1569.3884935267502</v>
      </c>
      <c r="U2564" s="68">
        <f t="shared" si="503"/>
        <v>40.240730603250007</v>
      </c>
      <c r="V2564" s="68">
        <f t="shared" si="504"/>
        <v>467.91547213081407</v>
      </c>
      <c r="W2564" s="68">
        <f t="shared" si="505"/>
        <v>311.9436480872094</v>
      </c>
    </row>
    <row r="2565" spans="1:23" x14ac:dyDescent="0.25">
      <c r="A2565" s="1" t="s">
        <v>921</v>
      </c>
      <c r="B2565" s="1" t="s">
        <v>394</v>
      </c>
      <c r="C2565" s="1" t="s">
        <v>589</v>
      </c>
      <c r="D2565" s="1" t="s">
        <v>590</v>
      </c>
      <c r="E2565" s="1" t="s">
        <v>360</v>
      </c>
      <c r="F2565" s="62" t="str">
        <f t="shared" ref="F2565:F2628" si="506">MID(E2565,2,5)</f>
        <v>64511</v>
      </c>
      <c r="G2565" s="255">
        <v>10620057</v>
      </c>
      <c r="H2565" s="1" t="s">
        <v>385</v>
      </c>
      <c r="I2565" s="61">
        <v>29</v>
      </c>
      <c r="J2565" s="61">
        <v>7</v>
      </c>
      <c r="K2565" s="61">
        <v>9</v>
      </c>
      <c r="L2565" s="69">
        <f t="shared" si="495"/>
        <v>2.0299999999999998</v>
      </c>
      <c r="M2565" s="69">
        <f t="shared" si="496"/>
        <v>2.61</v>
      </c>
      <c r="N2565" s="56">
        <f>INDEX(Rate_Chart!$A$1:$AK$127,MATCH(Data!J2565,Rate_Chart!$A$1:$A$127,0),MATCH(Data!K2565,Rate_Chart!$A$1:$AK$1,0))</f>
        <v>58.45</v>
      </c>
      <c r="O2565" s="57">
        <f t="shared" si="497"/>
        <v>1695.0500000000002</v>
      </c>
      <c r="P2565" s="58">
        <f t="shared" si="498"/>
        <v>449.61538461538464</v>
      </c>
      <c r="Q2565" s="58">
        <f t="shared" si="499"/>
        <v>299.74358974358978</v>
      </c>
      <c r="R2565" s="66">
        <f t="shared" si="500"/>
        <v>29.663375000000006</v>
      </c>
      <c r="S2565" s="64">
        <f t="shared" si="501"/>
        <v>108.75</v>
      </c>
      <c r="T2565" s="66">
        <f t="shared" si="502"/>
        <v>1833.4633750000003</v>
      </c>
      <c r="U2565" s="68">
        <f t="shared" si="503"/>
        <v>63.222875000000009</v>
      </c>
      <c r="V2565" s="68">
        <f t="shared" si="504"/>
        <v>486.32980769230772</v>
      </c>
      <c r="W2565" s="68">
        <f t="shared" si="505"/>
        <v>324.21987179487184</v>
      </c>
    </row>
    <row r="2566" spans="1:23" x14ac:dyDescent="0.25">
      <c r="A2566" s="1" t="s">
        <v>921</v>
      </c>
      <c r="B2566" s="1" t="s">
        <v>395</v>
      </c>
      <c r="C2566" s="1" t="s">
        <v>589</v>
      </c>
      <c r="D2566" s="1" t="s">
        <v>590</v>
      </c>
      <c r="E2566" s="1" t="s">
        <v>360</v>
      </c>
      <c r="F2566" s="62" t="str">
        <f t="shared" si="506"/>
        <v>64511</v>
      </c>
      <c r="G2566" s="255">
        <v>10620057</v>
      </c>
      <c r="H2566" s="1" t="s">
        <v>385</v>
      </c>
      <c r="I2566" s="61">
        <v>18</v>
      </c>
      <c r="J2566" s="61">
        <v>7.3</v>
      </c>
      <c r="K2566" s="61">
        <v>9</v>
      </c>
      <c r="L2566" s="69">
        <f t="shared" si="495"/>
        <v>1.3140000000000001</v>
      </c>
      <c r="M2566" s="69">
        <f t="shared" si="496"/>
        <v>1.62</v>
      </c>
      <c r="N2566" s="56">
        <f>INDEX(Rate_Chart!$A$1:$AK$127,MATCH(Data!J2566,Rate_Chart!$A$1:$A$127,0),MATCH(Data!K2566,Rate_Chart!$A$1:$AK$1,0))</f>
        <v>60.954999999999998</v>
      </c>
      <c r="O2566" s="57">
        <f t="shared" si="497"/>
        <v>1097.19</v>
      </c>
      <c r="P2566" s="58">
        <f t="shared" si="498"/>
        <v>458.30827067669168</v>
      </c>
      <c r="Q2566" s="58">
        <f t="shared" si="499"/>
        <v>305.53884711779443</v>
      </c>
      <c r="R2566" s="66">
        <f t="shared" si="500"/>
        <v>19.200825000000002</v>
      </c>
      <c r="S2566" s="64">
        <f t="shared" si="501"/>
        <v>67.5</v>
      </c>
      <c r="T2566" s="66">
        <f t="shared" si="502"/>
        <v>1183.8908249999999</v>
      </c>
      <c r="U2566" s="68">
        <f t="shared" si="503"/>
        <v>65.771712499999992</v>
      </c>
      <c r="V2566" s="68">
        <f t="shared" si="504"/>
        <v>494.52415413533828</v>
      </c>
      <c r="W2566" s="68">
        <f t="shared" si="505"/>
        <v>329.68276942355885</v>
      </c>
    </row>
    <row r="2567" spans="1:23" x14ac:dyDescent="0.25">
      <c r="A2567" s="1" t="s">
        <v>902</v>
      </c>
      <c r="B2567" s="1" t="s">
        <v>394</v>
      </c>
      <c r="C2567" s="1" t="s">
        <v>589</v>
      </c>
      <c r="D2567" s="1" t="s">
        <v>590</v>
      </c>
      <c r="E2567" s="1" t="s">
        <v>360</v>
      </c>
      <c r="F2567" s="62" t="str">
        <f t="shared" si="506"/>
        <v>64511</v>
      </c>
      <c r="G2567" s="255">
        <v>10620057</v>
      </c>
      <c r="H2567" s="1" t="s">
        <v>385</v>
      </c>
      <c r="I2567" s="61">
        <v>23</v>
      </c>
      <c r="J2567" s="61">
        <v>7.1</v>
      </c>
      <c r="K2567" s="61">
        <v>8.8000000000000007</v>
      </c>
      <c r="L2567" s="69">
        <f t="shared" si="495"/>
        <v>1.6329999999999998</v>
      </c>
      <c r="M2567" s="69">
        <f t="shared" si="496"/>
        <v>2.024</v>
      </c>
      <c r="N2567" s="56">
        <f>INDEX(Rate_Chart!$A$1:$AK$127,MATCH(Data!J2567,Rate_Chart!$A$1:$A$127,0),MATCH(Data!K2567,Rate_Chart!$A$1:$AK$1,0))</f>
        <v>58.692149999999998</v>
      </c>
      <c r="O2567" s="57">
        <f t="shared" si="497"/>
        <v>1349.9194499999999</v>
      </c>
      <c r="P2567" s="58">
        <f t="shared" si="498"/>
        <v>452.63868894601546</v>
      </c>
      <c r="Q2567" s="58">
        <f t="shared" si="499"/>
        <v>301.75912596401031</v>
      </c>
      <c r="R2567" s="66">
        <f t="shared" si="500"/>
        <v>23.623590374999999</v>
      </c>
      <c r="S2567" s="64">
        <f t="shared" si="501"/>
        <v>86.25</v>
      </c>
      <c r="T2567" s="66">
        <f t="shared" si="502"/>
        <v>1459.7930403749999</v>
      </c>
      <c r="U2567" s="68">
        <f t="shared" si="503"/>
        <v>63.469262624999999</v>
      </c>
      <c r="V2567" s="68">
        <f t="shared" si="504"/>
        <v>489.48017448586126</v>
      </c>
      <c r="W2567" s="68">
        <f t="shared" si="505"/>
        <v>326.32011632390748</v>
      </c>
    </row>
    <row r="2568" spans="1:23" x14ac:dyDescent="0.25">
      <c r="A2568" s="1" t="s">
        <v>902</v>
      </c>
      <c r="B2568" s="1" t="s">
        <v>395</v>
      </c>
      <c r="C2568" s="1" t="s">
        <v>589</v>
      </c>
      <c r="D2568" s="1" t="s">
        <v>590</v>
      </c>
      <c r="E2568" s="1" t="s">
        <v>360</v>
      </c>
      <c r="F2568" s="62" t="str">
        <f t="shared" si="506"/>
        <v>64511</v>
      </c>
      <c r="G2568" s="255">
        <v>10620057</v>
      </c>
      <c r="H2568" s="1" t="s">
        <v>385</v>
      </c>
      <c r="I2568" s="61">
        <v>22</v>
      </c>
      <c r="J2568" s="61">
        <v>7.6</v>
      </c>
      <c r="K2568" s="61">
        <v>9</v>
      </c>
      <c r="L2568" s="69">
        <f t="shared" si="495"/>
        <v>1.6719999999999999</v>
      </c>
      <c r="M2568" s="69">
        <f t="shared" si="496"/>
        <v>1.98</v>
      </c>
      <c r="N2568" s="56">
        <f>INDEX(Rate_Chart!$A$1:$AK$127,MATCH(Data!J2568,Rate_Chart!$A$1:$A$127,0),MATCH(Data!K2568,Rate_Chart!$A$1:$AK$1,0))</f>
        <v>63.46</v>
      </c>
      <c r="O2568" s="57">
        <f t="shared" si="497"/>
        <v>1396.1200000000001</v>
      </c>
      <c r="P2568" s="58">
        <f t="shared" si="498"/>
        <v>466.61764705882348</v>
      </c>
      <c r="Q2568" s="58">
        <f t="shared" si="499"/>
        <v>311.07843137254901</v>
      </c>
      <c r="R2568" s="66">
        <f t="shared" si="500"/>
        <v>24.432100000000005</v>
      </c>
      <c r="S2568" s="64">
        <f t="shared" si="501"/>
        <v>82.5</v>
      </c>
      <c r="T2568" s="66">
        <f t="shared" si="502"/>
        <v>1503.0521000000001</v>
      </c>
      <c r="U2568" s="68">
        <f t="shared" si="503"/>
        <v>68.320550000000011</v>
      </c>
      <c r="V2568" s="68">
        <f t="shared" si="504"/>
        <v>502.35698529411769</v>
      </c>
      <c r="W2568" s="68">
        <f t="shared" si="505"/>
        <v>334.90465686274513</v>
      </c>
    </row>
    <row r="2569" spans="1:23" x14ac:dyDescent="0.25">
      <c r="A2569" s="1" t="s">
        <v>903</v>
      </c>
      <c r="B2569" s="1" t="s">
        <v>394</v>
      </c>
      <c r="C2569" s="1" t="s">
        <v>589</v>
      </c>
      <c r="D2569" s="1" t="s">
        <v>590</v>
      </c>
      <c r="E2569" s="1" t="s">
        <v>360</v>
      </c>
      <c r="F2569" s="62" t="str">
        <f t="shared" si="506"/>
        <v>64511</v>
      </c>
      <c r="G2569" s="255">
        <v>10620057</v>
      </c>
      <c r="H2569" s="1" t="s">
        <v>385</v>
      </c>
      <c r="I2569" s="61">
        <v>21</v>
      </c>
      <c r="J2569" s="61">
        <v>7</v>
      </c>
      <c r="K2569" s="61">
        <v>8.8000000000000007</v>
      </c>
      <c r="L2569" s="69">
        <f t="shared" si="495"/>
        <v>1.47</v>
      </c>
      <c r="M2569" s="69">
        <f t="shared" si="496"/>
        <v>1.8480000000000001</v>
      </c>
      <c r="N2569" s="56">
        <f>INDEX(Rate_Chart!$A$1:$AK$127,MATCH(Data!J2569,Rate_Chart!$A$1:$A$127,0),MATCH(Data!K2569,Rate_Chart!$A$1:$AK$1,0))</f>
        <v>57.865500000000004</v>
      </c>
      <c r="O2569" s="57">
        <f t="shared" si="497"/>
        <v>1215.1755000000001</v>
      </c>
      <c r="P2569" s="58">
        <f t="shared" si="498"/>
        <v>449.73186528497411</v>
      </c>
      <c r="Q2569" s="58">
        <f t="shared" si="499"/>
        <v>299.82124352331607</v>
      </c>
      <c r="R2569" s="66">
        <f t="shared" si="500"/>
        <v>21.265571250000004</v>
      </c>
      <c r="S2569" s="64">
        <f t="shared" si="501"/>
        <v>78.75</v>
      </c>
      <c r="T2569" s="66">
        <f t="shared" si="502"/>
        <v>1315.19107125</v>
      </c>
      <c r="U2569" s="68">
        <f t="shared" si="503"/>
        <v>62.62814625</v>
      </c>
      <c r="V2569" s="68">
        <f t="shared" si="504"/>
        <v>486.74725064766835</v>
      </c>
      <c r="W2569" s="68">
        <f t="shared" si="505"/>
        <v>324.49816709844555</v>
      </c>
    </row>
    <row r="2570" spans="1:23" x14ac:dyDescent="0.25">
      <c r="A2570" s="1" t="s">
        <v>903</v>
      </c>
      <c r="B2570" s="1" t="s">
        <v>395</v>
      </c>
      <c r="C2570" s="1" t="s">
        <v>589</v>
      </c>
      <c r="D2570" s="1" t="s">
        <v>590</v>
      </c>
      <c r="E2570" s="1" t="s">
        <v>360</v>
      </c>
      <c r="F2570" s="62" t="str">
        <f t="shared" si="506"/>
        <v>64511</v>
      </c>
      <c r="G2570" s="255">
        <v>10620057</v>
      </c>
      <c r="H2570" s="1" t="s">
        <v>385</v>
      </c>
      <c r="I2570" s="61">
        <v>22</v>
      </c>
      <c r="J2570" s="61">
        <v>7.6</v>
      </c>
      <c r="K2570" s="61">
        <v>9</v>
      </c>
      <c r="L2570" s="69">
        <f t="shared" si="495"/>
        <v>1.6719999999999999</v>
      </c>
      <c r="M2570" s="69">
        <f t="shared" si="496"/>
        <v>1.98</v>
      </c>
      <c r="N2570" s="56">
        <f>INDEX(Rate_Chart!$A$1:$AK$127,MATCH(Data!J2570,Rate_Chart!$A$1:$A$127,0),MATCH(Data!K2570,Rate_Chart!$A$1:$AK$1,0))</f>
        <v>63.46</v>
      </c>
      <c r="O2570" s="57">
        <f t="shared" si="497"/>
        <v>1396.1200000000001</v>
      </c>
      <c r="P2570" s="58">
        <f t="shared" si="498"/>
        <v>466.61764705882348</v>
      </c>
      <c r="Q2570" s="58">
        <f t="shared" si="499"/>
        <v>311.07843137254901</v>
      </c>
      <c r="R2570" s="66">
        <f t="shared" si="500"/>
        <v>24.432100000000005</v>
      </c>
      <c r="S2570" s="64">
        <f t="shared" si="501"/>
        <v>82.5</v>
      </c>
      <c r="T2570" s="66">
        <f t="shared" si="502"/>
        <v>1503.0521000000001</v>
      </c>
      <c r="U2570" s="68">
        <f t="shared" si="503"/>
        <v>68.320550000000011</v>
      </c>
      <c r="V2570" s="68">
        <f t="shared" si="504"/>
        <v>502.35698529411769</v>
      </c>
      <c r="W2570" s="68">
        <f t="shared" si="505"/>
        <v>334.90465686274513</v>
      </c>
    </row>
    <row r="2571" spans="1:23" x14ac:dyDescent="0.25">
      <c r="A2571" s="1" t="s">
        <v>903</v>
      </c>
      <c r="B2571" s="1" t="s">
        <v>395</v>
      </c>
      <c r="C2571" s="1" t="s">
        <v>589</v>
      </c>
      <c r="D2571" s="1" t="s">
        <v>590</v>
      </c>
      <c r="E2571" s="1" t="s">
        <v>360</v>
      </c>
      <c r="F2571" s="62" t="str">
        <f t="shared" si="506"/>
        <v>64511</v>
      </c>
      <c r="G2571" s="255">
        <v>10620057</v>
      </c>
      <c r="H2571" s="1" t="s">
        <v>386</v>
      </c>
      <c r="I2571" s="61">
        <v>30</v>
      </c>
      <c r="J2571" s="61">
        <v>3.8</v>
      </c>
      <c r="K2571" s="61">
        <v>8.5</v>
      </c>
      <c r="L2571" s="69">
        <f t="shared" si="495"/>
        <v>1.1399999999999999</v>
      </c>
      <c r="M2571" s="69">
        <f t="shared" si="496"/>
        <v>2.5499999999999998</v>
      </c>
      <c r="N2571" s="56">
        <f>INDEX(Rate_Chart!$A$1:$AK$127,MATCH(Data!J2571,Rate_Chart!$A$1:$A$127,0),MATCH(Data!K2571,Rate_Chart!$A$1:$AK$1,0))</f>
        <v>39.4771815</v>
      </c>
      <c r="O2571" s="57">
        <f t="shared" si="497"/>
        <v>1184.315445</v>
      </c>
      <c r="P2571" s="58">
        <f t="shared" si="498"/>
        <v>417.0124806338028</v>
      </c>
      <c r="Q2571" s="58">
        <f t="shared" si="499"/>
        <v>278.00832042253518</v>
      </c>
      <c r="R2571" s="66">
        <f t="shared" si="500"/>
        <v>20.7255202875</v>
      </c>
      <c r="S2571" s="64">
        <f t="shared" si="501"/>
        <v>112.5</v>
      </c>
      <c r="T2571" s="66">
        <f t="shared" si="502"/>
        <v>1317.5409652875001</v>
      </c>
      <c r="U2571" s="68">
        <f t="shared" si="503"/>
        <v>43.918032176250001</v>
      </c>
      <c r="V2571" s="68">
        <f t="shared" si="504"/>
        <v>463.92287510123236</v>
      </c>
      <c r="W2571" s="68">
        <f t="shared" si="505"/>
        <v>309.28191673415489</v>
      </c>
    </row>
    <row r="2572" spans="1:23" x14ac:dyDescent="0.25">
      <c r="A2572" s="1" t="s">
        <v>904</v>
      </c>
      <c r="B2572" s="1" t="s">
        <v>394</v>
      </c>
      <c r="C2572" s="1" t="s">
        <v>589</v>
      </c>
      <c r="D2572" s="1" t="s">
        <v>590</v>
      </c>
      <c r="E2572" s="1" t="s">
        <v>360</v>
      </c>
      <c r="F2572" s="62" t="str">
        <f t="shared" si="506"/>
        <v>64511</v>
      </c>
      <c r="G2572" s="255">
        <v>10620057</v>
      </c>
      <c r="H2572" s="1" t="s">
        <v>385</v>
      </c>
      <c r="I2572" s="61">
        <v>27</v>
      </c>
      <c r="J2572" s="61">
        <v>6.9</v>
      </c>
      <c r="K2572" s="61">
        <v>8.8000000000000007</v>
      </c>
      <c r="L2572" s="69">
        <f t="shared" si="495"/>
        <v>1.8630000000000002</v>
      </c>
      <c r="M2572" s="69">
        <f t="shared" si="496"/>
        <v>2.3760000000000003</v>
      </c>
      <c r="N2572" s="56">
        <f>INDEX(Rate_Chart!$A$1:$AK$127,MATCH(Data!J2572,Rate_Chart!$A$1:$A$127,0),MATCH(Data!K2572,Rate_Chart!$A$1:$AK$1,0))</f>
        <v>57.038850000000004</v>
      </c>
      <c r="O2572" s="57">
        <f t="shared" si="497"/>
        <v>1540.0489500000001</v>
      </c>
      <c r="P2572" s="58">
        <f t="shared" si="498"/>
        <v>446.77950391644907</v>
      </c>
      <c r="Q2572" s="58">
        <f t="shared" si="499"/>
        <v>297.85300261096603</v>
      </c>
      <c r="R2572" s="66">
        <f t="shared" si="500"/>
        <v>26.950856625000004</v>
      </c>
      <c r="S2572" s="64">
        <f t="shared" si="501"/>
        <v>101.25</v>
      </c>
      <c r="T2572" s="66">
        <f t="shared" si="502"/>
        <v>1668.249806625</v>
      </c>
      <c r="U2572" s="68">
        <f t="shared" si="503"/>
        <v>61.787029875000002</v>
      </c>
      <c r="V2572" s="68">
        <f t="shared" si="504"/>
        <v>483.97151338120102</v>
      </c>
      <c r="W2572" s="68">
        <f t="shared" si="505"/>
        <v>322.64767558746735</v>
      </c>
    </row>
    <row r="2573" spans="1:23" x14ac:dyDescent="0.25">
      <c r="A2573" s="1" t="s">
        <v>904</v>
      </c>
      <c r="B2573" s="1" t="s">
        <v>394</v>
      </c>
      <c r="C2573" s="1" t="s">
        <v>589</v>
      </c>
      <c r="D2573" s="1" t="s">
        <v>590</v>
      </c>
      <c r="E2573" s="1" t="s">
        <v>360</v>
      </c>
      <c r="F2573" s="62" t="str">
        <f t="shared" si="506"/>
        <v>64511</v>
      </c>
      <c r="G2573" s="255">
        <v>10620057</v>
      </c>
      <c r="H2573" s="1" t="s">
        <v>386</v>
      </c>
      <c r="I2573" s="61">
        <v>20</v>
      </c>
      <c r="J2573" s="61">
        <v>3.8</v>
      </c>
      <c r="K2573" s="61">
        <v>8.1</v>
      </c>
      <c r="L2573" s="69">
        <f t="shared" si="495"/>
        <v>0.76</v>
      </c>
      <c r="M2573" s="69">
        <f t="shared" si="496"/>
        <v>1.62</v>
      </c>
      <c r="N2573" s="56">
        <f>INDEX(Rate_Chart!$A$1:$AK$127,MATCH(Data!J2573,Rate_Chart!$A$1:$A$127,0),MATCH(Data!K2573,Rate_Chart!$A$1:$AK$1,0))</f>
        <v>38.365125900000002</v>
      </c>
      <c r="O2573" s="57">
        <f t="shared" si="497"/>
        <v>767.30251800000008</v>
      </c>
      <c r="P2573" s="58">
        <f t="shared" si="498"/>
        <v>417.01223804347831</v>
      </c>
      <c r="Q2573" s="58">
        <f t="shared" si="499"/>
        <v>278.00815869565218</v>
      </c>
      <c r="R2573" s="66">
        <f t="shared" si="500"/>
        <v>13.427794065000002</v>
      </c>
      <c r="S2573" s="64">
        <f t="shared" si="501"/>
        <v>75</v>
      </c>
      <c r="T2573" s="66">
        <f t="shared" si="502"/>
        <v>855.73031206500013</v>
      </c>
      <c r="U2573" s="68">
        <f t="shared" si="503"/>
        <v>42.78651560325001</v>
      </c>
      <c r="V2573" s="68">
        <f t="shared" si="504"/>
        <v>465.07082177445665</v>
      </c>
      <c r="W2573" s="68">
        <f t="shared" si="505"/>
        <v>310.04721451630445</v>
      </c>
    </row>
    <row r="2574" spans="1:23" x14ac:dyDescent="0.25">
      <c r="A2574" s="1" t="s">
        <v>904</v>
      </c>
      <c r="B2574" s="1" t="s">
        <v>395</v>
      </c>
      <c r="C2574" s="1" t="s">
        <v>589</v>
      </c>
      <c r="D2574" s="1" t="s">
        <v>590</v>
      </c>
      <c r="E2574" s="1" t="s">
        <v>360</v>
      </c>
      <c r="F2574" s="62" t="str">
        <f t="shared" si="506"/>
        <v>64511</v>
      </c>
      <c r="G2574" s="255">
        <v>10620057</v>
      </c>
      <c r="H2574" s="1" t="s">
        <v>385</v>
      </c>
      <c r="I2574" s="61">
        <v>15</v>
      </c>
      <c r="J2574" s="61">
        <v>7.4</v>
      </c>
      <c r="K2574" s="61">
        <v>8.8000000000000007</v>
      </c>
      <c r="L2574" s="69">
        <f t="shared" si="495"/>
        <v>1.1100000000000001</v>
      </c>
      <c r="M2574" s="69">
        <f t="shared" si="496"/>
        <v>1.32</v>
      </c>
      <c r="N2574" s="56">
        <f>INDEX(Rate_Chart!$A$1:$AK$127,MATCH(Data!J2574,Rate_Chart!$A$1:$A$127,0),MATCH(Data!K2574,Rate_Chart!$A$1:$AK$1,0))</f>
        <v>61.172100000000007</v>
      </c>
      <c r="O2574" s="57">
        <f t="shared" si="497"/>
        <v>917.58150000000012</v>
      </c>
      <c r="P2574" s="58">
        <f t="shared" si="498"/>
        <v>461.09623115577887</v>
      </c>
      <c r="Q2574" s="58">
        <f t="shared" si="499"/>
        <v>307.39748743718593</v>
      </c>
      <c r="R2574" s="66">
        <f t="shared" si="500"/>
        <v>16.057676250000004</v>
      </c>
      <c r="S2574" s="64">
        <f t="shared" si="501"/>
        <v>56.25</v>
      </c>
      <c r="T2574" s="66">
        <f t="shared" si="502"/>
        <v>989.88917625000011</v>
      </c>
      <c r="U2574" s="68">
        <f t="shared" si="503"/>
        <v>65.992611750000009</v>
      </c>
      <c r="V2574" s="68">
        <f t="shared" si="504"/>
        <v>497.43174685929648</v>
      </c>
      <c r="W2574" s="68">
        <f t="shared" si="505"/>
        <v>331.6211645728643</v>
      </c>
    </row>
    <row r="2575" spans="1:23" x14ac:dyDescent="0.25">
      <c r="A2575" s="1" t="s">
        <v>904</v>
      </c>
      <c r="B2575" s="1" t="s">
        <v>395</v>
      </c>
      <c r="C2575" s="1" t="s">
        <v>589</v>
      </c>
      <c r="D2575" s="1" t="s">
        <v>590</v>
      </c>
      <c r="E2575" s="1" t="s">
        <v>360</v>
      </c>
      <c r="F2575" s="62" t="str">
        <f t="shared" si="506"/>
        <v>64511</v>
      </c>
      <c r="G2575" s="255">
        <v>10620057</v>
      </c>
      <c r="H2575" s="1" t="s">
        <v>386</v>
      </c>
      <c r="I2575" s="61">
        <v>31</v>
      </c>
      <c r="J2575" s="61">
        <v>3.7</v>
      </c>
      <c r="K2575" s="61">
        <v>8.4</v>
      </c>
      <c r="L2575" s="69">
        <f t="shared" ref="L2575:L2638" si="507">J2575*I2575/100</f>
        <v>1.147</v>
      </c>
      <c r="M2575" s="69">
        <f t="shared" ref="M2575:M2638" si="508">K2575*I2575/100</f>
        <v>2.6040000000000005</v>
      </c>
      <c r="N2575" s="56">
        <f>INDEX(Rate_Chart!$A$1:$AK$127,MATCH(Data!J2575,Rate_Chart!$A$1:$A$127,0),MATCH(Data!K2575,Rate_Chart!$A$1:$AK$1,0))</f>
        <v>38.782167600000008</v>
      </c>
      <c r="O2575" s="57">
        <f t="shared" ref="O2575:O2638" si="509">N2575*I2575</f>
        <v>1202.2471956000002</v>
      </c>
      <c r="P2575" s="58">
        <f t="shared" ref="P2575:P2638" si="510">N2575/(J2575%+K2575%*2/3)</f>
        <v>417.01255483870978</v>
      </c>
      <c r="Q2575" s="58">
        <f t="shared" ref="Q2575:Q2638" si="511">P2575*2/3</f>
        <v>278.00836989247318</v>
      </c>
      <c r="R2575" s="66">
        <f t="shared" ref="R2575:R2638" si="512">O2575*1.75%</f>
        <v>21.039325923000003</v>
      </c>
      <c r="S2575" s="64">
        <f t="shared" ref="S2575:S2638" si="513">I2575*3.75</f>
        <v>116.25</v>
      </c>
      <c r="T2575" s="66">
        <f t="shared" ref="T2575:T2638" si="514">R2575+S2575+O2575</f>
        <v>1339.5365215230001</v>
      </c>
      <c r="U2575" s="68">
        <f t="shared" ref="U2575:U2638" si="515">T2575/I2575</f>
        <v>43.210855533000007</v>
      </c>
      <c r="V2575" s="68">
        <f t="shared" ref="V2575:V2638" si="516">U2575/(J2575%+K2575%*2/3)</f>
        <v>464.63285519354849</v>
      </c>
      <c r="W2575" s="68">
        <f t="shared" ref="W2575:W2638" si="517">V2575*2/3</f>
        <v>309.75523679569898</v>
      </c>
    </row>
    <row r="2576" spans="1:23" x14ac:dyDescent="0.25">
      <c r="A2576" s="1" t="s">
        <v>905</v>
      </c>
      <c r="B2576" s="1" t="s">
        <v>394</v>
      </c>
      <c r="C2576" s="1" t="s">
        <v>589</v>
      </c>
      <c r="D2576" s="1" t="s">
        <v>590</v>
      </c>
      <c r="E2576" s="1" t="s">
        <v>360</v>
      </c>
      <c r="F2576" s="62" t="str">
        <f t="shared" si="506"/>
        <v>64511</v>
      </c>
      <c r="G2576" s="255">
        <v>10620057</v>
      </c>
      <c r="H2576" s="1" t="s">
        <v>385</v>
      </c>
      <c r="I2576" s="61">
        <v>19</v>
      </c>
      <c r="J2576" s="61">
        <v>7</v>
      </c>
      <c r="K2576" s="61">
        <v>9</v>
      </c>
      <c r="L2576" s="69">
        <f t="shared" si="507"/>
        <v>1.33</v>
      </c>
      <c r="M2576" s="69">
        <f t="shared" si="508"/>
        <v>1.71</v>
      </c>
      <c r="N2576" s="56">
        <f>INDEX(Rate_Chart!$A$1:$AK$127,MATCH(Data!J2576,Rate_Chart!$A$1:$A$127,0),MATCH(Data!K2576,Rate_Chart!$A$1:$AK$1,0))</f>
        <v>58.45</v>
      </c>
      <c r="O2576" s="57">
        <f t="shared" si="509"/>
        <v>1110.55</v>
      </c>
      <c r="P2576" s="58">
        <f t="shared" si="510"/>
        <v>449.61538461538464</v>
      </c>
      <c r="Q2576" s="58">
        <f t="shared" si="511"/>
        <v>299.74358974358978</v>
      </c>
      <c r="R2576" s="66">
        <f t="shared" si="512"/>
        <v>19.434625</v>
      </c>
      <c r="S2576" s="64">
        <f t="shared" si="513"/>
        <v>71.25</v>
      </c>
      <c r="T2576" s="66">
        <f t="shared" si="514"/>
        <v>1201.2346250000001</v>
      </c>
      <c r="U2576" s="68">
        <f t="shared" si="515"/>
        <v>63.222875000000002</v>
      </c>
      <c r="V2576" s="68">
        <f t="shared" si="516"/>
        <v>486.32980769230767</v>
      </c>
      <c r="W2576" s="68">
        <f t="shared" si="517"/>
        <v>324.21987179487178</v>
      </c>
    </row>
    <row r="2577" spans="1:23" x14ac:dyDescent="0.25">
      <c r="A2577" s="1" t="s">
        <v>905</v>
      </c>
      <c r="B2577" s="1" t="s">
        <v>394</v>
      </c>
      <c r="C2577" s="1" t="s">
        <v>589</v>
      </c>
      <c r="D2577" s="1" t="s">
        <v>590</v>
      </c>
      <c r="E2577" s="1" t="s">
        <v>360</v>
      </c>
      <c r="F2577" s="62" t="str">
        <f t="shared" si="506"/>
        <v>64511</v>
      </c>
      <c r="G2577" s="255">
        <v>10620057</v>
      </c>
      <c r="H2577" s="1" t="s">
        <v>386</v>
      </c>
      <c r="I2577" s="61">
        <v>51</v>
      </c>
      <c r="J2577" s="61">
        <v>3.6</v>
      </c>
      <c r="K2577" s="61">
        <v>8.1999999999999993</v>
      </c>
      <c r="L2577" s="69">
        <f t="shared" si="507"/>
        <v>1.8359999999999999</v>
      </c>
      <c r="M2577" s="69">
        <f t="shared" si="508"/>
        <v>4.1819999999999995</v>
      </c>
      <c r="N2577" s="56">
        <f>INDEX(Rate_Chart!$A$1:$AK$127,MATCH(Data!J2577,Rate_Chart!$A$1:$A$127,0),MATCH(Data!K2577,Rate_Chart!$A$1:$AK$1,0))</f>
        <v>37.809139800000004</v>
      </c>
      <c r="O2577" s="57">
        <f t="shared" si="509"/>
        <v>1928.2661298000003</v>
      </c>
      <c r="P2577" s="58">
        <f t="shared" si="510"/>
        <v>417.01257132352941</v>
      </c>
      <c r="Q2577" s="58">
        <f t="shared" si="511"/>
        <v>278.00838088235292</v>
      </c>
      <c r="R2577" s="66">
        <f t="shared" si="512"/>
        <v>33.74465727150001</v>
      </c>
      <c r="S2577" s="64">
        <f t="shared" si="513"/>
        <v>191.25</v>
      </c>
      <c r="T2577" s="66">
        <f t="shared" si="514"/>
        <v>2153.2607870715001</v>
      </c>
      <c r="U2577" s="68">
        <f t="shared" si="515"/>
        <v>42.220799746499999</v>
      </c>
      <c r="V2577" s="68">
        <f t="shared" si="516"/>
        <v>465.6705854393382</v>
      </c>
      <c r="W2577" s="68">
        <f t="shared" si="517"/>
        <v>310.44705695955878</v>
      </c>
    </row>
    <row r="2578" spans="1:23" x14ac:dyDescent="0.25">
      <c r="A2578" s="1" t="s">
        <v>905</v>
      </c>
      <c r="B2578" s="1" t="s">
        <v>395</v>
      </c>
      <c r="C2578" s="1" t="s">
        <v>589</v>
      </c>
      <c r="D2578" s="1" t="s">
        <v>590</v>
      </c>
      <c r="E2578" s="1" t="s">
        <v>360</v>
      </c>
      <c r="F2578" s="62" t="str">
        <f t="shared" si="506"/>
        <v>64511</v>
      </c>
      <c r="G2578" s="255">
        <v>10620057</v>
      </c>
      <c r="H2578" s="1" t="s">
        <v>385</v>
      </c>
      <c r="I2578" s="61">
        <v>18</v>
      </c>
      <c r="J2578" s="61">
        <v>7.6</v>
      </c>
      <c r="K2578" s="61">
        <v>9</v>
      </c>
      <c r="L2578" s="69">
        <f t="shared" si="507"/>
        <v>1.3679999999999999</v>
      </c>
      <c r="M2578" s="69">
        <f t="shared" si="508"/>
        <v>1.62</v>
      </c>
      <c r="N2578" s="56">
        <f>INDEX(Rate_Chart!$A$1:$AK$127,MATCH(Data!J2578,Rate_Chart!$A$1:$A$127,0),MATCH(Data!K2578,Rate_Chart!$A$1:$AK$1,0))</f>
        <v>63.46</v>
      </c>
      <c r="O2578" s="57">
        <f t="shared" si="509"/>
        <v>1142.28</v>
      </c>
      <c r="P2578" s="58">
        <f t="shared" si="510"/>
        <v>466.61764705882348</v>
      </c>
      <c r="Q2578" s="58">
        <f t="shared" si="511"/>
        <v>311.07843137254901</v>
      </c>
      <c r="R2578" s="66">
        <f t="shared" si="512"/>
        <v>19.989900000000002</v>
      </c>
      <c r="S2578" s="64">
        <f t="shared" si="513"/>
        <v>67.5</v>
      </c>
      <c r="T2578" s="66">
        <f t="shared" si="514"/>
        <v>1229.7699</v>
      </c>
      <c r="U2578" s="68">
        <f t="shared" si="515"/>
        <v>68.320549999999997</v>
      </c>
      <c r="V2578" s="68">
        <f t="shared" si="516"/>
        <v>502.35698529411758</v>
      </c>
      <c r="W2578" s="68">
        <f t="shared" si="517"/>
        <v>334.90465686274507</v>
      </c>
    </row>
    <row r="2579" spans="1:23" x14ac:dyDescent="0.25">
      <c r="A2579" s="1" t="s">
        <v>905</v>
      </c>
      <c r="B2579" s="1" t="s">
        <v>395</v>
      </c>
      <c r="C2579" s="1" t="s">
        <v>589</v>
      </c>
      <c r="D2579" s="1" t="s">
        <v>590</v>
      </c>
      <c r="E2579" s="1" t="s">
        <v>360</v>
      </c>
      <c r="F2579" s="62" t="str">
        <f t="shared" si="506"/>
        <v>64511</v>
      </c>
      <c r="G2579" s="255">
        <v>10620057</v>
      </c>
      <c r="H2579" s="1" t="s">
        <v>386</v>
      </c>
      <c r="I2579" s="61">
        <v>24</v>
      </c>
      <c r="J2579" s="61">
        <v>3.8</v>
      </c>
      <c r="K2579" s="61">
        <v>8.3000000000000007</v>
      </c>
      <c r="L2579" s="69">
        <f t="shared" si="507"/>
        <v>0.91199999999999992</v>
      </c>
      <c r="M2579" s="69">
        <f t="shared" si="508"/>
        <v>1.9920000000000002</v>
      </c>
      <c r="N2579" s="56">
        <f>INDEX(Rate_Chart!$A$1:$AK$127,MATCH(Data!J2579,Rate_Chart!$A$1:$A$127,0),MATCH(Data!K2579,Rate_Chart!$A$1:$AK$1,0))</f>
        <v>38.921153700000005</v>
      </c>
      <c r="O2579" s="57">
        <f t="shared" si="509"/>
        <v>934.10768880000012</v>
      </c>
      <c r="P2579" s="58">
        <f t="shared" si="510"/>
        <v>417.01236107142859</v>
      </c>
      <c r="Q2579" s="58">
        <f t="shared" si="511"/>
        <v>278.00824071428571</v>
      </c>
      <c r="R2579" s="66">
        <f t="shared" si="512"/>
        <v>16.346884554000003</v>
      </c>
      <c r="S2579" s="64">
        <f t="shared" si="513"/>
        <v>90</v>
      </c>
      <c r="T2579" s="66">
        <f t="shared" si="514"/>
        <v>1040.4545733540001</v>
      </c>
      <c r="U2579" s="68">
        <f t="shared" si="515"/>
        <v>43.352273889750002</v>
      </c>
      <c r="V2579" s="68">
        <f t="shared" si="516"/>
        <v>464.48864881874999</v>
      </c>
      <c r="W2579" s="68">
        <f t="shared" si="517"/>
        <v>309.6590992125</v>
      </c>
    </row>
    <row r="2580" spans="1:23" x14ac:dyDescent="0.25">
      <c r="A2580" s="1" t="s">
        <v>906</v>
      </c>
      <c r="B2580" s="1" t="s">
        <v>394</v>
      </c>
      <c r="C2580" s="1" t="s">
        <v>589</v>
      </c>
      <c r="D2580" s="1" t="s">
        <v>590</v>
      </c>
      <c r="E2580" s="1" t="s">
        <v>360</v>
      </c>
      <c r="F2580" s="62" t="str">
        <f t="shared" si="506"/>
        <v>64511</v>
      </c>
      <c r="G2580" s="255">
        <v>10620057</v>
      </c>
      <c r="H2580" s="1" t="s">
        <v>385</v>
      </c>
      <c r="I2580" s="61">
        <v>24</v>
      </c>
      <c r="J2580" s="61">
        <v>7.6</v>
      </c>
      <c r="K2580" s="61">
        <v>9</v>
      </c>
      <c r="L2580" s="69">
        <f t="shared" si="507"/>
        <v>1.8239999999999998</v>
      </c>
      <c r="M2580" s="69">
        <f t="shared" si="508"/>
        <v>2.16</v>
      </c>
      <c r="N2580" s="56">
        <f>INDEX(Rate_Chart!$A$1:$AK$127,MATCH(Data!J2580,Rate_Chart!$A$1:$A$127,0),MATCH(Data!K2580,Rate_Chart!$A$1:$AK$1,0))</f>
        <v>63.46</v>
      </c>
      <c r="O2580" s="57">
        <f t="shared" si="509"/>
        <v>1523.04</v>
      </c>
      <c r="P2580" s="58">
        <f t="shared" si="510"/>
        <v>466.61764705882348</v>
      </c>
      <c r="Q2580" s="58">
        <f t="shared" si="511"/>
        <v>311.07843137254901</v>
      </c>
      <c r="R2580" s="66">
        <f t="shared" si="512"/>
        <v>26.653200000000002</v>
      </c>
      <c r="S2580" s="64">
        <f t="shared" si="513"/>
        <v>90</v>
      </c>
      <c r="T2580" s="66">
        <f t="shared" si="514"/>
        <v>1639.6931999999999</v>
      </c>
      <c r="U2580" s="68">
        <f t="shared" si="515"/>
        <v>68.320549999999997</v>
      </c>
      <c r="V2580" s="68">
        <f t="shared" si="516"/>
        <v>502.35698529411758</v>
      </c>
      <c r="W2580" s="68">
        <f t="shared" si="517"/>
        <v>334.90465686274507</v>
      </c>
    </row>
    <row r="2581" spans="1:23" x14ac:dyDescent="0.25">
      <c r="A2581" s="1" t="s">
        <v>906</v>
      </c>
      <c r="B2581" s="1" t="s">
        <v>394</v>
      </c>
      <c r="C2581" s="1" t="s">
        <v>589</v>
      </c>
      <c r="D2581" s="1" t="s">
        <v>590</v>
      </c>
      <c r="E2581" s="1" t="s">
        <v>360</v>
      </c>
      <c r="F2581" s="62" t="str">
        <f t="shared" si="506"/>
        <v>64511</v>
      </c>
      <c r="G2581" s="255">
        <v>10620057</v>
      </c>
      <c r="H2581" s="1" t="s">
        <v>386</v>
      </c>
      <c r="I2581" s="61">
        <v>41</v>
      </c>
      <c r="J2581" s="61">
        <v>3.7</v>
      </c>
      <c r="K2581" s="61">
        <v>8.1999999999999993</v>
      </c>
      <c r="L2581" s="69">
        <f t="shared" si="507"/>
        <v>1.5170000000000001</v>
      </c>
      <c r="M2581" s="69">
        <f t="shared" si="508"/>
        <v>3.3620000000000001</v>
      </c>
      <c r="N2581" s="56">
        <f>INDEX(Rate_Chart!$A$1:$AK$127,MATCH(Data!J2581,Rate_Chart!$A$1:$A$127,0),MATCH(Data!K2581,Rate_Chart!$A$1:$AK$1,0))</f>
        <v>38.226139799999999</v>
      </c>
      <c r="O2581" s="57">
        <f t="shared" si="509"/>
        <v>1567.2717318</v>
      </c>
      <c r="P2581" s="58">
        <f t="shared" si="510"/>
        <v>417.01243418181815</v>
      </c>
      <c r="Q2581" s="58">
        <f t="shared" si="511"/>
        <v>278.00828945454543</v>
      </c>
      <c r="R2581" s="66">
        <f t="shared" si="512"/>
        <v>27.427255306500001</v>
      </c>
      <c r="S2581" s="64">
        <f t="shared" si="513"/>
        <v>153.75</v>
      </c>
      <c r="T2581" s="66">
        <f t="shared" si="514"/>
        <v>1748.4489871065</v>
      </c>
      <c r="U2581" s="68">
        <f t="shared" si="515"/>
        <v>42.645097246500001</v>
      </c>
      <c r="V2581" s="68">
        <f t="shared" si="516"/>
        <v>465.21924268909089</v>
      </c>
      <c r="W2581" s="68">
        <f t="shared" si="517"/>
        <v>310.14616179272724</v>
      </c>
    </row>
    <row r="2582" spans="1:23" x14ac:dyDescent="0.25">
      <c r="A2582" s="1" t="s">
        <v>906</v>
      </c>
      <c r="B2582" s="1" t="s">
        <v>395</v>
      </c>
      <c r="C2582" s="1" t="s">
        <v>589</v>
      </c>
      <c r="D2582" s="1" t="s">
        <v>590</v>
      </c>
      <c r="E2582" s="1" t="s">
        <v>360</v>
      </c>
      <c r="F2582" s="62" t="str">
        <f t="shared" si="506"/>
        <v>64511</v>
      </c>
      <c r="G2582" s="255">
        <v>10620057</v>
      </c>
      <c r="H2582" s="1" t="s">
        <v>385</v>
      </c>
      <c r="I2582" s="61">
        <v>15</v>
      </c>
      <c r="J2582" s="61">
        <v>7.6</v>
      </c>
      <c r="K2582" s="61">
        <v>9</v>
      </c>
      <c r="L2582" s="69">
        <f t="shared" si="507"/>
        <v>1.1399999999999999</v>
      </c>
      <c r="M2582" s="69">
        <f t="shared" si="508"/>
        <v>1.35</v>
      </c>
      <c r="N2582" s="56">
        <f>INDEX(Rate_Chart!$A$1:$AK$127,MATCH(Data!J2582,Rate_Chart!$A$1:$A$127,0),MATCH(Data!K2582,Rate_Chart!$A$1:$AK$1,0))</f>
        <v>63.46</v>
      </c>
      <c r="O2582" s="57">
        <f t="shared" si="509"/>
        <v>951.9</v>
      </c>
      <c r="P2582" s="58">
        <f t="shared" si="510"/>
        <v>466.61764705882348</v>
      </c>
      <c r="Q2582" s="58">
        <f t="shared" si="511"/>
        <v>311.07843137254901</v>
      </c>
      <c r="R2582" s="66">
        <f t="shared" si="512"/>
        <v>16.658250000000002</v>
      </c>
      <c r="S2582" s="64">
        <f t="shared" si="513"/>
        <v>56.25</v>
      </c>
      <c r="T2582" s="66">
        <f t="shared" si="514"/>
        <v>1024.80825</v>
      </c>
      <c r="U2582" s="68">
        <f t="shared" si="515"/>
        <v>68.320549999999997</v>
      </c>
      <c r="V2582" s="68">
        <f t="shared" si="516"/>
        <v>502.35698529411758</v>
      </c>
      <c r="W2582" s="68">
        <f t="shared" si="517"/>
        <v>334.90465686274507</v>
      </c>
    </row>
    <row r="2583" spans="1:23" x14ac:dyDescent="0.25">
      <c r="A2583" s="1" t="s">
        <v>906</v>
      </c>
      <c r="B2583" s="1" t="s">
        <v>395</v>
      </c>
      <c r="C2583" s="1" t="s">
        <v>589</v>
      </c>
      <c r="D2583" s="1" t="s">
        <v>590</v>
      </c>
      <c r="E2583" s="1" t="s">
        <v>360</v>
      </c>
      <c r="F2583" s="62" t="str">
        <f t="shared" si="506"/>
        <v>64511</v>
      </c>
      <c r="G2583" s="255">
        <v>10620057</v>
      </c>
      <c r="H2583" s="1" t="s">
        <v>386</v>
      </c>
      <c r="I2583" s="61">
        <v>30</v>
      </c>
      <c r="J2583" s="61">
        <v>3.6</v>
      </c>
      <c r="K2583" s="61">
        <v>8.1</v>
      </c>
      <c r="L2583" s="69">
        <f t="shared" si="507"/>
        <v>1.08</v>
      </c>
      <c r="M2583" s="69">
        <f t="shared" si="508"/>
        <v>2.4300000000000002</v>
      </c>
      <c r="N2583" s="56">
        <f>INDEX(Rate_Chart!$A$1:$AK$127,MATCH(Data!J2583,Rate_Chart!$A$1:$A$127,0),MATCH(Data!K2583,Rate_Chart!$A$1:$AK$1,0))</f>
        <v>37.531125900000006</v>
      </c>
      <c r="O2583" s="57">
        <f t="shared" si="509"/>
        <v>1125.9337770000002</v>
      </c>
      <c r="P2583" s="58">
        <f t="shared" si="510"/>
        <v>417.01251000000008</v>
      </c>
      <c r="Q2583" s="58">
        <f t="shared" si="511"/>
        <v>278.00834000000003</v>
      </c>
      <c r="R2583" s="66">
        <f t="shared" si="512"/>
        <v>19.703841097500007</v>
      </c>
      <c r="S2583" s="64">
        <f t="shared" si="513"/>
        <v>112.5</v>
      </c>
      <c r="T2583" s="66">
        <f t="shared" si="514"/>
        <v>1258.1376180975003</v>
      </c>
      <c r="U2583" s="68">
        <f t="shared" si="515"/>
        <v>41.937920603250014</v>
      </c>
      <c r="V2583" s="68">
        <f t="shared" si="516"/>
        <v>465.97689559166685</v>
      </c>
      <c r="W2583" s="68">
        <f t="shared" si="517"/>
        <v>310.65126372777792</v>
      </c>
    </row>
    <row r="2584" spans="1:23" x14ac:dyDescent="0.25">
      <c r="A2584" s="1" t="s">
        <v>907</v>
      </c>
      <c r="B2584" s="1" t="s">
        <v>394</v>
      </c>
      <c r="C2584" s="1" t="s">
        <v>589</v>
      </c>
      <c r="D2584" s="1" t="s">
        <v>590</v>
      </c>
      <c r="E2584" s="1" t="s">
        <v>360</v>
      </c>
      <c r="F2584" s="62" t="str">
        <f t="shared" si="506"/>
        <v>64511</v>
      </c>
      <c r="G2584" s="255">
        <v>10620057</v>
      </c>
      <c r="H2584" s="1" t="s">
        <v>385</v>
      </c>
      <c r="I2584" s="61">
        <v>25</v>
      </c>
      <c r="J2584" s="61">
        <v>7.3</v>
      </c>
      <c r="K2584" s="61">
        <v>9</v>
      </c>
      <c r="L2584" s="69">
        <f t="shared" si="507"/>
        <v>1.825</v>
      </c>
      <c r="M2584" s="69">
        <f t="shared" si="508"/>
        <v>2.25</v>
      </c>
      <c r="N2584" s="56">
        <f>INDEX(Rate_Chart!$A$1:$AK$127,MATCH(Data!J2584,Rate_Chart!$A$1:$A$127,0),MATCH(Data!K2584,Rate_Chart!$A$1:$AK$1,0))</f>
        <v>60.954999999999998</v>
      </c>
      <c r="O2584" s="57">
        <f t="shared" si="509"/>
        <v>1523.875</v>
      </c>
      <c r="P2584" s="58">
        <f t="shared" si="510"/>
        <v>458.30827067669168</v>
      </c>
      <c r="Q2584" s="58">
        <f t="shared" si="511"/>
        <v>305.53884711779443</v>
      </c>
      <c r="R2584" s="66">
        <f t="shared" si="512"/>
        <v>26.667812500000004</v>
      </c>
      <c r="S2584" s="64">
        <f t="shared" si="513"/>
        <v>93.75</v>
      </c>
      <c r="T2584" s="66">
        <f t="shared" si="514"/>
        <v>1644.2928125000001</v>
      </c>
      <c r="U2584" s="68">
        <f t="shared" si="515"/>
        <v>65.771712500000007</v>
      </c>
      <c r="V2584" s="68">
        <f t="shared" si="516"/>
        <v>494.52415413533839</v>
      </c>
      <c r="W2584" s="68">
        <f t="shared" si="517"/>
        <v>329.68276942355891</v>
      </c>
    </row>
    <row r="2585" spans="1:23" x14ac:dyDescent="0.25">
      <c r="A2585" s="1" t="s">
        <v>907</v>
      </c>
      <c r="B2585" s="1" t="s">
        <v>394</v>
      </c>
      <c r="C2585" s="1" t="s">
        <v>589</v>
      </c>
      <c r="D2585" s="1" t="s">
        <v>590</v>
      </c>
      <c r="E2585" s="1" t="s">
        <v>360</v>
      </c>
      <c r="F2585" s="62" t="str">
        <f t="shared" si="506"/>
        <v>64511</v>
      </c>
      <c r="G2585" s="255">
        <v>10620057</v>
      </c>
      <c r="H2585" s="1" t="s">
        <v>386</v>
      </c>
      <c r="I2585" s="61">
        <v>21</v>
      </c>
      <c r="J2585" s="61">
        <v>4.3</v>
      </c>
      <c r="K2585" s="61">
        <v>8.4</v>
      </c>
      <c r="L2585" s="69">
        <f t="shared" si="507"/>
        <v>0.90300000000000002</v>
      </c>
      <c r="M2585" s="69">
        <f t="shared" si="508"/>
        <v>1.764</v>
      </c>
      <c r="N2585" s="56">
        <f>INDEX(Rate_Chart!$A$1:$AK$127,MATCH(Data!J2585,Rate_Chart!$A$1:$A$127,0),MATCH(Data!K2585,Rate_Chart!$A$1:$AK$1,0))</f>
        <v>41.284167600000004</v>
      </c>
      <c r="O2585" s="57">
        <f t="shared" si="509"/>
        <v>866.96751960000006</v>
      </c>
      <c r="P2585" s="58">
        <f t="shared" si="510"/>
        <v>417.01179393939395</v>
      </c>
      <c r="Q2585" s="58">
        <f t="shared" si="511"/>
        <v>278.00786262626264</v>
      </c>
      <c r="R2585" s="66">
        <f t="shared" si="512"/>
        <v>15.171931593000002</v>
      </c>
      <c r="S2585" s="64">
        <f t="shared" si="513"/>
        <v>78.75</v>
      </c>
      <c r="T2585" s="66">
        <f t="shared" si="514"/>
        <v>960.88945119300001</v>
      </c>
      <c r="U2585" s="68">
        <f t="shared" si="515"/>
        <v>45.756640533000002</v>
      </c>
      <c r="V2585" s="68">
        <f t="shared" si="516"/>
        <v>462.18828821212122</v>
      </c>
      <c r="W2585" s="68">
        <f t="shared" si="517"/>
        <v>308.12552547474746</v>
      </c>
    </row>
    <row r="2586" spans="1:23" x14ac:dyDescent="0.25">
      <c r="A2586" s="1" t="s">
        <v>907</v>
      </c>
      <c r="B2586" s="1" t="s">
        <v>395</v>
      </c>
      <c r="C2586" s="1" t="s">
        <v>589</v>
      </c>
      <c r="D2586" s="1" t="s">
        <v>590</v>
      </c>
      <c r="E2586" s="1" t="s">
        <v>360</v>
      </c>
      <c r="F2586" s="62" t="str">
        <f t="shared" si="506"/>
        <v>64511</v>
      </c>
      <c r="G2586" s="255">
        <v>10620057</v>
      </c>
      <c r="H2586" s="1" t="s">
        <v>385</v>
      </c>
      <c r="I2586" s="61">
        <v>20</v>
      </c>
      <c r="J2586" s="61">
        <v>7.3</v>
      </c>
      <c r="K2586" s="61">
        <v>9</v>
      </c>
      <c r="L2586" s="69">
        <f t="shared" si="507"/>
        <v>1.46</v>
      </c>
      <c r="M2586" s="69">
        <f t="shared" si="508"/>
        <v>1.8</v>
      </c>
      <c r="N2586" s="56">
        <f>INDEX(Rate_Chart!$A$1:$AK$127,MATCH(Data!J2586,Rate_Chart!$A$1:$A$127,0),MATCH(Data!K2586,Rate_Chart!$A$1:$AK$1,0))</f>
        <v>60.954999999999998</v>
      </c>
      <c r="O2586" s="57">
        <f t="shared" si="509"/>
        <v>1219.0999999999999</v>
      </c>
      <c r="P2586" s="58">
        <f t="shared" si="510"/>
        <v>458.30827067669168</v>
      </c>
      <c r="Q2586" s="58">
        <f t="shared" si="511"/>
        <v>305.53884711779443</v>
      </c>
      <c r="R2586" s="66">
        <f t="shared" si="512"/>
        <v>21.334250000000001</v>
      </c>
      <c r="S2586" s="64">
        <f t="shared" si="513"/>
        <v>75</v>
      </c>
      <c r="T2586" s="66">
        <f t="shared" si="514"/>
        <v>1315.4342499999998</v>
      </c>
      <c r="U2586" s="68">
        <f t="shared" si="515"/>
        <v>65.771712499999992</v>
      </c>
      <c r="V2586" s="68">
        <f t="shared" si="516"/>
        <v>494.52415413533828</v>
      </c>
      <c r="W2586" s="68">
        <f t="shared" si="517"/>
        <v>329.68276942355885</v>
      </c>
    </row>
    <row r="2587" spans="1:23" x14ac:dyDescent="0.25">
      <c r="A2587" s="1" t="s">
        <v>907</v>
      </c>
      <c r="B2587" s="1" t="s">
        <v>395</v>
      </c>
      <c r="C2587" s="1" t="s">
        <v>589</v>
      </c>
      <c r="D2587" s="1" t="s">
        <v>590</v>
      </c>
      <c r="E2587" s="1" t="s">
        <v>360</v>
      </c>
      <c r="F2587" s="62" t="str">
        <f t="shared" si="506"/>
        <v>64511</v>
      </c>
      <c r="G2587" s="255">
        <v>10620057</v>
      </c>
      <c r="H2587" s="1" t="s">
        <v>386</v>
      </c>
      <c r="I2587" s="61">
        <v>28</v>
      </c>
      <c r="J2587" s="61">
        <v>4</v>
      </c>
      <c r="K2587" s="61">
        <v>8.4</v>
      </c>
      <c r="L2587" s="69">
        <f t="shared" si="507"/>
        <v>1.1200000000000001</v>
      </c>
      <c r="M2587" s="69">
        <f t="shared" si="508"/>
        <v>2.3520000000000003</v>
      </c>
      <c r="N2587" s="56">
        <f>INDEX(Rate_Chart!$A$1:$AK$127,MATCH(Data!J2587,Rate_Chart!$A$1:$A$127,0),MATCH(Data!K2587,Rate_Chart!$A$1:$AK$1,0))</f>
        <v>40.033167600000006</v>
      </c>
      <c r="O2587" s="57">
        <f t="shared" si="509"/>
        <v>1120.9286928000001</v>
      </c>
      <c r="P2587" s="58">
        <f t="shared" si="510"/>
        <v>417.01216250000004</v>
      </c>
      <c r="Q2587" s="58">
        <f t="shared" si="511"/>
        <v>278.00810833333338</v>
      </c>
      <c r="R2587" s="66">
        <f t="shared" si="512"/>
        <v>19.616252124000003</v>
      </c>
      <c r="S2587" s="64">
        <f t="shared" si="513"/>
        <v>105</v>
      </c>
      <c r="T2587" s="66">
        <f t="shared" si="514"/>
        <v>1245.5449449240002</v>
      </c>
      <c r="U2587" s="68">
        <f t="shared" si="515"/>
        <v>44.483748033000005</v>
      </c>
      <c r="V2587" s="68">
        <f t="shared" si="516"/>
        <v>463.37237534375004</v>
      </c>
      <c r="W2587" s="68">
        <f t="shared" si="517"/>
        <v>308.91491689583336</v>
      </c>
    </row>
    <row r="2588" spans="1:23" x14ac:dyDescent="0.25">
      <c r="A2588" s="1" t="s">
        <v>908</v>
      </c>
      <c r="B2588" s="1" t="s">
        <v>394</v>
      </c>
      <c r="C2588" s="1" t="s">
        <v>589</v>
      </c>
      <c r="D2588" s="1" t="s">
        <v>590</v>
      </c>
      <c r="E2588" s="1" t="s">
        <v>360</v>
      </c>
      <c r="F2588" s="62" t="str">
        <f t="shared" si="506"/>
        <v>64511</v>
      </c>
      <c r="G2588" s="255">
        <v>10620057</v>
      </c>
      <c r="H2588" s="1" t="s">
        <v>385</v>
      </c>
      <c r="I2588" s="61">
        <v>28</v>
      </c>
      <c r="J2588" s="61">
        <v>7.6</v>
      </c>
      <c r="K2588" s="61">
        <v>9</v>
      </c>
      <c r="L2588" s="69">
        <f t="shared" si="507"/>
        <v>2.1279999999999997</v>
      </c>
      <c r="M2588" s="69">
        <f t="shared" si="508"/>
        <v>2.52</v>
      </c>
      <c r="N2588" s="56">
        <f>INDEX(Rate_Chart!$A$1:$AK$127,MATCH(Data!J2588,Rate_Chart!$A$1:$A$127,0),MATCH(Data!K2588,Rate_Chart!$A$1:$AK$1,0))</f>
        <v>63.46</v>
      </c>
      <c r="O2588" s="57">
        <f t="shared" si="509"/>
        <v>1776.88</v>
      </c>
      <c r="P2588" s="58">
        <f t="shared" si="510"/>
        <v>466.61764705882348</v>
      </c>
      <c r="Q2588" s="58">
        <f t="shared" si="511"/>
        <v>311.07843137254901</v>
      </c>
      <c r="R2588" s="66">
        <f t="shared" si="512"/>
        <v>31.095400000000005</v>
      </c>
      <c r="S2588" s="64">
        <f t="shared" si="513"/>
        <v>105</v>
      </c>
      <c r="T2588" s="66">
        <f t="shared" si="514"/>
        <v>1912.9754</v>
      </c>
      <c r="U2588" s="68">
        <f t="shared" si="515"/>
        <v>68.320549999999997</v>
      </c>
      <c r="V2588" s="68">
        <f t="shared" si="516"/>
        <v>502.35698529411758</v>
      </c>
      <c r="W2588" s="68">
        <f t="shared" si="517"/>
        <v>334.90465686274507</v>
      </c>
    </row>
    <row r="2589" spans="1:23" x14ac:dyDescent="0.25">
      <c r="A2589" s="1" t="s">
        <v>908</v>
      </c>
      <c r="B2589" s="1" t="s">
        <v>394</v>
      </c>
      <c r="C2589" s="1" t="s">
        <v>589</v>
      </c>
      <c r="D2589" s="1" t="s">
        <v>590</v>
      </c>
      <c r="E2589" s="1" t="s">
        <v>360</v>
      </c>
      <c r="F2589" s="62" t="str">
        <f t="shared" si="506"/>
        <v>64511</v>
      </c>
      <c r="G2589" s="255">
        <v>10620057</v>
      </c>
      <c r="H2589" s="1" t="s">
        <v>386</v>
      </c>
      <c r="I2589" s="61">
        <v>23</v>
      </c>
      <c r="J2589" s="61">
        <v>4.0999999999999996</v>
      </c>
      <c r="K2589" s="61">
        <v>8.4</v>
      </c>
      <c r="L2589" s="69">
        <f t="shared" si="507"/>
        <v>0.94299999999999995</v>
      </c>
      <c r="M2589" s="69">
        <f t="shared" si="508"/>
        <v>1.9320000000000002</v>
      </c>
      <c r="N2589" s="56">
        <f>INDEX(Rate_Chart!$A$1:$AK$127,MATCH(Data!J2589,Rate_Chart!$A$1:$A$127,0),MATCH(Data!K2589,Rate_Chart!$A$1:$AK$1,0))</f>
        <v>40.4501676</v>
      </c>
      <c r="O2589" s="57">
        <f t="shared" si="509"/>
        <v>930.35385480000002</v>
      </c>
      <c r="P2589" s="58">
        <f t="shared" si="510"/>
        <v>417.01203711340207</v>
      </c>
      <c r="Q2589" s="58">
        <f t="shared" si="511"/>
        <v>278.00802474226805</v>
      </c>
      <c r="R2589" s="66">
        <f t="shared" si="512"/>
        <v>16.281192459000003</v>
      </c>
      <c r="S2589" s="64">
        <f t="shared" si="513"/>
        <v>86.25</v>
      </c>
      <c r="T2589" s="66">
        <f t="shared" si="514"/>
        <v>1032.885047259</v>
      </c>
      <c r="U2589" s="68">
        <f t="shared" si="515"/>
        <v>44.908045532999999</v>
      </c>
      <c r="V2589" s="68">
        <f t="shared" si="516"/>
        <v>462.96954157731955</v>
      </c>
      <c r="W2589" s="68">
        <f t="shared" si="517"/>
        <v>308.64636105154636</v>
      </c>
    </row>
    <row r="2590" spans="1:23" x14ac:dyDescent="0.25">
      <c r="A2590" s="1" t="s">
        <v>908</v>
      </c>
      <c r="B2590" s="1" t="s">
        <v>395</v>
      </c>
      <c r="C2590" s="1" t="s">
        <v>589</v>
      </c>
      <c r="D2590" s="1" t="s">
        <v>590</v>
      </c>
      <c r="E2590" s="1" t="s">
        <v>360</v>
      </c>
      <c r="F2590" s="62" t="str">
        <f t="shared" si="506"/>
        <v>64511</v>
      </c>
      <c r="G2590" s="255">
        <v>10620057</v>
      </c>
      <c r="H2590" s="1" t="s">
        <v>385</v>
      </c>
      <c r="I2590" s="61">
        <v>12</v>
      </c>
      <c r="J2590" s="61">
        <v>7.4</v>
      </c>
      <c r="K2590" s="61">
        <v>9</v>
      </c>
      <c r="L2590" s="69">
        <f t="shared" si="507"/>
        <v>0.88800000000000012</v>
      </c>
      <c r="M2590" s="69">
        <f t="shared" si="508"/>
        <v>1.08</v>
      </c>
      <c r="N2590" s="56">
        <f>INDEX(Rate_Chart!$A$1:$AK$127,MATCH(Data!J2590,Rate_Chart!$A$1:$A$127,0),MATCH(Data!K2590,Rate_Chart!$A$1:$AK$1,0))</f>
        <v>61.790000000000006</v>
      </c>
      <c r="O2590" s="57">
        <f t="shared" si="509"/>
        <v>741.48</v>
      </c>
      <c r="P2590" s="58">
        <f t="shared" si="510"/>
        <v>461.11940298507466</v>
      </c>
      <c r="Q2590" s="58">
        <f t="shared" si="511"/>
        <v>307.41293532338312</v>
      </c>
      <c r="R2590" s="66">
        <f t="shared" si="512"/>
        <v>12.975900000000001</v>
      </c>
      <c r="S2590" s="64">
        <f t="shared" si="513"/>
        <v>45</v>
      </c>
      <c r="T2590" s="66">
        <f t="shared" si="514"/>
        <v>799.45590000000004</v>
      </c>
      <c r="U2590" s="68">
        <f t="shared" si="515"/>
        <v>66.621324999999999</v>
      </c>
      <c r="V2590" s="68">
        <f t="shared" si="516"/>
        <v>497.17406716417906</v>
      </c>
      <c r="W2590" s="68">
        <f t="shared" si="517"/>
        <v>331.44937810945271</v>
      </c>
    </row>
    <row r="2591" spans="1:23" x14ac:dyDescent="0.25">
      <c r="A2591" s="1" t="s">
        <v>908</v>
      </c>
      <c r="B2591" s="1" t="s">
        <v>395</v>
      </c>
      <c r="C2591" s="1" t="s">
        <v>589</v>
      </c>
      <c r="D2591" s="1" t="s">
        <v>590</v>
      </c>
      <c r="E2591" s="1" t="s">
        <v>360</v>
      </c>
      <c r="F2591" s="62" t="str">
        <f t="shared" si="506"/>
        <v>64511</v>
      </c>
      <c r="G2591" s="255">
        <v>10620057</v>
      </c>
      <c r="H2591" s="1" t="s">
        <v>386</v>
      </c>
      <c r="I2591" s="61">
        <v>16</v>
      </c>
      <c r="J2591" s="61">
        <v>4</v>
      </c>
      <c r="K2591" s="61">
        <v>8.4</v>
      </c>
      <c r="L2591" s="69">
        <f t="shared" si="507"/>
        <v>0.64</v>
      </c>
      <c r="M2591" s="69">
        <f t="shared" si="508"/>
        <v>1.3440000000000001</v>
      </c>
      <c r="N2591" s="56">
        <f>INDEX(Rate_Chart!$A$1:$AK$127,MATCH(Data!J2591,Rate_Chart!$A$1:$A$127,0),MATCH(Data!K2591,Rate_Chart!$A$1:$AK$1,0))</f>
        <v>40.033167600000006</v>
      </c>
      <c r="O2591" s="57">
        <f t="shared" si="509"/>
        <v>640.53068160000009</v>
      </c>
      <c r="P2591" s="58">
        <f t="shared" si="510"/>
        <v>417.01216250000004</v>
      </c>
      <c r="Q2591" s="58">
        <f t="shared" si="511"/>
        <v>278.00810833333338</v>
      </c>
      <c r="R2591" s="66">
        <f t="shared" si="512"/>
        <v>11.209286928000003</v>
      </c>
      <c r="S2591" s="64">
        <f t="shared" si="513"/>
        <v>60</v>
      </c>
      <c r="T2591" s="66">
        <f t="shared" si="514"/>
        <v>711.73996852800008</v>
      </c>
      <c r="U2591" s="68">
        <f t="shared" si="515"/>
        <v>44.483748033000005</v>
      </c>
      <c r="V2591" s="68">
        <f t="shared" si="516"/>
        <v>463.37237534375004</v>
      </c>
      <c r="W2591" s="68">
        <f t="shared" si="517"/>
        <v>308.91491689583336</v>
      </c>
    </row>
    <row r="2592" spans="1:23" x14ac:dyDescent="0.25">
      <c r="A2592" s="1" t="s">
        <v>909</v>
      </c>
      <c r="B2592" s="1" t="s">
        <v>394</v>
      </c>
      <c r="C2592" s="1" t="s">
        <v>589</v>
      </c>
      <c r="D2592" s="1" t="s">
        <v>590</v>
      </c>
      <c r="E2592" s="1" t="s">
        <v>360</v>
      </c>
      <c r="F2592" s="62" t="str">
        <f t="shared" si="506"/>
        <v>64511</v>
      </c>
      <c r="G2592" s="255">
        <v>10620057</v>
      </c>
      <c r="H2592" s="1" t="s">
        <v>385</v>
      </c>
      <c r="I2592" s="61">
        <v>21</v>
      </c>
      <c r="J2592" s="61">
        <v>7.7</v>
      </c>
      <c r="K2592" s="61">
        <v>9</v>
      </c>
      <c r="L2592" s="69">
        <f t="shared" si="507"/>
        <v>1.6170000000000002</v>
      </c>
      <c r="M2592" s="69">
        <f t="shared" si="508"/>
        <v>1.89</v>
      </c>
      <c r="N2592" s="56">
        <f>INDEX(Rate_Chart!$A$1:$AK$127,MATCH(Data!J2592,Rate_Chart!$A$1:$A$127,0),MATCH(Data!K2592,Rate_Chart!$A$1:$AK$1,0))</f>
        <v>64.295000000000002</v>
      </c>
      <c r="O2592" s="57">
        <f t="shared" si="509"/>
        <v>1350.1949999999999</v>
      </c>
      <c r="P2592" s="58">
        <f t="shared" si="510"/>
        <v>469.30656934306569</v>
      </c>
      <c r="Q2592" s="58">
        <f t="shared" si="511"/>
        <v>312.87104622871044</v>
      </c>
      <c r="R2592" s="66">
        <f t="shared" si="512"/>
        <v>23.6284125</v>
      </c>
      <c r="S2592" s="64">
        <f t="shared" si="513"/>
        <v>78.75</v>
      </c>
      <c r="T2592" s="66">
        <f t="shared" si="514"/>
        <v>1452.5734124999999</v>
      </c>
      <c r="U2592" s="68">
        <f t="shared" si="515"/>
        <v>69.170162499999989</v>
      </c>
      <c r="V2592" s="68">
        <f t="shared" si="516"/>
        <v>504.89169708029186</v>
      </c>
      <c r="W2592" s="68">
        <f t="shared" si="517"/>
        <v>336.59446472019459</v>
      </c>
    </row>
    <row r="2593" spans="1:23" x14ac:dyDescent="0.25">
      <c r="A2593" s="1" t="s">
        <v>909</v>
      </c>
      <c r="B2593" s="1" t="s">
        <v>394</v>
      </c>
      <c r="C2593" s="1" t="s">
        <v>589</v>
      </c>
      <c r="D2593" s="1" t="s">
        <v>590</v>
      </c>
      <c r="E2593" s="1" t="s">
        <v>360</v>
      </c>
      <c r="F2593" s="62" t="str">
        <f t="shared" si="506"/>
        <v>64511</v>
      </c>
      <c r="G2593" s="255">
        <v>10620057</v>
      </c>
      <c r="H2593" s="1" t="s">
        <v>386</v>
      </c>
      <c r="I2593" s="61">
        <v>16</v>
      </c>
      <c r="J2593" s="61">
        <v>4.2</v>
      </c>
      <c r="K2593" s="61">
        <v>8.1999999999999993</v>
      </c>
      <c r="L2593" s="69">
        <f t="shared" si="507"/>
        <v>0.67200000000000004</v>
      </c>
      <c r="M2593" s="69">
        <f t="shared" si="508"/>
        <v>1.3119999999999998</v>
      </c>
      <c r="N2593" s="56">
        <f>INDEX(Rate_Chart!$A$1:$AK$127,MATCH(Data!J2593,Rate_Chart!$A$1:$A$127,0),MATCH(Data!K2593,Rate_Chart!$A$1:$AK$1,0))</f>
        <v>40.311139799999999</v>
      </c>
      <c r="O2593" s="57">
        <f t="shared" si="509"/>
        <v>644.97823679999999</v>
      </c>
      <c r="P2593" s="58">
        <f t="shared" si="510"/>
        <v>417.01179103448277</v>
      </c>
      <c r="Q2593" s="58">
        <f t="shared" si="511"/>
        <v>278.00786068965516</v>
      </c>
      <c r="R2593" s="66">
        <f t="shared" si="512"/>
        <v>11.287119144</v>
      </c>
      <c r="S2593" s="64">
        <f t="shared" si="513"/>
        <v>60</v>
      </c>
      <c r="T2593" s="66">
        <f t="shared" si="514"/>
        <v>716.26535594400002</v>
      </c>
      <c r="U2593" s="68">
        <f t="shared" si="515"/>
        <v>44.766584746500001</v>
      </c>
      <c r="V2593" s="68">
        <f t="shared" si="516"/>
        <v>463.10260082586211</v>
      </c>
      <c r="W2593" s="68">
        <f t="shared" si="517"/>
        <v>308.73506721724141</v>
      </c>
    </row>
    <row r="2594" spans="1:23" x14ac:dyDescent="0.25">
      <c r="A2594" s="1" t="s">
        <v>909</v>
      </c>
      <c r="B2594" s="1" t="s">
        <v>395</v>
      </c>
      <c r="C2594" s="1" t="s">
        <v>589</v>
      </c>
      <c r="D2594" s="1" t="s">
        <v>590</v>
      </c>
      <c r="E2594" s="1" t="s">
        <v>360</v>
      </c>
      <c r="F2594" s="62" t="str">
        <f t="shared" si="506"/>
        <v>64511</v>
      </c>
      <c r="G2594" s="255">
        <v>10620057</v>
      </c>
      <c r="H2594" s="1" t="s">
        <v>385</v>
      </c>
      <c r="I2594" s="61">
        <v>13</v>
      </c>
      <c r="J2594" s="61">
        <v>7.6</v>
      </c>
      <c r="K2594" s="61">
        <v>9</v>
      </c>
      <c r="L2594" s="69">
        <f t="shared" si="507"/>
        <v>0.98799999999999999</v>
      </c>
      <c r="M2594" s="69">
        <f t="shared" si="508"/>
        <v>1.17</v>
      </c>
      <c r="N2594" s="56">
        <f>INDEX(Rate_Chart!$A$1:$AK$127,MATCH(Data!J2594,Rate_Chart!$A$1:$A$127,0),MATCH(Data!K2594,Rate_Chart!$A$1:$AK$1,0))</f>
        <v>63.46</v>
      </c>
      <c r="O2594" s="57">
        <f t="shared" si="509"/>
        <v>824.98</v>
      </c>
      <c r="P2594" s="58">
        <f t="shared" si="510"/>
        <v>466.61764705882348</v>
      </c>
      <c r="Q2594" s="58">
        <f t="shared" si="511"/>
        <v>311.07843137254901</v>
      </c>
      <c r="R2594" s="66">
        <f t="shared" si="512"/>
        <v>14.437150000000001</v>
      </c>
      <c r="S2594" s="64">
        <f t="shared" si="513"/>
        <v>48.75</v>
      </c>
      <c r="T2594" s="66">
        <f t="shared" si="514"/>
        <v>888.16714999999999</v>
      </c>
      <c r="U2594" s="68">
        <f t="shared" si="515"/>
        <v>68.320549999999997</v>
      </c>
      <c r="V2594" s="68">
        <f t="shared" si="516"/>
        <v>502.35698529411758</v>
      </c>
      <c r="W2594" s="68">
        <f t="shared" si="517"/>
        <v>334.90465686274507</v>
      </c>
    </row>
    <row r="2595" spans="1:23" x14ac:dyDescent="0.25">
      <c r="A2595" s="1" t="s">
        <v>909</v>
      </c>
      <c r="B2595" s="1" t="s">
        <v>395</v>
      </c>
      <c r="C2595" s="1" t="s">
        <v>589</v>
      </c>
      <c r="D2595" s="1" t="s">
        <v>590</v>
      </c>
      <c r="E2595" s="1" t="s">
        <v>360</v>
      </c>
      <c r="F2595" s="62" t="str">
        <f t="shared" si="506"/>
        <v>64511</v>
      </c>
      <c r="G2595" s="255">
        <v>10620057</v>
      </c>
      <c r="H2595" s="1" t="s">
        <v>386</v>
      </c>
      <c r="I2595" s="61">
        <v>19</v>
      </c>
      <c r="J2595" s="61">
        <v>4.2</v>
      </c>
      <c r="K2595" s="61">
        <v>8.4</v>
      </c>
      <c r="L2595" s="69">
        <f t="shared" si="507"/>
        <v>0.79799999999999993</v>
      </c>
      <c r="M2595" s="69">
        <f t="shared" si="508"/>
        <v>1.5959999999999999</v>
      </c>
      <c r="N2595" s="56">
        <f>INDEX(Rate_Chart!$A$1:$AK$127,MATCH(Data!J2595,Rate_Chart!$A$1:$A$127,0),MATCH(Data!K2595,Rate_Chart!$A$1:$AK$1,0))</f>
        <v>40.867167600000002</v>
      </c>
      <c r="O2595" s="57">
        <f t="shared" si="509"/>
        <v>776.47618440000008</v>
      </c>
      <c r="P2595" s="58">
        <f t="shared" si="510"/>
        <v>417.01191428571428</v>
      </c>
      <c r="Q2595" s="58">
        <f t="shared" si="511"/>
        <v>278.00794285714284</v>
      </c>
      <c r="R2595" s="66">
        <f t="shared" si="512"/>
        <v>13.588333227000003</v>
      </c>
      <c r="S2595" s="64">
        <f t="shared" si="513"/>
        <v>71.25</v>
      </c>
      <c r="T2595" s="66">
        <f t="shared" si="514"/>
        <v>861.3145176270001</v>
      </c>
      <c r="U2595" s="68">
        <f t="shared" si="515"/>
        <v>45.332343033000008</v>
      </c>
      <c r="V2595" s="68">
        <f t="shared" si="516"/>
        <v>462.57492890816332</v>
      </c>
      <c r="W2595" s="68">
        <f t="shared" si="517"/>
        <v>308.38328593877554</v>
      </c>
    </row>
    <row r="2596" spans="1:23" x14ac:dyDescent="0.25">
      <c r="A2596" s="1" t="s">
        <v>910</v>
      </c>
      <c r="B2596" s="1" t="s">
        <v>394</v>
      </c>
      <c r="C2596" s="1" t="s">
        <v>589</v>
      </c>
      <c r="D2596" s="1" t="s">
        <v>590</v>
      </c>
      <c r="E2596" s="1" t="s">
        <v>360</v>
      </c>
      <c r="F2596" s="62" t="str">
        <f t="shared" si="506"/>
        <v>64511</v>
      </c>
      <c r="G2596" s="255">
        <v>10620057</v>
      </c>
      <c r="H2596" s="1" t="s">
        <v>385</v>
      </c>
      <c r="I2596" s="61">
        <v>23</v>
      </c>
      <c r="J2596" s="61">
        <v>7.5</v>
      </c>
      <c r="K2596" s="61">
        <v>9</v>
      </c>
      <c r="L2596" s="69">
        <f t="shared" si="507"/>
        <v>1.7250000000000001</v>
      </c>
      <c r="M2596" s="69">
        <f t="shared" si="508"/>
        <v>2.0699999999999998</v>
      </c>
      <c r="N2596" s="56">
        <f>INDEX(Rate_Chart!$A$1:$AK$127,MATCH(Data!J2596,Rate_Chart!$A$1:$A$127,0),MATCH(Data!K2596,Rate_Chart!$A$1:$AK$1,0))</f>
        <v>62.625</v>
      </c>
      <c r="O2596" s="57">
        <f t="shared" si="509"/>
        <v>1440.375</v>
      </c>
      <c r="P2596" s="58">
        <f t="shared" si="510"/>
        <v>463.88888888888886</v>
      </c>
      <c r="Q2596" s="58">
        <f t="shared" si="511"/>
        <v>309.25925925925924</v>
      </c>
      <c r="R2596" s="66">
        <f t="shared" si="512"/>
        <v>25.206562500000004</v>
      </c>
      <c r="S2596" s="64">
        <f t="shared" si="513"/>
        <v>86.25</v>
      </c>
      <c r="T2596" s="66">
        <f t="shared" si="514"/>
        <v>1551.8315625</v>
      </c>
      <c r="U2596" s="68">
        <f t="shared" si="515"/>
        <v>67.470937500000005</v>
      </c>
      <c r="V2596" s="68">
        <f t="shared" si="516"/>
        <v>499.78472222222223</v>
      </c>
      <c r="W2596" s="68">
        <f t="shared" si="517"/>
        <v>333.18981481481484</v>
      </c>
    </row>
    <row r="2597" spans="1:23" x14ac:dyDescent="0.25">
      <c r="A2597" s="1" t="s">
        <v>910</v>
      </c>
      <c r="B2597" s="1" t="s">
        <v>394</v>
      </c>
      <c r="C2597" s="1" t="s">
        <v>589</v>
      </c>
      <c r="D2597" s="1" t="s">
        <v>590</v>
      </c>
      <c r="E2597" s="1" t="s">
        <v>360</v>
      </c>
      <c r="F2597" s="62" t="str">
        <f t="shared" si="506"/>
        <v>64511</v>
      </c>
      <c r="G2597" s="255">
        <v>10620057</v>
      </c>
      <c r="H2597" s="1" t="s">
        <v>386</v>
      </c>
      <c r="I2597" s="61">
        <v>21</v>
      </c>
      <c r="J2597" s="61">
        <v>4.5</v>
      </c>
      <c r="K2597" s="61">
        <v>8.5</v>
      </c>
      <c r="L2597" s="69">
        <f t="shared" si="507"/>
        <v>0.94499999999999995</v>
      </c>
      <c r="M2597" s="69">
        <f t="shared" si="508"/>
        <v>1.7849999999999999</v>
      </c>
      <c r="N2597" s="56">
        <f>INDEX(Rate_Chart!$A$1:$AK$127,MATCH(Data!J2597,Rate_Chart!$A$1:$A$127,0),MATCH(Data!K2597,Rate_Chart!$A$1:$AK$1,0))</f>
        <v>42.396181500000004</v>
      </c>
      <c r="O2597" s="57">
        <f t="shared" si="509"/>
        <v>890.31981150000013</v>
      </c>
      <c r="P2597" s="58">
        <f t="shared" si="510"/>
        <v>417.01162131147544</v>
      </c>
      <c r="Q2597" s="58">
        <f t="shared" si="511"/>
        <v>278.00774754098364</v>
      </c>
      <c r="R2597" s="66">
        <f t="shared" si="512"/>
        <v>15.580596701250004</v>
      </c>
      <c r="S2597" s="64">
        <f t="shared" si="513"/>
        <v>78.75</v>
      </c>
      <c r="T2597" s="66">
        <f t="shared" si="514"/>
        <v>984.65040820125012</v>
      </c>
      <c r="U2597" s="68">
        <f t="shared" si="515"/>
        <v>46.888114676250005</v>
      </c>
      <c r="V2597" s="68">
        <f t="shared" si="516"/>
        <v>461.19457058606559</v>
      </c>
      <c r="W2597" s="68">
        <f t="shared" si="517"/>
        <v>307.46304705737708</v>
      </c>
    </row>
    <row r="2598" spans="1:23" x14ac:dyDescent="0.25">
      <c r="A2598" s="1" t="s">
        <v>910</v>
      </c>
      <c r="B2598" s="1" t="s">
        <v>395</v>
      </c>
      <c r="C2598" s="1" t="s">
        <v>589</v>
      </c>
      <c r="D2598" s="1" t="s">
        <v>590</v>
      </c>
      <c r="E2598" s="1" t="s">
        <v>360</v>
      </c>
      <c r="F2598" s="62" t="str">
        <f t="shared" si="506"/>
        <v>64511</v>
      </c>
      <c r="G2598" s="255">
        <v>10620057</v>
      </c>
      <c r="H2598" s="1" t="s">
        <v>385</v>
      </c>
      <c r="I2598" s="61">
        <v>11</v>
      </c>
      <c r="J2598" s="61">
        <v>7.8</v>
      </c>
      <c r="K2598" s="61">
        <v>9</v>
      </c>
      <c r="L2598" s="69">
        <f t="shared" si="507"/>
        <v>0.85799999999999998</v>
      </c>
      <c r="M2598" s="69">
        <f t="shared" si="508"/>
        <v>0.99</v>
      </c>
      <c r="N2598" s="56">
        <f>INDEX(Rate_Chart!$A$1:$AK$127,MATCH(Data!J2598,Rate_Chart!$A$1:$A$127,0),MATCH(Data!K2598,Rate_Chart!$A$1:$AK$1,0))</f>
        <v>65.13</v>
      </c>
      <c r="O2598" s="57">
        <f t="shared" si="509"/>
        <v>716.43</v>
      </c>
      <c r="P2598" s="58">
        <f t="shared" si="510"/>
        <v>471.95652173913038</v>
      </c>
      <c r="Q2598" s="58">
        <f t="shared" si="511"/>
        <v>314.63768115942025</v>
      </c>
      <c r="R2598" s="66">
        <f t="shared" si="512"/>
        <v>12.537525</v>
      </c>
      <c r="S2598" s="64">
        <f t="shared" si="513"/>
        <v>41.25</v>
      </c>
      <c r="T2598" s="66">
        <f t="shared" si="514"/>
        <v>770.21752499999991</v>
      </c>
      <c r="U2598" s="68">
        <f t="shared" si="515"/>
        <v>70.019774999999996</v>
      </c>
      <c r="V2598" s="68">
        <f t="shared" si="516"/>
        <v>507.3896739130434</v>
      </c>
      <c r="W2598" s="68">
        <f t="shared" si="517"/>
        <v>338.25978260869562</v>
      </c>
    </row>
    <row r="2599" spans="1:23" x14ac:dyDescent="0.25">
      <c r="A2599" s="1" t="s">
        <v>910</v>
      </c>
      <c r="B2599" s="1" t="s">
        <v>395</v>
      </c>
      <c r="C2599" s="1" t="s">
        <v>589</v>
      </c>
      <c r="D2599" s="1" t="s">
        <v>590</v>
      </c>
      <c r="E2599" s="1" t="s">
        <v>360</v>
      </c>
      <c r="F2599" s="62" t="str">
        <f t="shared" si="506"/>
        <v>64511</v>
      </c>
      <c r="G2599" s="255">
        <v>10620057</v>
      </c>
      <c r="H2599" s="1" t="s">
        <v>386</v>
      </c>
      <c r="I2599" s="61">
        <v>30</v>
      </c>
      <c r="J2599" s="61">
        <v>3.7</v>
      </c>
      <c r="K2599" s="61">
        <v>8.4</v>
      </c>
      <c r="L2599" s="69">
        <f t="shared" si="507"/>
        <v>1.1100000000000001</v>
      </c>
      <c r="M2599" s="69">
        <f t="shared" si="508"/>
        <v>2.52</v>
      </c>
      <c r="N2599" s="56">
        <f>INDEX(Rate_Chart!$A$1:$AK$127,MATCH(Data!J2599,Rate_Chart!$A$1:$A$127,0),MATCH(Data!K2599,Rate_Chart!$A$1:$AK$1,0))</f>
        <v>38.782167600000008</v>
      </c>
      <c r="O2599" s="57">
        <f t="shared" si="509"/>
        <v>1163.4650280000003</v>
      </c>
      <c r="P2599" s="58">
        <f t="shared" si="510"/>
        <v>417.01255483870978</v>
      </c>
      <c r="Q2599" s="58">
        <f t="shared" si="511"/>
        <v>278.00836989247318</v>
      </c>
      <c r="R2599" s="66">
        <f t="shared" si="512"/>
        <v>20.360637990000008</v>
      </c>
      <c r="S2599" s="64">
        <f t="shared" si="513"/>
        <v>112.5</v>
      </c>
      <c r="T2599" s="66">
        <f t="shared" si="514"/>
        <v>1296.3256659900003</v>
      </c>
      <c r="U2599" s="68">
        <f t="shared" si="515"/>
        <v>43.210855533000007</v>
      </c>
      <c r="V2599" s="68">
        <f t="shared" si="516"/>
        <v>464.63285519354849</v>
      </c>
      <c r="W2599" s="68">
        <f t="shared" si="517"/>
        <v>309.75523679569898</v>
      </c>
    </row>
    <row r="2600" spans="1:23" x14ac:dyDescent="0.25">
      <c r="A2600" s="1" t="s">
        <v>911</v>
      </c>
      <c r="B2600" s="1" t="s">
        <v>394</v>
      </c>
      <c r="C2600" s="1" t="s">
        <v>589</v>
      </c>
      <c r="D2600" s="1" t="s">
        <v>590</v>
      </c>
      <c r="E2600" s="1" t="s">
        <v>360</v>
      </c>
      <c r="F2600" s="62" t="str">
        <f t="shared" si="506"/>
        <v>64511</v>
      </c>
      <c r="G2600" s="255">
        <v>10620057</v>
      </c>
      <c r="H2600" s="1" t="s">
        <v>385</v>
      </c>
      <c r="I2600" s="61">
        <v>29</v>
      </c>
      <c r="J2600" s="61">
        <v>7.3</v>
      </c>
      <c r="K2600" s="61">
        <v>9</v>
      </c>
      <c r="L2600" s="69">
        <f t="shared" si="507"/>
        <v>2.117</v>
      </c>
      <c r="M2600" s="69">
        <f t="shared" si="508"/>
        <v>2.61</v>
      </c>
      <c r="N2600" s="56">
        <f>INDEX(Rate_Chart!$A$1:$AK$127,MATCH(Data!J2600,Rate_Chart!$A$1:$A$127,0),MATCH(Data!K2600,Rate_Chart!$A$1:$AK$1,0))</f>
        <v>60.954999999999998</v>
      </c>
      <c r="O2600" s="57">
        <f t="shared" si="509"/>
        <v>1767.6949999999999</v>
      </c>
      <c r="P2600" s="58">
        <f t="shared" si="510"/>
        <v>458.30827067669168</v>
      </c>
      <c r="Q2600" s="58">
        <f t="shared" si="511"/>
        <v>305.53884711779443</v>
      </c>
      <c r="R2600" s="66">
        <f t="shared" si="512"/>
        <v>30.934662500000002</v>
      </c>
      <c r="S2600" s="64">
        <f t="shared" si="513"/>
        <v>108.75</v>
      </c>
      <c r="T2600" s="66">
        <f t="shared" si="514"/>
        <v>1907.3796625</v>
      </c>
      <c r="U2600" s="68">
        <f t="shared" si="515"/>
        <v>65.771712500000007</v>
      </c>
      <c r="V2600" s="68">
        <f t="shared" si="516"/>
        <v>494.52415413533839</v>
      </c>
      <c r="W2600" s="68">
        <f t="shared" si="517"/>
        <v>329.68276942355891</v>
      </c>
    </row>
    <row r="2601" spans="1:23" x14ac:dyDescent="0.25">
      <c r="A2601" s="1" t="s">
        <v>911</v>
      </c>
      <c r="B2601" s="1" t="s">
        <v>395</v>
      </c>
      <c r="C2601" s="1" t="s">
        <v>589</v>
      </c>
      <c r="D2601" s="1" t="s">
        <v>590</v>
      </c>
      <c r="E2601" s="1" t="s">
        <v>360</v>
      </c>
      <c r="F2601" s="62" t="str">
        <f t="shared" si="506"/>
        <v>64511</v>
      </c>
      <c r="G2601" s="255">
        <v>10620057</v>
      </c>
      <c r="H2601" s="1" t="s">
        <v>385</v>
      </c>
      <c r="I2601" s="61">
        <v>9</v>
      </c>
      <c r="J2601" s="61">
        <v>7.3</v>
      </c>
      <c r="K2601" s="61">
        <v>9</v>
      </c>
      <c r="L2601" s="69">
        <f t="shared" si="507"/>
        <v>0.65700000000000003</v>
      </c>
      <c r="M2601" s="69">
        <f t="shared" si="508"/>
        <v>0.81</v>
      </c>
      <c r="N2601" s="56">
        <f>INDEX(Rate_Chart!$A$1:$AK$127,MATCH(Data!J2601,Rate_Chart!$A$1:$A$127,0),MATCH(Data!K2601,Rate_Chart!$A$1:$AK$1,0))</f>
        <v>60.954999999999998</v>
      </c>
      <c r="O2601" s="57">
        <f t="shared" si="509"/>
        <v>548.59500000000003</v>
      </c>
      <c r="P2601" s="58">
        <f t="shared" si="510"/>
        <v>458.30827067669168</v>
      </c>
      <c r="Q2601" s="58">
        <f t="shared" si="511"/>
        <v>305.53884711779443</v>
      </c>
      <c r="R2601" s="66">
        <f t="shared" si="512"/>
        <v>9.6004125000000009</v>
      </c>
      <c r="S2601" s="64">
        <f t="shared" si="513"/>
        <v>33.75</v>
      </c>
      <c r="T2601" s="66">
        <f t="shared" si="514"/>
        <v>591.94541249999997</v>
      </c>
      <c r="U2601" s="68">
        <f t="shared" si="515"/>
        <v>65.771712499999992</v>
      </c>
      <c r="V2601" s="68">
        <f t="shared" si="516"/>
        <v>494.52415413533828</v>
      </c>
      <c r="W2601" s="68">
        <f t="shared" si="517"/>
        <v>329.68276942355885</v>
      </c>
    </row>
    <row r="2602" spans="1:23" x14ac:dyDescent="0.25">
      <c r="A2602" s="1" t="s">
        <v>912</v>
      </c>
      <c r="B2602" s="1" t="s">
        <v>394</v>
      </c>
      <c r="C2602" s="1" t="s">
        <v>589</v>
      </c>
      <c r="D2602" s="1" t="s">
        <v>590</v>
      </c>
      <c r="E2602" s="1" t="s">
        <v>360</v>
      </c>
      <c r="F2602" s="62" t="str">
        <f t="shared" si="506"/>
        <v>64511</v>
      </c>
      <c r="G2602" s="255">
        <v>10620057</v>
      </c>
      <c r="H2602" s="1" t="s">
        <v>385</v>
      </c>
      <c r="I2602" s="61">
        <v>29</v>
      </c>
      <c r="J2602" s="61">
        <v>7.2</v>
      </c>
      <c r="K2602" s="61">
        <v>9</v>
      </c>
      <c r="L2602" s="69">
        <f t="shared" si="507"/>
        <v>2.0880000000000001</v>
      </c>
      <c r="M2602" s="69">
        <f t="shared" si="508"/>
        <v>2.61</v>
      </c>
      <c r="N2602" s="56">
        <f>INDEX(Rate_Chart!$A$1:$AK$127,MATCH(Data!J2602,Rate_Chart!$A$1:$A$127,0),MATCH(Data!K2602,Rate_Chart!$A$1:$AK$1,0))</f>
        <v>60.120000000000005</v>
      </c>
      <c r="O2602" s="57">
        <f t="shared" si="509"/>
        <v>1743.48</v>
      </c>
      <c r="P2602" s="58">
        <f t="shared" si="510"/>
        <v>455.4545454545455</v>
      </c>
      <c r="Q2602" s="58">
        <f t="shared" si="511"/>
        <v>303.63636363636368</v>
      </c>
      <c r="R2602" s="66">
        <f t="shared" si="512"/>
        <v>30.510900000000003</v>
      </c>
      <c r="S2602" s="64">
        <f t="shared" si="513"/>
        <v>108.75</v>
      </c>
      <c r="T2602" s="66">
        <f t="shared" si="514"/>
        <v>1882.7409</v>
      </c>
      <c r="U2602" s="68">
        <f t="shared" si="515"/>
        <v>64.9221</v>
      </c>
      <c r="V2602" s="68">
        <f t="shared" si="516"/>
        <v>491.83409090909089</v>
      </c>
      <c r="W2602" s="68">
        <f t="shared" si="517"/>
        <v>327.88939393939393</v>
      </c>
    </row>
    <row r="2603" spans="1:23" x14ac:dyDescent="0.25">
      <c r="A2603" s="1" t="s">
        <v>912</v>
      </c>
      <c r="B2603" s="1" t="s">
        <v>394</v>
      </c>
      <c r="C2603" s="1" t="s">
        <v>589</v>
      </c>
      <c r="D2603" s="1" t="s">
        <v>590</v>
      </c>
      <c r="E2603" s="1" t="s">
        <v>360</v>
      </c>
      <c r="F2603" s="62" t="str">
        <f t="shared" si="506"/>
        <v>64511</v>
      </c>
      <c r="G2603" s="255">
        <v>10620057</v>
      </c>
      <c r="H2603" s="1" t="s">
        <v>386</v>
      </c>
      <c r="I2603" s="61">
        <v>12</v>
      </c>
      <c r="J2603" s="61">
        <v>4.3</v>
      </c>
      <c r="K2603" s="61">
        <v>8.3000000000000007</v>
      </c>
      <c r="L2603" s="69">
        <f t="shared" si="507"/>
        <v>0.5159999999999999</v>
      </c>
      <c r="M2603" s="69">
        <f t="shared" si="508"/>
        <v>0.99600000000000011</v>
      </c>
      <c r="N2603" s="56">
        <f>INDEX(Rate_Chart!$A$1:$AK$127,MATCH(Data!J2603,Rate_Chart!$A$1:$A$127,0),MATCH(Data!K2603,Rate_Chart!$A$1:$AK$1,0))</f>
        <v>41.006153699999999</v>
      </c>
      <c r="O2603" s="57">
        <f t="shared" si="509"/>
        <v>492.07384439999998</v>
      </c>
      <c r="P2603" s="58">
        <f t="shared" si="510"/>
        <v>417.0117325423729</v>
      </c>
      <c r="Q2603" s="58">
        <f t="shared" si="511"/>
        <v>278.00782169491526</v>
      </c>
      <c r="R2603" s="66">
        <f t="shared" si="512"/>
        <v>8.6112922770000004</v>
      </c>
      <c r="S2603" s="64">
        <f t="shared" si="513"/>
        <v>45</v>
      </c>
      <c r="T2603" s="66">
        <f t="shared" si="514"/>
        <v>545.68513667699995</v>
      </c>
      <c r="U2603" s="68">
        <f t="shared" si="515"/>
        <v>45.473761389749995</v>
      </c>
      <c r="V2603" s="68">
        <f t="shared" si="516"/>
        <v>462.44503108220334</v>
      </c>
      <c r="W2603" s="68">
        <f t="shared" si="517"/>
        <v>308.29668738813558</v>
      </c>
    </row>
    <row r="2604" spans="1:23" x14ac:dyDescent="0.25">
      <c r="A2604" s="1" t="s">
        <v>912</v>
      </c>
      <c r="B2604" s="1" t="s">
        <v>395</v>
      </c>
      <c r="C2604" s="1" t="s">
        <v>589</v>
      </c>
      <c r="D2604" s="1" t="s">
        <v>590</v>
      </c>
      <c r="E2604" s="1" t="s">
        <v>360</v>
      </c>
      <c r="F2604" s="62" t="str">
        <f t="shared" si="506"/>
        <v>64511</v>
      </c>
      <c r="G2604" s="255">
        <v>10620057</v>
      </c>
      <c r="H2604" s="1" t="s">
        <v>385</v>
      </c>
      <c r="I2604" s="61">
        <v>14</v>
      </c>
      <c r="J2604" s="61">
        <v>7.1</v>
      </c>
      <c r="K2604" s="61">
        <v>9</v>
      </c>
      <c r="L2604" s="69">
        <f t="shared" si="507"/>
        <v>0.99399999999999988</v>
      </c>
      <c r="M2604" s="69">
        <f t="shared" si="508"/>
        <v>1.26</v>
      </c>
      <c r="N2604" s="56">
        <f>INDEX(Rate_Chart!$A$1:$AK$127,MATCH(Data!J2604,Rate_Chart!$A$1:$A$127,0),MATCH(Data!K2604,Rate_Chart!$A$1:$AK$1,0))</f>
        <v>59.284999999999997</v>
      </c>
      <c r="O2604" s="57">
        <f t="shared" si="509"/>
        <v>829.99</v>
      </c>
      <c r="P2604" s="58">
        <f t="shared" si="510"/>
        <v>452.55725190839689</v>
      </c>
      <c r="Q2604" s="58">
        <f t="shared" si="511"/>
        <v>301.70483460559791</v>
      </c>
      <c r="R2604" s="66">
        <f t="shared" si="512"/>
        <v>14.524825000000002</v>
      </c>
      <c r="S2604" s="64">
        <f t="shared" si="513"/>
        <v>52.5</v>
      </c>
      <c r="T2604" s="66">
        <f t="shared" si="514"/>
        <v>897.01482499999997</v>
      </c>
      <c r="U2604" s="68">
        <f t="shared" si="515"/>
        <v>64.072487499999994</v>
      </c>
      <c r="V2604" s="68">
        <f t="shared" si="516"/>
        <v>489.10295801526712</v>
      </c>
      <c r="W2604" s="68">
        <f t="shared" si="517"/>
        <v>326.06863867684473</v>
      </c>
    </row>
    <row r="2605" spans="1:23" x14ac:dyDescent="0.25">
      <c r="A2605" s="1" t="s">
        <v>913</v>
      </c>
      <c r="B2605" s="1" t="s">
        <v>394</v>
      </c>
      <c r="C2605" s="1" t="s">
        <v>589</v>
      </c>
      <c r="D2605" s="1" t="s">
        <v>590</v>
      </c>
      <c r="E2605" s="1" t="s">
        <v>360</v>
      </c>
      <c r="F2605" s="62" t="str">
        <f t="shared" si="506"/>
        <v>64511</v>
      </c>
      <c r="G2605" s="255">
        <v>10620057</v>
      </c>
      <c r="H2605" s="1" t="s">
        <v>385</v>
      </c>
      <c r="I2605" s="61">
        <v>20</v>
      </c>
      <c r="J2605" s="61">
        <v>8.4</v>
      </c>
      <c r="K2605" s="61">
        <v>9</v>
      </c>
      <c r="L2605" s="69">
        <f t="shared" si="507"/>
        <v>1.68</v>
      </c>
      <c r="M2605" s="69">
        <f t="shared" si="508"/>
        <v>1.8</v>
      </c>
      <c r="N2605" s="56">
        <f>INDEX(Rate_Chart!$A$1:$AK$127,MATCH(Data!J2605,Rate_Chart!$A$1:$A$127,0),MATCH(Data!K2605,Rate_Chart!$A$1:$AK$1,0))</f>
        <v>70.14</v>
      </c>
      <c r="O2605" s="57">
        <f t="shared" si="509"/>
        <v>1402.8</v>
      </c>
      <c r="P2605" s="58">
        <f t="shared" si="510"/>
        <v>487.08333333333326</v>
      </c>
      <c r="Q2605" s="58">
        <f t="shared" si="511"/>
        <v>324.72222222222217</v>
      </c>
      <c r="R2605" s="66">
        <f t="shared" si="512"/>
        <v>24.549000000000003</v>
      </c>
      <c r="S2605" s="64">
        <f t="shared" si="513"/>
        <v>75</v>
      </c>
      <c r="T2605" s="66">
        <f t="shared" si="514"/>
        <v>1502.3489999999999</v>
      </c>
      <c r="U2605" s="68">
        <f t="shared" si="515"/>
        <v>75.117449999999991</v>
      </c>
      <c r="V2605" s="68">
        <f t="shared" si="516"/>
        <v>521.64895833333321</v>
      </c>
      <c r="W2605" s="68">
        <f t="shared" si="517"/>
        <v>347.76597222222216</v>
      </c>
    </row>
    <row r="2606" spans="1:23" x14ac:dyDescent="0.25">
      <c r="A2606" s="1" t="s">
        <v>913</v>
      </c>
      <c r="B2606" s="1" t="s">
        <v>394</v>
      </c>
      <c r="C2606" s="1" t="s">
        <v>589</v>
      </c>
      <c r="D2606" s="1" t="s">
        <v>590</v>
      </c>
      <c r="E2606" s="1" t="s">
        <v>360</v>
      </c>
      <c r="F2606" s="62" t="str">
        <f t="shared" si="506"/>
        <v>64511</v>
      </c>
      <c r="G2606" s="255">
        <v>10620057</v>
      </c>
      <c r="H2606" s="1" t="s">
        <v>386</v>
      </c>
      <c r="I2606" s="61">
        <v>24</v>
      </c>
      <c r="J2606" s="61">
        <v>4.0999999999999996</v>
      </c>
      <c r="K2606" s="61">
        <v>8.1999999999999993</v>
      </c>
      <c r="L2606" s="69">
        <f t="shared" si="507"/>
        <v>0.98399999999999987</v>
      </c>
      <c r="M2606" s="69">
        <f t="shared" si="508"/>
        <v>1.9679999999999997</v>
      </c>
      <c r="N2606" s="56">
        <f>INDEX(Rate_Chart!$A$1:$AK$127,MATCH(Data!J2606,Rate_Chart!$A$1:$A$127,0),MATCH(Data!K2606,Rate_Chart!$A$1:$AK$1,0))</f>
        <v>39.894139799999998</v>
      </c>
      <c r="O2606" s="57">
        <f t="shared" si="509"/>
        <v>957.45935519999989</v>
      </c>
      <c r="P2606" s="58">
        <f t="shared" si="510"/>
        <v>417.01191428571434</v>
      </c>
      <c r="Q2606" s="58">
        <f t="shared" si="511"/>
        <v>278.00794285714289</v>
      </c>
      <c r="R2606" s="66">
        <f t="shared" si="512"/>
        <v>16.755538716</v>
      </c>
      <c r="S2606" s="64">
        <f t="shared" si="513"/>
        <v>90</v>
      </c>
      <c r="T2606" s="66">
        <f t="shared" si="514"/>
        <v>1064.2148939159999</v>
      </c>
      <c r="U2606" s="68">
        <f t="shared" si="515"/>
        <v>44.3422872465</v>
      </c>
      <c r="V2606" s="68">
        <f t="shared" si="516"/>
        <v>463.50822905749135</v>
      </c>
      <c r="W2606" s="68">
        <f t="shared" si="517"/>
        <v>309.00548603832755</v>
      </c>
    </row>
    <row r="2607" spans="1:23" x14ac:dyDescent="0.25">
      <c r="A2607" s="1" t="s">
        <v>913</v>
      </c>
      <c r="B2607" s="1" t="s">
        <v>395</v>
      </c>
      <c r="C2607" s="1" t="s">
        <v>589</v>
      </c>
      <c r="D2607" s="1" t="s">
        <v>590</v>
      </c>
      <c r="E2607" s="1" t="s">
        <v>360</v>
      </c>
      <c r="F2607" s="62" t="str">
        <f t="shared" si="506"/>
        <v>64511</v>
      </c>
      <c r="G2607" s="255">
        <v>10620057</v>
      </c>
      <c r="H2607" s="1" t="s">
        <v>385</v>
      </c>
      <c r="I2607" s="61">
        <v>9</v>
      </c>
      <c r="J2607" s="61">
        <v>7.8</v>
      </c>
      <c r="K2607" s="61">
        <v>9</v>
      </c>
      <c r="L2607" s="69">
        <f t="shared" si="507"/>
        <v>0.70200000000000007</v>
      </c>
      <c r="M2607" s="69">
        <f t="shared" si="508"/>
        <v>0.81</v>
      </c>
      <c r="N2607" s="56">
        <f>INDEX(Rate_Chart!$A$1:$AK$127,MATCH(Data!J2607,Rate_Chart!$A$1:$A$127,0),MATCH(Data!K2607,Rate_Chart!$A$1:$AK$1,0))</f>
        <v>65.13</v>
      </c>
      <c r="O2607" s="57">
        <f t="shared" si="509"/>
        <v>586.16999999999996</v>
      </c>
      <c r="P2607" s="58">
        <f t="shared" si="510"/>
        <v>471.95652173913038</v>
      </c>
      <c r="Q2607" s="58">
        <f t="shared" si="511"/>
        <v>314.63768115942025</v>
      </c>
      <c r="R2607" s="66">
        <f t="shared" si="512"/>
        <v>10.257975</v>
      </c>
      <c r="S2607" s="64">
        <f t="shared" si="513"/>
        <v>33.75</v>
      </c>
      <c r="T2607" s="66">
        <f t="shared" si="514"/>
        <v>630.17797499999995</v>
      </c>
      <c r="U2607" s="68">
        <f t="shared" si="515"/>
        <v>70.019774999999996</v>
      </c>
      <c r="V2607" s="68">
        <f t="shared" si="516"/>
        <v>507.3896739130434</v>
      </c>
      <c r="W2607" s="68">
        <f t="shared" si="517"/>
        <v>338.25978260869562</v>
      </c>
    </row>
    <row r="2608" spans="1:23" x14ac:dyDescent="0.25">
      <c r="A2608" s="1" t="s">
        <v>913</v>
      </c>
      <c r="B2608" s="1" t="s">
        <v>395</v>
      </c>
      <c r="C2608" s="1" t="s">
        <v>589</v>
      </c>
      <c r="D2608" s="1" t="s">
        <v>590</v>
      </c>
      <c r="E2608" s="1" t="s">
        <v>360</v>
      </c>
      <c r="F2608" s="62" t="str">
        <f t="shared" si="506"/>
        <v>64511</v>
      </c>
      <c r="G2608" s="255">
        <v>10620057</v>
      </c>
      <c r="H2608" s="1" t="s">
        <v>386</v>
      </c>
      <c r="I2608" s="61">
        <v>30</v>
      </c>
      <c r="J2608" s="61">
        <v>4</v>
      </c>
      <c r="K2608" s="61">
        <v>8.4</v>
      </c>
      <c r="L2608" s="69">
        <f t="shared" si="507"/>
        <v>1.2</v>
      </c>
      <c r="M2608" s="69">
        <f t="shared" si="508"/>
        <v>2.52</v>
      </c>
      <c r="N2608" s="56">
        <f>INDEX(Rate_Chart!$A$1:$AK$127,MATCH(Data!J2608,Rate_Chart!$A$1:$A$127,0),MATCH(Data!K2608,Rate_Chart!$A$1:$AK$1,0))</f>
        <v>40.033167600000006</v>
      </c>
      <c r="O2608" s="57">
        <f t="shared" si="509"/>
        <v>1200.9950280000003</v>
      </c>
      <c r="P2608" s="58">
        <f t="shared" si="510"/>
        <v>417.01216250000004</v>
      </c>
      <c r="Q2608" s="58">
        <f t="shared" si="511"/>
        <v>278.00810833333338</v>
      </c>
      <c r="R2608" s="66">
        <f t="shared" si="512"/>
        <v>21.017412990000008</v>
      </c>
      <c r="S2608" s="64">
        <f t="shared" si="513"/>
        <v>112.5</v>
      </c>
      <c r="T2608" s="66">
        <f t="shared" si="514"/>
        <v>1334.5124409900002</v>
      </c>
      <c r="U2608" s="68">
        <f t="shared" si="515"/>
        <v>44.483748033000005</v>
      </c>
      <c r="V2608" s="68">
        <f t="shared" si="516"/>
        <v>463.37237534375004</v>
      </c>
      <c r="W2608" s="68">
        <f t="shared" si="517"/>
        <v>308.91491689583336</v>
      </c>
    </row>
    <row r="2609" spans="1:23" x14ac:dyDescent="0.25">
      <c r="A2609" s="1" t="s">
        <v>914</v>
      </c>
      <c r="B2609" s="1" t="s">
        <v>394</v>
      </c>
      <c r="C2609" s="1" t="s">
        <v>589</v>
      </c>
      <c r="D2609" s="1" t="s">
        <v>590</v>
      </c>
      <c r="E2609" s="1" t="s">
        <v>360</v>
      </c>
      <c r="F2609" s="62" t="str">
        <f t="shared" si="506"/>
        <v>64511</v>
      </c>
      <c r="G2609" s="255">
        <v>10620057</v>
      </c>
      <c r="H2609" s="1" t="s">
        <v>385</v>
      </c>
      <c r="I2609" s="61">
        <v>32</v>
      </c>
      <c r="J2609" s="61">
        <v>7</v>
      </c>
      <c r="K2609" s="61">
        <v>9</v>
      </c>
      <c r="L2609" s="69">
        <f t="shared" si="507"/>
        <v>2.2400000000000002</v>
      </c>
      <c r="M2609" s="69">
        <f t="shared" si="508"/>
        <v>2.88</v>
      </c>
      <c r="N2609" s="56">
        <f>INDEX(Rate_Chart!$A$1:$AK$127,MATCH(Data!J2609,Rate_Chart!$A$1:$A$127,0),MATCH(Data!K2609,Rate_Chart!$A$1:$AK$1,0))</f>
        <v>58.45</v>
      </c>
      <c r="O2609" s="57">
        <f t="shared" si="509"/>
        <v>1870.4</v>
      </c>
      <c r="P2609" s="58">
        <f t="shared" si="510"/>
        <v>449.61538461538464</v>
      </c>
      <c r="Q2609" s="58">
        <f t="shared" si="511"/>
        <v>299.74358974358978</v>
      </c>
      <c r="R2609" s="66">
        <f t="shared" si="512"/>
        <v>32.732000000000006</v>
      </c>
      <c r="S2609" s="64">
        <f t="shared" si="513"/>
        <v>120</v>
      </c>
      <c r="T2609" s="66">
        <f t="shared" si="514"/>
        <v>2023.1320000000001</v>
      </c>
      <c r="U2609" s="68">
        <f t="shared" si="515"/>
        <v>63.222875000000002</v>
      </c>
      <c r="V2609" s="68">
        <f t="shared" si="516"/>
        <v>486.32980769230767</v>
      </c>
      <c r="W2609" s="68">
        <f t="shared" si="517"/>
        <v>324.21987179487178</v>
      </c>
    </row>
    <row r="2610" spans="1:23" x14ac:dyDescent="0.25">
      <c r="A2610" s="1" t="s">
        <v>914</v>
      </c>
      <c r="B2610" s="1" t="s">
        <v>394</v>
      </c>
      <c r="C2610" s="1" t="s">
        <v>589</v>
      </c>
      <c r="D2610" s="1" t="s">
        <v>590</v>
      </c>
      <c r="E2610" s="1" t="s">
        <v>360</v>
      </c>
      <c r="F2610" s="62" t="str">
        <f t="shared" si="506"/>
        <v>64511</v>
      </c>
      <c r="G2610" s="255">
        <v>10620057</v>
      </c>
      <c r="H2610" s="1" t="s">
        <v>386</v>
      </c>
      <c r="I2610" s="61">
        <v>18</v>
      </c>
      <c r="J2610" s="61">
        <v>4.0999999999999996</v>
      </c>
      <c r="K2610" s="61">
        <v>8.5</v>
      </c>
      <c r="L2610" s="69">
        <f t="shared" si="507"/>
        <v>0.73799999999999999</v>
      </c>
      <c r="M2610" s="69">
        <f t="shared" si="508"/>
        <v>1.53</v>
      </c>
      <c r="N2610" s="56">
        <f>INDEX(Rate_Chart!$A$1:$AK$127,MATCH(Data!J2610,Rate_Chart!$A$1:$A$127,0),MATCH(Data!K2610,Rate_Chart!$A$1:$AK$1,0))</f>
        <v>40.728181500000005</v>
      </c>
      <c r="O2610" s="57">
        <f t="shared" si="509"/>
        <v>733.10726700000009</v>
      </c>
      <c r="P2610" s="58">
        <f t="shared" si="510"/>
        <v>417.01209726962463</v>
      </c>
      <c r="Q2610" s="58">
        <f t="shared" si="511"/>
        <v>278.0080648464164</v>
      </c>
      <c r="R2610" s="66">
        <f t="shared" si="512"/>
        <v>12.829377172500003</v>
      </c>
      <c r="S2610" s="64">
        <f t="shared" si="513"/>
        <v>67.5</v>
      </c>
      <c r="T2610" s="66">
        <f t="shared" si="514"/>
        <v>813.43664417250011</v>
      </c>
      <c r="U2610" s="68">
        <f t="shared" si="515"/>
        <v>45.190924676250006</v>
      </c>
      <c r="V2610" s="68">
        <f t="shared" si="516"/>
        <v>462.70571340870316</v>
      </c>
      <c r="W2610" s="68">
        <f t="shared" si="517"/>
        <v>308.47047560580211</v>
      </c>
    </row>
    <row r="2611" spans="1:23" x14ac:dyDescent="0.25">
      <c r="A2611" s="1" t="s">
        <v>914</v>
      </c>
      <c r="B2611" s="1" t="s">
        <v>395</v>
      </c>
      <c r="C2611" s="1" t="s">
        <v>589</v>
      </c>
      <c r="D2611" s="1" t="s">
        <v>590</v>
      </c>
      <c r="E2611" s="1" t="s">
        <v>360</v>
      </c>
      <c r="F2611" s="62" t="str">
        <f t="shared" si="506"/>
        <v>64511</v>
      </c>
      <c r="G2611" s="255">
        <v>10620057</v>
      </c>
      <c r="H2611" s="1" t="s">
        <v>385</v>
      </c>
      <c r="I2611" s="61">
        <v>11</v>
      </c>
      <c r="J2611" s="61">
        <v>7.7</v>
      </c>
      <c r="K2611" s="61">
        <v>9</v>
      </c>
      <c r="L2611" s="69">
        <f t="shared" si="507"/>
        <v>0.84699999999999998</v>
      </c>
      <c r="M2611" s="69">
        <f t="shared" si="508"/>
        <v>0.99</v>
      </c>
      <c r="N2611" s="56">
        <f>INDEX(Rate_Chart!$A$1:$AK$127,MATCH(Data!J2611,Rate_Chart!$A$1:$A$127,0),MATCH(Data!K2611,Rate_Chart!$A$1:$AK$1,0))</f>
        <v>64.295000000000002</v>
      </c>
      <c r="O2611" s="57">
        <f t="shared" si="509"/>
        <v>707.245</v>
      </c>
      <c r="P2611" s="58">
        <f t="shared" si="510"/>
        <v>469.30656934306569</v>
      </c>
      <c r="Q2611" s="58">
        <f t="shared" si="511"/>
        <v>312.87104622871044</v>
      </c>
      <c r="R2611" s="66">
        <f t="shared" si="512"/>
        <v>12.376787500000001</v>
      </c>
      <c r="S2611" s="64">
        <f t="shared" si="513"/>
        <v>41.25</v>
      </c>
      <c r="T2611" s="66">
        <f t="shared" si="514"/>
        <v>760.87178749999998</v>
      </c>
      <c r="U2611" s="68">
        <f t="shared" si="515"/>
        <v>69.170162500000004</v>
      </c>
      <c r="V2611" s="68">
        <f t="shared" si="516"/>
        <v>504.89169708029198</v>
      </c>
      <c r="W2611" s="68">
        <f t="shared" si="517"/>
        <v>336.59446472019465</v>
      </c>
    </row>
    <row r="2612" spans="1:23" x14ac:dyDescent="0.25">
      <c r="A2612" s="1" t="s">
        <v>914</v>
      </c>
      <c r="B2612" s="1" t="s">
        <v>395</v>
      </c>
      <c r="C2612" s="1" t="s">
        <v>589</v>
      </c>
      <c r="D2612" s="1" t="s">
        <v>590</v>
      </c>
      <c r="E2612" s="1" t="s">
        <v>360</v>
      </c>
      <c r="F2612" s="62" t="str">
        <f t="shared" si="506"/>
        <v>64511</v>
      </c>
      <c r="G2612" s="255">
        <v>10620057</v>
      </c>
      <c r="H2612" s="1" t="s">
        <v>386</v>
      </c>
      <c r="I2612" s="61">
        <v>31</v>
      </c>
      <c r="J2612" s="61">
        <v>3.8</v>
      </c>
      <c r="K2612" s="61">
        <v>8.5</v>
      </c>
      <c r="L2612" s="69">
        <f t="shared" si="507"/>
        <v>1.1779999999999999</v>
      </c>
      <c r="M2612" s="69">
        <f t="shared" si="508"/>
        <v>2.6349999999999998</v>
      </c>
      <c r="N2612" s="56">
        <f>INDEX(Rate_Chart!$A$1:$AK$127,MATCH(Data!J2612,Rate_Chart!$A$1:$A$127,0),MATCH(Data!K2612,Rate_Chart!$A$1:$AK$1,0))</f>
        <v>39.4771815</v>
      </c>
      <c r="O2612" s="57">
        <f t="shared" si="509"/>
        <v>1223.7926265000001</v>
      </c>
      <c r="P2612" s="58">
        <f t="shared" si="510"/>
        <v>417.0124806338028</v>
      </c>
      <c r="Q2612" s="58">
        <f t="shared" si="511"/>
        <v>278.00832042253518</v>
      </c>
      <c r="R2612" s="66">
        <f t="shared" si="512"/>
        <v>21.416370963750005</v>
      </c>
      <c r="S2612" s="64">
        <f t="shared" si="513"/>
        <v>116.25</v>
      </c>
      <c r="T2612" s="66">
        <f t="shared" si="514"/>
        <v>1361.4589974637502</v>
      </c>
      <c r="U2612" s="68">
        <f t="shared" si="515"/>
        <v>43.918032176250009</v>
      </c>
      <c r="V2612" s="68">
        <f t="shared" si="516"/>
        <v>463.92287510123242</v>
      </c>
      <c r="W2612" s="68">
        <f t="shared" si="517"/>
        <v>309.28191673415495</v>
      </c>
    </row>
    <row r="2613" spans="1:23" x14ac:dyDescent="0.25">
      <c r="A2613" s="1" t="s">
        <v>915</v>
      </c>
      <c r="B2613" s="1" t="s">
        <v>394</v>
      </c>
      <c r="C2613" s="1" t="s">
        <v>589</v>
      </c>
      <c r="D2613" s="1" t="s">
        <v>590</v>
      </c>
      <c r="E2613" s="1" t="s">
        <v>360</v>
      </c>
      <c r="F2613" s="62" t="str">
        <f t="shared" si="506"/>
        <v>64511</v>
      </c>
      <c r="G2613" s="255">
        <v>10620057</v>
      </c>
      <c r="H2613" s="1" t="s">
        <v>385</v>
      </c>
      <c r="I2613" s="61">
        <v>29</v>
      </c>
      <c r="J2613" s="61">
        <v>7.5</v>
      </c>
      <c r="K2613" s="61">
        <v>9</v>
      </c>
      <c r="L2613" s="69">
        <f t="shared" si="507"/>
        <v>2.1749999999999998</v>
      </c>
      <c r="M2613" s="69">
        <f t="shared" si="508"/>
        <v>2.61</v>
      </c>
      <c r="N2613" s="56">
        <f>INDEX(Rate_Chart!$A$1:$AK$127,MATCH(Data!J2613,Rate_Chart!$A$1:$A$127,0),MATCH(Data!K2613,Rate_Chart!$A$1:$AK$1,0))</f>
        <v>62.625</v>
      </c>
      <c r="O2613" s="57">
        <f t="shared" si="509"/>
        <v>1816.125</v>
      </c>
      <c r="P2613" s="58">
        <f t="shared" si="510"/>
        <v>463.88888888888886</v>
      </c>
      <c r="Q2613" s="58">
        <f t="shared" si="511"/>
        <v>309.25925925925924</v>
      </c>
      <c r="R2613" s="66">
        <f t="shared" si="512"/>
        <v>31.782187500000003</v>
      </c>
      <c r="S2613" s="64">
        <f t="shared" si="513"/>
        <v>108.75</v>
      </c>
      <c r="T2613" s="66">
        <f t="shared" si="514"/>
        <v>1956.6571875</v>
      </c>
      <c r="U2613" s="68">
        <f t="shared" si="515"/>
        <v>67.470937500000005</v>
      </c>
      <c r="V2613" s="68">
        <f t="shared" si="516"/>
        <v>499.78472222222223</v>
      </c>
      <c r="W2613" s="68">
        <f t="shared" si="517"/>
        <v>333.18981481481484</v>
      </c>
    </row>
    <row r="2614" spans="1:23" x14ac:dyDescent="0.25">
      <c r="A2614" s="1" t="s">
        <v>915</v>
      </c>
      <c r="B2614" s="1" t="s">
        <v>394</v>
      </c>
      <c r="C2614" s="1" t="s">
        <v>589</v>
      </c>
      <c r="D2614" s="1" t="s">
        <v>590</v>
      </c>
      <c r="E2614" s="1" t="s">
        <v>360</v>
      </c>
      <c r="F2614" s="62" t="str">
        <f t="shared" si="506"/>
        <v>64511</v>
      </c>
      <c r="G2614" s="255">
        <v>10620057</v>
      </c>
      <c r="H2614" s="1" t="s">
        <v>386</v>
      </c>
      <c r="I2614" s="61">
        <v>33</v>
      </c>
      <c r="J2614" s="61">
        <v>4.0999999999999996</v>
      </c>
      <c r="K2614" s="61">
        <v>8.5</v>
      </c>
      <c r="L2614" s="69">
        <f t="shared" si="507"/>
        <v>1.3529999999999998</v>
      </c>
      <c r="M2614" s="69">
        <f t="shared" si="508"/>
        <v>2.8050000000000002</v>
      </c>
      <c r="N2614" s="56">
        <f>INDEX(Rate_Chart!$A$1:$AK$127,MATCH(Data!J2614,Rate_Chart!$A$1:$A$127,0),MATCH(Data!K2614,Rate_Chart!$A$1:$AK$1,0))</f>
        <v>40.728181500000005</v>
      </c>
      <c r="O2614" s="57">
        <f t="shared" si="509"/>
        <v>1344.0299895000003</v>
      </c>
      <c r="P2614" s="58">
        <f t="shared" si="510"/>
        <v>417.01209726962463</v>
      </c>
      <c r="Q2614" s="58">
        <f t="shared" si="511"/>
        <v>278.0080648464164</v>
      </c>
      <c r="R2614" s="66">
        <f t="shared" si="512"/>
        <v>23.520524816250006</v>
      </c>
      <c r="S2614" s="64">
        <f t="shared" si="513"/>
        <v>123.75</v>
      </c>
      <c r="T2614" s="66">
        <f t="shared" si="514"/>
        <v>1491.3005143162502</v>
      </c>
      <c r="U2614" s="68">
        <f t="shared" si="515"/>
        <v>45.190924676250006</v>
      </c>
      <c r="V2614" s="68">
        <f t="shared" si="516"/>
        <v>462.70571340870316</v>
      </c>
      <c r="W2614" s="68">
        <f t="shared" si="517"/>
        <v>308.47047560580211</v>
      </c>
    </row>
    <row r="2615" spans="1:23" x14ac:dyDescent="0.25">
      <c r="A2615" s="1" t="s">
        <v>915</v>
      </c>
      <c r="B2615" s="1" t="s">
        <v>395</v>
      </c>
      <c r="C2615" s="1" t="s">
        <v>589</v>
      </c>
      <c r="D2615" s="1" t="s">
        <v>590</v>
      </c>
      <c r="E2615" s="1" t="s">
        <v>360</v>
      </c>
      <c r="F2615" s="62" t="str">
        <f t="shared" si="506"/>
        <v>64511</v>
      </c>
      <c r="G2615" s="255">
        <v>10620057</v>
      </c>
      <c r="H2615" s="1" t="s">
        <v>385</v>
      </c>
      <c r="I2615" s="61">
        <v>10</v>
      </c>
      <c r="J2615" s="61">
        <v>7.4</v>
      </c>
      <c r="K2615" s="61">
        <v>9</v>
      </c>
      <c r="L2615" s="69">
        <f t="shared" si="507"/>
        <v>0.74</v>
      </c>
      <c r="M2615" s="69">
        <f t="shared" si="508"/>
        <v>0.9</v>
      </c>
      <c r="N2615" s="56">
        <f>INDEX(Rate_Chart!$A$1:$AK$127,MATCH(Data!J2615,Rate_Chart!$A$1:$A$127,0),MATCH(Data!K2615,Rate_Chart!$A$1:$AK$1,0))</f>
        <v>61.790000000000006</v>
      </c>
      <c r="O2615" s="57">
        <f t="shared" si="509"/>
        <v>617.90000000000009</v>
      </c>
      <c r="P2615" s="58">
        <f t="shared" si="510"/>
        <v>461.11940298507466</v>
      </c>
      <c r="Q2615" s="58">
        <f t="shared" si="511"/>
        <v>307.41293532338312</v>
      </c>
      <c r="R2615" s="66">
        <f t="shared" si="512"/>
        <v>10.813250000000002</v>
      </c>
      <c r="S2615" s="64">
        <f t="shared" si="513"/>
        <v>37.5</v>
      </c>
      <c r="T2615" s="66">
        <f t="shared" si="514"/>
        <v>666.21325000000013</v>
      </c>
      <c r="U2615" s="68">
        <f t="shared" si="515"/>
        <v>66.621325000000013</v>
      </c>
      <c r="V2615" s="68">
        <f t="shared" si="516"/>
        <v>497.17406716417918</v>
      </c>
      <c r="W2615" s="68">
        <f t="shared" si="517"/>
        <v>331.44937810945277</v>
      </c>
    </row>
    <row r="2616" spans="1:23" x14ac:dyDescent="0.25">
      <c r="A2616" s="1" t="s">
        <v>915</v>
      </c>
      <c r="B2616" s="1" t="s">
        <v>395</v>
      </c>
      <c r="C2616" s="1" t="s">
        <v>589</v>
      </c>
      <c r="D2616" s="1" t="s">
        <v>590</v>
      </c>
      <c r="E2616" s="1" t="s">
        <v>360</v>
      </c>
      <c r="F2616" s="62" t="str">
        <f t="shared" si="506"/>
        <v>64511</v>
      </c>
      <c r="G2616" s="255">
        <v>10620057</v>
      </c>
      <c r="H2616" s="1" t="s">
        <v>386</v>
      </c>
      <c r="I2616" s="61">
        <v>28</v>
      </c>
      <c r="J2616" s="61">
        <v>3.9</v>
      </c>
      <c r="K2616" s="61">
        <v>8.1999999999999993</v>
      </c>
      <c r="L2616" s="69">
        <f t="shared" si="507"/>
        <v>1.0920000000000001</v>
      </c>
      <c r="M2616" s="69">
        <f t="shared" si="508"/>
        <v>2.2959999999999998</v>
      </c>
      <c r="N2616" s="56">
        <f>INDEX(Rate_Chart!$A$1:$AK$127,MATCH(Data!J2616,Rate_Chart!$A$1:$A$127,0),MATCH(Data!K2616,Rate_Chart!$A$1:$AK$1,0))</f>
        <v>39.060139800000002</v>
      </c>
      <c r="O2616" s="57">
        <f t="shared" si="509"/>
        <v>1093.6839144</v>
      </c>
      <c r="P2616" s="58">
        <f t="shared" si="510"/>
        <v>417.01216868327407</v>
      </c>
      <c r="Q2616" s="58">
        <f t="shared" si="511"/>
        <v>278.00811245551603</v>
      </c>
      <c r="R2616" s="66">
        <f t="shared" si="512"/>
        <v>19.139468502000003</v>
      </c>
      <c r="S2616" s="64">
        <f t="shared" si="513"/>
        <v>105</v>
      </c>
      <c r="T2616" s="66">
        <f t="shared" si="514"/>
        <v>1217.823382902</v>
      </c>
      <c r="U2616" s="68">
        <f t="shared" si="515"/>
        <v>43.493692246500004</v>
      </c>
      <c r="V2616" s="68">
        <f t="shared" si="516"/>
        <v>464.34546882384348</v>
      </c>
      <c r="W2616" s="68">
        <f t="shared" si="517"/>
        <v>309.5636458825623</v>
      </c>
    </row>
    <row r="2617" spans="1:23" x14ac:dyDescent="0.25">
      <c r="A2617" s="1" t="s">
        <v>916</v>
      </c>
      <c r="B2617" s="1" t="s">
        <v>394</v>
      </c>
      <c r="C2617" s="1" t="s">
        <v>589</v>
      </c>
      <c r="D2617" s="1" t="s">
        <v>590</v>
      </c>
      <c r="E2617" s="1" t="s">
        <v>360</v>
      </c>
      <c r="F2617" s="62" t="str">
        <f t="shared" si="506"/>
        <v>64511</v>
      </c>
      <c r="G2617" s="255">
        <v>10620057</v>
      </c>
      <c r="H2617" s="1" t="s">
        <v>385</v>
      </c>
      <c r="I2617" s="61">
        <v>21</v>
      </c>
      <c r="J2617" s="61">
        <v>7.4</v>
      </c>
      <c r="K2617" s="61">
        <v>9</v>
      </c>
      <c r="L2617" s="69">
        <f t="shared" si="507"/>
        <v>1.554</v>
      </c>
      <c r="M2617" s="69">
        <f t="shared" si="508"/>
        <v>1.89</v>
      </c>
      <c r="N2617" s="56">
        <f>INDEX(Rate_Chart!$A$1:$AK$127,MATCH(Data!J2617,Rate_Chart!$A$1:$A$127,0),MATCH(Data!K2617,Rate_Chart!$A$1:$AK$1,0))</f>
        <v>61.790000000000006</v>
      </c>
      <c r="O2617" s="57">
        <f t="shared" si="509"/>
        <v>1297.5900000000001</v>
      </c>
      <c r="P2617" s="58">
        <f t="shared" si="510"/>
        <v>461.11940298507466</v>
      </c>
      <c r="Q2617" s="58">
        <f t="shared" si="511"/>
        <v>307.41293532338312</v>
      </c>
      <c r="R2617" s="66">
        <f t="shared" si="512"/>
        <v>22.707825000000003</v>
      </c>
      <c r="S2617" s="64">
        <f t="shared" si="513"/>
        <v>78.75</v>
      </c>
      <c r="T2617" s="66">
        <f t="shared" si="514"/>
        <v>1399.0478250000001</v>
      </c>
      <c r="U2617" s="68">
        <f t="shared" si="515"/>
        <v>66.621324999999999</v>
      </c>
      <c r="V2617" s="68">
        <f t="shared" si="516"/>
        <v>497.17406716417906</v>
      </c>
      <c r="W2617" s="68">
        <f t="shared" si="517"/>
        <v>331.44937810945271</v>
      </c>
    </row>
    <row r="2618" spans="1:23" x14ac:dyDescent="0.25">
      <c r="A2618" s="1" t="s">
        <v>916</v>
      </c>
      <c r="B2618" s="1" t="s">
        <v>395</v>
      </c>
      <c r="C2618" s="1" t="s">
        <v>589</v>
      </c>
      <c r="D2618" s="1" t="s">
        <v>590</v>
      </c>
      <c r="E2618" s="1" t="s">
        <v>360</v>
      </c>
      <c r="F2618" s="62" t="str">
        <f t="shared" si="506"/>
        <v>64511</v>
      </c>
      <c r="G2618" s="255">
        <v>10620057</v>
      </c>
      <c r="H2618" s="1" t="s">
        <v>385</v>
      </c>
      <c r="I2618" s="61">
        <v>10</v>
      </c>
      <c r="J2618" s="61">
        <v>7.5</v>
      </c>
      <c r="K2618" s="61">
        <v>9</v>
      </c>
      <c r="L2618" s="69">
        <f t="shared" si="507"/>
        <v>0.75</v>
      </c>
      <c r="M2618" s="69">
        <f t="shared" si="508"/>
        <v>0.9</v>
      </c>
      <c r="N2618" s="56">
        <f>INDEX(Rate_Chart!$A$1:$AK$127,MATCH(Data!J2618,Rate_Chart!$A$1:$A$127,0),MATCH(Data!K2618,Rate_Chart!$A$1:$AK$1,0))</f>
        <v>62.625</v>
      </c>
      <c r="O2618" s="57">
        <f t="shared" si="509"/>
        <v>626.25</v>
      </c>
      <c r="P2618" s="58">
        <f t="shared" si="510"/>
        <v>463.88888888888886</v>
      </c>
      <c r="Q2618" s="58">
        <f t="shared" si="511"/>
        <v>309.25925925925924</v>
      </c>
      <c r="R2618" s="66">
        <f t="shared" si="512"/>
        <v>10.959375000000001</v>
      </c>
      <c r="S2618" s="64">
        <f t="shared" si="513"/>
        <v>37.5</v>
      </c>
      <c r="T2618" s="66">
        <f t="shared" si="514"/>
        <v>674.70937500000002</v>
      </c>
      <c r="U2618" s="68">
        <f t="shared" si="515"/>
        <v>67.470937500000005</v>
      </c>
      <c r="V2618" s="68">
        <f t="shared" si="516"/>
        <v>499.78472222222223</v>
      </c>
      <c r="W2618" s="68">
        <f t="shared" si="517"/>
        <v>333.18981481481484</v>
      </c>
    </row>
    <row r="2619" spans="1:23" x14ac:dyDescent="0.25">
      <c r="A2619" s="1" t="s">
        <v>916</v>
      </c>
      <c r="B2619" s="1" t="s">
        <v>395</v>
      </c>
      <c r="C2619" s="1" t="s">
        <v>589</v>
      </c>
      <c r="D2619" s="1" t="s">
        <v>590</v>
      </c>
      <c r="E2619" s="1" t="s">
        <v>360</v>
      </c>
      <c r="F2619" s="62" t="str">
        <f t="shared" si="506"/>
        <v>64511</v>
      </c>
      <c r="G2619" s="255">
        <v>10620057</v>
      </c>
      <c r="H2619" s="1" t="s">
        <v>386</v>
      </c>
      <c r="I2619" s="61">
        <v>27</v>
      </c>
      <c r="J2619" s="61">
        <v>4.0999999999999996</v>
      </c>
      <c r="K2619" s="61">
        <v>8.3000000000000007</v>
      </c>
      <c r="L2619" s="69">
        <f t="shared" si="507"/>
        <v>1.107</v>
      </c>
      <c r="M2619" s="69">
        <f t="shared" si="508"/>
        <v>2.2410000000000001</v>
      </c>
      <c r="N2619" s="56">
        <f>INDEX(Rate_Chart!$A$1:$AK$127,MATCH(Data!J2619,Rate_Chart!$A$1:$A$127,0),MATCH(Data!K2619,Rate_Chart!$A$1:$AK$1,0))</f>
        <v>40.172153700000003</v>
      </c>
      <c r="O2619" s="57">
        <f t="shared" si="509"/>
        <v>1084.6481499000001</v>
      </c>
      <c r="P2619" s="58">
        <f t="shared" si="510"/>
        <v>417.01197612456752</v>
      </c>
      <c r="Q2619" s="58">
        <f t="shared" si="511"/>
        <v>278.00798408304502</v>
      </c>
      <c r="R2619" s="66">
        <f t="shared" si="512"/>
        <v>18.981342623250004</v>
      </c>
      <c r="S2619" s="64">
        <f t="shared" si="513"/>
        <v>101.25</v>
      </c>
      <c r="T2619" s="66">
        <f t="shared" si="514"/>
        <v>1204.8794925232501</v>
      </c>
      <c r="U2619" s="68">
        <f t="shared" si="515"/>
        <v>44.625166389749999</v>
      </c>
      <c r="V2619" s="68">
        <f t="shared" si="516"/>
        <v>463.23702134688585</v>
      </c>
      <c r="W2619" s="68">
        <f t="shared" si="517"/>
        <v>308.82468089792388</v>
      </c>
    </row>
    <row r="2620" spans="1:23" x14ac:dyDescent="0.25">
      <c r="A2620" s="1" t="s">
        <v>917</v>
      </c>
      <c r="B2620" s="1" t="s">
        <v>394</v>
      </c>
      <c r="C2620" s="1" t="s">
        <v>589</v>
      </c>
      <c r="D2620" s="1" t="s">
        <v>590</v>
      </c>
      <c r="E2620" s="1" t="s">
        <v>360</v>
      </c>
      <c r="F2620" s="62" t="str">
        <f t="shared" si="506"/>
        <v>64511</v>
      </c>
      <c r="G2620" s="255">
        <v>10620057</v>
      </c>
      <c r="H2620" s="1" t="s">
        <v>385</v>
      </c>
      <c r="I2620" s="61">
        <v>21</v>
      </c>
      <c r="J2620" s="61">
        <v>7.8</v>
      </c>
      <c r="K2620" s="61">
        <v>9</v>
      </c>
      <c r="L2620" s="69">
        <f t="shared" si="507"/>
        <v>1.6379999999999999</v>
      </c>
      <c r="M2620" s="69">
        <f t="shared" si="508"/>
        <v>1.89</v>
      </c>
      <c r="N2620" s="56">
        <f>INDEX(Rate_Chart!$A$1:$AK$127,MATCH(Data!J2620,Rate_Chart!$A$1:$A$127,0),MATCH(Data!K2620,Rate_Chart!$A$1:$AK$1,0))</f>
        <v>65.13</v>
      </c>
      <c r="O2620" s="57">
        <f t="shared" si="509"/>
        <v>1367.73</v>
      </c>
      <c r="P2620" s="58">
        <f t="shared" si="510"/>
        <v>471.95652173913038</v>
      </c>
      <c r="Q2620" s="58">
        <f t="shared" si="511"/>
        <v>314.63768115942025</v>
      </c>
      <c r="R2620" s="66">
        <f t="shared" si="512"/>
        <v>23.935275000000004</v>
      </c>
      <c r="S2620" s="64">
        <f t="shared" si="513"/>
        <v>78.75</v>
      </c>
      <c r="T2620" s="66">
        <f t="shared" si="514"/>
        <v>1470.4152750000001</v>
      </c>
      <c r="U2620" s="68">
        <f t="shared" si="515"/>
        <v>70.01977500000001</v>
      </c>
      <c r="V2620" s="68">
        <f t="shared" si="516"/>
        <v>507.38967391304351</v>
      </c>
      <c r="W2620" s="68">
        <f t="shared" si="517"/>
        <v>338.25978260869567</v>
      </c>
    </row>
    <row r="2621" spans="1:23" x14ac:dyDescent="0.25">
      <c r="A2621" s="1" t="s">
        <v>917</v>
      </c>
      <c r="B2621" s="1" t="s">
        <v>394</v>
      </c>
      <c r="C2621" s="1" t="s">
        <v>589</v>
      </c>
      <c r="D2621" s="1" t="s">
        <v>590</v>
      </c>
      <c r="E2621" s="1" t="s">
        <v>360</v>
      </c>
      <c r="F2621" s="62" t="str">
        <f t="shared" si="506"/>
        <v>64511</v>
      </c>
      <c r="G2621" s="255">
        <v>10620057</v>
      </c>
      <c r="H2621" s="1" t="s">
        <v>386</v>
      </c>
      <c r="I2621" s="61">
        <v>19</v>
      </c>
      <c r="J2621" s="61">
        <v>4</v>
      </c>
      <c r="K2621" s="61">
        <v>8.1999999999999993</v>
      </c>
      <c r="L2621" s="69">
        <f t="shared" si="507"/>
        <v>0.76</v>
      </c>
      <c r="M2621" s="69">
        <f t="shared" si="508"/>
        <v>1.5579999999999998</v>
      </c>
      <c r="N2621" s="56">
        <f>INDEX(Rate_Chart!$A$1:$AK$127,MATCH(Data!J2621,Rate_Chart!$A$1:$A$127,0),MATCH(Data!K2621,Rate_Chart!$A$1:$AK$1,0))</f>
        <v>39.477139800000003</v>
      </c>
      <c r="O2621" s="57">
        <f t="shared" si="509"/>
        <v>750.06565620000003</v>
      </c>
      <c r="P2621" s="58">
        <f t="shared" si="510"/>
        <v>417.0120401408451</v>
      </c>
      <c r="Q2621" s="58">
        <f t="shared" si="511"/>
        <v>278.00802676056338</v>
      </c>
      <c r="R2621" s="66">
        <f t="shared" si="512"/>
        <v>13.126148983500002</v>
      </c>
      <c r="S2621" s="64">
        <f t="shared" si="513"/>
        <v>71.25</v>
      </c>
      <c r="T2621" s="66">
        <f t="shared" si="514"/>
        <v>834.44180518350004</v>
      </c>
      <c r="U2621" s="68">
        <f t="shared" si="515"/>
        <v>43.917989746500005</v>
      </c>
      <c r="V2621" s="68">
        <f t="shared" si="516"/>
        <v>463.92242689964797</v>
      </c>
      <c r="W2621" s="68">
        <f t="shared" si="517"/>
        <v>309.28161793309863</v>
      </c>
    </row>
    <row r="2622" spans="1:23" x14ac:dyDescent="0.25">
      <c r="A2622" s="1" t="s">
        <v>917</v>
      </c>
      <c r="B2622" s="1" t="s">
        <v>395</v>
      </c>
      <c r="C2622" s="1" t="s">
        <v>589</v>
      </c>
      <c r="D2622" s="1" t="s">
        <v>590</v>
      </c>
      <c r="E2622" s="1" t="s">
        <v>360</v>
      </c>
      <c r="F2622" s="62" t="str">
        <f t="shared" si="506"/>
        <v>64511</v>
      </c>
      <c r="G2622" s="255">
        <v>10620057</v>
      </c>
      <c r="H2622" s="1" t="s">
        <v>385</v>
      </c>
      <c r="I2622" s="61">
        <v>9</v>
      </c>
      <c r="J2622" s="61">
        <v>8.1999999999999993</v>
      </c>
      <c r="K2622" s="61">
        <v>9</v>
      </c>
      <c r="L2622" s="69">
        <f t="shared" si="507"/>
        <v>0.73799999999999999</v>
      </c>
      <c r="M2622" s="69">
        <f t="shared" si="508"/>
        <v>0.81</v>
      </c>
      <c r="N2622" s="56">
        <f>INDEX(Rate_Chart!$A$1:$AK$127,MATCH(Data!J2622,Rate_Chart!$A$1:$A$127,0),MATCH(Data!K2622,Rate_Chart!$A$1:$AK$1,0))</f>
        <v>68.469999999999985</v>
      </c>
      <c r="O2622" s="57">
        <f t="shared" si="509"/>
        <v>616.2299999999999</v>
      </c>
      <c r="P2622" s="58">
        <f t="shared" si="510"/>
        <v>482.18309859154925</v>
      </c>
      <c r="Q2622" s="58">
        <f t="shared" si="511"/>
        <v>321.45539906103284</v>
      </c>
      <c r="R2622" s="66">
        <f t="shared" si="512"/>
        <v>10.784025</v>
      </c>
      <c r="S2622" s="64">
        <f t="shared" si="513"/>
        <v>33.75</v>
      </c>
      <c r="T2622" s="66">
        <f t="shared" si="514"/>
        <v>660.76402499999995</v>
      </c>
      <c r="U2622" s="68">
        <f t="shared" si="515"/>
        <v>73.418224999999993</v>
      </c>
      <c r="V2622" s="68">
        <f t="shared" si="516"/>
        <v>517.02975352112674</v>
      </c>
      <c r="W2622" s="68">
        <f t="shared" si="517"/>
        <v>344.68650234741784</v>
      </c>
    </row>
    <row r="2623" spans="1:23" x14ac:dyDescent="0.25">
      <c r="A2623" s="1" t="s">
        <v>917</v>
      </c>
      <c r="B2623" s="1" t="s">
        <v>395</v>
      </c>
      <c r="C2623" s="1" t="s">
        <v>589</v>
      </c>
      <c r="D2623" s="1" t="s">
        <v>590</v>
      </c>
      <c r="E2623" s="1" t="s">
        <v>360</v>
      </c>
      <c r="F2623" s="62" t="str">
        <f t="shared" si="506"/>
        <v>64511</v>
      </c>
      <c r="G2623" s="255">
        <v>10620057</v>
      </c>
      <c r="H2623" s="1" t="s">
        <v>386</v>
      </c>
      <c r="I2623" s="61">
        <v>27</v>
      </c>
      <c r="J2623" s="61">
        <v>4.2</v>
      </c>
      <c r="K2623" s="61">
        <v>8.5</v>
      </c>
      <c r="L2623" s="69">
        <f t="shared" si="507"/>
        <v>1.1340000000000001</v>
      </c>
      <c r="M2623" s="69">
        <f t="shared" si="508"/>
        <v>2.2949999999999999</v>
      </c>
      <c r="N2623" s="56">
        <f>INDEX(Rate_Chart!$A$1:$AK$127,MATCH(Data!J2623,Rate_Chart!$A$1:$A$127,0),MATCH(Data!K2623,Rate_Chart!$A$1:$AK$1,0))</f>
        <v>41.145181500000007</v>
      </c>
      <c r="O2623" s="57">
        <f t="shared" si="509"/>
        <v>1110.9199005000003</v>
      </c>
      <c r="P2623" s="58">
        <f t="shared" si="510"/>
        <v>417.01197466216217</v>
      </c>
      <c r="Q2623" s="58">
        <f t="shared" si="511"/>
        <v>278.00798310810814</v>
      </c>
      <c r="R2623" s="66">
        <f t="shared" si="512"/>
        <v>19.441098258750007</v>
      </c>
      <c r="S2623" s="64">
        <f t="shared" si="513"/>
        <v>101.25</v>
      </c>
      <c r="T2623" s="66">
        <f t="shared" si="514"/>
        <v>1231.6109987587502</v>
      </c>
      <c r="U2623" s="68">
        <f t="shared" si="515"/>
        <v>45.615222176250008</v>
      </c>
      <c r="V2623" s="68">
        <f t="shared" si="516"/>
        <v>462.31644097550679</v>
      </c>
      <c r="W2623" s="68">
        <f t="shared" si="517"/>
        <v>308.21096065033788</v>
      </c>
    </row>
    <row r="2624" spans="1:23" x14ac:dyDescent="0.25">
      <c r="A2624" s="1" t="s">
        <v>918</v>
      </c>
      <c r="B2624" s="1" t="s">
        <v>394</v>
      </c>
      <c r="C2624" s="1" t="s">
        <v>589</v>
      </c>
      <c r="D2624" s="1" t="s">
        <v>590</v>
      </c>
      <c r="E2624" s="1" t="s">
        <v>360</v>
      </c>
      <c r="F2624" s="62" t="str">
        <f t="shared" si="506"/>
        <v>64511</v>
      </c>
      <c r="G2624" s="255">
        <v>10620057</v>
      </c>
      <c r="H2624" s="1" t="s">
        <v>385</v>
      </c>
      <c r="I2624" s="61">
        <v>21</v>
      </c>
      <c r="J2624" s="61">
        <v>6.9</v>
      </c>
      <c r="K2624" s="61">
        <v>8.8000000000000007</v>
      </c>
      <c r="L2624" s="69">
        <f t="shared" si="507"/>
        <v>1.4490000000000001</v>
      </c>
      <c r="M2624" s="69">
        <f t="shared" si="508"/>
        <v>1.8480000000000001</v>
      </c>
      <c r="N2624" s="56">
        <f>INDEX(Rate_Chart!$A$1:$AK$127,MATCH(Data!J2624,Rate_Chart!$A$1:$A$127,0),MATCH(Data!K2624,Rate_Chart!$A$1:$AK$1,0))</f>
        <v>57.038850000000004</v>
      </c>
      <c r="O2624" s="57">
        <f t="shared" si="509"/>
        <v>1197.8158500000002</v>
      </c>
      <c r="P2624" s="58">
        <f t="shared" si="510"/>
        <v>446.77950391644907</v>
      </c>
      <c r="Q2624" s="58">
        <f t="shared" si="511"/>
        <v>297.85300261096603</v>
      </c>
      <c r="R2624" s="66">
        <f t="shared" si="512"/>
        <v>20.961777375000004</v>
      </c>
      <c r="S2624" s="64">
        <f t="shared" si="513"/>
        <v>78.75</v>
      </c>
      <c r="T2624" s="66">
        <f t="shared" si="514"/>
        <v>1297.5276273750001</v>
      </c>
      <c r="U2624" s="68">
        <f t="shared" si="515"/>
        <v>61.787029875000002</v>
      </c>
      <c r="V2624" s="68">
        <f t="shared" si="516"/>
        <v>483.97151338120102</v>
      </c>
      <c r="W2624" s="68">
        <f t="shared" si="517"/>
        <v>322.64767558746735</v>
      </c>
    </row>
    <row r="2625" spans="1:23" x14ac:dyDescent="0.25">
      <c r="A2625" s="1" t="s">
        <v>918</v>
      </c>
      <c r="B2625" s="1" t="s">
        <v>395</v>
      </c>
      <c r="C2625" s="1" t="s">
        <v>589</v>
      </c>
      <c r="D2625" s="1" t="s">
        <v>590</v>
      </c>
      <c r="E2625" s="1" t="s">
        <v>360</v>
      </c>
      <c r="F2625" s="62" t="str">
        <f t="shared" si="506"/>
        <v>64511</v>
      </c>
      <c r="G2625" s="255">
        <v>10620057</v>
      </c>
      <c r="H2625" s="1" t="s">
        <v>385</v>
      </c>
      <c r="I2625" s="61">
        <v>11</v>
      </c>
      <c r="J2625" s="61">
        <v>7.2</v>
      </c>
      <c r="K2625" s="61">
        <v>9</v>
      </c>
      <c r="L2625" s="69">
        <f t="shared" si="507"/>
        <v>0.79200000000000004</v>
      </c>
      <c r="M2625" s="69">
        <f t="shared" si="508"/>
        <v>0.99</v>
      </c>
      <c r="N2625" s="56">
        <f>INDEX(Rate_Chart!$A$1:$AK$127,MATCH(Data!J2625,Rate_Chart!$A$1:$A$127,0),MATCH(Data!K2625,Rate_Chart!$A$1:$AK$1,0))</f>
        <v>60.120000000000005</v>
      </c>
      <c r="O2625" s="57">
        <f t="shared" si="509"/>
        <v>661.32</v>
      </c>
      <c r="P2625" s="58">
        <f t="shared" si="510"/>
        <v>455.4545454545455</v>
      </c>
      <c r="Q2625" s="58">
        <f t="shared" si="511"/>
        <v>303.63636363636368</v>
      </c>
      <c r="R2625" s="66">
        <f t="shared" si="512"/>
        <v>11.573100000000002</v>
      </c>
      <c r="S2625" s="64">
        <f t="shared" si="513"/>
        <v>41.25</v>
      </c>
      <c r="T2625" s="66">
        <f t="shared" si="514"/>
        <v>714.1431</v>
      </c>
      <c r="U2625" s="68">
        <f t="shared" si="515"/>
        <v>64.9221</v>
      </c>
      <c r="V2625" s="68">
        <f t="shared" si="516"/>
        <v>491.83409090909089</v>
      </c>
      <c r="W2625" s="68">
        <f t="shared" si="517"/>
        <v>327.88939393939393</v>
      </c>
    </row>
    <row r="2626" spans="1:23" x14ac:dyDescent="0.25">
      <c r="A2626" s="1" t="s">
        <v>882</v>
      </c>
      <c r="B2626" s="1" t="s">
        <v>394</v>
      </c>
      <c r="C2626" s="1" t="s">
        <v>589</v>
      </c>
      <c r="D2626" s="1" t="s">
        <v>590</v>
      </c>
      <c r="E2626" s="1" t="s">
        <v>360</v>
      </c>
      <c r="F2626" s="62" t="str">
        <f t="shared" si="506"/>
        <v>64511</v>
      </c>
      <c r="G2626" s="255">
        <v>10620057</v>
      </c>
      <c r="H2626" s="1" t="s">
        <v>385</v>
      </c>
      <c r="I2626" s="61">
        <v>14</v>
      </c>
      <c r="J2626" s="61">
        <v>7.4</v>
      </c>
      <c r="K2626" s="61">
        <v>9</v>
      </c>
      <c r="L2626" s="69">
        <f t="shared" si="507"/>
        <v>1.036</v>
      </c>
      <c r="M2626" s="69">
        <f t="shared" si="508"/>
        <v>1.26</v>
      </c>
      <c r="N2626" s="56">
        <f>INDEX(Rate_Chart!$A$1:$AK$127,MATCH(Data!J2626,Rate_Chart!$A$1:$A$127,0),MATCH(Data!K2626,Rate_Chart!$A$1:$AK$1,0))</f>
        <v>61.790000000000006</v>
      </c>
      <c r="O2626" s="57">
        <f t="shared" si="509"/>
        <v>865.06000000000006</v>
      </c>
      <c r="P2626" s="58">
        <f t="shared" si="510"/>
        <v>461.11940298507466</v>
      </c>
      <c r="Q2626" s="58">
        <f t="shared" si="511"/>
        <v>307.41293532338312</v>
      </c>
      <c r="R2626" s="66">
        <f t="shared" si="512"/>
        <v>15.138550000000002</v>
      </c>
      <c r="S2626" s="64">
        <f t="shared" si="513"/>
        <v>52.5</v>
      </c>
      <c r="T2626" s="66">
        <f t="shared" si="514"/>
        <v>932.69855000000007</v>
      </c>
      <c r="U2626" s="68">
        <f t="shared" si="515"/>
        <v>66.621324999999999</v>
      </c>
      <c r="V2626" s="68">
        <f t="shared" si="516"/>
        <v>497.17406716417906</v>
      </c>
      <c r="W2626" s="68">
        <f t="shared" si="517"/>
        <v>331.44937810945271</v>
      </c>
    </row>
    <row r="2627" spans="1:23" x14ac:dyDescent="0.25">
      <c r="A2627" s="1" t="s">
        <v>882</v>
      </c>
      <c r="B2627" s="1" t="s">
        <v>395</v>
      </c>
      <c r="C2627" s="1" t="s">
        <v>589</v>
      </c>
      <c r="D2627" s="1" t="s">
        <v>590</v>
      </c>
      <c r="E2627" s="1" t="s">
        <v>360</v>
      </c>
      <c r="F2627" s="62" t="str">
        <f t="shared" si="506"/>
        <v>64511</v>
      </c>
      <c r="G2627" s="255">
        <v>10620057</v>
      </c>
      <c r="H2627" s="1" t="s">
        <v>385</v>
      </c>
      <c r="I2627" s="61">
        <v>8</v>
      </c>
      <c r="J2627" s="61">
        <v>7.6</v>
      </c>
      <c r="K2627" s="61">
        <v>9</v>
      </c>
      <c r="L2627" s="69">
        <f t="shared" si="507"/>
        <v>0.60799999999999998</v>
      </c>
      <c r="M2627" s="69">
        <f t="shared" si="508"/>
        <v>0.72</v>
      </c>
      <c r="N2627" s="56">
        <f>INDEX(Rate_Chart!$A$1:$AK$127,MATCH(Data!J2627,Rate_Chart!$A$1:$A$127,0),MATCH(Data!K2627,Rate_Chart!$A$1:$AK$1,0))</f>
        <v>63.46</v>
      </c>
      <c r="O2627" s="57">
        <f t="shared" si="509"/>
        <v>507.68</v>
      </c>
      <c r="P2627" s="58">
        <f t="shared" si="510"/>
        <v>466.61764705882348</v>
      </c>
      <c r="Q2627" s="58">
        <f t="shared" si="511"/>
        <v>311.07843137254901</v>
      </c>
      <c r="R2627" s="66">
        <f t="shared" si="512"/>
        <v>8.8844000000000012</v>
      </c>
      <c r="S2627" s="64">
        <f t="shared" si="513"/>
        <v>30</v>
      </c>
      <c r="T2627" s="66">
        <f t="shared" si="514"/>
        <v>546.56439999999998</v>
      </c>
      <c r="U2627" s="68">
        <f t="shared" si="515"/>
        <v>68.320549999999997</v>
      </c>
      <c r="V2627" s="68">
        <f t="shared" si="516"/>
        <v>502.35698529411758</v>
      </c>
      <c r="W2627" s="68">
        <f t="shared" si="517"/>
        <v>334.90465686274507</v>
      </c>
    </row>
    <row r="2628" spans="1:23" x14ac:dyDescent="0.25">
      <c r="A2628" s="1" t="s">
        <v>883</v>
      </c>
      <c r="B2628" s="1" t="s">
        <v>394</v>
      </c>
      <c r="C2628" s="1" t="s">
        <v>589</v>
      </c>
      <c r="D2628" s="1" t="s">
        <v>590</v>
      </c>
      <c r="E2628" s="1" t="s">
        <v>360</v>
      </c>
      <c r="F2628" s="62" t="str">
        <f t="shared" si="506"/>
        <v>64511</v>
      </c>
      <c r="G2628" s="255">
        <v>10620057</v>
      </c>
      <c r="H2628" s="1" t="s">
        <v>385</v>
      </c>
      <c r="I2628" s="61">
        <v>15</v>
      </c>
      <c r="J2628" s="61">
        <v>6.3</v>
      </c>
      <c r="K2628" s="61">
        <v>8.4</v>
      </c>
      <c r="L2628" s="69">
        <f t="shared" si="507"/>
        <v>0.94499999999999995</v>
      </c>
      <c r="M2628" s="69">
        <f t="shared" si="508"/>
        <v>1.26</v>
      </c>
      <c r="N2628" s="56">
        <f>INDEX(Rate_Chart!$A$1:$AK$127,MATCH(Data!J2628,Rate_Chart!$A$1:$A$127,0),MATCH(Data!K2628,Rate_Chart!$A$1:$AK$1,0))</f>
        <v>51.026849999999996</v>
      </c>
      <c r="O2628" s="57">
        <f t="shared" si="509"/>
        <v>765.40274999999997</v>
      </c>
      <c r="P2628" s="58">
        <f t="shared" si="510"/>
        <v>428.79705882352943</v>
      </c>
      <c r="Q2628" s="58">
        <f t="shared" si="511"/>
        <v>285.86470588235295</v>
      </c>
      <c r="R2628" s="66">
        <f t="shared" si="512"/>
        <v>13.394548125</v>
      </c>
      <c r="S2628" s="64">
        <f t="shared" si="513"/>
        <v>56.25</v>
      </c>
      <c r="T2628" s="66">
        <f t="shared" si="514"/>
        <v>835.047298125</v>
      </c>
      <c r="U2628" s="68">
        <f t="shared" si="515"/>
        <v>55.669819875000002</v>
      </c>
      <c r="V2628" s="68">
        <f t="shared" si="516"/>
        <v>467.813612394958</v>
      </c>
      <c r="W2628" s="68">
        <f t="shared" si="517"/>
        <v>311.87574159663865</v>
      </c>
    </row>
    <row r="2629" spans="1:23" x14ac:dyDescent="0.25">
      <c r="A2629" s="1" t="s">
        <v>883</v>
      </c>
      <c r="B2629" s="1" t="s">
        <v>394</v>
      </c>
      <c r="C2629" s="1" t="s">
        <v>589</v>
      </c>
      <c r="D2629" s="1" t="s">
        <v>590</v>
      </c>
      <c r="E2629" s="1" t="s">
        <v>360</v>
      </c>
      <c r="F2629" s="62" t="str">
        <f t="shared" ref="F2629:F2692" si="518">MID(E2629,2,5)</f>
        <v>64511</v>
      </c>
      <c r="G2629" s="255">
        <v>10620057</v>
      </c>
      <c r="H2629" s="1" t="s">
        <v>386</v>
      </c>
      <c r="I2629" s="61">
        <v>20</v>
      </c>
      <c r="J2629" s="61">
        <v>4</v>
      </c>
      <c r="K2629" s="61">
        <v>8.1</v>
      </c>
      <c r="L2629" s="69">
        <f t="shared" si="507"/>
        <v>0.8</v>
      </c>
      <c r="M2629" s="69">
        <f t="shared" si="508"/>
        <v>1.62</v>
      </c>
      <c r="N2629" s="56">
        <f>INDEX(Rate_Chart!$A$1:$AK$127,MATCH(Data!J2629,Rate_Chart!$A$1:$A$127,0),MATCH(Data!K2629,Rate_Chart!$A$1:$AK$1,0))</f>
        <v>39.199125899999999</v>
      </c>
      <c r="O2629" s="57">
        <f t="shared" si="509"/>
        <v>783.98251800000003</v>
      </c>
      <c r="P2629" s="58">
        <f t="shared" si="510"/>
        <v>417.01197765957443</v>
      </c>
      <c r="Q2629" s="58">
        <f t="shared" si="511"/>
        <v>278.00798510638293</v>
      </c>
      <c r="R2629" s="66">
        <f t="shared" si="512"/>
        <v>13.719694065000002</v>
      </c>
      <c r="S2629" s="64">
        <f t="shared" si="513"/>
        <v>75</v>
      </c>
      <c r="T2629" s="66">
        <f t="shared" si="514"/>
        <v>872.70221206500003</v>
      </c>
      <c r="U2629" s="68">
        <f t="shared" si="515"/>
        <v>43.635110603249998</v>
      </c>
      <c r="V2629" s="68">
        <f t="shared" si="516"/>
        <v>464.20330428989359</v>
      </c>
      <c r="W2629" s="68">
        <f t="shared" si="517"/>
        <v>309.46886952659571</v>
      </c>
    </row>
    <row r="2630" spans="1:23" x14ac:dyDescent="0.25">
      <c r="A2630" s="1" t="s">
        <v>883</v>
      </c>
      <c r="B2630" s="1" t="s">
        <v>395</v>
      </c>
      <c r="C2630" s="1" t="s">
        <v>589</v>
      </c>
      <c r="D2630" s="1" t="s">
        <v>590</v>
      </c>
      <c r="E2630" s="1" t="s">
        <v>360</v>
      </c>
      <c r="F2630" s="62" t="str">
        <f t="shared" si="518"/>
        <v>64511</v>
      </c>
      <c r="G2630" s="255">
        <v>10620057</v>
      </c>
      <c r="H2630" s="1" t="s">
        <v>386</v>
      </c>
      <c r="I2630" s="61">
        <v>30</v>
      </c>
      <c r="J2630" s="61">
        <v>3.4</v>
      </c>
      <c r="K2630" s="61">
        <v>8.5</v>
      </c>
      <c r="L2630" s="69">
        <f t="shared" si="507"/>
        <v>1.02</v>
      </c>
      <c r="M2630" s="69">
        <f t="shared" si="508"/>
        <v>2.5499999999999998</v>
      </c>
      <c r="N2630" s="56">
        <f>INDEX(Rate_Chart!$A$1:$AK$127,MATCH(Data!J2630,Rate_Chart!$A$1:$A$127,0),MATCH(Data!K2630,Rate_Chart!$A$1:$AK$1,0))</f>
        <v>37.809181500000008</v>
      </c>
      <c r="O2630" s="57">
        <f t="shared" si="509"/>
        <v>1134.2754450000002</v>
      </c>
      <c r="P2630" s="58">
        <f t="shared" si="510"/>
        <v>417.01303125000004</v>
      </c>
      <c r="Q2630" s="58">
        <f t="shared" si="511"/>
        <v>278.00868750000001</v>
      </c>
      <c r="R2630" s="66">
        <f t="shared" si="512"/>
        <v>19.849820287500005</v>
      </c>
      <c r="S2630" s="64">
        <f t="shared" si="513"/>
        <v>112.5</v>
      </c>
      <c r="T2630" s="66">
        <f t="shared" si="514"/>
        <v>1266.6252652875003</v>
      </c>
      <c r="U2630" s="68">
        <f t="shared" si="515"/>
        <v>42.220842176250009</v>
      </c>
      <c r="V2630" s="68">
        <f t="shared" si="516"/>
        <v>465.67105341452213</v>
      </c>
      <c r="W2630" s="68">
        <f t="shared" si="517"/>
        <v>310.44736894301474</v>
      </c>
    </row>
    <row r="2631" spans="1:23" x14ac:dyDescent="0.25">
      <c r="A2631" s="1" t="s">
        <v>884</v>
      </c>
      <c r="B2631" s="1" t="s">
        <v>394</v>
      </c>
      <c r="C2631" s="1" t="s">
        <v>589</v>
      </c>
      <c r="D2631" s="1" t="s">
        <v>590</v>
      </c>
      <c r="E2631" s="1" t="s">
        <v>360</v>
      </c>
      <c r="F2631" s="62" t="str">
        <f t="shared" si="518"/>
        <v>64511</v>
      </c>
      <c r="G2631" s="255">
        <v>10620057</v>
      </c>
      <c r="H2631" s="1" t="s">
        <v>385</v>
      </c>
      <c r="I2631" s="61">
        <v>17</v>
      </c>
      <c r="J2631" s="61">
        <v>7.8</v>
      </c>
      <c r="K2631" s="61">
        <v>9</v>
      </c>
      <c r="L2631" s="69">
        <f t="shared" si="507"/>
        <v>1.3259999999999998</v>
      </c>
      <c r="M2631" s="69">
        <f t="shared" si="508"/>
        <v>1.53</v>
      </c>
      <c r="N2631" s="56">
        <f>INDEX(Rate_Chart!$A$1:$AK$127,MATCH(Data!J2631,Rate_Chart!$A$1:$A$127,0),MATCH(Data!K2631,Rate_Chart!$A$1:$AK$1,0))</f>
        <v>65.13</v>
      </c>
      <c r="O2631" s="57">
        <f t="shared" si="509"/>
        <v>1107.21</v>
      </c>
      <c r="P2631" s="58">
        <f t="shared" si="510"/>
        <v>471.95652173913038</v>
      </c>
      <c r="Q2631" s="58">
        <f t="shared" si="511"/>
        <v>314.63768115942025</v>
      </c>
      <c r="R2631" s="66">
        <f t="shared" si="512"/>
        <v>19.376175000000003</v>
      </c>
      <c r="S2631" s="64">
        <f t="shared" si="513"/>
        <v>63.75</v>
      </c>
      <c r="T2631" s="66">
        <f t="shared" si="514"/>
        <v>1190.3361750000001</v>
      </c>
      <c r="U2631" s="68">
        <f t="shared" si="515"/>
        <v>70.01977500000001</v>
      </c>
      <c r="V2631" s="68">
        <f t="shared" si="516"/>
        <v>507.38967391304351</v>
      </c>
      <c r="W2631" s="68">
        <f t="shared" si="517"/>
        <v>338.25978260869567</v>
      </c>
    </row>
    <row r="2632" spans="1:23" x14ac:dyDescent="0.25">
      <c r="A2632" s="1" t="s">
        <v>884</v>
      </c>
      <c r="B2632" s="1" t="s">
        <v>395</v>
      </c>
      <c r="C2632" s="1" t="s">
        <v>589</v>
      </c>
      <c r="D2632" s="1" t="s">
        <v>590</v>
      </c>
      <c r="E2632" s="1" t="s">
        <v>360</v>
      </c>
      <c r="F2632" s="62" t="str">
        <f t="shared" si="518"/>
        <v>64511</v>
      </c>
      <c r="G2632" s="255">
        <v>10620057</v>
      </c>
      <c r="H2632" s="1" t="s">
        <v>385</v>
      </c>
      <c r="I2632" s="61">
        <v>7</v>
      </c>
      <c r="J2632" s="61">
        <v>6.6</v>
      </c>
      <c r="K2632" s="61">
        <v>8.8000000000000007</v>
      </c>
      <c r="L2632" s="69">
        <f t="shared" si="507"/>
        <v>0.46199999999999997</v>
      </c>
      <c r="M2632" s="69">
        <f t="shared" si="508"/>
        <v>0.6160000000000001</v>
      </c>
      <c r="N2632" s="56">
        <f>INDEX(Rate_Chart!$A$1:$AK$127,MATCH(Data!J2632,Rate_Chart!$A$1:$A$127,0),MATCH(Data!K2632,Rate_Chart!$A$1:$AK$1,0))</f>
        <v>54.558900000000001</v>
      </c>
      <c r="O2632" s="57">
        <f t="shared" si="509"/>
        <v>381.91230000000002</v>
      </c>
      <c r="P2632" s="58">
        <f t="shared" si="510"/>
        <v>437.63823529411764</v>
      </c>
      <c r="Q2632" s="58">
        <f t="shared" si="511"/>
        <v>291.75882352941176</v>
      </c>
      <c r="R2632" s="66">
        <f t="shared" si="512"/>
        <v>6.6834652500000011</v>
      </c>
      <c r="S2632" s="64">
        <f t="shared" si="513"/>
        <v>26.25</v>
      </c>
      <c r="T2632" s="66">
        <f t="shared" si="514"/>
        <v>414.84576525</v>
      </c>
      <c r="U2632" s="68">
        <f t="shared" si="515"/>
        <v>59.263680749999999</v>
      </c>
      <c r="V2632" s="68">
        <f t="shared" si="516"/>
        <v>475.37711831550797</v>
      </c>
      <c r="W2632" s="68">
        <f t="shared" si="517"/>
        <v>316.91807887700531</v>
      </c>
    </row>
    <row r="2633" spans="1:23" x14ac:dyDescent="0.25">
      <c r="A2633" s="1" t="s">
        <v>884</v>
      </c>
      <c r="B2633" s="1" t="s">
        <v>395</v>
      </c>
      <c r="C2633" s="1" t="s">
        <v>589</v>
      </c>
      <c r="D2633" s="1" t="s">
        <v>590</v>
      </c>
      <c r="E2633" s="1" t="s">
        <v>360</v>
      </c>
      <c r="F2633" s="62" t="str">
        <f t="shared" si="518"/>
        <v>64511</v>
      </c>
      <c r="G2633" s="255">
        <v>10620057</v>
      </c>
      <c r="H2633" s="1" t="s">
        <v>386</v>
      </c>
      <c r="I2633" s="61">
        <v>30</v>
      </c>
      <c r="J2633" s="61">
        <v>3.6</v>
      </c>
      <c r="K2633" s="61">
        <v>8.1</v>
      </c>
      <c r="L2633" s="69">
        <f t="shared" si="507"/>
        <v>1.08</v>
      </c>
      <c r="M2633" s="69">
        <f t="shared" si="508"/>
        <v>2.4300000000000002</v>
      </c>
      <c r="N2633" s="56">
        <f>INDEX(Rate_Chart!$A$1:$AK$127,MATCH(Data!J2633,Rate_Chart!$A$1:$A$127,0),MATCH(Data!K2633,Rate_Chart!$A$1:$AK$1,0))</f>
        <v>37.531125900000006</v>
      </c>
      <c r="O2633" s="57">
        <f t="shared" si="509"/>
        <v>1125.9337770000002</v>
      </c>
      <c r="P2633" s="58">
        <f t="shared" si="510"/>
        <v>417.01251000000008</v>
      </c>
      <c r="Q2633" s="58">
        <f t="shared" si="511"/>
        <v>278.00834000000003</v>
      </c>
      <c r="R2633" s="66">
        <f t="shared" si="512"/>
        <v>19.703841097500007</v>
      </c>
      <c r="S2633" s="64">
        <f t="shared" si="513"/>
        <v>112.5</v>
      </c>
      <c r="T2633" s="66">
        <f t="shared" si="514"/>
        <v>1258.1376180975003</v>
      </c>
      <c r="U2633" s="68">
        <f t="shared" si="515"/>
        <v>41.937920603250014</v>
      </c>
      <c r="V2633" s="68">
        <f t="shared" si="516"/>
        <v>465.97689559166685</v>
      </c>
      <c r="W2633" s="68">
        <f t="shared" si="517"/>
        <v>310.65126372777792</v>
      </c>
    </row>
    <row r="2634" spans="1:23" x14ac:dyDescent="0.25">
      <c r="A2634" s="1" t="s">
        <v>885</v>
      </c>
      <c r="B2634" s="1" t="s">
        <v>394</v>
      </c>
      <c r="C2634" s="1" t="s">
        <v>589</v>
      </c>
      <c r="D2634" s="1" t="s">
        <v>590</v>
      </c>
      <c r="E2634" s="1" t="s">
        <v>360</v>
      </c>
      <c r="F2634" s="62" t="str">
        <f t="shared" si="518"/>
        <v>64511</v>
      </c>
      <c r="G2634" s="255">
        <v>10620057</v>
      </c>
      <c r="H2634" s="1" t="s">
        <v>385</v>
      </c>
      <c r="I2634" s="61">
        <v>24</v>
      </c>
      <c r="J2634" s="61">
        <v>7.6</v>
      </c>
      <c r="K2634" s="61">
        <v>8.8000000000000007</v>
      </c>
      <c r="L2634" s="69">
        <f t="shared" si="507"/>
        <v>1.8239999999999998</v>
      </c>
      <c r="M2634" s="69">
        <f t="shared" si="508"/>
        <v>2.1120000000000001</v>
      </c>
      <c r="N2634" s="56">
        <f>INDEX(Rate_Chart!$A$1:$AK$127,MATCH(Data!J2634,Rate_Chart!$A$1:$A$127,0),MATCH(Data!K2634,Rate_Chart!$A$1:$AK$1,0))</f>
        <v>62.825400000000002</v>
      </c>
      <c r="O2634" s="57">
        <f t="shared" si="509"/>
        <v>1507.8096</v>
      </c>
      <c r="P2634" s="58">
        <f t="shared" si="510"/>
        <v>466.5252475247525</v>
      </c>
      <c r="Q2634" s="58">
        <f t="shared" si="511"/>
        <v>311.01683168316833</v>
      </c>
      <c r="R2634" s="66">
        <f t="shared" si="512"/>
        <v>26.386668000000004</v>
      </c>
      <c r="S2634" s="64">
        <f t="shared" si="513"/>
        <v>90</v>
      </c>
      <c r="T2634" s="66">
        <f t="shared" si="514"/>
        <v>1624.1962680000001</v>
      </c>
      <c r="U2634" s="68">
        <f t="shared" si="515"/>
        <v>67.674844500000006</v>
      </c>
      <c r="V2634" s="68">
        <f t="shared" si="516"/>
        <v>502.53597400990105</v>
      </c>
      <c r="W2634" s="68">
        <f t="shared" si="517"/>
        <v>335.02398267326737</v>
      </c>
    </row>
    <row r="2635" spans="1:23" x14ac:dyDescent="0.25">
      <c r="A2635" s="1" t="s">
        <v>885</v>
      </c>
      <c r="B2635" s="1" t="s">
        <v>395</v>
      </c>
      <c r="C2635" s="1" t="s">
        <v>589</v>
      </c>
      <c r="D2635" s="1" t="s">
        <v>590</v>
      </c>
      <c r="E2635" s="1" t="s">
        <v>360</v>
      </c>
      <c r="F2635" s="62" t="str">
        <f t="shared" si="518"/>
        <v>64511</v>
      </c>
      <c r="G2635" s="255">
        <v>10620057</v>
      </c>
      <c r="H2635" s="1" t="s">
        <v>385</v>
      </c>
      <c r="I2635" s="61">
        <v>14</v>
      </c>
      <c r="J2635" s="61">
        <v>7</v>
      </c>
      <c r="K2635" s="61">
        <v>8.8000000000000007</v>
      </c>
      <c r="L2635" s="69">
        <f t="shared" si="507"/>
        <v>0.98</v>
      </c>
      <c r="M2635" s="69">
        <f t="shared" si="508"/>
        <v>1.2320000000000002</v>
      </c>
      <c r="N2635" s="56">
        <f>INDEX(Rate_Chart!$A$1:$AK$127,MATCH(Data!J2635,Rate_Chart!$A$1:$A$127,0),MATCH(Data!K2635,Rate_Chart!$A$1:$AK$1,0))</f>
        <v>57.865500000000004</v>
      </c>
      <c r="O2635" s="57">
        <f t="shared" si="509"/>
        <v>810.11700000000008</v>
      </c>
      <c r="P2635" s="58">
        <f t="shared" si="510"/>
        <v>449.73186528497411</v>
      </c>
      <c r="Q2635" s="58">
        <f t="shared" si="511"/>
        <v>299.82124352331607</v>
      </c>
      <c r="R2635" s="66">
        <f t="shared" si="512"/>
        <v>14.177047500000002</v>
      </c>
      <c r="S2635" s="64">
        <f t="shared" si="513"/>
        <v>52.5</v>
      </c>
      <c r="T2635" s="66">
        <f t="shared" si="514"/>
        <v>876.79404750000003</v>
      </c>
      <c r="U2635" s="68">
        <f t="shared" si="515"/>
        <v>62.62814625</v>
      </c>
      <c r="V2635" s="68">
        <f t="shared" si="516"/>
        <v>486.74725064766835</v>
      </c>
      <c r="W2635" s="68">
        <f t="shared" si="517"/>
        <v>324.49816709844555</v>
      </c>
    </row>
    <row r="2636" spans="1:23" x14ac:dyDescent="0.25">
      <c r="A2636" s="1" t="s">
        <v>885</v>
      </c>
      <c r="B2636" s="1" t="s">
        <v>395</v>
      </c>
      <c r="C2636" s="1" t="s">
        <v>589</v>
      </c>
      <c r="D2636" s="1" t="s">
        <v>590</v>
      </c>
      <c r="E2636" s="1" t="s">
        <v>360</v>
      </c>
      <c r="F2636" s="62" t="str">
        <f t="shared" si="518"/>
        <v>64511</v>
      </c>
      <c r="G2636" s="255">
        <v>10620057</v>
      </c>
      <c r="H2636" s="1" t="s">
        <v>386</v>
      </c>
      <c r="I2636" s="61">
        <v>21</v>
      </c>
      <c r="J2636" s="61">
        <v>4</v>
      </c>
      <c r="K2636" s="61">
        <v>8.1</v>
      </c>
      <c r="L2636" s="69">
        <f t="shared" si="507"/>
        <v>0.84</v>
      </c>
      <c r="M2636" s="69">
        <f t="shared" si="508"/>
        <v>1.7009999999999998</v>
      </c>
      <c r="N2636" s="56">
        <f>INDEX(Rate_Chart!$A$1:$AK$127,MATCH(Data!J2636,Rate_Chart!$A$1:$A$127,0),MATCH(Data!K2636,Rate_Chart!$A$1:$AK$1,0))</f>
        <v>39.199125899999999</v>
      </c>
      <c r="O2636" s="57">
        <f t="shared" si="509"/>
        <v>823.18164389999993</v>
      </c>
      <c r="P2636" s="58">
        <f t="shared" si="510"/>
        <v>417.01197765957443</v>
      </c>
      <c r="Q2636" s="58">
        <f t="shared" si="511"/>
        <v>278.00798510638293</v>
      </c>
      <c r="R2636" s="66">
        <f t="shared" si="512"/>
        <v>14.40567876825</v>
      </c>
      <c r="S2636" s="64">
        <f t="shared" si="513"/>
        <v>78.75</v>
      </c>
      <c r="T2636" s="66">
        <f t="shared" si="514"/>
        <v>916.33732266824995</v>
      </c>
      <c r="U2636" s="68">
        <f t="shared" si="515"/>
        <v>43.635110603249998</v>
      </c>
      <c r="V2636" s="68">
        <f t="shared" si="516"/>
        <v>464.20330428989359</v>
      </c>
      <c r="W2636" s="68">
        <f t="shared" si="517"/>
        <v>309.46886952659571</v>
      </c>
    </row>
    <row r="2637" spans="1:23" x14ac:dyDescent="0.25">
      <c r="A2637" s="1" t="s">
        <v>886</v>
      </c>
      <c r="B2637" s="1" t="s">
        <v>394</v>
      </c>
      <c r="C2637" s="1" t="s">
        <v>589</v>
      </c>
      <c r="D2637" s="1" t="s">
        <v>590</v>
      </c>
      <c r="E2637" s="1" t="s">
        <v>360</v>
      </c>
      <c r="F2637" s="62" t="str">
        <f t="shared" si="518"/>
        <v>64511</v>
      </c>
      <c r="G2637" s="255">
        <v>10620057</v>
      </c>
      <c r="H2637" s="1" t="s">
        <v>385</v>
      </c>
      <c r="I2637" s="61">
        <v>15</v>
      </c>
      <c r="J2637" s="61">
        <v>7.4</v>
      </c>
      <c r="K2637" s="61">
        <v>8.8000000000000007</v>
      </c>
      <c r="L2637" s="69">
        <f t="shared" si="507"/>
        <v>1.1100000000000001</v>
      </c>
      <c r="M2637" s="69">
        <f t="shared" si="508"/>
        <v>1.32</v>
      </c>
      <c r="N2637" s="56">
        <f>INDEX(Rate_Chart!$A$1:$AK$127,MATCH(Data!J2637,Rate_Chart!$A$1:$A$127,0),MATCH(Data!K2637,Rate_Chart!$A$1:$AK$1,0))</f>
        <v>61.172100000000007</v>
      </c>
      <c r="O2637" s="57">
        <f t="shared" si="509"/>
        <v>917.58150000000012</v>
      </c>
      <c r="P2637" s="58">
        <f t="shared" si="510"/>
        <v>461.09623115577887</v>
      </c>
      <c r="Q2637" s="58">
        <f t="shared" si="511"/>
        <v>307.39748743718593</v>
      </c>
      <c r="R2637" s="66">
        <f t="shared" si="512"/>
        <v>16.057676250000004</v>
      </c>
      <c r="S2637" s="64">
        <f t="shared" si="513"/>
        <v>56.25</v>
      </c>
      <c r="T2637" s="66">
        <f t="shared" si="514"/>
        <v>989.88917625000011</v>
      </c>
      <c r="U2637" s="68">
        <f t="shared" si="515"/>
        <v>65.992611750000009</v>
      </c>
      <c r="V2637" s="68">
        <f t="shared" si="516"/>
        <v>497.43174685929648</v>
      </c>
      <c r="W2637" s="68">
        <f t="shared" si="517"/>
        <v>331.6211645728643</v>
      </c>
    </row>
    <row r="2638" spans="1:23" x14ac:dyDescent="0.25">
      <c r="A2638" s="1" t="s">
        <v>886</v>
      </c>
      <c r="B2638" s="1" t="s">
        <v>395</v>
      </c>
      <c r="C2638" s="1" t="s">
        <v>589</v>
      </c>
      <c r="D2638" s="1" t="s">
        <v>590</v>
      </c>
      <c r="E2638" s="1" t="s">
        <v>360</v>
      </c>
      <c r="F2638" s="62" t="str">
        <f t="shared" si="518"/>
        <v>64511</v>
      </c>
      <c r="G2638" s="255">
        <v>10620057</v>
      </c>
      <c r="H2638" s="1" t="s">
        <v>385</v>
      </c>
      <c r="I2638" s="61">
        <v>15</v>
      </c>
      <c r="J2638" s="61">
        <v>7.6</v>
      </c>
      <c r="K2638" s="61">
        <v>8.8000000000000007</v>
      </c>
      <c r="L2638" s="69">
        <f t="shared" si="507"/>
        <v>1.1399999999999999</v>
      </c>
      <c r="M2638" s="69">
        <f t="shared" si="508"/>
        <v>1.32</v>
      </c>
      <c r="N2638" s="56">
        <f>INDEX(Rate_Chart!$A$1:$AK$127,MATCH(Data!J2638,Rate_Chart!$A$1:$A$127,0),MATCH(Data!K2638,Rate_Chart!$A$1:$AK$1,0))</f>
        <v>62.825400000000002</v>
      </c>
      <c r="O2638" s="57">
        <f t="shared" si="509"/>
        <v>942.38100000000009</v>
      </c>
      <c r="P2638" s="58">
        <f t="shared" si="510"/>
        <v>466.5252475247525</v>
      </c>
      <c r="Q2638" s="58">
        <f t="shared" si="511"/>
        <v>311.01683168316833</v>
      </c>
      <c r="R2638" s="66">
        <f t="shared" si="512"/>
        <v>16.491667500000002</v>
      </c>
      <c r="S2638" s="64">
        <f t="shared" si="513"/>
        <v>56.25</v>
      </c>
      <c r="T2638" s="66">
        <f t="shared" si="514"/>
        <v>1015.1226675</v>
      </c>
      <c r="U2638" s="68">
        <f t="shared" si="515"/>
        <v>67.674844500000006</v>
      </c>
      <c r="V2638" s="68">
        <f t="shared" si="516"/>
        <v>502.53597400990105</v>
      </c>
      <c r="W2638" s="68">
        <f t="shared" si="517"/>
        <v>335.02398267326737</v>
      </c>
    </row>
    <row r="2639" spans="1:23" x14ac:dyDescent="0.25">
      <c r="A2639" s="1" t="s">
        <v>887</v>
      </c>
      <c r="B2639" s="1" t="s">
        <v>394</v>
      </c>
      <c r="C2639" s="1" t="s">
        <v>589</v>
      </c>
      <c r="D2639" s="1" t="s">
        <v>590</v>
      </c>
      <c r="E2639" s="1" t="s">
        <v>360</v>
      </c>
      <c r="F2639" s="62" t="str">
        <f t="shared" si="518"/>
        <v>64511</v>
      </c>
      <c r="G2639" s="255">
        <v>10620057</v>
      </c>
      <c r="H2639" s="1" t="s">
        <v>385</v>
      </c>
      <c r="I2639" s="61">
        <v>20</v>
      </c>
      <c r="J2639" s="61">
        <v>7.3</v>
      </c>
      <c r="K2639" s="61">
        <v>9</v>
      </c>
      <c r="L2639" s="69">
        <f t="shared" ref="L2639:L2702" si="519">J2639*I2639/100</f>
        <v>1.46</v>
      </c>
      <c r="M2639" s="69">
        <f t="shared" ref="M2639:M2702" si="520">K2639*I2639/100</f>
        <v>1.8</v>
      </c>
      <c r="N2639" s="56">
        <f>INDEX(Rate_Chart!$A$1:$AK$127,MATCH(Data!J2639,Rate_Chart!$A$1:$A$127,0),MATCH(Data!K2639,Rate_Chart!$A$1:$AK$1,0))</f>
        <v>60.954999999999998</v>
      </c>
      <c r="O2639" s="57">
        <f t="shared" ref="O2639:O2702" si="521">N2639*I2639</f>
        <v>1219.0999999999999</v>
      </c>
      <c r="P2639" s="58">
        <f t="shared" ref="P2639:P2702" si="522">N2639/(J2639%+K2639%*2/3)</f>
        <v>458.30827067669168</v>
      </c>
      <c r="Q2639" s="58">
        <f t="shared" ref="Q2639:Q2702" si="523">P2639*2/3</f>
        <v>305.53884711779443</v>
      </c>
      <c r="R2639" s="66">
        <f t="shared" ref="R2639:R2702" si="524">O2639*1.75%</f>
        <v>21.334250000000001</v>
      </c>
      <c r="S2639" s="64">
        <f t="shared" ref="S2639:S2702" si="525">I2639*3.75</f>
        <v>75</v>
      </c>
      <c r="T2639" s="66">
        <f t="shared" ref="T2639:T2702" si="526">R2639+S2639+O2639</f>
        <v>1315.4342499999998</v>
      </c>
      <c r="U2639" s="68">
        <f t="shared" ref="U2639:U2702" si="527">T2639/I2639</f>
        <v>65.771712499999992</v>
      </c>
      <c r="V2639" s="68">
        <f t="shared" ref="V2639:V2702" si="528">U2639/(J2639%+K2639%*2/3)</f>
        <v>494.52415413533828</v>
      </c>
      <c r="W2639" s="68">
        <f t="shared" ref="W2639:W2702" si="529">V2639*2/3</f>
        <v>329.68276942355885</v>
      </c>
    </row>
    <row r="2640" spans="1:23" x14ac:dyDescent="0.25">
      <c r="A2640" s="1" t="s">
        <v>887</v>
      </c>
      <c r="B2640" s="1" t="s">
        <v>395</v>
      </c>
      <c r="C2640" s="1" t="s">
        <v>589</v>
      </c>
      <c r="D2640" s="1" t="s">
        <v>590</v>
      </c>
      <c r="E2640" s="1" t="s">
        <v>360</v>
      </c>
      <c r="F2640" s="62" t="str">
        <f t="shared" si="518"/>
        <v>64511</v>
      </c>
      <c r="G2640" s="255">
        <v>10620057</v>
      </c>
      <c r="H2640" s="1" t="s">
        <v>385</v>
      </c>
      <c r="I2640" s="61">
        <v>8</v>
      </c>
      <c r="J2640" s="61">
        <v>7.6</v>
      </c>
      <c r="K2640" s="61">
        <v>9</v>
      </c>
      <c r="L2640" s="69">
        <f t="shared" si="519"/>
        <v>0.60799999999999998</v>
      </c>
      <c r="M2640" s="69">
        <f t="shared" si="520"/>
        <v>0.72</v>
      </c>
      <c r="N2640" s="56">
        <f>INDEX(Rate_Chart!$A$1:$AK$127,MATCH(Data!J2640,Rate_Chart!$A$1:$A$127,0),MATCH(Data!K2640,Rate_Chart!$A$1:$AK$1,0))</f>
        <v>63.46</v>
      </c>
      <c r="O2640" s="57">
        <f t="shared" si="521"/>
        <v>507.68</v>
      </c>
      <c r="P2640" s="58">
        <f t="shared" si="522"/>
        <v>466.61764705882348</v>
      </c>
      <c r="Q2640" s="58">
        <f t="shared" si="523"/>
        <v>311.07843137254901</v>
      </c>
      <c r="R2640" s="66">
        <f t="shared" si="524"/>
        <v>8.8844000000000012</v>
      </c>
      <c r="S2640" s="64">
        <f t="shared" si="525"/>
        <v>30</v>
      </c>
      <c r="T2640" s="66">
        <f t="shared" si="526"/>
        <v>546.56439999999998</v>
      </c>
      <c r="U2640" s="68">
        <f t="shared" si="527"/>
        <v>68.320549999999997</v>
      </c>
      <c r="V2640" s="68">
        <f t="shared" si="528"/>
        <v>502.35698529411758</v>
      </c>
      <c r="W2640" s="68">
        <f t="shared" si="529"/>
        <v>334.90465686274507</v>
      </c>
    </row>
    <row r="2641" spans="1:23" x14ac:dyDescent="0.25">
      <c r="A2641" s="1" t="s">
        <v>887</v>
      </c>
      <c r="B2641" s="1" t="s">
        <v>395</v>
      </c>
      <c r="C2641" s="1" t="s">
        <v>589</v>
      </c>
      <c r="D2641" s="1" t="s">
        <v>590</v>
      </c>
      <c r="E2641" s="1" t="s">
        <v>360</v>
      </c>
      <c r="F2641" s="62" t="str">
        <f t="shared" si="518"/>
        <v>64511</v>
      </c>
      <c r="G2641" s="255">
        <v>10620057</v>
      </c>
      <c r="H2641" s="1" t="s">
        <v>386</v>
      </c>
      <c r="I2641" s="61">
        <v>21</v>
      </c>
      <c r="J2641" s="61">
        <v>4.4000000000000004</v>
      </c>
      <c r="K2641" s="61">
        <v>8.5</v>
      </c>
      <c r="L2641" s="69">
        <f t="shared" si="519"/>
        <v>0.92400000000000004</v>
      </c>
      <c r="M2641" s="69">
        <f t="shared" si="520"/>
        <v>1.7849999999999999</v>
      </c>
      <c r="N2641" s="56">
        <f>INDEX(Rate_Chart!$A$1:$AK$127,MATCH(Data!J2641,Rate_Chart!$A$1:$A$127,0),MATCH(Data!K2641,Rate_Chart!$A$1:$AK$1,0))</f>
        <v>41.97918150000001</v>
      </c>
      <c r="O2641" s="57">
        <f t="shared" si="521"/>
        <v>881.56281150000018</v>
      </c>
      <c r="P2641" s="58">
        <f t="shared" si="522"/>
        <v>417.01173675496693</v>
      </c>
      <c r="Q2641" s="58">
        <f t="shared" si="523"/>
        <v>278.00782450331127</v>
      </c>
      <c r="R2641" s="66">
        <f t="shared" si="524"/>
        <v>15.427349201250005</v>
      </c>
      <c r="S2641" s="64">
        <f t="shared" si="525"/>
        <v>78.75</v>
      </c>
      <c r="T2641" s="66">
        <f t="shared" si="526"/>
        <v>975.74016070125015</v>
      </c>
      <c r="U2641" s="68">
        <f t="shared" si="527"/>
        <v>46.463817176250004</v>
      </c>
      <c r="V2641" s="68">
        <f t="shared" si="528"/>
        <v>461.56109777731785</v>
      </c>
      <c r="W2641" s="68">
        <f t="shared" si="529"/>
        <v>307.7073985182119</v>
      </c>
    </row>
    <row r="2642" spans="1:23" x14ac:dyDescent="0.25">
      <c r="A2642" s="1" t="s">
        <v>888</v>
      </c>
      <c r="B2642" s="1" t="s">
        <v>394</v>
      </c>
      <c r="C2642" s="1" t="s">
        <v>589</v>
      </c>
      <c r="D2642" s="1" t="s">
        <v>590</v>
      </c>
      <c r="E2642" s="1" t="s">
        <v>360</v>
      </c>
      <c r="F2642" s="62" t="str">
        <f t="shared" si="518"/>
        <v>64511</v>
      </c>
      <c r="G2642" s="255">
        <v>10620057</v>
      </c>
      <c r="H2642" s="1" t="s">
        <v>385</v>
      </c>
      <c r="I2642" s="61">
        <v>26</v>
      </c>
      <c r="J2642" s="61">
        <v>6.6</v>
      </c>
      <c r="K2642" s="61">
        <v>8.8000000000000007</v>
      </c>
      <c r="L2642" s="69">
        <f t="shared" si="519"/>
        <v>1.716</v>
      </c>
      <c r="M2642" s="69">
        <f t="shared" si="520"/>
        <v>2.2880000000000003</v>
      </c>
      <c r="N2642" s="56">
        <f>INDEX(Rate_Chart!$A$1:$AK$127,MATCH(Data!J2642,Rate_Chart!$A$1:$A$127,0),MATCH(Data!K2642,Rate_Chart!$A$1:$AK$1,0))</f>
        <v>54.558900000000001</v>
      </c>
      <c r="O2642" s="57">
        <f t="shared" si="521"/>
        <v>1418.5314000000001</v>
      </c>
      <c r="P2642" s="58">
        <f t="shared" si="522"/>
        <v>437.63823529411764</v>
      </c>
      <c r="Q2642" s="58">
        <f t="shared" si="523"/>
        <v>291.75882352941176</v>
      </c>
      <c r="R2642" s="66">
        <f t="shared" si="524"/>
        <v>24.824299500000002</v>
      </c>
      <c r="S2642" s="64">
        <f t="shared" si="525"/>
        <v>97.5</v>
      </c>
      <c r="T2642" s="66">
        <f t="shared" si="526"/>
        <v>1540.8556995000001</v>
      </c>
      <c r="U2642" s="68">
        <f t="shared" si="527"/>
        <v>59.263680750000006</v>
      </c>
      <c r="V2642" s="68">
        <f t="shared" si="528"/>
        <v>475.37711831550803</v>
      </c>
      <c r="W2642" s="68">
        <f t="shared" si="529"/>
        <v>316.91807887700537</v>
      </c>
    </row>
    <row r="2643" spans="1:23" x14ac:dyDescent="0.25">
      <c r="A2643" s="1" t="s">
        <v>888</v>
      </c>
      <c r="B2643" s="1" t="s">
        <v>394</v>
      </c>
      <c r="C2643" s="1" t="s">
        <v>589</v>
      </c>
      <c r="D2643" s="1" t="s">
        <v>590</v>
      </c>
      <c r="E2643" s="1" t="s">
        <v>360</v>
      </c>
      <c r="F2643" s="62" t="str">
        <f t="shared" si="518"/>
        <v>64511</v>
      </c>
      <c r="G2643" s="255">
        <v>10620057</v>
      </c>
      <c r="H2643" s="1" t="s">
        <v>386</v>
      </c>
      <c r="I2643" s="61">
        <v>15</v>
      </c>
      <c r="J2643" s="61">
        <v>4.5</v>
      </c>
      <c r="K2643" s="61">
        <v>8.3000000000000007</v>
      </c>
      <c r="L2643" s="69">
        <f t="shared" si="519"/>
        <v>0.67500000000000004</v>
      </c>
      <c r="M2643" s="69">
        <f t="shared" si="520"/>
        <v>1.2450000000000001</v>
      </c>
      <c r="N2643" s="56">
        <f>INDEX(Rate_Chart!$A$1:$AK$127,MATCH(Data!J2643,Rate_Chart!$A$1:$A$127,0),MATCH(Data!K2643,Rate_Chart!$A$1:$AK$1,0))</f>
        <v>41.840153700000002</v>
      </c>
      <c r="O2643" s="57">
        <f t="shared" si="521"/>
        <v>627.60230550000006</v>
      </c>
      <c r="P2643" s="58">
        <f t="shared" si="522"/>
        <v>417.01149867109638</v>
      </c>
      <c r="Q2643" s="58">
        <f t="shared" si="523"/>
        <v>278.00766578073092</v>
      </c>
      <c r="R2643" s="66">
        <f t="shared" si="524"/>
        <v>10.983040346250002</v>
      </c>
      <c r="S2643" s="64">
        <f t="shared" si="525"/>
        <v>56.25</v>
      </c>
      <c r="T2643" s="66">
        <f t="shared" si="526"/>
        <v>694.83534584625011</v>
      </c>
      <c r="U2643" s="68">
        <f t="shared" si="527"/>
        <v>46.322356389750006</v>
      </c>
      <c r="V2643" s="68">
        <f t="shared" si="528"/>
        <v>461.68461518023264</v>
      </c>
      <c r="W2643" s="68">
        <f t="shared" si="529"/>
        <v>307.78974345348843</v>
      </c>
    </row>
    <row r="2644" spans="1:23" x14ac:dyDescent="0.25">
      <c r="A2644" s="1" t="s">
        <v>888</v>
      </c>
      <c r="B2644" s="1" t="s">
        <v>395</v>
      </c>
      <c r="C2644" s="1" t="s">
        <v>589</v>
      </c>
      <c r="D2644" s="1" t="s">
        <v>590</v>
      </c>
      <c r="E2644" s="1" t="s">
        <v>360</v>
      </c>
      <c r="F2644" s="62" t="str">
        <f t="shared" si="518"/>
        <v>64511</v>
      </c>
      <c r="G2644" s="255">
        <v>10620057</v>
      </c>
      <c r="H2644" s="1" t="s">
        <v>385</v>
      </c>
      <c r="I2644" s="61">
        <v>10</v>
      </c>
      <c r="J2644" s="61">
        <v>7.7</v>
      </c>
      <c r="K2644" s="61">
        <v>9</v>
      </c>
      <c r="L2644" s="69">
        <f t="shared" si="519"/>
        <v>0.77</v>
      </c>
      <c r="M2644" s="69">
        <f t="shared" si="520"/>
        <v>0.9</v>
      </c>
      <c r="N2644" s="56">
        <f>INDEX(Rate_Chart!$A$1:$AK$127,MATCH(Data!J2644,Rate_Chart!$A$1:$A$127,0),MATCH(Data!K2644,Rate_Chart!$A$1:$AK$1,0))</f>
        <v>64.295000000000002</v>
      </c>
      <c r="O2644" s="57">
        <f t="shared" si="521"/>
        <v>642.95000000000005</v>
      </c>
      <c r="P2644" s="58">
        <f t="shared" si="522"/>
        <v>469.30656934306569</v>
      </c>
      <c r="Q2644" s="58">
        <f t="shared" si="523"/>
        <v>312.87104622871044</v>
      </c>
      <c r="R2644" s="66">
        <f t="shared" si="524"/>
        <v>11.251625000000002</v>
      </c>
      <c r="S2644" s="64">
        <f t="shared" si="525"/>
        <v>37.5</v>
      </c>
      <c r="T2644" s="66">
        <f t="shared" si="526"/>
        <v>691.70162500000004</v>
      </c>
      <c r="U2644" s="68">
        <f t="shared" si="527"/>
        <v>69.170162500000004</v>
      </c>
      <c r="V2644" s="68">
        <f t="shared" si="528"/>
        <v>504.89169708029198</v>
      </c>
      <c r="W2644" s="68">
        <f t="shared" si="529"/>
        <v>336.59446472019465</v>
      </c>
    </row>
    <row r="2645" spans="1:23" x14ac:dyDescent="0.25">
      <c r="A2645" s="1" t="s">
        <v>888</v>
      </c>
      <c r="B2645" s="1" t="s">
        <v>395</v>
      </c>
      <c r="C2645" s="1" t="s">
        <v>589</v>
      </c>
      <c r="D2645" s="1" t="s">
        <v>590</v>
      </c>
      <c r="E2645" s="1" t="s">
        <v>360</v>
      </c>
      <c r="F2645" s="62" t="str">
        <f t="shared" si="518"/>
        <v>64511</v>
      </c>
      <c r="G2645" s="255">
        <v>10620057</v>
      </c>
      <c r="H2645" s="1" t="s">
        <v>386</v>
      </c>
      <c r="I2645" s="61">
        <v>19</v>
      </c>
      <c r="J2645" s="61">
        <v>4</v>
      </c>
      <c r="K2645" s="61">
        <v>8.5</v>
      </c>
      <c r="L2645" s="69">
        <f t="shared" si="519"/>
        <v>0.76</v>
      </c>
      <c r="M2645" s="69">
        <f t="shared" si="520"/>
        <v>1.615</v>
      </c>
      <c r="N2645" s="56">
        <f>INDEX(Rate_Chart!$A$1:$AK$127,MATCH(Data!J2645,Rate_Chart!$A$1:$A$127,0),MATCH(Data!K2645,Rate_Chart!$A$1:$AK$1,0))</f>
        <v>40.311181500000004</v>
      </c>
      <c r="O2645" s="57">
        <f t="shared" si="521"/>
        <v>765.9124485000001</v>
      </c>
      <c r="P2645" s="58">
        <f t="shared" si="522"/>
        <v>417.0122224137931</v>
      </c>
      <c r="Q2645" s="58">
        <f t="shared" si="523"/>
        <v>278.00814827586208</v>
      </c>
      <c r="R2645" s="66">
        <f t="shared" si="524"/>
        <v>13.403467848750003</v>
      </c>
      <c r="S2645" s="64">
        <f t="shared" si="525"/>
        <v>71.25</v>
      </c>
      <c r="T2645" s="66">
        <f t="shared" si="526"/>
        <v>850.56591634875008</v>
      </c>
      <c r="U2645" s="68">
        <f t="shared" si="527"/>
        <v>44.766627176250005</v>
      </c>
      <c r="V2645" s="68">
        <f t="shared" si="528"/>
        <v>463.10303975431032</v>
      </c>
      <c r="W2645" s="68">
        <f t="shared" si="529"/>
        <v>308.7353598362069</v>
      </c>
    </row>
    <row r="2646" spans="1:23" x14ac:dyDescent="0.25">
      <c r="A2646" s="1" t="s">
        <v>919</v>
      </c>
      <c r="B2646" s="1" t="s">
        <v>394</v>
      </c>
      <c r="C2646" s="1" t="s">
        <v>589</v>
      </c>
      <c r="D2646" s="1" t="s">
        <v>590</v>
      </c>
      <c r="E2646" s="1" t="s">
        <v>360</v>
      </c>
      <c r="F2646" s="62" t="str">
        <f t="shared" si="518"/>
        <v>64511</v>
      </c>
      <c r="G2646" s="255">
        <v>10620057</v>
      </c>
      <c r="H2646" s="1" t="s">
        <v>385</v>
      </c>
      <c r="I2646" s="61">
        <v>17</v>
      </c>
      <c r="J2646" s="61">
        <v>7.1</v>
      </c>
      <c r="K2646" s="61">
        <v>8.8000000000000007</v>
      </c>
      <c r="L2646" s="69">
        <f t="shared" si="519"/>
        <v>1.2069999999999999</v>
      </c>
      <c r="M2646" s="69">
        <f t="shared" si="520"/>
        <v>1.4960000000000002</v>
      </c>
      <c r="N2646" s="56">
        <f>INDEX(Rate_Chart!$A$1:$AK$127,MATCH(Data!J2646,Rate_Chart!$A$1:$A$127,0),MATCH(Data!K2646,Rate_Chart!$A$1:$AK$1,0))</f>
        <v>58.692149999999998</v>
      </c>
      <c r="O2646" s="57">
        <f t="shared" si="521"/>
        <v>997.76654999999994</v>
      </c>
      <c r="P2646" s="58">
        <f t="shared" si="522"/>
        <v>452.63868894601546</v>
      </c>
      <c r="Q2646" s="58">
        <f t="shared" si="523"/>
        <v>301.75912596401031</v>
      </c>
      <c r="R2646" s="66">
        <f t="shared" si="524"/>
        <v>17.460914625000001</v>
      </c>
      <c r="S2646" s="64">
        <f t="shared" si="525"/>
        <v>63.75</v>
      </c>
      <c r="T2646" s="66">
        <f t="shared" si="526"/>
        <v>1078.977464625</v>
      </c>
      <c r="U2646" s="68">
        <f t="shared" si="527"/>
        <v>63.469262624999999</v>
      </c>
      <c r="V2646" s="68">
        <f t="shared" si="528"/>
        <v>489.48017448586126</v>
      </c>
      <c r="W2646" s="68">
        <f t="shared" si="529"/>
        <v>326.32011632390748</v>
      </c>
    </row>
    <row r="2647" spans="1:23" x14ac:dyDescent="0.25">
      <c r="A2647" s="1" t="s">
        <v>919</v>
      </c>
      <c r="B2647" s="1" t="s">
        <v>394</v>
      </c>
      <c r="C2647" s="1" t="s">
        <v>589</v>
      </c>
      <c r="D2647" s="1" t="s">
        <v>590</v>
      </c>
      <c r="E2647" s="1" t="s">
        <v>360</v>
      </c>
      <c r="F2647" s="62" t="str">
        <f t="shared" si="518"/>
        <v>64511</v>
      </c>
      <c r="G2647" s="255">
        <v>10620057</v>
      </c>
      <c r="H2647" s="1" t="s">
        <v>386</v>
      </c>
      <c r="I2647" s="61">
        <v>19</v>
      </c>
      <c r="J2647" s="61">
        <v>3.8</v>
      </c>
      <c r="K2647" s="61">
        <v>8.1</v>
      </c>
      <c r="L2647" s="69">
        <f t="shared" si="519"/>
        <v>0.72199999999999998</v>
      </c>
      <c r="M2647" s="69">
        <f t="shared" si="520"/>
        <v>1.5390000000000001</v>
      </c>
      <c r="N2647" s="56">
        <f>INDEX(Rate_Chart!$A$1:$AK$127,MATCH(Data!J2647,Rate_Chart!$A$1:$A$127,0),MATCH(Data!K2647,Rate_Chart!$A$1:$AK$1,0))</f>
        <v>38.365125900000002</v>
      </c>
      <c r="O2647" s="57">
        <f t="shared" si="521"/>
        <v>728.93739210000001</v>
      </c>
      <c r="P2647" s="58">
        <f t="shared" si="522"/>
        <v>417.01223804347831</v>
      </c>
      <c r="Q2647" s="58">
        <f t="shared" si="523"/>
        <v>278.00815869565218</v>
      </c>
      <c r="R2647" s="66">
        <f t="shared" si="524"/>
        <v>12.756404361750002</v>
      </c>
      <c r="S2647" s="64">
        <f t="shared" si="525"/>
        <v>71.25</v>
      </c>
      <c r="T2647" s="66">
        <f t="shared" si="526"/>
        <v>812.94379646175003</v>
      </c>
      <c r="U2647" s="68">
        <f t="shared" si="527"/>
        <v>42.786515603250002</v>
      </c>
      <c r="V2647" s="68">
        <f t="shared" si="528"/>
        <v>465.07082177445653</v>
      </c>
      <c r="W2647" s="68">
        <f t="shared" si="529"/>
        <v>310.04721451630434</v>
      </c>
    </row>
    <row r="2648" spans="1:23" x14ac:dyDescent="0.25">
      <c r="A2648" s="1" t="s">
        <v>919</v>
      </c>
      <c r="B2648" s="1" t="s">
        <v>395</v>
      </c>
      <c r="C2648" s="1" t="s">
        <v>589</v>
      </c>
      <c r="D2648" s="1" t="s">
        <v>590</v>
      </c>
      <c r="E2648" s="1" t="s">
        <v>360</v>
      </c>
      <c r="F2648" s="62" t="str">
        <f t="shared" si="518"/>
        <v>64511</v>
      </c>
      <c r="G2648" s="255">
        <v>10620057</v>
      </c>
      <c r="H2648" s="1" t="s">
        <v>385</v>
      </c>
      <c r="I2648" s="61">
        <v>16</v>
      </c>
      <c r="J2648" s="61">
        <v>7</v>
      </c>
      <c r="K2648" s="61">
        <v>8.8000000000000007</v>
      </c>
      <c r="L2648" s="69">
        <f t="shared" si="519"/>
        <v>1.1200000000000001</v>
      </c>
      <c r="M2648" s="69">
        <f t="shared" si="520"/>
        <v>1.4080000000000001</v>
      </c>
      <c r="N2648" s="56">
        <f>INDEX(Rate_Chart!$A$1:$AK$127,MATCH(Data!J2648,Rate_Chart!$A$1:$A$127,0),MATCH(Data!K2648,Rate_Chart!$A$1:$AK$1,0))</f>
        <v>57.865500000000004</v>
      </c>
      <c r="O2648" s="57">
        <f t="shared" si="521"/>
        <v>925.84800000000007</v>
      </c>
      <c r="P2648" s="58">
        <f t="shared" si="522"/>
        <v>449.73186528497411</v>
      </c>
      <c r="Q2648" s="58">
        <f t="shared" si="523"/>
        <v>299.82124352331607</v>
      </c>
      <c r="R2648" s="66">
        <f t="shared" si="524"/>
        <v>16.202340000000003</v>
      </c>
      <c r="S2648" s="64">
        <f t="shared" si="525"/>
        <v>60</v>
      </c>
      <c r="T2648" s="66">
        <f t="shared" si="526"/>
        <v>1002.0503400000001</v>
      </c>
      <c r="U2648" s="68">
        <f t="shared" si="527"/>
        <v>62.628146250000007</v>
      </c>
      <c r="V2648" s="68">
        <f t="shared" si="528"/>
        <v>486.74725064766841</v>
      </c>
      <c r="W2648" s="68">
        <f t="shared" si="529"/>
        <v>324.49816709844561</v>
      </c>
    </row>
    <row r="2649" spans="1:23" x14ac:dyDescent="0.25">
      <c r="A2649" s="1" t="s">
        <v>919</v>
      </c>
      <c r="B2649" s="1" t="s">
        <v>395</v>
      </c>
      <c r="C2649" s="1" t="s">
        <v>589</v>
      </c>
      <c r="D2649" s="1" t="s">
        <v>590</v>
      </c>
      <c r="E2649" s="1" t="s">
        <v>360</v>
      </c>
      <c r="F2649" s="62" t="str">
        <f t="shared" si="518"/>
        <v>64511</v>
      </c>
      <c r="G2649" s="255">
        <v>10620057</v>
      </c>
      <c r="H2649" s="1" t="s">
        <v>386</v>
      </c>
      <c r="I2649" s="61">
        <v>20</v>
      </c>
      <c r="J2649" s="61">
        <v>4</v>
      </c>
      <c r="K2649" s="61">
        <v>8.5</v>
      </c>
      <c r="L2649" s="69">
        <f t="shared" si="519"/>
        <v>0.8</v>
      </c>
      <c r="M2649" s="69">
        <f t="shared" si="520"/>
        <v>1.7</v>
      </c>
      <c r="N2649" s="56">
        <f>INDEX(Rate_Chart!$A$1:$AK$127,MATCH(Data!J2649,Rate_Chart!$A$1:$A$127,0),MATCH(Data!K2649,Rate_Chart!$A$1:$AK$1,0))</f>
        <v>40.311181500000004</v>
      </c>
      <c r="O2649" s="57">
        <f t="shared" si="521"/>
        <v>806.22363000000007</v>
      </c>
      <c r="P2649" s="58">
        <f t="shared" si="522"/>
        <v>417.0122224137931</v>
      </c>
      <c r="Q2649" s="58">
        <f t="shared" si="523"/>
        <v>278.00814827586208</v>
      </c>
      <c r="R2649" s="66">
        <f t="shared" si="524"/>
        <v>14.108913525000002</v>
      </c>
      <c r="S2649" s="64">
        <f t="shared" si="525"/>
        <v>75</v>
      </c>
      <c r="T2649" s="66">
        <f t="shared" si="526"/>
        <v>895.33254352500012</v>
      </c>
      <c r="U2649" s="68">
        <f t="shared" si="527"/>
        <v>44.766627176250005</v>
      </c>
      <c r="V2649" s="68">
        <f t="shared" si="528"/>
        <v>463.10303975431032</v>
      </c>
      <c r="W2649" s="68">
        <f t="shared" si="529"/>
        <v>308.7353598362069</v>
      </c>
    </row>
    <row r="2650" spans="1:23" x14ac:dyDescent="0.25">
      <c r="A2650" s="1" t="s">
        <v>920</v>
      </c>
      <c r="B2650" s="1" t="s">
        <v>394</v>
      </c>
      <c r="C2650" s="1" t="s">
        <v>589</v>
      </c>
      <c r="D2650" s="1" t="s">
        <v>590</v>
      </c>
      <c r="E2650" s="1" t="s">
        <v>360</v>
      </c>
      <c r="F2650" s="62" t="str">
        <f t="shared" si="518"/>
        <v>64511</v>
      </c>
      <c r="G2650" s="255">
        <v>10620057</v>
      </c>
      <c r="H2650" s="1" t="s">
        <v>385</v>
      </c>
      <c r="I2650" s="61">
        <v>19</v>
      </c>
      <c r="J2650" s="61">
        <v>7.9</v>
      </c>
      <c r="K2650" s="61">
        <v>9</v>
      </c>
      <c r="L2650" s="69">
        <f t="shared" si="519"/>
        <v>1.5009999999999999</v>
      </c>
      <c r="M2650" s="69">
        <f t="shared" si="520"/>
        <v>1.71</v>
      </c>
      <c r="N2650" s="56">
        <f>INDEX(Rate_Chart!$A$1:$AK$127,MATCH(Data!J2650,Rate_Chart!$A$1:$A$127,0),MATCH(Data!K2650,Rate_Chart!$A$1:$AK$1,0))</f>
        <v>65.965000000000003</v>
      </c>
      <c r="O2650" s="57">
        <f t="shared" si="521"/>
        <v>1253.335</v>
      </c>
      <c r="P2650" s="58">
        <f t="shared" si="522"/>
        <v>474.56834532374097</v>
      </c>
      <c r="Q2650" s="58">
        <f t="shared" si="523"/>
        <v>316.37889688249396</v>
      </c>
      <c r="R2650" s="66">
        <f t="shared" si="524"/>
        <v>21.933362500000001</v>
      </c>
      <c r="S2650" s="64">
        <f t="shared" si="525"/>
        <v>71.25</v>
      </c>
      <c r="T2650" s="66">
        <f t="shared" si="526"/>
        <v>1346.5183625</v>
      </c>
      <c r="U2650" s="68">
        <f t="shared" si="527"/>
        <v>70.869387500000002</v>
      </c>
      <c r="V2650" s="68">
        <f t="shared" si="528"/>
        <v>509.85170863309349</v>
      </c>
      <c r="W2650" s="68">
        <f t="shared" si="529"/>
        <v>339.901139088729</v>
      </c>
    </row>
    <row r="2651" spans="1:23" x14ac:dyDescent="0.25">
      <c r="A2651" s="1" t="s">
        <v>920</v>
      </c>
      <c r="B2651" s="1" t="s">
        <v>394</v>
      </c>
      <c r="C2651" s="1" t="s">
        <v>589</v>
      </c>
      <c r="D2651" s="1" t="s">
        <v>590</v>
      </c>
      <c r="E2651" s="1" t="s">
        <v>360</v>
      </c>
      <c r="F2651" s="62" t="str">
        <f t="shared" si="518"/>
        <v>64511</v>
      </c>
      <c r="G2651" s="255">
        <v>10620057</v>
      </c>
      <c r="H2651" s="1" t="s">
        <v>386</v>
      </c>
      <c r="I2651" s="61">
        <v>21</v>
      </c>
      <c r="J2651" s="61">
        <v>4.0999999999999996</v>
      </c>
      <c r="K2651" s="61">
        <v>8.3000000000000007</v>
      </c>
      <c r="L2651" s="69">
        <f t="shared" si="519"/>
        <v>0.86099999999999999</v>
      </c>
      <c r="M2651" s="69">
        <f t="shared" si="520"/>
        <v>1.7430000000000001</v>
      </c>
      <c r="N2651" s="56">
        <f>INDEX(Rate_Chart!$A$1:$AK$127,MATCH(Data!J2651,Rate_Chart!$A$1:$A$127,0),MATCH(Data!K2651,Rate_Chart!$A$1:$AK$1,0))</f>
        <v>40.172153700000003</v>
      </c>
      <c r="O2651" s="57">
        <f t="shared" si="521"/>
        <v>843.6152277000001</v>
      </c>
      <c r="P2651" s="58">
        <f t="shared" si="522"/>
        <v>417.01197612456752</v>
      </c>
      <c r="Q2651" s="58">
        <f t="shared" si="523"/>
        <v>278.00798408304502</v>
      </c>
      <c r="R2651" s="66">
        <f t="shared" si="524"/>
        <v>14.763266484750003</v>
      </c>
      <c r="S2651" s="64">
        <f t="shared" si="525"/>
        <v>78.75</v>
      </c>
      <c r="T2651" s="66">
        <f t="shared" si="526"/>
        <v>937.12849418475014</v>
      </c>
      <c r="U2651" s="68">
        <f t="shared" si="527"/>
        <v>44.625166389750007</v>
      </c>
      <c r="V2651" s="68">
        <f t="shared" si="528"/>
        <v>463.23702134688591</v>
      </c>
      <c r="W2651" s="68">
        <f t="shared" si="529"/>
        <v>308.82468089792394</v>
      </c>
    </row>
    <row r="2652" spans="1:23" x14ac:dyDescent="0.25">
      <c r="A2652" s="1" t="s">
        <v>920</v>
      </c>
      <c r="B2652" s="1" t="s">
        <v>395</v>
      </c>
      <c r="C2652" s="1" t="s">
        <v>589</v>
      </c>
      <c r="D2652" s="1" t="s">
        <v>590</v>
      </c>
      <c r="E2652" s="1" t="s">
        <v>360</v>
      </c>
      <c r="F2652" s="62" t="str">
        <f t="shared" si="518"/>
        <v>64511</v>
      </c>
      <c r="G2652" s="255">
        <v>10620057</v>
      </c>
      <c r="H2652" s="1" t="s">
        <v>385</v>
      </c>
      <c r="I2652" s="61">
        <v>12</v>
      </c>
      <c r="J2652" s="61">
        <v>7.5</v>
      </c>
      <c r="K2652" s="61">
        <v>8.8000000000000007</v>
      </c>
      <c r="L2652" s="69">
        <f t="shared" si="519"/>
        <v>0.9</v>
      </c>
      <c r="M2652" s="69">
        <f t="shared" si="520"/>
        <v>1.056</v>
      </c>
      <c r="N2652" s="56">
        <f>INDEX(Rate_Chart!$A$1:$AK$127,MATCH(Data!J2652,Rate_Chart!$A$1:$A$127,0),MATCH(Data!K2652,Rate_Chart!$A$1:$AK$1,0))</f>
        <v>61.998750000000001</v>
      </c>
      <c r="O2652" s="57">
        <f t="shared" si="521"/>
        <v>743.98500000000001</v>
      </c>
      <c r="P2652" s="58">
        <f t="shared" si="522"/>
        <v>463.83104738154617</v>
      </c>
      <c r="Q2652" s="58">
        <f t="shared" si="523"/>
        <v>309.22069825436409</v>
      </c>
      <c r="R2652" s="66">
        <f t="shared" si="524"/>
        <v>13.019737500000002</v>
      </c>
      <c r="S2652" s="64">
        <f t="shared" si="525"/>
        <v>45</v>
      </c>
      <c r="T2652" s="66">
        <f t="shared" si="526"/>
        <v>802.00473750000003</v>
      </c>
      <c r="U2652" s="68">
        <f t="shared" si="527"/>
        <v>66.833728125000007</v>
      </c>
      <c r="V2652" s="68">
        <f t="shared" si="528"/>
        <v>500.00295355361607</v>
      </c>
      <c r="W2652" s="68">
        <f t="shared" si="529"/>
        <v>333.3353023690774</v>
      </c>
    </row>
    <row r="2653" spans="1:23" x14ac:dyDescent="0.25">
      <c r="A2653" s="1" t="s">
        <v>920</v>
      </c>
      <c r="B2653" s="1" t="s">
        <v>395</v>
      </c>
      <c r="C2653" s="1" t="s">
        <v>589</v>
      </c>
      <c r="D2653" s="1" t="s">
        <v>590</v>
      </c>
      <c r="E2653" s="1" t="s">
        <v>360</v>
      </c>
      <c r="F2653" s="62" t="str">
        <f t="shared" si="518"/>
        <v>64511</v>
      </c>
      <c r="G2653" s="255">
        <v>10620057</v>
      </c>
      <c r="H2653" s="1" t="s">
        <v>386</v>
      </c>
      <c r="I2653" s="61">
        <v>21</v>
      </c>
      <c r="J2653" s="61">
        <v>4.0999999999999996</v>
      </c>
      <c r="K2653" s="61">
        <v>8.3000000000000007</v>
      </c>
      <c r="L2653" s="69">
        <f t="shared" si="519"/>
        <v>0.86099999999999999</v>
      </c>
      <c r="M2653" s="69">
        <f t="shared" si="520"/>
        <v>1.7430000000000001</v>
      </c>
      <c r="N2653" s="56">
        <f>INDEX(Rate_Chart!$A$1:$AK$127,MATCH(Data!J2653,Rate_Chart!$A$1:$A$127,0),MATCH(Data!K2653,Rate_Chart!$A$1:$AK$1,0))</f>
        <v>40.172153700000003</v>
      </c>
      <c r="O2653" s="57">
        <f t="shared" si="521"/>
        <v>843.6152277000001</v>
      </c>
      <c r="P2653" s="58">
        <f t="shared" si="522"/>
        <v>417.01197612456752</v>
      </c>
      <c r="Q2653" s="58">
        <f t="shared" si="523"/>
        <v>278.00798408304502</v>
      </c>
      <c r="R2653" s="66">
        <f t="shared" si="524"/>
        <v>14.763266484750003</v>
      </c>
      <c r="S2653" s="64">
        <f t="shared" si="525"/>
        <v>78.75</v>
      </c>
      <c r="T2653" s="66">
        <f t="shared" si="526"/>
        <v>937.12849418475014</v>
      </c>
      <c r="U2653" s="68">
        <f t="shared" si="527"/>
        <v>44.625166389750007</v>
      </c>
      <c r="V2653" s="68">
        <f t="shared" si="528"/>
        <v>463.23702134688591</v>
      </c>
      <c r="W2653" s="68">
        <f t="shared" si="529"/>
        <v>308.82468089792394</v>
      </c>
    </row>
    <row r="2654" spans="1:23" x14ac:dyDescent="0.25">
      <c r="A2654" s="1" t="s">
        <v>922</v>
      </c>
      <c r="B2654" s="1" t="s">
        <v>394</v>
      </c>
      <c r="C2654" s="1" t="s">
        <v>589</v>
      </c>
      <c r="D2654" s="1" t="s">
        <v>590</v>
      </c>
      <c r="E2654" s="1" t="s">
        <v>360</v>
      </c>
      <c r="F2654" s="62" t="str">
        <f t="shared" si="518"/>
        <v>64511</v>
      </c>
      <c r="G2654" s="255">
        <v>10620057</v>
      </c>
      <c r="H2654" s="1" t="s">
        <v>385</v>
      </c>
      <c r="I2654" s="61">
        <v>17</v>
      </c>
      <c r="J2654" s="61">
        <v>7.3</v>
      </c>
      <c r="K2654" s="61">
        <v>9</v>
      </c>
      <c r="L2654" s="69">
        <f t="shared" si="519"/>
        <v>1.2409999999999999</v>
      </c>
      <c r="M2654" s="69">
        <f t="shared" si="520"/>
        <v>1.53</v>
      </c>
      <c r="N2654" s="56">
        <f>INDEX(Rate_Chart!$A$1:$AK$127,MATCH(Data!J2654,Rate_Chart!$A$1:$A$127,0),MATCH(Data!K2654,Rate_Chart!$A$1:$AK$1,0))</f>
        <v>60.954999999999998</v>
      </c>
      <c r="O2654" s="57">
        <f t="shared" si="521"/>
        <v>1036.2349999999999</v>
      </c>
      <c r="P2654" s="58">
        <f t="shared" si="522"/>
        <v>458.30827067669168</v>
      </c>
      <c r="Q2654" s="58">
        <f t="shared" si="523"/>
        <v>305.53884711779443</v>
      </c>
      <c r="R2654" s="66">
        <f t="shared" si="524"/>
        <v>18.134112500000001</v>
      </c>
      <c r="S2654" s="64">
        <f t="shared" si="525"/>
        <v>63.75</v>
      </c>
      <c r="T2654" s="66">
        <f t="shared" si="526"/>
        <v>1118.1191124999998</v>
      </c>
      <c r="U2654" s="68">
        <f t="shared" si="527"/>
        <v>65.771712499999992</v>
      </c>
      <c r="V2654" s="68">
        <f t="shared" si="528"/>
        <v>494.52415413533828</v>
      </c>
      <c r="W2654" s="68">
        <f t="shared" si="529"/>
        <v>329.68276942355885</v>
      </c>
    </row>
    <row r="2655" spans="1:23" x14ac:dyDescent="0.25">
      <c r="A2655" s="1" t="s">
        <v>922</v>
      </c>
      <c r="B2655" s="1" t="s">
        <v>394</v>
      </c>
      <c r="C2655" s="1" t="s">
        <v>589</v>
      </c>
      <c r="D2655" s="1" t="s">
        <v>590</v>
      </c>
      <c r="E2655" s="1" t="s">
        <v>360</v>
      </c>
      <c r="F2655" s="62" t="str">
        <f t="shared" si="518"/>
        <v>64511</v>
      </c>
      <c r="G2655" s="255">
        <v>10620057</v>
      </c>
      <c r="H2655" s="1" t="s">
        <v>386</v>
      </c>
      <c r="I2655" s="61">
        <v>19</v>
      </c>
      <c r="J2655" s="61">
        <v>4</v>
      </c>
      <c r="K2655" s="61">
        <v>8.5</v>
      </c>
      <c r="L2655" s="69">
        <f t="shared" si="519"/>
        <v>0.76</v>
      </c>
      <c r="M2655" s="69">
        <f t="shared" si="520"/>
        <v>1.615</v>
      </c>
      <c r="N2655" s="56">
        <f>INDEX(Rate_Chart!$A$1:$AK$127,MATCH(Data!J2655,Rate_Chart!$A$1:$A$127,0),MATCH(Data!K2655,Rate_Chart!$A$1:$AK$1,0))</f>
        <v>40.311181500000004</v>
      </c>
      <c r="O2655" s="57">
        <f t="shared" si="521"/>
        <v>765.9124485000001</v>
      </c>
      <c r="P2655" s="58">
        <f t="shared" si="522"/>
        <v>417.0122224137931</v>
      </c>
      <c r="Q2655" s="58">
        <f t="shared" si="523"/>
        <v>278.00814827586208</v>
      </c>
      <c r="R2655" s="66">
        <f t="shared" si="524"/>
        <v>13.403467848750003</v>
      </c>
      <c r="S2655" s="64">
        <f t="shared" si="525"/>
        <v>71.25</v>
      </c>
      <c r="T2655" s="66">
        <f t="shared" si="526"/>
        <v>850.56591634875008</v>
      </c>
      <c r="U2655" s="68">
        <f t="shared" si="527"/>
        <v>44.766627176250005</v>
      </c>
      <c r="V2655" s="68">
        <f t="shared" si="528"/>
        <v>463.10303975431032</v>
      </c>
      <c r="W2655" s="68">
        <f t="shared" si="529"/>
        <v>308.7353598362069</v>
      </c>
    </row>
    <row r="2656" spans="1:23" x14ac:dyDescent="0.25">
      <c r="A2656" s="1" t="s">
        <v>922</v>
      </c>
      <c r="B2656" s="1" t="s">
        <v>395</v>
      </c>
      <c r="C2656" s="1" t="s">
        <v>589</v>
      </c>
      <c r="D2656" s="1" t="s">
        <v>590</v>
      </c>
      <c r="E2656" s="1" t="s">
        <v>360</v>
      </c>
      <c r="F2656" s="62" t="str">
        <f t="shared" si="518"/>
        <v>64511</v>
      </c>
      <c r="G2656" s="255">
        <v>10620057</v>
      </c>
      <c r="H2656" s="1" t="s">
        <v>385</v>
      </c>
      <c r="I2656" s="61">
        <v>12</v>
      </c>
      <c r="J2656" s="61">
        <v>7.5</v>
      </c>
      <c r="K2656" s="61">
        <v>8.8000000000000007</v>
      </c>
      <c r="L2656" s="69">
        <f t="shared" si="519"/>
        <v>0.9</v>
      </c>
      <c r="M2656" s="69">
        <f t="shared" si="520"/>
        <v>1.056</v>
      </c>
      <c r="N2656" s="56">
        <f>INDEX(Rate_Chart!$A$1:$AK$127,MATCH(Data!J2656,Rate_Chart!$A$1:$A$127,0),MATCH(Data!K2656,Rate_Chart!$A$1:$AK$1,0))</f>
        <v>61.998750000000001</v>
      </c>
      <c r="O2656" s="57">
        <f t="shared" si="521"/>
        <v>743.98500000000001</v>
      </c>
      <c r="P2656" s="58">
        <f t="shared" si="522"/>
        <v>463.83104738154617</v>
      </c>
      <c r="Q2656" s="58">
        <f t="shared" si="523"/>
        <v>309.22069825436409</v>
      </c>
      <c r="R2656" s="66">
        <f t="shared" si="524"/>
        <v>13.019737500000002</v>
      </c>
      <c r="S2656" s="64">
        <f t="shared" si="525"/>
        <v>45</v>
      </c>
      <c r="T2656" s="66">
        <f t="shared" si="526"/>
        <v>802.00473750000003</v>
      </c>
      <c r="U2656" s="68">
        <f t="shared" si="527"/>
        <v>66.833728125000007</v>
      </c>
      <c r="V2656" s="68">
        <f t="shared" si="528"/>
        <v>500.00295355361607</v>
      </c>
      <c r="W2656" s="68">
        <f t="shared" si="529"/>
        <v>333.3353023690774</v>
      </c>
    </row>
    <row r="2657" spans="1:23" x14ac:dyDescent="0.25">
      <c r="A2657" s="1" t="s">
        <v>922</v>
      </c>
      <c r="B2657" s="1" t="s">
        <v>395</v>
      </c>
      <c r="C2657" s="1" t="s">
        <v>589</v>
      </c>
      <c r="D2657" s="1" t="s">
        <v>590</v>
      </c>
      <c r="E2657" s="1" t="s">
        <v>360</v>
      </c>
      <c r="F2657" s="62" t="str">
        <f t="shared" si="518"/>
        <v>64511</v>
      </c>
      <c r="G2657" s="255">
        <v>10620057</v>
      </c>
      <c r="H2657" s="1" t="s">
        <v>386</v>
      </c>
      <c r="I2657" s="61">
        <v>27</v>
      </c>
      <c r="J2657" s="61">
        <v>4</v>
      </c>
      <c r="K2657" s="61">
        <v>8.5</v>
      </c>
      <c r="L2657" s="69">
        <f t="shared" si="519"/>
        <v>1.08</v>
      </c>
      <c r="M2657" s="69">
        <f t="shared" si="520"/>
        <v>2.2949999999999999</v>
      </c>
      <c r="N2657" s="56">
        <f>INDEX(Rate_Chart!$A$1:$AK$127,MATCH(Data!J2657,Rate_Chart!$A$1:$A$127,0),MATCH(Data!K2657,Rate_Chart!$A$1:$AK$1,0))</f>
        <v>40.311181500000004</v>
      </c>
      <c r="O2657" s="57">
        <f t="shared" si="521"/>
        <v>1088.4019005</v>
      </c>
      <c r="P2657" s="58">
        <f t="shared" si="522"/>
        <v>417.0122224137931</v>
      </c>
      <c r="Q2657" s="58">
        <f t="shared" si="523"/>
        <v>278.00814827586208</v>
      </c>
      <c r="R2657" s="66">
        <f t="shared" si="524"/>
        <v>19.047033258750002</v>
      </c>
      <c r="S2657" s="64">
        <f t="shared" si="525"/>
        <v>101.25</v>
      </c>
      <c r="T2657" s="66">
        <f t="shared" si="526"/>
        <v>1208.6989337587499</v>
      </c>
      <c r="U2657" s="68">
        <f t="shared" si="527"/>
        <v>44.766627176249997</v>
      </c>
      <c r="V2657" s="68">
        <f t="shared" si="528"/>
        <v>463.10303975431026</v>
      </c>
      <c r="W2657" s="68">
        <f t="shared" si="529"/>
        <v>308.73535983620684</v>
      </c>
    </row>
    <row r="2658" spans="1:23" x14ac:dyDescent="0.25">
      <c r="A2658" s="1" t="s">
        <v>923</v>
      </c>
      <c r="B2658" s="1" t="s">
        <v>394</v>
      </c>
      <c r="C2658" s="1" t="s">
        <v>589</v>
      </c>
      <c r="D2658" s="1" t="s">
        <v>590</v>
      </c>
      <c r="E2658" s="1" t="s">
        <v>360</v>
      </c>
      <c r="F2658" s="62" t="str">
        <f t="shared" si="518"/>
        <v>64511</v>
      </c>
      <c r="G2658" s="255">
        <v>10620057</v>
      </c>
      <c r="H2658" s="1" t="s">
        <v>385</v>
      </c>
      <c r="I2658" s="61">
        <v>14</v>
      </c>
      <c r="J2658" s="61">
        <v>7.6</v>
      </c>
      <c r="K2658" s="61">
        <v>9</v>
      </c>
      <c r="L2658" s="69">
        <f t="shared" si="519"/>
        <v>1.0639999999999998</v>
      </c>
      <c r="M2658" s="69">
        <f t="shared" si="520"/>
        <v>1.26</v>
      </c>
      <c r="N2658" s="56">
        <f>INDEX(Rate_Chart!$A$1:$AK$127,MATCH(Data!J2658,Rate_Chart!$A$1:$A$127,0),MATCH(Data!K2658,Rate_Chart!$A$1:$AK$1,0))</f>
        <v>63.46</v>
      </c>
      <c r="O2658" s="57">
        <f t="shared" si="521"/>
        <v>888.44</v>
      </c>
      <c r="P2658" s="58">
        <f t="shared" si="522"/>
        <v>466.61764705882348</v>
      </c>
      <c r="Q2658" s="58">
        <f t="shared" si="523"/>
        <v>311.07843137254901</v>
      </c>
      <c r="R2658" s="66">
        <f t="shared" si="524"/>
        <v>15.547700000000003</v>
      </c>
      <c r="S2658" s="64">
        <f t="shared" si="525"/>
        <v>52.5</v>
      </c>
      <c r="T2658" s="66">
        <f t="shared" si="526"/>
        <v>956.48770000000002</v>
      </c>
      <c r="U2658" s="68">
        <f t="shared" si="527"/>
        <v>68.320549999999997</v>
      </c>
      <c r="V2658" s="68">
        <f t="shared" si="528"/>
        <v>502.35698529411758</v>
      </c>
      <c r="W2658" s="68">
        <f t="shared" si="529"/>
        <v>334.90465686274507</v>
      </c>
    </row>
    <row r="2659" spans="1:23" x14ac:dyDescent="0.25">
      <c r="A2659" s="1" t="s">
        <v>923</v>
      </c>
      <c r="B2659" s="1" t="s">
        <v>394</v>
      </c>
      <c r="C2659" s="1" t="s">
        <v>589</v>
      </c>
      <c r="D2659" s="1" t="s">
        <v>590</v>
      </c>
      <c r="E2659" s="1" t="s">
        <v>360</v>
      </c>
      <c r="F2659" s="62" t="str">
        <f t="shared" si="518"/>
        <v>64511</v>
      </c>
      <c r="G2659" s="255">
        <v>10620057</v>
      </c>
      <c r="H2659" s="1" t="s">
        <v>386</v>
      </c>
      <c r="I2659" s="61">
        <v>22</v>
      </c>
      <c r="J2659" s="61">
        <v>4.2</v>
      </c>
      <c r="K2659" s="61">
        <v>8.4</v>
      </c>
      <c r="L2659" s="69">
        <f t="shared" si="519"/>
        <v>0.92400000000000004</v>
      </c>
      <c r="M2659" s="69">
        <f t="shared" si="520"/>
        <v>1.8480000000000001</v>
      </c>
      <c r="N2659" s="56">
        <f>INDEX(Rate_Chart!$A$1:$AK$127,MATCH(Data!J2659,Rate_Chart!$A$1:$A$127,0),MATCH(Data!K2659,Rate_Chart!$A$1:$AK$1,0))</f>
        <v>40.867167600000002</v>
      </c>
      <c r="O2659" s="57">
        <f t="shared" si="521"/>
        <v>899.07768720000001</v>
      </c>
      <c r="P2659" s="58">
        <f t="shared" si="522"/>
        <v>417.01191428571428</v>
      </c>
      <c r="Q2659" s="58">
        <f t="shared" si="523"/>
        <v>278.00794285714284</v>
      </c>
      <c r="R2659" s="66">
        <f t="shared" si="524"/>
        <v>15.733859526000002</v>
      </c>
      <c r="S2659" s="64">
        <f t="shared" si="525"/>
        <v>82.5</v>
      </c>
      <c r="T2659" s="66">
        <f t="shared" si="526"/>
        <v>997.31154672599996</v>
      </c>
      <c r="U2659" s="68">
        <f t="shared" si="527"/>
        <v>45.332343033000001</v>
      </c>
      <c r="V2659" s="68">
        <f t="shared" si="528"/>
        <v>462.57492890816326</v>
      </c>
      <c r="W2659" s="68">
        <f t="shared" si="529"/>
        <v>308.38328593877549</v>
      </c>
    </row>
    <row r="2660" spans="1:23" x14ac:dyDescent="0.25">
      <c r="A2660" s="1" t="s">
        <v>923</v>
      </c>
      <c r="B2660" s="1" t="s">
        <v>395</v>
      </c>
      <c r="C2660" s="1" t="s">
        <v>589</v>
      </c>
      <c r="D2660" s="1" t="s">
        <v>590</v>
      </c>
      <c r="E2660" s="1" t="s">
        <v>360</v>
      </c>
      <c r="F2660" s="62" t="str">
        <f t="shared" si="518"/>
        <v>64511</v>
      </c>
      <c r="G2660" s="255">
        <v>10620057</v>
      </c>
      <c r="H2660" s="1" t="s">
        <v>385</v>
      </c>
      <c r="I2660" s="61">
        <v>14</v>
      </c>
      <c r="J2660" s="61">
        <v>7.6</v>
      </c>
      <c r="K2660" s="61">
        <v>8.8000000000000007</v>
      </c>
      <c r="L2660" s="69">
        <f t="shared" si="519"/>
        <v>1.0639999999999998</v>
      </c>
      <c r="M2660" s="69">
        <f t="shared" si="520"/>
        <v>1.2320000000000002</v>
      </c>
      <c r="N2660" s="56">
        <f>INDEX(Rate_Chart!$A$1:$AK$127,MATCH(Data!J2660,Rate_Chart!$A$1:$A$127,0),MATCH(Data!K2660,Rate_Chart!$A$1:$AK$1,0))</f>
        <v>62.825400000000002</v>
      </c>
      <c r="O2660" s="57">
        <f t="shared" si="521"/>
        <v>879.55560000000003</v>
      </c>
      <c r="P2660" s="58">
        <f t="shared" si="522"/>
        <v>466.5252475247525</v>
      </c>
      <c r="Q2660" s="58">
        <f t="shared" si="523"/>
        <v>311.01683168316833</v>
      </c>
      <c r="R2660" s="66">
        <f t="shared" si="524"/>
        <v>15.392223000000001</v>
      </c>
      <c r="S2660" s="64">
        <f t="shared" si="525"/>
        <v>52.5</v>
      </c>
      <c r="T2660" s="66">
        <f t="shared" si="526"/>
        <v>947.44782299999997</v>
      </c>
      <c r="U2660" s="68">
        <f t="shared" si="527"/>
        <v>67.674844499999992</v>
      </c>
      <c r="V2660" s="68">
        <f t="shared" si="528"/>
        <v>502.53597400990094</v>
      </c>
      <c r="W2660" s="68">
        <f t="shared" si="529"/>
        <v>335.02398267326731</v>
      </c>
    </row>
    <row r="2661" spans="1:23" x14ac:dyDescent="0.25">
      <c r="A2661" s="1" t="s">
        <v>923</v>
      </c>
      <c r="B2661" s="1" t="s">
        <v>395</v>
      </c>
      <c r="C2661" s="1" t="s">
        <v>589</v>
      </c>
      <c r="D2661" s="1" t="s">
        <v>590</v>
      </c>
      <c r="E2661" s="1" t="s">
        <v>360</v>
      </c>
      <c r="F2661" s="62" t="str">
        <f t="shared" si="518"/>
        <v>64511</v>
      </c>
      <c r="G2661" s="255">
        <v>10620057</v>
      </c>
      <c r="H2661" s="1" t="s">
        <v>386</v>
      </c>
      <c r="I2661" s="61">
        <v>24</v>
      </c>
      <c r="J2661" s="61">
        <v>3.8</v>
      </c>
      <c r="K2661" s="61">
        <v>8.3000000000000007</v>
      </c>
      <c r="L2661" s="69">
        <f t="shared" si="519"/>
        <v>0.91199999999999992</v>
      </c>
      <c r="M2661" s="69">
        <f t="shared" si="520"/>
        <v>1.9920000000000002</v>
      </c>
      <c r="N2661" s="56">
        <f>INDEX(Rate_Chart!$A$1:$AK$127,MATCH(Data!J2661,Rate_Chart!$A$1:$A$127,0),MATCH(Data!K2661,Rate_Chart!$A$1:$AK$1,0))</f>
        <v>38.921153700000005</v>
      </c>
      <c r="O2661" s="57">
        <f t="shared" si="521"/>
        <v>934.10768880000012</v>
      </c>
      <c r="P2661" s="58">
        <f t="shared" si="522"/>
        <v>417.01236107142859</v>
      </c>
      <c r="Q2661" s="58">
        <f t="shared" si="523"/>
        <v>278.00824071428571</v>
      </c>
      <c r="R2661" s="66">
        <f t="shared" si="524"/>
        <v>16.346884554000003</v>
      </c>
      <c r="S2661" s="64">
        <f t="shared" si="525"/>
        <v>90</v>
      </c>
      <c r="T2661" s="66">
        <f t="shared" si="526"/>
        <v>1040.4545733540001</v>
      </c>
      <c r="U2661" s="68">
        <f t="shared" si="527"/>
        <v>43.352273889750002</v>
      </c>
      <c r="V2661" s="68">
        <f t="shared" si="528"/>
        <v>464.48864881874999</v>
      </c>
      <c r="W2661" s="68">
        <f t="shared" si="529"/>
        <v>309.6590992125</v>
      </c>
    </row>
    <row r="2662" spans="1:23" x14ac:dyDescent="0.25">
      <c r="A2662" s="1" t="s">
        <v>924</v>
      </c>
      <c r="B2662" s="1" t="s">
        <v>394</v>
      </c>
      <c r="C2662" s="1" t="s">
        <v>589</v>
      </c>
      <c r="D2662" s="1" t="s">
        <v>590</v>
      </c>
      <c r="E2662" s="1" t="s">
        <v>360</v>
      </c>
      <c r="F2662" s="62" t="str">
        <f t="shared" si="518"/>
        <v>64511</v>
      </c>
      <c r="G2662" s="255">
        <v>10620057</v>
      </c>
      <c r="H2662" s="1" t="s">
        <v>385</v>
      </c>
      <c r="I2662" s="61">
        <v>19</v>
      </c>
      <c r="J2662" s="61">
        <v>7.4</v>
      </c>
      <c r="K2662" s="61">
        <v>9</v>
      </c>
      <c r="L2662" s="69">
        <f t="shared" si="519"/>
        <v>1.4059999999999999</v>
      </c>
      <c r="M2662" s="69">
        <f t="shared" si="520"/>
        <v>1.71</v>
      </c>
      <c r="N2662" s="56">
        <f>INDEX(Rate_Chart!$A$1:$AK$127,MATCH(Data!J2662,Rate_Chart!$A$1:$A$127,0),MATCH(Data!K2662,Rate_Chart!$A$1:$AK$1,0))</f>
        <v>61.790000000000006</v>
      </c>
      <c r="O2662" s="57">
        <f t="shared" si="521"/>
        <v>1174.0100000000002</v>
      </c>
      <c r="P2662" s="58">
        <f t="shared" si="522"/>
        <v>461.11940298507466</v>
      </c>
      <c r="Q2662" s="58">
        <f t="shared" si="523"/>
        <v>307.41293532338312</v>
      </c>
      <c r="R2662" s="66">
        <f t="shared" si="524"/>
        <v>20.545175000000008</v>
      </c>
      <c r="S2662" s="64">
        <f t="shared" si="525"/>
        <v>71.25</v>
      </c>
      <c r="T2662" s="66">
        <f t="shared" si="526"/>
        <v>1265.8051750000002</v>
      </c>
      <c r="U2662" s="68">
        <f t="shared" si="527"/>
        <v>66.621325000000013</v>
      </c>
      <c r="V2662" s="68">
        <f t="shared" si="528"/>
        <v>497.17406716417918</v>
      </c>
      <c r="W2662" s="68">
        <f t="shared" si="529"/>
        <v>331.44937810945277</v>
      </c>
    </row>
    <row r="2663" spans="1:23" x14ac:dyDescent="0.25">
      <c r="A2663" s="1" t="s">
        <v>924</v>
      </c>
      <c r="B2663" s="1" t="s">
        <v>395</v>
      </c>
      <c r="C2663" s="1" t="s">
        <v>589</v>
      </c>
      <c r="D2663" s="1" t="s">
        <v>590</v>
      </c>
      <c r="E2663" s="1" t="s">
        <v>360</v>
      </c>
      <c r="F2663" s="62" t="str">
        <f t="shared" si="518"/>
        <v>64511</v>
      </c>
      <c r="G2663" s="255">
        <v>10620057</v>
      </c>
      <c r="H2663" s="1" t="s">
        <v>385</v>
      </c>
      <c r="I2663" s="61">
        <v>17</v>
      </c>
      <c r="J2663" s="61">
        <v>7.3</v>
      </c>
      <c r="K2663" s="61">
        <v>8.8000000000000007</v>
      </c>
      <c r="L2663" s="69">
        <f t="shared" si="519"/>
        <v>1.2409999999999999</v>
      </c>
      <c r="M2663" s="69">
        <f t="shared" si="520"/>
        <v>1.4960000000000002</v>
      </c>
      <c r="N2663" s="56">
        <f>INDEX(Rate_Chart!$A$1:$AK$127,MATCH(Data!J2663,Rate_Chart!$A$1:$A$127,0),MATCH(Data!K2663,Rate_Chart!$A$1:$AK$1,0))</f>
        <v>60.34545</v>
      </c>
      <c r="O2663" s="57">
        <f t="shared" si="521"/>
        <v>1025.87265</v>
      </c>
      <c r="P2663" s="58">
        <f t="shared" si="522"/>
        <v>458.31987341772157</v>
      </c>
      <c r="Q2663" s="58">
        <f t="shared" si="523"/>
        <v>305.54658227848103</v>
      </c>
      <c r="R2663" s="66">
        <f t="shared" si="524"/>
        <v>17.952771375000001</v>
      </c>
      <c r="S2663" s="64">
        <f t="shared" si="525"/>
        <v>63.75</v>
      </c>
      <c r="T2663" s="66">
        <f t="shared" si="526"/>
        <v>1107.5754213750001</v>
      </c>
      <c r="U2663" s="68">
        <f t="shared" si="527"/>
        <v>65.15149537500001</v>
      </c>
      <c r="V2663" s="68">
        <f t="shared" si="528"/>
        <v>494.8214838607596</v>
      </c>
      <c r="W2663" s="68">
        <f t="shared" si="529"/>
        <v>329.88098924050638</v>
      </c>
    </row>
    <row r="2664" spans="1:23" x14ac:dyDescent="0.25">
      <c r="A2664" s="1" t="s">
        <v>924</v>
      </c>
      <c r="B2664" s="1" t="s">
        <v>395</v>
      </c>
      <c r="C2664" s="1" t="s">
        <v>589</v>
      </c>
      <c r="D2664" s="1" t="s">
        <v>590</v>
      </c>
      <c r="E2664" s="1" t="s">
        <v>360</v>
      </c>
      <c r="F2664" s="62" t="str">
        <f t="shared" si="518"/>
        <v>64511</v>
      </c>
      <c r="G2664" s="255">
        <v>10620057</v>
      </c>
      <c r="H2664" s="1" t="s">
        <v>386</v>
      </c>
      <c r="I2664" s="61">
        <v>20</v>
      </c>
      <c r="J2664" s="61">
        <v>3.8</v>
      </c>
      <c r="K2664" s="61">
        <v>8.5</v>
      </c>
      <c r="L2664" s="69">
        <f t="shared" si="519"/>
        <v>0.76</v>
      </c>
      <c r="M2664" s="69">
        <f t="shared" si="520"/>
        <v>1.7</v>
      </c>
      <c r="N2664" s="56">
        <f>INDEX(Rate_Chart!$A$1:$AK$127,MATCH(Data!J2664,Rate_Chart!$A$1:$A$127,0),MATCH(Data!K2664,Rate_Chart!$A$1:$AK$1,0))</f>
        <v>39.4771815</v>
      </c>
      <c r="O2664" s="57">
        <f t="shared" si="521"/>
        <v>789.54363000000001</v>
      </c>
      <c r="P2664" s="58">
        <f t="shared" si="522"/>
        <v>417.0124806338028</v>
      </c>
      <c r="Q2664" s="58">
        <f t="shared" si="523"/>
        <v>278.00832042253518</v>
      </c>
      <c r="R2664" s="66">
        <f t="shared" si="524"/>
        <v>13.817013525000002</v>
      </c>
      <c r="S2664" s="64">
        <f t="shared" si="525"/>
        <v>75</v>
      </c>
      <c r="T2664" s="66">
        <f t="shared" si="526"/>
        <v>878.360643525</v>
      </c>
      <c r="U2664" s="68">
        <f t="shared" si="527"/>
        <v>43.918032176250001</v>
      </c>
      <c r="V2664" s="68">
        <f t="shared" si="528"/>
        <v>463.92287510123236</v>
      </c>
      <c r="W2664" s="68">
        <f t="shared" si="529"/>
        <v>309.28191673415489</v>
      </c>
    </row>
    <row r="2665" spans="1:23" x14ac:dyDescent="0.25">
      <c r="A2665" s="1" t="s">
        <v>921</v>
      </c>
      <c r="B2665" s="1" t="s">
        <v>394</v>
      </c>
      <c r="C2665" s="1" t="s">
        <v>589</v>
      </c>
      <c r="D2665" s="1" t="s">
        <v>591</v>
      </c>
      <c r="E2665" s="1" t="s">
        <v>361</v>
      </c>
      <c r="F2665" s="62" t="str">
        <f t="shared" si="518"/>
        <v>64513</v>
      </c>
      <c r="G2665" s="255">
        <v>10620044</v>
      </c>
      <c r="H2665" s="1" t="s">
        <v>385</v>
      </c>
      <c r="I2665" s="61">
        <v>34</v>
      </c>
      <c r="J2665" s="61">
        <v>5.9</v>
      </c>
      <c r="K2665" s="61">
        <v>8.8000000000000007</v>
      </c>
      <c r="L2665" s="69">
        <f t="shared" si="519"/>
        <v>2.0060000000000002</v>
      </c>
      <c r="M2665" s="69">
        <f t="shared" si="520"/>
        <v>2.9920000000000004</v>
      </c>
      <c r="N2665" s="56">
        <f>INDEX(Rate_Chart!$A$1:$AK$127,MATCH(Data!J2665,Rate_Chart!$A$1:$A$127,0),MATCH(Data!K2665,Rate_Chart!$A$1:$AK$1,0))</f>
        <v>48.772350000000003</v>
      </c>
      <c r="O2665" s="57">
        <f t="shared" si="521"/>
        <v>1658.2599</v>
      </c>
      <c r="P2665" s="58">
        <f t="shared" si="522"/>
        <v>414.49589235127479</v>
      </c>
      <c r="Q2665" s="58">
        <f t="shared" si="523"/>
        <v>276.33059490084986</v>
      </c>
      <c r="R2665" s="66">
        <f t="shared" si="524"/>
        <v>29.019548250000003</v>
      </c>
      <c r="S2665" s="64">
        <f t="shared" si="525"/>
        <v>127.5</v>
      </c>
      <c r="T2665" s="66">
        <f t="shared" si="526"/>
        <v>1814.7794482500001</v>
      </c>
      <c r="U2665" s="68">
        <f t="shared" si="527"/>
        <v>53.375866125000002</v>
      </c>
      <c r="V2665" s="68">
        <f t="shared" si="528"/>
        <v>453.61925885269125</v>
      </c>
      <c r="W2665" s="68">
        <f t="shared" si="529"/>
        <v>302.41283923512748</v>
      </c>
    </row>
    <row r="2666" spans="1:23" x14ac:dyDescent="0.25">
      <c r="A2666" s="1" t="s">
        <v>921</v>
      </c>
      <c r="B2666" s="1" t="s">
        <v>394</v>
      </c>
      <c r="C2666" s="1" t="s">
        <v>589</v>
      </c>
      <c r="D2666" s="1" t="s">
        <v>591</v>
      </c>
      <c r="E2666" s="1" t="s">
        <v>361</v>
      </c>
      <c r="F2666" s="62" t="str">
        <f t="shared" si="518"/>
        <v>64513</v>
      </c>
      <c r="G2666" s="255">
        <v>10620044</v>
      </c>
      <c r="H2666" s="1" t="s">
        <v>386</v>
      </c>
      <c r="I2666" s="61">
        <v>40</v>
      </c>
      <c r="J2666" s="61">
        <v>3.3</v>
      </c>
      <c r="K2666" s="61">
        <v>8</v>
      </c>
      <c r="L2666" s="69">
        <f t="shared" si="519"/>
        <v>1.32</v>
      </c>
      <c r="M2666" s="69">
        <f t="shared" si="520"/>
        <v>3.2</v>
      </c>
      <c r="N2666" s="56">
        <f>INDEX(Rate_Chart!$A$1:$AK$127,MATCH(Data!J2666,Rate_Chart!$A$1:$A$127,0),MATCH(Data!K2666,Rate_Chart!$A$1:$AK$1,0))</f>
        <v>36.002112000000004</v>
      </c>
      <c r="O2666" s="57">
        <f t="shared" si="521"/>
        <v>1440.0844800000002</v>
      </c>
      <c r="P2666" s="58">
        <f t="shared" si="522"/>
        <v>417.01288030888031</v>
      </c>
      <c r="Q2666" s="58">
        <f t="shared" si="523"/>
        <v>278.00858687258687</v>
      </c>
      <c r="R2666" s="66">
        <f t="shared" si="524"/>
        <v>25.201478400000006</v>
      </c>
      <c r="S2666" s="64">
        <f t="shared" si="525"/>
        <v>150</v>
      </c>
      <c r="T2666" s="66">
        <f t="shared" si="526"/>
        <v>1615.2859584000003</v>
      </c>
      <c r="U2666" s="68">
        <f t="shared" si="527"/>
        <v>40.382148960000009</v>
      </c>
      <c r="V2666" s="68">
        <f t="shared" si="528"/>
        <v>467.74689915057917</v>
      </c>
      <c r="W2666" s="68">
        <f t="shared" si="529"/>
        <v>311.83126610038613</v>
      </c>
    </row>
    <row r="2667" spans="1:23" x14ac:dyDescent="0.25">
      <c r="A2667" s="1" t="s">
        <v>921</v>
      </c>
      <c r="B2667" s="1" t="s">
        <v>395</v>
      </c>
      <c r="C2667" s="1" t="s">
        <v>589</v>
      </c>
      <c r="D2667" s="1" t="s">
        <v>591</v>
      </c>
      <c r="E2667" s="1" t="s">
        <v>361</v>
      </c>
      <c r="F2667" s="62" t="str">
        <f t="shared" si="518"/>
        <v>64513</v>
      </c>
      <c r="G2667" s="255">
        <v>10620044</v>
      </c>
      <c r="H2667" s="1" t="s">
        <v>385</v>
      </c>
      <c r="I2667" s="61">
        <v>30</v>
      </c>
      <c r="J2667" s="61">
        <v>5.6</v>
      </c>
      <c r="K2667" s="61">
        <v>8.6</v>
      </c>
      <c r="L2667" s="69">
        <f t="shared" si="519"/>
        <v>1.68</v>
      </c>
      <c r="M2667" s="69">
        <f t="shared" si="520"/>
        <v>2.58</v>
      </c>
      <c r="N2667" s="56">
        <f>INDEX(Rate_Chart!$A$1:$AK$127,MATCH(Data!J2667,Rate_Chart!$A$1:$A$127,0),MATCH(Data!K2667,Rate_Chart!$A$1:$AK$1,0))</f>
        <v>45.824799999999996</v>
      </c>
      <c r="O2667" s="57">
        <f t="shared" si="521"/>
        <v>1374.7439999999999</v>
      </c>
      <c r="P2667" s="58">
        <f t="shared" si="522"/>
        <v>404.33647058823533</v>
      </c>
      <c r="Q2667" s="58">
        <f t="shared" si="523"/>
        <v>269.55764705882353</v>
      </c>
      <c r="R2667" s="66">
        <f t="shared" si="524"/>
        <v>24.058019999999999</v>
      </c>
      <c r="S2667" s="64">
        <f t="shared" si="525"/>
        <v>112.5</v>
      </c>
      <c r="T2667" s="66">
        <f t="shared" si="526"/>
        <v>1511.3020199999999</v>
      </c>
      <c r="U2667" s="68">
        <f t="shared" si="527"/>
        <v>50.376733999999992</v>
      </c>
      <c r="V2667" s="68">
        <f t="shared" si="528"/>
        <v>444.50059411764704</v>
      </c>
      <c r="W2667" s="68">
        <f t="shared" si="529"/>
        <v>296.33372941176469</v>
      </c>
    </row>
    <row r="2668" spans="1:23" x14ac:dyDescent="0.25">
      <c r="A2668" s="1" t="s">
        <v>921</v>
      </c>
      <c r="B2668" s="1" t="s">
        <v>395</v>
      </c>
      <c r="C2668" s="1" t="s">
        <v>589</v>
      </c>
      <c r="D2668" s="1" t="s">
        <v>591</v>
      </c>
      <c r="E2668" s="1" t="s">
        <v>361</v>
      </c>
      <c r="F2668" s="62" t="str">
        <f t="shared" si="518"/>
        <v>64513</v>
      </c>
      <c r="G2668" s="255">
        <v>10620044</v>
      </c>
      <c r="H2668" s="1" t="s">
        <v>386</v>
      </c>
      <c r="I2668" s="61">
        <v>32</v>
      </c>
      <c r="J2668" s="61">
        <v>3.2</v>
      </c>
      <c r="K2668" s="61">
        <v>8</v>
      </c>
      <c r="L2668" s="69">
        <f t="shared" si="519"/>
        <v>1.024</v>
      </c>
      <c r="M2668" s="69">
        <f t="shared" si="520"/>
        <v>2.56</v>
      </c>
      <c r="N2668" s="56">
        <f>INDEX(Rate_Chart!$A$1:$AK$127,MATCH(Data!J2668,Rate_Chart!$A$1:$A$127,0),MATCH(Data!K2668,Rate_Chart!$A$1:$AK$1,0))</f>
        <v>35.585112000000002</v>
      </c>
      <c r="O2668" s="57">
        <f t="shared" si="521"/>
        <v>1138.7235840000001</v>
      </c>
      <c r="P2668" s="58">
        <f t="shared" si="522"/>
        <v>417.01303124999998</v>
      </c>
      <c r="Q2668" s="58">
        <f t="shared" si="523"/>
        <v>278.00868750000001</v>
      </c>
      <c r="R2668" s="66">
        <f t="shared" si="524"/>
        <v>19.927662720000004</v>
      </c>
      <c r="S2668" s="64">
        <f t="shared" si="525"/>
        <v>120</v>
      </c>
      <c r="T2668" s="66">
        <f t="shared" si="526"/>
        <v>1278.65124672</v>
      </c>
      <c r="U2668" s="68">
        <f t="shared" si="527"/>
        <v>39.957851460000001</v>
      </c>
      <c r="V2668" s="68">
        <f t="shared" si="528"/>
        <v>468.25607179687495</v>
      </c>
      <c r="W2668" s="68">
        <f t="shared" si="529"/>
        <v>312.17071453124998</v>
      </c>
    </row>
    <row r="2669" spans="1:23" x14ac:dyDescent="0.25">
      <c r="A2669" s="1" t="s">
        <v>902</v>
      </c>
      <c r="B2669" s="1" t="s">
        <v>394</v>
      </c>
      <c r="C2669" s="1" t="s">
        <v>589</v>
      </c>
      <c r="D2669" s="1" t="s">
        <v>591</v>
      </c>
      <c r="E2669" s="1" t="s">
        <v>361</v>
      </c>
      <c r="F2669" s="62" t="str">
        <f t="shared" si="518"/>
        <v>64513</v>
      </c>
      <c r="G2669" s="255">
        <v>10620044</v>
      </c>
      <c r="H2669" s="1" t="s">
        <v>385</v>
      </c>
      <c r="I2669" s="61">
        <v>31</v>
      </c>
      <c r="J2669" s="61">
        <v>5.9</v>
      </c>
      <c r="K2669" s="61">
        <v>8.8000000000000007</v>
      </c>
      <c r="L2669" s="69">
        <f t="shared" si="519"/>
        <v>1.829</v>
      </c>
      <c r="M2669" s="69">
        <f t="shared" si="520"/>
        <v>2.7280000000000002</v>
      </c>
      <c r="N2669" s="56">
        <f>INDEX(Rate_Chart!$A$1:$AK$127,MATCH(Data!J2669,Rate_Chart!$A$1:$A$127,0),MATCH(Data!K2669,Rate_Chart!$A$1:$AK$1,0))</f>
        <v>48.772350000000003</v>
      </c>
      <c r="O2669" s="57">
        <f t="shared" si="521"/>
        <v>1511.9428500000001</v>
      </c>
      <c r="P2669" s="58">
        <f t="shared" si="522"/>
        <v>414.49589235127479</v>
      </c>
      <c r="Q2669" s="58">
        <f t="shared" si="523"/>
        <v>276.33059490084986</v>
      </c>
      <c r="R2669" s="66">
        <f t="shared" si="524"/>
        <v>26.458999875000003</v>
      </c>
      <c r="S2669" s="64">
        <f t="shared" si="525"/>
        <v>116.25</v>
      </c>
      <c r="T2669" s="66">
        <f t="shared" si="526"/>
        <v>1654.6518498750002</v>
      </c>
      <c r="U2669" s="68">
        <f t="shared" si="527"/>
        <v>53.375866125000002</v>
      </c>
      <c r="V2669" s="68">
        <f t="shared" si="528"/>
        <v>453.61925885269125</v>
      </c>
      <c r="W2669" s="68">
        <f t="shared" si="529"/>
        <v>302.41283923512748</v>
      </c>
    </row>
    <row r="2670" spans="1:23" x14ac:dyDescent="0.25">
      <c r="A2670" s="1" t="s">
        <v>902</v>
      </c>
      <c r="B2670" s="1" t="s">
        <v>394</v>
      </c>
      <c r="C2670" s="1" t="s">
        <v>589</v>
      </c>
      <c r="D2670" s="1" t="s">
        <v>591</v>
      </c>
      <c r="E2670" s="1" t="s">
        <v>361</v>
      </c>
      <c r="F2670" s="62" t="str">
        <f t="shared" si="518"/>
        <v>64513</v>
      </c>
      <c r="G2670" s="255">
        <v>10620044</v>
      </c>
      <c r="H2670" s="1" t="s">
        <v>386</v>
      </c>
      <c r="I2670" s="61">
        <v>40</v>
      </c>
      <c r="J2670" s="61">
        <v>3.3</v>
      </c>
      <c r="K2670" s="61">
        <v>8.1</v>
      </c>
      <c r="L2670" s="69">
        <f t="shared" si="519"/>
        <v>1.32</v>
      </c>
      <c r="M2670" s="69">
        <f t="shared" si="520"/>
        <v>3.24</v>
      </c>
      <c r="N2670" s="56">
        <f>INDEX(Rate_Chart!$A$1:$AK$127,MATCH(Data!J2670,Rate_Chart!$A$1:$A$127,0),MATCH(Data!K2670,Rate_Chart!$A$1:$AK$1,0))</f>
        <v>36.280125900000002</v>
      </c>
      <c r="O2670" s="57">
        <f t="shared" si="521"/>
        <v>1451.2050360000001</v>
      </c>
      <c r="P2670" s="58">
        <f t="shared" si="522"/>
        <v>417.0129413793104</v>
      </c>
      <c r="Q2670" s="58">
        <f t="shared" si="523"/>
        <v>278.00862758620696</v>
      </c>
      <c r="R2670" s="66">
        <f t="shared" si="524"/>
        <v>25.396088130000003</v>
      </c>
      <c r="S2670" s="64">
        <f t="shared" si="525"/>
        <v>150</v>
      </c>
      <c r="T2670" s="66">
        <f t="shared" si="526"/>
        <v>1626.60112413</v>
      </c>
      <c r="U2670" s="68">
        <f t="shared" si="527"/>
        <v>40.665028103250002</v>
      </c>
      <c r="V2670" s="68">
        <f t="shared" si="528"/>
        <v>467.4141161293104</v>
      </c>
      <c r="W2670" s="68">
        <f t="shared" si="529"/>
        <v>311.6094107528736</v>
      </c>
    </row>
    <row r="2671" spans="1:23" x14ac:dyDescent="0.25">
      <c r="A2671" s="1" t="s">
        <v>902</v>
      </c>
      <c r="B2671" s="1" t="s">
        <v>395</v>
      </c>
      <c r="C2671" s="1" t="s">
        <v>589</v>
      </c>
      <c r="D2671" s="1" t="s">
        <v>591</v>
      </c>
      <c r="E2671" s="1" t="s">
        <v>361</v>
      </c>
      <c r="F2671" s="62" t="str">
        <f t="shared" si="518"/>
        <v>64513</v>
      </c>
      <c r="G2671" s="255">
        <v>10620044</v>
      </c>
      <c r="H2671" s="1" t="s">
        <v>385</v>
      </c>
      <c r="I2671" s="61">
        <v>31</v>
      </c>
      <c r="J2671" s="61">
        <v>5.8</v>
      </c>
      <c r="K2671" s="61">
        <v>8.8000000000000007</v>
      </c>
      <c r="L2671" s="69">
        <f t="shared" si="519"/>
        <v>1.7979999999999998</v>
      </c>
      <c r="M2671" s="69">
        <f t="shared" si="520"/>
        <v>2.7280000000000002</v>
      </c>
      <c r="N2671" s="56">
        <f>INDEX(Rate_Chart!$A$1:$AK$127,MATCH(Data!J2671,Rate_Chart!$A$1:$A$127,0),MATCH(Data!K2671,Rate_Chart!$A$1:$AK$1,0))</f>
        <v>47.945700000000002</v>
      </c>
      <c r="O2671" s="57">
        <f t="shared" si="521"/>
        <v>1486.3167000000001</v>
      </c>
      <c r="P2671" s="58">
        <f t="shared" si="522"/>
        <v>410.96314285714288</v>
      </c>
      <c r="Q2671" s="58">
        <f t="shared" si="523"/>
        <v>273.97542857142861</v>
      </c>
      <c r="R2671" s="66">
        <f t="shared" si="524"/>
        <v>26.010542250000004</v>
      </c>
      <c r="S2671" s="64">
        <f t="shared" si="525"/>
        <v>116.25</v>
      </c>
      <c r="T2671" s="66">
        <f t="shared" si="526"/>
        <v>1628.5772422500002</v>
      </c>
      <c r="U2671" s="68">
        <f t="shared" si="527"/>
        <v>52.534749750000003</v>
      </c>
      <c r="V2671" s="68">
        <f t="shared" si="528"/>
        <v>450.29785500000003</v>
      </c>
      <c r="W2671" s="68">
        <f t="shared" si="529"/>
        <v>300.19857000000002</v>
      </c>
    </row>
    <row r="2672" spans="1:23" x14ac:dyDescent="0.25">
      <c r="A2672" s="1" t="s">
        <v>902</v>
      </c>
      <c r="B2672" s="1" t="s">
        <v>395</v>
      </c>
      <c r="C2672" s="1" t="s">
        <v>589</v>
      </c>
      <c r="D2672" s="1" t="s">
        <v>591</v>
      </c>
      <c r="E2672" s="1" t="s">
        <v>361</v>
      </c>
      <c r="F2672" s="62" t="str">
        <f t="shared" si="518"/>
        <v>64513</v>
      </c>
      <c r="G2672" s="255">
        <v>10620044</v>
      </c>
      <c r="H2672" s="1" t="s">
        <v>386</v>
      </c>
      <c r="I2672" s="61">
        <v>25</v>
      </c>
      <c r="J2672" s="61">
        <v>3.3</v>
      </c>
      <c r="K2672" s="61">
        <v>8.1</v>
      </c>
      <c r="L2672" s="69">
        <f t="shared" si="519"/>
        <v>0.82499999999999996</v>
      </c>
      <c r="M2672" s="69">
        <f t="shared" si="520"/>
        <v>2.0249999999999999</v>
      </c>
      <c r="N2672" s="56">
        <f>INDEX(Rate_Chart!$A$1:$AK$127,MATCH(Data!J2672,Rate_Chart!$A$1:$A$127,0),MATCH(Data!K2672,Rate_Chart!$A$1:$AK$1,0))</f>
        <v>36.280125900000002</v>
      </c>
      <c r="O2672" s="57">
        <f t="shared" si="521"/>
        <v>907.00314750000007</v>
      </c>
      <c r="P2672" s="58">
        <f t="shared" si="522"/>
        <v>417.0129413793104</v>
      </c>
      <c r="Q2672" s="58">
        <f t="shared" si="523"/>
        <v>278.00862758620696</v>
      </c>
      <c r="R2672" s="66">
        <f t="shared" si="524"/>
        <v>15.872555081250002</v>
      </c>
      <c r="S2672" s="64">
        <f t="shared" si="525"/>
        <v>93.75</v>
      </c>
      <c r="T2672" s="66">
        <f t="shared" si="526"/>
        <v>1016.62570258125</v>
      </c>
      <c r="U2672" s="68">
        <f t="shared" si="527"/>
        <v>40.665028103250002</v>
      </c>
      <c r="V2672" s="68">
        <f t="shared" si="528"/>
        <v>467.4141161293104</v>
      </c>
      <c r="W2672" s="68">
        <f t="shared" si="529"/>
        <v>311.6094107528736</v>
      </c>
    </row>
    <row r="2673" spans="1:23" x14ac:dyDescent="0.25">
      <c r="A2673" s="1" t="s">
        <v>903</v>
      </c>
      <c r="B2673" s="1" t="s">
        <v>394</v>
      </c>
      <c r="C2673" s="1" t="s">
        <v>589</v>
      </c>
      <c r="D2673" s="1" t="s">
        <v>591</v>
      </c>
      <c r="E2673" s="1" t="s">
        <v>361</v>
      </c>
      <c r="F2673" s="62" t="str">
        <f t="shared" si="518"/>
        <v>64513</v>
      </c>
      <c r="G2673" s="255">
        <v>10620044</v>
      </c>
      <c r="H2673" s="1" t="s">
        <v>385</v>
      </c>
      <c r="I2673" s="61">
        <v>31</v>
      </c>
      <c r="J2673" s="61">
        <v>6.4</v>
      </c>
      <c r="K2673" s="61">
        <v>8.8000000000000007</v>
      </c>
      <c r="L2673" s="69">
        <f t="shared" si="519"/>
        <v>1.984</v>
      </c>
      <c r="M2673" s="69">
        <f t="shared" si="520"/>
        <v>2.7280000000000002</v>
      </c>
      <c r="N2673" s="56">
        <f>INDEX(Rate_Chart!$A$1:$AK$127,MATCH(Data!J2673,Rate_Chart!$A$1:$A$127,0),MATCH(Data!K2673,Rate_Chart!$A$1:$AK$1,0))</f>
        <v>52.9056</v>
      </c>
      <c r="O2673" s="57">
        <f t="shared" si="521"/>
        <v>1640.0735999999999</v>
      </c>
      <c r="P2673" s="58">
        <f t="shared" si="522"/>
        <v>431.29565217391303</v>
      </c>
      <c r="Q2673" s="58">
        <f t="shared" si="523"/>
        <v>287.53043478260867</v>
      </c>
      <c r="R2673" s="66">
        <f t="shared" si="524"/>
        <v>28.701288000000002</v>
      </c>
      <c r="S2673" s="64">
        <f t="shared" si="525"/>
        <v>116.25</v>
      </c>
      <c r="T2673" s="66">
        <f t="shared" si="526"/>
        <v>1785.0248879999999</v>
      </c>
      <c r="U2673" s="68">
        <f t="shared" si="527"/>
        <v>57.581447999999995</v>
      </c>
      <c r="V2673" s="68">
        <f t="shared" si="528"/>
        <v>469.4139782608695</v>
      </c>
      <c r="W2673" s="68">
        <f t="shared" si="529"/>
        <v>312.94265217391302</v>
      </c>
    </row>
    <row r="2674" spans="1:23" x14ac:dyDescent="0.25">
      <c r="A2674" s="1" t="s">
        <v>903</v>
      </c>
      <c r="B2674" s="1" t="s">
        <v>394</v>
      </c>
      <c r="C2674" s="1" t="s">
        <v>589</v>
      </c>
      <c r="D2674" s="1" t="s">
        <v>591</v>
      </c>
      <c r="E2674" s="1" t="s">
        <v>361</v>
      </c>
      <c r="F2674" s="62" t="str">
        <f t="shared" si="518"/>
        <v>64513</v>
      </c>
      <c r="G2674" s="255">
        <v>10620044</v>
      </c>
      <c r="H2674" s="1" t="s">
        <v>386</v>
      </c>
      <c r="I2674" s="61">
        <v>40</v>
      </c>
      <c r="J2674" s="61">
        <v>3.3</v>
      </c>
      <c r="K2674" s="61">
        <v>8</v>
      </c>
      <c r="L2674" s="69">
        <f t="shared" si="519"/>
        <v>1.32</v>
      </c>
      <c r="M2674" s="69">
        <f t="shared" si="520"/>
        <v>3.2</v>
      </c>
      <c r="N2674" s="56">
        <f>INDEX(Rate_Chart!$A$1:$AK$127,MATCH(Data!J2674,Rate_Chart!$A$1:$A$127,0),MATCH(Data!K2674,Rate_Chart!$A$1:$AK$1,0))</f>
        <v>36.002112000000004</v>
      </c>
      <c r="O2674" s="57">
        <f t="shared" si="521"/>
        <v>1440.0844800000002</v>
      </c>
      <c r="P2674" s="58">
        <f t="shared" si="522"/>
        <v>417.01288030888031</v>
      </c>
      <c r="Q2674" s="58">
        <f t="shared" si="523"/>
        <v>278.00858687258687</v>
      </c>
      <c r="R2674" s="66">
        <f t="shared" si="524"/>
        <v>25.201478400000006</v>
      </c>
      <c r="S2674" s="64">
        <f t="shared" si="525"/>
        <v>150</v>
      </c>
      <c r="T2674" s="66">
        <f t="shared" si="526"/>
        <v>1615.2859584000003</v>
      </c>
      <c r="U2674" s="68">
        <f t="shared" si="527"/>
        <v>40.382148960000009</v>
      </c>
      <c r="V2674" s="68">
        <f t="shared" si="528"/>
        <v>467.74689915057917</v>
      </c>
      <c r="W2674" s="68">
        <f t="shared" si="529"/>
        <v>311.83126610038613</v>
      </c>
    </row>
    <row r="2675" spans="1:23" x14ac:dyDescent="0.25">
      <c r="A2675" s="1" t="s">
        <v>903</v>
      </c>
      <c r="B2675" s="1" t="s">
        <v>395</v>
      </c>
      <c r="C2675" s="1" t="s">
        <v>589</v>
      </c>
      <c r="D2675" s="1" t="s">
        <v>591</v>
      </c>
      <c r="E2675" s="1" t="s">
        <v>361</v>
      </c>
      <c r="F2675" s="62" t="str">
        <f t="shared" si="518"/>
        <v>64513</v>
      </c>
      <c r="G2675" s="255">
        <v>10620044</v>
      </c>
      <c r="H2675" s="1" t="s">
        <v>385</v>
      </c>
      <c r="I2675" s="61">
        <v>34</v>
      </c>
      <c r="J2675" s="61">
        <v>6</v>
      </c>
      <c r="K2675" s="61">
        <v>8.8000000000000007</v>
      </c>
      <c r="L2675" s="69">
        <f t="shared" si="519"/>
        <v>2.04</v>
      </c>
      <c r="M2675" s="69">
        <f t="shared" si="520"/>
        <v>2.9920000000000004</v>
      </c>
      <c r="N2675" s="56">
        <f>INDEX(Rate_Chart!$A$1:$AK$127,MATCH(Data!J2675,Rate_Chart!$A$1:$A$127,0),MATCH(Data!K2675,Rate_Chart!$A$1:$AK$1,0))</f>
        <v>49.599000000000004</v>
      </c>
      <c r="O2675" s="57">
        <f t="shared" si="521"/>
        <v>1686.3660000000002</v>
      </c>
      <c r="P2675" s="58">
        <f t="shared" si="522"/>
        <v>417.96910112359552</v>
      </c>
      <c r="Q2675" s="58">
        <f t="shared" si="523"/>
        <v>278.64606741573033</v>
      </c>
      <c r="R2675" s="66">
        <f t="shared" si="524"/>
        <v>29.511405000000007</v>
      </c>
      <c r="S2675" s="64">
        <f t="shared" si="525"/>
        <v>127.5</v>
      </c>
      <c r="T2675" s="66">
        <f t="shared" si="526"/>
        <v>1843.3774050000002</v>
      </c>
      <c r="U2675" s="68">
        <f t="shared" si="527"/>
        <v>54.216982500000007</v>
      </c>
      <c r="V2675" s="68">
        <f t="shared" si="528"/>
        <v>456.8846839887641</v>
      </c>
      <c r="W2675" s="68">
        <f t="shared" si="529"/>
        <v>304.58978932584273</v>
      </c>
    </row>
    <row r="2676" spans="1:23" x14ac:dyDescent="0.25">
      <c r="A2676" s="1" t="s">
        <v>903</v>
      </c>
      <c r="B2676" s="1" t="s">
        <v>395</v>
      </c>
      <c r="C2676" s="1" t="s">
        <v>589</v>
      </c>
      <c r="D2676" s="1" t="s">
        <v>591</v>
      </c>
      <c r="E2676" s="1" t="s">
        <v>361</v>
      </c>
      <c r="F2676" s="62" t="str">
        <f t="shared" si="518"/>
        <v>64513</v>
      </c>
      <c r="G2676" s="255">
        <v>10620044</v>
      </c>
      <c r="H2676" s="1" t="s">
        <v>386</v>
      </c>
      <c r="I2676" s="61">
        <v>20</v>
      </c>
      <c r="J2676" s="61">
        <v>3.1</v>
      </c>
      <c r="K2676" s="61">
        <v>8.1</v>
      </c>
      <c r="L2676" s="69">
        <f t="shared" si="519"/>
        <v>0.62</v>
      </c>
      <c r="M2676" s="69">
        <f t="shared" si="520"/>
        <v>1.62</v>
      </c>
      <c r="N2676" s="56">
        <f>INDEX(Rate_Chart!$A$1:$AK$127,MATCH(Data!J2676,Rate_Chart!$A$1:$A$127,0),MATCH(Data!K2676,Rate_Chart!$A$1:$AK$1,0))</f>
        <v>35.446125899999998</v>
      </c>
      <c r="O2676" s="57">
        <f t="shared" si="521"/>
        <v>708.92251799999997</v>
      </c>
      <c r="P2676" s="58">
        <f t="shared" si="522"/>
        <v>417.01324588235298</v>
      </c>
      <c r="Q2676" s="58">
        <f t="shared" si="523"/>
        <v>278.0088305882353</v>
      </c>
      <c r="R2676" s="66">
        <f t="shared" si="524"/>
        <v>12.406144065000001</v>
      </c>
      <c r="S2676" s="64">
        <f t="shared" si="525"/>
        <v>75</v>
      </c>
      <c r="T2676" s="66">
        <f t="shared" si="526"/>
        <v>796.328662065</v>
      </c>
      <c r="U2676" s="68">
        <f t="shared" si="527"/>
        <v>39.816433103249999</v>
      </c>
      <c r="V2676" s="68">
        <f t="shared" si="528"/>
        <v>468.42862474411766</v>
      </c>
      <c r="W2676" s="68">
        <f t="shared" si="529"/>
        <v>312.28574982941177</v>
      </c>
    </row>
    <row r="2677" spans="1:23" x14ac:dyDescent="0.25">
      <c r="A2677" s="1" t="s">
        <v>904</v>
      </c>
      <c r="B2677" s="1" t="s">
        <v>394</v>
      </c>
      <c r="C2677" s="1" t="s">
        <v>589</v>
      </c>
      <c r="D2677" s="1" t="s">
        <v>591</v>
      </c>
      <c r="E2677" s="1" t="s">
        <v>361</v>
      </c>
      <c r="F2677" s="62" t="str">
        <f t="shared" si="518"/>
        <v>64513</v>
      </c>
      <c r="G2677" s="255">
        <v>10620044</v>
      </c>
      <c r="H2677" s="1" t="s">
        <v>385</v>
      </c>
      <c r="I2677" s="61">
        <v>34</v>
      </c>
      <c r="J2677" s="61">
        <v>6.2</v>
      </c>
      <c r="K2677" s="61">
        <v>8.8000000000000007</v>
      </c>
      <c r="L2677" s="69">
        <f t="shared" si="519"/>
        <v>2.1080000000000001</v>
      </c>
      <c r="M2677" s="69">
        <f t="shared" si="520"/>
        <v>2.9920000000000004</v>
      </c>
      <c r="N2677" s="56">
        <f>INDEX(Rate_Chart!$A$1:$AK$127,MATCH(Data!J2677,Rate_Chart!$A$1:$A$127,0),MATCH(Data!K2677,Rate_Chart!$A$1:$AK$1,0))</f>
        <v>51.252300000000005</v>
      </c>
      <c r="O2677" s="57">
        <f t="shared" si="521"/>
        <v>1742.5782000000002</v>
      </c>
      <c r="P2677" s="58">
        <f t="shared" si="522"/>
        <v>424.74281767955802</v>
      </c>
      <c r="Q2677" s="58">
        <f t="shared" si="523"/>
        <v>283.1618784530387</v>
      </c>
      <c r="R2677" s="66">
        <f t="shared" si="524"/>
        <v>30.495118500000004</v>
      </c>
      <c r="S2677" s="64">
        <f t="shared" si="525"/>
        <v>127.5</v>
      </c>
      <c r="T2677" s="66">
        <f t="shared" si="526"/>
        <v>1900.5733185000001</v>
      </c>
      <c r="U2677" s="68">
        <f t="shared" si="527"/>
        <v>55.899215250000005</v>
      </c>
      <c r="V2677" s="68">
        <f t="shared" si="528"/>
        <v>463.25316505524864</v>
      </c>
      <c r="W2677" s="68">
        <f t="shared" si="529"/>
        <v>308.83544337016576</v>
      </c>
    </row>
    <row r="2678" spans="1:23" x14ac:dyDescent="0.25">
      <c r="A2678" s="1" t="s">
        <v>904</v>
      </c>
      <c r="B2678" s="1" t="s">
        <v>394</v>
      </c>
      <c r="C2678" s="1" t="s">
        <v>589</v>
      </c>
      <c r="D2678" s="1" t="s">
        <v>591</v>
      </c>
      <c r="E2678" s="1" t="s">
        <v>361</v>
      </c>
      <c r="F2678" s="62" t="str">
        <f t="shared" si="518"/>
        <v>64513</v>
      </c>
      <c r="G2678" s="255">
        <v>10620044</v>
      </c>
      <c r="H2678" s="1" t="s">
        <v>386</v>
      </c>
      <c r="I2678" s="61">
        <v>40</v>
      </c>
      <c r="J2678" s="61">
        <v>3.4</v>
      </c>
      <c r="K2678" s="61">
        <v>8.1</v>
      </c>
      <c r="L2678" s="69">
        <f t="shared" si="519"/>
        <v>1.36</v>
      </c>
      <c r="M2678" s="69">
        <f t="shared" si="520"/>
        <v>3.24</v>
      </c>
      <c r="N2678" s="56">
        <f>INDEX(Rate_Chart!$A$1:$AK$127,MATCH(Data!J2678,Rate_Chart!$A$1:$A$127,0),MATCH(Data!K2678,Rate_Chart!$A$1:$AK$1,0))</f>
        <v>36.697125900000003</v>
      </c>
      <c r="O2678" s="57">
        <f t="shared" si="521"/>
        <v>1467.8850360000001</v>
      </c>
      <c r="P2678" s="58">
        <f t="shared" si="522"/>
        <v>417.01279431818188</v>
      </c>
      <c r="Q2678" s="58">
        <f t="shared" si="523"/>
        <v>278.00852954545456</v>
      </c>
      <c r="R2678" s="66">
        <f t="shared" si="524"/>
        <v>25.687988130000004</v>
      </c>
      <c r="S2678" s="64">
        <f t="shared" si="525"/>
        <v>150</v>
      </c>
      <c r="T2678" s="66">
        <f t="shared" si="526"/>
        <v>1643.5730241300002</v>
      </c>
      <c r="U2678" s="68">
        <f t="shared" si="527"/>
        <v>41.089325603250003</v>
      </c>
      <c r="V2678" s="68">
        <f t="shared" si="528"/>
        <v>466.92415458238645</v>
      </c>
      <c r="W2678" s="68">
        <f t="shared" si="529"/>
        <v>311.28276972159097</v>
      </c>
    </row>
    <row r="2679" spans="1:23" x14ac:dyDescent="0.25">
      <c r="A2679" s="1" t="s">
        <v>904</v>
      </c>
      <c r="B2679" s="1" t="s">
        <v>395</v>
      </c>
      <c r="C2679" s="1" t="s">
        <v>589</v>
      </c>
      <c r="D2679" s="1" t="s">
        <v>591</v>
      </c>
      <c r="E2679" s="1" t="s">
        <v>361</v>
      </c>
      <c r="F2679" s="62" t="str">
        <f t="shared" si="518"/>
        <v>64513</v>
      </c>
      <c r="G2679" s="255">
        <v>10620044</v>
      </c>
      <c r="H2679" s="1" t="s">
        <v>385</v>
      </c>
      <c r="I2679" s="61">
        <v>27</v>
      </c>
      <c r="J2679" s="61">
        <v>5.8</v>
      </c>
      <c r="K2679" s="61">
        <v>8.8000000000000007</v>
      </c>
      <c r="L2679" s="69">
        <f t="shared" si="519"/>
        <v>1.5659999999999998</v>
      </c>
      <c r="M2679" s="69">
        <f t="shared" si="520"/>
        <v>2.3760000000000003</v>
      </c>
      <c r="N2679" s="56">
        <f>INDEX(Rate_Chart!$A$1:$AK$127,MATCH(Data!J2679,Rate_Chart!$A$1:$A$127,0),MATCH(Data!K2679,Rate_Chart!$A$1:$AK$1,0))</f>
        <v>47.945700000000002</v>
      </c>
      <c r="O2679" s="57">
        <f t="shared" si="521"/>
        <v>1294.5339000000001</v>
      </c>
      <c r="P2679" s="58">
        <f t="shared" si="522"/>
        <v>410.96314285714288</v>
      </c>
      <c r="Q2679" s="58">
        <f t="shared" si="523"/>
        <v>273.97542857142861</v>
      </c>
      <c r="R2679" s="66">
        <f t="shared" si="524"/>
        <v>22.654343250000004</v>
      </c>
      <c r="S2679" s="64">
        <f t="shared" si="525"/>
        <v>101.25</v>
      </c>
      <c r="T2679" s="66">
        <f t="shared" si="526"/>
        <v>1418.4382432500001</v>
      </c>
      <c r="U2679" s="68">
        <f t="shared" si="527"/>
        <v>52.534749750000003</v>
      </c>
      <c r="V2679" s="68">
        <f t="shared" si="528"/>
        <v>450.29785500000003</v>
      </c>
      <c r="W2679" s="68">
        <f t="shared" si="529"/>
        <v>300.19857000000002</v>
      </c>
    </row>
    <row r="2680" spans="1:23" x14ac:dyDescent="0.25">
      <c r="A2680" s="1" t="s">
        <v>904</v>
      </c>
      <c r="B2680" s="1" t="s">
        <v>395</v>
      </c>
      <c r="C2680" s="1" t="s">
        <v>589</v>
      </c>
      <c r="D2680" s="1" t="s">
        <v>591</v>
      </c>
      <c r="E2680" s="1" t="s">
        <v>361</v>
      </c>
      <c r="F2680" s="62" t="str">
        <f t="shared" si="518"/>
        <v>64513</v>
      </c>
      <c r="G2680" s="255">
        <v>10620044</v>
      </c>
      <c r="H2680" s="1" t="s">
        <v>386</v>
      </c>
      <c r="I2680" s="61">
        <v>27</v>
      </c>
      <c r="J2680" s="61">
        <v>3.2</v>
      </c>
      <c r="K2680" s="61">
        <v>8</v>
      </c>
      <c r="L2680" s="69">
        <f t="shared" si="519"/>
        <v>0.8640000000000001</v>
      </c>
      <c r="M2680" s="69">
        <f t="shared" si="520"/>
        <v>2.16</v>
      </c>
      <c r="N2680" s="56">
        <f>INDEX(Rate_Chart!$A$1:$AK$127,MATCH(Data!J2680,Rate_Chart!$A$1:$A$127,0),MATCH(Data!K2680,Rate_Chart!$A$1:$AK$1,0))</f>
        <v>35.585112000000002</v>
      </c>
      <c r="O2680" s="57">
        <f t="shared" si="521"/>
        <v>960.79802400000005</v>
      </c>
      <c r="P2680" s="58">
        <f t="shared" si="522"/>
        <v>417.01303124999998</v>
      </c>
      <c r="Q2680" s="58">
        <f t="shared" si="523"/>
        <v>278.00868750000001</v>
      </c>
      <c r="R2680" s="66">
        <f t="shared" si="524"/>
        <v>16.813965420000002</v>
      </c>
      <c r="S2680" s="64">
        <f t="shared" si="525"/>
        <v>101.25</v>
      </c>
      <c r="T2680" s="66">
        <f t="shared" si="526"/>
        <v>1078.8619894200001</v>
      </c>
      <c r="U2680" s="68">
        <f t="shared" si="527"/>
        <v>39.957851460000001</v>
      </c>
      <c r="V2680" s="68">
        <f t="shared" si="528"/>
        <v>468.25607179687495</v>
      </c>
      <c r="W2680" s="68">
        <f t="shared" si="529"/>
        <v>312.17071453124998</v>
      </c>
    </row>
    <row r="2681" spans="1:23" x14ac:dyDescent="0.25">
      <c r="A2681" s="1" t="s">
        <v>905</v>
      </c>
      <c r="B2681" s="1" t="s">
        <v>394</v>
      </c>
      <c r="C2681" s="1" t="s">
        <v>589</v>
      </c>
      <c r="D2681" s="1" t="s">
        <v>591</v>
      </c>
      <c r="E2681" s="1" t="s">
        <v>361</v>
      </c>
      <c r="F2681" s="62" t="str">
        <f t="shared" si="518"/>
        <v>64513</v>
      </c>
      <c r="G2681" s="255">
        <v>10620044</v>
      </c>
      <c r="H2681" s="1" t="s">
        <v>385</v>
      </c>
      <c r="I2681" s="61">
        <v>30</v>
      </c>
      <c r="J2681" s="61">
        <v>5.9</v>
      </c>
      <c r="K2681" s="61">
        <v>8.8000000000000007</v>
      </c>
      <c r="L2681" s="69">
        <f t="shared" si="519"/>
        <v>1.77</v>
      </c>
      <c r="M2681" s="69">
        <f t="shared" si="520"/>
        <v>2.64</v>
      </c>
      <c r="N2681" s="56">
        <f>INDEX(Rate_Chart!$A$1:$AK$127,MATCH(Data!J2681,Rate_Chart!$A$1:$A$127,0),MATCH(Data!K2681,Rate_Chart!$A$1:$AK$1,0))</f>
        <v>48.772350000000003</v>
      </c>
      <c r="O2681" s="57">
        <f t="shared" si="521"/>
        <v>1463.1705000000002</v>
      </c>
      <c r="P2681" s="58">
        <f t="shared" si="522"/>
        <v>414.49589235127479</v>
      </c>
      <c r="Q2681" s="58">
        <f t="shared" si="523"/>
        <v>276.33059490084986</v>
      </c>
      <c r="R2681" s="66">
        <f t="shared" si="524"/>
        <v>25.605483750000005</v>
      </c>
      <c r="S2681" s="64">
        <f t="shared" si="525"/>
        <v>112.5</v>
      </c>
      <c r="T2681" s="66">
        <f t="shared" si="526"/>
        <v>1601.2759837500003</v>
      </c>
      <c r="U2681" s="68">
        <f t="shared" si="527"/>
        <v>53.375866125000009</v>
      </c>
      <c r="V2681" s="68">
        <f t="shared" si="528"/>
        <v>453.6192588526913</v>
      </c>
      <c r="W2681" s="68">
        <f t="shared" si="529"/>
        <v>302.41283923512754</v>
      </c>
    </row>
    <row r="2682" spans="1:23" x14ac:dyDescent="0.25">
      <c r="A2682" s="1" t="s">
        <v>905</v>
      </c>
      <c r="B2682" s="1" t="s">
        <v>394</v>
      </c>
      <c r="C2682" s="1" t="s">
        <v>589</v>
      </c>
      <c r="D2682" s="1" t="s">
        <v>591</v>
      </c>
      <c r="E2682" s="1" t="s">
        <v>361</v>
      </c>
      <c r="F2682" s="62" t="str">
        <f t="shared" si="518"/>
        <v>64513</v>
      </c>
      <c r="G2682" s="255">
        <v>10620044</v>
      </c>
      <c r="H2682" s="1" t="s">
        <v>386</v>
      </c>
      <c r="I2682" s="61">
        <v>40</v>
      </c>
      <c r="J2682" s="61">
        <v>3.5</v>
      </c>
      <c r="K2682" s="61">
        <v>8.1</v>
      </c>
      <c r="L2682" s="69">
        <f t="shared" si="519"/>
        <v>1.4</v>
      </c>
      <c r="M2682" s="69">
        <f t="shared" si="520"/>
        <v>3.24</v>
      </c>
      <c r="N2682" s="56">
        <f>INDEX(Rate_Chart!$A$1:$AK$127,MATCH(Data!J2682,Rate_Chart!$A$1:$A$127,0),MATCH(Data!K2682,Rate_Chart!$A$1:$AK$1,0))</f>
        <v>37.114125900000005</v>
      </c>
      <c r="O2682" s="57">
        <f t="shared" si="521"/>
        <v>1484.5650360000002</v>
      </c>
      <c r="P2682" s="58">
        <f t="shared" si="522"/>
        <v>417.01265056179784</v>
      </c>
      <c r="Q2682" s="58">
        <f t="shared" si="523"/>
        <v>278.00843370786521</v>
      </c>
      <c r="R2682" s="66">
        <f t="shared" si="524"/>
        <v>25.979888130000006</v>
      </c>
      <c r="S2682" s="64">
        <f t="shared" si="525"/>
        <v>150</v>
      </c>
      <c r="T2682" s="66">
        <f t="shared" si="526"/>
        <v>1660.5449241300003</v>
      </c>
      <c r="U2682" s="68">
        <f t="shared" si="527"/>
        <v>41.513623103250005</v>
      </c>
      <c r="V2682" s="68">
        <f t="shared" si="528"/>
        <v>466.44520340730344</v>
      </c>
      <c r="W2682" s="68">
        <f t="shared" si="529"/>
        <v>310.96346893820231</v>
      </c>
    </row>
    <row r="2683" spans="1:23" x14ac:dyDescent="0.25">
      <c r="A2683" s="1" t="s">
        <v>905</v>
      </c>
      <c r="B2683" s="1" t="s">
        <v>395</v>
      </c>
      <c r="C2683" s="1" t="s">
        <v>589</v>
      </c>
      <c r="D2683" s="1" t="s">
        <v>591</v>
      </c>
      <c r="E2683" s="1" t="s">
        <v>361</v>
      </c>
      <c r="F2683" s="62" t="str">
        <f t="shared" si="518"/>
        <v>64513</v>
      </c>
      <c r="G2683" s="255">
        <v>10620044</v>
      </c>
      <c r="H2683" s="1" t="s">
        <v>386</v>
      </c>
      <c r="I2683" s="61">
        <v>40</v>
      </c>
      <c r="J2683" s="61">
        <v>4.7</v>
      </c>
      <c r="K2683" s="61">
        <v>8.5</v>
      </c>
      <c r="L2683" s="69">
        <f t="shared" si="519"/>
        <v>1.88</v>
      </c>
      <c r="M2683" s="69">
        <f t="shared" si="520"/>
        <v>3.4</v>
      </c>
      <c r="N2683" s="56">
        <f>INDEX(Rate_Chart!$A$1:$AK$127,MATCH(Data!J2683,Rate_Chart!$A$1:$A$127,0),MATCH(Data!K2683,Rate_Chart!$A$1:$AK$1,0))</f>
        <v>43.2301815</v>
      </c>
      <c r="O2683" s="57">
        <f t="shared" si="521"/>
        <v>1729.2072600000001</v>
      </c>
      <c r="P2683" s="58">
        <f t="shared" si="522"/>
        <v>417.01139710610931</v>
      </c>
      <c r="Q2683" s="58">
        <f t="shared" si="523"/>
        <v>278.00759807073956</v>
      </c>
      <c r="R2683" s="66">
        <f t="shared" si="524"/>
        <v>30.261127050000006</v>
      </c>
      <c r="S2683" s="64">
        <f t="shared" si="525"/>
        <v>150</v>
      </c>
      <c r="T2683" s="66">
        <f t="shared" si="526"/>
        <v>1909.46838705</v>
      </c>
      <c r="U2683" s="68">
        <f t="shared" si="527"/>
        <v>47.736709676250001</v>
      </c>
      <c r="V2683" s="68">
        <f t="shared" si="528"/>
        <v>460.48272999598072</v>
      </c>
      <c r="W2683" s="68">
        <f t="shared" si="529"/>
        <v>306.98848666398715</v>
      </c>
    </row>
    <row r="2684" spans="1:23" x14ac:dyDescent="0.25">
      <c r="A2684" s="1" t="s">
        <v>906</v>
      </c>
      <c r="B2684" s="1" t="s">
        <v>394</v>
      </c>
      <c r="C2684" s="1" t="s">
        <v>589</v>
      </c>
      <c r="D2684" s="1" t="s">
        <v>591</v>
      </c>
      <c r="E2684" s="1" t="s">
        <v>361</v>
      </c>
      <c r="F2684" s="62" t="str">
        <f t="shared" si="518"/>
        <v>64513</v>
      </c>
      <c r="G2684" s="255">
        <v>10620044</v>
      </c>
      <c r="H2684" s="1" t="s">
        <v>385</v>
      </c>
      <c r="I2684" s="61">
        <v>30</v>
      </c>
      <c r="J2684" s="61">
        <v>5.9</v>
      </c>
      <c r="K2684" s="61">
        <v>8.8000000000000007</v>
      </c>
      <c r="L2684" s="69">
        <f t="shared" si="519"/>
        <v>1.77</v>
      </c>
      <c r="M2684" s="69">
        <f t="shared" si="520"/>
        <v>2.64</v>
      </c>
      <c r="N2684" s="56">
        <f>INDEX(Rate_Chart!$A$1:$AK$127,MATCH(Data!J2684,Rate_Chart!$A$1:$A$127,0),MATCH(Data!K2684,Rate_Chart!$A$1:$AK$1,0))</f>
        <v>48.772350000000003</v>
      </c>
      <c r="O2684" s="57">
        <f t="shared" si="521"/>
        <v>1463.1705000000002</v>
      </c>
      <c r="P2684" s="58">
        <f t="shared" si="522"/>
        <v>414.49589235127479</v>
      </c>
      <c r="Q2684" s="58">
        <f t="shared" si="523"/>
        <v>276.33059490084986</v>
      </c>
      <c r="R2684" s="66">
        <f t="shared" si="524"/>
        <v>25.605483750000005</v>
      </c>
      <c r="S2684" s="64">
        <f t="shared" si="525"/>
        <v>112.5</v>
      </c>
      <c r="T2684" s="66">
        <f t="shared" si="526"/>
        <v>1601.2759837500003</v>
      </c>
      <c r="U2684" s="68">
        <f t="shared" si="527"/>
        <v>53.375866125000009</v>
      </c>
      <c r="V2684" s="68">
        <f t="shared" si="528"/>
        <v>453.6192588526913</v>
      </c>
      <c r="W2684" s="68">
        <f t="shared" si="529"/>
        <v>302.41283923512754</v>
      </c>
    </row>
    <row r="2685" spans="1:23" x14ac:dyDescent="0.25">
      <c r="A2685" s="1" t="s">
        <v>906</v>
      </c>
      <c r="B2685" s="1" t="s">
        <v>394</v>
      </c>
      <c r="C2685" s="1" t="s">
        <v>589</v>
      </c>
      <c r="D2685" s="1" t="s">
        <v>591</v>
      </c>
      <c r="E2685" s="1" t="s">
        <v>361</v>
      </c>
      <c r="F2685" s="62" t="str">
        <f t="shared" si="518"/>
        <v>64513</v>
      </c>
      <c r="G2685" s="255">
        <v>10620044</v>
      </c>
      <c r="H2685" s="1" t="s">
        <v>386</v>
      </c>
      <c r="I2685" s="61">
        <v>41</v>
      </c>
      <c r="J2685" s="61">
        <v>3.2</v>
      </c>
      <c r="K2685" s="61">
        <v>8.1</v>
      </c>
      <c r="L2685" s="69">
        <f t="shared" si="519"/>
        <v>1.3120000000000003</v>
      </c>
      <c r="M2685" s="69">
        <f t="shared" si="520"/>
        <v>3.3209999999999997</v>
      </c>
      <c r="N2685" s="56">
        <f>INDEX(Rate_Chart!$A$1:$AK$127,MATCH(Data!J2685,Rate_Chart!$A$1:$A$127,0),MATCH(Data!K2685,Rate_Chart!$A$1:$AK$1,0))</f>
        <v>35.8631259</v>
      </c>
      <c r="O2685" s="57">
        <f t="shared" si="521"/>
        <v>1470.3881618999999</v>
      </c>
      <c r="P2685" s="58">
        <f t="shared" si="522"/>
        <v>417.01309186046512</v>
      </c>
      <c r="Q2685" s="58">
        <f t="shared" si="523"/>
        <v>278.00872790697673</v>
      </c>
      <c r="R2685" s="66">
        <f t="shared" si="524"/>
        <v>25.731792833250001</v>
      </c>
      <c r="S2685" s="64">
        <f t="shared" si="525"/>
        <v>153.75</v>
      </c>
      <c r="T2685" s="66">
        <f t="shared" si="526"/>
        <v>1649.8699547332499</v>
      </c>
      <c r="U2685" s="68">
        <f t="shared" si="527"/>
        <v>40.24073060325</v>
      </c>
      <c r="V2685" s="68">
        <f t="shared" si="528"/>
        <v>467.91547213081401</v>
      </c>
      <c r="W2685" s="68">
        <f t="shared" si="529"/>
        <v>311.94364808720934</v>
      </c>
    </row>
    <row r="2686" spans="1:23" x14ac:dyDescent="0.25">
      <c r="A2686" s="1" t="s">
        <v>906</v>
      </c>
      <c r="B2686" s="1" t="s">
        <v>395</v>
      </c>
      <c r="C2686" s="1" t="s">
        <v>589</v>
      </c>
      <c r="D2686" s="1" t="s">
        <v>591</v>
      </c>
      <c r="E2686" s="1" t="s">
        <v>361</v>
      </c>
      <c r="F2686" s="62" t="str">
        <f t="shared" si="518"/>
        <v>64513</v>
      </c>
      <c r="G2686" s="255">
        <v>10620044</v>
      </c>
      <c r="H2686" s="1" t="s">
        <v>385</v>
      </c>
      <c r="I2686" s="61">
        <v>31</v>
      </c>
      <c r="J2686" s="61">
        <v>5.6</v>
      </c>
      <c r="K2686" s="61">
        <v>8.4</v>
      </c>
      <c r="L2686" s="69">
        <f t="shared" si="519"/>
        <v>1.736</v>
      </c>
      <c r="M2686" s="69">
        <f t="shared" si="520"/>
        <v>2.6040000000000005</v>
      </c>
      <c r="N2686" s="56">
        <f>INDEX(Rate_Chart!$A$1:$AK$127,MATCH(Data!J2686,Rate_Chart!$A$1:$A$127,0),MATCH(Data!K2686,Rate_Chart!$A$1:$AK$1,0))</f>
        <v>45.357199999999999</v>
      </c>
      <c r="O2686" s="57">
        <f t="shared" si="521"/>
        <v>1406.0732</v>
      </c>
      <c r="P2686" s="58">
        <f t="shared" si="522"/>
        <v>404.97500000000002</v>
      </c>
      <c r="Q2686" s="58">
        <f t="shared" si="523"/>
        <v>269.98333333333335</v>
      </c>
      <c r="R2686" s="66">
        <f t="shared" si="524"/>
        <v>24.606281000000003</v>
      </c>
      <c r="S2686" s="64">
        <f t="shared" si="525"/>
        <v>116.25</v>
      </c>
      <c r="T2686" s="66">
        <f t="shared" si="526"/>
        <v>1546.9294810000001</v>
      </c>
      <c r="U2686" s="68">
        <f t="shared" si="527"/>
        <v>49.900951000000006</v>
      </c>
      <c r="V2686" s="68">
        <f t="shared" si="528"/>
        <v>445.54420535714297</v>
      </c>
      <c r="W2686" s="68">
        <f t="shared" si="529"/>
        <v>297.02947023809531</v>
      </c>
    </row>
    <row r="2687" spans="1:23" x14ac:dyDescent="0.25">
      <c r="A2687" s="1" t="s">
        <v>906</v>
      </c>
      <c r="B2687" s="1" t="s">
        <v>395</v>
      </c>
      <c r="C2687" s="1" t="s">
        <v>589</v>
      </c>
      <c r="D2687" s="1" t="s">
        <v>591</v>
      </c>
      <c r="E2687" s="1" t="s">
        <v>361</v>
      </c>
      <c r="F2687" s="62" t="str">
        <f t="shared" si="518"/>
        <v>64513</v>
      </c>
      <c r="G2687" s="255">
        <v>10620044</v>
      </c>
      <c r="H2687" s="1" t="s">
        <v>386</v>
      </c>
      <c r="I2687" s="61">
        <v>16</v>
      </c>
      <c r="J2687" s="61">
        <v>3</v>
      </c>
      <c r="K2687" s="61">
        <v>8</v>
      </c>
      <c r="L2687" s="69">
        <f t="shared" si="519"/>
        <v>0.48</v>
      </c>
      <c r="M2687" s="69">
        <f t="shared" si="520"/>
        <v>1.28</v>
      </c>
      <c r="N2687" s="56">
        <f>INDEX(Rate_Chart!$A$1:$AK$127,MATCH(Data!J2687,Rate_Chart!$A$1:$A$127,0),MATCH(Data!K2687,Rate_Chart!$A$1:$AK$1,0))</f>
        <v>34.751112000000006</v>
      </c>
      <c r="O2687" s="57">
        <f t="shared" si="521"/>
        <v>556.0177920000001</v>
      </c>
      <c r="P2687" s="58">
        <f t="shared" si="522"/>
        <v>417.01334400000002</v>
      </c>
      <c r="Q2687" s="58">
        <f t="shared" si="523"/>
        <v>278.00889599999999</v>
      </c>
      <c r="R2687" s="66">
        <f t="shared" si="524"/>
        <v>9.7303113600000035</v>
      </c>
      <c r="S2687" s="64">
        <f t="shared" si="525"/>
        <v>60</v>
      </c>
      <c r="T2687" s="66">
        <f t="shared" si="526"/>
        <v>625.74810336000007</v>
      </c>
      <c r="U2687" s="68">
        <f t="shared" si="527"/>
        <v>39.109256460000005</v>
      </c>
      <c r="V2687" s="68">
        <f t="shared" si="528"/>
        <v>469.31107752000003</v>
      </c>
      <c r="W2687" s="68">
        <f t="shared" si="529"/>
        <v>312.87405168000004</v>
      </c>
    </row>
    <row r="2688" spans="1:23" x14ac:dyDescent="0.25">
      <c r="A2688" s="1" t="s">
        <v>907</v>
      </c>
      <c r="B2688" s="1" t="s">
        <v>394</v>
      </c>
      <c r="C2688" s="1" t="s">
        <v>589</v>
      </c>
      <c r="D2688" s="1" t="s">
        <v>591</v>
      </c>
      <c r="E2688" s="1" t="s">
        <v>361</v>
      </c>
      <c r="F2688" s="62" t="str">
        <f t="shared" si="518"/>
        <v>64513</v>
      </c>
      <c r="G2688" s="255">
        <v>10620044</v>
      </c>
      <c r="H2688" s="1" t="s">
        <v>385</v>
      </c>
      <c r="I2688" s="61">
        <v>29</v>
      </c>
      <c r="J2688" s="61">
        <v>6.1</v>
      </c>
      <c r="K2688" s="61">
        <v>8.8000000000000007</v>
      </c>
      <c r="L2688" s="69">
        <f t="shared" si="519"/>
        <v>1.7689999999999997</v>
      </c>
      <c r="M2688" s="69">
        <f t="shared" si="520"/>
        <v>2.552</v>
      </c>
      <c r="N2688" s="56">
        <f>INDEX(Rate_Chart!$A$1:$AK$127,MATCH(Data!J2688,Rate_Chart!$A$1:$A$127,0),MATCH(Data!K2688,Rate_Chart!$A$1:$AK$1,0))</f>
        <v>50.425650000000005</v>
      </c>
      <c r="O2688" s="57">
        <f t="shared" si="521"/>
        <v>1462.3438500000002</v>
      </c>
      <c r="P2688" s="58">
        <f t="shared" si="522"/>
        <v>421.38426183844012</v>
      </c>
      <c r="Q2688" s="58">
        <f t="shared" si="523"/>
        <v>280.92284122562677</v>
      </c>
      <c r="R2688" s="66">
        <f t="shared" si="524"/>
        <v>25.591017375000007</v>
      </c>
      <c r="S2688" s="64">
        <f t="shared" si="525"/>
        <v>108.75</v>
      </c>
      <c r="T2688" s="66">
        <f t="shared" si="526"/>
        <v>1596.6848673750003</v>
      </c>
      <c r="U2688" s="68">
        <f t="shared" si="527"/>
        <v>55.058098875000013</v>
      </c>
      <c r="V2688" s="68">
        <f t="shared" si="528"/>
        <v>460.09553377437334</v>
      </c>
      <c r="W2688" s="68">
        <f t="shared" si="529"/>
        <v>306.73035584958222</v>
      </c>
    </row>
    <row r="2689" spans="1:23" x14ac:dyDescent="0.25">
      <c r="A2689" s="1" t="s">
        <v>907</v>
      </c>
      <c r="B2689" s="1" t="s">
        <v>394</v>
      </c>
      <c r="C2689" s="1" t="s">
        <v>589</v>
      </c>
      <c r="D2689" s="1" t="s">
        <v>591</v>
      </c>
      <c r="E2689" s="1" t="s">
        <v>361</v>
      </c>
      <c r="F2689" s="62" t="str">
        <f t="shared" si="518"/>
        <v>64513</v>
      </c>
      <c r="G2689" s="255">
        <v>10620044</v>
      </c>
      <c r="H2689" s="1" t="s">
        <v>386</v>
      </c>
      <c r="I2689" s="61">
        <v>41</v>
      </c>
      <c r="J2689" s="61">
        <v>3.4</v>
      </c>
      <c r="K2689" s="61">
        <v>8</v>
      </c>
      <c r="L2689" s="69">
        <f t="shared" si="519"/>
        <v>1.3940000000000001</v>
      </c>
      <c r="M2689" s="69">
        <f t="shared" si="520"/>
        <v>3.28</v>
      </c>
      <c r="N2689" s="56">
        <f>INDEX(Rate_Chart!$A$1:$AK$127,MATCH(Data!J2689,Rate_Chart!$A$1:$A$127,0),MATCH(Data!K2689,Rate_Chart!$A$1:$AK$1,0))</f>
        <v>36.419112000000005</v>
      </c>
      <c r="O2689" s="57">
        <f t="shared" si="521"/>
        <v>1493.1835920000003</v>
      </c>
      <c r="P2689" s="58">
        <f t="shared" si="522"/>
        <v>417.01273282442747</v>
      </c>
      <c r="Q2689" s="58">
        <f t="shared" si="523"/>
        <v>278.00848854961833</v>
      </c>
      <c r="R2689" s="66">
        <f t="shared" si="524"/>
        <v>26.13071286000001</v>
      </c>
      <c r="S2689" s="64">
        <f t="shared" si="525"/>
        <v>153.75</v>
      </c>
      <c r="T2689" s="66">
        <f t="shared" si="526"/>
        <v>1673.0643048600004</v>
      </c>
      <c r="U2689" s="68">
        <f t="shared" si="527"/>
        <v>40.806446460000011</v>
      </c>
      <c r="V2689" s="68">
        <f t="shared" si="528"/>
        <v>467.24938694656493</v>
      </c>
      <c r="W2689" s="68">
        <f t="shared" si="529"/>
        <v>311.49959129770997</v>
      </c>
    </row>
    <row r="2690" spans="1:23" x14ac:dyDescent="0.25">
      <c r="A2690" s="1" t="s">
        <v>907</v>
      </c>
      <c r="B2690" s="1" t="s">
        <v>395</v>
      </c>
      <c r="C2690" s="1" t="s">
        <v>589</v>
      </c>
      <c r="D2690" s="1" t="s">
        <v>591</v>
      </c>
      <c r="E2690" s="1" t="s">
        <v>361</v>
      </c>
      <c r="F2690" s="62" t="str">
        <f t="shared" si="518"/>
        <v>64513</v>
      </c>
      <c r="G2690" s="255">
        <v>10620044</v>
      </c>
      <c r="H2690" s="1" t="s">
        <v>385</v>
      </c>
      <c r="I2690" s="61">
        <v>31</v>
      </c>
      <c r="J2690" s="61">
        <v>5.6</v>
      </c>
      <c r="K2690" s="61">
        <v>8.8000000000000007</v>
      </c>
      <c r="L2690" s="69">
        <f t="shared" si="519"/>
        <v>1.736</v>
      </c>
      <c r="M2690" s="69">
        <f t="shared" si="520"/>
        <v>2.7280000000000002</v>
      </c>
      <c r="N2690" s="56">
        <f>INDEX(Rate_Chart!$A$1:$AK$127,MATCH(Data!J2690,Rate_Chart!$A$1:$A$127,0),MATCH(Data!K2690,Rate_Chart!$A$1:$AK$1,0))</f>
        <v>46.292400000000001</v>
      </c>
      <c r="O2690" s="57">
        <f t="shared" si="521"/>
        <v>1435.0644</v>
      </c>
      <c r="P2690" s="58">
        <f t="shared" si="522"/>
        <v>403.71279069767445</v>
      </c>
      <c r="Q2690" s="58">
        <f t="shared" si="523"/>
        <v>269.14186046511628</v>
      </c>
      <c r="R2690" s="66">
        <f t="shared" si="524"/>
        <v>25.113627000000001</v>
      </c>
      <c r="S2690" s="64">
        <f t="shared" si="525"/>
        <v>116.25</v>
      </c>
      <c r="T2690" s="66">
        <f t="shared" si="526"/>
        <v>1576.4280269999999</v>
      </c>
      <c r="U2690" s="68">
        <f t="shared" si="527"/>
        <v>50.852516999999999</v>
      </c>
      <c r="V2690" s="68">
        <f t="shared" si="528"/>
        <v>443.48125290697675</v>
      </c>
      <c r="W2690" s="68">
        <f t="shared" si="529"/>
        <v>295.65416860465115</v>
      </c>
    </row>
    <row r="2691" spans="1:23" x14ac:dyDescent="0.25">
      <c r="A2691" s="1" t="s">
        <v>907</v>
      </c>
      <c r="B2691" s="1" t="s">
        <v>395</v>
      </c>
      <c r="C2691" s="1" t="s">
        <v>589</v>
      </c>
      <c r="D2691" s="1" t="s">
        <v>591</v>
      </c>
      <c r="E2691" s="1" t="s">
        <v>361</v>
      </c>
      <c r="F2691" s="62" t="str">
        <f t="shared" si="518"/>
        <v>64513</v>
      </c>
      <c r="G2691" s="255">
        <v>10620044</v>
      </c>
      <c r="H2691" s="1" t="s">
        <v>386</v>
      </c>
      <c r="I2691" s="61">
        <v>22</v>
      </c>
      <c r="J2691" s="61">
        <v>3.1</v>
      </c>
      <c r="K2691" s="61">
        <v>8.1</v>
      </c>
      <c r="L2691" s="69">
        <f t="shared" si="519"/>
        <v>0.68200000000000005</v>
      </c>
      <c r="M2691" s="69">
        <f t="shared" si="520"/>
        <v>1.7819999999999998</v>
      </c>
      <c r="N2691" s="56">
        <f>INDEX(Rate_Chart!$A$1:$AK$127,MATCH(Data!J2691,Rate_Chart!$A$1:$A$127,0),MATCH(Data!K2691,Rate_Chart!$A$1:$AK$1,0))</f>
        <v>35.446125899999998</v>
      </c>
      <c r="O2691" s="57">
        <f t="shared" si="521"/>
        <v>779.81476980000002</v>
      </c>
      <c r="P2691" s="58">
        <f t="shared" si="522"/>
        <v>417.01324588235298</v>
      </c>
      <c r="Q2691" s="58">
        <f t="shared" si="523"/>
        <v>278.0088305882353</v>
      </c>
      <c r="R2691" s="66">
        <f t="shared" si="524"/>
        <v>13.646758471500002</v>
      </c>
      <c r="S2691" s="64">
        <f t="shared" si="525"/>
        <v>82.5</v>
      </c>
      <c r="T2691" s="66">
        <f t="shared" si="526"/>
        <v>875.96152827150001</v>
      </c>
      <c r="U2691" s="68">
        <f t="shared" si="527"/>
        <v>39.816433103249999</v>
      </c>
      <c r="V2691" s="68">
        <f t="shared" si="528"/>
        <v>468.42862474411766</v>
      </c>
      <c r="W2691" s="68">
        <f t="shared" si="529"/>
        <v>312.28574982941177</v>
      </c>
    </row>
    <row r="2692" spans="1:23" x14ac:dyDescent="0.25">
      <c r="A2692" s="1" t="s">
        <v>908</v>
      </c>
      <c r="B2692" s="1" t="s">
        <v>394</v>
      </c>
      <c r="C2692" s="1" t="s">
        <v>589</v>
      </c>
      <c r="D2692" s="1" t="s">
        <v>591</v>
      </c>
      <c r="E2692" s="1" t="s">
        <v>361</v>
      </c>
      <c r="F2692" s="62" t="str">
        <f t="shared" si="518"/>
        <v>64513</v>
      </c>
      <c r="G2692" s="255">
        <v>10620044</v>
      </c>
      <c r="H2692" s="1" t="s">
        <v>385</v>
      </c>
      <c r="I2692" s="61">
        <v>27</v>
      </c>
      <c r="J2692" s="61">
        <v>6.1</v>
      </c>
      <c r="K2692" s="61">
        <v>9</v>
      </c>
      <c r="L2692" s="69">
        <f t="shared" si="519"/>
        <v>1.6469999999999998</v>
      </c>
      <c r="M2692" s="69">
        <f t="shared" si="520"/>
        <v>2.4300000000000002</v>
      </c>
      <c r="N2692" s="56">
        <f>INDEX(Rate_Chart!$A$1:$AK$127,MATCH(Data!J2692,Rate_Chart!$A$1:$A$127,0),MATCH(Data!K2692,Rate_Chart!$A$1:$AK$1,0))</f>
        <v>50.935000000000002</v>
      </c>
      <c r="O2692" s="57">
        <f t="shared" si="521"/>
        <v>1375.2450000000001</v>
      </c>
      <c r="P2692" s="58">
        <f t="shared" si="522"/>
        <v>420.95041322314052</v>
      </c>
      <c r="Q2692" s="58">
        <f t="shared" si="523"/>
        <v>280.63360881542701</v>
      </c>
      <c r="R2692" s="66">
        <f t="shared" si="524"/>
        <v>24.066787500000004</v>
      </c>
      <c r="S2692" s="64">
        <f t="shared" si="525"/>
        <v>101.25</v>
      </c>
      <c r="T2692" s="66">
        <f t="shared" si="526"/>
        <v>1500.5617875</v>
      </c>
      <c r="U2692" s="68">
        <f t="shared" si="527"/>
        <v>55.576362500000002</v>
      </c>
      <c r="V2692" s="68">
        <f t="shared" si="528"/>
        <v>459.30878099173555</v>
      </c>
      <c r="W2692" s="68">
        <f t="shared" si="529"/>
        <v>306.20585399449038</v>
      </c>
    </row>
    <row r="2693" spans="1:23" x14ac:dyDescent="0.25">
      <c r="A2693" s="1" t="s">
        <v>908</v>
      </c>
      <c r="B2693" s="1" t="s">
        <v>394</v>
      </c>
      <c r="C2693" s="1" t="s">
        <v>589</v>
      </c>
      <c r="D2693" s="1" t="s">
        <v>591</v>
      </c>
      <c r="E2693" s="1" t="s">
        <v>361</v>
      </c>
      <c r="F2693" s="62" t="str">
        <f t="shared" ref="F2693:F2756" si="530">MID(E2693,2,5)</f>
        <v>64513</v>
      </c>
      <c r="G2693" s="255">
        <v>10620044</v>
      </c>
      <c r="H2693" s="1" t="s">
        <v>386</v>
      </c>
      <c r="I2693" s="61">
        <v>24</v>
      </c>
      <c r="J2693" s="61">
        <v>3.5</v>
      </c>
      <c r="K2693" s="61">
        <v>8</v>
      </c>
      <c r="L2693" s="69">
        <f t="shared" si="519"/>
        <v>0.84</v>
      </c>
      <c r="M2693" s="69">
        <f t="shared" si="520"/>
        <v>1.92</v>
      </c>
      <c r="N2693" s="56">
        <f>INDEX(Rate_Chart!$A$1:$AK$127,MATCH(Data!J2693,Rate_Chart!$A$1:$A$127,0),MATCH(Data!K2693,Rate_Chart!$A$1:$AK$1,0))</f>
        <v>36.836112000000007</v>
      </c>
      <c r="O2693" s="57">
        <f t="shared" si="521"/>
        <v>884.06668800000011</v>
      </c>
      <c r="P2693" s="58">
        <f t="shared" si="522"/>
        <v>417.01258867924531</v>
      </c>
      <c r="Q2693" s="58">
        <f t="shared" si="523"/>
        <v>278.00839245283021</v>
      </c>
      <c r="R2693" s="66">
        <f t="shared" si="524"/>
        <v>15.471167040000003</v>
      </c>
      <c r="S2693" s="64">
        <f t="shared" si="525"/>
        <v>90</v>
      </c>
      <c r="T2693" s="66">
        <f t="shared" si="526"/>
        <v>989.53785504000007</v>
      </c>
      <c r="U2693" s="68">
        <f t="shared" si="527"/>
        <v>41.230743960000005</v>
      </c>
      <c r="V2693" s="68">
        <f t="shared" si="528"/>
        <v>466.76313916981132</v>
      </c>
      <c r="W2693" s="68">
        <f t="shared" si="529"/>
        <v>311.17542611320755</v>
      </c>
    </row>
    <row r="2694" spans="1:23" x14ac:dyDescent="0.25">
      <c r="A2694" s="1" t="s">
        <v>908</v>
      </c>
      <c r="B2694" s="1" t="s">
        <v>395</v>
      </c>
      <c r="C2694" s="1" t="s">
        <v>589</v>
      </c>
      <c r="D2694" s="1" t="s">
        <v>591</v>
      </c>
      <c r="E2694" s="1" t="s">
        <v>361</v>
      </c>
      <c r="F2694" s="62" t="str">
        <f t="shared" si="530"/>
        <v>64513</v>
      </c>
      <c r="G2694" s="255">
        <v>10620044</v>
      </c>
      <c r="H2694" s="1" t="s">
        <v>385</v>
      </c>
      <c r="I2694" s="61">
        <v>35</v>
      </c>
      <c r="J2694" s="61">
        <v>5.6</v>
      </c>
      <c r="K2694" s="61">
        <v>8.4</v>
      </c>
      <c r="L2694" s="69">
        <f t="shared" si="519"/>
        <v>1.96</v>
      </c>
      <c r="M2694" s="69">
        <f t="shared" si="520"/>
        <v>2.94</v>
      </c>
      <c r="N2694" s="56">
        <f>INDEX(Rate_Chart!$A$1:$AK$127,MATCH(Data!J2694,Rate_Chart!$A$1:$A$127,0),MATCH(Data!K2694,Rate_Chart!$A$1:$AK$1,0))</f>
        <v>45.357199999999999</v>
      </c>
      <c r="O2694" s="57">
        <f t="shared" si="521"/>
        <v>1587.502</v>
      </c>
      <c r="P2694" s="58">
        <f t="shared" si="522"/>
        <v>404.97500000000002</v>
      </c>
      <c r="Q2694" s="58">
        <f t="shared" si="523"/>
        <v>269.98333333333335</v>
      </c>
      <c r="R2694" s="66">
        <f t="shared" si="524"/>
        <v>27.781285</v>
      </c>
      <c r="S2694" s="64">
        <f t="shared" si="525"/>
        <v>131.25</v>
      </c>
      <c r="T2694" s="66">
        <f t="shared" si="526"/>
        <v>1746.533285</v>
      </c>
      <c r="U2694" s="68">
        <f t="shared" si="527"/>
        <v>49.900950999999999</v>
      </c>
      <c r="V2694" s="68">
        <f t="shared" si="528"/>
        <v>445.54420535714291</v>
      </c>
      <c r="W2694" s="68">
        <f t="shared" si="529"/>
        <v>297.02947023809526</v>
      </c>
    </row>
    <row r="2695" spans="1:23" x14ac:dyDescent="0.25">
      <c r="A2695" s="1" t="s">
        <v>908</v>
      </c>
      <c r="B2695" s="1" t="s">
        <v>395</v>
      </c>
      <c r="C2695" s="1" t="s">
        <v>589</v>
      </c>
      <c r="D2695" s="1" t="s">
        <v>591</v>
      </c>
      <c r="E2695" s="1" t="s">
        <v>361</v>
      </c>
      <c r="F2695" s="62" t="str">
        <f t="shared" si="530"/>
        <v>64513</v>
      </c>
      <c r="G2695" s="255">
        <v>10620044</v>
      </c>
      <c r="H2695" s="1" t="s">
        <v>386</v>
      </c>
      <c r="I2695" s="61">
        <v>23</v>
      </c>
      <c r="J2695" s="61">
        <v>3</v>
      </c>
      <c r="K2695" s="61">
        <v>8</v>
      </c>
      <c r="L2695" s="69">
        <f t="shared" si="519"/>
        <v>0.69</v>
      </c>
      <c r="M2695" s="69">
        <f t="shared" si="520"/>
        <v>1.84</v>
      </c>
      <c r="N2695" s="56">
        <f>INDEX(Rate_Chart!$A$1:$AK$127,MATCH(Data!J2695,Rate_Chart!$A$1:$A$127,0),MATCH(Data!K2695,Rate_Chart!$A$1:$AK$1,0))</f>
        <v>34.751112000000006</v>
      </c>
      <c r="O2695" s="57">
        <f t="shared" si="521"/>
        <v>799.27557600000011</v>
      </c>
      <c r="P2695" s="58">
        <f t="shared" si="522"/>
        <v>417.01334400000002</v>
      </c>
      <c r="Q2695" s="58">
        <f t="shared" si="523"/>
        <v>278.00889599999999</v>
      </c>
      <c r="R2695" s="66">
        <f t="shared" si="524"/>
        <v>13.987322580000003</v>
      </c>
      <c r="S2695" s="64">
        <f t="shared" si="525"/>
        <v>86.25</v>
      </c>
      <c r="T2695" s="66">
        <f t="shared" si="526"/>
        <v>899.51289858000007</v>
      </c>
      <c r="U2695" s="68">
        <f t="shared" si="527"/>
        <v>39.109256460000005</v>
      </c>
      <c r="V2695" s="68">
        <f t="shared" si="528"/>
        <v>469.31107752000003</v>
      </c>
      <c r="W2695" s="68">
        <f t="shared" si="529"/>
        <v>312.87405168000004</v>
      </c>
    </row>
    <row r="2696" spans="1:23" x14ac:dyDescent="0.25">
      <c r="A2696" s="1" t="s">
        <v>909</v>
      </c>
      <c r="B2696" s="1" t="s">
        <v>394</v>
      </c>
      <c r="C2696" s="1" t="s">
        <v>589</v>
      </c>
      <c r="D2696" s="1" t="s">
        <v>591</v>
      </c>
      <c r="E2696" s="1" t="s">
        <v>361</v>
      </c>
      <c r="F2696" s="62" t="str">
        <f t="shared" si="530"/>
        <v>64513</v>
      </c>
      <c r="G2696" s="255">
        <v>10620044</v>
      </c>
      <c r="H2696" s="1" t="s">
        <v>385</v>
      </c>
      <c r="I2696" s="61">
        <v>29</v>
      </c>
      <c r="J2696" s="61">
        <v>5.8</v>
      </c>
      <c r="K2696" s="61">
        <v>8.8000000000000007</v>
      </c>
      <c r="L2696" s="69">
        <f t="shared" si="519"/>
        <v>1.6819999999999999</v>
      </c>
      <c r="M2696" s="69">
        <f t="shared" si="520"/>
        <v>2.552</v>
      </c>
      <c r="N2696" s="56">
        <f>INDEX(Rate_Chart!$A$1:$AK$127,MATCH(Data!J2696,Rate_Chart!$A$1:$A$127,0),MATCH(Data!K2696,Rate_Chart!$A$1:$AK$1,0))</f>
        <v>47.945700000000002</v>
      </c>
      <c r="O2696" s="57">
        <f t="shared" si="521"/>
        <v>1390.4253000000001</v>
      </c>
      <c r="P2696" s="58">
        <f t="shared" si="522"/>
        <v>410.96314285714288</v>
      </c>
      <c r="Q2696" s="58">
        <f t="shared" si="523"/>
        <v>273.97542857142861</v>
      </c>
      <c r="R2696" s="66">
        <f t="shared" si="524"/>
        <v>24.332442750000006</v>
      </c>
      <c r="S2696" s="64">
        <f t="shared" si="525"/>
        <v>108.75</v>
      </c>
      <c r="T2696" s="66">
        <f t="shared" si="526"/>
        <v>1523.50774275</v>
      </c>
      <c r="U2696" s="68">
        <f t="shared" si="527"/>
        <v>52.534749750000003</v>
      </c>
      <c r="V2696" s="68">
        <f t="shared" si="528"/>
        <v>450.29785500000003</v>
      </c>
      <c r="W2696" s="68">
        <f t="shared" si="529"/>
        <v>300.19857000000002</v>
      </c>
    </row>
    <row r="2697" spans="1:23" x14ac:dyDescent="0.25">
      <c r="A2697" s="1" t="s">
        <v>909</v>
      </c>
      <c r="B2697" s="1" t="s">
        <v>394</v>
      </c>
      <c r="C2697" s="1" t="s">
        <v>589</v>
      </c>
      <c r="D2697" s="1" t="s">
        <v>591</v>
      </c>
      <c r="E2697" s="1" t="s">
        <v>361</v>
      </c>
      <c r="F2697" s="62" t="str">
        <f t="shared" si="530"/>
        <v>64513</v>
      </c>
      <c r="G2697" s="255">
        <v>10620044</v>
      </c>
      <c r="H2697" s="1" t="s">
        <v>386</v>
      </c>
      <c r="I2697" s="61">
        <v>41</v>
      </c>
      <c r="J2697" s="61">
        <v>3.4</v>
      </c>
      <c r="K2697" s="61">
        <v>8</v>
      </c>
      <c r="L2697" s="69">
        <f t="shared" si="519"/>
        <v>1.3940000000000001</v>
      </c>
      <c r="M2697" s="69">
        <f t="shared" si="520"/>
        <v>3.28</v>
      </c>
      <c r="N2697" s="56">
        <f>INDEX(Rate_Chart!$A$1:$AK$127,MATCH(Data!J2697,Rate_Chart!$A$1:$A$127,0),MATCH(Data!K2697,Rate_Chart!$A$1:$AK$1,0))</f>
        <v>36.419112000000005</v>
      </c>
      <c r="O2697" s="57">
        <f t="shared" si="521"/>
        <v>1493.1835920000003</v>
      </c>
      <c r="P2697" s="58">
        <f t="shared" si="522"/>
        <v>417.01273282442747</v>
      </c>
      <c r="Q2697" s="58">
        <f t="shared" si="523"/>
        <v>278.00848854961833</v>
      </c>
      <c r="R2697" s="66">
        <f t="shared" si="524"/>
        <v>26.13071286000001</v>
      </c>
      <c r="S2697" s="64">
        <f t="shared" si="525"/>
        <v>153.75</v>
      </c>
      <c r="T2697" s="66">
        <f t="shared" si="526"/>
        <v>1673.0643048600004</v>
      </c>
      <c r="U2697" s="68">
        <f t="shared" si="527"/>
        <v>40.806446460000011</v>
      </c>
      <c r="V2697" s="68">
        <f t="shared" si="528"/>
        <v>467.24938694656493</v>
      </c>
      <c r="W2697" s="68">
        <f t="shared" si="529"/>
        <v>311.49959129770997</v>
      </c>
    </row>
    <row r="2698" spans="1:23" x14ac:dyDescent="0.25">
      <c r="A2698" s="1" t="s">
        <v>909</v>
      </c>
      <c r="B2698" s="1" t="s">
        <v>395</v>
      </c>
      <c r="C2698" s="1" t="s">
        <v>589</v>
      </c>
      <c r="D2698" s="1" t="s">
        <v>591</v>
      </c>
      <c r="E2698" s="1" t="s">
        <v>361</v>
      </c>
      <c r="F2698" s="62" t="str">
        <f t="shared" si="530"/>
        <v>64513</v>
      </c>
      <c r="G2698" s="255">
        <v>10620044</v>
      </c>
      <c r="H2698" s="1" t="s">
        <v>385</v>
      </c>
      <c r="I2698" s="61">
        <v>29</v>
      </c>
      <c r="J2698" s="61">
        <v>6</v>
      </c>
      <c r="K2698" s="61">
        <v>9</v>
      </c>
      <c r="L2698" s="69">
        <f t="shared" si="519"/>
        <v>1.74</v>
      </c>
      <c r="M2698" s="69">
        <f t="shared" si="520"/>
        <v>2.61</v>
      </c>
      <c r="N2698" s="56">
        <f>INDEX(Rate_Chart!$A$1:$AK$127,MATCH(Data!J2698,Rate_Chart!$A$1:$A$127,0),MATCH(Data!K2698,Rate_Chart!$A$1:$AK$1,0))</f>
        <v>50.1</v>
      </c>
      <c r="O2698" s="57">
        <f t="shared" si="521"/>
        <v>1452.9</v>
      </c>
      <c r="P2698" s="58">
        <f t="shared" si="522"/>
        <v>417.5</v>
      </c>
      <c r="Q2698" s="58">
        <f t="shared" si="523"/>
        <v>278.33333333333331</v>
      </c>
      <c r="R2698" s="66">
        <f t="shared" si="524"/>
        <v>25.425750000000004</v>
      </c>
      <c r="S2698" s="64">
        <f t="shared" si="525"/>
        <v>108.75</v>
      </c>
      <c r="T2698" s="66">
        <f t="shared" si="526"/>
        <v>1587.07575</v>
      </c>
      <c r="U2698" s="68">
        <f t="shared" si="527"/>
        <v>54.726749999999996</v>
      </c>
      <c r="V2698" s="68">
        <f t="shared" si="528"/>
        <v>456.05624999999998</v>
      </c>
      <c r="W2698" s="68">
        <f t="shared" si="529"/>
        <v>304.03749999999997</v>
      </c>
    </row>
    <row r="2699" spans="1:23" x14ac:dyDescent="0.25">
      <c r="A2699" s="1" t="s">
        <v>909</v>
      </c>
      <c r="B2699" s="1" t="s">
        <v>395</v>
      </c>
      <c r="C2699" s="1" t="s">
        <v>589</v>
      </c>
      <c r="D2699" s="1" t="s">
        <v>591</v>
      </c>
      <c r="E2699" s="1" t="s">
        <v>361</v>
      </c>
      <c r="F2699" s="62" t="str">
        <f t="shared" si="530"/>
        <v>64513</v>
      </c>
      <c r="G2699" s="255">
        <v>10620044</v>
      </c>
      <c r="H2699" s="1" t="s">
        <v>386</v>
      </c>
      <c r="I2699" s="61">
        <v>28</v>
      </c>
      <c r="J2699" s="61">
        <v>3</v>
      </c>
      <c r="K2699" s="61">
        <v>8</v>
      </c>
      <c r="L2699" s="69">
        <f t="shared" si="519"/>
        <v>0.84</v>
      </c>
      <c r="M2699" s="69">
        <f t="shared" si="520"/>
        <v>2.2400000000000002</v>
      </c>
      <c r="N2699" s="56">
        <f>INDEX(Rate_Chart!$A$1:$AK$127,MATCH(Data!J2699,Rate_Chart!$A$1:$A$127,0),MATCH(Data!K2699,Rate_Chart!$A$1:$AK$1,0))</f>
        <v>34.751112000000006</v>
      </c>
      <c r="O2699" s="57">
        <f t="shared" si="521"/>
        <v>973.03113600000017</v>
      </c>
      <c r="P2699" s="58">
        <f t="shared" si="522"/>
        <v>417.01334400000002</v>
      </c>
      <c r="Q2699" s="58">
        <f t="shared" si="523"/>
        <v>278.00889599999999</v>
      </c>
      <c r="R2699" s="66">
        <f t="shared" si="524"/>
        <v>17.028044880000003</v>
      </c>
      <c r="S2699" s="64">
        <f t="shared" si="525"/>
        <v>105</v>
      </c>
      <c r="T2699" s="66">
        <f t="shared" si="526"/>
        <v>1095.0591808800002</v>
      </c>
      <c r="U2699" s="68">
        <f t="shared" si="527"/>
        <v>39.109256460000005</v>
      </c>
      <c r="V2699" s="68">
        <f t="shared" si="528"/>
        <v>469.31107752000003</v>
      </c>
      <c r="W2699" s="68">
        <f t="shared" si="529"/>
        <v>312.87405168000004</v>
      </c>
    </row>
    <row r="2700" spans="1:23" x14ac:dyDescent="0.25">
      <c r="A2700" s="1" t="s">
        <v>910</v>
      </c>
      <c r="B2700" s="1" t="s">
        <v>394</v>
      </c>
      <c r="C2700" s="1" t="s">
        <v>589</v>
      </c>
      <c r="D2700" s="1" t="s">
        <v>591</v>
      </c>
      <c r="E2700" s="1" t="s">
        <v>361</v>
      </c>
      <c r="F2700" s="62" t="str">
        <f t="shared" si="530"/>
        <v>64513</v>
      </c>
      <c r="G2700" s="255">
        <v>10620044</v>
      </c>
      <c r="H2700" s="1" t="s">
        <v>385</v>
      </c>
      <c r="I2700" s="61">
        <v>31</v>
      </c>
      <c r="J2700" s="61">
        <v>5.8</v>
      </c>
      <c r="K2700" s="61">
        <v>8.8000000000000007</v>
      </c>
      <c r="L2700" s="69">
        <f t="shared" si="519"/>
        <v>1.7979999999999998</v>
      </c>
      <c r="M2700" s="69">
        <f t="shared" si="520"/>
        <v>2.7280000000000002</v>
      </c>
      <c r="N2700" s="56">
        <f>INDEX(Rate_Chart!$A$1:$AK$127,MATCH(Data!J2700,Rate_Chart!$A$1:$A$127,0),MATCH(Data!K2700,Rate_Chart!$A$1:$AK$1,0))</f>
        <v>47.945700000000002</v>
      </c>
      <c r="O2700" s="57">
        <f t="shared" si="521"/>
        <v>1486.3167000000001</v>
      </c>
      <c r="P2700" s="58">
        <f t="shared" si="522"/>
        <v>410.96314285714288</v>
      </c>
      <c r="Q2700" s="58">
        <f t="shared" si="523"/>
        <v>273.97542857142861</v>
      </c>
      <c r="R2700" s="66">
        <f t="shared" si="524"/>
        <v>26.010542250000004</v>
      </c>
      <c r="S2700" s="64">
        <f t="shared" si="525"/>
        <v>116.25</v>
      </c>
      <c r="T2700" s="66">
        <f t="shared" si="526"/>
        <v>1628.5772422500002</v>
      </c>
      <c r="U2700" s="68">
        <f t="shared" si="527"/>
        <v>52.534749750000003</v>
      </c>
      <c r="V2700" s="68">
        <f t="shared" si="528"/>
        <v>450.29785500000003</v>
      </c>
      <c r="W2700" s="68">
        <f t="shared" si="529"/>
        <v>300.19857000000002</v>
      </c>
    </row>
    <row r="2701" spans="1:23" x14ac:dyDescent="0.25">
      <c r="A2701" s="1" t="s">
        <v>910</v>
      </c>
      <c r="B2701" s="1" t="s">
        <v>394</v>
      </c>
      <c r="C2701" s="1" t="s">
        <v>589</v>
      </c>
      <c r="D2701" s="1" t="s">
        <v>591</v>
      </c>
      <c r="E2701" s="1" t="s">
        <v>361</v>
      </c>
      <c r="F2701" s="62" t="str">
        <f t="shared" si="530"/>
        <v>64513</v>
      </c>
      <c r="G2701" s="255">
        <v>10620044</v>
      </c>
      <c r="H2701" s="1" t="s">
        <v>386</v>
      </c>
      <c r="I2701" s="61">
        <v>40</v>
      </c>
      <c r="J2701" s="61">
        <v>3.4</v>
      </c>
      <c r="K2701" s="61">
        <v>8</v>
      </c>
      <c r="L2701" s="69">
        <f t="shared" si="519"/>
        <v>1.36</v>
      </c>
      <c r="M2701" s="69">
        <f t="shared" si="520"/>
        <v>3.2</v>
      </c>
      <c r="N2701" s="56">
        <f>INDEX(Rate_Chart!$A$1:$AK$127,MATCH(Data!J2701,Rate_Chart!$A$1:$A$127,0),MATCH(Data!K2701,Rate_Chart!$A$1:$AK$1,0))</f>
        <v>36.419112000000005</v>
      </c>
      <c r="O2701" s="57">
        <f t="shared" si="521"/>
        <v>1456.7644800000003</v>
      </c>
      <c r="P2701" s="58">
        <f t="shared" si="522"/>
        <v>417.01273282442747</v>
      </c>
      <c r="Q2701" s="58">
        <f t="shared" si="523"/>
        <v>278.00848854961833</v>
      </c>
      <c r="R2701" s="66">
        <f t="shared" si="524"/>
        <v>25.493378400000008</v>
      </c>
      <c r="S2701" s="64">
        <f t="shared" si="525"/>
        <v>150</v>
      </c>
      <c r="T2701" s="66">
        <f t="shared" si="526"/>
        <v>1632.2578584000003</v>
      </c>
      <c r="U2701" s="68">
        <f t="shared" si="527"/>
        <v>40.806446460000004</v>
      </c>
      <c r="V2701" s="68">
        <f t="shared" si="528"/>
        <v>467.24938694656487</v>
      </c>
      <c r="W2701" s="68">
        <f t="shared" si="529"/>
        <v>311.49959129770991</v>
      </c>
    </row>
    <row r="2702" spans="1:23" x14ac:dyDescent="0.25">
      <c r="A2702" s="1" t="s">
        <v>910</v>
      </c>
      <c r="B2702" s="1" t="s">
        <v>395</v>
      </c>
      <c r="C2702" s="1" t="s">
        <v>589</v>
      </c>
      <c r="D2702" s="1" t="s">
        <v>591</v>
      </c>
      <c r="E2702" s="1" t="s">
        <v>361</v>
      </c>
      <c r="F2702" s="62" t="str">
        <f t="shared" si="530"/>
        <v>64513</v>
      </c>
      <c r="G2702" s="255">
        <v>10620044</v>
      </c>
      <c r="H2702" s="1" t="s">
        <v>385</v>
      </c>
      <c r="I2702" s="61">
        <v>25</v>
      </c>
      <c r="J2702" s="61">
        <v>6.1</v>
      </c>
      <c r="K2702" s="61">
        <v>9</v>
      </c>
      <c r="L2702" s="69">
        <f t="shared" si="519"/>
        <v>1.5249999999999999</v>
      </c>
      <c r="M2702" s="69">
        <f t="shared" si="520"/>
        <v>2.25</v>
      </c>
      <c r="N2702" s="56">
        <f>INDEX(Rate_Chart!$A$1:$AK$127,MATCH(Data!J2702,Rate_Chart!$A$1:$A$127,0),MATCH(Data!K2702,Rate_Chart!$A$1:$AK$1,0))</f>
        <v>50.935000000000002</v>
      </c>
      <c r="O2702" s="57">
        <f t="shared" si="521"/>
        <v>1273.375</v>
      </c>
      <c r="P2702" s="58">
        <f t="shared" si="522"/>
        <v>420.95041322314052</v>
      </c>
      <c r="Q2702" s="58">
        <f t="shared" si="523"/>
        <v>280.63360881542701</v>
      </c>
      <c r="R2702" s="66">
        <f t="shared" si="524"/>
        <v>22.284062500000001</v>
      </c>
      <c r="S2702" s="64">
        <f t="shared" si="525"/>
        <v>93.75</v>
      </c>
      <c r="T2702" s="66">
        <f t="shared" si="526"/>
        <v>1389.4090624999999</v>
      </c>
      <c r="U2702" s="68">
        <f t="shared" si="527"/>
        <v>55.576362499999995</v>
      </c>
      <c r="V2702" s="68">
        <f t="shared" si="528"/>
        <v>459.30878099173549</v>
      </c>
      <c r="W2702" s="68">
        <f t="shared" si="529"/>
        <v>306.20585399449033</v>
      </c>
    </row>
    <row r="2703" spans="1:23" x14ac:dyDescent="0.25">
      <c r="A2703" s="1" t="s">
        <v>910</v>
      </c>
      <c r="B2703" s="1" t="s">
        <v>395</v>
      </c>
      <c r="C2703" s="1" t="s">
        <v>589</v>
      </c>
      <c r="D2703" s="1" t="s">
        <v>591</v>
      </c>
      <c r="E2703" s="1" t="s">
        <v>361</v>
      </c>
      <c r="F2703" s="62" t="str">
        <f t="shared" si="530"/>
        <v>64513</v>
      </c>
      <c r="G2703" s="255">
        <v>10620044</v>
      </c>
      <c r="H2703" s="1" t="s">
        <v>386</v>
      </c>
      <c r="I2703" s="61">
        <v>32</v>
      </c>
      <c r="J2703" s="61">
        <v>3</v>
      </c>
      <c r="K2703" s="61">
        <v>8</v>
      </c>
      <c r="L2703" s="69">
        <f t="shared" ref="L2703:L2766" si="531">J2703*I2703/100</f>
        <v>0.96</v>
      </c>
      <c r="M2703" s="69">
        <f t="shared" ref="M2703:M2766" si="532">K2703*I2703/100</f>
        <v>2.56</v>
      </c>
      <c r="N2703" s="56">
        <f>INDEX(Rate_Chart!$A$1:$AK$127,MATCH(Data!J2703,Rate_Chart!$A$1:$A$127,0),MATCH(Data!K2703,Rate_Chart!$A$1:$AK$1,0))</f>
        <v>34.751112000000006</v>
      </c>
      <c r="O2703" s="57">
        <f t="shared" ref="O2703:O2766" si="533">N2703*I2703</f>
        <v>1112.0355840000002</v>
      </c>
      <c r="P2703" s="58">
        <f t="shared" ref="P2703:P2766" si="534">N2703/(J2703%+K2703%*2/3)</f>
        <v>417.01334400000002</v>
      </c>
      <c r="Q2703" s="58">
        <f t="shared" ref="Q2703:Q2766" si="535">P2703*2/3</f>
        <v>278.00889599999999</v>
      </c>
      <c r="R2703" s="66">
        <f t="shared" ref="R2703:R2766" si="536">O2703*1.75%</f>
        <v>19.460622720000007</v>
      </c>
      <c r="S2703" s="64">
        <f t="shared" ref="S2703:S2766" si="537">I2703*3.75</f>
        <v>120</v>
      </c>
      <c r="T2703" s="66">
        <f t="shared" ref="T2703:T2766" si="538">R2703+S2703+O2703</f>
        <v>1251.4962067200001</v>
      </c>
      <c r="U2703" s="68">
        <f t="shared" ref="U2703:U2766" si="539">T2703/I2703</f>
        <v>39.109256460000005</v>
      </c>
      <c r="V2703" s="68">
        <f t="shared" ref="V2703:V2766" si="540">U2703/(J2703%+K2703%*2/3)</f>
        <v>469.31107752000003</v>
      </c>
      <c r="W2703" s="68">
        <f t="shared" ref="W2703:W2766" si="541">V2703*2/3</f>
        <v>312.87405168000004</v>
      </c>
    </row>
    <row r="2704" spans="1:23" x14ac:dyDescent="0.25">
      <c r="A2704" s="1" t="s">
        <v>911</v>
      </c>
      <c r="B2704" s="1" t="s">
        <v>394</v>
      </c>
      <c r="C2704" s="1" t="s">
        <v>589</v>
      </c>
      <c r="D2704" s="1" t="s">
        <v>591</v>
      </c>
      <c r="E2704" s="1" t="s">
        <v>361</v>
      </c>
      <c r="F2704" s="62" t="str">
        <f t="shared" si="530"/>
        <v>64513</v>
      </c>
      <c r="G2704" s="255">
        <v>10620044</v>
      </c>
      <c r="H2704" s="1" t="s">
        <v>385</v>
      </c>
      <c r="I2704" s="61">
        <v>33</v>
      </c>
      <c r="J2704" s="61">
        <v>5.8</v>
      </c>
      <c r="K2704" s="61">
        <v>8.8000000000000007</v>
      </c>
      <c r="L2704" s="69">
        <f t="shared" si="531"/>
        <v>1.9140000000000001</v>
      </c>
      <c r="M2704" s="69">
        <f t="shared" si="532"/>
        <v>2.9040000000000004</v>
      </c>
      <c r="N2704" s="56">
        <f>INDEX(Rate_Chart!$A$1:$AK$127,MATCH(Data!J2704,Rate_Chart!$A$1:$A$127,0),MATCH(Data!K2704,Rate_Chart!$A$1:$AK$1,0))</f>
        <v>47.945700000000002</v>
      </c>
      <c r="O2704" s="57">
        <f t="shared" si="533"/>
        <v>1582.2081000000001</v>
      </c>
      <c r="P2704" s="58">
        <f t="shared" si="534"/>
        <v>410.96314285714288</v>
      </c>
      <c r="Q2704" s="58">
        <f t="shared" si="535"/>
        <v>273.97542857142861</v>
      </c>
      <c r="R2704" s="66">
        <f t="shared" si="536"/>
        <v>27.688641750000002</v>
      </c>
      <c r="S2704" s="64">
        <f t="shared" si="537"/>
        <v>123.75</v>
      </c>
      <c r="T2704" s="66">
        <f t="shared" si="538"/>
        <v>1733.64674175</v>
      </c>
      <c r="U2704" s="68">
        <f t="shared" si="539"/>
        <v>52.534749750000003</v>
      </c>
      <c r="V2704" s="68">
        <f t="shared" si="540"/>
        <v>450.29785500000003</v>
      </c>
      <c r="W2704" s="68">
        <f t="shared" si="541"/>
        <v>300.19857000000002</v>
      </c>
    </row>
    <row r="2705" spans="1:23" x14ac:dyDescent="0.25">
      <c r="A2705" s="1" t="s">
        <v>911</v>
      </c>
      <c r="B2705" s="1" t="s">
        <v>394</v>
      </c>
      <c r="C2705" s="1" t="s">
        <v>589</v>
      </c>
      <c r="D2705" s="1" t="s">
        <v>591</v>
      </c>
      <c r="E2705" s="1" t="s">
        <v>361</v>
      </c>
      <c r="F2705" s="62" t="str">
        <f t="shared" si="530"/>
        <v>64513</v>
      </c>
      <c r="G2705" s="255">
        <v>10620044</v>
      </c>
      <c r="H2705" s="1" t="s">
        <v>386</v>
      </c>
      <c r="I2705" s="61">
        <v>41</v>
      </c>
      <c r="J2705" s="61">
        <v>3.1</v>
      </c>
      <c r="K2705" s="61">
        <v>8.1</v>
      </c>
      <c r="L2705" s="69">
        <f t="shared" si="531"/>
        <v>1.2710000000000001</v>
      </c>
      <c r="M2705" s="69">
        <f t="shared" si="532"/>
        <v>3.3209999999999997</v>
      </c>
      <c r="N2705" s="56">
        <f>INDEX(Rate_Chart!$A$1:$AK$127,MATCH(Data!J2705,Rate_Chart!$A$1:$A$127,0),MATCH(Data!K2705,Rate_Chart!$A$1:$AK$1,0))</f>
        <v>35.446125899999998</v>
      </c>
      <c r="O2705" s="57">
        <f t="shared" si="533"/>
        <v>1453.2911618999999</v>
      </c>
      <c r="P2705" s="58">
        <f t="shared" si="534"/>
        <v>417.01324588235298</v>
      </c>
      <c r="Q2705" s="58">
        <f t="shared" si="535"/>
        <v>278.0088305882353</v>
      </c>
      <c r="R2705" s="66">
        <f t="shared" si="536"/>
        <v>25.432595333249999</v>
      </c>
      <c r="S2705" s="64">
        <f t="shared" si="537"/>
        <v>153.75</v>
      </c>
      <c r="T2705" s="66">
        <f t="shared" si="538"/>
        <v>1632.4737572332499</v>
      </c>
      <c r="U2705" s="68">
        <f t="shared" si="539"/>
        <v>39.816433103249999</v>
      </c>
      <c r="V2705" s="68">
        <f t="shared" si="540"/>
        <v>468.42862474411766</v>
      </c>
      <c r="W2705" s="68">
        <f t="shared" si="541"/>
        <v>312.28574982941177</v>
      </c>
    </row>
    <row r="2706" spans="1:23" x14ac:dyDescent="0.25">
      <c r="A2706" s="1" t="s">
        <v>911</v>
      </c>
      <c r="B2706" s="1" t="s">
        <v>395</v>
      </c>
      <c r="C2706" s="1" t="s">
        <v>589</v>
      </c>
      <c r="D2706" s="1" t="s">
        <v>591</v>
      </c>
      <c r="E2706" s="1" t="s">
        <v>361</v>
      </c>
      <c r="F2706" s="62" t="str">
        <f t="shared" si="530"/>
        <v>64513</v>
      </c>
      <c r="G2706" s="255">
        <v>10620044</v>
      </c>
      <c r="H2706" s="1" t="s">
        <v>385</v>
      </c>
      <c r="I2706" s="61">
        <v>25</v>
      </c>
      <c r="J2706" s="61">
        <v>6.4</v>
      </c>
      <c r="K2706" s="61">
        <v>9</v>
      </c>
      <c r="L2706" s="69">
        <f t="shared" si="531"/>
        <v>1.6</v>
      </c>
      <c r="M2706" s="69">
        <f t="shared" si="532"/>
        <v>2.25</v>
      </c>
      <c r="N2706" s="56">
        <f>INDEX(Rate_Chart!$A$1:$AK$127,MATCH(Data!J2706,Rate_Chart!$A$1:$A$127,0),MATCH(Data!K2706,Rate_Chart!$A$1:$AK$1,0))</f>
        <v>53.44</v>
      </c>
      <c r="O2706" s="57">
        <f t="shared" si="533"/>
        <v>1336</v>
      </c>
      <c r="P2706" s="58">
        <f t="shared" si="534"/>
        <v>430.96774193548384</v>
      </c>
      <c r="Q2706" s="58">
        <f t="shared" si="535"/>
        <v>287.31182795698925</v>
      </c>
      <c r="R2706" s="66">
        <f t="shared" si="536"/>
        <v>23.380000000000003</v>
      </c>
      <c r="S2706" s="64">
        <f t="shared" si="537"/>
        <v>93.75</v>
      </c>
      <c r="T2706" s="66">
        <f t="shared" si="538"/>
        <v>1453.13</v>
      </c>
      <c r="U2706" s="68">
        <f t="shared" si="539"/>
        <v>58.125200000000007</v>
      </c>
      <c r="V2706" s="68">
        <f t="shared" si="540"/>
        <v>468.75161290322586</v>
      </c>
      <c r="W2706" s="68">
        <f t="shared" si="541"/>
        <v>312.50107526881726</v>
      </c>
    </row>
    <row r="2707" spans="1:23" x14ac:dyDescent="0.25">
      <c r="A2707" s="1" t="s">
        <v>911</v>
      </c>
      <c r="B2707" s="1" t="s">
        <v>395</v>
      </c>
      <c r="C2707" s="1" t="s">
        <v>589</v>
      </c>
      <c r="D2707" s="1" t="s">
        <v>591</v>
      </c>
      <c r="E2707" s="1" t="s">
        <v>361</v>
      </c>
      <c r="F2707" s="62" t="str">
        <f t="shared" si="530"/>
        <v>64513</v>
      </c>
      <c r="G2707" s="255">
        <v>10620044</v>
      </c>
      <c r="H2707" s="1" t="s">
        <v>386</v>
      </c>
      <c r="I2707" s="61">
        <v>29</v>
      </c>
      <c r="J2707" s="61">
        <v>3.1</v>
      </c>
      <c r="K2707" s="61">
        <v>8</v>
      </c>
      <c r="L2707" s="69">
        <f t="shared" si="531"/>
        <v>0.89900000000000002</v>
      </c>
      <c r="M2707" s="69">
        <f t="shared" si="532"/>
        <v>2.3199999999999998</v>
      </c>
      <c r="N2707" s="56">
        <f>INDEX(Rate_Chart!$A$1:$AK$127,MATCH(Data!J2707,Rate_Chart!$A$1:$A$127,0),MATCH(Data!K2707,Rate_Chart!$A$1:$AK$1,0))</f>
        <v>35.168112000000008</v>
      </c>
      <c r="O2707" s="57">
        <f t="shared" si="533"/>
        <v>1019.8752480000003</v>
      </c>
      <c r="P2707" s="58">
        <f t="shared" si="534"/>
        <v>417.01318577075102</v>
      </c>
      <c r="Q2707" s="58">
        <f t="shared" si="535"/>
        <v>278.00879051383401</v>
      </c>
      <c r="R2707" s="66">
        <f t="shared" si="536"/>
        <v>17.847816840000007</v>
      </c>
      <c r="S2707" s="64">
        <f t="shared" si="537"/>
        <v>108.75</v>
      </c>
      <c r="T2707" s="66">
        <f t="shared" si="538"/>
        <v>1146.4730648400002</v>
      </c>
      <c r="U2707" s="68">
        <f t="shared" si="539"/>
        <v>39.533553960000006</v>
      </c>
      <c r="V2707" s="68">
        <f t="shared" si="540"/>
        <v>468.77731968379447</v>
      </c>
      <c r="W2707" s="68">
        <f t="shared" si="541"/>
        <v>312.51821312252963</v>
      </c>
    </row>
    <row r="2708" spans="1:23" x14ac:dyDescent="0.25">
      <c r="A2708" s="1" t="s">
        <v>912</v>
      </c>
      <c r="B2708" s="1" t="s">
        <v>394</v>
      </c>
      <c r="C2708" s="1" t="s">
        <v>589</v>
      </c>
      <c r="D2708" s="1" t="s">
        <v>591</v>
      </c>
      <c r="E2708" s="1" t="s">
        <v>361</v>
      </c>
      <c r="F2708" s="62" t="str">
        <f t="shared" si="530"/>
        <v>64513</v>
      </c>
      <c r="G2708" s="255">
        <v>10620044</v>
      </c>
      <c r="H2708" s="1" t="s">
        <v>386</v>
      </c>
      <c r="I2708" s="61">
        <v>67</v>
      </c>
      <c r="J2708" s="61">
        <v>4.3</v>
      </c>
      <c r="K2708" s="61">
        <v>8.1999999999999993</v>
      </c>
      <c r="L2708" s="69">
        <f t="shared" si="531"/>
        <v>2.8809999999999998</v>
      </c>
      <c r="M2708" s="69">
        <f t="shared" si="532"/>
        <v>5.4939999999999998</v>
      </c>
      <c r="N2708" s="56">
        <f>INDEX(Rate_Chart!$A$1:$AK$127,MATCH(Data!J2708,Rate_Chart!$A$1:$A$127,0),MATCH(Data!K2708,Rate_Chart!$A$1:$AK$1,0))</f>
        <v>40.728139799999994</v>
      </c>
      <c r="O2708" s="57">
        <f t="shared" si="533"/>
        <v>2728.7853665999996</v>
      </c>
      <c r="P2708" s="58">
        <f t="shared" si="534"/>
        <v>417.01167030716726</v>
      </c>
      <c r="Q2708" s="58">
        <f t="shared" si="535"/>
        <v>278.00778020477816</v>
      </c>
      <c r="R2708" s="66">
        <f t="shared" si="536"/>
        <v>47.753743915499996</v>
      </c>
      <c r="S2708" s="64">
        <f t="shared" si="537"/>
        <v>251.25</v>
      </c>
      <c r="T2708" s="66">
        <f t="shared" si="538"/>
        <v>3027.7891105154995</v>
      </c>
      <c r="U2708" s="68">
        <f t="shared" si="539"/>
        <v>45.190882246499996</v>
      </c>
      <c r="V2708" s="68">
        <f t="shared" si="540"/>
        <v>462.70527897440275</v>
      </c>
      <c r="W2708" s="68">
        <f t="shared" si="541"/>
        <v>308.47018598293516</v>
      </c>
    </row>
    <row r="2709" spans="1:23" x14ac:dyDescent="0.25">
      <c r="A2709" s="1" t="s">
        <v>912</v>
      </c>
      <c r="B2709" s="1" t="s">
        <v>395</v>
      </c>
      <c r="C2709" s="1" t="s">
        <v>589</v>
      </c>
      <c r="D2709" s="1" t="s">
        <v>591</v>
      </c>
      <c r="E2709" s="1" t="s">
        <v>361</v>
      </c>
      <c r="F2709" s="62" t="str">
        <f t="shared" si="530"/>
        <v>64513</v>
      </c>
      <c r="G2709" s="255">
        <v>10620044</v>
      </c>
      <c r="H2709" s="1" t="s">
        <v>385</v>
      </c>
      <c r="I2709" s="61">
        <v>25</v>
      </c>
      <c r="J2709" s="61">
        <v>5.9</v>
      </c>
      <c r="K2709" s="61">
        <v>9</v>
      </c>
      <c r="L2709" s="69">
        <f t="shared" si="531"/>
        <v>1.4750000000000001</v>
      </c>
      <c r="M2709" s="69">
        <f t="shared" si="532"/>
        <v>2.25</v>
      </c>
      <c r="N2709" s="56">
        <f>INDEX(Rate_Chart!$A$1:$AK$127,MATCH(Data!J2709,Rate_Chart!$A$1:$A$127,0),MATCH(Data!K2709,Rate_Chart!$A$1:$AK$1,0))</f>
        <v>49.265000000000001</v>
      </c>
      <c r="O2709" s="57">
        <f t="shared" si="533"/>
        <v>1231.625</v>
      </c>
      <c r="P2709" s="58">
        <f t="shared" si="534"/>
        <v>413.99159663865549</v>
      </c>
      <c r="Q2709" s="58">
        <f t="shared" si="535"/>
        <v>275.99439775910366</v>
      </c>
      <c r="R2709" s="66">
        <f t="shared" si="536"/>
        <v>21.553437500000001</v>
      </c>
      <c r="S2709" s="64">
        <f t="shared" si="537"/>
        <v>93.75</v>
      </c>
      <c r="T2709" s="66">
        <f t="shared" si="538"/>
        <v>1346.9284375</v>
      </c>
      <c r="U2709" s="68">
        <f t="shared" si="539"/>
        <v>53.877137499999996</v>
      </c>
      <c r="V2709" s="68">
        <f t="shared" si="540"/>
        <v>452.74905462184876</v>
      </c>
      <c r="W2709" s="68">
        <f t="shared" si="541"/>
        <v>301.83270308123252</v>
      </c>
    </row>
    <row r="2710" spans="1:23" x14ac:dyDescent="0.25">
      <c r="A2710" s="1" t="s">
        <v>912</v>
      </c>
      <c r="B2710" s="1" t="s">
        <v>395</v>
      </c>
      <c r="C2710" s="1" t="s">
        <v>589</v>
      </c>
      <c r="D2710" s="1" t="s">
        <v>591</v>
      </c>
      <c r="E2710" s="1" t="s">
        <v>361</v>
      </c>
      <c r="F2710" s="62" t="str">
        <f t="shared" si="530"/>
        <v>64513</v>
      </c>
      <c r="G2710" s="255">
        <v>10620044</v>
      </c>
      <c r="H2710" s="1" t="s">
        <v>386</v>
      </c>
      <c r="I2710" s="61">
        <v>36</v>
      </c>
      <c r="J2710" s="61">
        <v>3</v>
      </c>
      <c r="K2710" s="61">
        <v>8</v>
      </c>
      <c r="L2710" s="69">
        <f t="shared" si="531"/>
        <v>1.08</v>
      </c>
      <c r="M2710" s="69">
        <f t="shared" si="532"/>
        <v>2.88</v>
      </c>
      <c r="N2710" s="56">
        <f>INDEX(Rate_Chart!$A$1:$AK$127,MATCH(Data!J2710,Rate_Chart!$A$1:$A$127,0),MATCH(Data!K2710,Rate_Chart!$A$1:$AK$1,0))</f>
        <v>34.751112000000006</v>
      </c>
      <c r="O2710" s="57">
        <f t="shared" si="533"/>
        <v>1251.0400320000003</v>
      </c>
      <c r="P2710" s="58">
        <f t="shared" si="534"/>
        <v>417.01334400000002</v>
      </c>
      <c r="Q2710" s="58">
        <f t="shared" si="535"/>
        <v>278.00889599999999</v>
      </c>
      <c r="R2710" s="66">
        <f t="shared" si="536"/>
        <v>21.893200560000007</v>
      </c>
      <c r="S2710" s="64">
        <f t="shared" si="537"/>
        <v>135</v>
      </c>
      <c r="T2710" s="66">
        <f t="shared" si="538"/>
        <v>1407.9332325600003</v>
      </c>
      <c r="U2710" s="68">
        <f t="shared" si="539"/>
        <v>39.109256460000012</v>
      </c>
      <c r="V2710" s="68">
        <f t="shared" si="540"/>
        <v>469.31107752000008</v>
      </c>
      <c r="W2710" s="68">
        <f t="shared" si="541"/>
        <v>312.87405168000004</v>
      </c>
    </row>
    <row r="2711" spans="1:23" x14ac:dyDescent="0.25">
      <c r="A2711" s="1" t="s">
        <v>913</v>
      </c>
      <c r="B2711" s="1" t="s">
        <v>394</v>
      </c>
      <c r="C2711" s="1" t="s">
        <v>589</v>
      </c>
      <c r="D2711" s="1" t="s">
        <v>591</v>
      </c>
      <c r="E2711" s="1" t="s">
        <v>361</v>
      </c>
      <c r="F2711" s="62" t="str">
        <f t="shared" si="530"/>
        <v>64513</v>
      </c>
      <c r="G2711" s="255">
        <v>10620044</v>
      </c>
      <c r="H2711" s="1" t="s">
        <v>385</v>
      </c>
      <c r="I2711" s="61">
        <v>34</v>
      </c>
      <c r="J2711" s="61">
        <v>5.8</v>
      </c>
      <c r="K2711" s="61">
        <v>8.8000000000000007</v>
      </c>
      <c r="L2711" s="69">
        <f t="shared" si="531"/>
        <v>1.972</v>
      </c>
      <c r="M2711" s="69">
        <f t="shared" si="532"/>
        <v>2.9920000000000004</v>
      </c>
      <c r="N2711" s="56">
        <f>INDEX(Rate_Chart!$A$1:$AK$127,MATCH(Data!J2711,Rate_Chart!$A$1:$A$127,0),MATCH(Data!K2711,Rate_Chart!$A$1:$AK$1,0))</f>
        <v>47.945700000000002</v>
      </c>
      <c r="O2711" s="57">
        <f t="shared" si="533"/>
        <v>1630.1538</v>
      </c>
      <c r="P2711" s="58">
        <f t="shared" si="534"/>
        <v>410.96314285714288</v>
      </c>
      <c r="Q2711" s="58">
        <f t="shared" si="535"/>
        <v>273.97542857142861</v>
      </c>
      <c r="R2711" s="66">
        <f t="shared" si="536"/>
        <v>28.527691500000003</v>
      </c>
      <c r="S2711" s="64">
        <f t="shared" si="537"/>
        <v>127.5</v>
      </c>
      <c r="T2711" s="66">
        <f t="shared" si="538"/>
        <v>1786.1814915</v>
      </c>
      <c r="U2711" s="68">
        <f t="shared" si="539"/>
        <v>52.534749750000003</v>
      </c>
      <c r="V2711" s="68">
        <f t="shared" si="540"/>
        <v>450.29785500000003</v>
      </c>
      <c r="W2711" s="68">
        <f t="shared" si="541"/>
        <v>300.19857000000002</v>
      </c>
    </row>
    <row r="2712" spans="1:23" x14ac:dyDescent="0.25">
      <c r="A2712" s="1" t="s">
        <v>913</v>
      </c>
      <c r="B2712" s="1" t="s">
        <v>394</v>
      </c>
      <c r="C2712" s="1" t="s">
        <v>589</v>
      </c>
      <c r="D2712" s="1" t="s">
        <v>591</v>
      </c>
      <c r="E2712" s="1" t="s">
        <v>361</v>
      </c>
      <c r="F2712" s="62" t="str">
        <f t="shared" si="530"/>
        <v>64513</v>
      </c>
      <c r="G2712" s="255">
        <v>10620044</v>
      </c>
      <c r="H2712" s="1" t="s">
        <v>386</v>
      </c>
      <c r="I2712" s="61">
        <v>40</v>
      </c>
      <c r="J2712" s="61">
        <v>3.4</v>
      </c>
      <c r="K2712" s="61">
        <v>8</v>
      </c>
      <c r="L2712" s="69">
        <f t="shared" si="531"/>
        <v>1.36</v>
      </c>
      <c r="M2712" s="69">
        <f t="shared" si="532"/>
        <v>3.2</v>
      </c>
      <c r="N2712" s="56">
        <f>INDEX(Rate_Chart!$A$1:$AK$127,MATCH(Data!J2712,Rate_Chart!$A$1:$A$127,0),MATCH(Data!K2712,Rate_Chart!$A$1:$AK$1,0))</f>
        <v>36.419112000000005</v>
      </c>
      <c r="O2712" s="57">
        <f t="shared" si="533"/>
        <v>1456.7644800000003</v>
      </c>
      <c r="P2712" s="58">
        <f t="shared" si="534"/>
        <v>417.01273282442747</v>
      </c>
      <c r="Q2712" s="58">
        <f t="shared" si="535"/>
        <v>278.00848854961833</v>
      </c>
      <c r="R2712" s="66">
        <f t="shared" si="536"/>
        <v>25.493378400000008</v>
      </c>
      <c r="S2712" s="64">
        <f t="shared" si="537"/>
        <v>150</v>
      </c>
      <c r="T2712" s="66">
        <f t="shared" si="538"/>
        <v>1632.2578584000003</v>
      </c>
      <c r="U2712" s="68">
        <f t="shared" si="539"/>
        <v>40.806446460000004</v>
      </c>
      <c r="V2712" s="68">
        <f t="shared" si="540"/>
        <v>467.24938694656487</v>
      </c>
      <c r="W2712" s="68">
        <f t="shared" si="541"/>
        <v>311.49959129770991</v>
      </c>
    </row>
    <row r="2713" spans="1:23" x14ac:dyDescent="0.25">
      <c r="A2713" s="1" t="s">
        <v>913</v>
      </c>
      <c r="B2713" s="1" t="s">
        <v>395</v>
      </c>
      <c r="C2713" s="1" t="s">
        <v>589</v>
      </c>
      <c r="D2713" s="1" t="s">
        <v>591</v>
      </c>
      <c r="E2713" s="1" t="s">
        <v>361</v>
      </c>
      <c r="F2713" s="62" t="str">
        <f t="shared" si="530"/>
        <v>64513</v>
      </c>
      <c r="G2713" s="255">
        <v>10620044</v>
      </c>
      <c r="H2713" s="1" t="s">
        <v>385</v>
      </c>
      <c r="I2713" s="61">
        <v>24</v>
      </c>
      <c r="J2713" s="61">
        <v>5.8</v>
      </c>
      <c r="K2713" s="61">
        <v>9</v>
      </c>
      <c r="L2713" s="69">
        <f t="shared" si="531"/>
        <v>1.3919999999999999</v>
      </c>
      <c r="M2713" s="69">
        <f t="shared" si="532"/>
        <v>2.16</v>
      </c>
      <c r="N2713" s="56">
        <f>INDEX(Rate_Chart!$A$1:$AK$127,MATCH(Data!J2713,Rate_Chart!$A$1:$A$127,0),MATCH(Data!K2713,Rate_Chart!$A$1:$AK$1,0))</f>
        <v>48.43</v>
      </c>
      <c r="O2713" s="57">
        <f t="shared" si="533"/>
        <v>1162.32</v>
      </c>
      <c r="P2713" s="58">
        <f t="shared" si="534"/>
        <v>410.42372881355936</v>
      </c>
      <c r="Q2713" s="58">
        <f t="shared" si="535"/>
        <v>273.61581920903956</v>
      </c>
      <c r="R2713" s="66">
        <f t="shared" si="536"/>
        <v>20.340600000000002</v>
      </c>
      <c r="S2713" s="64">
        <f t="shared" si="537"/>
        <v>90</v>
      </c>
      <c r="T2713" s="66">
        <f t="shared" si="538"/>
        <v>1272.6605999999999</v>
      </c>
      <c r="U2713" s="68">
        <f t="shared" si="539"/>
        <v>53.027524999999997</v>
      </c>
      <c r="V2713" s="68">
        <f t="shared" si="540"/>
        <v>449.38580508474575</v>
      </c>
      <c r="W2713" s="68">
        <f t="shared" si="541"/>
        <v>299.59053672316384</v>
      </c>
    </row>
    <row r="2714" spans="1:23" x14ac:dyDescent="0.25">
      <c r="A2714" s="1" t="s">
        <v>913</v>
      </c>
      <c r="B2714" s="1" t="s">
        <v>395</v>
      </c>
      <c r="C2714" s="1" t="s">
        <v>589</v>
      </c>
      <c r="D2714" s="1" t="s">
        <v>591</v>
      </c>
      <c r="E2714" s="1" t="s">
        <v>361</v>
      </c>
      <c r="F2714" s="62" t="str">
        <f t="shared" si="530"/>
        <v>64513</v>
      </c>
      <c r="G2714" s="255">
        <v>10620044</v>
      </c>
      <c r="H2714" s="1" t="s">
        <v>386</v>
      </c>
      <c r="I2714" s="61">
        <v>36</v>
      </c>
      <c r="J2714" s="61">
        <v>3.2</v>
      </c>
      <c r="K2714" s="61">
        <v>8.1</v>
      </c>
      <c r="L2714" s="69">
        <f t="shared" si="531"/>
        <v>1.1520000000000001</v>
      </c>
      <c r="M2714" s="69">
        <f t="shared" si="532"/>
        <v>2.9159999999999995</v>
      </c>
      <c r="N2714" s="56">
        <f>INDEX(Rate_Chart!$A$1:$AK$127,MATCH(Data!J2714,Rate_Chart!$A$1:$A$127,0),MATCH(Data!K2714,Rate_Chart!$A$1:$AK$1,0))</f>
        <v>35.8631259</v>
      </c>
      <c r="O2714" s="57">
        <f t="shared" si="533"/>
        <v>1291.0725324</v>
      </c>
      <c r="P2714" s="58">
        <f t="shared" si="534"/>
        <v>417.01309186046512</v>
      </c>
      <c r="Q2714" s="58">
        <f t="shared" si="535"/>
        <v>278.00872790697673</v>
      </c>
      <c r="R2714" s="66">
        <f t="shared" si="536"/>
        <v>22.593769317000003</v>
      </c>
      <c r="S2714" s="64">
        <f t="shared" si="537"/>
        <v>135</v>
      </c>
      <c r="T2714" s="66">
        <f t="shared" si="538"/>
        <v>1448.6663017169999</v>
      </c>
      <c r="U2714" s="68">
        <f t="shared" si="539"/>
        <v>40.24073060325</v>
      </c>
      <c r="V2714" s="68">
        <f t="shared" si="540"/>
        <v>467.91547213081401</v>
      </c>
      <c r="W2714" s="68">
        <f t="shared" si="541"/>
        <v>311.94364808720934</v>
      </c>
    </row>
    <row r="2715" spans="1:23" x14ac:dyDescent="0.25">
      <c r="A2715" s="1" t="s">
        <v>914</v>
      </c>
      <c r="B2715" s="1" t="s">
        <v>394</v>
      </c>
      <c r="C2715" s="1" t="s">
        <v>589</v>
      </c>
      <c r="D2715" s="1" t="s">
        <v>591</v>
      </c>
      <c r="E2715" s="1" t="s">
        <v>361</v>
      </c>
      <c r="F2715" s="62" t="str">
        <f t="shared" si="530"/>
        <v>64513</v>
      </c>
      <c r="G2715" s="255">
        <v>10620044</v>
      </c>
      <c r="H2715" s="1" t="s">
        <v>385</v>
      </c>
      <c r="I2715" s="61">
        <v>32</v>
      </c>
      <c r="J2715" s="61">
        <v>5.5</v>
      </c>
      <c r="K2715" s="61">
        <v>8.5</v>
      </c>
      <c r="L2715" s="69">
        <f t="shared" si="531"/>
        <v>1.76</v>
      </c>
      <c r="M2715" s="69">
        <f t="shared" si="532"/>
        <v>2.72</v>
      </c>
      <c r="N2715" s="56">
        <f>INDEX(Rate_Chart!$A$1:$AK$127,MATCH(Data!J2715,Rate_Chart!$A$1:$A$127,0),MATCH(Data!K2715,Rate_Chart!$A$1:$AK$1,0))</f>
        <v>46.566181499999999</v>
      </c>
      <c r="O2715" s="57">
        <f t="shared" si="533"/>
        <v>1490.117808</v>
      </c>
      <c r="P2715" s="58">
        <f t="shared" si="534"/>
        <v>417.01058059701495</v>
      </c>
      <c r="Q2715" s="58">
        <f t="shared" si="535"/>
        <v>278.00705373134332</v>
      </c>
      <c r="R2715" s="66">
        <f t="shared" si="536"/>
        <v>26.07706164</v>
      </c>
      <c r="S2715" s="64">
        <f t="shared" si="537"/>
        <v>120</v>
      </c>
      <c r="T2715" s="66">
        <f t="shared" si="538"/>
        <v>1636.19486964</v>
      </c>
      <c r="U2715" s="68">
        <f t="shared" si="539"/>
        <v>51.131089676249999</v>
      </c>
      <c r="V2715" s="68">
        <f t="shared" si="540"/>
        <v>457.89035530970148</v>
      </c>
      <c r="W2715" s="68">
        <f t="shared" si="541"/>
        <v>305.26023687313432</v>
      </c>
    </row>
    <row r="2716" spans="1:23" x14ac:dyDescent="0.25">
      <c r="A2716" s="1" t="s">
        <v>914</v>
      </c>
      <c r="B2716" s="1" t="s">
        <v>394</v>
      </c>
      <c r="C2716" s="1" t="s">
        <v>589</v>
      </c>
      <c r="D2716" s="1" t="s">
        <v>591</v>
      </c>
      <c r="E2716" s="1" t="s">
        <v>361</v>
      </c>
      <c r="F2716" s="62" t="str">
        <f t="shared" si="530"/>
        <v>64513</v>
      </c>
      <c r="G2716" s="255">
        <v>10620044</v>
      </c>
      <c r="H2716" s="1" t="s">
        <v>386</v>
      </c>
      <c r="I2716" s="61">
        <v>40</v>
      </c>
      <c r="J2716" s="61">
        <v>3.5</v>
      </c>
      <c r="K2716" s="61">
        <v>8</v>
      </c>
      <c r="L2716" s="69">
        <f t="shared" si="531"/>
        <v>1.4</v>
      </c>
      <c r="M2716" s="69">
        <f t="shared" si="532"/>
        <v>3.2</v>
      </c>
      <c r="N2716" s="56">
        <f>INDEX(Rate_Chart!$A$1:$AK$127,MATCH(Data!J2716,Rate_Chart!$A$1:$A$127,0),MATCH(Data!K2716,Rate_Chart!$A$1:$AK$1,0))</f>
        <v>36.836112000000007</v>
      </c>
      <c r="O2716" s="57">
        <f t="shared" si="533"/>
        <v>1473.4444800000003</v>
      </c>
      <c r="P2716" s="58">
        <f t="shared" si="534"/>
        <v>417.01258867924531</v>
      </c>
      <c r="Q2716" s="58">
        <f t="shared" si="535"/>
        <v>278.00839245283021</v>
      </c>
      <c r="R2716" s="66">
        <f t="shared" si="536"/>
        <v>25.78527840000001</v>
      </c>
      <c r="S2716" s="64">
        <f t="shared" si="537"/>
        <v>150</v>
      </c>
      <c r="T2716" s="66">
        <f t="shared" si="538"/>
        <v>1649.2297584000003</v>
      </c>
      <c r="U2716" s="68">
        <f t="shared" si="539"/>
        <v>41.230743960000005</v>
      </c>
      <c r="V2716" s="68">
        <f t="shared" si="540"/>
        <v>466.76313916981132</v>
      </c>
      <c r="W2716" s="68">
        <f t="shared" si="541"/>
        <v>311.17542611320755</v>
      </c>
    </row>
    <row r="2717" spans="1:23" x14ac:dyDescent="0.25">
      <c r="A2717" s="1" t="s">
        <v>914</v>
      </c>
      <c r="B2717" s="1" t="s">
        <v>395</v>
      </c>
      <c r="C2717" s="1" t="s">
        <v>589</v>
      </c>
      <c r="D2717" s="1" t="s">
        <v>591</v>
      </c>
      <c r="E2717" s="1" t="s">
        <v>361</v>
      </c>
      <c r="F2717" s="62" t="str">
        <f t="shared" si="530"/>
        <v>64513</v>
      </c>
      <c r="G2717" s="255">
        <v>10620044</v>
      </c>
      <c r="H2717" s="1" t="s">
        <v>385</v>
      </c>
      <c r="I2717" s="61">
        <v>28</v>
      </c>
      <c r="J2717" s="61">
        <v>6.2</v>
      </c>
      <c r="K2717" s="61">
        <v>8.8000000000000007</v>
      </c>
      <c r="L2717" s="69">
        <f t="shared" si="531"/>
        <v>1.736</v>
      </c>
      <c r="M2717" s="69">
        <f t="shared" si="532"/>
        <v>2.4640000000000004</v>
      </c>
      <c r="N2717" s="56">
        <f>INDEX(Rate_Chart!$A$1:$AK$127,MATCH(Data!J2717,Rate_Chart!$A$1:$A$127,0),MATCH(Data!K2717,Rate_Chart!$A$1:$AK$1,0))</f>
        <v>51.252300000000005</v>
      </c>
      <c r="O2717" s="57">
        <f t="shared" si="533"/>
        <v>1435.0644000000002</v>
      </c>
      <c r="P2717" s="58">
        <f t="shared" si="534"/>
        <v>424.74281767955802</v>
      </c>
      <c r="Q2717" s="58">
        <f t="shared" si="535"/>
        <v>283.1618784530387</v>
      </c>
      <c r="R2717" s="66">
        <f t="shared" si="536"/>
        <v>25.113627000000005</v>
      </c>
      <c r="S2717" s="64">
        <f t="shared" si="537"/>
        <v>105</v>
      </c>
      <c r="T2717" s="66">
        <f t="shared" si="538"/>
        <v>1565.1780270000002</v>
      </c>
      <c r="U2717" s="68">
        <f t="shared" si="539"/>
        <v>55.899215250000005</v>
      </c>
      <c r="V2717" s="68">
        <f t="shared" si="540"/>
        <v>463.25316505524864</v>
      </c>
      <c r="W2717" s="68">
        <f t="shared" si="541"/>
        <v>308.83544337016576</v>
      </c>
    </row>
    <row r="2718" spans="1:23" x14ac:dyDescent="0.25">
      <c r="A2718" s="1" t="s">
        <v>914</v>
      </c>
      <c r="B2718" s="1" t="s">
        <v>395</v>
      </c>
      <c r="C2718" s="1" t="s">
        <v>589</v>
      </c>
      <c r="D2718" s="1" t="s">
        <v>591</v>
      </c>
      <c r="E2718" s="1" t="s">
        <v>361</v>
      </c>
      <c r="F2718" s="62" t="str">
        <f t="shared" si="530"/>
        <v>64513</v>
      </c>
      <c r="G2718" s="255">
        <v>10620044</v>
      </c>
      <c r="H2718" s="1" t="s">
        <v>386</v>
      </c>
      <c r="I2718" s="61">
        <v>30</v>
      </c>
      <c r="J2718" s="61">
        <v>3</v>
      </c>
      <c r="K2718" s="61">
        <v>8</v>
      </c>
      <c r="L2718" s="69">
        <f t="shared" si="531"/>
        <v>0.9</v>
      </c>
      <c r="M2718" s="69">
        <f t="shared" si="532"/>
        <v>2.4</v>
      </c>
      <c r="N2718" s="56">
        <f>INDEX(Rate_Chart!$A$1:$AK$127,MATCH(Data!J2718,Rate_Chart!$A$1:$A$127,0),MATCH(Data!K2718,Rate_Chart!$A$1:$AK$1,0))</f>
        <v>34.751112000000006</v>
      </c>
      <c r="O2718" s="57">
        <f t="shared" si="533"/>
        <v>1042.5333600000001</v>
      </c>
      <c r="P2718" s="58">
        <f t="shared" si="534"/>
        <v>417.01334400000002</v>
      </c>
      <c r="Q2718" s="58">
        <f t="shared" si="535"/>
        <v>278.00889599999999</v>
      </c>
      <c r="R2718" s="66">
        <f t="shared" si="536"/>
        <v>18.244333800000003</v>
      </c>
      <c r="S2718" s="64">
        <f t="shared" si="537"/>
        <v>112.5</v>
      </c>
      <c r="T2718" s="66">
        <f t="shared" si="538"/>
        <v>1173.2776938000002</v>
      </c>
      <c r="U2718" s="68">
        <f t="shared" si="539"/>
        <v>39.109256460000005</v>
      </c>
      <c r="V2718" s="68">
        <f t="shared" si="540"/>
        <v>469.31107752000003</v>
      </c>
      <c r="W2718" s="68">
        <f t="shared" si="541"/>
        <v>312.87405168000004</v>
      </c>
    </row>
    <row r="2719" spans="1:23" x14ac:dyDescent="0.25">
      <c r="A2719" s="1" t="s">
        <v>915</v>
      </c>
      <c r="B2719" s="1" t="s">
        <v>394</v>
      </c>
      <c r="C2719" s="1" t="s">
        <v>589</v>
      </c>
      <c r="D2719" s="1" t="s">
        <v>591</v>
      </c>
      <c r="E2719" s="1" t="s">
        <v>361</v>
      </c>
      <c r="F2719" s="62" t="str">
        <f t="shared" si="530"/>
        <v>64513</v>
      </c>
      <c r="G2719" s="255">
        <v>10620044</v>
      </c>
      <c r="H2719" s="1" t="s">
        <v>385</v>
      </c>
      <c r="I2719" s="61">
        <v>29</v>
      </c>
      <c r="J2719" s="61">
        <v>5.5</v>
      </c>
      <c r="K2719" s="61">
        <v>8.6</v>
      </c>
      <c r="L2719" s="69">
        <f t="shared" si="531"/>
        <v>1.595</v>
      </c>
      <c r="M2719" s="69">
        <f t="shared" si="532"/>
        <v>2.4939999999999998</v>
      </c>
      <c r="N2719" s="56">
        <f>INDEX(Rate_Chart!$A$1:$AK$127,MATCH(Data!J2719,Rate_Chart!$A$1:$A$127,0),MATCH(Data!K2719,Rate_Chart!$A$1:$AK$1,0))</f>
        <v>46.566181499999999</v>
      </c>
      <c r="O2719" s="57">
        <f t="shared" si="533"/>
        <v>1350.4192634999999</v>
      </c>
      <c r="P2719" s="58">
        <f t="shared" si="534"/>
        <v>414.53574035608312</v>
      </c>
      <c r="Q2719" s="58">
        <f t="shared" si="535"/>
        <v>276.35716023738877</v>
      </c>
      <c r="R2719" s="66">
        <f t="shared" si="536"/>
        <v>23.632337111250003</v>
      </c>
      <c r="S2719" s="64">
        <f t="shared" si="537"/>
        <v>108.75</v>
      </c>
      <c r="T2719" s="66">
        <f t="shared" si="538"/>
        <v>1482.80160061125</v>
      </c>
      <c r="U2719" s="68">
        <f t="shared" si="539"/>
        <v>51.131089676249999</v>
      </c>
      <c r="V2719" s="68">
        <f t="shared" si="540"/>
        <v>455.17290512982197</v>
      </c>
      <c r="W2719" s="68">
        <f t="shared" si="541"/>
        <v>303.44860341988129</v>
      </c>
    </row>
    <row r="2720" spans="1:23" x14ac:dyDescent="0.25">
      <c r="A2720" s="1" t="s">
        <v>915</v>
      </c>
      <c r="B2720" s="1" t="s">
        <v>394</v>
      </c>
      <c r="C2720" s="1" t="s">
        <v>589</v>
      </c>
      <c r="D2720" s="1" t="s">
        <v>591</v>
      </c>
      <c r="E2720" s="1" t="s">
        <v>361</v>
      </c>
      <c r="F2720" s="62" t="str">
        <f t="shared" si="530"/>
        <v>64513</v>
      </c>
      <c r="G2720" s="255">
        <v>10620044</v>
      </c>
      <c r="H2720" s="1" t="s">
        <v>386</v>
      </c>
      <c r="I2720" s="61">
        <v>41</v>
      </c>
      <c r="J2720" s="61">
        <v>3.4</v>
      </c>
      <c r="K2720" s="61">
        <v>8</v>
      </c>
      <c r="L2720" s="69">
        <f t="shared" si="531"/>
        <v>1.3940000000000001</v>
      </c>
      <c r="M2720" s="69">
        <f t="shared" si="532"/>
        <v>3.28</v>
      </c>
      <c r="N2720" s="56">
        <f>INDEX(Rate_Chart!$A$1:$AK$127,MATCH(Data!J2720,Rate_Chart!$A$1:$A$127,0),MATCH(Data!K2720,Rate_Chart!$A$1:$AK$1,0))</f>
        <v>36.419112000000005</v>
      </c>
      <c r="O2720" s="57">
        <f t="shared" si="533"/>
        <v>1493.1835920000003</v>
      </c>
      <c r="P2720" s="58">
        <f t="shared" si="534"/>
        <v>417.01273282442747</v>
      </c>
      <c r="Q2720" s="58">
        <f t="shared" si="535"/>
        <v>278.00848854961833</v>
      </c>
      <c r="R2720" s="66">
        <f t="shared" si="536"/>
        <v>26.13071286000001</v>
      </c>
      <c r="S2720" s="64">
        <f t="shared" si="537"/>
        <v>153.75</v>
      </c>
      <c r="T2720" s="66">
        <f t="shared" si="538"/>
        <v>1673.0643048600004</v>
      </c>
      <c r="U2720" s="68">
        <f t="shared" si="539"/>
        <v>40.806446460000011</v>
      </c>
      <c r="V2720" s="68">
        <f t="shared" si="540"/>
        <v>467.24938694656493</v>
      </c>
      <c r="W2720" s="68">
        <f t="shared" si="541"/>
        <v>311.49959129770997</v>
      </c>
    </row>
    <row r="2721" spans="1:23" x14ac:dyDescent="0.25">
      <c r="A2721" s="1" t="s">
        <v>915</v>
      </c>
      <c r="B2721" s="1" t="s">
        <v>395</v>
      </c>
      <c r="C2721" s="1" t="s">
        <v>589</v>
      </c>
      <c r="D2721" s="1" t="s">
        <v>591</v>
      </c>
      <c r="E2721" s="1" t="s">
        <v>361</v>
      </c>
      <c r="F2721" s="62" t="str">
        <f t="shared" si="530"/>
        <v>64513</v>
      </c>
      <c r="G2721" s="255">
        <v>10620044</v>
      </c>
      <c r="H2721" s="1" t="s">
        <v>385</v>
      </c>
      <c r="I2721" s="61">
        <v>26</v>
      </c>
      <c r="J2721" s="61">
        <v>5.7</v>
      </c>
      <c r="K2721" s="61">
        <v>9</v>
      </c>
      <c r="L2721" s="69">
        <f t="shared" si="531"/>
        <v>1.4820000000000002</v>
      </c>
      <c r="M2721" s="69">
        <f t="shared" si="532"/>
        <v>2.34</v>
      </c>
      <c r="N2721" s="56">
        <f>INDEX(Rate_Chart!$A$1:$AK$127,MATCH(Data!J2721,Rate_Chart!$A$1:$A$127,0),MATCH(Data!K2721,Rate_Chart!$A$1:$AK$1,0))</f>
        <v>47.594999999999999</v>
      </c>
      <c r="O2721" s="57">
        <f t="shared" si="533"/>
        <v>1237.47</v>
      </c>
      <c r="P2721" s="58">
        <f t="shared" si="534"/>
        <v>406.79487179487182</v>
      </c>
      <c r="Q2721" s="58">
        <f t="shared" si="535"/>
        <v>271.19658119658123</v>
      </c>
      <c r="R2721" s="66">
        <f t="shared" si="536"/>
        <v>21.655725000000004</v>
      </c>
      <c r="S2721" s="64">
        <f t="shared" si="537"/>
        <v>97.5</v>
      </c>
      <c r="T2721" s="66">
        <f t="shared" si="538"/>
        <v>1356.6257250000001</v>
      </c>
      <c r="U2721" s="68">
        <f t="shared" si="539"/>
        <v>52.177912500000005</v>
      </c>
      <c r="V2721" s="68">
        <f t="shared" si="540"/>
        <v>445.96506410256416</v>
      </c>
      <c r="W2721" s="68">
        <f t="shared" si="541"/>
        <v>297.31004273504277</v>
      </c>
    </row>
    <row r="2722" spans="1:23" x14ac:dyDescent="0.25">
      <c r="A2722" s="1" t="s">
        <v>915</v>
      </c>
      <c r="B2722" s="1" t="s">
        <v>395</v>
      </c>
      <c r="C2722" s="1" t="s">
        <v>589</v>
      </c>
      <c r="D2722" s="1" t="s">
        <v>591</v>
      </c>
      <c r="E2722" s="1" t="s">
        <v>361</v>
      </c>
      <c r="F2722" s="62" t="str">
        <f t="shared" si="530"/>
        <v>64513</v>
      </c>
      <c r="G2722" s="255">
        <v>10620044</v>
      </c>
      <c r="H2722" s="1" t="s">
        <v>386</v>
      </c>
      <c r="I2722" s="61">
        <v>31</v>
      </c>
      <c r="J2722" s="61">
        <v>3</v>
      </c>
      <c r="K2722" s="61">
        <v>8.1999999999999993</v>
      </c>
      <c r="L2722" s="69">
        <f t="shared" si="531"/>
        <v>0.93</v>
      </c>
      <c r="M2722" s="69">
        <f t="shared" si="532"/>
        <v>2.5419999999999998</v>
      </c>
      <c r="N2722" s="56">
        <f>INDEX(Rate_Chart!$A$1:$AK$127,MATCH(Data!J2722,Rate_Chart!$A$1:$A$127,0),MATCH(Data!K2722,Rate_Chart!$A$1:$AK$1,0))</f>
        <v>35.307139800000002</v>
      </c>
      <c r="O2722" s="57">
        <f t="shared" si="533"/>
        <v>1094.5213338000001</v>
      </c>
      <c r="P2722" s="58">
        <f t="shared" si="534"/>
        <v>417.01346220472442</v>
      </c>
      <c r="Q2722" s="58">
        <f t="shared" si="535"/>
        <v>278.00897480314961</v>
      </c>
      <c r="R2722" s="66">
        <f t="shared" si="536"/>
        <v>19.154123341500004</v>
      </c>
      <c r="S2722" s="64">
        <f t="shared" si="537"/>
        <v>116.25</v>
      </c>
      <c r="T2722" s="66">
        <f t="shared" si="538"/>
        <v>1229.9254571415001</v>
      </c>
      <c r="U2722" s="68">
        <f t="shared" si="539"/>
        <v>39.675014746500004</v>
      </c>
      <c r="V2722" s="68">
        <f t="shared" si="540"/>
        <v>468.6025363759843</v>
      </c>
      <c r="W2722" s="68">
        <f t="shared" si="541"/>
        <v>312.40169091732287</v>
      </c>
    </row>
    <row r="2723" spans="1:23" x14ac:dyDescent="0.25">
      <c r="A2723" s="1" t="s">
        <v>916</v>
      </c>
      <c r="B2723" s="1" t="s">
        <v>394</v>
      </c>
      <c r="C2723" s="1" t="s">
        <v>589</v>
      </c>
      <c r="D2723" s="1" t="s">
        <v>591</v>
      </c>
      <c r="E2723" s="1" t="s">
        <v>361</v>
      </c>
      <c r="F2723" s="62" t="str">
        <f t="shared" si="530"/>
        <v>64513</v>
      </c>
      <c r="G2723" s="255">
        <v>10620044</v>
      </c>
      <c r="H2723" s="1" t="s">
        <v>385</v>
      </c>
      <c r="I2723" s="61">
        <v>31</v>
      </c>
      <c r="J2723" s="61">
        <v>5.6</v>
      </c>
      <c r="K2723" s="61">
        <v>8.8000000000000007</v>
      </c>
      <c r="L2723" s="69">
        <f t="shared" si="531"/>
        <v>1.736</v>
      </c>
      <c r="M2723" s="69">
        <f t="shared" si="532"/>
        <v>2.7280000000000002</v>
      </c>
      <c r="N2723" s="56">
        <f>INDEX(Rate_Chart!$A$1:$AK$127,MATCH(Data!J2723,Rate_Chart!$A$1:$A$127,0),MATCH(Data!K2723,Rate_Chart!$A$1:$AK$1,0))</f>
        <v>46.292400000000001</v>
      </c>
      <c r="O2723" s="57">
        <f t="shared" si="533"/>
        <v>1435.0644</v>
      </c>
      <c r="P2723" s="58">
        <f t="shared" si="534"/>
        <v>403.71279069767445</v>
      </c>
      <c r="Q2723" s="58">
        <f t="shared" si="535"/>
        <v>269.14186046511628</v>
      </c>
      <c r="R2723" s="66">
        <f t="shared" si="536"/>
        <v>25.113627000000001</v>
      </c>
      <c r="S2723" s="64">
        <f t="shared" si="537"/>
        <v>116.25</v>
      </c>
      <c r="T2723" s="66">
        <f t="shared" si="538"/>
        <v>1576.4280269999999</v>
      </c>
      <c r="U2723" s="68">
        <f t="shared" si="539"/>
        <v>50.852516999999999</v>
      </c>
      <c r="V2723" s="68">
        <f t="shared" si="540"/>
        <v>443.48125290697675</v>
      </c>
      <c r="W2723" s="68">
        <f t="shared" si="541"/>
        <v>295.65416860465115</v>
      </c>
    </row>
    <row r="2724" spans="1:23" x14ac:dyDescent="0.25">
      <c r="A2724" s="1" t="s">
        <v>916</v>
      </c>
      <c r="B2724" s="1" t="s">
        <v>394</v>
      </c>
      <c r="C2724" s="1" t="s">
        <v>589</v>
      </c>
      <c r="D2724" s="1" t="s">
        <v>591</v>
      </c>
      <c r="E2724" s="1" t="s">
        <v>361</v>
      </c>
      <c r="F2724" s="62" t="str">
        <f t="shared" si="530"/>
        <v>64513</v>
      </c>
      <c r="G2724" s="255">
        <v>10620044</v>
      </c>
      <c r="H2724" s="1" t="s">
        <v>386</v>
      </c>
      <c r="I2724" s="61">
        <v>41</v>
      </c>
      <c r="J2724" s="61">
        <v>3</v>
      </c>
      <c r="K2724" s="61">
        <v>8</v>
      </c>
      <c r="L2724" s="69">
        <f t="shared" si="531"/>
        <v>1.23</v>
      </c>
      <c r="M2724" s="69">
        <f t="shared" si="532"/>
        <v>3.28</v>
      </c>
      <c r="N2724" s="56">
        <f>INDEX(Rate_Chart!$A$1:$AK$127,MATCH(Data!J2724,Rate_Chart!$A$1:$A$127,0),MATCH(Data!K2724,Rate_Chart!$A$1:$AK$1,0))</f>
        <v>34.751112000000006</v>
      </c>
      <c r="O2724" s="57">
        <f t="shared" si="533"/>
        <v>1424.7955920000002</v>
      </c>
      <c r="P2724" s="58">
        <f t="shared" si="534"/>
        <v>417.01334400000002</v>
      </c>
      <c r="Q2724" s="58">
        <f t="shared" si="535"/>
        <v>278.00889599999999</v>
      </c>
      <c r="R2724" s="66">
        <f t="shared" si="536"/>
        <v>24.933922860000006</v>
      </c>
      <c r="S2724" s="64">
        <f t="shared" si="537"/>
        <v>153.75</v>
      </c>
      <c r="T2724" s="66">
        <f t="shared" si="538"/>
        <v>1603.4795148600001</v>
      </c>
      <c r="U2724" s="68">
        <f t="shared" si="539"/>
        <v>39.109256460000005</v>
      </c>
      <c r="V2724" s="68">
        <f t="shared" si="540"/>
        <v>469.31107752000003</v>
      </c>
      <c r="W2724" s="68">
        <f t="shared" si="541"/>
        <v>312.87405168000004</v>
      </c>
    </row>
    <row r="2725" spans="1:23" x14ac:dyDescent="0.25">
      <c r="A2725" s="1" t="s">
        <v>916</v>
      </c>
      <c r="B2725" s="1" t="s">
        <v>395</v>
      </c>
      <c r="C2725" s="1" t="s">
        <v>589</v>
      </c>
      <c r="D2725" s="1" t="s">
        <v>591</v>
      </c>
      <c r="E2725" s="1" t="s">
        <v>361</v>
      </c>
      <c r="F2725" s="62" t="str">
        <f t="shared" si="530"/>
        <v>64513</v>
      </c>
      <c r="G2725" s="255">
        <v>10620044</v>
      </c>
      <c r="H2725" s="1" t="s">
        <v>385</v>
      </c>
      <c r="I2725" s="61">
        <v>25</v>
      </c>
      <c r="J2725" s="61">
        <v>6.3</v>
      </c>
      <c r="K2725" s="61">
        <v>8.8000000000000007</v>
      </c>
      <c r="L2725" s="69">
        <f t="shared" si="531"/>
        <v>1.575</v>
      </c>
      <c r="M2725" s="69">
        <f t="shared" si="532"/>
        <v>2.2000000000000002</v>
      </c>
      <c r="N2725" s="56">
        <f>INDEX(Rate_Chart!$A$1:$AK$127,MATCH(Data!J2725,Rate_Chart!$A$1:$A$127,0),MATCH(Data!K2725,Rate_Chart!$A$1:$AK$1,0))</f>
        <v>52.078949999999999</v>
      </c>
      <c r="O2725" s="57">
        <f t="shared" si="533"/>
        <v>1301.9737499999999</v>
      </c>
      <c r="P2725" s="58">
        <f t="shared" si="534"/>
        <v>428.04616438356163</v>
      </c>
      <c r="Q2725" s="58">
        <f t="shared" si="535"/>
        <v>285.36410958904111</v>
      </c>
      <c r="R2725" s="66">
        <f t="shared" si="536"/>
        <v>22.784540625000002</v>
      </c>
      <c r="S2725" s="64">
        <f t="shared" si="537"/>
        <v>93.75</v>
      </c>
      <c r="T2725" s="66">
        <f t="shared" si="538"/>
        <v>1418.508290625</v>
      </c>
      <c r="U2725" s="68">
        <f t="shared" si="539"/>
        <v>56.740331624999996</v>
      </c>
      <c r="V2725" s="68">
        <f t="shared" si="540"/>
        <v>466.35889006849311</v>
      </c>
      <c r="W2725" s="68">
        <f t="shared" si="541"/>
        <v>310.90592671232872</v>
      </c>
    </row>
    <row r="2726" spans="1:23" x14ac:dyDescent="0.25">
      <c r="A2726" s="1" t="s">
        <v>916</v>
      </c>
      <c r="B2726" s="1" t="s">
        <v>395</v>
      </c>
      <c r="C2726" s="1" t="s">
        <v>589</v>
      </c>
      <c r="D2726" s="1" t="s">
        <v>591</v>
      </c>
      <c r="E2726" s="1" t="s">
        <v>361</v>
      </c>
      <c r="F2726" s="62" t="str">
        <f t="shared" si="530"/>
        <v>64513</v>
      </c>
      <c r="G2726" s="255">
        <v>10620044</v>
      </c>
      <c r="H2726" s="1" t="s">
        <v>386</v>
      </c>
      <c r="I2726" s="61">
        <v>29</v>
      </c>
      <c r="J2726" s="61">
        <v>3</v>
      </c>
      <c r="K2726" s="61">
        <v>8.1</v>
      </c>
      <c r="L2726" s="69">
        <f t="shared" si="531"/>
        <v>0.87</v>
      </c>
      <c r="M2726" s="69">
        <f t="shared" si="532"/>
        <v>2.3489999999999998</v>
      </c>
      <c r="N2726" s="56">
        <f>INDEX(Rate_Chart!$A$1:$AK$127,MATCH(Data!J2726,Rate_Chart!$A$1:$A$127,0),MATCH(Data!K2726,Rate_Chart!$A$1:$AK$1,0))</f>
        <v>35.029125900000004</v>
      </c>
      <c r="O2726" s="57">
        <f t="shared" si="533"/>
        <v>1015.8446511000001</v>
      </c>
      <c r="P2726" s="58">
        <f t="shared" si="534"/>
        <v>417.01340357142868</v>
      </c>
      <c r="Q2726" s="58">
        <f t="shared" si="535"/>
        <v>278.00893571428577</v>
      </c>
      <c r="R2726" s="66">
        <f t="shared" si="536"/>
        <v>17.777281394250004</v>
      </c>
      <c r="S2726" s="64">
        <f t="shared" si="537"/>
        <v>108.75</v>
      </c>
      <c r="T2726" s="66">
        <f t="shared" si="538"/>
        <v>1142.3719324942501</v>
      </c>
      <c r="U2726" s="68">
        <f t="shared" si="539"/>
        <v>39.392135603250004</v>
      </c>
      <c r="V2726" s="68">
        <f t="shared" si="540"/>
        <v>468.9539952767858</v>
      </c>
      <c r="W2726" s="68">
        <f t="shared" si="541"/>
        <v>312.63599685119055</v>
      </c>
    </row>
    <row r="2727" spans="1:23" x14ac:dyDescent="0.25">
      <c r="A2727" s="1" t="s">
        <v>917</v>
      </c>
      <c r="B2727" s="1" t="s">
        <v>394</v>
      </c>
      <c r="C2727" s="1" t="s">
        <v>589</v>
      </c>
      <c r="D2727" s="1" t="s">
        <v>591</v>
      </c>
      <c r="E2727" s="1" t="s">
        <v>361</v>
      </c>
      <c r="F2727" s="62" t="str">
        <f t="shared" si="530"/>
        <v>64513</v>
      </c>
      <c r="G2727" s="255">
        <v>10620044</v>
      </c>
      <c r="H2727" s="1" t="s">
        <v>385</v>
      </c>
      <c r="I2727" s="61">
        <v>28</v>
      </c>
      <c r="J2727" s="61">
        <v>5.7</v>
      </c>
      <c r="K2727" s="61">
        <v>9</v>
      </c>
      <c r="L2727" s="69">
        <f t="shared" si="531"/>
        <v>1.5959999999999999</v>
      </c>
      <c r="M2727" s="69">
        <f t="shared" si="532"/>
        <v>2.52</v>
      </c>
      <c r="N2727" s="56">
        <f>INDEX(Rate_Chart!$A$1:$AK$127,MATCH(Data!J2727,Rate_Chart!$A$1:$A$127,0),MATCH(Data!K2727,Rate_Chart!$A$1:$AK$1,0))</f>
        <v>47.594999999999999</v>
      </c>
      <c r="O2727" s="57">
        <f t="shared" si="533"/>
        <v>1332.6599999999999</v>
      </c>
      <c r="P2727" s="58">
        <f t="shared" si="534"/>
        <v>406.79487179487182</v>
      </c>
      <c r="Q2727" s="58">
        <f t="shared" si="535"/>
        <v>271.19658119658123</v>
      </c>
      <c r="R2727" s="66">
        <f t="shared" si="536"/>
        <v>23.321549999999998</v>
      </c>
      <c r="S2727" s="64">
        <f t="shared" si="537"/>
        <v>105</v>
      </c>
      <c r="T2727" s="66">
        <f t="shared" si="538"/>
        <v>1460.98155</v>
      </c>
      <c r="U2727" s="68">
        <f t="shared" si="539"/>
        <v>52.177912499999998</v>
      </c>
      <c r="V2727" s="68">
        <f t="shared" si="540"/>
        <v>445.9650641025641</v>
      </c>
      <c r="W2727" s="68">
        <f t="shared" si="541"/>
        <v>297.31004273504271</v>
      </c>
    </row>
    <row r="2728" spans="1:23" x14ac:dyDescent="0.25">
      <c r="A2728" s="1" t="s">
        <v>917</v>
      </c>
      <c r="B2728" s="1" t="s">
        <v>394</v>
      </c>
      <c r="C2728" s="1" t="s">
        <v>589</v>
      </c>
      <c r="D2728" s="1" t="s">
        <v>591</v>
      </c>
      <c r="E2728" s="1" t="s">
        <v>361</v>
      </c>
      <c r="F2728" s="62" t="str">
        <f t="shared" si="530"/>
        <v>64513</v>
      </c>
      <c r="G2728" s="255">
        <v>10620044</v>
      </c>
      <c r="H2728" s="1" t="s">
        <v>386</v>
      </c>
      <c r="I2728" s="61">
        <v>33</v>
      </c>
      <c r="J2728" s="61">
        <v>3</v>
      </c>
      <c r="K2728" s="61">
        <v>8</v>
      </c>
      <c r="L2728" s="69">
        <f t="shared" si="531"/>
        <v>0.99</v>
      </c>
      <c r="M2728" s="69">
        <f t="shared" si="532"/>
        <v>2.64</v>
      </c>
      <c r="N2728" s="56">
        <f>INDEX(Rate_Chart!$A$1:$AK$127,MATCH(Data!J2728,Rate_Chart!$A$1:$A$127,0),MATCH(Data!K2728,Rate_Chart!$A$1:$AK$1,0))</f>
        <v>34.751112000000006</v>
      </c>
      <c r="O2728" s="57">
        <f t="shared" si="533"/>
        <v>1146.7866960000001</v>
      </c>
      <c r="P2728" s="58">
        <f t="shared" si="534"/>
        <v>417.01334400000002</v>
      </c>
      <c r="Q2728" s="58">
        <f t="shared" si="535"/>
        <v>278.00889599999999</v>
      </c>
      <c r="R2728" s="66">
        <f t="shared" si="536"/>
        <v>20.068767180000005</v>
      </c>
      <c r="S2728" s="64">
        <f t="shared" si="537"/>
        <v>123.75</v>
      </c>
      <c r="T2728" s="66">
        <f t="shared" si="538"/>
        <v>1290.6054631800002</v>
      </c>
      <c r="U2728" s="68">
        <f t="shared" si="539"/>
        <v>39.109256460000005</v>
      </c>
      <c r="V2728" s="68">
        <f t="shared" si="540"/>
        <v>469.31107752000003</v>
      </c>
      <c r="W2728" s="68">
        <f t="shared" si="541"/>
        <v>312.87405168000004</v>
      </c>
    </row>
    <row r="2729" spans="1:23" x14ac:dyDescent="0.25">
      <c r="A2729" s="1" t="s">
        <v>917</v>
      </c>
      <c r="B2729" s="1" t="s">
        <v>395</v>
      </c>
      <c r="C2729" s="1" t="s">
        <v>589</v>
      </c>
      <c r="D2729" s="1" t="s">
        <v>591</v>
      </c>
      <c r="E2729" s="1" t="s">
        <v>361</v>
      </c>
      <c r="F2729" s="62" t="str">
        <f t="shared" si="530"/>
        <v>64513</v>
      </c>
      <c r="G2729" s="255">
        <v>10620044</v>
      </c>
      <c r="H2729" s="1" t="s">
        <v>385</v>
      </c>
      <c r="I2729" s="61">
        <v>29</v>
      </c>
      <c r="J2729" s="61">
        <v>5.5</v>
      </c>
      <c r="K2729" s="61">
        <v>8.4</v>
      </c>
      <c r="L2729" s="69">
        <f t="shared" si="531"/>
        <v>1.595</v>
      </c>
      <c r="M2729" s="69">
        <f t="shared" si="532"/>
        <v>2.4360000000000004</v>
      </c>
      <c r="N2729" s="56">
        <f>INDEX(Rate_Chart!$A$1:$AK$127,MATCH(Data!J2729,Rate_Chart!$A$1:$A$127,0),MATCH(Data!K2729,Rate_Chart!$A$1:$AK$1,0))</f>
        <v>46.288167600000008</v>
      </c>
      <c r="O2729" s="57">
        <f t="shared" si="533"/>
        <v>1342.3568604000002</v>
      </c>
      <c r="P2729" s="58">
        <f t="shared" si="534"/>
        <v>417.01051891891899</v>
      </c>
      <c r="Q2729" s="58">
        <f t="shared" si="535"/>
        <v>278.00701261261264</v>
      </c>
      <c r="R2729" s="66">
        <f t="shared" si="536"/>
        <v>23.491245057000004</v>
      </c>
      <c r="S2729" s="64">
        <f t="shared" si="537"/>
        <v>108.75</v>
      </c>
      <c r="T2729" s="66">
        <f t="shared" si="538"/>
        <v>1474.5981054570002</v>
      </c>
      <c r="U2729" s="68">
        <f t="shared" si="539"/>
        <v>50.848210533000007</v>
      </c>
      <c r="V2729" s="68">
        <f t="shared" si="540"/>
        <v>458.09198678378385</v>
      </c>
      <c r="W2729" s="68">
        <f t="shared" si="541"/>
        <v>305.39465785585588</v>
      </c>
    </row>
    <row r="2730" spans="1:23" x14ac:dyDescent="0.25">
      <c r="A2730" s="1" t="s">
        <v>917</v>
      </c>
      <c r="B2730" s="1" t="s">
        <v>395</v>
      </c>
      <c r="C2730" s="1" t="s">
        <v>589</v>
      </c>
      <c r="D2730" s="1" t="s">
        <v>591</v>
      </c>
      <c r="E2730" s="1" t="s">
        <v>361</v>
      </c>
      <c r="F2730" s="62" t="str">
        <f t="shared" si="530"/>
        <v>64513</v>
      </c>
      <c r="G2730" s="255">
        <v>10620044</v>
      </c>
      <c r="H2730" s="1" t="s">
        <v>386</v>
      </c>
      <c r="I2730" s="61">
        <v>33</v>
      </c>
      <c r="J2730" s="61">
        <v>3</v>
      </c>
      <c r="K2730" s="61">
        <v>8</v>
      </c>
      <c r="L2730" s="69">
        <f t="shared" si="531"/>
        <v>0.99</v>
      </c>
      <c r="M2730" s="69">
        <f t="shared" si="532"/>
        <v>2.64</v>
      </c>
      <c r="N2730" s="56">
        <f>INDEX(Rate_Chart!$A$1:$AK$127,MATCH(Data!J2730,Rate_Chart!$A$1:$A$127,0),MATCH(Data!K2730,Rate_Chart!$A$1:$AK$1,0))</f>
        <v>34.751112000000006</v>
      </c>
      <c r="O2730" s="57">
        <f t="shared" si="533"/>
        <v>1146.7866960000001</v>
      </c>
      <c r="P2730" s="58">
        <f t="shared" si="534"/>
        <v>417.01334400000002</v>
      </c>
      <c r="Q2730" s="58">
        <f t="shared" si="535"/>
        <v>278.00889599999999</v>
      </c>
      <c r="R2730" s="66">
        <f t="shared" si="536"/>
        <v>20.068767180000005</v>
      </c>
      <c r="S2730" s="64">
        <f t="shared" si="537"/>
        <v>123.75</v>
      </c>
      <c r="T2730" s="66">
        <f t="shared" si="538"/>
        <v>1290.6054631800002</v>
      </c>
      <c r="U2730" s="68">
        <f t="shared" si="539"/>
        <v>39.109256460000005</v>
      </c>
      <c r="V2730" s="68">
        <f t="shared" si="540"/>
        <v>469.31107752000003</v>
      </c>
      <c r="W2730" s="68">
        <f t="shared" si="541"/>
        <v>312.87405168000004</v>
      </c>
    </row>
    <row r="2731" spans="1:23" x14ac:dyDescent="0.25">
      <c r="A2731" s="1" t="s">
        <v>918</v>
      </c>
      <c r="B2731" s="1" t="s">
        <v>394</v>
      </c>
      <c r="C2731" s="1" t="s">
        <v>589</v>
      </c>
      <c r="D2731" s="1" t="s">
        <v>591</v>
      </c>
      <c r="E2731" s="1" t="s">
        <v>361</v>
      </c>
      <c r="F2731" s="62" t="str">
        <f t="shared" si="530"/>
        <v>64513</v>
      </c>
      <c r="G2731" s="255">
        <v>10620044</v>
      </c>
      <c r="H2731" s="1" t="s">
        <v>385</v>
      </c>
      <c r="I2731" s="61">
        <v>28</v>
      </c>
      <c r="J2731" s="61">
        <v>5.6</v>
      </c>
      <c r="K2731" s="61">
        <v>8.6</v>
      </c>
      <c r="L2731" s="69">
        <f t="shared" si="531"/>
        <v>1.5679999999999998</v>
      </c>
      <c r="M2731" s="69">
        <f t="shared" si="532"/>
        <v>2.4079999999999999</v>
      </c>
      <c r="N2731" s="56">
        <f>INDEX(Rate_Chart!$A$1:$AK$127,MATCH(Data!J2731,Rate_Chart!$A$1:$A$127,0),MATCH(Data!K2731,Rate_Chart!$A$1:$AK$1,0))</f>
        <v>45.824799999999996</v>
      </c>
      <c r="O2731" s="57">
        <f t="shared" si="533"/>
        <v>1283.0944</v>
      </c>
      <c r="P2731" s="58">
        <f t="shared" si="534"/>
        <v>404.33647058823533</v>
      </c>
      <c r="Q2731" s="58">
        <f t="shared" si="535"/>
        <v>269.55764705882353</v>
      </c>
      <c r="R2731" s="66">
        <f t="shared" si="536"/>
        <v>22.454152000000001</v>
      </c>
      <c r="S2731" s="64">
        <f t="shared" si="537"/>
        <v>105</v>
      </c>
      <c r="T2731" s="66">
        <f t="shared" si="538"/>
        <v>1410.548552</v>
      </c>
      <c r="U2731" s="68">
        <f t="shared" si="539"/>
        <v>50.376733999999999</v>
      </c>
      <c r="V2731" s="68">
        <f t="shared" si="540"/>
        <v>444.50059411764715</v>
      </c>
      <c r="W2731" s="68">
        <f t="shared" si="541"/>
        <v>296.33372941176475</v>
      </c>
    </row>
    <row r="2732" spans="1:23" x14ac:dyDescent="0.25">
      <c r="A2732" s="1" t="s">
        <v>918</v>
      </c>
      <c r="B2732" s="1" t="s">
        <v>394</v>
      </c>
      <c r="C2732" s="1" t="s">
        <v>589</v>
      </c>
      <c r="D2732" s="1" t="s">
        <v>591</v>
      </c>
      <c r="E2732" s="1" t="s">
        <v>361</v>
      </c>
      <c r="F2732" s="62" t="str">
        <f t="shared" si="530"/>
        <v>64513</v>
      </c>
      <c r="G2732" s="255">
        <v>10620044</v>
      </c>
      <c r="H2732" s="1" t="s">
        <v>386</v>
      </c>
      <c r="I2732" s="61">
        <v>37</v>
      </c>
      <c r="J2732" s="61">
        <v>3</v>
      </c>
      <c r="K2732" s="61">
        <v>8</v>
      </c>
      <c r="L2732" s="69">
        <f t="shared" si="531"/>
        <v>1.1100000000000001</v>
      </c>
      <c r="M2732" s="69">
        <f t="shared" si="532"/>
        <v>2.96</v>
      </c>
      <c r="N2732" s="56">
        <f>INDEX(Rate_Chart!$A$1:$AK$127,MATCH(Data!J2732,Rate_Chart!$A$1:$A$127,0),MATCH(Data!K2732,Rate_Chart!$A$1:$AK$1,0))</f>
        <v>34.751112000000006</v>
      </c>
      <c r="O2732" s="57">
        <f t="shared" si="533"/>
        <v>1285.7911440000003</v>
      </c>
      <c r="P2732" s="58">
        <f t="shared" si="534"/>
        <v>417.01334400000002</v>
      </c>
      <c r="Q2732" s="58">
        <f t="shared" si="535"/>
        <v>278.00889599999999</v>
      </c>
      <c r="R2732" s="66">
        <f t="shared" si="536"/>
        <v>22.501345020000006</v>
      </c>
      <c r="S2732" s="64">
        <f t="shared" si="537"/>
        <v>138.75</v>
      </c>
      <c r="T2732" s="66">
        <f t="shared" si="538"/>
        <v>1447.0424890200002</v>
      </c>
      <c r="U2732" s="68">
        <f t="shared" si="539"/>
        <v>39.109256460000005</v>
      </c>
      <c r="V2732" s="68">
        <f t="shared" si="540"/>
        <v>469.31107752000003</v>
      </c>
      <c r="W2732" s="68">
        <f t="shared" si="541"/>
        <v>312.87405168000004</v>
      </c>
    </row>
    <row r="2733" spans="1:23" x14ac:dyDescent="0.25">
      <c r="A2733" s="1" t="s">
        <v>918</v>
      </c>
      <c r="B2733" s="1" t="s">
        <v>395</v>
      </c>
      <c r="C2733" s="1" t="s">
        <v>589</v>
      </c>
      <c r="D2733" s="1" t="s">
        <v>591</v>
      </c>
      <c r="E2733" s="1" t="s">
        <v>361</v>
      </c>
      <c r="F2733" s="62" t="str">
        <f t="shared" si="530"/>
        <v>64513</v>
      </c>
      <c r="G2733" s="255">
        <v>10620044</v>
      </c>
      <c r="H2733" s="1" t="s">
        <v>385</v>
      </c>
      <c r="I2733" s="61">
        <v>24</v>
      </c>
      <c r="J2733" s="61">
        <v>5.5</v>
      </c>
      <c r="K2733" s="61">
        <v>8.4</v>
      </c>
      <c r="L2733" s="69">
        <f t="shared" si="531"/>
        <v>1.32</v>
      </c>
      <c r="M2733" s="69">
        <f t="shared" si="532"/>
        <v>2.016</v>
      </c>
      <c r="N2733" s="56">
        <f>INDEX(Rate_Chart!$A$1:$AK$127,MATCH(Data!J2733,Rate_Chart!$A$1:$A$127,0),MATCH(Data!K2733,Rate_Chart!$A$1:$AK$1,0))</f>
        <v>46.288167600000008</v>
      </c>
      <c r="O2733" s="57">
        <f t="shared" si="533"/>
        <v>1110.9160224000002</v>
      </c>
      <c r="P2733" s="58">
        <f t="shared" si="534"/>
        <v>417.01051891891899</v>
      </c>
      <c r="Q2733" s="58">
        <f t="shared" si="535"/>
        <v>278.00701261261264</v>
      </c>
      <c r="R2733" s="66">
        <f t="shared" si="536"/>
        <v>19.441030392000005</v>
      </c>
      <c r="S2733" s="64">
        <f t="shared" si="537"/>
        <v>90</v>
      </c>
      <c r="T2733" s="66">
        <f t="shared" si="538"/>
        <v>1220.3570527920001</v>
      </c>
      <c r="U2733" s="68">
        <f t="shared" si="539"/>
        <v>50.848210533000007</v>
      </c>
      <c r="V2733" s="68">
        <f t="shared" si="540"/>
        <v>458.09198678378385</v>
      </c>
      <c r="W2733" s="68">
        <f t="shared" si="541"/>
        <v>305.39465785585588</v>
      </c>
    </row>
    <row r="2734" spans="1:23" x14ac:dyDescent="0.25">
      <c r="A2734" s="1" t="s">
        <v>918</v>
      </c>
      <c r="B2734" s="1" t="s">
        <v>395</v>
      </c>
      <c r="C2734" s="1" t="s">
        <v>589</v>
      </c>
      <c r="D2734" s="1" t="s">
        <v>591</v>
      </c>
      <c r="E2734" s="1" t="s">
        <v>361</v>
      </c>
      <c r="F2734" s="62" t="str">
        <f t="shared" si="530"/>
        <v>64513</v>
      </c>
      <c r="G2734" s="255">
        <v>10620044</v>
      </c>
      <c r="H2734" s="1" t="s">
        <v>386</v>
      </c>
      <c r="I2734" s="61">
        <v>28</v>
      </c>
      <c r="J2734" s="61">
        <v>3</v>
      </c>
      <c r="K2734" s="61">
        <v>8</v>
      </c>
      <c r="L2734" s="69">
        <f t="shared" si="531"/>
        <v>0.84</v>
      </c>
      <c r="M2734" s="69">
        <f t="shared" si="532"/>
        <v>2.2400000000000002</v>
      </c>
      <c r="N2734" s="56">
        <f>INDEX(Rate_Chart!$A$1:$AK$127,MATCH(Data!J2734,Rate_Chart!$A$1:$A$127,0),MATCH(Data!K2734,Rate_Chart!$A$1:$AK$1,0))</f>
        <v>34.751112000000006</v>
      </c>
      <c r="O2734" s="57">
        <f t="shared" si="533"/>
        <v>973.03113600000017</v>
      </c>
      <c r="P2734" s="58">
        <f t="shared" si="534"/>
        <v>417.01334400000002</v>
      </c>
      <c r="Q2734" s="58">
        <f t="shared" si="535"/>
        <v>278.00889599999999</v>
      </c>
      <c r="R2734" s="66">
        <f t="shared" si="536"/>
        <v>17.028044880000003</v>
      </c>
      <c r="S2734" s="64">
        <f t="shared" si="537"/>
        <v>105</v>
      </c>
      <c r="T2734" s="66">
        <f t="shared" si="538"/>
        <v>1095.0591808800002</v>
      </c>
      <c r="U2734" s="68">
        <f t="shared" si="539"/>
        <v>39.109256460000005</v>
      </c>
      <c r="V2734" s="68">
        <f t="shared" si="540"/>
        <v>469.31107752000003</v>
      </c>
      <c r="W2734" s="68">
        <f t="shared" si="541"/>
        <v>312.87405168000004</v>
      </c>
    </row>
    <row r="2735" spans="1:23" x14ac:dyDescent="0.25">
      <c r="A2735" s="1" t="s">
        <v>882</v>
      </c>
      <c r="B2735" s="1" t="s">
        <v>394</v>
      </c>
      <c r="C2735" s="1" t="s">
        <v>589</v>
      </c>
      <c r="D2735" s="1" t="s">
        <v>591</v>
      </c>
      <c r="E2735" s="1" t="s">
        <v>361</v>
      </c>
      <c r="F2735" s="62" t="str">
        <f t="shared" si="530"/>
        <v>64513</v>
      </c>
      <c r="G2735" s="255">
        <v>10620044</v>
      </c>
      <c r="H2735" s="1" t="s">
        <v>385</v>
      </c>
      <c r="I2735" s="61">
        <v>25</v>
      </c>
      <c r="J2735" s="61">
        <v>6</v>
      </c>
      <c r="K2735" s="61">
        <v>8.8000000000000007</v>
      </c>
      <c r="L2735" s="69">
        <f t="shared" si="531"/>
        <v>1.5</v>
      </c>
      <c r="M2735" s="69">
        <f t="shared" si="532"/>
        <v>2.2000000000000002</v>
      </c>
      <c r="N2735" s="56">
        <f>INDEX(Rate_Chart!$A$1:$AK$127,MATCH(Data!J2735,Rate_Chart!$A$1:$A$127,0),MATCH(Data!K2735,Rate_Chart!$A$1:$AK$1,0))</f>
        <v>49.599000000000004</v>
      </c>
      <c r="O2735" s="57">
        <f t="shared" si="533"/>
        <v>1239.9750000000001</v>
      </c>
      <c r="P2735" s="58">
        <f t="shared" si="534"/>
        <v>417.96910112359552</v>
      </c>
      <c r="Q2735" s="58">
        <f t="shared" si="535"/>
        <v>278.64606741573033</v>
      </c>
      <c r="R2735" s="66">
        <f t="shared" si="536"/>
        <v>21.699562500000006</v>
      </c>
      <c r="S2735" s="64">
        <f t="shared" si="537"/>
        <v>93.75</v>
      </c>
      <c r="T2735" s="66">
        <f t="shared" si="538"/>
        <v>1355.4245625000001</v>
      </c>
      <c r="U2735" s="68">
        <f t="shared" si="539"/>
        <v>54.2169825</v>
      </c>
      <c r="V2735" s="68">
        <f t="shared" si="540"/>
        <v>456.88468398876404</v>
      </c>
      <c r="W2735" s="68">
        <f t="shared" si="541"/>
        <v>304.58978932584267</v>
      </c>
    </row>
    <row r="2736" spans="1:23" x14ac:dyDescent="0.25">
      <c r="A2736" s="1" t="s">
        <v>882</v>
      </c>
      <c r="B2736" s="1" t="s">
        <v>394</v>
      </c>
      <c r="C2736" s="1" t="s">
        <v>589</v>
      </c>
      <c r="D2736" s="1" t="s">
        <v>591</v>
      </c>
      <c r="E2736" s="1" t="s">
        <v>361</v>
      </c>
      <c r="F2736" s="62" t="str">
        <f t="shared" si="530"/>
        <v>64513</v>
      </c>
      <c r="G2736" s="255">
        <v>10620044</v>
      </c>
      <c r="H2736" s="1" t="s">
        <v>386</v>
      </c>
      <c r="I2736" s="61">
        <v>34</v>
      </c>
      <c r="J2736" s="61">
        <v>3.8</v>
      </c>
      <c r="K2736" s="61">
        <v>8.1</v>
      </c>
      <c r="L2736" s="69">
        <f t="shared" si="531"/>
        <v>1.2919999999999998</v>
      </c>
      <c r="M2736" s="69">
        <f t="shared" si="532"/>
        <v>2.7539999999999996</v>
      </c>
      <c r="N2736" s="56">
        <f>INDEX(Rate_Chart!$A$1:$AK$127,MATCH(Data!J2736,Rate_Chart!$A$1:$A$127,0),MATCH(Data!K2736,Rate_Chart!$A$1:$AK$1,0))</f>
        <v>38.365125900000002</v>
      </c>
      <c r="O2736" s="57">
        <f t="shared" si="533"/>
        <v>1304.4142806</v>
      </c>
      <c r="P2736" s="58">
        <f t="shared" si="534"/>
        <v>417.01223804347831</v>
      </c>
      <c r="Q2736" s="58">
        <f t="shared" si="535"/>
        <v>278.00815869565218</v>
      </c>
      <c r="R2736" s="66">
        <f t="shared" si="536"/>
        <v>22.827249910500001</v>
      </c>
      <c r="S2736" s="64">
        <f t="shared" si="537"/>
        <v>127.5</v>
      </c>
      <c r="T2736" s="66">
        <f t="shared" si="538"/>
        <v>1454.7415305105001</v>
      </c>
      <c r="U2736" s="68">
        <f t="shared" si="539"/>
        <v>42.786515603250002</v>
      </c>
      <c r="V2736" s="68">
        <f t="shared" si="540"/>
        <v>465.07082177445653</v>
      </c>
      <c r="W2736" s="68">
        <f t="shared" si="541"/>
        <v>310.04721451630434</v>
      </c>
    </row>
    <row r="2737" spans="1:23" x14ac:dyDescent="0.25">
      <c r="A2737" s="1" t="s">
        <v>882</v>
      </c>
      <c r="B2737" s="1" t="s">
        <v>395</v>
      </c>
      <c r="C2737" s="1" t="s">
        <v>589</v>
      </c>
      <c r="D2737" s="1" t="s">
        <v>591</v>
      </c>
      <c r="E2737" s="1" t="s">
        <v>361</v>
      </c>
      <c r="F2737" s="62" t="str">
        <f t="shared" si="530"/>
        <v>64513</v>
      </c>
      <c r="G2737" s="255">
        <v>10620044</v>
      </c>
      <c r="H2737" s="1" t="s">
        <v>386</v>
      </c>
      <c r="I2737" s="61">
        <v>49</v>
      </c>
      <c r="J2737" s="61">
        <v>3.9</v>
      </c>
      <c r="K2737" s="61">
        <v>8.1999999999999993</v>
      </c>
      <c r="L2737" s="69">
        <f t="shared" si="531"/>
        <v>1.911</v>
      </c>
      <c r="M2737" s="69">
        <f t="shared" si="532"/>
        <v>4.0179999999999998</v>
      </c>
      <c r="N2737" s="56">
        <f>INDEX(Rate_Chart!$A$1:$AK$127,MATCH(Data!J2737,Rate_Chart!$A$1:$A$127,0),MATCH(Data!K2737,Rate_Chart!$A$1:$AK$1,0))</f>
        <v>39.060139800000002</v>
      </c>
      <c r="O2737" s="57">
        <f t="shared" si="533"/>
        <v>1913.9468502</v>
      </c>
      <c r="P2737" s="58">
        <f t="shared" si="534"/>
        <v>417.01216868327407</v>
      </c>
      <c r="Q2737" s="58">
        <f t="shared" si="535"/>
        <v>278.00811245551603</v>
      </c>
      <c r="R2737" s="66">
        <f t="shared" si="536"/>
        <v>33.4940698785</v>
      </c>
      <c r="S2737" s="64">
        <f t="shared" si="537"/>
        <v>183.75</v>
      </c>
      <c r="T2737" s="66">
        <f t="shared" si="538"/>
        <v>2131.1909200784999</v>
      </c>
      <c r="U2737" s="68">
        <f t="shared" si="539"/>
        <v>43.493692246499997</v>
      </c>
      <c r="V2737" s="68">
        <f t="shared" si="540"/>
        <v>464.34546882384342</v>
      </c>
      <c r="W2737" s="68">
        <f t="shared" si="541"/>
        <v>309.5636458825623</v>
      </c>
    </row>
    <row r="2738" spans="1:23" x14ac:dyDescent="0.25">
      <c r="A2738" s="1" t="s">
        <v>883</v>
      </c>
      <c r="B2738" s="1" t="s">
        <v>394</v>
      </c>
      <c r="C2738" s="1" t="s">
        <v>589</v>
      </c>
      <c r="D2738" s="1" t="s">
        <v>591</v>
      </c>
      <c r="E2738" s="1" t="s">
        <v>361</v>
      </c>
      <c r="F2738" s="62" t="str">
        <f t="shared" si="530"/>
        <v>64513</v>
      </c>
      <c r="G2738" s="255">
        <v>10620044</v>
      </c>
      <c r="H2738" s="1" t="s">
        <v>385</v>
      </c>
      <c r="I2738" s="61">
        <v>20</v>
      </c>
      <c r="J2738" s="61">
        <v>5.9</v>
      </c>
      <c r="K2738" s="61">
        <v>9</v>
      </c>
      <c r="L2738" s="69">
        <f t="shared" si="531"/>
        <v>1.18</v>
      </c>
      <c r="M2738" s="69">
        <f t="shared" si="532"/>
        <v>1.8</v>
      </c>
      <c r="N2738" s="56">
        <f>INDEX(Rate_Chart!$A$1:$AK$127,MATCH(Data!J2738,Rate_Chart!$A$1:$A$127,0),MATCH(Data!K2738,Rate_Chart!$A$1:$AK$1,0))</f>
        <v>49.265000000000001</v>
      </c>
      <c r="O2738" s="57">
        <f t="shared" si="533"/>
        <v>985.3</v>
      </c>
      <c r="P2738" s="58">
        <f t="shared" si="534"/>
        <v>413.99159663865549</v>
      </c>
      <c r="Q2738" s="58">
        <f t="shared" si="535"/>
        <v>275.99439775910366</v>
      </c>
      <c r="R2738" s="66">
        <f t="shared" si="536"/>
        <v>17.242750000000001</v>
      </c>
      <c r="S2738" s="64">
        <f t="shared" si="537"/>
        <v>75</v>
      </c>
      <c r="T2738" s="66">
        <f t="shared" si="538"/>
        <v>1077.5427500000001</v>
      </c>
      <c r="U2738" s="68">
        <f t="shared" si="539"/>
        <v>53.877137500000003</v>
      </c>
      <c r="V2738" s="68">
        <f t="shared" si="540"/>
        <v>452.74905462184881</v>
      </c>
      <c r="W2738" s="68">
        <f t="shared" si="541"/>
        <v>301.83270308123252</v>
      </c>
    </row>
    <row r="2739" spans="1:23" x14ac:dyDescent="0.25">
      <c r="A2739" s="1" t="s">
        <v>883</v>
      </c>
      <c r="B2739" s="1" t="s">
        <v>394</v>
      </c>
      <c r="C2739" s="1" t="s">
        <v>589</v>
      </c>
      <c r="D2739" s="1" t="s">
        <v>591</v>
      </c>
      <c r="E2739" s="1" t="s">
        <v>361</v>
      </c>
      <c r="F2739" s="62" t="str">
        <f t="shared" si="530"/>
        <v>64513</v>
      </c>
      <c r="G2739" s="255">
        <v>10620044</v>
      </c>
      <c r="H2739" s="1" t="s">
        <v>386</v>
      </c>
      <c r="I2739" s="61">
        <v>29</v>
      </c>
      <c r="J2739" s="61">
        <v>3.2</v>
      </c>
      <c r="K2739" s="61">
        <v>8</v>
      </c>
      <c r="L2739" s="69">
        <f t="shared" si="531"/>
        <v>0.92800000000000016</v>
      </c>
      <c r="M2739" s="69">
        <f t="shared" si="532"/>
        <v>2.3199999999999998</v>
      </c>
      <c r="N2739" s="56">
        <f>INDEX(Rate_Chart!$A$1:$AK$127,MATCH(Data!J2739,Rate_Chart!$A$1:$A$127,0),MATCH(Data!K2739,Rate_Chart!$A$1:$AK$1,0))</f>
        <v>35.585112000000002</v>
      </c>
      <c r="O2739" s="57">
        <f t="shared" si="533"/>
        <v>1031.9682480000001</v>
      </c>
      <c r="P2739" s="58">
        <f t="shared" si="534"/>
        <v>417.01303124999998</v>
      </c>
      <c r="Q2739" s="58">
        <f t="shared" si="535"/>
        <v>278.00868750000001</v>
      </c>
      <c r="R2739" s="66">
        <f t="shared" si="536"/>
        <v>18.059444340000002</v>
      </c>
      <c r="S2739" s="64">
        <f t="shared" si="537"/>
        <v>108.75</v>
      </c>
      <c r="T2739" s="66">
        <f t="shared" si="538"/>
        <v>1158.7776923400002</v>
      </c>
      <c r="U2739" s="68">
        <f t="shared" si="539"/>
        <v>39.957851460000008</v>
      </c>
      <c r="V2739" s="68">
        <f t="shared" si="540"/>
        <v>468.25607179687501</v>
      </c>
      <c r="W2739" s="68">
        <f t="shared" si="541"/>
        <v>312.17071453124998</v>
      </c>
    </row>
    <row r="2740" spans="1:23" x14ac:dyDescent="0.25">
      <c r="A2740" s="1" t="s">
        <v>883</v>
      </c>
      <c r="B2740" s="1" t="s">
        <v>395</v>
      </c>
      <c r="C2740" s="1" t="s">
        <v>589</v>
      </c>
      <c r="D2740" s="1" t="s">
        <v>591</v>
      </c>
      <c r="E2740" s="1" t="s">
        <v>361</v>
      </c>
      <c r="F2740" s="62" t="str">
        <f t="shared" si="530"/>
        <v>64513</v>
      </c>
      <c r="G2740" s="255">
        <v>10620044</v>
      </c>
      <c r="H2740" s="1" t="s">
        <v>385</v>
      </c>
      <c r="I2740" s="61">
        <v>23</v>
      </c>
      <c r="J2740" s="61">
        <v>5.6</v>
      </c>
      <c r="K2740" s="61">
        <v>8.4</v>
      </c>
      <c r="L2740" s="69">
        <f t="shared" si="531"/>
        <v>1.2879999999999998</v>
      </c>
      <c r="M2740" s="69">
        <f t="shared" si="532"/>
        <v>1.9320000000000002</v>
      </c>
      <c r="N2740" s="56">
        <f>INDEX(Rate_Chart!$A$1:$AK$127,MATCH(Data!J2740,Rate_Chart!$A$1:$A$127,0),MATCH(Data!K2740,Rate_Chart!$A$1:$AK$1,0))</f>
        <v>45.357199999999999</v>
      </c>
      <c r="O2740" s="57">
        <f t="shared" si="533"/>
        <v>1043.2156</v>
      </c>
      <c r="P2740" s="58">
        <f t="shared" si="534"/>
        <v>404.97500000000002</v>
      </c>
      <c r="Q2740" s="58">
        <f t="shared" si="535"/>
        <v>269.98333333333335</v>
      </c>
      <c r="R2740" s="66">
        <f t="shared" si="536"/>
        <v>18.256273</v>
      </c>
      <c r="S2740" s="64">
        <f t="shared" si="537"/>
        <v>86.25</v>
      </c>
      <c r="T2740" s="66">
        <f t="shared" si="538"/>
        <v>1147.721873</v>
      </c>
      <c r="U2740" s="68">
        <f t="shared" si="539"/>
        <v>49.900950999999999</v>
      </c>
      <c r="V2740" s="68">
        <f t="shared" si="540"/>
        <v>445.54420535714291</v>
      </c>
      <c r="W2740" s="68">
        <f t="shared" si="541"/>
        <v>297.02947023809526</v>
      </c>
    </row>
    <row r="2741" spans="1:23" x14ac:dyDescent="0.25">
      <c r="A2741" s="1" t="s">
        <v>883</v>
      </c>
      <c r="B2741" s="1" t="s">
        <v>395</v>
      </c>
      <c r="C2741" s="1" t="s">
        <v>589</v>
      </c>
      <c r="D2741" s="1" t="s">
        <v>591</v>
      </c>
      <c r="E2741" s="1" t="s">
        <v>361</v>
      </c>
      <c r="F2741" s="62" t="str">
        <f t="shared" si="530"/>
        <v>64513</v>
      </c>
      <c r="G2741" s="255">
        <v>10620044</v>
      </c>
      <c r="H2741" s="1" t="s">
        <v>386</v>
      </c>
      <c r="I2741" s="61">
        <v>28</v>
      </c>
      <c r="J2741" s="61">
        <v>3.2</v>
      </c>
      <c r="K2741" s="61">
        <v>8.1999999999999993</v>
      </c>
      <c r="L2741" s="69">
        <f t="shared" si="531"/>
        <v>0.89600000000000013</v>
      </c>
      <c r="M2741" s="69">
        <f t="shared" si="532"/>
        <v>2.2959999999999998</v>
      </c>
      <c r="N2741" s="56">
        <f>INDEX(Rate_Chart!$A$1:$AK$127,MATCH(Data!J2741,Rate_Chart!$A$1:$A$127,0),MATCH(Data!K2741,Rate_Chart!$A$1:$AK$1,0))</f>
        <v>36.141139799999998</v>
      </c>
      <c r="O2741" s="57">
        <f t="shared" si="533"/>
        <v>1011.9519144</v>
      </c>
      <c r="P2741" s="58">
        <f t="shared" si="534"/>
        <v>417.0131515384615</v>
      </c>
      <c r="Q2741" s="58">
        <f t="shared" si="535"/>
        <v>278.00876769230769</v>
      </c>
      <c r="R2741" s="66">
        <f t="shared" si="536"/>
        <v>17.709158502000001</v>
      </c>
      <c r="S2741" s="64">
        <f t="shared" si="537"/>
        <v>105</v>
      </c>
      <c r="T2741" s="66">
        <f t="shared" si="538"/>
        <v>1134.6610729019999</v>
      </c>
      <c r="U2741" s="68">
        <f t="shared" si="539"/>
        <v>40.523609746499993</v>
      </c>
      <c r="V2741" s="68">
        <f t="shared" si="540"/>
        <v>467.58011245961529</v>
      </c>
      <c r="W2741" s="68">
        <f t="shared" si="541"/>
        <v>311.72007497307686</v>
      </c>
    </row>
    <row r="2742" spans="1:23" x14ac:dyDescent="0.25">
      <c r="A2742" s="1" t="s">
        <v>884</v>
      </c>
      <c r="B2742" s="1" t="s">
        <v>394</v>
      </c>
      <c r="C2742" s="1" t="s">
        <v>589</v>
      </c>
      <c r="D2742" s="1" t="s">
        <v>591</v>
      </c>
      <c r="E2742" s="1" t="s">
        <v>361</v>
      </c>
      <c r="F2742" s="62" t="str">
        <f t="shared" si="530"/>
        <v>64513</v>
      </c>
      <c r="G2742" s="255">
        <v>10620044</v>
      </c>
      <c r="H2742" s="1" t="s">
        <v>385</v>
      </c>
      <c r="I2742" s="61">
        <v>21</v>
      </c>
      <c r="J2742" s="61">
        <v>6.1</v>
      </c>
      <c r="K2742" s="61">
        <v>8.8000000000000007</v>
      </c>
      <c r="L2742" s="69">
        <f t="shared" si="531"/>
        <v>1.2809999999999999</v>
      </c>
      <c r="M2742" s="69">
        <f t="shared" si="532"/>
        <v>1.8480000000000001</v>
      </c>
      <c r="N2742" s="56">
        <f>INDEX(Rate_Chart!$A$1:$AK$127,MATCH(Data!J2742,Rate_Chart!$A$1:$A$127,0),MATCH(Data!K2742,Rate_Chart!$A$1:$AK$1,0))</f>
        <v>50.425650000000005</v>
      </c>
      <c r="O2742" s="57">
        <f t="shared" si="533"/>
        <v>1058.9386500000001</v>
      </c>
      <c r="P2742" s="58">
        <f t="shared" si="534"/>
        <v>421.38426183844012</v>
      </c>
      <c r="Q2742" s="58">
        <f t="shared" si="535"/>
        <v>280.92284122562677</v>
      </c>
      <c r="R2742" s="66">
        <f t="shared" si="536"/>
        <v>18.531426375000002</v>
      </c>
      <c r="S2742" s="64">
        <f t="shared" si="537"/>
        <v>78.75</v>
      </c>
      <c r="T2742" s="66">
        <f t="shared" si="538"/>
        <v>1156.220076375</v>
      </c>
      <c r="U2742" s="68">
        <f t="shared" si="539"/>
        <v>55.058098874999999</v>
      </c>
      <c r="V2742" s="68">
        <f t="shared" si="540"/>
        <v>460.09553377437322</v>
      </c>
      <c r="W2742" s="68">
        <f t="shared" si="541"/>
        <v>306.73035584958217</v>
      </c>
    </row>
    <row r="2743" spans="1:23" x14ac:dyDescent="0.25">
      <c r="A2743" s="1" t="s">
        <v>884</v>
      </c>
      <c r="B2743" s="1" t="s">
        <v>394</v>
      </c>
      <c r="C2743" s="1" t="s">
        <v>589</v>
      </c>
      <c r="D2743" s="1" t="s">
        <v>591</v>
      </c>
      <c r="E2743" s="1" t="s">
        <v>361</v>
      </c>
      <c r="F2743" s="62" t="str">
        <f t="shared" si="530"/>
        <v>64513</v>
      </c>
      <c r="G2743" s="255">
        <v>10620044</v>
      </c>
      <c r="H2743" s="1" t="s">
        <v>386</v>
      </c>
      <c r="I2743" s="61">
        <v>34</v>
      </c>
      <c r="J2743" s="61">
        <v>3.2</v>
      </c>
      <c r="K2743" s="61">
        <v>8</v>
      </c>
      <c r="L2743" s="69">
        <f t="shared" si="531"/>
        <v>1.0880000000000001</v>
      </c>
      <c r="M2743" s="69">
        <f t="shared" si="532"/>
        <v>2.72</v>
      </c>
      <c r="N2743" s="56">
        <f>INDEX(Rate_Chart!$A$1:$AK$127,MATCH(Data!J2743,Rate_Chart!$A$1:$A$127,0),MATCH(Data!K2743,Rate_Chart!$A$1:$AK$1,0))</f>
        <v>35.585112000000002</v>
      </c>
      <c r="O2743" s="57">
        <f t="shared" si="533"/>
        <v>1209.893808</v>
      </c>
      <c r="P2743" s="58">
        <f t="shared" si="534"/>
        <v>417.01303124999998</v>
      </c>
      <c r="Q2743" s="58">
        <f t="shared" si="535"/>
        <v>278.00868750000001</v>
      </c>
      <c r="R2743" s="66">
        <f t="shared" si="536"/>
        <v>21.173141640000004</v>
      </c>
      <c r="S2743" s="64">
        <f t="shared" si="537"/>
        <v>127.5</v>
      </c>
      <c r="T2743" s="66">
        <f t="shared" si="538"/>
        <v>1358.5669496400001</v>
      </c>
      <c r="U2743" s="68">
        <f t="shared" si="539"/>
        <v>39.957851460000001</v>
      </c>
      <c r="V2743" s="68">
        <f t="shared" si="540"/>
        <v>468.25607179687495</v>
      </c>
      <c r="W2743" s="68">
        <f t="shared" si="541"/>
        <v>312.17071453124998</v>
      </c>
    </row>
    <row r="2744" spans="1:23" x14ac:dyDescent="0.25">
      <c r="A2744" s="1" t="s">
        <v>884</v>
      </c>
      <c r="B2744" s="1" t="s">
        <v>395</v>
      </c>
      <c r="C2744" s="1" t="s">
        <v>589</v>
      </c>
      <c r="D2744" s="1" t="s">
        <v>591</v>
      </c>
      <c r="E2744" s="1" t="s">
        <v>361</v>
      </c>
      <c r="F2744" s="62" t="str">
        <f t="shared" si="530"/>
        <v>64513</v>
      </c>
      <c r="G2744" s="255">
        <v>10620044</v>
      </c>
      <c r="H2744" s="1" t="s">
        <v>385</v>
      </c>
      <c r="I2744" s="61">
        <v>16</v>
      </c>
      <c r="J2744" s="61">
        <v>5.6</v>
      </c>
      <c r="K2744" s="61">
        <v>8.6</v>
      </c>
      <c r="L2744" s="69">
        <f t="shared" si="531"/>
        <v>0.89599999999999991</v>
      </c>
      <c r="M2744" s="69">
        <f t="shared" si="532"/>
        <v>1.3759999999999999</v>
      </c>
      <c r="N2744" s="56">
        <f>INDEX(Rate_Chart!$A$1:$AK$127,MATCH(Data!J2744,Rate_Chart!$A$1:$A$127,0),MATCH(Data!K2744,Rate_Chart!$A$1:$AK$1,0))</f>
        <v>45.824799999999996</v>
      </c>
      <c r="O2744" s="57">
        <f t="shared" si="533"/>
        <v>733.19679999999994</v>
      </c>
      <c r="P2744" s="58">
        <f t="shared" si="534"/>
        <v>404.33647058823533</v>
      </c>
      <c r="Q2744" s="58">
        <f t="shared" si="535"/>
        <v>269.55764705882353</v>
      </c>
      <c r="R2744" s="66">
        <f t="shared" si="536"/>
        <v>12.830944000000001</v>
      </c>
      <c r="S2744" s="64">
        <f t="shared" si="537"/>
        <v>60</v>
      </c>
      <c r="T2744" s="66">
        <f t="shared" si="538"/>
        <v>806.02774399999998</v>
      </c>
      <c r="U2744" s="68">
        <f t="shared" si="539"/>
        <v>50.376733999999999</v>
      </c>
      <c r="V2744" s="68">
        <f t="shared" si="540"/>
        <v>444.50059411764715</v>
      </c>
      <c r="W2744" s="68">
        <f t="shared" si="541"/>
        <v>296.33372941176475</v>
      </c>
    </row>
    <row r="2745" spans="1:23" x14ac:dyDescent="0.25">
      <c r="A2745" s="1" t="s">
        <v>884</v>
      </c>
      <c r="B2745" s="1" t="s">
        <v>395</v>
      </c>
      <c r="C2745" s="1" t="s">
        <v>589</v>
      </c>
      <c r="D2745" s="1" t="s">
        <v>591</v>
      </c>
      <c r="E2745" s="1" t="s">
        <v>361</v>
      </c>
      <c r="F2745" s="62" t="str">
        <f t="shared" si="530"/>
        <v>64513</v>
      </c>
      <c r="G2745" s="255">
        <v>10620044</v>
      </c>
      <c r="H2745" s="1" t="s">
        <v>386</v>
      </c>
      <c r="I2745" s="61">
        <v>30</v>
      </c>
      <c r="J2745" s="61">
        <v>3</v>
      </c>
      <c r="K2745" s="61">
        <v>8.1</v>
      </c>
      <c r="L2745" s="69">
        <f t="shared" si="531"/>
        <v>0.9</v>
      </c>
      <c r="M2745" s="69">
        <f t="shared" si="532"/>
        <v>2.4300000000000002</v>
      </c>
      <c r="N2745" s="56">
        <f>INDEX(Rate_Chart!$A$1:$AK$127,MATCH(Data!J2745,Rate_Chart!$A$1:$A$127,0),MATCH(Data!K2745,Rate_Chart!$A$1:$AK$1,0))</f>
        <v>35.029125900000004</v>
      </c>
      <c r="O2745" s="57">
        <f t="shared" si="533"/>
        <v>1050.873777</v>
      </c>
      <c r="P2745" s="58">
        <f t="shared" si="534"/>
        <v>417.01340357142868</v>
      </c>
      <c r="Q2745" s="58">
        <f t="shared" si="535"/>
        <v>278.00893571428577</v>
      </c>
      <c r="R2745" s="66">
        <f t="shared" si="536"/>
        <v>18.3902910975</v>
      </c>
      <c r="S2745" s="64">
        <f t="shared" si="537"/>
        <v>112.5</v>
      </c>
      <c r="T2745" s="66">
        <f t="shared" si="538"/>
        <v>1181.7640680975001</v>
      </c>
      <c r="U2745" s="68">
        <f t="shared" si="539"/>
        <v>39.392135603250004</v>
      </c>
      <c r="V2745" s="68">
        <f t="shared" si="540"/>
        <v>468.9539952767858</v>
      </c>
      <c r="W2745" s="68">
        <f t="shared" si="541"/>
        <v>312.63599685119055</v>
      </c>
    </row>
    <row r="2746" spans="1:23" x14ac:dyDescent="0.25">
      <c r="A2746" s="1" t="s">
        <v>885</v>
      </c>
      <c r="B2746" s="1" t="s">
        <v>394</v>
      </c>
      <c r="C2746" s="1" t="s">
        <v>589</v>
      </c>
      <c r="D2746" s="1" t="s">
        <v>591</v>
      </c>
      <c r="E2746" s="1" t="s">
        <v>361</v>
      </c>
      <c r="F2746" s="62" t="str">
        <f t="shared" si="530"/>
        <v>64513</v>
      </c>
      <c r="G2746" s="255">
        <v>10620044</v>
      </c>
      <c r="H2746" s="1" t="s">
        <v>385</v>
      </c>
      <c r="I2746" s="61">
        <v>17</v>
      </c>
      <c r="J2746" s="61">
        <v>5.6</v>
      </c>
      <c r="K2746" s="61">
        <v>8.8000000000000007</v>
      </c>
      <c r="L2746" s="69">
        <f t="shared" si="531"/>
        <v>0.95199999999999985</v>
      </c>
      <c r="M2746" s="69">
        <f t="shared" si="532"/>
        <v>1.4960000000000002</v>
      </c>
      <c r="N2746" s="56">
        <f>INDEX(Rate_Chart!$A$1:$AK$127,MATCH(Data!J2746,Rate_Chart!$A$1:$A$127,0),MATCH(Data!K2746,Rate_Chart!$A$1:$AK$1,0))</f>
        <v>46.292400000000001</v>
      </c>
      <c r="O2746" s="57">
        <f t="shared" si="533"/>
        <v>786.97080000000005</v>
      </c>
      <c r="P2746" s="58">
        <f t="shared" si="534"/>
        <v>403.71279069767445</v>
      </c>
      <c r="Q2746" s="58">
        <f t="shared" si="535"/>
        <v>269.14186046511628</v>
      </c>
      <c r="R2746" s="66">
        <f t="shared" si="536"/>
        <v>13.771989000000001</v>
      </c>
      <c r="S2746" s="64">
        <f t="shared" si="537"/>
        <v>63.75</v>
      </c>
      <c r="T2746" s="66">
        <f t="shared" si="538"/>
        <v>864.49278900000002</v>
      </c>
      <c r="U2746" s="68">
        <f t="shared" si="539"/>
        <v>50.852516999999999</v>
      </c>
      <c r="V2746" s="68">
        <f t="shared" si="540"/>
        <v>443.48125290697675</v>
      </c>
      <c r="W2746" s="68">
        <f t="shared" si="541"/>
        <v>295.65416860465115</v>
      </c>
    </row>
    <row r="2747" spans="1:23" x14ac:dyDescent="0.25">
      <c r="A2747" s="1" t="s">
        <v>885</v>
      </c>
      <c r="B2747" s="1" t="s">
        <v>394</v>
      </c>
      <c r="C2747" s="1" t="s">
        <v>589</v>
      </c>
      <c r="D2747" s="1" t="s">
        <v>591</v>
      </c>
      <c r="E2747" s="1" t="s">
        <v>361</v>
      </c>
      <c r="F2747" s="62" t="str">
        <f t="shared" si="530"/>
        <v>64513</v>
      </c>
      <c r="G2747" s="255">
        <v>10620044</v>
      </c>
      <c r="H2747" s="1" t="s">
        <v>386</v>
      </c>
      <c r="I2747" s="61">
        <v>39</v>
      </c>
      <c r="J2747" s="61">
        <v>3.3</v>
      </c>
      <c r="K2747" s="61">
        <v>8</v>
      </c>
      <c r="L2747" s="69">
        <f t="shared" si="531"/>
        <v>1.2869999999999999</v>
      </c>
      <c r="M2747" s="69">
        <f t="shared" si="532"/>
        <v>3.12</v>
      </c>
      <c r="N2747" s="56">
        <f>INDEX(Rate_Chart!$A$1:$AK$127,MATCH(Data!J2747,Rate_Chart!$A$1:$A$127,0),MATCH(Data!K2747,Rate_Chart!$A$1:$AK$1,0))</f>
        <v>36.002112000000004</v>
      </c>
      <c r="O2747" s="57">
        <f t="shared" si="533"/>
        <v>1404.0823680000001</v>
      </c>
      <c r="P2747" s="58">
        <f t="shared" si="534"/>
        <v>417.01288030888031</v>
      </c>
      <c r="Q2747" s="58">
        <f t="shared" si="535"/>
        <v>278.00858687258687</v>
      </c>
      <c r="R2747" s="66">
        <f t="shared" si="536"/>
        <v>24.571441440000005</v>
      </c>
      <c r="S2747" s="64">
        <f t="shared" si="537"/>
        <v>146.25</v>
      </c>
      <c r="T2747" s="66">
        <f t="shared" si="538"/>
        <v>1574.90380944</v>
      </c>
      <c r="U2747" s="68">
        <f t="shared" si="539"/>
        <v>40.382148960000002</v>
      </c>
      <c r="V2747" s="68">
        <f t="shared" si="540"/>
        <v>467.74689915057911</v>
      </c>
      <c r="W2747" s="68">
        <f t="shared" si="541"/>
        <v>311.83126610038607</v>
      </c>
    </row>
    <row r="2748" spans="1:23" x14ac:dyDescent="0.25">
      <c r="A2748" s="1" t="s">
        <v>885</v>
      </c>
      <c r="B2748" s="1" t="s">
        <v>395</v>
      </c>
      <c r="C2748" s="1" t="s">
        <v>589</v>
      </c>
      <c r="D2748" s="1" t="s">
        <v>591</v>
      </c>
      <c r="E2748" s="1" t="s">
        <v>361</v>
      </c>
      <c r="F2748" s="62" t="str">
        <f t="shared" si="530"/>
        <v>64513</v>
      </c>
      <c r="G2748" s="255">
        <v>10620044</v>
      </c>
      <c r="H2748" s="1" t="s">
        <v>385</v>
      </c>
      <c r="I2748" s="61">
        <v>23</v>
      </c>
      <c r="J2748" s="61">
        <v>6</v>
      </c>
      <c r="K2748" s="61">
        <v>8.8000000000000007</v>
      </c>
      <c r="L2748" s="69">
        <f t="shared" si="531"/>
        <v>1.38</v>
      </c>
      <c r="M2748" s="69">
        <f t="shared" si="532"/>
        <v>2.024</v>
      </c>
      <c r="N2748" s="56">
        <f>INDEX(Rate_Chart!$A$1:$AK$127,MATCH(Data!J2748,Rate_Chart!$A$1:$A$127,0),MATCH(Data!K2748,Rate_Chart!$A$1:$AK$1,0))</f>
        <v>49.599000000000004</v>
      </c>
      <c r="O2748" s="57">
        <f t="shared" si="533"/>
        <v>1140.777</v>
      </c>
      <c r="P2748" s="58">
        <f t="shared" si="534"/>
        <v>417.96910112359552</v>
      </c>
      <c r="Q2748" s="58">
        <f t="shared" si="535"/>
        <v>278.64606741573033</v>
      </c>
      <c r="R2748" s="66">
        <f t="shared" si="536"/>
        <v>19.963597500000002</v>
      </c>
      <c r="S2748" s="64">
        <f t="shared" si="537"/>
        <v>86.25</v>
      </c>
      <c r="T2748" s="66">
        <f t="shared" si="538"/>
        <v>1246.9905975000001</v>
      </c>
      <c r="U2748" s="68">
        <f t="shared" si="539"/>
        <v>54.216982500000007</v>
      </c>
      <c r="V2748" s="68">
        <f t="shared" si="540"/>
        <v>456.8846839887641</v>
      </c>
      <c r="W2748" s="68">
        <f t="shared" si="541"/>
        <v>304.58978932584273</v>
      </c>
    </row>
    <row r="2749" spans="1:23" x14ac:dyDescent="0.25">
      <c r="A2749" s="1" t="s">
        <v>885</v>
      </c>
      <c r="B2749" s="1" t="s">
        <v>395</v>
      </c>
      <c r="C2749" s="1" t="s">
        <v>589</v>
      </c>
      <c r="D2749" s="1" t="s">
        <v>591</v>
      </c>
      <c r="E2749" s="1" t="s">
        <v>361</v>
      </c>
      <c r="F2749" s="62" t="str">
        <f t="shared" si="530"/>
        <v>64513</v>
      </c>
      <c r="G2749" s="255">
        <v>10620044</v>
      </c>
      <c r="H2749" s="1" t="s">
        <v>386</v>
      </c>
      <c r="I2749" s="61">
        <v>30</v>
      </c>
      <c r="J2749" s="61">
        <v>3</v>
      </c>
      <c r="K2749" s="61">
        <v>8.1</v>
      </c>
      <c r="L2749" s="69">
        <f t="shared" si="531"/>
        <v>0.9</v>
      </c>
      <c r="M2749" s="69">
        <f t="shared" si="532"/>
        <v>2.4300000000000002</v>
      </c>
      <c r="N2749" s="56">
        <f>INDEX(Rate_Chart!$A$1:$AK$127,MATCH(Data!J2749,Rate_Chart!$A$1:$A$127,0),MATCH(Data!K2749,Rate_Chart!$A$1:$AK$1,0))</f>
        <v>35.029125900000004</v>
      </c>
      <c r="O2749" s="57">
        <f t="shared" si="533"/>
        <v>1050.873777</v>
      </c>
      <c r="P2749" s="58">
        <f t="shared" si="534"/>
        <v>417.01340357142868</v>
      </c>
      <c r="Q2749" s="58">
        <f t="shared" si="535"/>
        <v>278.00893571428577</v>
      </c>
      <c r="R2749" s="66">
        <f t="shared" si="536"/>
        <v>18.3902910975</v>
      </c>
      <c r="S2749" s="64">
        <f t="shared" si="537"/>
        <v>112.5</v>
      </c>
      <c r="T2749" s="66">
        <f t="shared" si="538"/>
        <v>1181.7640680975001</v>
      </c>
      <c r="U2749" s="68">
        <f t="shared" si="539"/>
        <v>39.392135603250004</v>
      </c>
      <c r="V2749" s="68">
        <f t="shared" si="540"/>
        <v>468.9539952767858</v>
      </c>
      <c r="W2749" s="68">
        <f t="shared" si="541"/>
        <v>312.63599685119055</v>
      </c>
    </row>
    <row r="2750" spans="1:23" x14ac:dyDescent="0.25">
      <c r="A2750" s="1" t="s">
        <v>886</v>
      </c>
      <c r="B2750" s="1" t="s">
        <v>394</v>
      </c>
      <c r="C2750" s="1" t="s">
        <v>589</v>
      </c>
      <c r="D2750" s="1" t="s">
        <v>591</v>
      </c>
      <c r="E2750" s="1" t="s">
        <v>361</v>
      </c>
      <c r="F2750" s="62" t="str">
        <f t="shared" si="530"/>
        <v>64513</v>
      </c>
      <c r="G2750" s="255">
        <v>10620044</v>
      </c>
      <c r="H2750" s="1" t="s">
        <v>385</v>
      </c>
      <c r="I2750" s="61">
        <v>18</v>
      </c>
      <c r="J2750" s="61">
        <v>5.7</v>
      </c>
      <c r="K2750" s="61">
        <v>8.4</v>
      </c>
      <c r="L2750" s="69">
        <f t="shared" si="531"/>
        <v>1.026</v>
      </c>
      <c r="M2750" s="69">
        <f t="shared" si="532"/>
        <v>1.5120000000000002</v>
      </c>
      <c r="N2750" s="56">
        <f>INDEX(Rate_Chart!$A$1:$AK$127,MATCH(Data!J2750,Rate_Chart!$A$1:$A$127,0),MATCH(Data!K2750,Rate_Chart!$A$1:$AK$1,0))</f>
        <v>46.167149999999999</v>
      </c>
      <c r="O2750" s="57">
        <f t="shared" si="533"/>
        <v>831.00869999999998</v>
      </c>
      <c r="P2750" s="58">
        <f t="shared" si="534"/>
        <v>408.55884955752208</v>
      </c>
      <c r="Q2750" s="58">
        <f t="shared" si="535"/>
        <v>272.37256637168139</v>
      </c>
      <c r="R2750" s="66">
        <f t="shared" si="536"/>
        <v>14.542652250000002</v>
      </c>
      <c r="S2750" s="64">
        <f t="shared" si="537"/>
        <v>67.5</v>
      </c>
      <c r="T2750" s="66">
        <f t="shared" si="538"/>
        <v>913.05135225000004</v>
      </c>
      <c r="U2750" s="68">
        <f t="shared" si="539"/>
        <v>50.725075125000004</v>
      </c>
      <c r="V2750" s="68">
        <f t="shared" si="540"/>
        <v>448.89447013274338</v>
      </c>
      <c r="W2750" s="68">
        <f t="shared" si="541"/>
        <v>299.26298008849557</v>
      </c>
    </row>
    <row r="2751" spans="1:23" x14ac:dyDescent="0.25">
      <c r="A2751" s="1" t="s">
        <v>886</v>
      </c>
      <c r="B2751" s="1" t="s">
        <v>394</v>
      </c>
      <c r="C2751" s="1" t="s">
        <v>589</v>
      </c>
      <c r="D2751" s="1" t="s">
        <v>591</v>
      </c>
      <c r="E2751" s="1" t="s">
        <v>361</v>
      </c>
      <c r="F2751" s="62" t="str">
        <f t="shared" si="530"/>
        <v>64513</v>
      </c>
      <c r="G2751" s="255">
        <v>10620044</v>
      </c>
      <c r="H2751" s="1" t="s">
        <v>386</v>
      </c>
      <c r="I2751" s="61">
        <v>36</v>
      </c>
      <c r="J2751" s="61">
        <v>3</v>
      </c>
      <c r="K2751" s="61">
        <v>8</v>
      </c>
      <c r="L2751" s="69">
        <f t="shared" si="531"/>
        <v>1.08</v>
      </c>
      <c r="M2751" s="69">
        <f t="shared" si="532"/>
        <v>2.88</v>
      </c>
      <c r="N2751" s="56">
        <f>INDEX(Rate_Chart!$A$1:$AK$127,MATCH(Data!J2751,Rate_Chart!$A$1:$A$127,0),MATCH(Data!K2751,Rate_Chart!$A$1:$AK$1,0))</f>
        <v>34.751112000000006</v>
      </c>
      <c r="O2751" s="57">
        <f t="shared" si="533"/>
        <v>1251.0400320000003</v>
      </c>
      <c r="P2751" s="58">
        <f t="shared" si="534"/>
        <v>417.01334400000002</v>
      </c>
      <c r="Q2751" s="58">
        <f t="shared" si="535"/>
        <v>278.00889599999999</v>
      </c>
      <c r="R2751" s="66">
        <f t="shared" si="536"/>
        <v>21.893200560000007</v>
      </c>
      <c r="S2751" s="64">
        <f t="shared" si="537"/>
        <v>135</v>
      </c>
      <c r="T2751" s="66">
        <f t="shared" si="538"/>
        <v>1407.9332325600003</v>
      </c>
      <c r="U2751" s="68">
        <f t="shared" si="539"/>
        <v>39.109256460000012</v>
      </c>
      <c r="V2751" s="68">
        <f t="shared" si="540"/>
        <v>469.31107752000008</v>
      </c>
      <c r="W2751" s="68">
        <f t="shared" si="541"/>
        <v>312.87405168000004</v>
      </c>
    </row>
    <row r="2752" spans="1:23" x14ac:dyDescent="0.25">
      <c r="A2752" s="1" t="s">
        <v>886</v>
      </c>
      <c r="B2752" s="1" t="s">
        <v>395</v>
      </c>
      <c r="C2752" s="1" t="s">
        <v>589</v>
      </c>
      <c r="D2752" s="1" t="s">
        <v>591</v>
      </c>
      <c r="E2752" s="1" t="s">
        <v>361</v>
      </c>
      <c r="F2752" s="62" t="str">
        <f t="shared" si="530"/>
        <v>64513</v>
      </c>
      <c r="G2752" s="255">
        <v>10620044</v>
      </c>
      <c r="H2752" s="1" t="s">
        <v>386</v>
      </c>
      <c r="I2752" s="61">
        <v>63</v>
      </c>
      <c r="J2752" s="61">
        <v>3.8</v>
      </c>
      <c r="K2752" s="61">
        <v>8</v>
      </c>
      <c r="L2752" s="69">
        <f t="shared" si="531"/>
        <v>2.3939999999999997</v>
      </c>
      <c r="M2752" s="69">
        <f t="shared" si="532"/>
        <v>5.04</v>
      </c>
      <c r="N2752" s="56">
        <f>INDEX(Rate_Chart!$A$1:$AK$127,MATCH(Data!J2752,Rate_Chart!$A$1:$A$127,0),MATCH(Data!K2752,Rate_Chart!$A$1:$AK$1,0))</f>
        <v>38.087112000000005</v>
      </c>
      <c r="O2752" s="57">
        <f t="shared" si="533"/>
        <v>2399.4880560000001</v>
      </c>
      <c r="P2752" s="58">
        <f t="shared" si="534"/>
        <v>417.01217518248177</v>
      </c>
      <c r="Q2752" s="58">
        <f t="shared" si="535"/>
        <v>278.00811678832116</v>
      </c>
      <c r="R2752" s="66">
        <f t="shared" si="536"/>
        <v>41.991040980000008</v>
      </c>
      <c r="S2752" s="64">
        <f t="shared" si="537"/>
        <v>236.25</v>
      </c>
      <c r="T2752" s="66">
        <f t="shared" si="538"/>
        <v>2677.7290969800001</v>
      </c>
      <c r="U2752" s="68">
        <f t="shared" si="539"/>
        <v>42.503636460000003</v>
      </c>
      <c r="V2752" s="68">
        <f t="shared" si="540"/>
        <v>465.36828240875911</v>
      </c>
      <c r="W2752" s="68">
        <f t="shared" si="541"/>
        <v>310.24552160583943</v>
      </c>
    </row>
    <row r="2753" spans="1:23" x14ac:dyDescent="0.25">
      <c r="A2753" s="1" t="s">
        <v>887</v>
      </c>
      <c r="B2753" s="1" t="s">
        <v>394</v>
      </c>
      <c r="C2753" s="1" t="s">
        <v>589</v>
      </c>
      <c r="D2753" s="1" t="s">
        <v>591</v>
      </c>
      <c r="E2753" s="1" t="s">
        <v>361</v>
      </c>
      <c r="F2753" s="62" t="str">
        <f t="shared" si="530"/>
        <v>64513</v>
      </c>
      <c r="G2753" s="255">
        <v>10620044</v>
      </c>
      <c r="H2753" s="1" t="s">
        <v>385</v>
      </c>
      <c r="I2753" s="61">
        <v>18</v>
      </c>
      <c r="J2753" s="61">
        <v>6.3</v>
      </c>
      <c r="K2753" s="61">
        <v>9</v>
      </c>
      <c r="L2753" s="69">
        <f t="shared" si="531"/>
        <v>1.1339999999999999</v>
      </c>
      <c r="M2753" s="69">
        <f t="shared" si="532"/>
        <v>1.62</v>
      </c>
      <c r="N2753" s="56">
        <f>INDEX(Rate_Chart!$A$1:$AK$127,MATCH(Data!J2753,Rate_Chart!$A$1:$A$127,0),MATCH(Data!K2753,Rate_Chart!$A$1:$AK$1,0))</f>
        <v>52.604999999999997</v>
      </c>
      <c r="O2753" s="57">
        <f t="shared" si="533"/>
        <v>946.89</v>
      </c>
      <c r="P2753" s="58">
        <f t="shared" si="534"/>
        <v>427.6829268292683</v>
      </c>
      <c r="Q2753" s="58">
        <f t="shared" si="535"/>
        <v>285.1219512195122</v>
      </c>
      <c r="R2753" s="66">
        <f t="shared" si="536"/>
        <v>16.570575000000002</v>
      </c>
      <c r="S2753" s="64">
        <f t="shared" si="537"/>
        <v>67.5</v>
      </c>
      <c r="T2753" s="66">
        <f t="shared" si="538"/>
        <v>1030.9605750000001</v>
      </c>
      <c r="U2753" s="68">
        <f t="shared" si="539"/>
        <v>57.2755875</v>
      </c>
      <c r="V2753" s="68">
        <f t="shared" si="540"/>
        <v>465.6551829268293</v>
      </c>
      <c r="W2753" s="68">
        <f t="shared" si="541"/>
        <v>310.43678861788618</v>
      </c>
    </row>
    <row r="2754" spans="1:23" x14ac:dyDescent="0.25">
      <c r="A2754" s="1" t="s">
        <v>887</v>
      </c>
      <c r="B2754" s="1" t="s">
        <v>394</v>
      </c>
      <c r="C2754" s="1" t="s">
        <v>589</v>
      </c>
      <c r="D2754" s="1" t="s">
        <v>591</v>
      </c>
      <c r="E2754" s="1" t="s">
        <v>361</v>
      </c>
      <c r="F2754" s="62" t="str">
        <f t="shared" si="530"/>
        <v>64513</v>
      </c>
      <c r="G2754" s="255">
        <v>10620044</v>
      </c>
      <c r="H2754" s="1" t="s">
        <v>386</v>
      </c>
      <c r="I2754" s="61">
        <v>36</v>
      </c>
      <c r="J2754" s="61">
        <v>3</v>
      </c>
      <c r="K2754" s="61">
        <v>8</v>
      </c>
      <c r="L2754" s="69">
        <f t="shared" si="531"/>
        <v>1.08</v>
      </c>
      <c r="M2754" s="69">
        <f t="shared" si="532"/>
        <v>2.88</v>
      </c>
      <c r="N2754" s="56">
        <f>INDEX(Rate_Chart!$A$1:$AK$127,MATCH(Data!J2754,Rate_Chart!$A$1:$A$127,0),MATCH(Data!K2754,Rate_Chart!$A$1:$AK$1,0))</f>
        <v>34.751112000000006</v>
      </c>
      <c r="O2754" s="57">
        <f t="shared" si="533"/>
        <v>1251.0400320000003</v>
      </c>
      <c r="P2754" s="58">
        <f t="shared" si="534"/>
        <v>417.01334400000002</v>
      </c>
      <c r="Q2754" s="58">
        <f t="shared" si="535"/>
        <v>278.00889599999999</v>
      </c>
      <c r="R2754" s="66">
        <f t="shared" si="536"/>
        <v>21.893200560000007</v>
      </c>
      <c r="S2754" s="64">
        <f t="shared" si="537"/>
        <v>135</v>
      </c>
      <c r="T2754" s="66">
        <f t="shared" si="538"/>
        <v>1407.9332325600003</v>
      </c>
      <c r="U2754" s="68">
        <f t="shared" si="539"/>
        <v>39.109256460000012</v>
      </c>
      <c r="V2754" s="68">
        <f t="shared" si="540"/>
        <v>469.31107752000008</v>
      </c>
      <c r="W2754" s="68">
        <f t="shared" si="541"/>
        <v>312.87405168000004</v>
      </c>
    </row>
    <row r="2755" spans="1:23" x14ac:dyDescent="0.25">
      <c r="A2755" s="1" t="s">
        <v>887</v>
      </c>
      <c r="B2755" s="1" t="s">
        <v>395</v>
      </c>
      <c r="C2755" s="1" t="s">
        <v>589</v>
      </c>
      <c r="D2755" s="1" t="s">
        <v>591</v>
      </c>
      <c r="E2755" s="1" t="s">
        <v>361</v>
      </c>
      <c r="F2755" s="62" t="str">
        <f t="shared" si="530"/>
        <v>64513</v>
      </c>
      <c r="G2755" s="255">
        <v>10620044</v>
      </c>
      <c r="H2755" s="1" t="s">
        <v>385</v>
      </c>
      <c r="I2755" s="61">
        <v>21</v>
      </c>
      <c r="J2755" s="61">
        <v>5.6</v>
      </c>
      <c r="K2755" s="61">
        <v>8.4</v>
      </c>
      <c r="L2755" s="69">
        <f t="shared" si="531"/>
        <v>1.1759999999999999</v>
      </c>
      <c r="M2755" s="69">
        <f t="shared" si="532"/>
        <v>1.764</v>
      </c>
      <c r="N2755" s="56">
        <f>INDEX(Rate_Chart!$A$1:$AK$127,MATCH(Data!J2755,Rate_Chart!$A$1:$A$127,0),MATCH(Data!K2755,Rate_Chart!$A$1:$AK$1,0))</f>
        <v>45.357199999999999</v>
      </c>
      <c r="O2755" s="57">
        <f t="shared" si="533"/>
        <v>952.50119999999993</v>
      </c>
      <c r="P2755" s="58">
        <f t="shared" si="534"/>
        <v>404.97500000000002</v>
      </c>
      <c r="Q2755" s="58">
        <f t="shared" si="535"/>
        <v>269.98333333333335</v>
      </c>
      <c r="R2755" s="66">
        <f t="shared" si="536"/>
        <v>16.668771</v>
      </c>
      <c r="S2755" s="64">
        <f t="shared" si="537"/>
        <v>78.75</v>
      </c>
      <c r="T2755" s="66">
        <f t="shared" si="538"/>
        <v>1047.9199709999998</v>
      </c>
      <c r="U2755" s="68">
        <f t="shared" si="539"/>
        <v>49.900950999999992</v>
      </c>
      <c r="V2755" s="68">
        <f t="shared" si="540"/>
        <v>445.54420535714286</v>
      </c>
      <c r="W2755" s="68">
        <f t="shared" si="541"/>
        <v>297.02947023809526</v>
      </c>
    </row>
    <row r="2756" spans="1:23" x14ac:dyDescent="0.25">
      <c r="A2756" s="1" t="s">
        <v>887</v>
      </c>
      <c r="B2756" s="1" t="s">
        <v>395</v>
      </c>
      <c r="C2756" s="1" t="s">
        <v>589</v>
      </c>
      <c r="D2756" s="1" t="s">
        <v>591</v>
      </c>
      <c r="E2756" s="1" t="s">
        <v>361</v>
      </c>
      <c r="F2756" s="62" t="str">
        <f t="shared" si="530"/>
        <v>64513</v>
      </c>
      <c r="G2756" s="255">
        <v>10620044</v>
      </c>
      <c r="H2756" s="1" t="s">
        <v>386</v>
      </c>
      <c r="I2756" s="61">
        <v>31</v>
      </c>
      <c r="J2756" s="61">
        <v>3</v>
      </c>
      <c r="K2756" s="61">
        <v>8</v>
      </c>
      <c r="L2756" s="69">
        <f t="shared" si="531"/>
        <v>0.93</v>
      </c>
      <c r="M2756" s="69">
        <f t="shared" si="532"/>
        <v>2.48</v>
      </c>
      <c r="N2756" s="56">
        <f>INDEX(Rate_Chart!$A$1:$AK$127,MATCH(Data!J2756,Rate_Chart!$A$1:$A$127,0),MATCH(Data!K2756,Rate_Chart!$A$1:$AK$1,0))</f>
        <v>34.751112000000006</v>
      </c>
      <c r="O2756" s="57">
        <f t="shared" si="533"/>
        <v>1077.2844720000003</v>
      </c>
      <c r="P2756" s="58">
        <f t="shared" si="534"/>
        <v>417.01334400000002</v>
      </c>
      <c r="Q2756" s="58">
        <f t="shared" si="535"/>
        <v>278.00889599999999</v>
      </c>
      <c r="R2756" s="66">
        <f t="shared" si="536"/>
        <v>18.852478260000005</v>
      </c>
      <c r="S2756" s="64">
        <f t="shared" si="537"/>
        <v>116.25</v>
      </c>
      <c r="T2756" s="66">
        <f t="shared" si="538"/>
        <v>1212.3869502600003</v>
      </c>
      <c r="U2756" s="68">
        <f t="shared" si="539"/>
        <v>39.109256460000012</v>
      </c>
      <c r="V2756" s="68">
        <f t="shared" si="540"/>
        <v>469.31107752000008</v>
      </c>
      <c r="W2756" s="68">
        <f t="shared" si="541"/>
        <v>312.87405168000004</v>
      </c>
    </row>
    <row r="2757" spans="1:23" x14ac:dyDescent="0.25">
      <c r="A2757" s="1" t="s">
        <v>888</v>
      </c>
      <c r="B2757" s="1" t="s">
        <v>394</v>
      </c>
      <c r="C2757" s="1" t="s">
        <v>589</v>
      </c>
      <c r="D2757" s="1" t="s">
        <v>591</v>
      </c>
      <c r="E2757" s="1" t="s">
        <v>361</v>
      </c>
      <c r="F2757" s="62" t="str">
        <f t="shared" ref="F2757:F2820" si="542">MID(E2757,2,5)</f>
        <v>64513</v>
      </c>
      <c r="G2757" s="255">
        <v>10620044</v>
      </c>
      <c r="H2757" s="1" t="s">
        <v>385</v>
      </c>
      <c r="I2757" s="61">
        <v>19</v>
      </c>
      <c r="J2757" s="61">
        <v>5.7</v>
      </c>
      <c r="K2757" s="61">
        <v>8.8000000000000007</v>
      </c>
      <c r="L2757" s="69">
        <f t="shared" si="531"/>
        <v>1.083</v>
      </c>
      <c r="M2757" s="69">
        <f t="shared" si="532"/>
        <v>1.6720000000000002</v>
      </c>
      <c r="N2757" s="56">
        <f>INDEX(Rate_Chart!$A$1:$AK$127,MATCH(Data!J2757,Rate_Chart!$A$1:$A$127,0),MATCH(Data!K2757,Rate_Chart!$A$1:$AK$1,0))</f>
        <v>47.119050000000001</v>
      </c>
      <c r="O2757" s="57">
        <f t="shared" si="533"/>
        <v>895.26195000000007</v>
      </c>
      <c r="P2757" s="58">
        <f t="shared" si="534"/>
        <v>407.3693083573487</v>
      </c>
      <c r="Q2757" s="58">
        <f t="shared" si="535"/>
        <v>271.57953890489915</v>
      </c>
      <c r="R2757" s="66">
        <f t="shared" si="536"/>
        <v>15.667084125000002</v>
      </c>
      <c r="S2757" s="64">
        <f t="shared" si="537"/>
        <v>71.25</v>
      </c>
      <c r="T2757" s="66">
        <f t="shared" si="538"/>
        <v>982.17903412500004</v>
      </c>
      <c r="U2757" s="68">
        <f t="shared" si="539"/>
        <v>51.693633375000005</v>
      </c>
      <c r="V2757" s="68">
        <f t="shared" si="540"/>
        <v>446.91902053314124</v>
      </c>
      <c r="W2757" s="68">
        <f t="shared" si="541"/>
        <v>297.94601368876084</v>
      </c>
    </row>
    <row r="2758" spans="1:23" x14ac:dyDescent="0.25">
      <c r="A2758" s="1" t="s">
        <v>888</v>
      </c>
      <c r="B2758" s="1" t="s">
        <v>394</v>
      </c>
      <c r="C2758" s="1" t="s">
        <v>589</v>
      </c>
      <c r="D2758" s="1" t="s">
        <v>591</v>
      </c>
      <c r="E2758" s="1" t="s">
        <v>361</v>
      </c>
      <c r="F2758" s="62" t="str">
        <f t="shared" si="542"/>
        <v>64513</v>
      </c>
      <c r="G2758" s="255">
        <v>10620044</v>
      </c>
      <c r="H2758" s="1" t="s">
        <v>386</v>
      </c>
      <c r="I2758" s="61">
        <v>30</v>
      </c>
      <c r="J2758" s="61">
        <v>3.4</v>
      </c>
      <c r="K2758" s="61">
        <v>8</v>
      </c>
      <c r="L2758" s="69">
        <f t="shared" si="531"/>
        <v>1.02</v>
      </c>
      <c r="M2758" s="69">
        <f t="shared" si="532"/>
        <v>2.4</v>
      </c>
      <c r="N2758" s="56">
        <f>INDEX(Rate_Chart!$A$1:$AK$127,MATCH(Data!J2758,Rate_Chart!$A$1:$A$127,0),MATCH(Data!K2758,Rate_Chart!$A$1:$AK$1,0))</f>
        <v>36.419112000000005</v>
      </c>
      <c r="O2758" s="57">
        <f t="shared" si="533"/>
        <v>1092.5733600000001</v>
      </c>
      <c r="P2758" s="58">
        <f t="shared" si="534"/>
        <v>417.01273282442747</v>
      </c>
      <c r="Q2758" s="58">
        <f t="shared" si="535"/>
        <v>278.00848854961833</v>
      </c>
      <c r="R2758" s="66">
        <f t="shared" si="536"/>
        <v>19.120033800000005</v>
      </c>
      <c r="S2758" s="64">
        <f t="shared" si="537"/>
        <v>112.5</v>
      </c>
      <c r="T2758" s="66">
        <f t="shared" si="538"/>
        <v>1224.1933938000002</v>
      </c>
      <c r="U2758" s="68">
        <f t="shared" si="539"/>
        <v>40.806446460000004</v>
      </c>
      <c r="V2758" s="68">
        <f t="shared" si="540"/>
        <v>467.24938694656487</v>
      </c>
      <c r="W2758" s="68">
        <f t="shared" si="541"/>
        <v>311.49959129770991</v>
      </c>
    </row>
    <row r="2759" spans="1:23" x14ac:dyDescent="0.25">
      <c r="A2759" s="1" t="s">
        <v>888</v>
      </c>
      <c r="B2759" s="1" t="s">
        <v>395</v>
      </c>
      <c r="C2759" s="1" t="s">
        <v>589</v>
      </c>
      <c r="D2759" s="1" t="s">
        <v>591</v>
      </c>
      <c r="E2759" s="1" t="s">
        <v>361</v>
      </c>
      <c r="F2759" s="62" t="str">
        <f t="shared" si="542"/>
        <v>64513</v>
      </c>
      <c r="G2759" s="255">
        <v>10620044</v>
      </c>
      <c r="H2759" s="1" t="s">
        <v>385</v>
      </c>
      <c r="I2759" s="61">
        <v>20</v>
      </c>
      <c r="J2759" s="61">
        <v>5.6</v>
      </c>
      <c r="K2759" s="61">
        <v>8.4</v>
      </c>
      <c r="L2759" s="69">
        <f t="shared" si="531"/>
        <v>1.1200000000000001</v>
      </c>
      <c r="M2759" s="69">
        <f t="shared" si="532"/>
        <v>1.68</v>
      </c>
      <c r="N2759" s="56">
        <f>INDEX(Rate_Chart!$A$1:$AK$127,MATCH(Data!J2759,Rate_Chart!$A$1:$A$127,0),MATCH(Data!K2759,Rate_Chart!$A$1:$AK$1,0))</f>
        <v>45.357199999999999</v>
      </c>
      <c r="O2759" s="57">
        <f t="shared" si="533"/>
        <v>907.14400000000001</v>
      </c>
      <c r="P2759" s="58">
        <f t="shared" si="534"/>
        <v>404.97500000000002</v>
      </c>
      <c r="Q2759" s="58">
        <f t="shared" si="535"/>
        <v>269.98333333333335</v>
      </c>
      <c r="R2759" s="66">
        <f t="shared" si="536"/>
        <v>15.875020000000001</v>
      </c>
      <c r="S2759" s="64">
        <f t="shared" si="537"/>
        <v>75</v>
      </c>
      <c r="T2759" s="66">
        <f t="shared" si="538"/>
        <v>998.01901999999995</v>
      </c>
      <c r="U2759" s="68">
        <f t="shared" si="539"/>
        <v>49.900950999999999</v>
      </c>
      <c r="V2759" s="68">
        <f t="shared" si="540"/>
        <v>445.54420535714291</v>
      </c>
      <c r="W2759" s="68">
        <f t="shared" si="541"/>
        <v>297.02947023809526</v>
      </c>
    </row>
    <row r="2760" spans="1:23" x14ac:dyDescent="0.25">
      <c r="A2760" s="1" t="s">
        <v>888</v>
      </c>
      <c r="B2760" s="1" t="s">
        <v>395</v>
      </c>
      <c r="C2760" s="1" t="s">
        <v>589</v>
      </c>
      <c r="D2760" s="1" t="s">
        <v>591</v>
      </c>
      <c r="E2760" s="1" t="s">
        <v>361</v>
      </c>
      <c r="F2760" s="62" t="str">
        <f t="shared" si="542"/>
        <v>64513</v>
      </c>
      <c r="G2760" s="255">
        <v>10620044</v>
      </c>
      <c r="H2760" s="1" t="s">
        <v>386</v>
      </c>
      <c r="I2760" s="61">
        <v>22</v>
      </c>
      <c r="J2760" s="61">
        <v>3</v>
      </c>
      <c r="K2760" s="61">
        <v>8</v>
      </c>
      <c r="L2760" s="69">
        <f t="shared" si="531"/>
        <v>0.66</v>
      </c>
      <c r="M2760" s="69">
        <f t="shared" si="532"/>
        <v>1.76</v>
      </c>
      <c r="N2760" s="56">
        <f>INDEX(Rate_Chart!$A$1:$AK$127,MATCH(Data!J2760,Rate_Chart!$A$1:$A$127,0),MATCH(Data!K2760,Rate_Chart!$A$1:$AK$1,0))</f>
        <v>34.751112000000006</v>
      </c>
      <c r="O2760" s="57">
        <f t="shared" si="533"/>
        <v>764.52446400000008</v>
      </c>
      <c r="P2760" s="58">
        <f t="shared" si="534"/>
        <v>417.01334400000002</v>
      </c>
      <c r="Q2760" s="58">
        <f t="shared" si="535"/>
        <v>278.00889599999999</v>
      </c>
      <c r="R2760" s="66">
        <f t="shared" si="536"/>
        <v>13.379178120000002</v>
      </c>
      <c r="S2760" s="64">
        <f t="shared" si="537"/>
        <v>82.5</v>
      </c>
      <c r="T2760" s="66">
        <f t="shared" si="538"/>
        <v>860.40364212000009</v>
      </c>
      <c r="U2760" s="68">
        <f t="shared" si="539"/>
        <v>39.109256460000005</v>
      </c>
      <c r="V2760" s="68">
        <f t="shared" si="540"/>
        <v>469.31107752000003</v>
      </c>
      <c r="W2760" s="68">
        <f t="shared" si="541"/>
        <v>312.87405168000004</v>
      </c>
    </row>
    <row r="2761" spans="1:23" x14ac:dyDescent="0.25">
      <c r="A2761" s="1" t="s">
        <v>919</v>
      </c>
      <c r="B2761" s="1" t="s">
        <v>394</v>
      </c>
      <c r="C2761" s="1" t="s">
        <v>589</v>
      </c>
      <c r="D2761" s="1" t="s">
        <v>591</v>
      </c>
      <c r="E2761" s="1" t="s">
        <v>361</v>
      </c>
      <c r="F2761" s="62" t="str">
        <f t="shared" si="542"/>
        <v>64513</v>
      </c>
      <c r="G2761" s="255">
        <v>10620044</v>
      </c>
      <c r="H2761" s="1" t="s">
        <v>385</v>
      </c>
      <c r="I2761" s="61">
        <v>16</v>
      </c>
      <c r="J2761" s="61">
        <v>5.6</v>
      </c>
      <c r="K2761" s="61">
        <v>8.4</v>
      </c>
      <c r="L2761" s="69">
        <f t="shared" si="531"/>
        <v>0.89599999999999991</v>
      </c>
      <c r="M2761" s="69">
        <f t="shared" si="532"/>
        <v>1.3440000000000001</v>
      </c>
      <c r="N2761" s="56">
        <f>INDEX(Rate_Chart!$A$1:$AK$127,MATCH(Data!J2761,Rate_Chart!$A$1:$A$127,0),MATCH(Data!K2761,Rate_Chart!$A$1:$AK$1,0))</f>
        <v>45.357199999999999</v>
      </c>
      <c r="O2761" s="57">
        <f t="shared" si="533"/>
        <v>725.71519999999998</v>
      </c>
      <c r="P2761" s="58">
        <f t="shared" si="534"/>
        <v>404.97500000000002</v>
      </c>
      <c r="Q2761" s="58">
        <f t="shared" si="535"/>
        <v>269.98333333333335</v>
      </c>
      <c r="R2761" s="66">
        <f t="shared" si="536"/>
        <v>12.700016000000002</v>
      </c>
      <c r="S2761" s="64">
        <f t="shared" si="537"/>
        <v>60</v>
      </c>
      <c r="T2761" s="66">
        <f t="shared" si="538"/>
        <v>798.41521599999999</v>
      </c>
      <c r="U2761" s="68">
        <f t="shared" si="539"/>
        <v>49.900950999999999</v>
      </c>
      <c r="V2761" s="68">
        <f t="shared" si="540"/>
        <v>445.54420535714291</v>
      </c>
      <c r="W2761" s="68">
        <f t="shared" si="541"/>
        <v>297.02947023809526</v>
      </c>
    </row>
    <row r="2762" spans="1:23" x14ac:dyDescent="0.25">
      <c r="A2762" s="1" t="s">
        <v>919</v>
      </c>
      <c r="B2762" s="1" t="s">
        <v>394</v>
      </c>
      <c r="C2762" s="1" t="s">
        <v>589</v>
      </c>
      <c r="D2762" s="1" t="s">
        <v>591</v>
      </c>
      <c r="E2762" s="1" t="s">
        <v>361</v>
      </c>
      <c r="F2762" s="62" t="str">
        <f t="shared" si="542"/>
        <v>64513</v>
      </c>
      <c r="G2762" s="255">
        <v>10620044</v>
      </c>
      <c r="H2762" s="1" t="s">
        <v>386</v>
      </c>
      <c r="I2762" s="61">
        <v>27</v>
      </c>
      <c r="J2762" s="61">
        <v>3</v>
      </c>
      <c r="K2762" s="61">
        <v>8</v>
      </c>
      <c r="L2762" s="69">
        <f t="shared" si="531"/>
        <v>0.81</v>
      </c>
      <c r="M2762" s="69">
        <f t="shared" si="532"/>
        <v>2.16</v>
      </c>
      <c r="N2762" s="56">
        <f>INDEX(Rate_Chart!$A$1:$AK$127,MATCH(Data!J2762,Rate_Chart!$A$1:$A$127,0),MATCH(Data!K2762,Rate_Chart!$A$1:$AK$1,0))</f>
        <v>34.751112000000006</v>
      </c>
      <c r="O2762" s="57">
        <f t="shared" si="533"/>
        <v>938.28002400000014</v>
      </c>
      <c r="P2762" s="58">
        <f t="shared" si="534"/>
        <v>417.01334400000002</v>
      </c>
      <c r="Q2762" s="58">
        <f t="shared" si="535"/>
        <v>278.00889599999999</v>
      </c>
      <c r="R2762" s="66">
        <f t="shared" si="536"/>
        <v>16.419900420000005</v>
      </c>
      <c r="S2762" s="64">
        <f t="shared" si="537"/>
        <v>101.25</v>
      </c>
      <c r="T2762" s="66">
        <f t="shared" si="538"/>
        <v>1055.9499244200001</v>
      </c>
      <c r="U2762" s="68">
        <f t="shared" si="539"/>
        <v>39.109256460000005</v>
      </c>
      <c r="V2762" s="68">
        <f t="shared" si="540"/>
        <v>469.31107752000003</v>
      </c>
      <c r="W2762" s="68">
        <f t="shared" si="541"/>
        <v>312.87405168000004</v>
      </c>
    </row>
    <row r="2763" spans="1:23" x14ac:dyDescent="0.25">
      <c r="A2763" s="1" t="s">
        <v>919</v>
      </c>
      <c r="B2763" s="1" t="s">
        <v>395</v>
      </c>
      <c r="C2763" s="1" t="s">
        <v>589</v>
      </c>
      <c r="D2763" s="1" t="s">
        <v>591</v>
      </c>
      <c r="E2763" s="1" t="s">
        <v>361</v>
      </c>
      <c r="F2763" s="62" t="str">
        <f t="shared" si="542"/>
        <v>64513</v>
      </c>
      <c r="G2763" s="255">
        <v>10620044</v>
      </c>
      <c r="H2763" s="1" t="s">
        <v>385</v>
      </c>
      <c r="I2763" s="61">
        <v>22</v>
      </c>
      <c r="J2763" s="61">
        <v>5.8</v>
      </c>
      <c r="K2763" s="61">
        <v>8.4</v>
      </c>
      <c r="L2763" s="69">
        <f t="shared" si="531"/>
        <v>1.276</v>
      </c>
      <c r="M2763" s="69">
        <f t="shared" si="532"/>
        <v>1.8480000000000001</v>
      </c>
      <c r="N2763" s="56">
        <f>INDEX(Rate_Chart!$A$1:$AK$127,MATCH(Data!J2763,Rate_Chart!$A$1:$A$127,0),MATCH(Data!K2763,Rate_Chart!$A$1:$AK$1,0))</f>
        <v>46.9771</v>
      </c>
      <c r="O2763" s="57">
        <f t="shared" si="533"/>
        <v>1033.4962</v>
      </c>
      <c r="P2763" s="58">
        <f t="shared" si="534"/>
        <v>412.07982456140354</v>
      </c>
      <c r="Q2763" s="58">
        <f t="shared" si="535"/>
        <v>274.71988304093571</v>
      </c>
      <c r="R2763" s="66">
        <f t="shared" si="536"/>
        <v>18.086183500000004</v>
      </c>
      <c r="S2763" s="64">
        <f t="shared" si="537"/>
        <v>82.5</v>
      </c>
      <c r="T2763" s="66">
        <f t="shared" si="538"/>
        <v>1134.0823835000001</v>
      </c>
      <c r="U2763" s="68">
        <f t="shared" si="539"/>
        <v>51.549199250000008</v>
      </c>
      <c r="V2763" s="68">
        <f t="shared" si="540"/>
        <v>452.18595833333342</v>
      </c>
      <c r="W2763" s="68">
        <f t="shared" si="541"/>
        <v>301.45730555555559</v>
      </c>
    </row>
    <row r="2764" spans="1:23" x14ac:dyDescent="0.25">
      <c r="A2764" s="1" t="s">
        <v>919</v>
      </c>
      <c r="B2764" s="1" t="s">
        <v>395</v>
      </c>
      <c r="C2764" s="1" t="s">
        <v>589</v>
      </c>
      <c r="D2764" s="1" t="s">
        <v>591</v>
      </c>
      <c r="E2764" s="1" t="s">
        <v>361</v>
      </c>
      <c r="F2764" s="62" t="str">
        <f t="shared" si="542"/>
        <v>64513</v>
      </c>
      <c r="G2764" s="255">
        <v>10620044</v>
      </c>
      <c r="H2764" s="1" t="s">
        <v>386</v>
      </c>
      <c r="I2764" s="61">
        <v>30</v>
      </c>
      <c r="J2764" s="61">
        <v>3</v>
      </c>
      <c r="K2764" s="61">
        <v>8</v>
      </c>
      <c r="L2764" s="69">
        <f t="shared" si="531"/>
        <v>0.9</v>
      </c>
      <c r="M2764" s="69">
        <f t="shared" si="532"/>
        <v>2.4</v>
      </c>
      <c r="N2764" s="56">
        <f>INDEX(Rate_Chart!$A$1:$AK$127,MATCH(Data!J2764,Rate_Chart!$A$1:$A$127,0),MATCH(Data!K2764,Rate_Chart!$A$1:$AK$1,0))</f>
        <v>34.751112000000006</v>
      </c>
      <c r="O2764" s="57">
        <f t="shared" si="533"/>
        <v>1042.5333600000001</v>
      </c>
      <c r="P2764" s="58">
        <f t="shared" si="534"/>
        <v>417.01334400000002</v>
      </c>
      <c r="Q2764" s="58">
        <f t="shared" si="535"/>
        <v>278.00889599999999</v>
      </c>
      <c r="R2764" s="66">
        <f t="shared" si="536"/>
        <v>18.244333800000003</v>
      </c>
      <c r="S2764" s="64">
        <f t="shared" si="537"/>
        <v>112.5</v>
      </c>
      <c r="T2764" s="66">
        <f t="shared" si="538"/>
        <v>1173.2776938000002</v>
      </c>
      <c r="U2764" s="68">
        <f t="shared" si="539"/>
        <v>39.109256460000005</v>
      </c>
      <c r="V2764" s="68">
        <f t="shared" si="540"/>
        <v>469.31107752000003</v>
      </c>
      <c r="W2764" s="68">
        <f t="shared" si="541"/>
        <v>312.87405168000004</v>
      </c>
    </row>
    <row r="2765" spans="1:23" x14ac:dyDescent="0.25">
      <c r="A2765" s="1" t="s">
        <v>920</v>
      </c>
      <c r="B2765" s="1" t="s">
        <v>394</v>
      </c>
      <c r="C2765" s="1" t="s">
        <v>589</v>
      </c>
      <c r="D2765" s="1" t="s">
        <v>591</v>
      </c>
      <c r="E2765" s="1" t="s">
        <v>361</v>
      </c>
      <c r="F2765" s="62" t="str">
        <f t="shared" si="542"/>
        <v>64513</v>
      </c>
      <c r="G2765" s="255">
        <v>10620044</v>
      </c>
      <c r="H2765" s="1" t="s">
        <v>385</v>
      </c>
      <c r="I2765" s="61">
        <v>22</v>
      </c>
      <c r="J2765" s="61">
        <v>5.6</v>
      </c>
      <c r="K2765" s="61">
        <v>8.4</v>
      </c>
      <c r="L2765" s="69">
        <f t="shared" si="531"/>
        <v>1.232</v>
      </c>
      <c r="M2765" s="69">
        <f t="shared" si="532"/>
        <v>1.8480000000000001</v>
      </c>
      <c r="N2765" s="56">
        <f>INDEX(Rate_Chart!$A$1:$AK$127,MATCH(Data!J2765,Rate_Chart!$A$1:$A$127,0),MATCH(Data!K2765,Rate_Chart!$A$1:$AK$1,0))</f>
        <v>45.357199999999999</v>
      </c>
      <c r="O2765" s="57">
        <f t="shared" si="533"/>
        <v>997.85839999999996</v>
      </c>
      <c r="P2765" s="58">
        <f t="shared" si="534"/>
        <v>404.97500000000002</v>
      </c>
      <c r="Q2765" s="58">
        <f t="shared" si="535"/>
        <v>269.98333333333335</v>
      </c>
      <c r="R2765" s="66">
        <f t="shared" si="536"/>
        <v>17.462522</v>
      </c>
      <c r="S2765" s="64">
        <f t="shared" si="537"/>
        <v>82.5</v>
      </c>
      <c r="T2765" s="66">
        <f t="shared" si="538"/>
        <v>1097.8209219999999</v>
      </c>
      <c r="U2765" s="68">
        <f t="shared" si="539"/>
        <v>49.900950999999992</v>
      </c>
      <c r="V2765" s="68">
        <f t="shared" si="540"/>
        <v>445.54420535714286</v>
      </c>
      <c r="W2765" s="68">
        <f t="shared" si="541"/>
        <v>297.02947023809526</v>
      </c>
    </row>
    <row r="2766" spans="1:23" x14ac:dyDescent="0.25">
      <c r="A2766" s="1" t="s">
        <v>920</v>
      </c>
      <c r="B2766" s="1" t="s">
        <v>394</v>
      </c>
      <c r="C2766" s="1" t="s">
        <v>589</v>
      </c>
      <c r="D2766" s="1" t="s">
        <v>591</v>
      </c>
      <c r="E2766" s="1" t="s">
        <v>361</v>
      </c>
      <c r="F2766" s="62" t="str">
        <f t="shared" si="542"/>
        <v>64513</v>
      </c>
      <c r="G2766" s="255">
        <v>10620044</v>
      </c>
      <c r="H2766" s="1" t="s">
        <v>386</v>
      </c>
      <c r="I2766" s="61">
        <v>32</v>
      </c>
      <c r="J2766" s="61">
        <v>3</v>
      </c>
      <c r="K2766" s="61">
        <v>8</v>
      </c>
      <c r="L2766" s="69">
        <f t="shared" si="531"/>
        <v>0.96</v>
      </c>
      <c r="M2766" s="69">
        <f t="shared" si="532"/>
        <v>2.56</v>
      </c>
      <c r="N2766" s="56">
        <f>INDEX(Rate_Chart!$A$1:$AK$127,MATCH(Data!J2766,Rate_Chart!$A$1:$A$127,0),MATCH(Data!K2766,Rate_Chart!$A$1:$AK$1,0))</f>
        <v>34.751112000000006</v>
      </c>
      <c r="O2766" s="57">
        <f t="shared" si="533"/>
        <v>1112.0355840000002</v>
      </c>
      <c r="P2766" s="58">
        <f t="shared" si="534"/>
        <v>417.01334400000002</v>
      </c>
      <c r="Q2766" s="58">
        <f t="shared" si="535"/>
        <v>278.00889599999999</v>
      </c>
      <c r="R2766" s="66">
        <f t="shared" si="536"/>
        <v>19.460622720000007</v>
      </c>
      <c r="S2766" s="64">
        <f t="shared" si="537"/>
        <v>120</v>
      </c>
      <c r="T2766" s="66">
        <f t="shared" si="538"/>
        <v>1251.4962067200001</v>
      </c>
      <c r="U2766" s="68">
        <f t="shared" si="539"/>
        <v>39.109256460000005</v>
      </c>
      <c r="V2766" s="68">
        <f t="shared" si="540"/>
        <v>469.31107752000003</v>
      </c>
      <c r="W2766" s="68">
        <f t="shared" si="541"/>
        <v>312.87405168000004</v>
      </c>
    </row>
    <row r="2767" spans="1:23" x14ac:dyDescent="0.25">
      <c r="A2767" s="1" t="s">
        <v>920</v>
      </c>
      <c r="B2767" s="1" t="s">
        <v>395</v>
      </c>
      <c r="C2767" s="1" t="s">
        <v>589</v>
      </c>
      <c r="D2767" s="1" t="s">
        <v>591</v>
      </c>
      <c r="E2767" s="1" t="s">
        <v>361</v>
      </c>
      <c r="F2767" s="62" t="str">
        <f t="shared" si="542"/>
        <v>64513</v>
      </c>
      <c r="G2767" s="255">
        <v>10620044</v>
      </c>
      <c r="H2767" s="1" t="s">
        <v>385</v>
      </c>
      <c r="I2767" s="61">
        <v>22</v>
      </c>
      <c r="J2767" s="61">
        <v>5.6</v>
      </c>
      <c r="K2767" s="61">
        <v>8.4</v>
      </c>
      <c r="L2767" s="69">
        <f t="shared" ref="L2767:L2830" si="543">J2767*I2767/100</f>
        <v>1.232</v>
      </c>
      <c r="M2767" s="69">
        <f t="shared" ref="M2767:M2830" si="544">K2767*I2767/100</f>
        <v>1.8480000000000001</v>
      </c>
      <c r="N2767" s="56">
        <f>INDEX(Rate_Chart!$A$1:$AK$127,MATCH(Data!J2767,Rate_Chart!$A$1:$A$127,0),MATCH(Data!K2767,Rate_Chart!$A$1:$AK$1,0))</f>
        <v>45.357199999999999</v>
      </c>
      <c r="O2767" s="57">
        <f t="shared" ref="O2767:O2830" si="545">N2767*I2767</f>
        <v>997.85839999999996</v>
      </c>
      <c r="P2767" s="58">
        <f t="shared" ref="P2767:P2830" si="546">N2767/(J2767%+K2767%*2/3)</f>
        <v>404.97500000000002</v>
      </c>
      <c r="Q2767" s="58">
        <f t="shared" ref="Q2767:Q2830" si="547">P2767*2/3</f>
        <v>269.98333333333335</v>
      </c>
      <c r="R2767" s="66">
        <f t="shared" ref="R2767:R2830" si="548">O2767*1.75%</f>
        <v>17.462522</v>
      </c>
      <c r="S2767" s="64">
        <f t="shared" ref="S2767:S2830" si="549">I2767*3.75</f>
        <v>82.5</v>
      </c>
      <c r="T2767" s="66">
        <f t="shared" ref="T2767:T2830" si="550">R2767+S2767+O2767</f>
        <v>1097.8209219999999</v>
      </c>
      <c r="U2767" s="68">
        <f t="shared" ref="U2767:U2830" si="551">T2767/I2767</f>
        <v>49.900950999999992</v>
      </c>
      <c r="V2767" s="68">
        <f t="shared" ref="V2767:V2830" si="552">U2767/(J2767%+K2767%*2/3)</f>
        <v>445.54420535714286</v>
      </c>
      <c r="W2767" s="68">
        <f t="shared" ref="W2767:W2830" si="553">V2767*2/3</f>
        <v>297.02947023809526</v>
      </c>
    </row>
    <row r="2768" spans="1:23" x14ac:dyDescent="0.25">
      <c r="A2768" s="1" t="s">
        <v>920</v>
      </c>
      <c r="B2768" s="1" t="s">
        <v>395</v>
      </c>
      <c r="C2768" s="1" t="s">
        <v>589</v>
      </c>
      <c r="D2768" s="1" t="s">
        <v>591</v>
      </c>
      <c r="E2768" s="1" t="s">
        <v>361</v>
      </c>
      <c r="F2768" s="62" t="str">
        <f t="shared" si="542"/>
        <v>64513</v>
      </c>
      <c r="G2768" s="255">
        <v>10620044</v>
      </c>
      <c r="H2768" s="1" t="s">
        <v>386</v>
      </c>
      <c r="I2768" s="61">
        <v>31</v>
      </c>
      <c r="J2768" s="61">
        <v>3</v>
      </c>
      <c r="K2768" s="61">
        <v>8</v>
      </c>
      <c r="L2768" s="69">
        <f t="shared" si="543"/>
        <v>0.93</v>
      </c>
      <c r="M2768" s="69">
        <f t="shared" si="544"/>
        <v>2.48</v>
      </c>
      <c r="N2768" s="56">
        <f>INDEX(Rate_Chart!$A$1:$AK$127,MATCH(Data!J2768,Rate_Chart!$A$1:$A$127,0),MATCH(Data!K2768,Rate_Chart!$A$1:$AK$1,0))</f>
        <v>34.751112000000006</v>
      </c>
      <c r="O2768" s="57">
        <f t="shared" si="545"/>
        <v>1077.2844720000003</v>
      </c>
      <c r="P2768" s="58">
        <f t="shared" si="546"/>
        <v>417.01334400000002</v>
      </c>
      <c r="Q2768" s="58">
        <f t="shared" si="547"/>
        <v>278.00889599999999</v>
      </c>
      <c r="R2768" s="66">
        <f t="shared" si="548"/>
        <v>18.852478260000005</v>
      </c>
      <c r="S2768" s="64">
        <f t="shared" si="549"/>
        <v>116.25</v>
      </c>
      <c r="T2768" s="66">
        <f t="shared" si="550"/>
        <v>1212.3869502600003</v>
      </c>
      <c r="U2768" s="68">
        <f t="shared" si="551"/>
        <v>39.109256460000012</v>
      </c>
      <c r="V2768" s="68">
        <f t="shared" si="552"/>
        <v>469.31107752000008</v>
      </c>
      <c r="W2768" s="68">
        <f t="shared" si="553"/>
        <v>312.87405168000004</v>
      </c>
    </row>
    <row r="2769" spans="1:23" x14ac:dyDescent="0.25">
      <c r="A2769" s="1" t="s">
        <v>922</v>
      </c>
      <c r="B2769" s="1" t="s">
        <v>394</v>
      </c>
      <c r="C2769" s="1" t="s">
        <v>589</v>
      </c>
      <c r="D2769" s="1" t="s">
        <v>591</v>
      </c>
      <c r="E2769" s="1" t="s">
        <v>361</v>
      </c>
      <c r="F2769" s="62" t="str">
        <f t="shared" si="542"/>
        <v>64513</v>
      </c>
      <c r="G2769" s="255">
        <v>10620044</v>
      </c>
      <c r="H2769" s="1" t="s">
        <v>385</v>
      </c>
      <c r="I2769" s="61">
        <v>16</v>
      </c>
      <c r="J2769" s="61">
        <v>5.7</v>
      </c>
      <c r="K2769" s="61">
        <v>8.8000000000000007</v>
      </c>
      <c r="L2769" s="69">
        <f t="shared" si="543"/>
        <v>0.91200000000000003</v>
      </c>
      <c r="M2769" s="69">
        <f t="shared" si="544"/>
        <v>1.4080000000000001</v>
      </c>
      <c r="N2769" s="56">
        <f>INDEX(Rate_Chart!$A$1:$AK$127,MATCH(Data!J2769,Rate_Chart!$A$1:$A$127,0),MATCH(Data!K2769,Rate_Chart!$A$1:$AK$1,0))</f>
        <v>47.119050000000001</v>
      </c>
      <c r="O2769" s="57">
        <f t="shared" si="545"/>
        <v>753.90480000000002</v>
      </c>
      <c r="P2769" s="58">
        <f t="shared" si="546"/>
        <v>407.3693083573487</v>
      </c>
      <c r="Q2769" s="58">
        <f t="shared" si="547"/>
        <v>271.57953890489915</v>
      </c>
      <c r="R2769" s="66">
        <f t="shared" si="548"/>
        <v>13.193334000000002</v>
      </c>
      <c r="S2769" s="64">
        <f t="shared" si="549"/>
        <v>60</v>
      </c>
      <c r="T2769" s="66">
        <f t="shared" si="550"/>
        <v>827.09813400000007</v>
      </c>
      <c r="U2769" s="68">
        <f t="shared" si="551"/>
        <v>51.693633375000005</v>
      </c>
      <c r="V2769" s="68">
        <f t="shared" si="552"/>
        <v>446.91902053314124</v>
      </c>
      <c r="W2769" s="68">
        <f t="shared" si="553"/>
        <v>297.94601368876084</v>
      </c>
    </row>
    <row r="2770" spans="1:23" x14ac:dyDescent="0.25">
      <c r="A2770" s="1" t="s">
        <v>922</v>
      </c>
      <c r="B2770" s="1" t="s">
        <v>394</v>
      </c>
      <c r="C2770" s="1" t="s">
        <v>589</v>
      </c>
      <c r="D2770" s="1" t="s">
        <v>591</v>
      </c>
      <c r="E2770" s="1" t="s">
        <v>361</v>
      </c>
      <c r="F2770" s="62" t="str">
        <f t="shared" si="542"/>
        <v>64513</v>
      </c>
      <c r="G2770" s="255">
        <v>10620044</v>
      </c>
      <c r="H2770" s="1" t="s">
        <v>386</v>
      </c>
      <c r="I2770" s="61">
        <v>32</v>
      </c>
      <c r="J2770" s="61">
        <v>3</v>
      </c>
      <c r="K2770" s="61">
        <v>8</v>
      </c>
      <c r="L2770" s="69">
        <f t="shared" si="543"/>
        <v>0.96</v>
      </c>
      <c r="M2770" s="69">
        <f t="shared" si="544"/>
        <v>2.56</v>
      </c>
      <c r="N2770" s="56">
        <f>INDEX(Rate_Chart!$A$1:$AK$127,MATCH(Data!J2770,Rate_Chart!$A$1:$A$127,0),MATCH(Data!K2770,Rate_Chart!$A$1:$AK$1,0))</f>
        <v>34.751112000000006</v>
      </c>
      <c r="O2770" s="57">
        <f t="shared" si="545"/>
        <v>1112.0355840000002</v>
      </c>
      <c r="P2770" s="58">
        <f t="shared" si="546"/>
        <v>417.01334400000002</v>
      </c>
      <c r="Q2770" s="58">
        <f t="shared" si="547"/>
        <v>278.00889599999999</v>
      </c>
      <c r="R2770" s="66">
        <f t="shared" si="548"/>
        <v>19.460622720000007</v>
      </c>
      <c r="S2770" s="64">
        <f t="shared" si="549"/>
        <v>120</v>
      </c>
      <c r="T2770" s="66">
        <f t="shared" si="550"/>
        <v>1251.4962067200001</v>
      </c>
      <c r="U2770" s="68">
        <f t="shared" si="551"/>
        <v>39.109256460000005</v>
      </c>
      <c r="V2770" s="68">
        <f t="shared" si="552"/>
        <v>469.31107752000003</v>
      </c>
      <c r="W2770" s="68">
        <f t="shared" si="553"/>
        <v>312.87405168000004</v>
      </c>
    </row>
    <row r="2771" spans="1:23" x14ac:dyDescent="0.25">
      <c r="A2771" s="1" t="s">
        <v>922</v>
      </c>
      <c r="B2771" s="1" t="s">
        <v>395</v>
      </c>
      <c r="C2771" s="1" t="s">
        <v>589</v>
      </c>
      <c r="D2771" s="1" t="s">
        <v>591</v>
      </c>
      <c r="E2771" s="1" t="s">
        <v>361</v>
      </c>
      <c r="F2771" s="62" t="str">
        <f t="shared" si="542"/>
        <v>64513</v>
      </c>
      <c r="G2771" s="255">
        <v>10620044</v>
      </c>
      <c r="H2771" s="1" t="s">
        <v>385</v>
      </c>
      <c r="I2771" s="61">
        <v>22</v>
      </c>
      <c r="J2771" s="61">
        <v>5.8</v>
      </c>
      <c r="K2771" s="61">
        <v>8.6</v>
      </c>
      <c r="L2771" s="69">
        <f t="shared" si="543"/>
        <v>1.276</v>
      </c>
      <c r="M2771" s="69">
        <f t="shared" si="544"/>
        <v>1.8919999999999999</v>
      </c>
      <c r="N2771" s="56">
        <f>INDEX(Rate_Chart!$A$1:$AK$127,MATCH(Data!J2771,Rate_Chart!$A$1:$A$127,0),MATCH(Data!K2771,Rate_Chart!$A$1:$AK$1,0))</f>
        <v>47.461399999999998</v>
      </c>
      <c r="O2771" s="57">
        <f t="shared" si="545"/>
        <v>1044.1507999999999</v>
      </c>
      <c r="P2771" s="58">
        <f t="shared" si="546"/>
        <v>411.51502890173413</v>
      </c>
      <c r="Q2771" s="58">
        <f t="shared" si="547"/>
        <v>274.34335260115608</v>
      </c>
      <c r="R2771" s="66">
        <f t="shared" si="548"/>
        <v>18.272638999999998</v>
      </c>
      <c r="S2771" s="64">
        <f t="shared" si="549"/>
        <v>82.5</v>
      </c>
      <c r="T2771" s="66">
        <f t="shared" si="550"/>
        <v>1144.9234389999999</v>
      </c>
      <c r="U2771" s="68">
        <f t="shared" si="551"/>
        <v>52.041974499999995</v>
      </c>
      <c r="V2771" s="68">
        <f t="shared" si="552"/>
        <v>451.23099277456652</v>
      </c>
      <c r="W2771" s="68">
        <f t="shared" si="553"/>
        <v>300.82066184971103</v>
      </c>
    </row>
    <row r="2772" spans="1:23" x14ac:dyDescent="0.25">
      <c r="A2772" s="1" t="s">
        <v>922</v>
      </c>
      <c r="B2772" s="1" t="s">
        <v>395</v>
      </c>
      <c r="C2772" s="1" t="s">
        <v>589</v>
      </c>
      <c r="D2772" s="1" t="s">
        <v>591</v>
      </c>
      <c r="E2772" s="1" t="s">
        <v>361</v>
      </c>
      <c r="F2772" s="62" t="str">
        <f t="shared" si="542"/>
        <v>64513</v>
      </c>
      <c r="G2772" s="255">
        <v>10620044</v>
      </c>
      <c r="H2772" s="1" t="s">
        <v>386</v>
      </c>
      <c r="I2772" s="61">
        <v>30</v>
      </c>
      <c r="J2772" s="61">
        <v>3</v>
      </c>
      <c r="K2772" s="61">
        <v>8</v>
      </c>
      <c r="L2772" s="69">
        <f t="shared" si="543"/>
        <v>0.9</v>
      </c>
      <c r="M2772" s="69">
        <f t="shared" si="544"/>
        <v>2.4</v>
      </c>
      <c r="N2772" s="56">
        <f>INDEX(Rate_Chart!$A$1:$AK$127,MATCH(Data!J2772,Rate_Chart!$A$1:$A$127,0),MATCH(Data!K2772,Rate_Chart!$A$1:$AK$1,0))</f>
        <v>34.751112000000006</v>
      </c>
      <c r="O2772" s="57">
        <f t="shared" si="545"/>
        <v>1042.5333600000001</v>
      </c>
      <c r="P2772" s="58">
        <f t="shared" si="546"/>
        <v>417.01334400000002</v>
      </c>
      <c r="Q2772" s="58">
        <f t="shared" si="547"/>
        <v>278.00889599999999</v>
      </c>
      <c r="R2772" s="66">
        <f t="shared" si="548"/>
        <v>18.244333800000003</v>
      </c>
      <c r="S2772" s="64">
        <f t="shared" si="549"/>
        <v>112.5</v>
      </c>
      <c r="T2772" s="66">
        <f t="shared" si="550"/>
        <v>1173.2776938000002</v>
      </c>
      <c r="U2772" s="68">
        <f t="shared" si="551"/>
        <v>39.109256460000005</v>
      </c>
      <c r="V2772" s="68">
        <f t="shared" si="552"/>
        <v>469.31107752000003</v>
      </c>
      <c r="W2772" s="68">
        <f t="shared" si="553"/>
        <v>312.87405168000004</v>
      </c>
    </row>
    <row r="2773" spans="1:23" x14ac:dyDescent="0.25">
      <c r="A2773" s="1" t="s">
        <v>923</v>
      </c>
      <c r="B2773" s="1" t="s">
        <v>394</v>
      </c>
      <c r="C2773" s="1" t="s">
        <v>589</v>
      </c>
      <c r="D2773" s="1" t="s">
        <v>591</v>
      </c>
      <c r="E2773" s="1" t="s">
        <v>361</v>
      </c>
      <c r="F2773" s="62" t="str">
        <f t="shared" si="542"/>
        <v>64513</v>
      </c>
      <c r="G2773" s="255">
        <v>10620044</v>
      </c>
      <c r="H2773" s="1" t="s">
        <v>385</v>
      </c>
      <c r="I2773" s="61">
        <v>10</v>
      </c>
      <c r="J2773" s="61">
        <v>5.6</v>
      </c>
      <c r="K2773" s="61">
        <v>8.4</v>
      </c>
      <c r="L2773" s="69">
        <f t="shared" si="543"/>
        <v>0.56000000000000005</v>
      </c>
      <c r="M2773" s="69">
        <f t="shared" si="544"/>
        <v>0.84</v>
      </c>
      <c r="N2773" s="56">
        <f>INDEX(Rate_Chart!$A$1:$AK$127,MATCH(Data!J2773,Rate_Chart!$A$1:$A$127,0),MATCH(Data!K2773,Rate_Chart!$A$1:$AK$1,0))</f>
        <v>45.357199999999999</v>
      </c>
      <c r="O2773" s="57">
        <f t="shared" si="545"/>
        <v>453.572</v>
      </c>
      <c r="P2773" s="58">
        <f t="shared" si="546"/>
        <v>404.97500000000002</v>
      </c>
      <c r="Q2773" s="58">
        <f t="shared" si="547"/>
        <v>269.98333333333335</v>
      </c>
      <c r="R2773" s="66">
        <f t="shared" si="548"/>
        <v>7.9375100000000005</v>
      </c>
      <c r="S2773" s="64">
        <f t="shared" si="549"/>
        <v>37.5</v>
      </c>
      <c r="T2773" s="66">
        <f t="shared" si="550"/>
        <v>499.00950999999998</v>
      </c>
      <c r="U2773" s="68">
        <f t="shared" si="551"/>
        <v>49.900950999999999</v>
      </c>
      <c r="V2773" s="68">
        <f t="shared" si="552"/>
        <v>445.54420535714291</v>
      </c>
      <c r="W2773" s="68">
        <f t="shared" si="553"/>
        <v>297.02947023809526</v>
      </c>
    </row>
    <row r="2774" spans="1:23" x14ac:dyDescent="0.25">
      <c r="A2774" s="1" t="s">
        <v>923</v>
      </c>
      <c r="B2774" s="1" t="s">
        <v>394</v>
      </c>
      <c r="C2774" s="1" t="s">
        <v>589</v>
      </c>
      <c r="D2774" s="1" t="s">
        <v>591</v>
      </c>
      <c r="E2774" s="1" t="s">
        <v>361</v>
      </c>
      <c r="F2774" s="62" t="str">
        <f t="shared" si="542"/>
        <v>64513</v>
      </c>
      <c r="G2774" s="255">
        <v>10620044</v>
      </c>
      <c r="H2774" s="1" t="s">
        <v>386</v>
      </c>
      <c r="I2774" s="61">
        <v>21</v>
      </c>
      <c r="J2774" s="61">
        <v>3</v>
      </c>
      <c r="K2774" s="61">
        <v>8</v>
      </c>
      <c r="L2774" s="69">
        <f t="shared" si="543"/>
        <v>0.63</v>
      </c>
      <c r="M2774" s="69">
        <f t="shared" si="544"/>
        <v>1.68</v>
      </c>
      <c r="N2774" s="56">
        <f>INDEX(Rate_Chart!$A$1:$AK$127,MATCH(Data!J2774,Rate_Chart!$A$1:$A$127,0),MATCH(Data!K2774,Rate_Chart!$A$1:$AK$1,0))</f>
        <v>34.751112000000006</v>
      </c>
      <c r="O2774" s="57">
        <f t="shared" si="545"/>
        <v>729.77335200000016</v>
      </c>
      <c r="P2774" s="58">
        <f t="shared" si="546"/>
        <v>417.01334400000002</v>
      </c>
      <c r="Q2774" s="58">
        <f t="shared" si="547"/>
        <v>278.00889599999999</v>
      </c>
      <c r="R2774" s="66">
        <f t="shared" si="548"/>
        <v>12.771033660000004</v>
      </c>
      <c r="S2774" s="64">
        <f t="shared" si="549"/>
        <v>78.75</v>
      </c>
      <c r="T2774" s="66">
        <f t="shared" si="550"/>
        <v>821.29438566000022</v>
      </c>
      <c r="U2774" s="68">
        <f t="shared" si="551"/>
        <v>39.109256460000012</v>
      </c>
      <c r="V2774" s="68">
        <f t="shared" si="552"/>
        <v>469.31107752000008</v>
      </c>
      <c r="W2774" s="68">
        <f t="shared" si="553"/>
        <v>312.87405168000004</v>
      </c>
    </row>
    <row r="2775" spans="1:23" x14ac:dyDescent="0.25">
      <c r="A2775" s="1" t="s">
        <v>923</v>
      </c>
      <c r="B2775" s="1" t="s">
        <v>395</v>
      </c>
      <c r="C2775" s="1" t="s">
        <v>589</v>
      </c>
      <c r="D2775" s="1" t="s">
        <v>591</v>
      </c>
      <c r="E2775" s="1" t="s">
        <v>361</v>
      </c>
      <c r="F2775" s="62" t="str">
        <f t="shared" si="542"/>
        <v>64513</v>
      </c>
      <c r="G2775" s="255">
        <v>10620044</v>
      </c>
      <c r="H2775" s="1" t="s">
        <v>385</v>
      </c>
      <c r="I2775" s="61">
        <v>26</v>
      </c>
      <c r="J2775" s="61">
        <v>6</v>
      </c>
      <c r="K2775" s="61">
        <v>8.6</v>
      </c>
      <c r="L2775" s="69">
        <f t="shared" si="543"/>
        <v>1.56</v>
      </c>
      <c r="M2775" s="69">
        <f t="shared" si="544"/>
        <v>2.2359999999999998</v>
      </c>
      <c r="N2775" s="56">
        <f>INDEX(Rate_Chart!$A$1:$AK$127,MATCH(Data!J2775,Rate_Chart!$A$1:$A$127,0),MATCH(Data!K2775,Rate_Chart!$A$1:$AK$1,0))</f>
        <v>49.097999999999999</v>
      </c>
      <c r="O2775" s="57">
        <f t="shared" si="545"/>
        <v>1276.548</v>
      </c>
      <c r="P2775" s="58">
        <f t="shared" si="546"/>
        <v>418.44886363636368</v>
      </c>
      <c r="Q2775" s="58">
        <f t="shared" si="547"/>
        <v>278.96590909090912</v>
      </c>
      <c r="R2775" s="66">
        <f t="shared" si="548"/>
        <v>22.339590000000001</v>
      </c>
      <c r="S2775" s="64">
        <f t="shared" si="549"/>
        <v>97.5</v>
      </c>
      <c r="T2775" s="66">
        <f t="shared" si="550"/>
        <v>1396.38759</v>
      </c>
      <c r="U2775" s="68">
        <f t="shared" si="551"/>
        <v>53.707215000000005</v>
      </c>
      <c r="V2775" s="68">
        <f t="shared" si="552"/>
        <v>457.73194602272736</v>
      </c>
      <c r="W2775" s="68">
        <f t="shared" si="553"/>
        <v>305.15463068181822</v>
      </c>
    </row>
    <row r="2776" spans="1:23" x14ac:dyDescent="0.25">
      <c r="A2776" s="1" t="s">
        <v>923</v>
      </c>
      <c r="B2776" s="1" t="s">
        <v>395</v>
      </c>
      <c r="C2776" s="1" t="s">
        <v>589</v>
      </c>
      <c r="D2776" s="1" t="s">
        <v>591</v>
      </c>
      <c r="E2776" s="1" t="s">
        <v>361</v>
      </c>
      <c r="F2776" s="62" t="str">
        <f t="shared" si="542"/>
        <v>64513</v>
      </c>
      <c r="G2776" s="255">
        <v>10620044</v>
      </c>
      <c r="H2776" s="1" t="s">
        <v>386</v>
      </c>
      <c r="I2776" s="61">
        <v>26</v>
      </c>
      <c r="J2776" s="61">
        <v>3.2</v>
      </c>
      <c r="K2776" s="61">
        <v>8</v>
      </c>
      <c r="L2776" s="69">
        <f t="shared" si="543"/>
        <v>0.83200000000000007</v>
      </c>
      <c r="M2776" s="69">
        <f t="shared" si="544"/>
        <v>2.08</v>
      </c>
      <c r="N2776" s="56">
        <f>INDEX(Rate_Chart!$A$1:$AK$127,MATCH(Data!J2776,Rate_Chart!$A$1:$A$127,0),MATCH(Data!K2776,Rate_Chart!$A$1:$AK$1,0))</f>
        <v>35.585112000000002</v>
      </c>
      <c r="O2776" s="57">
        <f t="shared" si="545"/>
        <v>925.21291200000007</v>
      </c>
      <c r="P2776" s="58">
        <f t="shared" si="546"/>
        <v>417.01303124999998</v>
      </c>
      <c r="Q2776" s="58">
        <f t="shared" si="547"/>
        <v>278.00868750000001</v>
      </c>
      <c r="R2776" s="66">
        <f t="shared" si="548"/>
        <v>16.191225960000004</v>
      </c>
      <c r="S2776" s="64">
        <f t="shared" si="549"/>
        <v>97.5</v>
      </c>
      <c r="T2776" s="66">
        <f t="shared" si="550"/>
        <v>1038.9041379600001</v>
      </c>
      <c r="U2776" s="68">
        <f t="shared" si="551"/>
        <v>39.957851460000001</v>
      </c>
      <c r="V2776" s="68">
        <f t="shared" si="552"/>
        <v>468.25607179687495</v>
      </c>
      <c r="W2776" s="68">
        <f t="shared" si="553"/>
        <v>312.17071453124998</v>
      </c>
    </row>
    <row r="2777" spans="1:23" x14ac:dyDescent="0.25">
      <c r="A2777" s="1" t="s">
        <v>924</v>
      </c>
      <c r="B2777" s="1" t="s">
        <v>394</v>
      </c>
      <c r="C2777" s="1" t="s">
        <v>589</v>
      </c>
      <c r="D2777" s="1" t="s">
        <v>591</v>
      </c>
      <c r="E2777" s="1" t="s">
        <v>361</v>
      </c>
      <c r="F2777" s="62" t="str">
        <f t="shared" si="542"/>
        <v>64513</v>
      </c>
      <c r="G2777" s="255">
        <v>10620044</v>
      </c>
      <c r="H2777" s="1" t="s">
        <v>385</v>
      </c>
      <c r="I2777" s="61">
        <v>18</v>
      </c>
      <c r="J2777" s="61">
        <v>5.6</v>
      </c>
      <c r="K2777" s="61">
        <v>8.4</v>
      </c>
      <c r="L2777" s="69">
        <f t="shared" si="543"/>
        <v>1.008</v>
      </c>
      <c r="M2777" s="69">
        <f t="shared" si="544"/>
        <v>1.5120000000000002</v>
      </c>
      <c r="N2777" s="56">
        <f>INDEX(Rate_Chart!$A$1:$AK$127,MATCH(Data!J2777,Rate_Chart!$A$1:$A$127,0),MATCH(Data!K2777,Rate_Chart!$A$1:$AK$1,0))</f>
        <v>45.357199999999999</v>
      </c>
      <c r="O2777" s="57">
        <f t="shared" si="545"/>
        <v>816.42959999999994</v>
      </c>
      <c r="P2777" s="58">
        <f t="shared" si="546"/>
        <v>404.97500000000002</v>
      </c>
      <c r="Q2777" s="58">
        <f t="shared" si="547"/>
        <v>269.98333333333335</v>
      </c>
      <c r="R2777" s="66">
        <f t="shared" si="548"/>
        <v>14.287518</v>
      </c>
      <c r="S2777" s="64">
        <f t="shared" si="549"/>
        <v>67.5</v>
      </c>
      <c r="T2777" s="66">
        <f t="shared" si="550"/>
        <v>898.21711799999991</v>
      </c>
      <c r="U2777" s="68">
        <f t="shared" si="551"/>
        <v>49.900950999999992</v>
      </c>
      <c r="V2777" s="68">
        <f t="shared" si="552"/>
        <v>445.54420535714286</v>
      </c>
      <c r="W2777" s="68">
        <f t="shared" si="553"/>
        <v>297.02947023809526</v>
      </c>
    </row>
    <row r="2778" spans="1:23" x14ac:dyDescent="0.25">
      <c r="A2778" s="1" t="s">
        <v>924</v>
      </c>
      <c r="B2778" s="1" t="s">
        <v>394</v>
      </c>
      <c r="C2778" s="1" t="s">
        <v>589</v>
      </c>
      <c r="D2778" s="1" t="s">
        <v>591</v>
      </c>
      <c r="E2778" s="1" t="s">
        <v>361</v>
      </c>
      <c r="F2778" s="62" t="str">
        <f t="shared" si="542"/>
        <v>64513</v>
      </c>
      <c r="G2778" s="255">
        <v>10620044</v>
      </c>
      <c r="H2778" s="1" t="s">
        <v>386</v>
      </c>
      <c r="I2778" s="61">
        <v>30</v>
      </c>
      <c r="J2778" s="61">
        <v>3</v>
      </c>
      <c r="K2778" s="61">
        <v>8</v>
      </c>
      <c r="L2778" s="69">
        <f t="shared" si="543"/>
        <v>0.9</v>
      </c>
      <c r="M2778" s="69">
        <f t="shared" si="544"/>
        <v>2.4</v>
      </c>
      <c r="N2778" s="56">
        <f>INDEX(Rate_Chart!$A$1:$AK$127,MATCH(Data!J2778,Rate_Chart!$A$1:$A$127,0),MATCH(Data!K2778,Rate_Chart!$A$1:$AK$1,0))</f>
        <v>34.751112000000006</v>
      </c>
      <c r="O2778" s="57">
        <f t="shared" si="545"/>
        <v>1042.5333600000001</v>
      </c>
      <c r="P2778" s="58">
        <f t="shared" si="546"/>
        <v>417.01334400000002</v>
      </c>
      <c r="Q2778" s="58">
        <f t="shared" si="547"/>
        <v>278.00889599999999</v>
      </c>
      <c r="R2778" s="66">
        <f t="shared" si="548"/>
        <v>18.244333800000003</v>
      </c>
      <c r="S2778" s="64">
        <f t="shared" si="549"/>
        <v>112.5</v>
      </c>
      <c r="T2778" s="66">
        <f t="shared" si="550"/>
        <v>1173.2776938000002</v>
      </c>
      <c r="U2778" s="68">
        <f t="shared" si="551"/>
        <v>39.109256460000005</v>
      </c>
      <c r="V2778" s="68">
        <f t="shared" si="552"/>
        <v>469.31107752000003</v>
      </c>
      <c r="W2778" s="68">
        <f t="shared" si="553"/>
        <v>312.87405168000004</v>
      </c>
    </row>
    <row r="2779" spans="1:23" x14ac:dyDescent="0.25">
      <c r="A2779" s="1" t="s">
        <v>924</v>
      </c>
      <c r="B2779" s="1" t="s">
        <v>395</v>
      </c>
      <c r="C2779" s="1" t="s">
        <v>589</v>
      </c>
      <c r="D2779" s="1" t="s">
        <v>591</v>
      </c>
      <c r="E2779" s="1" t="s">
        <v>361</v>
      </c>
      <c r="F2779" s="62" t="str">
        <f t="shared" si="542"/>
        <v>64513</v>
      </c>
      <c r="G2779" s="255">
        <v>10620044</v>
      </c>
      <c r="H2779" s="1" t="s">
        <v>385</v>
      </c>
      <c r="I2779" s="61">
        <v>19</v>
      </c>
      <c r="J2779" s="61">
        <v>6.2</v>
      </c>
      <c r="K2779" s="61">
        <v>9</v>
      </c>
      <c r="L2779" s="69">
        <f t="shared" si="543"/>
        <v>1.1779999999999999</v>
      </c>
      <c r="M2779" s="69">
        <f t="shared" si="544"/>
        <v>1.71</v>
      </c>
      <c r="N2779" s="56">
        <f>INDEX(Rate_Chart!$A$1:$AK$127,MATCH(Data!J2779,Rate_Chart!$A$1:$A$127,0),MATCH(Data!K2779,Rate_Chart!$A$1:$AK$1,0))</f>
        <v>51.77</v>
      </c>
      <c r="O2779" s="57">
        <f t="shared" si="545"/>
        <v>983.63000000000011</v>
      </c>
      <c r="P2779" s="58">
        <f t="shared" si="546"/>
        <v>424.34426229508199</v>
      </c>
      <c r="Q2779" s="58">
        <f t="shared" si="547"/>
        <v>282.89617486338801</v>
      </c>
      <c r="R2779" s="66">
        <f t="shared" si="548"/>
        <v>17.213525000000004</v>
      </c>
      <c r="S2779" s="64">
        <f t="shared" si="549"/>
        <v>71.25</v>
      </c>
      <c r="T2779" s="66">
        <f t="shared" si="550"/>
        <v>1072.0935250000002</v>
      </c>
      <c r="U2779" s="68">
        <f t="shared" si="551"/>
        <v>56.425975000000015</v>
      </c>
      <c r="V2779" s="68">
        <f t="shared" si="552"/>
        <v>462.5079918032788</v>
      </c>
      <c r="W2779" s="68">
        <f t="shared" si="553"/>
        <v>308.33866120218585</v>
      </c>
    </row>
    <row r="2780" spans="1:23" x14ac:dyDescent="0.25">
      <c r="A2780" s="1" t="s">
        <v>924</v>
      </c>
      <c r="B2780" s="1" t="s">
        <v>395</v>
      </c>
      <c r="C2780" s="1" t="s">
        <v>589</v>
      </c>
      <c r="D2780" s="1" t="s">
        <v>591</v>
      </c>
      <c r="E2780" s="1" t="s">
        <v>361</v>
      </c>
      <c r="F2780" s="62" t="str">
        <f t="shared" si="542"/>
        <v>64513</v>
      </c>
      <c r="G2780" s="255">
        <v>10620044</v>
      </c>
      <c r="H2780" s="1" t="s">
        <v>386</v>
      </c>
      <c r="I2780" s="61">
        <v>25</v>
      </c>
      <c r="J2780" s="61">
        <v>3</v>
      </c>
      <c r="K2780" s="61">
        <v>8.1</v>
      </c>
      <c r="L2780" s="69">
        <f t="shared" si="543"/>
        <v>0.75</v>
      </c>
      <c r="M2780" s="69">
        <f t="shared" si="544"/>
        <v>2.0249999999999999</v>
      </c>
      <c r="N2780" s="56">
        <f>INDEX(Rate_Chart!$A$1:$AK$127,MATCH(Data!J2780,Rate_Chart!$A$1:$A$127,0),MATCH(Data!K2780,Rate_Chart!$A$1:$AK$1,0))</f>
        <v>35.029125900000004</v>
      </c>
      <c r="O2780" s="57">
        <f t="shared" si="545"/>
        <v>875.72814750000009</v>
      </c>
      <c r="P2780" s="58">
        <f t="shared" si="546"/>
        <v>417.01340357142868</v>
      </c>
      <c r="Q2780" s="58">
        <f t="shared" si="547"/>
        <v>278.00893571428577</v>
      </c>
      <c r="R2780" s="66">
        <f t="shared" si="548"/>
        <v>15.325242581250004</v>
      </c>
      <c r="S2780" s="64">
        <f t="shared" si="549"/>
        <v>93.75</v>
      </c>
      <c r="T2780" s="66">
        <f t="shared" si="550"/>
        <v>984.80339008125009</v>
      </c>
      <c r="U2780" s="68">
        <f t="shared" si="551"/>
        <v>39.392135603250004</v>
      </c>
      <c r="V2780" s="68">
        <f t="shared" si="552"/>
        <v>468.9539952767858</v>
      </c>
      <c r="W2780" s="68">
        <f t="shared" si="553"/>
        <v>312.63599685119055</v>
      </c>
    </row>
    <row r="2781" spans="1:23" x14ac:dyDescent="0.25">
      <c r="A2781" s="1" t="s">
        <v>921</v>
      </c>
      <c r="B2781" s="1" t="s">
        <v>395</v>
      </c>
      <c r="C2781" s="1" t="s">
        <v>589</v>
      </c>
      <c r="D2781" s="1" t="s">
        <v>592</v>
      </c>
      <c r="E2781" s="1" t="s">
        <v>362</v>
      </c>
      <c r="F2781" s="62" t="str">
        <f t="shared" si="542"/>
        <v>64514</v>
      </c>
      <c r="G2781" s="255">
        <v>10620030</v>
      </c>
      <c r="H2781" s="1" t="s">
        <v>385</v>
      </c>
      <c r="I2781" s="61">
        <v>11</v>
      </c>
      <c r="J2781" s="61">
        <v>6.3</v>
      </c>
      <c r="K2781" s="61">
        <v>8.8000000000000007</v>
      </c>
      <c r="L2781" s="69">
        <f t="shared" si="543"/>
        <v>0.69299999999999995</v>
      </c>
      <c r="M2781" s="69">
        <f t="shared" si="544"/>
        <v>0.96800000000000008</v>
      </c>
      <c r="N2781" s="56">
        <f>INDEX(Rate_Chart!$A$1:$AK$127,MATCH(Data!J2781,Rate_Chart!$A$1:$A$127,0),MATCH(Data!K2781,Rate_Chart!$A$1:$AK$1,0))</f>
        <v>52.078949999999999</v>
      </c>
      <c r="O2781" s="57">
        <f t="shared" si="545"/>
        <v>572.86844999999994</v>
      </c>
      <c r="P2781" s="58">
        <f t="shared" si="546"/>
        <v>428.04616438356163</v>
      </c>
      <c r="Q2781" s="58">
        <f t="shared" si="547"/>
        <v>285.36410958904111</v>
      </c>
      <c r="R2781" s="66">
        <f t="shared" si="548"/>
        <v>10.025197875</v>
      </c>
      <c r="S2781" s="64">
        <f t="shared" si="549"/>
        <v>41.25</v>
      </c>
      <c r="T2781" s="66">
        <f t="shared" si="550"/>
        <v>624.14364787499994</v>
      </c>
      <c r="U2781" s="68">
        <f t="shared" si="551"/>
        <v>56.740331624999996</v>
      </c>
      <c r="V2781" s="68">
        <f t="shared" si="552"/>
        <v>466.35889006849311</v>
      </c>
      <c r="W2781" s="68">
        <f t="shared" si="553"/>
        <v>310.90592671232872</v>
      </c>
    </row>
    <row r="2782" spans="1:23" x14ac:dyDescent="0.25">
      <c r="A2782" s="1" t="s">
        <v>902</v>
      </c>
      <c r="B2782" s="1" t="s">
        <v>394</v>
      </c>
      <c r="C2782" s="1" t="s">
        <v>589</v>
      </c>
      <c r="D2782" s="1" t="s">
        <v>592</v>
      </c>
      <c r="E2782" s="1" t="s">
        <v>362</v>
      </c>
      <c r="F2782" s="62" t="str">
        <f t="shared" si="542"/>
        <v>64514</v>
      </c>
      <c r="G2782" s="255">
        <v>10620030</v>
      </c>
      <c r="H2782" s="1" t="s">
        <v>385</v>
      </c>
      <c r="I2782" s="61">
        <v>37</v>
      </c>
      <c r="J2782" s="61">
        <v>6.3</v>
      </c>
      <c r="K2782" s="61">
        <v>8.8000000000000007</v>
      </c>
      <c r="L2782" s="69">
        <f t="shared" si="543"/>
        <v>2.331</v>
      </c>
      <c r="M2782" s="69">
        <f t="shared" si="544"/>
        <v>3.2560000000000002</v>
      </c>
      <c r="N2782" s="56">
        <f>INDEX(Rate_Chart!$A$1:$AK$127,MATCH(Data!J2782,Rate_Chart!$A$1:$A$127,0),MATCH(Data!K2782,Rate_Chart!$A$1:$AK$1,0))</f>
        <v>52.078949999999999</v>
      </c>
      <c r="O2782" s="57">
        <f t="shared" si="545"/>
        <v>1926.9211499999999</v>
      </c>
      <c r="P2782" s="58">
        <f t="shared" si="546"/>
        <v>428.04616438356163</v>
      </c>
      <c r="Q2782" s="58">
        <f t="shared" si="547"/>
        <v>285.36410958904111</v>
      </c>
      <c r="R2782" s="66">
        <f t="shared" si="548"/>
        <v>33.721120124999999</v>
      </c>
      <c r="S2782" s="64">
        <f t="shared" si="549"/>
        <v>138.75</v>
      </c>
      <c r="T2782" s="66">
        <f t="shared" si="550"/>
        <v>2099.3922701249999</v>
      </c>
      <c r="U2782" s="68">
        <f t="shared" si="551"/>
        <v>56.740331624999996</v>
      </c>
      <c r="V2782" s="68">
        <f t="shared" si="552"/>
        <v>466.35889006849311</v>
      </c>
      <c r="W2782" s="68">
        <f t="shared" si="553"/>
        <v>310.90592671232872</v>
      </c>
    </row>
    <row r="2783" spans="1:23" x14ac:dyDescent="0.25">
      <c r="A2783" s="1" t="s">
        <v>904</v>
      </c>
      <c r="B2783" s="1" t="s">
        <v>394</v>
      </c>
      <c r="C2783" s="1" t="s">
        <v>589</v>
      </c>
      <c r="D2783" s="1" t="s">
        <v>592</v>
      </c>
      <c r="E2783" s="1" t="s">
        <v>362</v>
      </c>
      <c r="F2783" s="62" t="str">
        <f t="shared" si="542"/>
        <v>64514</v>
      </c>
      <c r="G2783" s="255">
        <v>10620030</v>
      </c>
      <c r="H2783" s="1" t="s">
        <v>385</v>
      </c>
      <c r="I2783" s="61">
        <v>75</v>
      </c>
      <c r="J2783" s="61">
        <v>6.2</v>
      </c>
      <c r="K2783" s="61">
        <v>8.8000000000000007</v>
      </c>
      <c r="L2783" s="69">
        <f t="shared" si="543"/>
        <v>4.6500000000000004</v>
      </c>
      <c r="M2783" s="69">
        <f t="shared" si="544"/>
        <v>6.6</v>
      </c>
      <c r="N2783" s="56">
        <f>INDEX(Rate_Chart!$A$1:$AK$127,MATCH(Data!J2783,Rate_Chart!$A$1:$A$127,0),MATCH(Data!K2783,Rate_Chart!$A$1:$AK$1,0))</f>
        <v>51.252300000000005</v>
      </c>
      <c r="O2783" s="57">
        <f t="shared" si="545"/>
        <v>3843.9225000000006</v>
      </c>
      <c r="P2783" s="58">
        <f t="shared" si="546"/>
        <v>424.74281767955802</v>
      </c>
      <c r="Q2783" s="58">
        <f t="shared" si="547"/>
        <v>283.1618784530387</v>
      </c>
      <c r="R2783" s="66">
        <f t="shared" si="548"/>
        <v>67.26864375000001</v>
      </c>
      <c r="S2783" s="64">
        <f t="shared" si="549"/>
        <v>281.25</v>
      </c>
      <c r="T2783" s="66">
        <f t="shared" si="550"/>
        <v>4192.4411437500003</v>
      </c>
      <c r="U2783" s="68">
        <f t="shared" si="551"/>
        <v>55.899215250000005</v>
      </c>
      <c r="V2783" s="68">
        <f t="shared" si="552"/>
        <v>463.25316505524864</v>
      </c>
      <c r="W2783" s="68">
        <f t="shared" si="553"/>
        <v>308.83544337016576</v>
      </c>
    </row>
    <row r="2784" spans="1:23" x14ac:dyDescent="0.25">
      <c r="A2784" s="1" t="s">
        <v>904</v>
      </c>
      <c r="B2784" s="1" t="s">
        <v>394</v>
      </c>
      <c r="C2784" s="1" t="s">
        <v>589</v>
      </c>
      <c r="D2784" s="1" t="s">
        <v>592</v>
      </c>
      <c r="E2784" s="1" t="s">
        <v>362</v>
      </c>
      <c r="F2784" s="62" t="str">
        <f t="shared" si="542"/>
        <v>64514</v>
      </c>
      <c r="G2784" s="255">
        <v>10620030</v>
      </c>
      <c r="H2784" s="1" t="s">
        <v>386</v>
      </c>
      <c r="I2784" s="61">
        <v>36</v>
      </c>
      <c r="J2784" s="61">
        <v>3.1</v>
      </c>
      <c r="K2784" s="61">
        <v>8.1</v>
      </c>
      <c r="L2784" s="69">
        <f t="shared" si="543"/>
        <v>1.1160000000000001</v>
      </c>
      <c r="M2784" s="69">
        <f t="shared" si="544"/>
        <v>2.9159999999999995</v>
      </c>
      <c r="N2784" s="56">
        <f>INDEX(Rate_Chart!$A$1:$AK$127,MATCH(Data!J2784,Rate_Chart!$A$1:$A$127,0),MATCH(Data!K2784,Rate_Chart!$A$1:$AK$1,0))</f>
        <v>35.446125899999998</v>
      </c>
      <c r="O2784" s="57">
        <f t="shared" si="545"/>
        <v>1276.0605323999998</v>
      </c>
      <c r="P2784" s="58">
        <f t="shared" si="546"/>
        <v>417.01324588235298</v>
      </c>
      <c r="Q2784" s="58">
        <f t="shared" si="547"/>
        <v>278.0088305882353</v>
      </c>
      <c r="R2784" s="66">
        <f t="shared" si="548"/>
        <v>22.331059316999998</v>
      </c>
      <c r="S2784" s="64">
        <f t="shared" si="549"/>
        <v>135</v>
      </c>
      <c r="T2784" s="66">
        <f t="shared" si="550"/>
        <v>1433.3915917169998</v>
      </c>
      <c r="U2784" s="68">
        <f t="shared" si="551"/>
        <v>39.816433103249992</v>
      </c>
      <c r="V2784" s="68">
        <f t="shared" si="552"/>
        <v>468.4286247441176</v>
      </c>
      <c r="W2784" s="68">
        <f t="shared" si="553"/>
        <v>312.28574982941171</v>
      </c>
    </row>
    <row r="2785" spans="1:23" x14ac:dyDescent="0.25">
      <c r="A2785" s="1" t="s">
        <v>904</v>
      </c>
      <c r="B2785" s="1" t="s">
        <v>395</v>
      </c>
      <c r="C2785" s="1" t="s">
        <v>589</v>
      </c>
      <c r="D2785" s="1" t="s">
        <v>592</v>
      </c>
      <c r="E2785" s="1" t="s">
        <v>362</v>
      </c>
      <c r="F2785" s="62" t="str">
        <f t="shared" si="542"/>
        <v>64514</v>
      </c>
      <c r="G2785" s="255">
        <v>10620030</v>
      </c>
      <c r="H2785" s="1" t="s">
        <v>385</v>
      </c>
      <c r="I2785" s="61">
        <v>48</v>
      </c>
      <c r="J2785" s="61">
        <v>5.6</v>
      </c>
      <c r="K2785" s="61">
        <v>8.4</v>
      </c>
      <c r="L2785" s="69">
        <f t="shared" si="543"/>
        <v>2.6879999999999997</v>
      </c>
      <c r="M2785" s="69">
        <f t="shared" si="544"/>
        <v>4.032</v>
      </c>
      <c r="N2785" s="56">
        <f>INDEX(Rate_Chart!$A$1:$AK$127,MATCH(Data!J2785,Rate_Chart!$A$1:$A$127,0),MATCH(Data!K2785,Rate_Chart!$A$1:$AK$1,0))</f>
        <v>45.357199999999999</v>
      </c>
      <c r="O2785" s="57">
        <f t="shared" si="545"/>
        <v>2177.1455999999998</v>
      </c>
      <c r="P2785" s="58">
        <f t="shared" si="546"/>
        <v>404.97500000000002</v>
      </c>
      <c r="Q2785" s="58">
        <f t="shared" si="547"/>
        <v>269.98333333333335</v>
      </c>
      <c r="R2785" s="66">
        <f t="shared" si="548"/>
        <v>38.100048000000001</v>
      </c>
      <c r="S2785" s="64">
        <f t="shared" si="549"/>
        <v>180</v>
      </c>
      <c r="T2785" s="66">
        <f t="shared" si="550"/>
        <v>2395.2456480000001</v>
      </c>
      <c r="U2785" s="68">
        <f t="shared" si="551"/>
        <v>49.900950999999999</v>
      </c>
      <c r="V2785" s="68">
        <f t="shared" si="552"/>
        <v>445.54420535714291</v>
      </c>
      <c r="W2785" s="68">
        <f t="shared" si="553"/>
        <v>297.02947023809526</v>
      </c>
    </row>
    <row r="2786" spans="1:23" x14ac:dyDescent="0.25">
      <c r="A2786" s="1" t="s">
        <v>904</v>
      </c>
      <c r="B2786" s="1" t="s">
        <v>395</v>
      </c>
      <c r="C2786" s="1" t="s">
        <v>589</v>
      </c>
      <c r="D2786" s="1" t="s">
        <v>592</v>
      </c>
      <c r="E2786" s="1" t="s">
        <v>362</v>
      </c>
      <c r="F2786" s="62" t="str">
        <f t="shared" si="542"/>
        <v>64514</v>
      </c>
      <c r="G2786" s="255">
        <v>10620030</v>
      </c>
      <c r="H2786" s="1" t="s">
        <v>386</v>
      </c>
      <c r="I2786" s="61">
        <v>38</v>
      </c>
      <c r="J2786" s="61">
        <v>3.1</v>
      </c>
      <c r="K2786" s="61">
        <v>8.1</v>
      </c>
      <c r="L2786" s="69">
        <f t="shared" si="543"/>
        <v>1.1779999999999999</v>
      </c>
      <c r="M2786" s="69">
        <f t="shared" si="544"/>
        <v>3.0780000000000003</v>
      </c>
      <c r="N2786" s="56">
        <f>INDEX(Rate_Chart!$A$1:$AK$127,MATCH(Data!J2786,Rate_Chart!$A$1:$A$127,0),MATCH(Data!K2786,Rate_Chart!$A$1:$AK$1,0))</f>
        <v>35.446125899999998</v>
      </c>
      <c r="O2786" s="57">
        <f t="shared" si="545"/>
        <v>1346.9527842</v>
      </c>
      <c r="P2786" s="58">
        <f t="shared" si="546"/>
        <v>417.01324588235298</v>
      </c>
      <c r="Q2786" s="58">
        <f t="shared" si="547"/>
        <v>278.0088305882353</v>
      </c>
      <c r="R2786" s="66">
        <f t="shared" si="548"/>
        <v>23.571673723500002</v>
      </c>
      <c r="S2786" s="64">
        <f t="shared" si="549"/>
        <v>142.5</v>
      </c>
      <c r="T2786" s="66">
        <f t="shared" si="550"/>
        <v>1513.0244579235</v>
      </c>
      <c r="U2786" s="68">
        <f t="shared" si="551"/>
        <v>39.816433103249999</v>
      </c>
      <c r="V2786" s="68">
        <f t="shared" si="552"/>
        <v>468.42862474411766</v>
      </c>
      <c r="W2786" s="68">
        <f t="shared" si="553"/>
        <v>312.28574982941177</v>
      </c>
    </row>
    <row r="2787" spans="1:23" x14ac:dyDescent="0.25">
      <c r="A2787" s="1" t="s">
        <v>905</v>
      </c>
      <c r="B2787" s="1" t="s">
        <v>394</v>
      </c>
      <c r="C2787" s="1" t="s">
        <v>589</v>
      </c>
      <c r="D2787" s="1" t="s">
        <v>592</v>
      </c>
      <c r="E2787" s="1" t="s">
        <v>362</v>
      </c>
      <c r="F2787" s="62" t="str">
        <f t="shared" si="542"/>
        <v>64514</v>
      </c>
      <c r="G2787" s="255">
        <v>10620030</v>
      </c>
      <c r="H2787" s="1" t="s">
        <v>385</v>
      </c>
      <c r="I2787" s="61">
        <v>82</v>
      </c>
      <c r="J2787" s="61">
        <v>5.8</v>
      </c>
      <c r="K2787" s="61">
        <v>8.6</v>
      </c>
      <c r="L2787" s="69">
        <f t="shared" si="543"/>
        <v>4.7559999999999993</v>
      </c>
      <c r="M2787" s="69">
        <f t="shared" si="544"/>
        <v>7.0519999999999996</v>
      </c>
      <c r="N2787" s="56">
        <f>INDEX(Rate_Chart!$A$1:$AK$127,MATCH(Data!J2787,Rate_Chart!$A$1:$A$127,0),MATCH(Data!K2787,Rate_Chart!$A$1:$AK$1,0))</f>
        <v>47.461399999999998</v>
      </c>
      <c r="O2787" s="57">
        <f t="shared" si="545"/>
        <v>3891.8347999999996</v>
      </c>
      <c r="P2787" s="58">
        <f t="shared" si="546"/>
        <v>411.51502890173413</v>
      </c>
      <c r="Q2787" s="58">
        <f t="shared" si="547"/>
        <v>274.34335260115608</v>
      </c>
      <c r="R2787" s="66">
        <f t="shared" si="548"/>
        <v>68.107108999999994</v>
      </c>
      <c r="S2787" s="64">
        <f t="shared" si="549"/>
        <v>307.5</v>
      </c>
      <c r="T2787" s="66">
        <f t="shared" si="550"/>
        <v>4267.4419089999992</v>
      </c>
      <c r="U2787" s="68">
        <f t="shared" si="551"/>
        <v>52.041974499999988</v>
      </c>
      <c r="V2787" s="68">
        <f t="shared" si="552"/>
        <v>451.23099277456646</v>
      </c>
      <c r="W2787" s="68">
        <f t="shared" si="553"/>
        <v>300.82066184971097</v>
      </c>
    </row>
    <row r="2788" spans="1:23" x14ac:dyDescent="0.25">
      <c r="A2788" s="1" t="s">
        <v>905</v>
      </c>
      <c r="B2788" s="1" t="s">
        <v>394</v>
      </c>
      <c r="C2788" s="1" t="s">
        <v>589</v>
      </c>
      <c r="D2788" s="1" t="s">
        <v>592</v>
      </c>
      <c r="E2788" s="1" t="s">
        <v>362</v>
      </c>
      <c r="F2788" s="62" t="str">
        <f t="shared" si="542"/>
        <v>64514</v>
      </c>
      <c r="G2788" s="255">
        <v>10620030</v>
      </c>
      <c r="H2788" s="1" t="s">
        <v>386</v>
      </c>
      <c r="I2788" s="61">
        <v>40</v>
      </c>
      <c r="J2788" s="61">
        <v>3</v>
      </c>
      <c r="K2788" s="61">
        <v>8</v>
      </c>
      <c r="L2788" s="69">
        <f t="shared" si="543"/>
        <v>1.2</v>
      </c>
      <c r="M2788" s="69">
        <f t="shared" si="544"/>
        <v>3.2</v>
      </c>
      <c r="N2788" s="56">
        <f>INDEX(Rate_Chart!$A$1:$AK$127,MATCH(Data!J2788,Rate_Chart!$A$1:$A$127,0),MATCH(Data!K2788,Rate_Chart!$A$1:$AK$1,0))</f>
        <v>34.751112000000006</v>
      </c>
      <c r="O2788" s="57">
        <f t="shared" si="545"/>
        <v>1390.0444800000002</v>
      </c>
      <c r="P2788" s="58">
        <f t="shared" si="546"/>
        <v>417.01334400000002</v>
      </c>
      <c r="Q2788" s="58">
        <f t="shared" si="547"/>
        <v>278.00889599999999</v>
      </c>
      <c r="R2788" s="66">
        <f t="shared" si="548"/>
        <v>24.325778400000008</v>
      </c>
      <c r="S2788" s="64">
        <f t="shared" si="549"/>
        <v>150</v>
      </c>
      <c r="T2788" s="66">
        <f t="shared" si="550"/>
        <v>1564.3702584000002</v>
      </c>
      <c r="U2788" s="68">
        <f t="shared" si="551"/>
        <v>39.109256460000005</v>
      </c>
      <c r="V2788" s="68">
        <f t="shared" si="552"/>
        <v>469.31107752000003</v>
      </c>
      <c r="W2788" s="68">
        <f t="shared" si="553"/>
        <v>312.87405168000004</v>
      </c>
    </row>
    <row r="2789" spans="1:23" x14ac:dyDescent="0.25">
      <c r="A2789" s="1" t="s">
        <v>905</v>
      </c>
      <c r="B2789" s="1" t="s">
        <v>395</v>
      </c>
      <c r="C2789" s="1" t="s">
        <v>589</v>
      </c>
      <c r="D2789" s="1" t="s">
        <v>592</v>
      </c>
      <c r="E2789" s="1" t="s">
        <v>362</v>
      </c>
      <c r="F2789" s="62" t="str">
        <f t="shared" si="542"/>
        <v>64514</v>
      </c>
      <c r="G2789" s="255">
        <v>10620030</v>
      </c>
      <c r="H2789" s="1" t="s">
        <v>385</v>
      </c>
      <c r="I2789" s="61">
        <v>40</v>
      </c>
      <c r="J2789" s="61">
        <v>5.7</v>
      </c>
      <c r="K2789" s="61">
        <v>8.6</v>
      </c>
      <c r="L2789" s="69">
        <f t="shared" si="543"/>
        <v>2.2799999999999998</v>
      </c>
      <c r="M2789" s="69">
        <f t="shared" si="544"/>
        <v>3.44</v>
      </c>
      <c r="N2789" s="56">
        <f>INDEX(Rate_Chart!$A$1:$AK$127,MATCH(Data!J2789,Rate_Chart!$A$1:$A$127,0),MATCH(Data!K2789,Rate_Chart!$A$1:$AK$1,0))</f>
        <v>46.643099999999997</v>
      </c>
      <c r="O2789" s="57">
        <f t="shared" si="545"/>
        <v>1865.7239999999999</v>
      </c>
      <c r="P2789" s="58">
        <f t="shared" si="546"/>
        <v>407.95714285714286</v>
      </c>
      <c r="Q2789" s="58">
        <f t="shared" si="547"/>
        <v>271.97142857142859</v>
      </c>
      <c r="R2789" s="66">
        <f t="shared" si="548"/>
        <v>32.650170000000003</v>
      </c>
      <c r="S2789" s="64">
        <f t="shared" si="549"/>
        <v>150</v>
      </c>
      <c r="T2789" s="66">
        <f t="shared" si="550"/>
        <v>2048.37417</v>
      </c>
      <c r="U2789" s="68">
        <f t="shared" si="551"/>
        <v>51.209354250000004</v>
      </c>
      <c r="V2789" s="68">
        <f t="shared" si="552"/>
        <v>447.89522667638488</v>
      </c>
      <c r="W2789" s="68">
        <f t="shared" si="553"/>
        <v>298.59681778425659</v>
      </c>
    </row>
    <row r="2790" spans="1:23" x14ac:dyDescent="0.25">
      <c r="A2790" s="1" t="s">
        <v>905</v>
      </c>
      <c r="B2790" s="1" t="s">
        <v>395</v>
      </c>
      <c r="C2790" s="1" t="s">
        <v>589</v>
      </c>
      <c r="D2790" s="1" t="s">
        <v>592</v>
      </c>
      <c r="E2790" s="1" t="s">
        <v>362</v>
      </c>
      <c r="F2790" s="62" t="str">
        <f t="shared" si="542"/>
        <v>64514</v>
      </c>
      <c r="G2790" s="255">
        <v>10620030</v>
      </c>
      <c r="H2790" s="1" t="s">
        <v>386</v>
      </c>
      <c r="I2790" s="61">
        <v>26</v>
      </c>
      <c r="J2790" s="61">
        <v>3.3</v>
      </c>
      <c r="K2790" s="61">
        <v>8</v>
      </c>
      <c r="L2790" s="69">
        <f t="shared" si="543"/>
        <v>0.85799999999999998</v>
      </c>
      <c r="M2790" s="69">
        <f t="shared" si="544"/>
        <v>2.08</v>
      </c>
      <c r="N2790" s="56">
        <f>INDEX(Rate_Chart!$A$1:$AK$127,MATCH(Data!J2790,Rate_Chart!$A$1:$A$127,0),MATCH(Data!K2790,Rate_Chart!$A$1:$AK$1,0))</f>
        <v>36.002112000000004</v>
      </c>
      <c r="O2790" s="57">
        <f t="shared" si="545"/>
        <v>936.05491200000006</v>
      </c>
      <c r="P2790" s="58">
        <f t="shared" si="546"/>
        <v>417.01288030888031</v>
      </c>
      <c r="Q2790" s="58">
        <f t="shared" si="547"/>
        <v>278.00858687258687</v>
      </c>
      <c r="R2790" s="66">
        <f t="shared" si="548"/>
        <v>16.380960960000003</v>
      </c>
      <c r="S2790" s="64">
        <f t="shared" si="549"/>
        <v>97.5</v>
      </c>
      <c r="T2790" s="66">
        <f t="shared" si="550"/>
        <v>1049.9358729600001</v>
      </c>
      <c r="U2790" s="68">
        <f t="shared" si="551"/>
        <v>40.382148960000002</v>
      </c>
      <c r="V2790" s="68">
        <f t="shared" si="552"/>
        <v>467.74689915057911</v>
      </c>
      <c r="W2790" s="68">
        <f t="shared" si="553"/>
        <v>311.83126610038607</v>
      </c>
    </row>
    <row r="2791" spans="1:23" x14ac:dyDescent="0.25">
      <c r="A2791" s="1" t="s">
        <v>906</v>
      </c>
      <c r="B2791" s="1" t="s">
        <v>394</v>
      </c>
      <c r="C2791" s="1" t="s">
        <v>589</v>
      </c>
      <c r="D2791" s="1" t="s">
        <v>592</v>
      </c>
      <c r="E2791" s="1" t="s">
        <v>362</v>
      </c>
      <c r="F2791" s="62" t="str">
        <f t="shared" si="542"/>
        <v>64514</v>
      </c>
      <c r="G2791" s="255">
        <v>10620030</v>
      </c>
      <c r="H2791" s="1" t="s">
        <v>385</v>
      </c>
      <c r="I2791" s="61">
        <v>26</v>
      </c>
      <c r="J2791" s="61">
        <v>5.9</v>
      </c>
      <c r="K2791" s="61">
        <v>8.6</v>
      </c>
      <c r="L2791" s="69">
        <f t="shared" si="543"/>
        <v>1.534</v>
      </c>
      <c r="M2791" s="69">
        <f t="shared" si="544"/>
        <v>2.2359999999999998</v>
      </c>
      <c r="N2791" s="56">
        <f>INDEX(Rate_Chart!$A$1:$AK$127,MATCH(Data!J2791,Rate_Chart!$A$1:$A$127,0),MATCH(Data!K2791,Rate_Chart!$A$1:$AK$1,0))</f>
        <v>48.279699999999998</v>
      </c>
      <c r="O2791" s="57">
        <f t="shared" si="545"/>
        <v>1255.2721999999999</v>
      </c>
      <c r="P2791" s="58">
        <f t="shared" si="546"/>
        <v>415.01174785100284</v>
      </c>
      <c r="Q2791" s="58">
        <f t="shared" si="547"/>
        <v>276.67449856733521</v>
      </c>
      <c r="R2791" s="66">
        <f t="shared" si="548"/>
        <v>21.967263500000001</v>
      </c>
      <c r="S2791" s="64">
        <f t="shared" si="549"/>
        <v>97.5</v>
      </c>
      <c r="T2791" s="66">
        <f t="shared" si="550"/>
        <v>1374.7394634999998</v>
      </c>
      <c r="U2791" s="68">
        <f t="shared" si="551"/>
        <v>52.874594749999993</v>
      </c>
      <c r="V2791" s="68">
        <f t="shared" si="552"/>
        <v>454.50941045845269</v>
      </c>
      <c r="W2791" s="68">
        <f t="shared" si="553"/>
        <v>303.00627363896848</v>
      </c>
    </row>
    <row r="2792" spans="1:23" x14ac:dyDescent="0.25">
      <c r="A2792" s="1" t="s">
        <v>906</v>
      </c>
      <c r="B2792" s="1" t="s">
        <v>395</v>
      </c>
      <c r="C2792" s="1" t="s">
        <v>589</v>
      </c>
      <c r="D2792" s="1" t="s">
        <v>592</v>
      </c>
      <c r="E2792" s="1" t="s">
        <v>362</v>
      </c>
      <c r="F2792" s="62" t="str">
        <f t="shared" si="542"/>
        <v>64514</v>
      </c>
      <c r="G2792" s="255">
        <v>10620030</v>
      </c>
      <c r="H2792" s="1" t="s">
        <v>386</v>
      </c>
      <c r="I2792" s="61">
        <v>106</v>
      </c>
      <c r="J2792" s="61">
        <v>4.0999999999999996</v>
      </c>
      <c r="K2792" s="61">
        <v>8.1</v>
      </c>
      <c r="L2792" s="69">
        <f t="shared" si="543"/>
        <v>4.3460000000000001</v>
      </c>
      <c r="M2792" s="69">
        <f t="shared" si="544"/>
        <v>8.5859999999999985</v>
      </c>
      <c r="N2792" s="56">
        <f>INDEX(Rate_Chart!$A$1:$AK$127,MATCH(Data!J2792,Rate_Chart!$A$1:$A$127,0),MATCH(Data!K2792,Rate_Chart!$A$1:$AK$1,0))</f>
        <v>39.6161259</v>
      </c>
      <c r="O2792" s="57">
        <f t="shared" si="545"/>
        <v>4199.3093454</v>
      </c>
      <c r="P2792" s="58">
        <f t="shared" si="546"/>
        <v>417.01185157894736</v>
      </c>
      <c r="Q2792" s="58">
        <f t="shared" si="547"/>
        <v>278.00790105263155</v>
      </c>
      <c r="R2792" s="66">
        <f t="shared" si="548"/>
        <v>73.487913544500003</v>
      </c>
      <c r="S2792" s="64">
        <f t="shared" si="549"/>
        <v>397.5</v>
      </c>
      <c r="T2792" s="66">
        <f t="shared" si="550"/>
        <v>4670.2972589444998</v>
      </c>
      <c r="U2792" s="68">
        <f t="shared" si="551"/>
        <v>44.05940810325</v>
      </c>
      <c r="V2792" s="68">
        <f t="shared" si="552"/>
        <v>463.78324319210526</v>
      </c>
      <c r="W2792" s="68">
        <f t="shared" si="553"/>
        <v>309.18882879473682</v>
      </c>
    </row>
    <row r="2793" spans="1:23" x14ac:dyDescent="0.25">
      <c r="A2793" s="1" t="s">
        <v>907</v>
      </c>
      <c r="B2793" s="1" t="s">
        <v>394</v>
      </c>
      <c r="C2793" s="1" t="s">
        <v>589</v>
      </c>
      <c r="D2793" s="1" t="s">
        <v>592</v>
      </c>
      <c r="E2793" s="1" t="s">
        <v>362</v>
      </c>
      <c r="F2793" s="62" t="str">
        <f t="shared" si="542"/>
        <v>64514</v>
      </c>
      <c r="G2793" s="255">
        <v>10620030</v>
      </c>
      <c r="H2793" s="1" t="s">
        <v>385</v>
      </c>
      <c r="I2793" s="61">
        <v>41</v>
      </c>
      <c r="J2793" s="61">
        <v>6.9</v>
      </c>
      <c r="K2793" s="61">
        <v>8.8000000000000007</v>
      </c>
      <c r="L2793" s="69">
        <f t="shared" si="543"/>
        <v>2.8290000000000002</v>
      </c>
      <c r="M2793" s="69">
        <f t="shared" si="544"/>
        <v>3.6080000000000001</v>
      </c>
      <c r="N2793" s="56">
        <f>INDEX(Rate_Chart!$A$1:$AK$127,MATCH(Data!J2793,Rate_Chart!$A$1:$A$127,0),MATCH(Data!K2793,Rate_Chart!$A$1:$AK$1,0))</f>
        <v>57.038850000000004</v>
      </c>
      <c r="O2793" s="57">
        <f t="shared" si="545"/>
        <v>2338.59285</v>
      </c>
      <c r="P2793" s="58">
        <f t="shared" si="546"/>
        <v>446.77950391644907</v>
      </c>
      <c r="Q2793" s="58">
        <f t="shared" si="547"/>
        <v>297.85300261096603</v>
      </c>
      <c r="R2793" s="66">
        <f t="shared" si="548"/>
        <v>40.925374875000003</v>
      </c>
      <c r="S2793" s="64">
        <f t="shared" si="549"/>
        <v>153.75</v>
      </c>
      <c r="T2793" s="66">
        <f t="shared" si="550"/>
        <v>2533.2682248749998</v>
      </c>
      <c r="U2793" s="68">
        <f t="shared" si="551"/>
        <v>61.787029874999995</v>
      </c>
      <c r="V2793" s="68">
        <f t="shared" si="552"/>
        <v>483.97151338120096</v>
      </c>
      <c r="W2793" s="68">
        <f t="shared" si="553"/>
        <v>322.64767558746729</v>
      </c>
    </row>
    <row r="2794" spans="1:23" x14ac:dyDescent="0.25">
      <c r="A2794" s="1" t="s">
        <v>907</v>
      </c>
      <c r="B2794" s="1" t="s">
        <v>394</v>
      </c>
      <c r="C2794" s="1" t="s">
        <v>589</v>
      </c>
      <c r="D2794" s="1" t="s">
        <v>592</v>
      </c>
      <c r="E2794" s="1" t="s">
        <v>362</v>
      </c>
      <c r="F2794" s="62" t="str">
        <f t="shared" si="542"/>
        <v>64514</v>
      </c>
      <c r="G2794" s="255">
        <v>10620030</v>
      </c>
      <c r="H2794" s="1" t="s">
        <v>386</v>
      </c>
      <c r="I2794" s="61">
        <v>25</v>
      </c>
      <c r="J2794" s="61">
        <v>4.2</v>
      </c>
      <c r="K2794" s="61">
        <v>8.1999999999999993</v>
      </c>
      <c r="L2794" s="69">
        <f t="shared" si="543"/>
        <v>1.05</v>
      </c>
      <c r="M2794" s="69">
        <f t="shared" si="544"/>
        <v>2.0499999999999998</v>
      </c>
      <c r="N2794" s="56">
        <f>INDEX(Rate_Chart!$A$1:$AK$127,MATCH(Data!J2794,Rate_Chart!$A$1:$A$127,0),MATCH(Data!K2794,Rate_Chart!$A$1:$AK$1,0))</f>
        <v>40.311139799999999</v>
      </c>
      <c r="O2794" s="57">
        <f t="shared" si="545"/>
        <v>1007.778495</v>
      </c>
      <c r="P2794" s="58">
        <f t="shared" si="546"/>
        <v>417.01179103448277</v>
      </c>
      <c r="Q2794" s="58">
        <f t="shared" si="547"/>
        <v>278.00786068965516</v>
      </c>
      <c r="R2794" s="66">
        <f t="shared" si="548"/>
        <v>17.636123662500001</v>
      </c>
      <c r="S2794" s="64">
        <f t="shared" si="549"/>
        <v>93.75</v>
      </c>
      <c r="T2794" s="66">
        <f t="shared" si="550"/>
        <v>1119.1646186625001</v>
      </c>
      <c r="U2794" s="68">
        <f t="shared" si="551"/>
        <v>44.766584746500001</v>
      </c>
      <c r="V2794" s="68">
        <f t="shared" si="552"/>
        <v>463.10260082586211</v>
      </c>
      <c r="W2794" s="68">
        <f t="shared" si="553"/>
        <v>308.73506721724141</v>
      </c>
    </row>
    <row r="2795" spans="1:23" x14ac:dyDescent="0.25">
      <c r="A2795" s="1" t="s">
        <v>907</v>
      </c>
      <c r="B2795" s="1" t="s">
        <v>395</v>
      </c>
      <c r="C2795" s="1" t="s">
        <v>589</v>
      </c>
      <c r="D2795" s="1" t="s">
        <v>592</v>
      </c>
      <c r="E2795" s="1" t="s">
        <v>362</v>
      </c>
      <c r="F2795" s="62" t="str">
        <f t="shared" si="542"/>
        <v>64514</v>
      </c>
      <c r="G2795" s="255">
        <v>10620030</v>
      </c>
      <c r="H2795" s="1" t="s">
        <v>386</v>
      </c>
      <c r="I2795" s="61">
        <v>91</v>
      </c>
      <c r="J2795" s="61">
        <v>3.7</v>
      </c>
      <c r="K2795" s="61">
        <v>8.1</v>
      </c>
      <c r="L2795" s="69">
        <f t="shared" si="543"/>
        <v>3.367</v>
      </c>
      <c r="M2795" s="69">
        <f t="shared" si="544"/>
        <v>7.3710000000000004</v>
      </c>
      <c r="N2795" s="56">
        <f>INDEX(Rate_Chart!$A$1:$AK$127,MATCH(Data!J2795,Rate_Chart!$A$1:$A$127,0),MATCH(Data!K2795,Rate_Chart!$A$1:$AK$1,0))</f>
        <v>37.948125900000008</v>
      </c>
      <c r="O2795" s="57">
        <f t="shared" si="545"/>
        <v>3453.2794569000007</v>
      </c>
      <c r="P2795" s="58">
        <f t="shared" si="546"/>
        <v>417.01237252747262</v>
      </c>
      <c r="Q2795" s="58">
        <f t="shared" si="547"/>
        <v>278.00824835164843</v>
      </c>
      <c r="R2795" s="66">
        <f t="shared" si="548"/>
        <v>60.43239049575002</v>
      </c>
      <c r="S2795" s="64">
        <f t="shared" si="549"/>
        <v>341.25</v>
      </c>
      <c r="T2795" s="66">
        <f t="shared" si="550"/>
        <v>3854.9618473957507</v>
      </c>
      <c r="U2795" s="68">
        <f t="shared" si="551"/>
        <v>42.362218103250008</v>
      </c>
      <c r="V2795" s="68">
        <f t="shared" si="552"/>
        <v>465.51888025549459</v>
      </c>
      <c r="W2795" s="68">
        <f t="shared" si="553"/>
        <v>310.34592017032975</v>
      </c>
    </row>
    <row r="2796" spans="1:23" x14ac:dyDescent="0.25">
      <c r="A2796" s="1" t="s">
        <v>908</v>
      </c>
      <c r="B2796" s="1" t="s">
        <v>394</v>
      </c>
      <c r="C2796" s="1" t="s">
        <v>589</v>
      </c>
      <c r="D2796" s="1" t="s">
        <v>592</v>
      </c>
      <c r="E2796" s="1" t="s">
        <v>362</v>
      </c>
      <c r="F2796" s="62" t="str">
        <f t="shared" si="542"/>
        <v>64514</v>
      </c>
      <c r="G2796" s="255">
        <v>10620030</v>
      </c>
      <c r="H2796" s="1" t="s">
        <v>385</v>
      </c>
      <c r="I2796" s="61">
        <v>78</v>
      </c>
      <c r="J2796" s="61">
        <v>5.8</v>
      </c>
      <c r="K2796" s="61">
        <v>8.6</v>
      </c>
      <c r="L2796" s="69">
        <f t="shared" si="543"/>
        <v>4.524</v>
      </c>
      <c r="M2796" s="69">
        <f t="shared" si="544"/>
        <v>6.7079999999999993</v>
      </c>
      <c r="N2796" s="56">
        <f>INDEX(Rate_Chart!$A$1:$AK$127,MATCH(Data!J2796,Rate_Chart!$A$1:$A$127,0),MATCH(Data!K2796,Rate_Chart!$A$1:$AK$1,0))</f>
        <v>47.461399999999998</v>
      </c>
      <c r="O2796" s="57">
        <f t="shared" si="545"/>
        <v>3701.9892</v>
      </c>
      <c r="P2796" s="58">
        <f t="shared" si="546"/>
        <v>411.51502890173413</v>
      </c>
      <c r="Q2796" s="58">
        <f t="shared" si="547"/>
        <v>274.34335260115608</v>
      </c>
      <c r="R2796" s="66">
        <f t="shared" si="548"/>
        <v>64.784811000000005</v>
      </c>
      <c r="S2796" s="64">
        <f t="shared" si="549"/>
        <v>292.5</v>
      </c>
      <c r="T2796" s="66">
        <f t="shared" si="550"/>
        <v>4059.274011</v>
      </c>
      <c r="U2796" s="68">
        <f t="shared" si="551"/>
        <v>52.041974500000002</v>
      </c>
      <c r="V2796" s="68">
        <f t="shared" si="552"/>
        <v>451.23099277456657</v>
      </c>
      <c r="W2796" s="68">
        <f t="shared" si="553"/>
        <v>300.82066184971103</v>
      </c>
    </row>
    <row r="2797" spans="1:23" x14ac:dyDescent="0.25">
      <c r="A2797" s="1" t="s">
        <v>908</v>
      </c>
      <c r="B2797" s="1" t="s">
        <v>394</v>
      </c>
      <c r="C2797" s="1" t="s">
        <v>589</v>
      </c>
      <c r="D2797" s="1" t="s">
        <v>592</v>
      </c>
      <c r="E2797" s="1" t="s">
        <v>362</v>
      </c>
      <c r="F2797" s="62" t="str">
        <f t="shared" si="542"/>
        <v>64514</v>
      </c>
      <c r="G2797" s="255">
        <v>10620030</v>
      </c>
      <c r="H2797" s="1" t="s">
        <v>386</v>
      </c>
      <c r="I2797" s="61">
        <v>36</v>
      </c>
      <c r="J2797" s="61">
        <v>3.3</v>
      </c>
      <c r="K2797" s="61">
        <v>8.1</v>
      </c>
      <c r="L2797" s="69">
        <f t="shared" si="543"/>
        <v>1.1879999999999999</v>
      </c>
      <c r="M2797" s="69">
        <f t="shared" si="544"/>
        <v>2.9159999999999995</v>
      </c>
      <c r="N2797" s="56">
        <f>INDEX(Rate_Chart!$A$1:$AK$127,MATCH(Data!J2797,Rate_Chart!$A$1:$A$127,0),MATCH(Data!K2797,Rate_Chart!$A$1:$AK$1,0))</f>
        <v>36.280125900000002</v>
      </c>
      <c r="O2797" s="57">
        <f t="shared" si="545"/>
        <v>1306.0845324000002</v>
      </c>
      <c r="P2797" s="58">
        <f t="shared" si="546"/>
        <v>417.0129413793104</v>
      </c>
      <c r="Q2797" s="58">
        <f t="shared" si="547"/>
        <v>278.00862758620696</v>
      </c>
      <c r="R2797" s="66">
        <f t="shared" si="548"/>
        <v>22.856479317000005</v>
      </c>
      <c r="S2797" s="64">
        <f t="shared" si="549"/>
        <v>135</v>
      </c>
      <c r="T2797" s="66">
        <f t="shared" si="550"/>
        <v>1463.9410117170003</v>
      </c>
      <c r="U2797" s="68">
        <f t="shared" si="551"/>
        <v>40.665028103250009</v>
      </c>
      <c r="V2797" s="68">
        <f t="shared" si="552"/>
        <v>467.41411612931046</v>
      </c>
      <c r="W2797" s="68">
        <f t="shared" si="553"/>
        <v>311.60941075287366</v>
      </c>
    </row>
    <row r="2798" spans="1:23" x14ac:dyDescent="0.25">
      <c r="A2798" s="1" t="s">
        <v>908</v>
      </c>
      <c r="B2798" s="1" t="s">
        <v>395</v>
      </c>
      <c r="C2798" s="1" t="s">
        <v>589</v>
      </c>
      <c r="D2798" s="1" t="s">
        <v>592</v>
      </c>
      <c r="E2798" s="1" t="s">
        <v>362</v>
      </c>
      <c r="F2798" s="62" t="str">
        <f t="shared" si="542"/>
        <v>64514</v>
      </c>
      <c r="G2798" s="255">
        <v>10620030</v>
      </c>
      <c r="H2798" s="1" t="s">
        <v>385</v>
      </c>
      <c r="I2798" s="61">
        <v>40</v>
      </c>
      <c r="J2798" s="61">
        <v>5.6</v>
      </c>
      <c r="K2798" s="61">
        <v>8.4</v>
      </c>
      <c r="L2798" s="69">
        <f t="shared" si="543"/>
        <v>2.2400000000000002</v>
      </c>
      <c r="M2798" s="69">
        <f t="shared" si="544"/>
        <v>3.36</v>
      </c>
      <c r="N2798" s="56">
        <f>INDEX(Rate_Chart!$A$1:$AK$127,MATCH(Data!J2798,Rate_Chart!$A$1:$A$127,0),MATCH(Data!K2798,Rate_Chart!$A$1:$AK$1,0))</f>
        <v>45.357199999999999</v>
      </c>
      <c r="O2798" s="57">
        <f t="shared" si="545"/>
        <v>1814.288</v>
      </c>
      <c r="P2798" s="58">
        <f t="shared" si="546"/>
        <v>404.97500000000002</v>
      </c>
      <c r="Q2798" s="58">
        <f t="shared" si="547"/>
        <v>269.98333333333335</v>
      </c>
      <c r="R2798" s="66">
        <f t="shared" si="548"/>
        <v>31.750040000000002</v>
      </c>
      <c r="S2798" s="64">
        <f t="shared" si="549"/>
        <v>150</v>
      </c>
      <c r="T2798" s="66">
        <f t="shared" si="550"/>
        <v>1996.0380399999999</v>
      </c>
      <c r="U2798" s="68">
        <f t="shared" si="551"/>
        <v>49.900950999999999</v>
      </c>
      <c r="V2798" s="68">
        <f t="shared" si="552"/>
        <v>445.54420535714291</v>
      </c>
      <c r="W2798" s="68">
        <f t="shared" si="553"/>
        <v>297.02947023809526</v>
      </c>
    </row>
    <row r="2799" spans="1:23" x14ac:dyDescent="0.25">
      <c r="A2799" s="1" t="s">
        <v>908</v>
      </c>
      <c r="B2799" s="1" t="s">
        <v>395</v>
      </c>
      <c r="C2799" s="1" t="s">
        <v>589</v>
      </c>
      <c r="D2799" s="1" t="s">
        <v>592</v>
      </c>
      <c r="E2799" s="1" t="s">
        <v>362</v>
      </c>
      <c r="F2799" s="62" t="str">
        <f t="shared" si="542"/>
        <v>64514</v>
      </c>
      <c r="G2799" s="255">
        <v>10620030</v>
      </c>
      <c r="H2799" s="1" t="s">
        <v>386</v>
      </c>
      <c r="I2799" s="61">
        <v>40</v>
      </c>
      <c r="J2799" s="61">
        <v>3.1</v>
      </c>
      <c r="K2799" s="61">
        <v>8.1</v>
      </c>
      <c r="L2799" s="69">
        <f t="shared" si="543"/>
        <v>1.24</v>
      </c>
      <c r="M2799" s="69">
        <f t="shared" si="544"/>
        <v>3.24</v>
      </c>
      <c r="N2799" s="56">
        <f>INDEX(Rate_Chart!$A$1:$AK$127,MATCH(Data!J2799,Rate_Chart!$A$1:$A$127,0),MATCH(Data!K2799,Rate_Chart!$A$1:$AK$1,0))</f>
        <v>35.446125899999998</v>
      </c>
      <c r="O2799" s="57">
        <f t="shared" si="545"/>
        <v>1417.8450359999999</v>
      </c>
      <c r="P2799" s="58">
        <f t="shared" si="546"/>
        <v>417.01324588235298</v>
      </c>
      <c r="Q2799" s="58">
        <f t="shared" si="547"/>
        <v>278.0088305882353</v>
      </c>
      <c r="R2799" s="66">
        <f t="shared" si="548"/>
        <v>24.812288130000002</v>
      </c>
      <c r="S2799" s="64">
        <f t="shared" si="549"/>
        <v>150</v>
      </c>
      <c r="T2799" s="66">
        <f t="shared" si="550"/>
        <v>1592.65732413</v>
      </c>
      <c r="U2799" s="68">
        <f t="shared" si="551"/>
        <v>39.816433103249999</v>
      </c>
      <c r="V2799" s="68">
        <f t="shared" si="552"/>
        <v>468.42862474411766</v>
      </c>
      <c r="W2799" s="68">
        <f t="shared" si="553"/>
        <v>312.28574982941177</v>
      </c>
    </row>
    <row r="2800" spans="1:23" x14ac:dyDescent="0.25">
      <c r="A2800" s="1" t="s">
        <v>909</v>
      </c>
      <c r="B2800" s="1" t="s">
        <v>394</v>
      </c>
      <c r="C2800" s="1" t="s">
        <v>589</v>
      </c>
      <c r="D2800" s="1" t="s">
        <v>592</v>
      </c>
      <c r="E2800" s="1" t="s">
        <v>362</v>
      </c>
      <c r="F2800" s="62" t="str">
        <f t="shared" si="542"/>
        <v>64514</v>
      </c>
      <c r="G2800" s="255">
        <v>10620030</v>
      </c>
      <c r="H2800" s="1" t="s">
        <v>385</v>
      </c>
      <c r="I2800" s="61">
        <v>72</v>
      </c>
      <c r="J2800" s="61">
        <v>6.5</v>
      </c>
      <c r="K2800" s="61">
        <v>8.8000000000000007</v>
      </c>
      <c r="L2800" s="69">
        <f t="shared" si="543"/>
        <v>4.68</v>
      </c>
      <c r="M2800" s="69">
        <f t="shared" si="544"/>
        <v>6.3360000000000003</v>
      </c>
      <c r="N2800" s="56">
        <f>INDEX(Rate_Chart!$A$1:$AK$127,MATCH(Data!J2800,Rate_Chart!$A$1:$A$127,0),MATCH(Data!K2800,Rate_Chart!$A$1:$AK$1,0))</f>
        <v>53.732250000000001</v>
      </c>
      <c r="O2800" s="57">
        <f t="shared" si="545"/>
        <v>3868.7220000000002</v>
      </c>
      <c r="P2800" s="58">
        <f t="shared" si="546"/>
        <v>434.49258760107813</v>
      </c>
      <c r="Q2800" s="58">
        <f t="shared" si="547"/>
        <v>289.66172506738542</v>
      </c>
      <c r="R2800" s="66">
        <f t="shared" si="548"/>
        <v>67.702635000000015</v>
      </c>
      <c r="S2800" s="64">
        <f t="shared" si="549"/>
        <v>270</v>
      </c>
      <c r="T2800" s="66">
        <f t="shared" si="550"/>
        <v>4206.4246350000003</v>
      </c>
      <c r="U2800" s="68">
        <f t="shared" si="551"/>
        <v>58.422564375000007</v>
      </c>
      <c r="V2800" s="68">
        <f t="shared" si="552"/>
        <v>472.41965801886795</v>
      </c>
      <c r="W2800" s="68">
        <f t="shared" si="553"/>
        <v>314.94643867924532</v>
      </c>
    </row>
    <row r="2801" spans="1:23" x14ac:dyDescent="0.25">
      <c r="A2801" s="1" t="s">
        <v>909</v>
      </c>
      <c r="B2801" s="1" t="s">
        <v>394</v>
      </c>
      <c r="C2801" s="1" t="s">
        <v>589</v>
      </c>
      <c r="D2801" s="1" t="s">
        <v>592</v>
      </c>
      <c r="E2801" s="1" t="s">
        <v>362</v>
      </c>
      <c r="F2801" s="62" t="str">
        <f t="shared" si="542"/>
        <v>64514</v>
      </c>
      <c r="G2801" s="255">
        <v>10620030</v>
      </c>
      <c r="H2801" s="1" t="s">
        <v>386</v>
      </c>
      <c r="I2801" s="61">
        <v>33</v>
      </c>
      <c r="J2801" s="61">
        <v>3.1</v>
      </c>
      <c r="K2801" s="61">
        <v>8.1</v>
      </c>
      <c r="L2801" s="69">
        <f t="shared" si="543"/>
        <v>1.0229999999999999</v>
      </c>
      <c r="M2801" s="69">
        <f t="shared" si="544"/>
        <v>2.673</v>
      </c>
      <c r="N2801" s="56">
        <f>INDEX(Rate_Chart!$A$1:$AK$127,MATCH(Data!J2801,Rate_Chart!$A$1:$A$127,0),MATCH(Data!K2801,Rate_Chart!$A$1:$AK$1,0))</f>
        <v>35.446125899999998</v>
      </c>
      <c r="O2801" s="57">
        <f t="shared" si="545"/>
        <v>1169.7221546999999</v>
      </c>
      <c r="P2801" s="58">
        <f t="shared" si="546"/>
        <v>417.01324588235298</v>
      </c>
      <c r="Q2801" s="58">
        <f t="shared" si="547"/>
        <v>278.0088305882353</v>
      </c>
      <c r="R2801" s="66">
        <f t="shared" si="548"/>
        <v>20.47013770725</v>
      </c>
      <c r="S2801" s="64">
        <f t="shared" si="549"/>
        <v>123.75</v>
      </c>
      <c r="T2801" s="66">
        <f t="shared" si="550"/>
        <v>1313.9422924072499</v>
      </c>
      <c r="U2801" s="68">
        <f t="shared" si="551"/>
        <v>39.816433103249999</v>
      </c>
      <c r="V2801" s="68">
        <f t="shared" si="552"/>
        <v>468.42862474411766</v>
      </c>
      <c r="W2801" s="68">
        <f t="shared" si="553"/>
        <v>312.28574982941177</v>
      </c>
    </row>
    <row r="2802" spans="1:23" x14ac:dyDescent="0.25">
      <c r="A2802" s="1" t="s">
        <v>909</v>
      </c>
      <c r="B2802" s="1" t="s">
        <v>395</v>
      </c>
      <c r="C2802" s="1" t="s">
        <v>589</v>
      </c>
      <c r="D2802" s="1" t="s">
        <v>592</v>
      </c>
      <c r="E2802" s="1" t="s">
        <v>362</v>
      </c>
      <c r="F2802" s="62" t="str">
        <f t="shared" si="542"/>
        <v>64514</v>
      </c>
      <c r="G2802" s="255">
        <v>10620030</v>
      </c>
      <c r="H2802" s="1" t="s">
        <v>385</v>
      </c>
      <c r="I2802" s="61">
        <v>56</v>
      </c>
      <c r="J2802" s="61">
        <v>5.6</v>
      </c>
      <c r="K2802" s="61">
        <v>8.4</v>
      </c>
      <c r="L2802" s="69">
        <f t="shared" si="543"/>
        <v>3.1359999999999997</v>
      </c>
      <c r="M2802" s="69">
        <f t="shared" si="544"/>
        <v>4.7040000000000006</v>
      </c>
      <c r="N2802" s="56">
        <f>INDEX(Rate_Chart!$A$1:$AK$127,MATCH(Data!J2802,Rate_Chart!$A$1:$A$127,0),MATCH(Data!K2802,Rate_Chart!$A$1:$AK$1,0))</f>
        <v>45.357199999999999</v>
      </c>
      <c r="O2802" s="57">
        <f t="shared" si="545"/>
        <v>2540.0032000000001</v>
      </c>
      <c r="P2802" s="58">
        <f t="shared" si="546"/>
        <v>404.97500000000002</v>
      </c>
      <c r="Q2802" s="58">
        <f t="shared" si="547"/>
        <v>269.98333333333335</v>
      </c>
      <c r="R2802" s="66">
        <f t="shared" si="548"/>
        <v>44.450056000000004</v>
      </c>
      <c r="S2802" s="64">
        <f t="shared" si="549"/>
        <v>210</v>
      </c>
      <c r="T2802" s="66">
        <f t="shared" si="550"/>
        <v>2794.4532560000002</v>
      </c>
      <c r="U2802" s="68">
        <f t="shared" si="551"/>
        <v>49.900951000000006</v>
      </c>
      <c r="V2802" s="68">
        <f t="shared" si="552"/>
        <v>445.54420535714297</v>
      </c>
      <c r="W2802" s="68">
        <f t="shared" si="553"/>
        <v>297.02947023809531</v>
      </c>
    </row>
    <row r="2803" spans="1:23" x14ac:dyDescent="0.25">
      <c r="A2803" s="1" t="s">
        <v>909</v>
      </c>
      <c r="B2803" s="1" t="s">
        <v>395</v>
      </c>
      <c r="C2803" s="1" t="s">
        <v>589</v>
      </c>
      <c r="D2803" s="1" t="s">
        <v>592</v>
      </c>
      <c r="E2803" s="1" t="s">
        <v>362</v>
      </c>
      <c r="F2803" s="62" t="str">
        <f t="shared" si="542"/>
        <v>64514</v>
      </c>
      <c r="G2803" s="255">
        <v>10620030</v>
      </c>
      <c r="H2803" s="1" t="s">
        <v>386</v>
      </c>
      <c r="I2803" s="61">
        <v>41</v>
      </c>
      <c r="J2803" s="61">
        <v>3.1</v>
      </c>
      <c r="K2803" s="61">
        <v>8.1</v>
      </c>
      <c r="L2803" s="69">
        <f t="shared" si="543"/>
        <v>1.2710000000000001</v>
      </c>
      <c r="M2803" s="69">
        <f t="shared" si="544"/>
        <v>3.3209999999999997</v>
      </c>
      <c r="N2803" s="56">
        <f>INDEX(Rate_Chart!$A$1:$AK$127,MATCH(Data!J2803,Rate_Chart!$A$1:$A$127,0),MATCH(Data!K2803,Rate_Chart!$A$1:$AK$1,0))</f>
        <v>35.446125899999998</v>
      </c>
      <c r="O2803" s="57">
        <f t="shared" si="545"/>
        <v>1453.2911618999999</v>
      </c>
      <c r="P2803" s="58">
        <f t="shared" si="546"/>
        <v>417.01324588235298</v>
      </c>
      <c r="Q2803" s="58">
        <f t="shared" si="547"/>
        <v>278.0088305882353</v>
      </c>
      <c r="R2803" s="66">
        <f t="shared" si="548"/>
        <v>25.432595333249999</v>
      </c>
      <c r="S2803" s="64">
        <f t="shared" si="549"/>
        <v>153.75</v>
      </c>
      <c r="T2803" s="66">
        <f t="shared" si="550"/>
        <v>1632.4737572332499</v>
      </c>
      <c r="U2803" s="68">
        <f t="shared" si="551"/>
        <v>39.816433103249999</v>
      </c>
      <c r="V2803" s="68">
        <f t="shared" si="552"/>
        <v>468.42862474411766</v>
      </c>
      <c r="W2803" s="68">
        <f t="shared" si="553"/>
        <v>312.28574982941177</v>
      </c>
    </row>
    <row r="2804" spans="1:23" x14ac:dyDescent="0.25">
      <c r="A2804" s="1" t="s">
        <v>910</v>
      </c>
      <c r="B2804" s="1" t="s">
        <v>394</v>
      </c>
      <c r="C2804" s="1" t="s">
        <v>589</v>
      </c>
      <c r="D2804" s="1" t="s">
        <v>592</v>
      </c>
      <c r="E2804" s="1" t="s">
        <v>362</v>
      </c>
      <c r="F2804" s="62" t="str">
        <f t="shared" si="542"/>
        <v>64514</v>
      </c>
      <c r="G2804" s="255">
        <v>10620030</v>
      </c>
      <c r="H2804" s="1" t="s">
        <v>385</v>
      </c>
      <c r="I2804" s="61">
        <v>61</v>
      </c>
      <c r="J2804" s="61">
        <v>6.2</v>
      </c>
      <c r="K2804" s="61">
        <v>8.8000000000000007</v>
      </c>
      <c r="L2804" s="69">
        <f t="shared" si="543"/>
        <v>3.782</v>
      </c>
      <c r="M2804" s="69">
        <f t="shared" si="544"/>
        <v>5.3680000000000003</v>
      </c>
      <c r="N2804" s="56">
        <f>INDEX(Rate_Chart!$A$1:$AK$127,MATCH(Data!J2804,Rate_Chart!$A$1:$A$127,0),MATCH(Data!K2804,Rate_Chart!$A$1:$AK$1,0))</f>
        <v>51.252300000000005</v>
      </c>
      <c r="O2804" s="57">
        <f t="shared" si="545"/>
        <v>3126.3903000000005</v>
      </c>
      <c r="P2804" s="58">
        <f t="shared" si="546"/>
        <v>424.74281767955802</v>
      </c>
      <c r="Q2804" s="58">
        <f t="shared" si="547"/>
        <v>283.1618784530387</v>
      </c>
      <c r="R2804" s="66">
        <f t="shared" si="548"/>
        <v>54.711830250000013</v>
      </c>
      <c r="S2804" s="64">
        <f t="shared" si="549"/>
        <v>228.75</v>
      </c>
      <c r="T2804" s="66">
        <f t="shared" si="550"/>
        <v>3409.8521302500003</v>
      </c>
      <c r="U2804" s="68">
        <f t="shared" si="551"/>
        <v>55.899215250000005</v>
      </c>
      <c r="V2804" s="68">
        <f t="shared" si="552"/>
        <v>463.25316505524864</v>
      </c>
      <c r="W2804" s="68">
        <f t="shared" si="553"/>
        <v>308.83544337016576</v>
      </c>
    </row>
    <row r="2805" spans="1:23" x14ac:dyDescent="0.25">
      <c r="A2805" s="1" t="s">
        <v>910</v>
      </c>
      <c r="B2805" s="1" t="s">
        <v>394</v>
      </c>
      <c r="C2805" s="1" t="s">
        <v>589</v>
      </c>
      <c r="D2805" s="1" t="s">
        <v>592</v>
      </c>
      <c r="E2805" s="1" t="s">
        <v>362</v>
      </c>
      <c r="F2805" s="62" t="str">
        <f t="shared" si="542"/>
        <v>64514</v>
      </c>
      <c r="G2805" s="255">
        <v>10620030</v>
      </c>
      <c r="H2805" s="1" t="s">
        <v>386</v>
      </c>
      <c r="I2805" s="61">
        <v>38</v>
      </c>
      <c r="J2805" s="61">
        <v>3.2</v>
      </c>
      <c r="K2805" s="61">
        <v>8.1</v>
      </c>
      <c r="L2805" s="69">
        <f t="shared" si="543"/>
        <v>1.2160000000000002</v>
      </c>
      <c r="M2805" s="69">
        <f t="shared" si="544"/>
        <v>3.0780000000000003</v>
      </c>
      <c r="N2805" s="56">
        <f>INDEX(Rate_Chart!$A$1:$AK$127,MATCH(Data!J2805,Rate_Chart!$A$1:$A$127,0),MATCH(Data!K2805,Rate_Chart!$A$1:$AK$1,0))</f>
        <v>35.8631259</v>
      </c>
      <c r="O2805" s="57">
        <f t="shared" si="545"/>
        <v>1362.7987842</v>
      </c>
      <c r="P2805" s="58">
        <f t="shared" si="546"/>
        <v>417.01309186046512</v>
      </c>
      <c r="Q2805" s="58">
        <f t="shared" si="547"/>
        <v>278.00872790697673</v>
      </c>
      <c r="R2805" s="66">
        <f t="shared" si="548"/>
        <v>23.848978723500004</v>
      </c>
      <c r="S2805" s="64">
        <f t="shared" si="549"/>
        <v>142.5</v>
      </c>
      <c r="T2805" s="66">
        <f t="shared" si="550"/>
        <v>1529.1477629235001</v>
      </c>
      <c r="U2805" s="68">
        <f t="shared" si="551"/>
        <v>40.24073060325</v>
      </c>
      <c r="V2805" s="68">
        <f t="shared" si="552"/>
        <v>467.91547213081401</v>
      </c>
      <c r="W2805" s="68">
        <f t="shared" si="553"/>
        <v>311.94364808720934</v>
      </c>
    </row>
    <row r="2806" spans="1:23" x14ac:dyDescent="0.25">
      <c r="A2806" s="1" t="s">
        <v>910</v>
      </c>
      <c r="B2806" s="1" t="s">
        <v>395</v>
      </c>
      <c r="C2806" s="1" t="s">
        <v>589</v>
      </c>
      <c r="D2806" s="1" t="s">
        <v>592</v>
      </c>
      <c r="E2806" s="1" t="s">
        <v>362</v>
      </c>
      <c r="F2806" s="62" t="str">
        <f t="shared" si="542"/>
        <v>64514</v>
      </c>
      <c r="G2806" s="255">
        <v>10620030</v>
      </c>
      <c r="H2806" s="1" t="s">
        <v>386</v>
      </c>
      <c r="I2806" s="61">
        <v>90</v>
      </c>
      <c r="J2806" s="61">
        <v>3.6</v>
      </c>
      <c r="K2806" s="61">
        <v>8.1</v>
      </c>
      <c r="L2806" s="69">
        <f t="shared" si="543"/>
        <v>3.24</v>
      </c>
      <c r="M2806" s="69">
        <f t="shared" si="544"/>
        <v>7.29</v>
      </c>
      <c r="N2806" s="56">
        <f>INDEX(Rate_Chart!$A$1:$AK$127,MATCH(Data!J2806,Rate_Chart!$A$1:$A$127,0),MATCH(Data!K2806,Rate_Chart!$A$1:$AK$1,0))</f>
        <v>37.531125900000006</v>
      </c>
      <c r="O2806" s="57">
        <f t="shared" si="545"/>
        <v>3377.8013310000006</v>
      </c>
      <c r="P2806" s="58">
        <f t="shared" si="546"/>
        <v>417.01251000000008</v>
      </c>
      <c r="Q2806" s="58">
        <f t="shared" si="547"/>
        <v>278.00834000000003</v>
      </c>
      <c r="R2806" s="66">
        <f t="shared" si="548"/>
        <v>59.111523292500017</v>
      </c>
      <c r="S2806" s="64">
        <f t="shared" si="549"/>
        <v>337.5</v>
      </c>
      <c r="T2806" s="66">
        <f t="shared" si="550"/>
        <v>3774.4128542925005</v>
      </c>
      <c r="U2806" s="68">
        <f t="shared" si="551"/>
        <v>41.937920603250006</v>
      </c>
      <c r="V2806" s="68">
        <f t="shared" si="552"/>
        <v>465.97689559166673</v>
      </c>
      <c r="W2806" s="68">
        <f t="shared" si="553"/>
        <v>310.6512637277778</v>
      </c>
    </row>
    <row r="2807" spans="1:23" x14ac:dyDescent="0.25">
      <c r="A2807" s="1" t="s">
        <v>911</v>
      </c>
      <c r="B2807" s="1" t="s">
        <v>394</v>
      </c>
      <c r="C2807" s="1" t="s">
        <v>589</v>
      </c>
      <c r="D2807" s="1" t="s">
        <v>592</v>
      </c>
      <c r="E2807" s="1" t="s">
        <v>362</v>
      </c>
      <c r="F2807" s="62" t="str">
        <f t="shared" si="542"/>
        <v>64514</v>
      </c>
      <c r="G2807" s="255">
        <v>10620030</v>
      </c>
      <c r="H2807" s="1" t="s">
        <v>385</v>
      </c>
      <c r="I2807" s="61">
        <v>70</v>
      </c>
      <c r="J2807" s="61">
        <v>5.8</v>
      </c>
      <c r="K2807" s="61">
        <v>8.4</v>
      </c>
      <c r="L2807" s="69">
        <f t="shared" si="543"/>
        <v>4.0599999999999996</v>
      </c>
      <c r="M2807" s="69">
        <f t="shared" si="544"/>
        <v>5.88</v>
      </c>
      <c r="N2807" s="56">
        <f>INDEX(Rate_Chart!$A$1:$AK$127,MATCH(Data!J2807,Rate_Chart!$A$1:$A$127,0),MATCH(Data!K2807,Rate_Chart!$A$1:$AK$1,0))</f>
        <v>46.9771</v>
      </c>
      <c r="O2807" s="57">
        <f t="shared" si="545"/>
        <v>3288.3969999999999</v>
      </c>
      <c r="P2807" s="58">
        <f t="shared" si="546"/>
        <v>412.07982456140354</v>
      </c>
      <c r="Q2807" s="58">
        <f t="shared" si="547"/>
        <v>274.71988304093571</v>
      </c>
      <c r="R2807" s="66">
        <f t="shared" si="548"/>
        <v>57.546947500000002</v>
      </c>
      <c r="S2807" s="64">
        <f t="shared" si="549"/>
        <v>262.5</v>
      </c>
      <c r="T2807" s="66">
        <f t="shared" si="550"/>
        <v>3608.4439474999999</v>
      </c>
      <c r="U2807" s="68">
        <f t="shared" si="551"/>
        <v>51.549199250000001</v>
      </c>
      <c r="V2807" s="68">
        <f t="shared" si="552"/>
        <v>452.18595833333336</v>
      </c>
      <c r="W2807" s="68">
        <f t="shared" si="553"/>
        <v>301.45730555555559</v>
      </c>
    </row>
    <row r="2808" spans="1:23" x14ac:dyDescent="0.25">
      <c r="A2808" s="1" t="s">
        <v>911</v>
      </c>
      <c r="B2808" s="1" t="s">
        <v>394</v>
      </c>
      <c r="C2808" s="1" t="s">
        <v>589</v>
      </c>
      <c r="D2808" s="1" t="s">
        <v>592</v>
      </c>
      <c r="E2808" s="1" t="s">
        <v>362</v>
      </c>
      <c r="F2808" s="62" t="str">
        <f t="shared" si="542"/>
        <v>64514</v>
      </c>
      <c r="G2808" s="255">
        <v>10620030</v>
      </c>
      <c r="H2808" s="1" t="s">
        <v>386</v>
      </c>
      <c r="I2808" s="61">
        <v>38</v>
      </c>
      <c r="J2808" s="61">
        <v>3</v>
      </c>
      <c r="K2808" s="61">
        <v>8</v>
      </c>
      <c r="L2808" s="69">
        <f t="shared" si="543"/>
        <v>1.1399999999999999</v>
      </c>
      <c r="M2808" s="69">
        <f t="shared" si="544"/>
        <v>3.04</v>
      </c>
      <c r="N2808" s="56">
        <f>INDEX(Rate_Chart!$A$1:$AK$127,MATCH(Data!J2808,Rate_Chart!$A$1:$A$127,0),MATCH(Data!K2808,Rate_Chart!$A$1:$AK$1,0))</f>
        <v>34.751112000000006</v>
      </c>
      <c r="O2808" s="57">
        <f t="shared" si="545"/>
        <v>1320.5422560000002</v>
      </c>
      <c r="P2808" s="58">
        <f t="shared" si="546"/>
        <v>417.01334400000002</v>
      </c>
      <c r="Q2808" s="58">
        <f t="shared" si="547"/>
        <v>278.00889599999999</v>
      </c>
      <c r="R2808" s="66">
        <f t="shared" si="548"/>
        <v>23.109489480000004</v>
      </c>
      <c r="S2808" s="64">
        <f t="shared" si="549"/>
        <v>142.5</v>
      </c>
      <c r="T2808" s="66">
        <f t="shared" si="550"/>
        <v>1486.1517454800003</v>
      </c>
      <c r="U2808" s="68">
        <f t="shared" si="551"/>
        <v>39.109256460000005</v>
      </c>
      <c r="V2808" s="68">
        <f t="shared" si="552"/>
        <v>469.31107752000003</v>
      </c>
      <c r="W2808" s="68">
        <f t="shared" si="553"/>
        <v>312.87405168000004</v>
      </c>
    </row>
    <row r="2809" spans="1:23" x14ac:dyDescent="0.25">
      <c r="A2809" s="1" t="s">
        <v>911</v>
      </c>
      <c r="B2809" s="1" t="s">
        <v>395</v>
      </c>
      <c r="C2809" s="1" t="s">
        <v>589</v>
      </c>
      <c r="D2809" s="1" t="s">
        <v>592</v>
      </c>
      <c r="E2809" s="1" t="s">
        <v>362</v>
      </c>
      <c r="F2809" s="62" t="str">
        <f t="shared" si="542"/>
        <v>64514</v>
      </c>
      <c r="G2809" s="255">
        <v>10620030</v>
      </c>
      <c r="H2809" s="1" t="s">
        <v>385</v>
      </c>
      <c r="I2809" s="61">
        <v>55</v>
      </c>
      <c r="J2809" s="61">
        <v>5.6</v>
      </c>
      <c r="K2809" s="61">
        <v>8.4</v>
      </c>
      <c r="L2809" s="69">
        <f t="shared" si="543"/>
        <v>3.08</v>
      </c>
      <c r="M2809" s="69">
        <f t="shared" si="544"/>
        <v>4.62</v>
      </c>
      <c r="N2809" s="56">
        <f>INDEX(Rate_Chart!$A$1:$AK$127,MATCH(Data!J2809,Rate_Chart!$A$1:$A$127,0),MATCH(Data!K2809,Rate_Chart!$A$1:$AK$1,0))</f>
        <v>45.357199999999999</v>
      </c>
      <c r="O2809" s="57">
        <f t="shared" si="545"/>
        <v>2494.6459999999997</v>
      </c>
      <c r="P2809" s="58">
        <f t="shared" si="546"/>
        <v>404.97500000000002</v>
      </c>
      <c r="Q2809" s="58">
        <f t="shared" si="547"/>
        <v>269.98333333333335</v>
      </c>
      <c r="R2809" s="66">
        <f t="shared" si="548"/>
        <v>43.656304999999996</v>
      </c>
      <c r="S2809" s="64">
        <f t="shared" si="549"/>
        <v>206.25</v>
      </c>
      <c r="T2809" s="66">
        <f t="shared" si="550"/>
        <v>2744.5523049999997</v>
      </c>
      <c r="U2809" s="68">
        <f t="shared" si="551"/>
        <v>49.900950999999992</v>
      </c>
      <c r="V2809" s="68">
        <f t="shared" si="552"/>
        <v>445.54420535714286</v>
      </c>
      <c r="W2809" s="68">
        <f t="shared" si="553"/>
        <v>297.02947023809526</v>
      </c>
    </row>
    <row r="2810" spans="1:23" x14ac:dyDescent="0.25">
      <c r="A2810" s="1" t="s">
        <v>911</v>
      </c>
      <c r="B2810" s="1" t="s">
        <v>395</v>
      </c>
      <c r="C2810" s="1" t="s">
        <v>589</v>
      </c>
      <c r="D2810" s="1" t="s">
        <v>592</v>
      </c>
      <c r="E2810" s="1" t="s">
        <v>362</v>
      </c>
      <c r="F2810" s="62" t="str">
        <f t="shared" si="542"/>
        <v>64514</v>
      </c>
      <c r="G2810" s="255">
        <v>10620030</v>
      </c>
      <c r="H2810" s="1" t="s">
        <v>386</v>
      </c>
      <c r="I2810" s="61">
        <v>34</v>
      </c>
      <c r="J2810" s="61">
        <v>3.1</v>
      </c>
      <c r="K2810" s="61">
        <v>8.1</v>
      </c>
      <c r="L2810" s="69">
        <f t="shared" si="543"/>
        <v>1.054</v>
      </c>
      <c r="M2810" s="69">
        <f t="shared" si="544"/>
        <v>2.7539999999999996</v>
      </c>
      <c r="N2810" s="56">
        <f>INDEX(Rate_Chart!$A$1:$AK$127,MATCH(Data!J2810,Rate_Chart!$A$1:$A$127,0),MATCH(Data!K2810,Rate_Chart!$A$1:$AK$1,0))</f>
        <v>35.446125899999998</v>
      </c>
      <c r="O2810" s="57">
        <f t="shared" si="545"/>
        <v>1205.1682805999999</v>
      </c>
      <c r="P2810" s="58">
        <f t="shared" si="546"/>
        <v>417.01324588235298</v>
      </c>
      <c r="Q2810" s="58">
        <f t="shared" si="547"/>
        <v>278.0088305882353</v>
      </c>
      <c r="R2810" s="66">
        <f t="shared" si="548"/>
        <v>21.0904449105</v>
      </c>
      <c r="S2810" s="64">
        <f t="shared" si="549"/>
        <v>127.5</v>
      </c>
      <c r="T2810" s="66">
        <f t="shared" si="550"/>
        <v>1353.7587255105</v>
      </c>
      <c r="U2810" s="68">
        <f t="shared" si="551"/>
        <v>39.816433103249999</v>
      </c>
      <c r="V2810" s="68">
        <f t="shared" si="552"/>
        <v>468.42862474411766</v>
      </c>
      <c r="W2810" s="68">
        <f t="shared" si="553"/>
        <v>312.28574982941177</v>
      </c>
    </row>
    <row r="2811" spans="1:23" x14ac:dyDescent="0.25">
      <c r="A2811" s="1" t="s">
        <v>912</v>
      </c>
      <c r="B2811" s="1" t="s">
        <v>394</v>
      </c>
      <c r="C2811" s="1" t="s">
        <v>589</v>
      </c>
      <c r="D2811" s="1" t="s">
        <v>592</v>
      </c>
      <c r="E2811" s="1" t="s">
        <v>362</v>
      </c>
      <c r="F2811" s="62" t="str">
        <f t="shared" si="542"/>
        <v>64514</v>
      </c>
      <c r="G2811" s="255">
        <v>10620030</v>
      </c>
      <c r="H2811" s="1" t="s">
        <v>385</v>
      </c>
      <c r="I2811" s="61">
        <v>77</v>
      </c>
      <c r="J2811" s="61">
        <v>6.2</v>
      </c>
      <c r="K2811" s="61">
        <v>8.8000000000000007</v>
      </c>
      <c r="L2811" s="69">
        <f t="shared" si="543"/>
        <v>4.774</v>
      </c>
      <c r="M2811" s="69">
        <f t="shared" si="544"/>
        <v>6.7759999999999998</v>
      </c>
      <c r="N2811" s="56">
        <f>INDEX(Rate_Chart!$A$1:$AK$127,MATCH(Data!J2811,Rate_Chart!$A$1:$A$127,0),MATCH(Data!K2811,Rate_Chart!$A$1:$AK$1,0))</f>
        <v>51.252300000000005</v>
      </c>
      <c r="O2811" s="57">
        <f t="shared" si="545"/>
        <v>3946.4271000000003</v>
      </c>
      <c r="P2811" s="58">
        <f t="shared" si="546"/>
        <v>424.74281767955802</v>
      </c>
      <c r="Q2811" s="58">
        <f t="shared" si="547"/>
        <v>283.1618784530387</v>
      </c>
      <c r="R2811" s="66">
        <f t="shared" si="548"/>
        <v>69.062474250000008</v>
      </c>
      <c r="S2811" s="64">
        <f t="shared" si="549"/>
        <v>288.75</v>
      </c>
      <c r="T2811" s="66">
        <f t="shared" si="550"/>
        <v>4304.2395742500003</v>
      </c>
      <c r="U2811" s="68">
        <f t="shared" si="551"/>
        <v>55.899215250000005</v>
      </c>
      <c r="V2811" s="68">
        <f t="shared" si="552"/>
        <v>463.25316505524864</v>
      </c>
      <c r="W2811" s="68">
        <f t="shared" si="553"/>
        <v>308.83544337016576</v>
      </c>
    </row>
    <row r="2812" spans="1:23" x14ac:dyDescent="0.25">
      <c r="A2812" s="1" t="s">
        <v>912</v>
      </c>
      <c r="B2812" s="1" t="s">
        <v>394</v>
      </c>
      <c r="C2812" s="1" t="s">
        <v>589</v>
      </c>
      <c r="D2812" s="1" t="s">
        <v>592</v>
      </c>
      <c r="E2812" s="1" t="s">
        <v>362</v>
      </c>
      <c r="F2812" s="62" t="str">
        <f t="shared" si="542"/>
        <v>64514</v>
      </c>
      <c r="G2812" s="255">
        <v>10620030</v>
      </c>
      <c r="H2812" s="1" t="s">
        <v>386</v>
      </c>
      <c r="I2812" s="61">
        <v>34</v>
      </c>
      <c r="J2812" s="61">
        <v>3</v>
      </c>
      <c r="K2812" s="61">
        <v>8</v>
      </c>
      <c r="L2812" s="69">
        <f t="shared" si="543"/>
        <v>1.02</v>
      </c>
      <c r="M2812" s="69">
        <f t="shared" si="544"/>
        <v>2.72</v>
      </c>
      <c r="N2812" s="56">
        <f>INDEX(Rate_Chart!$A$1:$AK$127,MATCH(Data!J2812,Rate_Chart!$A$1:$A$127,0),MATCH(Data!K2812,Rate_Chart!$A$1:$AK$1,0))</f>
        <v>34.751112000000006</v>
      </c>
      <c r="O2812" s="57">
        <f t="shared" si="545"/>
        <v>1181.5378080000003</v>
      </c>
      <c r="P2812" s="58">
        <f t="shared" si="546"/>
        <v>417.01334400000002</v>
      </c>
      <c r="Q2812" s="58">
        <f t="shared" si="547"/>
        <v>278.00889599999999</v>
      </c>
      <c r="R2812" s="66">
        <f t="shared" si="548"/>
        <v>20.676911640000007</v>
      </c>
      <c r="S2812" s="64">
        <f t="shared" si="549"/>
        <v>127.5</v>
      </c>
      <c r="T2812" s="66">
        <f t="shared" si="550"/>
        <v>1329.7147196400003</v>
      </c>
      <c r="U2812" s="68">
        <f t="shared" si="551"/>
        <v>39.109256460000012</v>
      </c>
      <c r="V2812" s="68">
        <f t="shared" si="552"/>
        <v>469.31107752000008</v>
      </c>
      <c r="W2812" s="68">
        <f t="shared" si="553"/>
        <v>312.87405168000004</v>
      </c>
    </row>
    <row r="2813" spans="1:23" x14ac:dyDescent="0.25">
      <c r="A2813" s="1" t="s">
        <v>912</v>
      </c>
      <c r="B2813" s="1" t="s">
        <v>395</v>
      </c>
      <c r="C2813" s="1" t="s">
        <v>589</v>
      </c>
      <c r="D2813" s="1" t="s">
        <v>592</v>
      </c>
      <c r="E2813" s="1" t="s">
        <v>362</v>
      </c>
      <c r="F2813" s="62" t="str">
        <f t="shared" si="542"/>
        <v>64514</v>
      </c>
      <c r="G2813" s="255">
        <v>10620030</v>
      </c>
      <c r="H2813" s="1" t="s">
        <v>386</v>
      </c>
      <c r="I2813" s="61">
        <v>101</v>
      </c>
      <c r="J2813" s="61">
        <v>4.5999999999999996</v>
      </c>
      <c r="K2813" s="61">
        <v>8.4</v>
      </c>
      <c r="L2813" s="69">
        <f t="shared" si="543"/>
        <v>4.6459999999999999</v>
      </c>
      <c r="M2813" s="69">
        <f t="shared" si="544"/>
        <v>8.4840000000000018</v>
      </c>
      <c r="N2813" s="56">
        <f>INDEX(Rate_Chart!$A$1:$AK$127,MATCH(Data!J2813,Rate_Chart!$A$1:$A$127,0),MATCH(Data!K2813,Rate_Chart!$A$1:$AK$1,0))</f>
        <v>42.535167600000008</v>
      </c>
      <c r="O2813" s="57">
        <f t="shared" si="545"/>
        <v>4296.0519276000005</v>
      </c>
      <c r="P2813" s="58">
        <f t="shared" si="546"/>
        <v>417.01144705882359</v>
      </c>
      <c r="Q2813" s="58">
        <f t="shared" si="547"/>
        <v>278.00763137254904</v>
      </c>
      <c r="R2813" s="66">
        <f t="shared" si="548"/>
        <v>75.18090873300001</v>
      </c>
      <c r="S2813" s="64">
        <f t="shared" si="549"/>
        <v>378.75</v>
      </c>
      <c r="T2813" s="66">
        <f t="shared" si="550"/>
        <v>4749.9828363330007</v>
      </c>
      <c r="U2813" s="68">
        <f t="shared" si="551"/>
        <v>47.029533033000007</v>
      </c>
      <c r="V2813" s="68">
        <f t="shared" si="552"/>
        <v>461.07385326470592</v>
      </c>
      <c r="W2813" s="68">
        <f t="shared" si="553"/>
        <v>307.38256884313728</v>
      </c>
    </row>
    <row r="2814" spans="1:23" x14ac:dyDescent="0.25">
      <c r="A2814" s="1" t="s">
        <v>913</v>
      </c>
      <c r="B2814" s="1" t="s">
        <v>394</v>
      </c>
      <c r="C2814" s="1" t="s">
        <v>589</v>
      </c>
      <c r="D2814" s="1" t="s">
        <v>592</v>
      </c>
      <c r="E2814" s="1" t="s">
        <v>362</v>
      </c>
      <c r="F2814" s="62" t="str">
        <f t="shared" si="542"/>
        <v>64514</v>
      </c>
      <c r="G2814" s="255">
        <v>10620030</v>
      </c>
      <c r="H2814" s="1" t="s">
        <v>385</v>
      </c>
      <c r="I2814" s="61">
        <v>80</v>
      </c>
      <c r="J2814" s="61">
        <v>6.3</v>
      </c>
      <c r="K2814" s="61">
        <v>8.8000000000000007</v>
      </c>
      <c r="L2814" s="69">
        <f t="shared" si="543"/>
        <v>5.04</v>
      </c>
      <c r="M2814" s="69">
        <f t="shared" si="544"/>
        <v>7.04</v>
      </c>
      <c r="N2814" s="56">
        <f>INDEX(Rate_Chart!$A$1:$AK$127,MATCH(Data!J2814,Rate_Chart!$A$1:$A$127,0),MATCH(Data!K2814,Rate_Chart!$A$1:$AK$1,0))</f>
        <v>52.078949999999999</v>
      </c>
      <c r="O2814" s="57">
        <f t="shared" si="545"/>
        <v>4166.3159999999998</v>
      </c>
      <c r="P2814" s="58">
        <f t="shared" si="546"/>
        <v>428.04616438356163</v>
      </c>
      <c r="Q2814" s="58">
        <f t="shared" si="547"/>
        <v>285.36410958904111</v>
      </c>
      <c r="R2814" s="66">
        <f t="shared" si="548"/>
        <v>72.910530000000008</v>
      </c>
      <c r="S2814" s="64">
        <f t="shared" si="549"/>
        <v>300</v>
      </c>
      <c r="T2814" s="66">
        <f t="shared" si="550"/>
        <v>4539.2265299999999</v>
      </c>
      <c r="U2814" s="68">
        <f t="shared" si="551"/>
        <v>56.740331624999996</v>
      </c>
      <c r="V2814" s="68">
        <f t="shared" si="552"/>
        <v>466.35889006849311</v>
      </c>
      <c r="W2814" s="68">
        <f t="shared" si="553"/>
        <v>310.90592671232872</v>
      </c>
    </row>
    <row r="2815" spans="1:23" x14ac:dyDescent="0.25">
      <c r="A2815" s="1" t="s">
        <v>913</v>
      </c>
      <c r="B2815" s="1" t="s">
        <v>394</v>
      </c>
      <c r="C2815" s="1" t="s">
        <v>589</v>
      </c>
      <c r="D2815" s="1" t="s">
        <v>592</v>
      </c>
      <c r="E2815" s="1" t="s">
        <v>362</v>
      </c>
      <c r="F2815" s="62" t="str">
        <f t="shared" si="542"/>
        <v>64514</v>
      </c>
      <c r="G2815" s="255">
        <v>10620030</v>
      </c>
      <c r="H2815" s="1" t="s">
        <v>386</v>
      </c>
      <c r="I2815" s="61">
        <v>31</v>
      </c>
      <c r="J2815" s="61">
        <v>3</v>
      </c>
      <c r="K2815" s="61">
        <v>8.1</v>
      </c>
      <c r="L2815" s="69">
        <f t="shared" si="543"/>
        <v>0.93</v>
      </c>
      <c r="M2815" s="69">
        <f t="shared" si="544"/>
        <v>2.5110000000000001</v>
      </c>
      <c r="N2815" s="56">
        <f>INDEX(Rate_Chart!$A$1:$AK$127,MATCH(Data!J2815,Rate_Chart!$A$1:$A$127,0),MATCH(Data!K2815,Rate_Chart!$A$1:$AK$1,0))</f>
        <v>35.029125900000004</v>
      </c>
      <c r="O2815" s="57">
        <f t="shared" si="545"/>
        <v>1085.9029029000001</v>
      </c>
      <c r="P2815" s="58">
        <f t="shared" si="546"/>
        <v>417.01340357142868</v>
      </c>
      <c r="Q2815" s="58">
        <f t="shared" si="547"/>
        <v>278.00893571428577</v>
      </c>
      <c r="R2815" s="66">
        <f t="shared" si="548"/>
        <v>19.003300800750004</v>
      </c>
      <c r="S2815" s="64">
        <f t="shared" si="549"/>
        <v>116.25</v>
      </c>
      <c r="T2815" s="66">
        <f t="shared" si="550"/>
        <v>1221.15620370075</v>
      </c>
      <c r="U2815" s="68">
        <f t="shared" si="551"/>
        <v>39.392135603249997</v>
      </c>
      <c r="V2815" s="68">
        <f t="shared" si="552"/>
        <v>468.95399527678575</v>
      </c>
      <c r="W2815" s="68">
        <f t="shared" si="553"/>
        <v>312.6359968511905</v>
      </c>
    </row>
    <row r="2816" spans="1:23" x14ac:dyDescent="0.25">
      <c r="A2816" s="1" t="s">
        <v>913</v>
      </c>
      <c r="B2816" s="1" t="s">
        <v>395</v>
      </c>
      <c r="C2816" s="1" t="s">
        <v>589</v>
      </c>
      <c r="D2816" s="1" t="s">
        <v>592</v>
      </c>
      <c r="E2816" s="1" t="s">
        <v>362</v>
      </c>
      <c r="F2816" s="62" t="str">
        <f t="shared" si="542"/>
        <v>64514</v>
      </c>
      <c r="G2816" s="255">
        <v>10620030</v>
      </c>
      <c r="H2816" s="1" t="s">
        <v>385</v>
      </c>
      <c r="I2816" s="61">
        <v>50</v>
      </c>
      <c r="J2816" s="61">
        <v>5.5</v>
      </c>
      <c r="K2816" s="61">
        <v>8.8000000000000007</v>
      </c>
      <c r="L2816" s="69">
        <f t="shared" si="543"/>
        <v>2.75</v>
      </c>
      <c r="M2816" s="69">
        <f t="shared" si="544"/>
        <v>4.4000000000000004</v>
      </c>
      <c r="N2816" s="56">
        <f>INDEX(Rate_Chart!$A$1:$AK$127,MATCH(Data!J2816,Rate_Chart!$A$1:$A$127,0),MATCH(Data!K2816,Rate_Chart!$A$1:$AK$1,0))</f>
        <v>46.566181499999999</v>
      </c>
      <c r="O2816" s="57">
        <f t="shared" si="545"/>
        <v>2328.3090750000001</v>
      </c>
      <c r="P2816" s="58">
        <f t="shared" si="546"/>
        <v>409.67315102639293</v>
      </c>
      <c r="Q2816" s="58">
        <f t="shared" si="547"/>
        <v>273.11543401759531</v>
      </c>
      <c r="R2816" s="66">
        <f t="shared" si="548"/>
        <v>40.745408812500003</v>
      </c>
      <c r="S2816" s="64">
        <f t="shared" si="549"/>
        <v>187.5</v>
      </c>
      <c r="T2816" s="66">
        <f t="shared" si="550"/>
        <v>2556.5544838125002</v>
      </c>
      <c r="U2816" s="68">
        <f t="shared" si="551"/>
        <v>51.131089676250006</v>
      </c>
      <c r="V2816" s="68">
        <f t="shared" si="552"/>
        <v>449.83363351539595</v>
      </c>
      <c r="W2816" s="68">
        <f t="shared" si="553"/>
        <v>299.88908901026394</v>
      </c>
    </row>
    <row r="2817" spans="1:23" x14ac:dyDescent="0.25">
      <c r="A2817" s="1" t="s">
        <v>913</v>
      </c>
      <c r="B2817" s="1" t="s">
        <v>395</v>
      </c>
      <c r="C2817" s="1" t="s">
        <v>589</v>
      </c>
      <c r="D2817" s="1" t="s">
        <v>592</v>
      </c>
      <c r="E2817" s="1" t="s">
        <v>362</v>
      </c>
      <c r="F2817" s="62" t="str">
        <f t="shared" si="542"/>
        <v>64514</v>
      </c>
      <c r="G2817" s="255">
        <v>10620030</v>
      </c>
      <c r="H2817" s="1" t="s">
        <v>386</v>
      </c>
      <c r="I2817" s="61">
        <v>36</v>
      </c>
      <c r="J2817" s="61">
        <v>3.3</v>
      </c>
      <c r="K2817" s="61">
        <v>8.1999999999999993</v>
      </c>
      <c r="L2817" s="69">
        <f t="shared" si="543"/>
        <v>1.1879999999999999</v>
      </c>
      <c r="M2817" s="69">
        <f t="shared" si="544"/>
        <v>2.952</v>
      </c>
      <c r="N2817" s="56">
        <f>INDEX(Rate_Chart!$A$1:$AK$127,MATCH(Data!J2817,Rate_Chart!$A$1:$A$127,0),MATCH(Data!K2817,Rate_Chart!$A$1:$AK$1,0))</f>
        <v>36.558139799999999</v>
      </c>
      <c r="O2817" s="57">
        <f t="shared" si="545"/>
        <v>1316.0930327999999</v>
      </c>
      <c r="P2817" s="58">
        <f t="shared" si="546"/>
        <v>417.0130015209125</v>
      </c>
      <c r="Q2817" s="58">
        <f t="shared" si="547"/>
        <v>278.00866768060831</v>
      </c>
      <c r="R2817" s="66">
        <f t="shared" si="548"/>
        <v>23.031628074</v>
      </c>
      <c r="S2817" s="64">
        <f t="shared" si="549"/>
        <v>135</v>
      </c>
      <c r="T2817" s="66">
        <f t="shared" si="550"/>
        <v>1474.124660874</v>
      </c>
      <c r="U2817" s="68">
        <f t="shared" si="551"/>
        <v>40.947907246500002</v>
      </c>
      <c r="V2817" s="68">
        <f t="shared" si="552"/>
        <v>467.08639444676805</v>
      </c>
      <c r="W2817" s="68">
        <f t="shared" si="553"/>
        <v>311.39092963117872</v>
      </c>
    </row>
    <row r="2818" spans="1:23" x14ac:dyDescent="0.25">
      <c r="A2818" s="1" t="s">
        <v>914</v>
      </c>
      <c r="B2818" s="1" t="s">
        <v>394</v>
      </c>
      <c r="C2818" s="1" t="s">
        <v>589</v>
      </c>
      <c r="D2818" s="1" t="s">
        <v>592</v>
      </c>
      <c r="E2818" s="1" t="s">
        <v>362</v>
      </c>
      <c r="F2818" s="62" t="str">
        <f t="shared" si="542"/>
        <v>64514</v>
      </c>
      <c r="G2818" s="255">
        <v>10620030</v>
      </c>
      <c r="H2818" s="1" t="s">
        <v>385</v>
      </c>
      <c r="I2818" s="61">
        <v>72</v>
      </c>
      <c r="J2818" s="61">
        <v>6</v>
      </c>
      <c r="K2818" s="61">
        <v>8.6</v>
      </c>
      <c r="L2818" s="69">
        <f t="shared" si="543"/>
        <v>4.32</v>
      </c>
      <c r="M2818" s="69">
        <f t="shared" si="544"/>
        <v>6.1919999999999993</v>
      </c>
      <c r="N2818" s="56">
        <f>INDEX(Rate_Chart!$A$1:$AK$127,MATCH(Data!J2818,Rate_Chart!$A$1:$A$127,0),MATCH(Data!K2818,Rate_Chart!$A$1:$AK$1,0))</f>
        <v>49.097999999999999</v>
      </c>
      <c r="O2818" s="57">
        <f t="shared" si="545"/>
        <v>3535.056</v>
      </c>
      <c r="P2818" s="58">
        <f t="shared" si="546"/>
        <v>418.44886363636368</v>
      </c>
      <c r="Q2818" s="58">
        <f t="shared" si="547"/>
        <v>278.96590909090912</v>
      </c>
      <c r="R2818" s="66">
        <f t="shared" si="548"/>
        <v>61.86348000000001</v>
      </c>
      <c r="S2818" s="64">
        <f t="shared" si="549"/>
        <v>270</v>
      </c>
      <c r="T2818" s="66">
        <f t="shared" si="550"/>
        <v>3866.91948</v>
      </c>
      <c r="U2818" s="68">
        <f t="shared" si="551"/>
        <v>53.707214999999998</v>
      </c>
      <c r="V2818" s="68">
        <f t="shared" si="552"/>
        <v>457.7319460227273</v>
      </c>
      <c r="W2818" s="68">
        <f t="shared" si="553"/>
        <v>305.15463068181822</v>
      </c>
    </row>
    <row r="2819" spans="1:23" x14ac:dyDescent="0.25">
      <c r="A2819" s="1" t="s">
        <v>914</v>
      </c>
      <c r="B2819" s="1" t="s">
        <v>394</v>
      </c>
      <c r="C2819" s="1" t="s">
        <v>589</v>
      </c>
      <c r="D2819" s="1" t="s">
        <v>592</v>
      </c>
      <c r="E2819" s="1" t="s">
        <v>362</v>
      </c>
      <c r="F2819" s="62" t="str">
        <f t="shared" si="542"/>
        <v>64514</v>
      </c>
      <c r="G2819" s="255">
        <v>10620030</v>
      </c>
      <c r="H2819" s="1" t="s">
        <v>386</v>
      </c>
      <c r="I2819" s="61">
        <v>35</v>
      </c>
      <c r="J2819" s="61">
        <v>3.2</v>
      </c>
      <c r="K2819" s="61">
        <v>8.1999999999999993</v>
      </c>
      <c r="L2819" s="69">
        <f t="shared" si="543"/>
        <v>1.1200000000000001</v>
      </c>
      <c r="M2819" s="69">
        <f t="shared" si="544"/>
        <v>2.87</v>
      </c>
      <c r="N2819" s="56">
        <f>INDEX(Rate_Chart!$A$1:$AK$127,MATCH(Data!J2819,Rate_Chart!$A$1:$A$127,0),MATCH(Data!K2819,Rate_Chart!$A$1:$AK$1,0))</f>
        <v>36.141139799999998</v>
      </c>
      <c r="O2819" s="57">
        <f t="shared" si="545"/>
        <v>1264.939893</v>
      </c>
      <c r="P2819" s="58">
        <f t="shared" si="546"/>
        <v>417.0131515384615</v>
      </c>
      <c r="Q2819" s="58">
        <f t="shared" si="547"/>
        <v>278.00876769230769</v>
      </c>
      <c r="R2819" s="66">
        <f t="shared" si="548"/>
        <v>22.136448127500003</v>
      </c>
      <c r="S2819" s="64">
        <f t="shared" si="549"/>
        <v>131.25</v>
      </c>
      <c r="T2819" s="66">
        <f t="shared" si="550"/>
        <v>1418.3263411275</v>
      </c>
      <c r="U2819" s="68">
        <f t="shared" si="551"/>
        <v>40.5236097465</v>
      </c>
      <c r="V2819" s="68">
        <f t="shared" si="552"/>
        <v>467.58011245961535</v>
      </c>
      <c r="W2819" s="68">
        <f t="shared" si="553"/>
        <v>311.72007497307692</v>
      </c>
    </row>
    <row r="2820" spans="1:23" x14ac:dyDescent="0.25">
      <c r="A2820" s="1" t="s">
        <v>914</v>
      </c>
      <c r="B2820" s="1" t="s">
        <v>395</v>
      </c>
      <c r="C2820" s="1" t="s">
        <v>589</v>
      </c>
      <c r="D2820" s="1" t="s">
        <v>592</v>
      </c>
      <c r="E2820" s="1" t="s">
        <v>362</v>
      </c>
      <c r="F2820" s="62" t="str">
        <f t="shared" si="542"/>
        <v>64514</v>
      </c>
      <c r="G2820" s="255">
        <v>10620030</v>
      </c>
      <c r="H2820" s="1" t="s">
        <v>385</v>
      </c>
      <c r="I2820" s="61">
        <v>12</v>
      </c>
      <c r="J2820" s="61">
        <v>5.9</v>
      </c>
      <c r="K2820" s="61">
        <v>8.8000000000000007</v>
      </c>
      <c r="L2820" s="69">
        <f t="shared" si="543"/>
        <v>0.70800000000000007</v>
      </c>
      <c r="M2820" s="69">
        <f t="shared" si="544"/>
        <v>1.056</v>
      </c>
      <c r="N2820" s="56">
        <f>INDEX(Rate_Chart!$A$1:$AK$127,MATCH(Data!J2820,Rate_Chart!$A$1:$A$127,0),MATCH(Data!K2820,Rate_Chart!$A$1:$AK$1,0))</f>
        <v>48.772350000000003</v>
      </c>
      <c r="O2820" s="57">
        <f t="shared" si="545"/>
        <v>585.26819999999998</v>
      </c>
      <c r="P2820" s="58">
        <f t="shared" si="546"/>
        <v>414.49589235127479</v>
      </c>
      <c r="Q2820" s="58">
        <f t="shared" si="547"/>
        <v>276.33059490084986</v>
      </c>
      <c r="R2820" s="66">
        <f t="shared" si="548"/>
        <v>10.242193500000001</v>
      </c>
      <c r="S2820" s="64">
        <f t="shared" si="549"/>
        <v>45</v>
      </c>
      <c r="T2820" s="66">
        <f t="shared" si="550"/>
        <v>640.51039349999996</v>
      </c>
      <c r="U2820" s="68">
        <f t="shared" si="551"/>
        <v>53.375866124999995</v>
      </c>
      <c r="V2820" s="68">
        <f t="shared" si="552"/>
        <v>453.61925885269119</v>
      </c>
      <c r="W2820" s="68">
        <f t="shared" si="553"/>
        <v>302.41283923512748</v>
      </c>
    </row>
    <row r="2821" spans="1:23" x14ac:dyDescent="0.25">
      <c r="A2821" s="1" t="s">
        <v>915</v>
      </c>
      <c r="B2821" s="1" t="s">
        <v>394</v>
      </c>
      <c r="C2821" s="1" t="s">
        <v>589</v>
      </c>
      <c r="D2821" s="1" t="s">
        <v>592</v>
      </c>
      <c r="E2821" s="1" t="s">
        <v>362</v>
      </c>
      <c r="F2821" s="62" t="str">
        <f t="shared" ref="F2821:F2884" si="554">MID(E2821,2,5)</f>
        <v>64514</v>
      </c>
      <c r="G2821" s="255">
        <v>10620030</v>
      </c>
      <c r="H2821" s="1" t="s">
        <v>385</v>
      </c>
      <c r="I2821" s="61">
        <v>26</v>
      </c>
      <c r="J2821" s="61">
        <v>6.4</v>
      </c>
      <c r="K2821" s="61">
        <v>8.6</v>
      </c>
      <c r="L2821" s="69">
        <f t="shared" si="543"/>
        <v>1.6640000000000001</v>
      </c>
      <c r="M2821" s="69">
        <f t="shared" si="544"/>
        <v>2.2359999999999998</v>
      </c>
      <c r="N2821" s="56">
        <f>INDEX(Rate_Chart!$A$1:$AK$127,MATCH(Data!J2821,Rate_Chart!$A$1:$A$127,0),MATCH(Data!K2821,Rate_Chart!$A$1:$AK$1,0))</f>
        <v>52.371199999999995</v>
      </c>
      <c r="O2821" s="57">
        <f t="shared" si="545"/>
        <v>1361.6511999999998</v>
      </c>
      <c r="P2821" s="58">
        <f t="shared" si="546"/>
        <v>431.6307692307692</v>
      </c>
      <c r="Q2821" s="58">
        <f t="shared" si="547"/>
        <v>287.75384615384615</v>
      </c>
      <c r="R2821" s="66">
        <f t="shared" si="548"/>
        <v>23.828896</v>
      </c>
      <c r="S2821" s="64">
        <f t="shared" si="549"/>
        <v>97.5</v>
      </c>
      <c r="T2821" s="66">
        <f t="shared" si="550"/>
        <v>1482.9800959999998</v>
      </c>
      <c r="U2821" s="68">
        <f t="shared" si="551"/>
        <v>57.03769599999999</v>
      </c>
      <c r="V2821" s="68">
        <f t="shared" si="552"/>
        <v>470.09090109890104</v>
      </c>
      <c r="W2821" s="68">
        <f t="shared" si="553"/>
        <v>313.39393406593405</v>
      </c>
    </row>
    <row r="2822" spans="1:23" x14ac:dyDescent="0.25">
      <c r="A2822" s="1" t="s">
        <v>915</v>
      </c>
      <c r="B2822" s="1" t="s">
        <v>395</v>
      </c>
      <c r="C2822" s="1" t="s">
        <v>589</v>
      </c>
      <c r="D2822" s="1" t="s">
        <v>592</v>
      </c>
      <c r="E2822" s="1" t="s">
        <v>362</v>
      </c>
      <c r="F2822" s="62" t="str">
        <f t="shared" si="554"/>
        <v>64514</v>
      </c>
      <c r="G2822" s="255">
        <v>10620030</v>
      </c>
      <c r="H2822" s="1" t="s">
        <v>385</v>
      </c>
      <c r="I2822" s="61">
        <v>46</v>
      </c>
      <c r="J2822" s="61">
        <v>6.2</v>
      </c>
      <c r="K2822" s="61">
        <v>8.8000000000000007</v>
      </c>
      <c r="L2822" s="69">
        <f t="shared" si="543"/>
        <v>2.8519999999999999</v>
      </c>
      <c r="M2822" s="69">
        <f t="shared" si="544"/>
        <v>4.048</v>
      </c>
      <c r="N2822" s="56">
        <f>INDEX(Rate_Chart!$A$1:$AK$127,MATCH(Data!J2822,Rate_Chart!$A$1:$A$127,0),MATCH(Data!K2822,Rate_Chart!$A$1:$AK$1,0))</f>
        <v>51.252300000000005</v>
      </c>
      <c r="O2822" s="57">
        <f t="shared" si="545"/>
        <v>2357.6058000000003</v>
      </c>
      <c r="P2822" s="58">
        <f t="shared" si="546"/>
        <v>424.74281767955802</v>
      </c>
      <c r="Q2822" s="58">
        <f t="shared" si="547"/>
        <v>283.1618784530387</v>
      </c>
      <c r="R2822" s="66">
        <f t="shared" si="548"/>
        <v>41.258101500000009</v>
      </c>
      <c r="S2822" s="64">
        <f t="shared" si="549"/>
        <v>172.5</v>
      </c>
      <c r="T2822" s="66">
        <f t="shared" si="550"/>
        <v>2571.3639015000003</v>
      </c>
      <c r="U2822" s="68">
        <f t="shared" si="551"/>
        <v>55.899215250000005</v>
      </c>
      <c r="V2822" s="68">
        <f t="shared" si="552"/>
        <v>463.25316505524864</v>
      </c>
      <c r="W2822" s="68">
        <f t="shared" si="553"/>
        <v>308.83544337016576</v>
      </c>
    </row>
    <row r="2823" spans="1:23" x14ac:dyDescent="0.25">
      <c r="A2823" s="1" t="s">
        <v>915</v>
      </c>
      <c r="B2823" s="1" t="s">
        <v>395</v>
      </c>
      <c r="C2823" s="1" t="s">
        <v>589</v>
      </c>
      <c r="D2823" s="1" t="s">
        <v>592</v>
      </c>
      <c r="E2823" s="1" t="s">
        <v>362</v>
      </c>
      <c r="F2823" s="62" t="str">
        <f t="shared" si="554"/>
        <v>64514</v>
      </c>
      <c r="G2823" s="255">
        <v>10620030</v>
      </c>
      <c r="H2823" s="1" t="s">
        <v>386</v>
      </c>
      <c r="I2823" s="61">
        <v>40</v>
      </c>
      <c r="J2823" s="61">
        <v>3.4</v>
      </c>
      <c r="K2823" s="61">
        <v>8.1999999999999993</v>
      </c>
      <c r="L2823" s="69">
        <f t="shared" si="543"/>
        <v>1.36</v>
      </c>
      <c r="M2823" s="69">
        <f t="shared" si="544"/>
        <v>3.28</v>
      </c>
      <c r="N2823" s="56">
        <f>INDEX(Rate_Chart!$A$1:$AK$127,MATCH(Data!J2823,Rate_Chart!$A$1:$A$127,0),MATCH(Data!K2823,Rate_Chart!$A$1:$AK$1,0))</f>
        <v>36.975139800000001</v>
      </c>
      <c r="O2823" s="57">
        <f t="shared" si="545"/>
        <v>1479.005592</v>
      </c>
      <c r="P2823" s="58">
        <f t="shared" si="546"/>
        <v>417.01285488721805</v>
      </c>
      <c r="Q2823" s="58">
        <f t="shared" si="547"/>
        <v>278.00856992481204</v>
      </c>
      <c r="R2823" s="66">
        <f t="shared" si="548"/>
        <v>25.882597860000001</v>
      </c>
      <c r="S2823" s="64">
        <f t="shared" si="549"/>
        <v>150</v>
      </c>
      <c r="T2823" s="66">
        <f t="shared" si="550"/>
        <v>1654.88818986</v>
      </c>
      <c r="U2823" s="68">
        <f t="shared" si="551"/>
        <v>41.372204746500003</v>
      </c>
      <c r="V2823" s="68">
        <f t="shared" si="552"/>
        <v>466.60381293045111</v>
      </c>
      <c r="W2823" s="68">
        <f t="shared" si="553"/>
        <v>311.06920862030074</v>
      </c>
    </row>
    <row r="2824" spans="1:23" x14ac:dyDescent="0.25">
      <c r="A2824" s="1" t="s">
        <v>916</v>
      </c>
      <c r="B2824" s="1" t="s">
        <v>394</v>
      </c>
      <c r="C2824" s="1" t="s">
        <v>589</v>
      </c>
      <c r="D2824" s="1" t="s">
        <v>592</v>
      </c>
      <c r="E2824" s="1" t="s">
        <v>362</v>
      </c>
      <c r="F2824" s="62" t="str">
        <f t="shared" si="554"/>
        <v>64514</v>
      </c>
      <c r="G2824" s="255">
        <v>10620030</v>
      </c>
      <c r="H2824" s="1" t="s">
        <v>385</v>
      </c>
      <c r="I2824" s="61">
        <v>26</v>
      </c>
      <c r="J2824" s="61">
        <v>5.6</v>
      </c>
      <c r="K2824" s="61">
        <v>8.6</v>
      </c>
      <c r="L2824" s="69">
        <f t="shared" si="543"/>
        <v>1.456</v>
      </c>
      <c r="M2824" s="69">
        <f t="shared" si="544"/>
        <v>2.2359999999999998</v>
      </c>
      <c r="N2824" s="56">
        <f>INDEX(Rate_Chart!$A$1:$AK$127,MATCH(Data!J2824,Rate_Chart!$A$1:$A$127,0),MATCH(Data!K2824,Rate_Chart!$A$1:$AK$1,0))</f>
        <v>45.824799999999996</v>
      </c>
      <c r="O2824" s="57">
        <f t="shared" si="545"/>
        <v>1191.4448</v>
      </c>
      <c r="P2824" s="58">
        <f t="shared" si="546"/>
        <v>404.33647058823533</v>
      </c>
      <c r="Q2824" s="58">
        <f t="shared" si="547"/>
        <v>269.55764705882353</v>
      </c>
      <c r="R2824" s="66">
        <f t="shared" si="548"/>
        <v>20.850284000000002</v>
      </c>
      <c r="S2824" s="64">
        <f t="shared" si="549"/>
        <v>97.5</v>
      </c>
      <c r="T2824" s="66">
        <f t="shared" si="550"/>
        <v>1309.7950840000001</v>
      </c>
      <c r="U2824" s="68">
        <f t="shared" si="551"/>
        <v>50.376734000000006</v>
      </c>
      <c r="V2824" s="68">
        <f t="shared" si="552"/>
        <v>444.50059411764721</v>
      </c>
      <c r="W2824" s="68">
        <f t="shared" si="553"/>
        <v>296.33372941176481</v>
      </c>
    </row>
    <row r="2825" spans="1:23" x14ac:dyDescent="0.25">
      <c r="A2825" s="1" t="s">
        <v>917</v>
      </c>
      <c r="B2825" s="1" t="s">
        <v>394</v>
      </c>
      <c r="C2825" s="1" t="s">
        <v>589</v>
      </c>
      <c r="D2825" s="1" t="s">
        <v>592</v>
      </c>
      <c r="E2825" s="1" t="s">
        <v>362</v>
      </c>
      <c r="F2825" s="62" t="str">
        <f t="shared" si="554"/>
        <v>64514</v>
      </c>
      <c r="G2825" s="255">
        <v>10620030</v>
      </c>
      <c r="H2825" s="1" t="s">
        <v>385</v>
      </c>
      <c r="I2825" s="61">
        <v>40</v>
      </c>
      <c r="J2825" s="61">
        <v>7</v>
      </c>
      <c r="K2825" s="61">
        <v>9</v>
      </c>
      <c r="L2825" s="69">
        <f t="shared" si="543"/>
        <v>2.8</v>
      </c>
      <c r="M2825" s="69">
        <f t="shared" si="544"/>
        <v>3.6</v>
      </c>
      <c r="N2825" s="56">
        <f>INDEX(Rate_Chart!$A$1:$AK$127,MATCH(Data!J2825,Rate_Chart!$A$1:$A$127,0),MATCH(Data!K2825,Rate_Chart!$A$1:$AK$1,0))</f>
        <v>58.45</v>
      </c>
      <c r="O2825" s="57">
        <f t="shared" si="545"/>
        <v>2338</v>
      </c>
      <c r="P2825" s="58">
        <f t="shared" si="546"/>
        <v>449.61538461538464</v>
      </c>
      <c r="Q2825" s="58">
        <f t="shared" si="547"/>
        <v>299.74358974358978</v>
      </c>
      <c r="R2825" s="66">
        <f t="shared" si="548"/>
        <v>40.915000000000006</v>
      </c>
      <c r="S2825" s="64">
        <f t="shared" si="549"/>
        <v>150</v>
      </c>
      <c r="T2825" s="66">
        <f t="shared" si="550"/>
        <v>2528.915</v>
      </c>
      <c r="U2825" s="68">
        <f t="shared" si="551"/>
        <v>63.222875000000002</v>
      </c>
      <c r="V2825" s="68">
        <f t="shared" si="552"/>
        <v>486.32980769230767</v>
      </c>
      <c r="W2825" s="68">
        <f t="shared" si="553"/>
        <v>324.21987179487178</v>
      </c>
    </row>
    <row r="2826" spans="1:23" x14ac:dyDescent="0.25">
      <c r="A2826" s="1" t="s">
        <v>917</v>
      </c>
      <c r="B2826" s="1" t="s">
        <v>395</v>
      </c>
      <c r="C2826" s="1" t="s">
        <v>589</v>
      </c>
      <c r="D2826" s="1" t="s">
        <v>592</v>
      </c>
      <c r="E2826" s="1" t="s">
        <v>362</v>
      </c>
      <c r="F2826" s="62" t="str">
        <f t="shared" si="554"/>
        <v>64514</v>
      </c>
      <c r="G2826" s="255">
        <v>10620030</v>
      </c>
      <c r="H2826" s="1" t="s">
        <v>385</v>
      </c>
      <c r="I2826" s="61">
        <v>50</v>
      </c>
      <c r="J2826" s="61">
        <v>5.5</v>
      </c>
      <c r="K2826" s="61">
        <v>8.6</v>
      </c>
      <c r="L2826" s="69">
        <f t="shared" si="543"/>
        <v>2.75</v>
      </c>
      <c r="M2826" s="69">
        <f t="shared" si="544"/>
        <v>4.3</v>
      </c>
      <c r="N2826" s="56">
        <f>INDEX(Rate_Chart!$A$1:$AK$127,MATCH(Data!J2826,Rate_Chart!$A$1:$A$127,0),MATCH(Data!K2826,Rate_Chart!$A$1:$AK$1,0))</f>
        <v>46.566181499999999</v>
      </c>
      <c r="O2826" s="57">
        <f t="shared" si="545"/>
        <v>2328.3090750000001</v>
      </c>
      <c r="P2826" s="58">
        <f t="shared" si="546"/>
        <v>414.53574035608312</v>
      </c>
      <c r="Q2826" s="58">
        <f t="shared" si="547"/>
        <v>276.35716023738877</v>
      </c>
      <c r="R2826" s="66">
        <f t="shared" si="548"/>
        <v>40.745408812500003</v>
      </c>
      <c r="S2826" s="64">
        <f t="shared" si="549"/>
        <v>187.5</v>
      </c>
      <c r="T2826" s="66">
        <f t="shared" si="550"/>
        <v>2556.5544838125002</v>
      </c>
      <c r="U2826" s="68">
        <f t="shared" si="551"/>
        <v>51.131089676250006</v>
      </c>
      <c r="V2826" s="68">
        <f t="shared" si="552"/>
        <v>455.17290512982203</v>
      </c>
      <c r="W2826" s="68">
        <f t="shared" si="553"/>
        <v>303.44860341988135</v>
      </c>
    </row>
    <row r="2827" spans="1:23" x14ac:dyDescent="0.25">
      <c r="A2827" s="1" t="s">
        <v>917</v>
      </c>
      <c r="B2827" s="1" t="s">
        <v>395</v>
      </c>
      <c r="C2827" s="1" t="s">
        <v>589</v>
      </c>
      <c r="D2827" s="1" t="s">
        <v>592</v>
      </c>
      <c r="E2827" s="1" t="s">
        <v>362</v>
      </c>
      <c r="F2827" s="62" t="str">
        <f t="shared" si="554"/>
        <v>64514</v>
      </c>
      <c r="G2827" s="255">
        <v>10620030</v>
      </c>
      <c r="H2827" s="1" t="s">
        <v>386</v>
      </c>
      <c r="I2827" s="61">
        <v>40</v>
      </c>
      <c r="J2827" s="61">
        <v>3.1</v>
      </c>
      <c r="K2827" s="61">
        <v>8</v>
      </c>
      <c r="L2827" s="69">
        <f t="shared" si="543"/>
        <v>1.24</v>
      </c>
      <c r="M2827" s="69">
        <f t="shared" si="544"/>
        <v>3.2</v>
      </c>
      <c r="N2827" s="56">
        <f>INDEX(Rate_Chart!$A$1:$AK$127,MATCH(Data!J2827,Rate_Chart!$A$1:$A$127,0),MATCH(Data!K2827,Rate_Chart!$A$1:$AK$1,0))</f>
        <v>35.168112000000008</v>
      </c>
      <c r="O2827" s="57">
        <f t="shared" si="545"/>
        <v>1406.7244800000003</v>
      </c>
      <c r="P2827" s="58">
        <f t="shared" si="546"/>
        <v>417.01318577075102</v>
      </c>
      <c r="Q2827" s="58">
        <f t="shared" si="547"/>
        <v>278.00879051383401</v>
      </c>
      <c r="R2827" s="66">
        <f t="shared" si="548"/>
        <v>24.617678400000006</v>
      </c>
      <c r="S2827" s="64">
        <f t="shared" si="549"/>
        <v>150</v>
      </c>
      <c r="T2827" s="66">
        <f t="shared" si="550"/>
        <v>1581.3421584000002</v>
      </c>
      <c r="U2827" s="68">
        <f t="shared" si="551"/>
        <v>39.533553960000006</v>
      </c>
      <c r="V2827" s="68">
        <f t="shared" si="552"/>
        <v>468.77731968379447</v>
      </c>
      <c r="W2827" s="68">
        <f t="shared" si="553"/>
        <v>312.51821312252963</v>
      </c>
    </row>
    <row r="2828" spans="1:23" x14ac:dyDescent="0.25">
      <c r="A2828" s="1" t="s">
        <v>918</v>
      </c>
      <c r="B2828" s="1" t="s">
        <v>394</v>
      </c>
      <c r="C2828" s="1" t="s">
        <v>589</v>
      </c>
      <c r="D2828" s="1" t="s">
        <v>592</v>
      </c>
      <c r="E2828" s="1" t="s">
        <v>362</v>
      </c>
      <c r="F2828" s="62" t="str">
        <f t="shared" si="554"/>
        <v>64514</v>
      </c>
      <c r="G2828" s="255">
        <v>10620030</v>
      </c>
      <c r="H2828" s="1" t="s">
        <v>385</v>
      </c>
      <c r="I2828" s="61">
        <v>17</v>
      </c>
      <c r="J2828" s="61">
        <v>5.6</v>
      </c>
      <c r="K2828" s="61">
        <v>8.5</v>
      </c>
      <c r="L2828" s="69">
        <f t="shared" si="543"/>
        <v>0.95199999999999985</v>
      </c>
      <c r="M2828" s="69">
        <f t="shared" si="544"/>
        <v>1.4450000000000001</v>
      </c>
      <c r="N2828" s="56">
        <f>INDEX(Rate_Chart!$A$1:$AK$127,MATCH(Data!J2828,Rate_Chart!$A$1:$A$127,0),MATCH(Data!K2828,Rate_Chart!$A$1:$AK$1,0))</f>
        <v>45.357199999999999</v>
      </c>
      <c r="O2828" s="57">
        <f t="shared" si="545"/>
        <v>771.07240000000002</v>
      </c>
      <c r="P2828" s="58">
        <f t="shared" si="546"/>
        <v>402.57869822485208</v>
      </c>
      <c r="Q2828" s="58">
        <f t="shared" si="547"/>
        <v>268.38579881656807</v>
      </c>
      <c r="R2828" s="66">
        <f t="shared" si="548"/>
        <v>13.493767000000002</v>
      </c>
      <c r="S2828" s="64">
        <f t="shared" si="549"/>
        <v>63.75</v>
      </c>
      <c r="T2828" s="66">
        <f t="shared" si="550"/>
        <v>848.31616700000006</v>
      </c>
      <c r="U2828" s="68">
        <f t="shared" si="551"/>
        <v>49.900951000000006</v>
      </c>
      <c r="V2828" s="68">
        <f t="shared" si="552"/>
        <v>442.90784911242611</v>
      </c>
      <c r="W2828" s="68">
        <f t="shared" si="553"/>
        <v>295.27189940828407</v>
      </c>
    </row>
    <row r="2829" spans="1:23" x14ac:dyDescent="0.25">
      <c r="A2829" s="1" t="s">
        <v>882</v>
      </c>
      <c r="B2829" s="1" t="s">
        <v>395</v>
      </c>
      <c r="C2829" s="1" t="s">
        <v>589</v>
      </c>
      <c r="D2829" s="1" t="s">
        <v>592</v>
      </c>
      <c r="E2829" s="1" t="s">
        <v>362</v>
      </c>
      <c r="F2829" s="62" t="str">
        <f t="shared" si="554"/>
        <v>64514</v>
      </c>
      <c r="G2829" s="255">
        <v>10620030</v>
      </c>
      <c r="H2829" s="1" t="s">
        <v>385</v>
      </c>
      <c r="I2829" s="61">
        <v>49</v>
      </c>
      <c r="J2829" s="61">
        <v>6.5</v>
      </c>
      <c r="K2829" s="61">
        <v>8.8000000000000007</v>
      </c>
      <c r="L2829" s="69">
        <f t="shared" si="543"/>
        <v>3.1850000000000001</v>
      </c>
      <c r="M2829" s="69">
        <f t="shared" si="544"/>
        <v>4.3120000000000003</v>
      </c>
      <c r="N2829" s="56">
        <f>INDEX(Rate_Chart!$A$1:$AK$127,MATCH(Data!J2829,Rate_Chart!$A$1:$A$127,0),MATCH(Data!K2829,Rate_Chart!$A$1:$AK$1,0))</f>
        <v>53.732250000000001</v>
      </c>
      <c r="O2829" s="57">
        <f t="shared" si="545"/>
        <v>2632.8802500000002</v>
      </c>
      <c r="P2829" s="58">
        <f t="shared" si="546"/>
        <v>434.49258760107813</v>
      </c>
      <c r="Q2829" s="58">
        <f t="shared" si="547"/>
        <v>289.66172506738542</v>
      </c>
      <c r="R2829" s="66">
        <f t="shared" si="548"/>
        <v>46.075404375000005</v>
      </c>
      <c r="S2829" s="64">
        <f t="shared" si="549"/>
        <v>183.75</v>
      </c>
      <c r="T2829" s="66">
        <f t="shared" si="550"/>
        <v>2862.705654375</v>
      </c>
      <c r="U2829" s="68">
        <f t="shared" si="551"/>
        <v>58.422564375</v>
      </c>
      <c r="V2829" s="68">
        <f t="shared" si="552"/>
        <v>472.41965801886789</v>
      </c>
      <c r="W2829" s="68">
        <f t="shared" si="553"/>
        <v>314.94643867924526</v>
      </c>
    </row>
    <row r="2830" spans="1:23" x14ac:dyDescent="0.25">
      <c r="A2830" s="1" t="s">
        <v>882</v>
      </c>
      <c r="B2830" s="1" t="s">
        <v>395</v>
      </c>
      <c r="C2830" s="1" t="s">
        <v>589</v>
      </c>
      <c r="D2830" s="1" t="s">
        <v>592</v>
      </c>
      <c r="E2830" s="1" t="s">
        <v>362</v>
      </c>
      <c r="F2830" s="62" t="str">
        <f t="shared" si="554"/>
        <v>64514</v>
      </c>
      <c r="G2830" s="255">
        <v>10620030</v>
      </c>
      <c r="H2830" s="1" t="s">
        <v>386</v>
      </c>
      <c r="I2830" s="61">
        <v>40</v>
      </c>
      <c r="J2830" s="61">
        <v>3</v>
      </c>
      <c r="K2830" s="61">
        <v>8</v>
      </c>
      <c r="L2830" s="69">
        <f t="shared" si="543"/>
        <v>1.2</v>
      </c>
      <c r="M2830" s="69">
        <f t="shared" si="544"/>
        <v>3.2</v>
      </c>
      <c r="N2830" s="56">
        <f>INDEX(Rate_Chart!$A$1:$AK$127,MATCH(Data!J2830,Rate_Chart!$A$1:$A$127,0),MATCH(Data!K2830,Rate_Chart!$A$1:$AK$1,0))</f>
        <v>34.751112000000006</v>
      </c>
      <c r="O2830" s="57">
        <f t="shared" si="545"/>
        <v>1390.0444800000002</v>
      </c>
      <c r="P2830" s="58">
        <f t="shared" si="546"/>
        <v>417.01334400000002</v>
      </c>
      <c r="Q2830" s="58">
        <f t="shared" si="547"/>
        <v>278.00889599999999</v>
      </c>
      <c r="R2830" s="66">
        <f t="shared" si="548"/>
        <v>24.325778400000008</v>
      </c>
      <c r="S2830" s="64">
        <f t="shared" si="549"/>
        <v>150</v>
      </c>
      <c r="T2830" s="66">
        <f t="shared" si="550"/>
        <v>1564.3702584000002</v>
      </c>
      <c r="U2830" s="68">
        <f t="shared" si="551"/>
        <v>39.109256460000005</v>
      </c>
      <c r="V2830" s="68">
        <f t="shared" si="552"/>
        <v>469.31107752000003</v>
      </c>
      <c r="W2830" s="68">
        <f t="shared" si="553"/>
        <v>312.87405168000004</v>
      </c>
    </row>
    <row r="2831" spans="1:23" x14ac:dyDescent="0.25">
      <c r="A2831" s="1" t="s">
        <v>883</v>
      </c>
      <c r="B2831" s="1" t="s">
        <v>395</v>
      </c>
      <c r="C2831" s="1" t="s">
        <v>589</v>
      </c>
      <c r="D2831" s="1" t="s">
        <v>592</v>
      </c>
      <c r="E2831" s="1" t="s">
        <v>362</v>
      </c>
      <c r="F2831" s="62" t="str">
        <f t="shared" si="554"/>
        <v>64514</v>
      </c>
      <c r="G2831" s="255">
        <v>10620030</v>
      </c>
      <c r="H2831" s="1" t="s">
        <v>386</v>
      </c>
      <c r="I2831" s="61">
        <v>5</v>
      </c>
      <c r="J2831" s="61">
        <v>3.1</v>
      </c>
      <c r="K2831" s="61">
        <v>8.1</v>
      </c>
      <c r="L2831" s="69">
        <f t="shared" ref="L2831:L2894" si="555">J2831*I2831/100</f>
        <v>0.155</v>
      </c>
      <c r="M2831" s="69">
        <f t="shared" ref="M2831:M2894" si="556">K2831*I2831/100</f>
        <v>0.40500000000000003</v>
      </c>
      <c r="N2831" s="56">
        <f>INDEX(Rate_Chart!$A$1:$AK$127,MATCH(Data!J2831,Rate_Chart!$A$1:$A$127,0),MATCH(Data!K2831,Rate_Chart!$A$1:$AK$1,0))</f>
        <v>35.446125899999998</v>
      </c>
      <c r="O2831" s="57">
        <f t="shared" ref="O2831:O2894" si="557">N2831*I2831</f>
        <v>177.23062949999999</v>
      </c>
      <c r="P2831" s="58">
        <f t="shared" ref="P2831:P2894" si="558">N2831/(J2831%+K2831%*2/3)</f>
        <v>417.01324588235298</v>
      </c>
      <c r="Q2831" s="58">
        <f t="shared" ref="Q2831:Q2894" si="559">P2831*2/3</f>
        <v>278.0088305882353</v>
      </c>
      <c r="R2831" s="66">
        <f t="shared" ref="R2831:R2894" si="560">O2831*1.75%</f>
        <v>3.1015360162500003</v>
      </c>
      <c r="S2831" s="64">
        <f t="shared" ref="S2831:S2894" si="561">I2831*3.75</f>
        <v>18.75</v>
      </c>
      <c r="T2831" s="66">
        <f t="shared" ref="T2831:T2894" si="562">R2831+S2831+O2831</f>
        <v>199.08216551625</v>
      </c>
      <c r="U2831" s="68">
        <f t="shared" ref="U2831:U2894" si="563">T2831/I2831</f>
        <v>39.816433103249999</v>
      </c>
      <c r="V2831" s="68">
        <f t="shared" ref="V2831:V2894" si="564">U2831/(J2831%+K2831%*2/3)</f>
        <v>468.42862474411766</v>
      </c>
      <c r="W2831" s="68">
        <f t="shared" ref="W2831:W2894" si="565">V2831*2/3</f>
        <v>312.28574982941177</v>
      </c>
    </row>
    <row r="2832" spans="1:23" x14ac:dyDescent="0.25">
      <c r="A2832" s="1" t="s">
        <v>884</v>
      </c>
      <c r="B2832" s="1" t="s">
        <v>395</v>
      </c>
      <c r="C2832" s="1" t="s">
        <v>589</v>
      </c>
      <c r="D2832" s="1" t="s">
        <v>592</v>
      </c>
      <c r="E2832" s="1" t="s">
        <v>362</v>
      </c>
      <c r="F2832" s="62" t="str">
        <f t="shared" si="554"/>
        <v>64514</v>
      </c>
      <c r="G2832" s="255">
        <v>10620030</v>
      </c>
      <c r="H2832" s="1" t="s">
        <v>386</v>
      </c>
      <c r="I2832" s="61">
        <v>4</v>
      </c>
      <c r="J2832" s="61">
        <v>3.3</v>
      </c>
      <c r="K2832" s="61">
        <v>8.5</v>
      </c>
      <c r="L2832" s="69">
        <f t="shared" si="555"/>
        <v>0.13200000000000001</v>
      </c>
      <c r="M2832" s="69">
        <f t="shared" si="556"/>
        <v>0.34</v>
      </c>
      <c r="N2832" s="56">
        <f>INDEX(Rate_Chart!$A$1:$AK$127,MATCH(Data!J2832,Rate_Chart!$A$1:$A$127,0),MATCH(Data!K2832,Rate_Chart!$A$1:$AK$1,0))</f>
        <v>37.392181500000007</v>
      </c>
      <c r="O2832" s="57">
        <f t="shared" si="557"/>
        <v>149.56872600000003</v>
      </c>
      <c r="P2832" s="58">
        <f t="shared" si="558"/>
        <v>417.0131765799257</v>
      </c>
      <c r="Q2832" s="58">
        <f t="shared" si="559"/>
        <v>278.00878438661715</v>
      </c>
      <c r="R2832" s="66">
        <f t="shared" si="560"/>
        <v>2.6174527050000007</v>
      </c>
      <c r="S2832" s="64">
        <f t="shared" si="561"/>
        <v>15</v>
      </c>
      <c r="T2832" s="66">
        <f t="shared" si="562"/>
        <v>167.18617870500003</v>
      </c>
      <c r="U2832" s="68">
        <f t="shared" si="563"/>
        <v>41.796544676250008</v>
      </c>
      <c r="V2832" s="68">
        <f t="shared" si="564"/>
        <v>466.13246850836435</v>
      </c>
      <c r="W2832" s="68">
        <f t="shared" si="565"/>
        <v>310.75497900557622</v>
      </c>
    </row>
    <row r="2833" spans="1:23" x14ac:dyDescent="0.25">
      <c r="A2833" s="1" t="s">
        <v>885</v>
      </c>
      <c r="B2833" s="1" t="s">
        <v>394</v>
      </c>
      <c r="C2833" s="1" t="s">
        <v>589</v>
      </c>
      <c r="D2833" s="1" t="s">
        <v>592</v>
      </c>
      <c r="E2833" s="1" t="s">
        <v>362</v>
      </c>
      <c r="F2833" s="62" t="str">
        <f t="shared" si="554"/>
        <v>64514</v>
      </c>
      <c r="G2833" s="255">
        <v>10620030</v>
      </c>
      <c r="H2833" s="1" t="s">
        <v>385</v>
      </c>
      <c r="I2833" s="61">
        <v>11</v>
      </c>
      <c r="J2833" s="61">
        <v>7.4</v>
      </c>
      <c r="K2833" s="61">
        <v>9</v>
      </c>
      <c r="L2833" s="69">
        <f t="shared" si="555"/>
        <v>0.81400000000000006</v>
      </c>
      <c r="M2833" s="69">
        <f t="shared" si="556"/>
        <v>0.99</v>
      </c>
      <c r="N2833" s="56">
        <f>INDEX(Rate_Chart!$A$1:$AK$127,MATCH(Data!J2833,Rate_Chart!$A$1:$A$127,0),MATCH(Data!K2833,Rate_Chart!$A$1:$AK$1,0))</f>
        <v>61.790000000000006</v>
      </c>
      <c r="O2833" s="57">
        <f t="shared" si="557"/>
        <v>679.69</v>
      </c>
      <c r="P2833" s="58">
        <f t="shared" si="558"/>
        <v>461.11940298507466</v>
      </c>
      <c r="Q2833" s="58">
        <f t="shared" si="559"/>
        <v>307.41293532338312</v>
      </c>
      <c r="R2833" s="66">
        <f t="shared" si="560"/>
        <v>11.894575000000001</v>
      </c>
      <c r="S2833" s="64">
        <f t="shared" si="561"/>
        <v>41.25</v>
      </c>
      <c r="T2833" s="66">
        <f t="shared" si="562"/>
        <v>732.83457500000009</v>
      </c>
      <c r="U2833" s="68">
        <f t="shared" si="563"/>
        <v>66.621325000000013</v>
      </c>
      <c r="V2833" s="68">
        <f t="shared" si="564"/>
        <v>497.17406716417918</v>
      </c>
      <c r="W2833" s="68">
        <f t="shared" si="565"/>
        <v>331.44937810945277</v>
      </c>
    </row>
    <row r="2834" spans="1:23" x14ac:dyDescent="0.25">
      <c r="A2834" s="1" t="s">
        <v>885</v>
      </c>
      <c r="B2834" s="1" t="s">
        <v>395</v>
      </c>
      <c r="C2834" s="1" t="s">
        <v>589</v>
      </c>
      <c r="D2834" s="1" t="s">
        <v>592</v>
      </c>
      <c r="E2834" s="1" t="s">
        <v>362</v>
      </c>
      <c r="F2834" s="62" t="str">
        <f t="shared" si="554"/>
        <v>64514</v>
      </c>
      <c r="G2834" s="255">
        <v>10620030</v>
      </c>
      <c r="H2834" s="1" t="s">
        <v>385</v>
      </c>
      <c r="I2834" s="61">
        <v>7</v>
      </c>
      <c r="J2834" s="61">
        <v>5.6</v>
      </c>
      <c r="K2834" s="61">
        <v>8.4</v>
      </c>
      <c r="L2834" s="69">
        <f t="shared" si="555"/>
        <v>0.39199999999999996</v>
      </c>
      <c r="M2834" s="69">
        <f t="shared" si="556"/>
        <v>0.58800000000000008</v>
      </c>
      <c r="N2834" s="56">
        <f>INDEX(Rate_Chart!$A$1:$AK$127,MATCH(Data!J2834,Rate_Chart!$A$1:$A$127,0),MATCH(Data!K2834,Rate_Chart!$A$1:$AK$1,0))</f>
        <v>45.357199999999999</v>
      </c>
      <c r="O2834" s="57">
        <f t="shared" si="557"/>
        <v>317.50040000000001</v>
      </c>
      <c r="P2834" s="58">
        <f t="shared" si="558"/>
        <v>404.97500000000002</v>
      </c>
      <c r="Q2834" s="58">
        <f t="shared" si="559"/>
        <v>269.98333333333335</v>
      </c>
      <c r="R2834" s="66">
        <f t="shared" si="560"/>
        <v>5.5562570000000004</v>
      </c>
      <c r="S2834" s="64">
        <f t="shared" si="561"/>
        <v>26.25</v>
      </c>
      <c r="T2834" s="66">
        <f t="shared" si="562"/>
        <v>349.30665700000003</v>
      </c>
      <c r="U2834" s="68">
        <f t="shared" si="563"/>
        <v>49.900951000000006</v>
      </c>
      <c r="V2834" s="68">
        <f t="shared" si="564"/>
        <v>445.54420535714297</v>
      </c>
      <c r="W2834" s="68">
        <f t="shared" si="565"/>
        <v>297.02947023809531</v>
      </c>
    </row>
    <row r="2835" spans="1:23" x14ac:dyDescent="0.25">
      <c r="A2835" s="1" t="s">
        <v>886</v>
      </c>
      <c r="B2835" s="1" t="s">
        <v>394</v>
      </c>
      <c r="C2835" s="1" t="s">
        <v>589</v>
      </c>
      <c r="D2835" s="1" t="s">
        <v>592</v>
      </c>
      <c r="E2835" s="1" t="s">
        <v>362</v>
      </c>
      <c r="F2835" s="62" t="str">
        <f t="shared" si="554"/>
        <v>64514</v>
      </c>
      <c r="G2835" s="255">
        <v>10620030</v>
      </c>
      <c r="H2835" s="1" t="s">
        <v>385</v>
      </c>
      <c r="I2835" s="61">
        <v>38</v>
      </c>
      <c r="J2835" s="61">
        <v>7.3</v>
      </c>
      <c r="K2835" s="61">
        <v>9</v>
      </c>
      <c r="L2835" s="69">
        <f t="shared" si="555"/>
        <v>2.7739999999999996</v>
      </c>
      <c r="M2835" s="69">
        <f t="shared" si="556"/>
        <v>3.42</v>
      </c>
      <c r="N2835" s="56">
        <f>INDEX(Rate_Chart!$A$1:$AK$127,MATCH(Data!J2835,Rate_Chart!$A$1:$A$127,0),MATCH(Data!K2835,Rate_Chart!$A$1:$AK$1,0))</f>
        <v>60.954999999999998</v>
      </c>
      <c r="O2835" s="57">
        <f t="shared" si="557"/>
        <v>2316.29</v>
      </c>
      <c r="P2835" s="58">
        <f t="shared" si="558"/>
        <v>458.30827067669168</v>
      </c>
      <c r="Q2835" s="58">
        <f t="shared" si="559"/>
        <v>305.53884711779443</v>
      </c>
      <c r="R2835" s="66">
        <f t="shared" si="560"/>
        <v>40.535075000000006</v>
      </c>
      <c r="S2835" s="64">
        <f t="shared" si="561"/>
        <v>142.5</v>
      </c>
      <c r="T2835" s="66">
        <f t="shared" si="562"/>
        <v>2499.3250749999997</v>
      </c>
      <c r="U2835" s="68">
        <f t="shared" si="563"/>
        <v>65.771712499999992</v>
      </c>
      <c r="V2835" s="68">
        <f t="shared" si="564"/>
        <v>494.52415413533828</v>
      </c>
      <c r="W2835" s="68">
        <f t="shared" si="565"/>
        <v>329.68276942355885</v>
      </c>
    </row>
    <row r="2836" spans="1:23" x14ac:dyDescent="0.25">
      <c r="A2836" s="1" t="s">
        <v>886</v>
      </c>
      <c r="B2836" s="1" t="s">
        <v>395</v>
      </c>
      <c r="C2836" s="1" t="s">
        <v>589</v>
      </c>
      <c r="D2836" s="1" t="s">
        <v>592</v>
      </c>
      <c r="E2836" s="1" t="s">
        <v>362</v>
      </c>
      <c r="F2836" s="62" t="str">
        <f t="shared" si="554"/>
        <v>64514</v>
      </c>
      <c r="G2836" s="255">
        <v>10620030</v>
      </c>
      <c r="H2836" s="1" t="s">
        <v>386</v>
      </c>
      <c r="I2836" s="61">
        <v>11</v>
      </c>
      <c r="J2836" s="61">
        <v>4.7</v>
      </c>
      <c r="K2836" s="61">
        <v>8.5</v>
      </c>
      <c r="L2836" s="69">
        <f t="shared" si="555"/>
        <v>0.51700000000000002</v>
      </c>
      <c r="M2836" s="69">
        <f t="shared" si="556"/>
        <v>0.93500000000000005</v>
      </c>
      <c r="N2836" s="56">
        <f>INDEX(Rate_Chart!$A$1:$AK$127,MATCH(Data!J2836,Rate_Chart!$A$1:$A$127,0),MATCH(Data!K2836,Rate_Chart!$A$1:$AK$1,0))</f>
        <v>43.2301815</v>
      </c>
      <c r="O2836" s="57">
        <f t="shared" si="557"/>
        <v>475.53199649999999</v>
      </c>
      <c r="P2836" s="58">
        <f t="shared" si="558"/>
        <v>417.01139710610931</v>
      </c>
      <c r="Q2836" s="58">
        <f t="shared" si="559"/>
        <v>278.00759807073956</v>
      </c>
      <c r="R2836" s="66">
        <f t="shared" si="560"/>
        <v>8.3218099387500004</v>
      </c>
      <c r="S2836" s="64">
        <f t="shared" si="561"/>
        <v>41.25</v>
      </c>
      <c r="T2836" s="66">
        <f t="shared" si="562"/>
        <v>525.10380643874998</v>
      </c>
      <c r="U2836" s="68">
        <f t="shared" si="563"/>
        <v>47.736709676250001</v>
      </c>
      <c r="V2836" s="68">
        <f t="shared" si="564"/>
        <v>460.48272999598072</v>
      </c>
      <c r="W2836" s="68">
        <f t="shared" si="565"/>
        <v>306.98848666398715</v>
      </c>
    </row>
    <row r="2837" spans="1:23" x14ac:dyDescent="0.25">
      <c r="A2837" s="1" t="s">
        <v>887</v>
      </c>
      <c r="B2837" s="1" t="s">
        <v>394</v>
      </c>
      <c r="C2837" s="1" t="s">
        <v>589</v>
      </c>
      <c r="D2837" s="1" t="s">
        <v>592</v>
      </c>
      <c r="E2837" s="1" t="s">
        <v>362</v>
      </c>
      <c r="F2837" s="62" t="str">
        <f t="shared" si="554"/>
        <v>64514</v>
      </c>
      <c r="G2837" s="255">
        <v>10620030</v>
      </c>
      <c r="H2837" s="1" t="s">
        <v>385</v>
      </c>
      <c r="I2837" s="61">
        <v>24</v>
      </c>
      <c r="J2837" s="61">
        <v>8.1999999999999993</v>
      </c>
      <c r="K2837" s="61">
        <v>9</v>
      </c>
      <c r="L2837" s="69">
        <f t="shared" si="555"/>
        <v>1.9679999999999997</v>
      </c>
      <c r="M2837" s="69">
        <f t="shared" si="556"/>
        <v>2.16</v>
      </c>
      <c r="N2837" s="56">
        <f>INDEX(Rate_Chart!$A$1:$AK$127,MATCH(Data!J2837,Rate_Chart!$A$1:$A$127,0),MATCH(Data!K2837,Rate_Chart!$A$1:$AK$1,0))</f>
        <v>68.469999999999985</v>
      </c>
      <c r="O2837" s="57">
        <f t="shared" si="557"/>
        <v>1643.2799999999997</v>
      </c>
      <c r="P2837" s="58">
        <f t="shared" si="558"/>
        <v>482.18309859154925</v>
      </c>
      <c r="Q2837" s="58">
        <f t="shared" si="559"/>
        <v>321.45539906103284</v>
      </c>
      <c r="R2837" s="66">
        <f t="shared" si="560"/>
        <v>28.757399999999997</v>
      </c>
      <c r="S2837" s="64">
        <f t="shared" si="561"/>
        <v>90</v>
      </c>
      <c r="T2837" s="66">
        <f t="shared" si="562"/>
        <v>1762.0373999999997</v>
      </c>
      <c r="U2837" s="68">
        <f t="shared" si="563"/>
        <v>73.418224999999993</v>
      </c>
      <c r="V2837" s="68">
        <f t="shared" si="564"/>
        <v>517.02975352112674</v>
      </c>
      <c r="W2837" s="68">
        <f t="shared" si="565"/>
        <v>344.68650234741784</v>
      </c>
    </row>
    <row r="2838" spans="1:23" x14ac:dyDescent="0.25">
      <c r="A2838" s="1" t="s">
        <v>887</v>
      </c>
      <c r="B2838" s="1" t="s">
        <v>395</v>
      </c>
      <c r="C2838" s="1" t="s">
        <v>589</v>
      </c>
      <c r="D2838" s="1" t="s">
        <v>592</v>
      </c>
      <c r="E2838" s="1" t="s">
        <v>362</v>
      </c>
      <c r="F2838" s="62" t="str">
        <f t="shared" si="554"/>
        <v>64514</v>
      </c>
      <c r="G2838" s="255">
        <v>10620030</v>
      </c>
      <c r="H2838" s="1" t="s">
        <v>385</v>
      </c>
      <c r="I2838" s="61">
        <v>6</v>
      </c>
      <c r="J2838" s="61">
        <v>7.3</v>
      </c>
      <c r="K2838" s="61">
        <v>9</v>
      </c>
      <c r="L2838" s="69">
        <f t="shared" si="555"/>
        <v>0.43799999999999994</v>
      </c>
      <c r="M2838" s="69">
        <f t="shared" si="556"/>
        <v>0.54</v>
      </c>
      <c r="N2838" s="56">
        <f>INDEX(Rate_Chart!$A$1:$AK$127,MATCH(Data!J2838,Rate_Chart!$A$1:$A$127,0),MATCH(Data!K2838,Rate_Chart!$A$1:$AK$1,0))</f>
        <v>60.954999999999998</v>
      </c>
      <c r="O2838" s="57">
        <f t="shared" si="557"/>
        <v>365.73</v>
      </c>
      <c r="P2838" s="58">
        <f t="shared" si="558"/>
        <v>458.30827067669168</v>
      </c>
      <c r="Q2838" s="58">
        <f t="shared" si="559"/>
        <v>305.53884711779443</v>
      </c>
      <c r="R2838" s="66">
        <f t="shared" si="560"/>
        <v>6.4002750000000006</v>
      </c>
      <c r="S2838" s="64">
        <f t="shared" si="561"/>
        <v>22.5</v>
      </c>
      <c r="T2838" s="66">
        <f t="shared" si="562"/>
        <v>394.63027500000004</v>
      </c>
      <c r="U2838" s="68">
        <f t="shared" si="563"/>
        <v>65.771712500000007</v>
      </c>
      <c r="V2838" s="68">
        <f t="shared" si="564"/>
        <v>494.52415413533839</v>
      </c>
      <c r="W2838" s="68">
        <f t="shared" si="565"/>
        <v>329.68276942355891</v>
      </c>
    </row>
    <row r="2839" spans="1:23" x14ac:dyDescent="0.25">
      <c r="A2839" s="1" t="s">
        <v>888</v>
      </c>
      <c r="B2839" s="1" t="s">
        <v>394</v>
      </c>
      <c r="C2839" s="1" t="s">
        <v>589</v>
      </c>
      <c r="D2839" s="1" t="s">
        <v>592</v>
      </c>
      <c r="E2839" s="1" t="s">
        <v>362</v>
      </c>
      <c r="F2839" s="62" t="str">
        <f t="shared" si="554"/>
        <v>64514</v>
      </c>
      <c r="G2839" s="255">
        <v>10620030</v>
      </c>
      <c r="H2839" s="1" t="s">
        <v>385</v>
      </c>
      <c r="I2839" s="61">
        <v>19</v>
      </c>
      <c r="J2839" s="61">
        <v>8.1</v>
      </c>
      <c r="K2839" s="61">
        <v>9</v>
      </c>
      <c r="L2839" s="69">
        <f t="shared" si="555"/>
        <v>1.5390000000000001</v>
      </c>
      <c r="M2839" s="69">
        <f t="shared" si="556"/>
        <v>1.71</v>
      </c>
      <c r="N2839" s="56">
        <f>INDEX(Rate_Chart!$A$1:$AK$127,MATCH(Data!J2839,Rate_Chart!$A$1:$A$127,0),MATCH(Data!K2839,Rate_Chart!$A$1:$AK$1,0))</f>
        <v>67.635000000000005</v>
      </c>
      <c r="O2839" s="57">
        <f t="shared" si="557"/>
        <v>1285.0650000000001</v>
      </c>
      <c r="P2839" s="58">
        <f t="shared" si="558"/>
        <v>479.68085106382978</v>
      </c>
      <c r="Q2839" s="58">
        <f t="shared" si="559"/>
        <v>319.78723404255317</v>
      </c>
      <c r="R2839" s="66">
        <f t="shared" si="560"/>
        <v>22.488637500000003</v>
      </c>
      <c r="S2839" s="64">
        <f t="shared" si="561"/>
        <v>71.25</v>
      </c>
      <c r="T2839" s="66">
        <f t="shared" si="562"/>
        <v>1378.8036375000001</v>
      </c>
      <c r="U2839" s="68">
        <f t="shared" si="563"/>
        <v>72.568612500000015</v>
      </c>
      <c r="V2839" s="68">
        <f t="shared" si="564"/>
        <v>514.67101063829796</v>
      </c>
      <c r="W2839" s="68">
        <f t="shared" si="565"/>
        <v>343.11400709219862</v>
      </c>
    </row>
    <row r="2840" spans="1:23" x14ac:dyDescent="0.25">
      <c r="A2840" s="1" t="s">
        <v>888</v>
      </c>
      <c r="B2840" s="1" t="s">
        <v>395</v>
      </c>
      <c r="C2840" s="1" t="s">
        <v>589</v>
      </c>
      <c r="D2840" s="1" t="s">
        <v>592</v>
      </c>
      <c r="E2840" s="1" t="s">
        <v>362</v>
      </c>
      <c r="F2840" s="62" t="str">
        <f t="shared" si="554"/>
        <v>64514</v>
      </c>
      <c r="G2840" s="255">
        <v>10620030</v>
      </c>
      <c r="H2840" s="1" t="s">
        <v>386</v>
      </c>
      <c r="I2840" s="61">
        <v>4</v>
      </c>
      <c r="J2840" s="61">
        <v>3.4</v>
      </c>
      <c r="K2840" s="61">
        <v>8.1</v>
      </c>
      <c r="L2840" s="69">
        <f t="shared" si="555"/>
        <v>0.13600000000000001</v>
      </c>
      <c r="M2840" s="69">
        <f t="shared" si="556"/>
        <v>0.32400000000000001</v>
      </c>
      <c r="N2840" s="56">
        <f>INDEX(Rate_Chart!$A$1:$AK$127,MATCH(Data!J2840,Rate_Chart!$A$1:$A$127,0),MATCH(Data!K2840,Rate_Chart!$A$1:$AK$1,0))</f>
        <v>36.697125900000003</v>
      </c>
      <c r="O2840" s="57">
        <f t="shared" si="557"/>
        <v>146.78850360000001</v>
      </c>
      <c r="P2840" s="58">
        <f t="shared" si="558"/>
        <v>417.01279431818188</v>
      </c>
      <c r="Q2840" s="58">
        <f t="shared" si="559"/>
        <v>278.00852954545456</v>
      </c>
      <c r="R2840" s="66">
        <f t="shared" si="560"/>
        <v>2.5687988130000003</v>
      </c>
      <c r="S2840" s="64">
        <f t="shared" si="561"/>
        <v>15</v>
      </c>
      <c r="T2840" s="66">
        <f t="shared" si="562"/>
        <v>164.35730241300001</v>
      </c>
      <c r="U2840" s="68">
        <f t="shared" si="563"/>
        <v>41.089325603250003</v>
      </c>
      <c r="V2840" s="68">
        <f t="shared" si="564"/>
        <v>466.92415458238645</v>
      </c>
      <c r="W2840" s="68">
        <f t="shared" si="565"/>
        <v>311.28276972159097</v>
      </c>
    </row>
    <row r="2841" spans="1:23" x14ac:dyDescent="0.25">
      <c r="A2841" s="1" t="s">
        <v>919</v>
      </c>
      <c r="B2841" s="1" t="s">
        <v>394</v>
      </c>
      <c r="C2841" s="1" t="s">
        <v>589</v>
      </c>
      <c r="D2841" s="1" t="s">
        <v>592</v>
      </c>
      <c r="E2841" s="1" t="s">
        <v>362</v>
      </c>
      <c r="F2841" s="62" t="str">
        <f t="shared" si="554"/>
        <v>64514</v>
      </c>
      <c r="G2841" s="255">
        <v>10620030</v>
      </c>
      <c r="H2841" s="1" t="s">
        <v>385</v>
      </c>
      <c r="I2841" s="61">
        <v>5</v>
      </c>
      <c r="J2841" s="61">
        <v>7.6</v>
      </c>
      <c r="K2841" s="61">
        <v>8.8000000000000007</v>
      </c>
      <c r="L2841" s="69">
        <f t="shared" si="555"/>
        <v>0.38</v>
      </c>
      <c r="M2841" s="69">
        <f t="shared" si="556"/>
        <v>0.44</v>
      </c>
      <c r="N2841" s="56">
        <f>INDEX(Rate_Chart!$A$1:$AK$127,MATCH(Data!J2841,Rate_Chart!$A$1:$A$127,0),MATCH(Data!K2841,Rate_Chart!$A$1:$AK$1,0))</f>
        <v>62.825400000000002</v>
      </c>
      <c r="O2841" s="57">
        <f t="shared" si="557"/>
        <v>314.12700000000001</v>
      </c>
      <c r="P2841" s="58">
        <f t="shared" si="558"/>
        <v>466.5252475247525</v>
      </c>
      <c r="Q2841" s="58">
        <f t="shared" si="559"/>
        <v>311.01683168316833</v>
      </c>
      <c r="R2841" s="66">
        <f t="shared" si="560"/>
        <v>5.4972225000000003</v>
      </c>
      <c r="S2841" s="64">
        <f t="shared" si="561"/>
        <v>18.75</v>
      </c>
      <c r="T2841" s="66">
        <f t="shared" si="562"/>
        <v>338.37422250000003</v>
      </c>
      <c r="U2841" s="68">
        <f t="shared" si="563"/>
        <v>67.674844500000006</v>
      </c>
      <c r="V2841" s="68">
        <f t="shared" si="564"/>
        <v>502.53597400990105</v>
      </c>
      <c r="W2841" s="68">
        <f t="shared" si="565"/>
        <v>335.02398267326737</v>
      </c>
    </row>
    <row r="2842" spans="1:23" x14ac:dyDescent="0.25">
      <c r="A2842" s="1" t="s">
        <v>919</v>
      </c>
      <c r="B2842" s="1" t="s">
        <v>395</v>
      </c>
      <c r="C2842" s="1" t="s">
        <v>589</v>
      </c>
      <c r="D2842" s="1" t="s">
        <v>592</v>
      </c>
      <c r="E2842" s="1" t="s">
        <v>362</v>
      </c>
      <c r="F2842" s="62" t="str">
        <f t="shared" si="554"/>
        <v>64514</v>
      </c>
      <c r="G2842" s="255">
        <v>10620030</v>
      </c>
      <c r="H2842" s="1" t="s">
        <v>385</v>
      </c>
      <c r="I2842" s="61">
        <v>7</v>
      </c>
      <c r="J2842" s="61">
        <v>6</v>
      </c>
      <c r="K2842" s="61">
        <v>8.6</v>
      </c>
      <c r="L2842" s="69">
        <f t="shared" si="555"/>
        <v>0.42</v>
      </c>
      <c r="M2842" s="69">
        <f t="shared" si="556"/>
        <v>0.60199999999999998</v>
      </c>
      <c r="N2842" s="56">
        <f>INDEX(Rate_Chart!$A$1:$AK$127,MATCH(Data!J2842,Rate_Chart!$A$1:$A$127,0),MATCH(Data!K2842,Rate_Chart!$A$1:$AK$1,0))</f>
        <v>49.097999999999999</v>
      </c>
      <c r="O2842" s="57">
        <f t="shared" si="557"/>
        <v>343.68599999999998</v>
      </c>
      <c r="P2842" s="58">
        <f t="shared" si="558"/>
        <v>418.44886363636368</v>
      </c>
      <c r="Q2842" s="58">
        <f t="shared" si="559"/>
        <v>278.96590909090912</v>
      </c>
      <c r="R2842" s="66">
        <f t="shared" si="560"/>
        <v>6.0145049999999998</v>
      </c>
      <c r="S2842" s="64">
        <f t="shared" si="561"/>
        <v>26.25</v>
      </c>
      <c r="T2842" s="66">
        <f t="shared" si="562"/>
        <v>375.95050499999996</v>
      </c>
      <c r="U2842" s="68">
        <f t="shared" si="563"/>
        <v>53.707214999999998</v>
      </c>
      <c r="V2842" s="68">
        <f t="shared" si="564"/>
        <v>457.7319460227273</v>
      </c>
      <c r="W2842" s="68">
        <f t="shared" si="565"/>
        <v>305.15463068181822</v>
      </c>
    </row>
    <row r="2843" spans="1:23" x14ac:dyDescent="0.25">
      <c r="A2843" s="1" t="s">
        <v>922</v>
      </c>
      <c r="B2843" s="1" t="s">
        <v>394</v>
      </c>
      <c r="C2843" s="1" t="s">
        <v>589</v>
      </c>
      <c r="D2843" s="1" t="s">
        <v>592</v>
      </c>
      <c r="E2843" s="1" t="s">
        <v>362</v>
      </c>
      <c r="F2843" s="62" t="str">
        <f t="shared" si="554"/>
        <v>64514</v>
      </c>
      <c r="G2843" s="255">
        <v>10620030</v>
      </c>
      <c r="H2843" s="1" t="s">
        <v>385</v>
      </c>
      <c r="I2843" s="61">
        <v>11</v>
      </c>
      <c r="J2843" s="61">
        <v>7.2</v>
      </c>
      <c r="K2843" s="61">
        <v>9</v>
      </c>
      <c r="L2843" s="69">
        <f t="shared" si="555"/>
        <v>0.79200000000000004</v>
      </c>
      <c r="M2843" s="69">
        <f t="shared" si="556"/>
        <v>0.99</v>
      </c>
      <c r="N2843" s="56">
        <f>INDEX(Rate_Chart!$A$1:$AK$127,MATCH(Data!J2843,Rate_Chart!$A$1:$A$127,0),MATCH(Data!K2843,Rate_Chart!$A$1:$AK$1,0))</f>
        <v>60.120000000000005</v>
      </c>
      <c r="O2843" s="57">
        <f t="shared" si="557"/>
        <v>661.32</v>
      </c>
      <c r="P2843" s="58">
        <f t="shared" si="558"/>
        <v>455.4545454545455</v>
      </c>
      <c r="Q2843" s="58">
        <f t="shared" si="559"/>
        <v>303.63636363636368</v>
      </c>
      <c r="R2843" s="66">
        <f t="shared" si="560"/>
        <v>11.573100000000002</v>
      </c>
      <c r="S2843" s="64">
        <f t="shared" si="561"/>
        <v>41.25</v>
      </c>
      <c r="T2843" s="66">
        <f t="shared" si="562"/>
        <v>714.1431</v>
      </c>
      <c r="U2843" s="68">
        <f t="shared" si="563"/>
        <v>64.9221</v>
      </c>
      <c r="V2843" s="68">
        <f t="shared" si="564"/>
        <v>491.83409090909089</v>
      </c>
      <c r="W2843" s="68">
        <f t="shared" si="565"/>
        <v>327.88939393939393</v>
      </c>
    </row>
    <row r="2844" spans="1:23" x14ac:dyDescent="0.25">
      <c r="A2844" s="1" t="s">
        <v>922</v>
      </c>
      <c r="B2844" s="1" t="s">
        <v>395</v>
      </c>
      <c r="C2844" s="1" t="s">
        <v>589</v>
      </c>
      <c r="D2844" s="1" t="s">
        <v>592</v>
      </c>
      <c r="E2844" s="1" t="s">
        <v>362</v>
      </c>
      <c r="F2844" s="62" t="str">
        <f t="shared" si="554"/>
        <v>64514</v>
      </c>
      <c r="G2844" s="255">
        <v>10620030</v>
      </c>
      <c r="H2844" s="1" t="s">
        <v>386</v>
      </c>
      <c r="I2844" s="61">
        <v>4</v>
      </c>
      <c r="J2844" s="61">
        <v>4.2</v>
      </c>
      <c r="K2844" s="61">
        <v>8.1999999999999993</v>
      </c>
      <c r="L2844" s="69">
        <f t="shared" si="555"/>
        <v>0.16800000000000001</v>
      </c>
      <c r="M2844" s="69">
        <f t="shared" si="556"/>
        <v>0.32799999999999996</v>
      </c>
      <c r="N2844" s="56">
        <f>INDEX(Rate_Chart!$A$1:$AK$127,MATCH(Data!J2844,Rate_Chart!$A$1:$A$127,0),MATCH(Data!K2844,Rate_Chart!$A$1:$AK$1,0))</f>
        <v>40.311139799999999</v>
      </c>
      <c r="O2844" s="57">
        <f t="shared" si="557"/>
        <v>161.2445592</v>
      </c>
      <c r="P2844" s="58">
        <f t="shared" si="558"/>
        <v>417.01179103448277</v>
      </c>
      <c r="Q2844" s="58">
        <f t="shared" si="559"/>
        <v>278.00786068965516</v>
      </c>
      <c r="R2844" s="66">
        <f t="shared" si="560"/>
        <v>2.821779786</v>
      </c>
      <c r="S2844" s="64">
        <f t="shared" si="561"/>
        <v>15</v>
      </c>
      <c r="T2844" s="66">
        <f t="shared" si="562"/>
        <v>179.06633898600001</v>
      </c>
      <c r="U2844" s="68">
        <f t="shared" si="563"/>
        <v>44.766584746500001</v>
      </c>
      <c r="V2844" s="68">
        <f t="shared" si="564"/>
        <v>463.10260082586211</v>
      </c>
      <c r="W2844" s="68">
        <f t="shared" si="565"/>
        <v>308.73506721724141</v>
      </c>
    </row>
    <row r="2845" spans="1:23" x14ac:dyDescent="0.25">
      <c r="A2845" s="1" t="s">
        <v>923</v>
      </c>
      <c r="B2845" s="1" t="s">
        <v>395</v>
      </c>
      <c r="C2845" s="1" t="s">
        <v>589</v>
      </c>
      <c r="D2845" s="1" t="s">
        <v>592</v>
      </c>
      <c r="E2845" s="1" t="s">
        <v>362</v>
      </c>
      <c r="F2845" s="62" t="str">
        <f t="shared" si="554"/>
        <v>64514</v>
      </c>
      <c r="G2845" s="255">
        <v>10620030</v>
      </c>
      <c r="H2845" s="1" t="s">
        <v>386</v>
      </c>
      <c r="I2845" s="61">
        <v>3</v>
      </c>
      <c r="J2845" s="61">
        <v>4.5</v>
      </c>
      <c r="K2845" s="61">
        <v>8.1999999999999993</v>
      </c>
      <c r="L2845" s="69">
        <f t="shared" si="555"/>
        <v>0.13500000000000001</v>
      </c>
      <c r="M2845" s="69">
        <f t="shared" si="556"/>
        <v>0.24599999999999997</v>
      </c>
      <c r="N2845" s="56">
        <f>INDEX(Rate_Chart!$A$1:$AK$127,MATCH(Data!J2845,Rate_Chart!$A$1:$A$127,0),MATCH(Data!K2845,Rate_Chart!$A$1:$AK$1,0))</f>
        <v>41.562139799999997</v>
      </c>
      <c r="O2845" s="57">
        <f t="shared" si="557"/>
        <v>124.68641939999999</v>
      </c>
      <c r="P2845" s="58">
        <f t="shared" si="558"/>
        <v>417.01143612040136</v>
      </c>
      <c r="Q2845" s="58">
        <f t="shared" si="559"/>
        <v>278.00762408026759</v>
      </c>
      <c r="R2845" s="66">
        <f t="shared" si="560"/>
        <v>2.1820123395</v>
      </c>
      <c r="S2845" s="64">
        <f t="shared" si="561"/>
        <v>11.25</v>
      </c>
      <c r="T2845" s="66">
        <f t="shared" si="562"/>
        <v>138.11843173949998</v>
      </c>
      <c r="U2845" s="68">
        <f t="shared" si="563"/>
        <v>46.039477246499992</v>
      </c>
      <c r="V2845" s="68">
        <f t="shared" si="564"/>
        <v>461.934554312709</v>
      </c>
      <c r="W2845" s="68">
        <f t="shared" si="565"/>
        <v>307.956369541806</v>
      </c>
    </row>
    <row r="2846" spans="1:23" x14ac:dyDescent="0.25">
      <c r="A2846" s="1" t="s">
        <v>924</v>
      </c>
      <c r="B2846" s="1" t="s">
        <v>394</v>
      </c>
      <c r="C2846" s="1" t="s">
        <v>589</v>
      </c>
      <c r="D2846" s="1" t="s">
        <v>592</v>
      </c>
      <c r="E2846" s="1" t="s">
        <v>362</v>
      </c>
      <c r="F2846" s="62" t="str">
        <f t="shared" si="554"/>
        <v>64514</v>
      </c>
      <c r="G2846" s="255">
        <v>10620030</v>
      </c>
      <c r="H2846" s="1" t="s">
        <v>385</v>
      </c>
      <c r="I2846" s="61">
        <v>15</v>
      </c>
      <c r="J2846" s="61">
        <v>7.6</v>
      </c>
      <c r="K2846" s="61">
        <v>8.8000000000000007</v>
      </c>
      <c r="L2846" s="69">
        <f t="shared" si="555"/>
        <v>1.1399999999999999</v>
      </c>
      <c r="M2846" s="69">
        <f t="shared" si="556"/>
        <v>1.32</v>
      </c>
      <c r="N2846" s="56">
        <f>INDEX(Rate_Chart!$A$1:$AK$127,MATCH(Data!J2846,Rate_Chart!$A$1:$A$127,0),MATCH(Data!K2846,Rate_Chart!$A$1:$AK$1,0))</f>
        <v>62.825400000000002</v>
      </c>
      <c r="O2846" s="57">
        <f t="shared" si="557"/>
        <v>942.38100000000009</v>
      </c>
      <c r="P2846" s="58">
        <f t="shared" si="558"/>
        <v>466.5252475247525</v>
      </c>
      <c r="Q2846" s="58">
        <f t="shared" si="559"/>
        <v>311.01683168316833</v>
      </c>
      <c r="R2846" s="66">
        <f t="shared" si="560"/>
        <v>16.491667500000002</v>
      </c>
      <c r="S2846" s="64">
        <f t="shared" si="561"/>
        <v>56.25</v>
      </c>
      <c r="T2846" s="66">
        <f t="shared" si="562"/>
        <v>1015.1226675</v>
      </c>
      <c r="U2846" s="68">
        <f t="shared" si="563"/>
        <v>67.674844500000006</v>
      </c>
      <c r="V2846" s="68">
        <f t="shared" si="564"/>
        <v>502.53597400990105</v>
      </c>
      <c r="W2846" s="68">
        <f t="shared" si="565"/>
        <v>335.02398267326737</v>
      </c>
    </row>
    <row r="2847" spans="1:23" x14ac:dyDescent="0.25">
      <c r="A2847" s="1" t="s">
        <v>921</v>
      </c>
      <c r="B2847" s="1" t="s">
        <v>394</v>
      </c>
      <c r="C2847" s="1" t="s">
        <v>589</v>
      </c>
      <c r="D2847" s="1" t="s">
        <v>593</v>
      </c>
      <c r="E2847" s="1" t="s">
        <v>363</v>
      </c>
      <c r="F2847" s="62" t="str">
        <f t="shared" si="554"/>
        <v>64515</v>
      </c>
      <c r="G2847" s="255">
        <v>10620012</v>
      </c>
      <c r="H2847" s="1" t="s">
        <v>385</v>
      </c>
      <c r="I2847" s="61">
        <v>55</v>
      </c>
      <c r="J2847" s="61">
        <v>6.6</v>
      </c>
      <c r="K2847" s="61">
        <v>8.8000000000000007</v>
      </c>
      <c r="L2847" s="69">
        <f t="shared" si="555"/>
        <v>3.63</v>
      </c>
      <c r="M2847" s="69">
        <f t="shared" si="556"/>
        <v>4.8400000000000007</v>
      </c>
      <c r="N2847" s="56">
        <f>INDEX(Rate_Chart!$A$1:$AK$127,MATCH(Data!J2847,Rate_Chart!$A$1:$A$127,0),MATCH(Data!K2847,Rate_Chart!$A$1:$AK$1,0))</f>
        <v>54.558900000000001</v>
      </c>
      <c r="O2847" s="57">
        <f t="shared" si="557"/>
        <v>3000.7395000000001</v>
      </c>
      <c r="P2847" s="58">
        <f t="shared" si="558"/>
        <v>437.63823529411764</v>
      </c>
      <c r="Q2847" s="58">
        <f t="shared" si="559"/>
        <v>291.75882352941176</v>
      </c>
      <c r="R2847" s="66">
        <f t="shared" si="560"/>
        <v>52.512941250000004</v>
      </c>
      <c r="S2847" s="64">
        <f t="shared" si="561"/>
        <v>206.25</v>
      </c>
      <c r="T2847" s="66">
        <f t="shared" si="562"/>
        <v>3259.5024412500002</v>
      </c>
      <c r="U2847" s="68">
        <f t="shared" si="563"/>
        <v>59.263680750000006</v>
      </c>
      <c r="V2847" s="68">
        <f t="shared" si="564"/>
        <v>475.37711831550803</v>
      </c>
      <c r="W2847" s="68">
        <f t="shared" si="565"/>
        <v>316.91807887700537</v>
      </c>
    </row>
    <row r="2848" spans="1:23" x14ac:dyDescent="0.25">
      <c r="A2848" s="1" t="s">
        <v>921</v>
      </c>
      <c r="B2848" s="1" t="s">
        <v>394</v>
      </c>
      <c r="C2848" s="1" t="s">
        <v>589</v>
      </c>
      <c r="D2848" s="1" t="s">
        <v>593</v>
      </c>
      <c r="E2848" s="1" t="s">
        <v>363</v>
      </c>
      <c r="F2848" s="62" t="str">
        <f t="shared" si="554"/>
        <v>64515</v>
      </c>
      <c r="G2848" s="255">
        <v>10620012</v>
      </c>
      <c r="H2848" s="1" t="s">
        <v>386</v>
      </c>
      <c r="I2848" s="61">
        <v>29</v>
      </c>
      <c r="J2848" s="61">
        <v>3.3</v>
      </c>
      <c r="K2848" s="61">
        <v>8.1</v>
      </c>
      <c r="L2848" s="69">
        <f t="shared" si="555"/>
        <v>0.95699999999999985</v>
      </c>
      <c r="M2848" s="69">
        <f t="shared" si="556"/>
        <v>2.3489999999999998</v>
      </c>
      <c r="N2848" s="56">
        <f>INDEX(Rate_Chart!$A$1:$AK$127,MATCH(Data!J2848,Rate_Chart!$A$1:$A$127,0),MATCH(Data!K2848,Rate_Chart!$A$1:$AK$1,0))</f>
        <v>36.280125900000002</v>
      </c>
      <c r="O2848" s="57">
        <f t="shared" si="557"/>
        <v>1052.1236511</v>
      </c>
      <c r="P2848" s="58">
        <f t="shared" si="558"/>
        <v>417.0129413793104</v>
      </c>
      <c r="Q2848" s="58">
        <f t="shared" si="559"/>
        <v>278.00862758620696</v>
      </c>
      <c r="R2848" s="66">
        <f t="shared" si="560"/>
        <v>18.41216389425</v>
      </c>
      <c r="S2848" s="64">
        <f t="shared" si="561"/>
        <v>108.75</v>
      </c>
      <c r="T2848" s="66">
        <f t="shared" si="562"/>
        <v>1179.2858149942499</v>
      </c>
      <c r="U2848" s="68">
        <f t="shared" si="563"/>
        <v>40.665028103249995</v>
      </c>
      <c r="V2848" s="68">
        <f t="shared" si="564"/>
        <v>467.41411612931034</v>
      </c>
      <c r="W2848" s="68">
        <f t="shared" si="565"/>
        <v>311.60941075287354</v>
      </c>
    </row>
    <row r="2849" spans="1:23" x14ac:dyDescent="0.25">
      <c r="A2849" s="1" t="s">
        <v>921</v>
      </c>
      <c r="B2849" s="1" t="s">
        <v>395</v>
      </c>
      <c r="C2849" s="1" t="s">
        <v>589</v>
      </c>
      <c r="D2849" s="1" t="s">
        <v>593</v>
      </c>
      <c r="E2849" s="1" t="s">
        <v>363</v>
      </c>
      <c r="F2849" s="62" t="str">
        <f t="shared" si="554"/>
        <v>64515</v>
      </c>
      <c r="G2849" s="255">
        <v>10620012</v>
      </c>
      <c r="H2849" s="1" t="s">
        <v>385</v>
      </c>
      <c r="I2849" s="61">
        <v>24</v>
      </c>
      <c r="J2849" s="61">
        <v>5.6</v>
      </c>
      <c r="K2849" s="61">
        <v>8.4</v>
      </c>
      <c r="L2849" s="69">
        <f t="shared" si="555"/>
        <v>1.3439999999999999</v>
      </c>
      <c r="M2849" s="69">
        <f t="shared" si="556"/>
        <v>2.016</v>
      </c>
      <c r="N2849" s="56">
        <f>INDEX(Rate_Chart!$A$1:$AK$127,MATCH(Data!J2849,Rate_Chart!$A$1:$A$127,0),MATCH(Data!K2849,Rate_Chart!$A$1:$AK$1,0))</f>
        <v>45.357199999999999</v>
      </c>
      <c r="O2849" s="57">
        <f t="shared" si="557"/>
        <v>1088.5727999999999</v>
      </c>
      <c r="P2849" s="58">
        <f t="shared" si="558"/>
        <v>404.97500000000002</v>
      </c>
      <c r="Q2849" s="58">
        <f t="shared" si="559"/>
        <v>269.98333333333335</v>
      </c>
      <c r="R2849" s="66">
        <f t="shared" si="560"/>
        <v>19.050024000000001</v>
      </c>
      <c r="S2849" s="64">
        <f t="shared" si="561"/>
        <v>90</v>
      </c>
      <c r="T2849" s="66">
        <f t="shared" si="562"/>
        <v>1197.622824</v>
      </c>
      <c r="U2849" s="68">
        <f t="shared" si="563"/>
        <v>49.900950999999999</v>
      </c>
      <c r="V2849" s="68">
        <f t="shared" si="564"/>
        <v>445.54420535714291</v>
      </c>
      <c r="W2849" s="68">
        <f t="shared" si="565"/>
        <v>297.02947023809526</v>
      </c>
    </row>
    <row r="2850" spans="1:23" x14ac:dyDescent="0.25">
      <c r="A2850" s="1" t="s">
        <v>921</v>
      </c>
      <c r="B2850" s="1" t="s">
        <v>395</v>
      </c>
      <c r="C2850" s="1" t="s">
        <v>589</v>
      </c>
      <c r="D2850" s="1" t="s">
        <v>593</v>
      </c>
      <c r="E2850" s="1" t="s">
        <v>363</v>
      </c>
      <c r="F2850" s="62" t="str">
        <f t="shared" si="554"/>
        <v>64515</v>
      </c>
      <c r="G2850" s="255">
        <v>10620012</v>
      </c>
      <c r="H2850" s="1" t="s">
        <v>386</v>
      </c>
      <c r="I2850" s="61">
        <v>24</v>
      </c>
      <c r="J2850" s="61">
        <v>3</v>
      </c>
      <c r="K2850" s="61">
        <v>8</v>
      </c>
      <c r="L2850" s="69">
        <f t="shared" si="555"/>
        <v>0.72</v>
      </c>
      <c r="M2850" s="69">
        <f t="shared" si="556"/>
        <v>1.92</v>
      </c>
      <c r="N2850" s="56">
        <f>INDEX(Rate_Chart!$A$1:$AK$127,MATCH(Data!J2850,Rate_Chart!$A$1:$A$127,0),MATCH(Data!K2850,Rate_Chart!$A$1:$AK$1,0))</f>
        <v>34.751112000000006</v>
      </c>
      <c r="O2850" s="57">
        <f t="shared" si="557"/>
        <v>834.02668800000015</v>
      </c>
      <c r="P2850" s="58">
        <f t="shared" si="558"/>
        <v>417.01334400000002</v>
      </c>
      <c r="Q2850" s="58">
        <f t="shared" si="559"/>
        <v>278.00889599999999</v>
      </c>
      <c r="R2850" s="66">
        <f t="shared" si="560"/>
        <v>14.595467040000004</v>
      </c>
      <c r="S2850" s="64">
        <f t="shared" si="561"/>
        <v>90</v>
      </c>
      <c r="T2850" s="66">
        <f t="shared" si="562"/>
        <v>938.62215504000017</v>
      </c>
      <c r="U2850" s="68">
        <f t="shared" si="563"/>
        <v>39.109256460000005</v>
      </c>
      <c r="V2850" s="68">
        <f t="shared" si="564"/>
        <v>469.31107752000003</v>
      </c>
      <c r="W2850" s="68">
        <f t="shared" si="565"/>
        <v>312.87405168000004</v>
      </c>
    </row>
    <row r="2851" spans="1:23" x14ac:dyDescent="0.25">
      <c r="A2851" s="1" t="s">
        <v>902</v>
      </c>
      <c r="B2851" s="1" t="s">
        <v>394</v>
      </c>
      <c r="C2851" s="1" t="s">
        <v>589</v>
      </c>
      <c r="D2851" s="1" t="s">
        <v>593</v>
      </c>
      <c r="E2851" s="1" t="s">
        <v>363</v>
      </c>
      <c r="F2851" s="62" t="str">
        <f t="shared" si="554"/>
        <v>64515</v>
      </c>
      <c r="G2851" s="255">
        <v>10620012</v>
      </c>
      <c r="H2851" s="1" t="s">
        <v>385</v>
      </c>
      <c r="I2851" s="61">
        <v>52</v>
      </c>
      <c r="J2851" s="61">
        <v>6</v>
      </c>
      <c r="K2851" s="61">
        <v>8.8000000000000007</v>
      </c>
      <c r="L2851" s="69">
        <f t="shared" si="555"/>
        <v>3.12</v>
      </c>
      <c r="M2851" s="69">
        <f t="shared" si="556"/>
        <v>4.5760000000000005</v>
      </c>
      <c r="N2851" s="56">
        <f>INDEX(Rate_Chart!$A$1:$AK$127,MATCH(Data!J2851,Rate_Chart!$A$1:$A$127,0),MATCH(Data!K2851,Rate_Chart!$A$1:$AK$1,0))</f>
        <v>49.599000000000004</v>
      </c>
      <c r="O2851" s="57">
        <f t="shared" si="557"/>
        <v>2579.1480000000001</v>
      </c>
      <c r="P2851" s="58">
        <f t="shared" si="558"/>
        <v>417.96910112359552</v>
      </c>
      <c r="Q2851" s="58">
        <f t="shared" si="559"/>
        <v>278.64606741573033</v>
      </c>
      <c r="R2851" s="66">
        <f t="shared" si="560"/>
        <v>45.135090000000005</v>
      </c>
      <c r="S2851" s="64">
        <f t="shared" si="561"/>
        <v>195</v>
      </c>
      <c r="T2851" s="66">
        <f t="shared" si="562"/>
        <v>2819.2830899999999</v>
      </c>
      <c r="U2851" s="68">
        <f t="shared" si="563"/>
        <v>54.2169825</v>
      </c>
      <c r="V2851" s="68">
        <f t="shared" si="564"/>
        <v>456.88468398876404</v>
      </c>
      <c r="W2851" s="68">
        <f t="shared" si="565"/>
        <v>304.58978932584267</v>
      </c>
    </row>
    <row r="2852" spans="1:23" x14ac:dyDescent="0.25">
      <c r="A2852" s="1" t="s">
        <v>902</v>
      </c>
      <c r="B2852" s="1" t="s">
        <v>394</v>
      </c>
      <c r="C2852" s="1" t="s">
        <v>589</v>
      </c>
      <c r="D2852" s="1" t="s">
        <v>593</v>
      </c>
      <c r="E2852" s="1" t="s">
        <v>363</v>
      </c>
      <c r="F2852" s="62" t="str">
        <f t="shared" si="554"/>
        <v>64515</v>
      </c>
      <c r="G2852" s="255">
        <v>10620012</v>
      </c>
      <c r="H2852" s="1" t="s">
        <v>386</v>
      </c>
      <c r="I2852" s="61">
        <v>30</v>
      </c>
      <c r="J2852" s="61">
        <v>3.6</v>
      </c>
      <c r="K2852" s="61">
        <v>8.1</v>
      </c>
      <c r="L2852" s="69">
        <f t="shared" si="555"/>
        <v>1.08</v>
      </c>
      <c r="M2852" s="69">
        <f t="shared" si="556"/>
        <v>2.4300000000000002</v>
      </c>
      <c r="N2852" s="56">
        <f>INDEX(Rate_Chart!$A$1:$AK$127,MATCH(Data!J2852,Rate_Chart!$A$1:$A$127,0),MATCH(Data!K2852,Rate_Chart!$A$1:$AK$1,0))</f>
        <v>37.531125900000006</v>
      </c>
      <c r="O2852" s="57">
        <f t="shared" si="557"/>
        <v>1125.9337770000002</v>
      </c>
      <c r="P2852" s="58">
        <f t="shared" si="558"/>
        <v>417.01251000000008</v>
      </c>
      <c r="Q2852" s="58">
        <f t="shared" si="559"/>
        <v>278.00834000000003</v>
      </c>
      <c r="R2852" s="66">
        <f t="shared" si="560"/>
        <v>19.703841097500007</v>
      </c>
      <c r="S2852" s="64">
        <f t="shared" si="561"/>
        <v>112.5</v>
      </c>
      <c r="T2852" s="66">
        <f t="shared" si="562"/>
        <v>1258.1376180975003</v>
      </c>
      <c r="U2852" s="68">
        <f t="shared" si="563"/>
        <v>41.937920603250014</v>
      </c>
      <c r="V2852" s="68">
        <f t="shared" si="564"/>
        <v>465.97689559166685</v>
      </c>
      <c r="W2852" s="68">
        <f t="shared" si="565"/>
        <v>310.65126372777792</v>
      </c>
    </row>
    <row r="2853" spans="1:23" x14ac:dyDescent="0.25">
      <c r="A2853" s="1" t="s">
        <v>902</v>
      </c>
      <c r="B2853" s="1" t="s">
        <v>395</v>
      </c>
      <c r="C2853" s="1" t="s">
        <v>589</v>
      </c>
      <c r="D2853" s="1" t="s">
        <v>593</v>
      </c>
      <c r="E2853" s="1" t="s">
        <v>363</v>
      </c>
      <c r="F2853" s="62" t="str">
        <f t="shared" si="554"/>
        <v>64515</v>
      </c>
      <c r="G2853" s="255">
        <v>10620012</v>
      </c>
      <c r="H2853" s="1" t="s">
        <v>385</v>
      </c>
      <c r="I2853" s="61">
        <v>16</v>
      </c>
      <c r="J2853" s="61">
        <v>6.4</v>
      </c>
      <c r="K2853" s="61">
        <v>8.8000000000000007</v>
      </c>
      <c r="L2853" s="69">
        <f t="shared" si="555"/>
        <v>1.024</v>
      </c>
      <c r="M2853" s="69">
        <f t="shared" si="556"/>
        <v>1.4080000000000001</v>
      </c>
      <c r="N2853" s="56">
        <f>INDEX(Rate_Chart!$A$1:$AK$127,MATCH(Data!J2853,Rate_Chart!$A$1:$A$127,0),MATCH(Data!K2853,Rate_Chart!$A$1:$AK$1,0))</f>
        <v>52.9056</v>
      </c>
      <c r="O2853" s="57">
        <f t="shared" si="557"/>
        <v>846.4896</v>
      </c>
      <c r="P2853" s="58">
        <f t="shared" si="558"/>
        <v>431.29565217391303</v>
      </c>
      <c r="Q2853" s="58">
        <f t="shared" si="559"/>
        <v>287.53043478260867</v>
      </c>
      <c r="R2853" s="66">
        <f t="shared" si="560"/>
        <v>14.813568000000002</v>
      </c>
      <c r="S2853" s="64">
        <f t="shared" si="561"/>
        <v>60</v>
      </c>
      <c r="T2853" s="66">
        <f t="shared" si="562"/>
        <v>921.30316800000003</v>
      </c>
      <c r="U2853" s="68">
        <f t="shared" si="563"/>
        <v>57.581448000000002</v>
      </c>
      <c r="V2853" s="68">
        <f t="shared" si="564"/>
        <v>469.41397826086956</v>
      </c>
      <c r="W2853" s="68">
        <f t="shared" si="565"/>
        <v>312.94265217391302</v>
      </c>
    </row>
    <row r="2854" spans="1:23" x14ac:dyDescent="0.25">
      <c r="A2854" s="1" t="s">
        <v>902</v>
      </c>
      <c r="B2854" s="1" t="s">
        <v>395</v>
      </c>
      <c r="C2854" s="1" t="s">
        <v>589</v>
      </c>
      <c r="D2854" s="1" t="s">
        <v>593</v>
      </c>
      <c r="E2854" s="1" t="s">
        <v>363</v>
      </c>
      <c r="F2854" s="62" t="str">
        <f t="shared" si="554"/>
        <v>64515</v>
      </c>
      <c r="G2854" s="255">
        <v>10620012</v>
      </c>
      <c r="H2854" s="1" t="s">
        <v>386</v>
      </c>
      <c r="I2854" s="61">
        <v>15</v>
      </c>
      <c r="J2854" s="61">
        <v>3.3</v>
      </c>
      <c r="K2854" s="61">
        <v>8.1</v>
      </c>
      <c r="L2854" s="69">
        <f t="shared" si="555"/>
        <v>0.495</v>
      </c>
      <c r="M2854" s="69">
        <f t="shared" si="556"/>
        <v>1.2150000000000001</v>
      </c>
      <c r="N2854" s="56">
        <f>INDEX(Rate_Chart!$A$1:$AK$127,MATCH(Data!J2854,Rate_Chart!$A$1:$A$127,0),MATCH(Data!K2854,Rate_Chart!$A$1:$AK$1,0))</f>
        <v>36.280125900000002</v>
      </c>
      <c r="O2854" s="57">
        <f t="shared" si="557"/>
        <v>544.2018885</v>
      </c>
      <c r="P2854" s="58">
        <f t="shared" si="558"/>
        <v>417.0129413793104</v>
      </c>
      <c r="Q2854" s="58">
        <f t="shared" si="559"/>
        <v>278.00862758620696</v>
      </c>
      <c r="R2854" s="66">
        <f t="shared" si="560"/>
        <v>9.5235330487500001</v>
      </c>
      <c r="S2854" s="64">
        <f t="shared" si="561"/>
        <v>56.25</v>
      </c>
      <c r="T2854" s="66">
        <f t="shared" si="562"/>
        <v>609.97542154874998</v>
      </c>
      <c r="U2854" s="68">
        <f t="shared" si="563"/>
        <v>40.665028103250002</v>
      </c>
      <c r="V2854" s="68">
        <f t="shared" si="564"/>
        <v>467.4141161293104</v>
      </c>
      <c r="W2854" s="68">
        <f t="shared" si="565"/>
        <v>311.6094107528736</v>
      </c>
    </row>
    <row r="2855" spans="1:23" x14ac:dyDescent="0.25">
      <c r="A2855" s="1" t="s">
        <v>903</v>
      </c>
      <c r="B2855" s="1" t="s">
        <v>394</v>
      </c>
      <c r="C2855" s="1" t="s">
        <v>589</v>
      </c>
      <c r="D2855" s="1" t="s">
        <v>593</v>
      </c>
      <c r="E2855" s="1" t="s">
        <v>363</v>
      </c>
      <c r="F2855" s="62" t="str">
        <f t="shared" si="554"/>
        <v>64515</v>
      </c>
      <c r="G2855" s="255">
        <v>10620012</v>
      </c>
      <c r="H2855" s="1" t="s">
        <v>385</v>
      </c>
      <c r="I2855" s="61">
        <v>57</v>
      </c>
      <c r="J2855" s="61">
        <v>7.1</v>
      </c>
      <c r="K2855" s="61">
        <v>8.8000000000000007</v>
      </c>
      <c r="L2855" s="69">
        <f t="shared" si="555"/>
        <v>4.0469999999999997</v>
      </c>
      <c r="M2855" s="69">
        <f t="shared" si="556"/>
        <v>5.016</v>
      </c>
      <c r="N2855" s="56">
        <f>INDEX(Rate_Chart!$A$1:$AK$127,MATCH(Data!J2855,Rate_Chart!$A$1:$A$127,0),MATCH(Data!K2855,Rate_Chart!$A$1:$AK$1,0))</f>
        <v>58.692149999999998</v>
      </c>
      <c r="O2855" s="57">
        <f t="shared" si="557"/>
        <v>3345.45255</v>
      </c>
      <c r="P2855" s="58">
        <f t="shared" si="558"/>
        <v>452.63868894601546</v>
      </c>
      <c r="Q2855" s="58">
        <f t="shared" si="559"/>
        <v>301.75912596401031</v>
      </c>
      <c r="R2855" s="66">
        <f t="shared" si="560"/>
        <v>58.545419625000008</v>
      </c>
      <c r="S2855" s="64">
        <f t="shared" si="561"/>
        <v>213.75</v>
      </c>
      <c r="T2855" s="66">
        <f t="shared" si="562"/>
        <v>3617.7479696250002</v>
      </c>
      <c r="U2855" s="68">
        <f t="shared" si="563"/>
        <v>63.469262625000006</v>
      </c>
      <c r="V2855" s="68">
        <f t="shared" si="564"/>
        <v>489.48017448586126</v>
      </c>
      <c r="W2855" s="68">
        <f t="shared" si="565"/>
        <v>326.32011632390748</v>
      </c>
    </row>
    <row r="2856" spans="1:23" x14ac:dyDescent="0.25">
      <c r="A2856" s="1" t="s">
        <v>903</v>
      </c>
      <c r="B2856" s="1" t="s">
        <v>394</v>
      </c>
      <c r="C2856" s="1" t="s">
        <v>589</v>
      </c>
      <c r="D2856" s="1" t="s">
        <v>593</v>
      </c>
      <c r="E2856" s="1" t="s">
        <v>363</v>
      </c>
      <c r="F2856" s="62" t="str">
        <f t="shared" si="554"/>
        <v>64515</v>
      </c>
      <c r="G2856" s="255">
        <v>10620012</v>
      </c>
      <c r="H2856" s="1" t="s">
        <v>386</v>
      </c>
      <c r="I2856" s="61">
        <v>30</v>
      </c>
      <c r="J2856" s="61">
        <v>3.4</v>
      </c>
      <c r="K2856" s="61">
        <v>8.1</v>
      </c>
      <c r="L2856" s="69">
        <f t="shared" si="555"/>
        <v>1.02</v>
      </c>
      <c r="M2856" s="69">
        <f t="shared" si="556"/>
        <v>2.4300000000000002</v>
      </c>
      <c r="N2856" s="56">
        <f>INDEX(Rate_Chart!$A$1:$AK$127,MATCH(Data!J2856,Rate_Chart!$A$1:$A$127,0),MATCH(Data!K2856,Rate_Chart!$A$1:$AK$1,0))</f>
        <v>36.697125900000003</v>
      </c>
      <c r="O2856" s="57">
        <f t="shared" si="557"/>
        <v>1100.9137770000002</v>
      </c>
      <c r="P2856" s="58">
        <f t="shared" si="558"/>
        <v>417.01279431818188</v>
      </c>
      <c r="Q2856" s="58">
        <f t="shared" si="559"/>
        <v>278.00852954545456</v>
      </c>
      <c r="R2856" s="66">
        <f t="shared" si="560"/>
        <v>19.265991097500006</v>
      </c>
      <c r="S2856" s="64">
        <f t="shared" si="561"/>
        <v>112.5</v>
      </c>
      <c r="T2856" s="66">
        <f t="shared" si="562"/>
        <v>1232.6797680975003</v>
      </c>
      <c r="U2856" s="68">
        <f t="shared" si="563"/>
        <v>41.08932560325001</v>
      </c>
      <c r="V2856" s="68">
        <f t="shared" si="564"/>
        <v>466.92415458238651</v>
      </c>
      <c r="W2856" s="68">
        <f t="shared" si="565"/>
        <v>311.28276972159102</v>
      </c>
    </row>
    <row r="2857" spans="1:23" x14ac:dyDescent="0.25">
      <c r="A2857" s="1" t="s">
        <v>903</v>
      </c>
      <c r="B2857" s="1" t="s">
        <v>395</v>
      </c>
      <c r="C2857" s="1" t="s">
        <v>589</v>
      </c>
      <c r="D2857" s="1" t="s">
        <v>593</v>
      </c>
      <c r="E2857" s="1" t="s">
        <v>363</v>
      </c>
      <c r="F2857" s="62" t="str">
        <f t="shared" si="554"/>
        <v>64515</v>
      </c>
      <c r="G2857" s="255">
        <v>10620012</v>
      </c>
      <c r="H2857" s="1" t="s">
        <v>385</v>
      </c>
      <c r="I2857" s="61">
        <v>27</v>
      </c>
      <c r="J2857" s="61">
        <v>6.4</v>
      </c>
      <c r="K2857" s="61">
        <v>8.8000000000000007</v>
      </c>
      <c r="L2857" s="69">
        <f t="shared" si="555"/>
        <v>1.7280000000000002</v>
      </c>
      <c r="M2857" s="69">
        <f t="shared" si="556"/>
        <v>2.3760000000000003</v>
      </c>
      <c r="N2857" s="56">
        <f>INDEX(Rate_Chart!$A$1:$AK$127,MATCH(Data!J2857,Rate_Chart!$A$1:$A$127,0),MATCH(Data!K2857,Rate_Chart!$A$1:$AK$1,0))</f>
        <v>52.9056</v>
      </c>
      <c r="O2857" s="57">
        <f t="shared" si="557"/>
        <v>1428.4512</v>
      </c>
      <c r="P2857" s="58">
        <f t="shared" si="558"/>
        <v>431.29565217391303</v>
      </c>
      <c r="Q2857" s="58">
        <f t="shared" si="559"/>
        <v>287.53043478260867</v>
      </c>
      <c r="R2857" s="66">
        <f t="shared" si="560"/>
        <v>24.997896000000001</v>
      </c>
      <c r="S2857" s="64">
        <f t="shared" si="561"/>
        <v>101.25</v>
      </c>
      <c r="T2857" s="66">
        <f t="shared" si="562"/>
        <v>1554.6990960000001</v>
      </c>
      <c r="U2857" s="68">
        <f t="shared" si="563"/>
        <v>57.581448000000002</v>
      </c>
      <c r="V2857" s="68">
        <f t="shared" si="564"/>
        <v>469.41397826086956</v>
      </c>
      <c r="W2857" s="68">
        <f t="shared" si="565"/>
        <v>312.94265217391302</v>
      </c>
    </row>
    <row r="2858" spans="1:23" x14ac:dyDescent="0.25">
      <c r="A2858" s="1" t="s">
        <v>903</v>
      </c>
      <c r="B2858" s="1" t="s">
        <v>395</v>
      </c>
      <c r="C2858" s="1" t="s">
        <v>589</v>
      </c>
      <c r="D2858" s="1" t="s">
        <v>593</v>
      </c>
      <c r="E2858" s="1" t="s">
        <v>363</v>
      </c>
      <c r="F2858" s="62" t="str">
        <f t="shared" si="554"/>
        <v>64515</v>
      </c>
      <c r="G2858" s="255">
        <v>10620012</v>
      </c>
      <c r="H2858" s="1" t="s">
        <v>386</v>
      </c>
      <c r="I2858" s="61">
        <v>18</v>
      </c>
      <c r="J2858" s="61">
        <v>3.3</v>
      </c>
      <c r="K2858" s="61">
        <v>8.1</v>
      </c>
      <c r="L2858" s="69">
        <f t="shared" si="555"/>
        <v>0.59399999999999997</v>
      </c>
      <c r="M2858" s="69">
        <f t="shared" si="556"/>
        <v>1.4579999999999997</v>
      </c>
      <c r="N2858" s="56">
        <f>INDEX(Rate_Chart!$A$1:$AK$127,MATCH(Data!J2858,Rate_Chart!$A$1:$A$127,0),MATCH(Data!K2858,Rate_Chart!$A$1:$AK$1,0))</f>
        <v>36.280125900000002</v>
      </c>
      <c r="O2858" s="57">
        <f t="shared" si="557"/>
        <v>653.04226620000009</v>
      </c>
      <c r="P2858" s="58">
        <f t="shared" si="558"/>
        <v>417.0129413793104</v>
      </c>
      <c r="Q2858" s="58">
        <f t="shared" si="559"/>
        <v>278.00862758620696</v>
      </c>
      <c r="R2858" s="66">
        <f t="shared" si="560"/>
        <v>11.428239658500003</v>
      </c>
      <c r="S2858" s="64">
        <f t="shared" si="561"/>
        <v>67.5</v>
      </c>
      <c r="T2858" s="66">
        <f t="shared" si="562"/>
        <v>731.97050585850013</v>
      </c>
      <c r="U2858" s="68">
        <f t="shared" si="563"/>
        <v>40.665028103250009</v>
      </c>
      <c r="V2858" s="68">
        <f t="shared" si="564"/>
        <v>467.41411612931046</v>
      </c>
      <c r="W2858" s="68">
        <f t="shared" si="565"/>
        <v>311.60941075287366</v>
      </c>
    </row>
    <row r="2859" spans="1:23" x14ac:dyDescent="0.25">
      <c r="A2859" s="1" t="s">
        <v>904</v>
      </c>
      <c r="B2859" s="1" t="s">
        <v>394</v>
      </c>
      <c r="C2859" s="1" t="s">
        <v>589</v>
      </c>
      <c r="D2859" s="1" t="s">
        <v>593</v>
      </c>
      <c r="E2859" s="1" t="s">
        <v>363</v>
      </c>
      <c r="F2859" s="62" t="str">
        <f t="shared" si="554"/>
        <v>64515</v>
      </c>
      <c r="G2859" s="255">
        <v>10620012</v>
      </c>
      <c r="H2859" s="1" t="s">
        <v>385</v>
      </c>
      <c r="I2859" s="61">
        <v>64</v>
      </c>
      <c r="J2859" s="61">
        <v>6.7</v>
      </c>
      <c r="K2859" s="61">
        <v>8.8000000000000007</v>
      </c>
      <c r="L2859" s="69">
        <f t="shared" si="555"/>
        <v>4.2880000000000003</v>
      </c>
      <c r="M2859" s="69">
        <f t="shared" si="556"/>
        <v>5.6320000000000006</v>
      </c>
      <c r="N2859" s="56">
        <f>INDEX(Rate_Chart!$A$1:$AK$127,MATCH(Data!J2859,Rate_Chart!$A$1:$A$127,0),MATCH(Data!K2859,Rate_Chart!$A$1:$AK$1,0))</f>
        <v>55.385550000000002</v>
      </c>
      <c r="O2859" s="57">
        <f t="shared" si="557"/>
        <v>3544.6752000000001</v>
      </c>
      <c r="P2859" s="58">
        <f t="shared" si="558"/>
        <v>440.73381962864721</v>
      </c>
      <c r="Q2859" s="58">
        <f t="shared" si="559"/>
        <v>293.82254641909816</v>
      </c>
      <c r="R2859" s="66">
        <f t="shared" si="560"/>
        <v>62.031816000000006</v>
      </c>
      <c r="S2859" s="64">
        <f t="shared" si="561"/>
        <v>240</v>
      </c>
      <c r="T2859" s="66">
        <f t="shared" si="562"/>
        <v>3846.7070160000003</v>
      </c>
      <c r="U2859" s="68">
        <f t="shared" si="563"/>
        <v>60.104797125000005</v>
      </c>
      <c r="V2859" s="68">
        <f t="shared" si="564"/>
        <v>478.28751027851456</v>
      </c>
      <c r="W2859" s="68">
        <f t="shared" si="565"/>
        <v>318.85834018567635</v>
      </c>
    </row>
    <row r="2860" spans="1:23" x14ac:dyDescent="0.25">
      <c r="A2860" s="1" t="s">
        <v>904</v>
      </c>
      <c r="B2860" s="1" t="s">
        <v>394</v>
      </c>
      <c r="C2860" s="1" t="s">
        <v>589</v>
      </c>
      <c r="D2860" s="1" t="s">
        <v>593</v>
      </c>
      <c r="E2860" s="1" t="s">
        <v>363</v>
      </c>
      <c r="F2860" s="62" t="str">
        <f t="shared" si="554"/>
        <v>64515</v>
      </c>
      <c r="G2860" s="255">
        <v>10620012</v>
      </c>
      <c r="H2860" s="1" t="s">
        <v>386</v>
      </c>
      <c r="I2860" s="61">
        <v>27</v>
      </c>
      <c r="J2860" s="61">
        <v>3.7</v>
      </c>
      <c r="K2860" s="61">
        <v>8.1</v>
      </c>
      <c r="L2860" s="69">
        <f t="shared" si="555"/>
        <v>0.99900000000000011</v>
      </c>
      <c r="M2860" s="69">
        <f t="shared" si="556"/>
        <v>2.1869999999999998</v>
      </c>
      <c r="N2860" s="56">
        <f>INDEX(Rate_Chart!$A$1:$AK$127,MATCH(Data!J2860,Rate_Chart!$A$1:$A$127,0),MATCH(Data!K2860,Rate_Chart!$A$1:$AK$1,0))</f>
        <v>37.948125900000008</v>
      </c>
      <c r="O2860" s="57">
        <f t="shared" si="557"/>
        <v>1024.5993993000002</v>
      </c>
      <c r="P2860" s="58">
        <f t="shared" si="558"/>
        <v>417.01237252747262</v>
      </c>
      <c r="Q2860" s="58">
        <f t="shared" si="559"/>
        <v>278.00824835164843</v>
      </c>
      <c r="R2860" s="66">
        <f t="shared" si="560"/>
        <v>17.930489487750005</v>
      </c>
      <c r="S2860" s="64">
        <f t="shared" si="561"/>
        <v>101.25</v>
      </c>
      <c r="T2860" s="66">
        <f t="shared" si="562"/>
        <v>1143.7798887877502</v>
      </c>
      <c r="U2860" s="68">
        <f t="shared" si="563"/>
        <v>42.362218103250008</v>
      </c>
      <c r="V2860" s="68">
        <f t="shared" si="564"/>
        <v>465.51888025549459</v>
      </c>
      <c r="W2860" s="68">
        <f t="shared" si="565"/>
        <v>310.34592017032975</v>
      </c>
    </row>
    <row r="2861" spans="1:23" x14ac:dyDescent="0.25">
      <c r="A2861" s="1" t="s">
        <v>904</v>
      </c>
      <c r="B2861" s="1" t="s">
        <v>395</v>
      </c>
      <c r="C2861" s="1" t="s">
        <v>589</v>
      </c>
      <c r="D2861" s="1" t="s">
        <v>593</v>
      </c>
      <c r="E2861" s="1" t="s">
        <v>363</v>
      </c>
      <c r="F2861" s="62" t="str">
        <f t="shared" si="554"/>
        <v>64515</v>
      </c>
      <c r="G2861" s="255">
        <v>10620012</v>
      </c>
      <c r="H2861" s="1" t="s">
        <v>385</v>
      </c>
      <c r="I2861" s="61">
        <v>31</v>
      </c>
      <c r="J2861" s="61">
        <v>6</v>
      </c>
      <c r="K2861" s="61">
        <v>8.9</v>
      </c>
      <c r="L2861" s="69">
        <f t="shared" si="555"/>
        <v>1.86</v>
      </c>
      <c r="M2861" s="69">
        <f t="shared" si="556"/>
        <v>2.7590000000000003</v>
      </c>
      <c r="N2861" s="56">
        <f>INDEX(Rate_Chart!$A$1:$AK$127,MATCH(Data!J2861,Rate_Chart!$A$1:$A$127,0),MATCH(Data!K2861,Rate_Chart!$A$1:$AK$1,0))</f>
        <v>49.599000000000004</v>
      </c>
      <c r="O2861" s="57">
        <f t="shared" si="557"/>
        <v>1537.5690000000002</v>
      </c>
      <c r="P2861" s="58">
        <f t="shared" si="558"/>
        <v>415.63407821229049</v>
      </c>
      <c r="Q2861" s="58">
        <f t="shared" si="559"/>
        <v>277.08938547486031</v>
      </c>
      <c r="R2861" s="66">
        <f t="shared" si="560"/>
        <v>26.907457500000007</v>
      </c>
      <c r="S2861" s="64">
        <f t="shared" si="561"/>
        <v>116.25</v>
      </c>
      <c r="T2861" s="66">
        <f t="shared" si="562"/>
        <v>1680.7264575000002</v>
      </c>
      <c r="U2861" s="68">
        <f t="shared" si="563"/>
        <v>54.216982500000007</v>
      </c>
      <c r="V2861" s="68">
        <f t="shared" si="564"/>
        <v>454.33225558659217</v>
      </c>
      <c r="W2861" s="68">
        <f t="shared" si="565"/>
        <v>302.88817039106146</v>
      </c>
    </row>
    <row r="2862" spans="1:23" x14ac:dyDescent="0.25">
      <c r="A2862" s="1" t="s">
        <v>904</v>
      </c>
      <c r="B2862" s="1" t="s">
        <v>395</v>
      </c>
      <c r="C2862" s="1" t="s">
        <v>589</v>
      </c>
      <c r="D2862" s="1" t="s">
        <v>593</v>
      </c>
      <c r="E2862" s="1" t="s">
        <v>363</v>
      </c>
      <c r="F2862" s="62" t="str">
        <f t="shared" si="554"/>
        <v>64515</v>
      </c>
      <c r="G2862" s="255">
        <v>10620012</v>
      </c>
      <c r="H2862" s="1" t="s">
        <v>386</v>
      </c>
      <c r="I2862" s="61">
        <v>15</v>
      </c>
      <c r="J2862" s="61">
        <v>3.1</v>
      </c>
      <c r="K2862" s="61">
        <v>8.1</v>
      </c>
      <c r="L2862" s="69">
        <f t="shared" si="555"/>
        <v>0.46500000000000002</v>
      </c>
      <c r="M2862" s="69">
        <f t="shared" si="556"/>
        <v>1.2150000000000001</v>
      </c>
      <c r="N2862" s="56">
        <f>INDEX(Rate_Chart!$A$1:$AK$127,MATCH(Data!J2862,Rate_Chart!$A$1:$A$127,0),MATCH(Data!K2862,Rate_Chart!$A$1:$AK$1,0))</f>
        <v>35.446125899999998</v>
      </c>
      <c r="O2862" s="57">
        <f t="shared" si="557"/>
        <v>531.6918885</v>
      </c>
      <c r="P2862" s="58">
        <f t="shared" si="558"/>
        <v>417.01324588235298</v>
      </c>
      <c r="Q2862" s="58">
        <f t="shared" si="559"/>
        <v>278.0088305882353</v>
      </c>
      <c r="R2862" s="66">
        <f t="shared" si="560"/>
        <v>9.3046080487500014</v>
      </c>
      <c r="S2862" s="64">
        <f t="shared" si="561"/>
        <v>56.25</v>
      </c>
      <c r="T2862" s="66">
        <f t="shared" si="562"/>
        <v>597.24649654874997</v>
      </c>
      <c r="U2862" s="68">
        <f t="shared" si="563"/>
        <v>39.816433103249999</v>
      </c>
      <c r="V2862" s="68">
        <f t="shared" si="564"/>
        <v>468.42862474411766</v>
      </c>
      <c r="W2862" s="68">
        <f t="shared" si="565"/>
        <v>312.28574982941177</v>
      </c>
    </row>
    <row r="2863" spans="1:23" x14ac:dyDescent="0.25">
      <c r="A2863" s="1" t="s">
        <v>905</v>
      </c>
      <c r="B2863" s="1" t="s">
        <v>394</v>
      </c>
      <c r="C2863" s="1" t="s">
        <v>589</v>
      </c>
      <c r="D2863" s="1" t="s">
        <v>593</v>
      </c>
      <c r="E2863" s="1" t="s">
        <v>363</v>
      </c>
      <c r="F2863" s="62" t="str">
        <f t="shared" si="554"/>
        <v>64515</v>
      </c>
      <c r="G2863" s="255">
        <v>10620012</v>
      </c>
      <c r="H2863" s="1" t="s">
        <v>385</v>
      </c>
      <c r="I2863" s="61">
        <v>60</v>
      </c>
      <c r="J2863" s="61">
        <v>6.4</v>
      </c>
      <c r="K2863" s="61">
        <v>8.8000000000000007</v>
      </c>
      <c r="L2863" s="69">
        <f t="shared" si="555"/>
        <v>3.84</v>
      </c>
      <c r="M2863" s="69">
        <f t="shared" si="556"/>
        <v>5.28</v>
      </c>
      <c r="N2863" s="56">
        <f>INDEX(Rate_Chart!$A$1:$AK$127,MATCH(Data!J2863,Rate_Chart!$A$1:$A$127,0),MATCH(Data!K2863,Rate_Chart!$A$1:$AK$1,0))</f>
        <v>52.9056</v>
      </c>
      <c r="O2863" s="57">
        <f t="shared" si="557"/>
        <v>3174.3359999999998</v>
      </c>
      <c r="P2863" s="58">
        <f t="shared" si="558"/>
        <v>431.29565217391303</v>
      </c>
      <c r="Q2863" s="58">
        <f t="shared" si="559"/>
        <v>287.53043478260867</v>
      </c>
      <c r="R2863" s="66">
        <f t="shared" si="560"/>
        <v>55.550879999999999</v>
      </c>
      <c r="S2863" s="64">
        <f t="shared" si="561"/>
        <v>225</v>
      </c>
      <c r="T2863" s="66">
        <f t="shared" si="562"/>
        <v>3454.88688</v>
      </c>
      <c r="U2863" s="68">
        <f t="shared" si="563"/>
        <v>57.581448000000002</v>
      </c>
      <c r="V2863" s="68">
        <f t="shared" si="564"/>
        <v>469.41397826086956</v>
      </c>
      <c r="W2863" s="68">
        <f t="shared" si="565"/>
        <v>312.94265217391302</v>
      </c>
    </row>
    <row r="2864" spans="1:23" x14ac:dyDescent="0.25">
      <c r="A2864" s="1" t="s">
        <v>905</v>
      </c>
      <c r="B2864" s="1" t="s">
        <v>394</v>
      </c>
      <c r="C2864" s="1" t="s">
        <v>589</v>
      </c>
      <c r="D2864" s="1" t="s">
        <v>593</v>
      </c>
      <c r="E2864" s="1" t="s">
        <v>363</v>
      </c>
      <c r="F2864" s="62" t="str">
        <f t="shared" si="554"/>
        <v>64515</v>
      </c>
      <c r="G2864" s="255">
        <v>10620012</v>
      </c>
      <c r="H2864" s="1" t="s">
        <v>386</v>
      </c>
      <c r="I2864" s="61">
        <v>24</v>
      </c>
      <c r="J2864" s="61">
        <v>3.7</v>
      </c>
      <c r="K2864" s="61">
        <v>8</v>
      </c>
      <c r="L2864" s="69">
        <f t="shared" si="555"/>
        <v>0.88800000000000012</v>
      </c>
      <c r="M2864" s="69">
        <f t="shared" si="556"/>
        <v>1.92</v>
      </c>
      <c r="N2864" s="56">
        <f>INDEX(Rate_Chart!$A$1:$AK$127,MATCH(Data!J2864,Rate_Chart!$A$1:$A$127,0),MATCH(Data!K2864,Rate_Chart!$A$1:$AK$1,0))</f>
        <v>37.670112000000003</v>
      </c>
      <c r="O2864" s="57">
        <f t="shared" si="557"/>
        <v>904.08268800000008</v>
      </c>
      <c r="P2864" s="58">
        <f t="shared" si="558"/>
        <v>417.0123099630996</v>
      </c>
      <c r="Q2864" s="58">
        <f t="shared" si="559"/>
        <v>278.0082066420664</v>
      </c>
      <c r="R2864" s="66">
        <f t="shared" si="560"/>
        <v>15.821447040000002</v>
      </c>
      <c r="S2864" s="64">
        <f t="shared" si="561"/>
        <v>90</v>
      </c>
      <c r="T2864" s="66">
        <f t="shared" si="562"/>
        <v>1009.90413504</v>
      </c>
      <c r="U2864" s="68">
        <f t="shared" si="563"/>
        <v>42.079338960000001</v>
      </c>
      <c r="V2864" s="68">
        <f t="shared" si="564"/>
        <v>465.82294051660512</v>
      </c>
      <c r="W2864" s="68">
        <f t="shared" si="565"/>
        <v>310.5486270110701</v>
      </c>
    </row>
    <row r="2865" spans="1:23" x14ac:dyDescent="0.25">
      <c r="A2865" s="1" t="s">
        <v>905</v>
      </c>
      <c r="B2865" s="1" t="s">
        <v>395</v>
      </c>
      <c r="C2865" s="1" t="s">
        <v>589</v>
      </c>
      <c r="D2865" s="1" t="s">
        <v>593</v>
      </c>
      <c r="E2865" s="1" t="s">
        <v>363</v>
      </c>
      <c r="F2865" s="62" t="str">
        <f t="shared" si="554"/>
        <v>64515</v>
      </c>
      <c r="G2865" s="255">
        <v>10620012</v>
      </c>
      <c r="H2865" s="1" t="s">
        <v>385</v>
      </c>
      <c r="I2865" s="61">
        <v>33</v>
      </c>
      <c r="J2865" s="61">
        <v>5.9</v>
      </c>
      <c r="K2865" s="61">
        <v>8.6</v>
      </c>
      <c r="L2865" s="69">
        <f t="shared" si="555"/>
        <v>1.9470000000000001</v>
      </c>
      <c r="M2865" s="69">
        <f t="shared" si="556"/>
        <v>2.8380000000000001</v>
      </c>
      <c r="N2865" s="56">
        <f>INDEX(Rate_Chart!$A$1:$AK$127,MATCH(Data!J2865,Rate_Chart!$A$1:$A$127,0),MATCH(Data!K2865,Rate_Chart!$A$1:$AK$1,0))</f>
        <v>48.279699999999998</v>
      </c>
      <c r="O2865" s="57">
        <f t="shared" si="557"/>
        <v>1593.2301</v>
      </c>
      <c r="P2865" s="58">
        <f t="shared" si="558"/>
        <v>415.01174785100284</v>
      </c>
      <c r="Q2865" s="58">
        <f t="shared" si="559"/>
        <v>276.67449856733521</v>
      </c>
      <c r="R2865" s="66">
        <f t="shared" si="560"/>
        <v>27.881526750000003</v>
      </c>
      <c r="S2865" s="64">
        <f t="shared" si="561"/>
        <v>123.75</v>
      </c>
      <c r="T2865" s="66">
        <f t="shared" si="562"/>
        <v>1744.8616267499999</v>
      </c>
      <c r="U2865" s="68">
        <f t="shared" si="563"/>
        <v>52.87459475</v>
      </c>
      <c r="V2865" s="68">
        <f t="shared" si="564"/>
        <v>454.50941045845275</v>
      </c>
      <c r="W2865" s="68">
        <f t="shared" si="565"/>
        <v>303.00627363896848</v>
      </c>
    </row>
    <row r="2866" spans="1:23" x14ac:dyDescent="0.25">
      <c r="A2866" s="1" t="s">
        <v>905</v>
      </c>
      <c r="B2866" s="1" t="s">
        <v>395</v>
      </c>
      <c r="C2866" s="1" t="s">
        <v>589</v>
      </c>
      <c r="D2866" s="1" t="s">
        <v>593</v>
      </c>
      <c r="E2866" s="1" t="s">
        <v>363</v>
      </c>
      <c r="F2866" s="62" t="str">
        <f t="shared" si="554"/>
        <v>64515</v>
      </c>
      <c r="G2866" s="255">
        <v>10620012</v>
      </c>
      <c r="H2866" s="1" t="s">
        <v>386</v>
      </c>
      <c r="I2866" s="61">
        <v>21</v>
      </c>
      <c r="J2866" s="61">
        <v>3</v>
      </c>
      <c r="K2866" s="61">
        <v>8</v>
      </c>
      <c r="L2866" s="69">
        <f t="shared" si="555"/>
        <v>0.63</v>
      </c>
      <c r="M2866" s="69">
        <f t="shared" si="556"/>
        <v>1.68</v>
      </c>
      <c r="N2866" s="56">
        <f>INDEX(Rate_Chart!$A$1:$AK$127,MATCH(Data!J2866,Rate_Chart!$A$1:$A$127,0),MATCH(Data!K2866,Rate_Chart!$A$1:$AK$1,0))</f>
        <v>34.751112000000006</v>
      </c>
      <c r="O2866" s="57">
        <f t="shared" si="557"/>
        <v>729.77335200000016</v>
      </c>
      <c r="P2866" s="58">
        <f t="shared" si="558"/>
        <v>417.01334400000002</v>
      </c>
      <c r="Q2866" s="58">
        <f t="shared" si="559"/>
        <v>278.00889599999999</v>
      </c>
      <c r="R2866" s="66">
        <f t="shared" si="560"/>
        <v>12.771033660000004</v>
      </c>
      <c r="S2866" s="64">
        <f t="shared" si="561"/>
        <v>78.75</v>
      </c>
      <c r="T2866" s="66">
        <f t="shared" si="562"/>
        <v>821.29438566000022</v>
      </c>
      <c r="U2866" s="68">
        <f t="shared" si="563"/>
        <v>39.109256460000012</v>
      </c>
      <c r="V2866" s="68">
        <f t="shared" si="564"/>
        <v>469.31107752000008</v>
      </c>
      <c r="W2866" s="68">
        <f t="shared" si="565"/>
        <v>312.87405168000004</v>
      </c>
    </row>
    <row r="2867" spans="1:23" x14ac:dyDescent="0.25">
      <c r="A2867" s="1" t="s">
        <v>906</v>
      </c>
      <c r="B2867" s="1" t="s">
        <v>394</v>
      </c>
      <c r="C2867" s="1" t="s">
        <v>589</v>
      </c>
      <c r="D2867" s="1" t="s">
        <v>593</v>
      </c>
      <c r="E2867" s="1" t="s">
        <v>363</v>
      </c>
      <c r="F2867" s="62" t="str">
        <f t="shared" si="554"/>
        <v>64515</v>
      </c>
      <c r="G2867" s="255">
        <v>10620012</v>
      </c>
      <c r="H2867" s="1" t="s">
        <v>385</v>
      </c>
      <c r="I2867" s="61">
        <v>57</v>
      </c>
      <c r="J2867" s="61">
        <v>6.3</v>
      </c>
      <c r="K2867" s="61">
        <v>8.8000000000000007</v>
      </c>
      <c r="L2867" s="69">
        <f t="shared" si="555"/>
        <v>3.5909999999999997</v>
      </c>
      <c r="M2867" s="69">
        <f t="shared" si="556"/>
        <v>5.016</v>
      </c>
      <c r="N2867" s="56">
        <f>INDEX(Rate_Chart!$A$1:$AK$127,MATCH(Data!J2867,Rate_Chart!$A$1:$A$127,0),MATCH(Data!K2867,Rate_Chart!$A$1:$AK$1,0))</f>
        <v>52.078949999999999</v>
      </c>
      <c r="O2867" s="57">
        <f t="shared" si="557"/>
        <v>2968.5001499999998</v>
      </c>
      <c r="P2867" s="58">
        <f t="shared" si="558"/>
        <v>428.04616438356163</v>
      </c>
      <c r="Q2867" s="58">
        <f t="shared" si="559"/>
        <v>285.36410958904111</v>
      </c>
      <c r="R2867" s="66">
        <f t="shared" si="560"/>
        <v>51.948752625000004</v>
      </c>
      <c r="S2867" s="64">
        <f t="shared" si="561"/>
        <v>213.75</v>
      </c>
      <c r="T2867" s="66">
        <f t="shared" si="562"/>
        <v>3234.1989026249998</v>
      </c>
      <c r="U2867" s="68">
        <f t="shared" si="563"/>
        <v>56.740331624999996</v>
      </c>
      <c r="V2867" s="68">
        <f t="shared" si="564"/>
        <v>466.35889006849311</v>
      </c>
      <c r="W2867" s="68">
        <f t="shared" si="565"/>
        <v>310.90592671232872</v>
      </c>
    </row>
    <row r="2868" spans="1:23" x14ac:dyDescent="0.25">
      <c r="A2868" s="1" t="s">
        <v>906</v>
      </c>
      <c r="B2868" s="1" t="s">
        <v>394</v>
      </c>
      <c r="C2868" s="1" t="s">
        <v>589</v>
      </c>
      <c r="D2868" s="1" t="s">
        <v>593</v>
      </c>
      <c r="E2868" s="1" t="s">
        <v>363</v>
      </c>
      <c r="F2868" s="62" t="str">
        <f t="shared" si="554"/>
        <v>64515</v>
      </c>
      <c r="G2868" s="255">
        <v>10620012</v>
      </c>
      <c r="H2868" s="1" t="s">
        <v>386</v>
      </c>
      <c r="I2868" s="61">
        <v>34</v>
      </c>
      <c r="J2868" s="61">
        <v>3.6</v>
      </c>
      <c r="K2868" s="61">
        <v>8.1</v>
      </c>
      <c r="L2868" s="69">
        <f t="shared" si="555"/>
        <v>1.224</v>
      </c>
      <c r="M2868" s="69">
        <f t="shared" si="556"/>
        <v>2.7539999999999996</v>
      </c>
      <c r="N2868" s="56">
        <f>INDEX(Rate_Chart!$A$1:$AK$127,MATCH(Data!J2868,Rate_Chart!$A$1:$A$127,0),MATCH(Data!K2868,Rate_Chart!$A$1:$AK$1,0))</f>
        <v>37.531125900000006</v>
      </c>
      <c r="O2868" s="57">
        <f t="shared" si="557"/>
        <v>1276.0582806000002</v>
      </c>
      <c r="P2868" s="58">
        <f t="shared" si="558"/>
        <v>417.01251000000008</v>
      </c>
      <c r="Q2868" s="58">
        <f t="shared" si="559"/>
        <v>278.00834000000003</v>
      </c>
      <c r="R2868" s="66">
        <f t="shared" si="560"/>
        <v>22.331019910500007</v>
      </c>
      <c r="S2868" s="64">
        <f t="shared" si="561"/>
        <v>127.5</v>
      </c>
      <c r="T2868" s="66">
        <f t="shared" si="562"/>
        <v>1425.8893005105001</v>
      </c>
      <c r="U2868" s="68">
        <f t="shared" si="563"/>
        <v>41.937920603250006</v>
      </c>
      <c r="V2868" s="68">
        <f t="shared" si="564"/>
        <v>465.97689559166673</v>
      </c>
      <c r="W2868" s="68">
        <f t="shared" si="565"/>
        <v>310.6512637277778</v>
      </c>
    </row>
    <row r="2869" spans="1:23" x14ac:dyDescent="0.25">
      <c r="A2869" s="1" t="s">
        <v>906</v>
      </c>
      <c r="B2869" s="1" t="s">
        <v>395</v>
      </c>
      <c r="C2869" s="1" t="s">
        <v>589</v>
      </c>
      <c r="D2869" s="1" t="s">
        <v>593</v>
      </c>
      <c r="E2869" s="1" t="s">
        <v>363</v>
      </c>
      <c r="F2869" s="62" t="str">
        <f t="shared" si="554"/>
        <v>64515</v>
      </c>
      <c r="G2869" s="255">
        <v>10620012</v>
      </c>
      <c r="H2869" s="1" t="s">
        <v>385</v>
      </c>
      <c r="I2869" s="61">
        <v>30</v>
      </c>
      <c r="J2869" s="61">
        <v>6</v>
      </c>
      <c r="K2869" s="61">
        <v>8.6</v>
      </c>
      <c r="L2869" s="69">
        <f t="shared" si="555"/>
        <v>1.8</v>
      </c>
      <c r="M2869" s="69">
        <f t="shared" si="556"/>
        <v>2.58</v>
      </c>
      <c r="N2869" s="56">
        <f>INDEX(Rate_Chart!$A$1:$AK$127,MATCH(Data!J2869,Rate_Chart!$A$1:$A$127,0),MATCH(Data!K2869,Rate_Chart!$A$1:$AK$1,0))</f>
        <v>49.097999999999999</v>
      </c>
      <c r="O2869" s="57">
        <f t="shared" si="557"/>
        <v>1472.94</v>
      </c>
      <c r="P2869" s="58">
        <f t="shared" si="558"/>
        <v>418.44886363636368</v>
      </c>
      <c r="Q2869" s="58">
        <f t="shared" si="559"/>
        <v>278.96590909090912</v>
      </c>
      <c r="R2869" s="66">
        <f t="shared" si="560"/>
        <v>25.776450000000004</v>
      </c>
      <c r="S2869" s="64">
        <f t="shared" si="561"/>
        <v>112.5</v>
      </c>
      <c r="T2869" s="66">
        <f t="shared" si="562"/>
        <v>1611.2164500000001</v>
      </c>
      <c r="U2869" s="68">
        <f t="shared" si="563"/>
        <v>53.707215000000005</v>
      </c>
      <c r="V2869" s="68">
        <f t="shared" si="564"/>
        <v>457.73194602272736</v>
      </c>
      <c r="W2869" s="68">
        <f t="shared" si="565"/>
        <v>305.15463068181822</v>
      </c>
    </row>
    <row r="2870" spans="1:23" x14ac:dyDescent="0.25">
      <c r="A2870" s="1" t="s">
        <v>906</v>
      </c>
      <c r="B2870" s="1" t="s">
        <v>395</v>
      </c>
      <c r="C2870" s="1" t="s">
        <v>589</v>
      </c>
      <c r="D2870" s="1" t="s">
        <v>593</v>
      </c>
      <c r="E2870" s="1" t="s">
        <v>363</v>
      </c>
      <c r="F2870" s="62" t="str">
        <f t="shared" si="554"/>
        <v>64515</v>
      </c>
      <c r="G2870" s="255">
        <v>10620012</v>
      </c>
      <c r="H2870" s="1" t="s">
        <v>386</v>
      </c>
      <c r="I2870" s="61">
        <v>28</v>
      </c>
      <c r="J2870" s="61">
        <v>3.2</v>
      </c>
      <c r="K2870" s="61">
        <v>8</v>
      </c>
      <c r="L2870" s="69">
        <f t="shared" si="555"/>
        <v>0.89600000000000013</v>
      </c>
      <c r="M2870" s="69">
        <f t="shared" si="556"/>
        <v>2.2400000000000002</v>
      </c>
      <c r="N2870" s="56">
        <f>INDEX(Rate_Chart!$A$1:$AK$127,MATCH(Data!J2870,Rate_Chart!$A$1:$A$127,0),MATCH(Data!K2870,Rate_Chart!$A$1:$AK$1,0))</f>
        <v>35.585112000000002</v>
      </c>
      <c r="O2870" s="57">
        <f t="shared" si="557"/>
        <v>996.38313600000004</v>
      </c>
      <c r="P2870" s="58">
        <f t="shared" si="558"/>
        <v>417.01303124999998</v>
      </c>
      <c r="Q2870" s="58">
        <f t="shared" si="559"/>
        <v>278.00868750000001</v>
      </c>
      <c r="R2870" s="66">
        <f t="shared" si="560"/>
        <v>17.436704880000001</v>
      </c>
      <c r="S2870" s="64">
        <f t="shared" si="561"/>
        <v>105</v>
      </c>
      <c r="T2870" s="66">
        <f t="shared" si="562"/>
        <v>1118.8198408800001</v>
      </c>
      <c r="U2870" s="68">
        <f t="shared" si="563"/>
        <v>39.957851460000008</v>
      </c>
      <c r="V2870" s="68">
        <f t="shared" si="564"/>
        <v>468.25607179687501</v>
      </c>
      <c r="W2870" s="68">
        <f t="shared" si="565"/>
        <v>312.17071453124998</v>
      </c>
    </row>
    <row r="2871" spans="1:23" x14ac:dyDescent="0.25">
      <c r="A2871" s="1" t="s">
        <v>907</v>
      </c>
      <c r="B2871" s="1" t="s">
        <v>394</v>
      </c>
      <c r="C2871" s="1" t="s">
        <v>589</v>
      </c>
      <c r="D2871" s="1" t="s">
        <v>593</v>
      </c>
      <c r="E2871" s="1" t="s">
        <v>363</v>
      </c>
      <c r="F2871" s="62" t="str">
        <f t="shared" si="554"/>
        <v>64515</v>
      </c>
      <c r="G2871" s="255">
        <v>10620012</v>
      </c>
      <c r="H2871" s="1" t="s">
        <v>385</v>
      </c>
      <c r="I2871" s="61">
        <v>62</v>
      </c>
      <c r="J2871" s="61">
        <v>6.7</v>
      </c>
      <c r="K2871" s="61">
        <v>8.8000000000000007</v>
      </c>
      <c r="L2871" s="69">
        <f t="shared" si="555"/>
        <v>4.1539999999999999</v>
      </c>
      <c r="M2871" s="69">
        <f t="shared" si="556"/>
        <v>5.4560000000000004</v>
      </c>
      <c r="N2871" s="56">
        <f>INDEX(Rate_Chart!$A$1:$AK$127,MATCH(Data!J2871,Rate_Chart!$A$1:$A$127,0),MATCH(Data!K2871,Rate_Chart!$A$1:$AK$1,0))</f>
        <v>55.385550000000002</v>
      </c>
      <c r="O2871" s="57">
        <f t="shared" si="557"/>
        <v>3433.9041000000002</v>
      </c>
      <c r="P2871" s="58">
        <f t="shared" si="558"/>
        <v>440.73381962864721</v>
      </c>
      <c r="Q2871" s="58">
        <f t="shared" si="559"/>
        <v>293.82254641909816</v>
      </c>
      <c r="R2871" s="66">
        <f t="shared" si="560"/>
        <v>60.093321750000008</v>
      </c>
      <c r="S2871" s="64">
        <f t="shared" si="561"/>
        <v>232.5</v>
      </c>
      <c r="T2871" s="66">
        <f t="shared" si="562"/>
        <v>3726.4974217500003</v>
      </c>
      <c r="U2871" s="68">
        <f t="shared" si="563"/>
        <v>60.104797125000005</v>
      </c>
      <c r="V2871" s="68">
        <f t="shared" si="564"/>
        <v>478.28751027851456</v>
      </c>
      <c r="W2871" s="68">
        <f t="shared" si="565"/>
        <v>318.85834018567635</v>
      </c>
    </row>
    <row r="2872" spans="1:23" x14ac:dyDescent="0.25">
      <c r="A2872" s="1" t="s">
        <v>907</v>
      </c>
      <c r="B2872" s="1" t="s">
        <v>394</v>
      </c>
      <c r="C2872" s="1" t="s">
        <v>589</v>
      </c>
      <c r="D2872" s="1" t="s">
        <v>593</v>
      </c>
      <c r="E2872" s="1" t="s">
        <v>363</v>
      </c>
      <c r="F2872" s="62" t="str">
        <f t="shared" si="554"/>
        <v>64515</v>
      </c>
      <c r="G2872" s="255">
        <v>10620012</v>
      </c>
      <c r="H2872" s="1" t="s">
        <v>386</v>
      </c>
      <c r="I2872" s="61">
        <v>40</v>
      </c>
      <c r="J2872" s="61">
        <v>3.3</v>
      </c>
      <c r="K2872" s="61">
        <v>8</v>
      </c>
      <c r="L2872" s="69">
        <f t="shared" si="555"/>
        <v>1.32</v>
      </c>
      <c r="M2872" s="69">
        <f t="shared" si="556"/>
        <v>3.2</v>
      </c>
      <c r="N2872" s="56">
        <f>INDEX(Rate_Chart!$A$1:$AK$127,MATCH(Data!J2872,Rate_Chart!$A$1:$A$127,0),MATCH(Data!K2872,Rate_Chart!$A$1:$AK$1,0))</f>
        <v>36.002112000000004</v>
      </c>
      <c r="O2872" s="57">
        <f t="shared" si="557"/>
        <v>1440.0844800000002</v>
      </c>
      <c r="P2872" s="58">
        <f t="shared" si="558"/>
        <v>417.01288030888031</v>
      </c>
      <c r="Q2872" s="58">
        <f t="shared" si="559"/>
        <v>278.00858687258687</v>
      </c>
      <c r="R2872" s="66">
        <f t="shared" si="560"/>
        <v>25.201478400000006</v>
      </c>
      <c r="S2872" s="64">
        <f t="shared" si="561"/>
        <v>150</v>
      </c>
      <c r="T2872" s="66">
        <f t="shared" si="562"/>
        <v>1615.2859584000003</v>
      </c>
      <c r="U2872" s="68">
        <f t="shared" si="563"/>
        <v>40.382148960000009</v>
      </c>
      <c r="V2872" s="68">
        <f t="shared" si="564"/>
        <v>467.74689915057917</v>
      </c>
      <c r="W2872" s="68">
        <f t="shared" si="565"/>
        <v>311.83126610038613</v>
      </c>
    </row>
    <row r="2873" spans="1:23" x14ac:dyDescent="0.25">
      <c r="A2873" s="1" t="s">
        <v>907</v>
      </c>
      <c r="B2873" s="1" t="s">
        <v>395</v>
      </c>
      <c r="C2873" s="1" t="s">
        <v>589</v>
      </c>
      <c r="D2873" s="1" t="s">
        <v>593</v>
      </c>
      <c r="E2873" s="1" t="s">
        <v>363</v>
      </c>
      <c r="F2873" s="62" t="str">
        <f t="shared" si="554"/>
        <v>64515</v>
      </c>
      <c r="G2873" s="255">
        <v>10620012</v>
      </c>
      <c r="H2873" s="1" t="s">
        <v>385</v>
      </c>
      <c r="I2873" s="61">
        <v>28</v>
      </c>
      <c r="J2873" s="61">
        <v>6.5</v>
      </c>
      <c r="K2873" s="61">
        <v>8.8000000000000007</v>
      </c>
      <c r="L2873" s="69">
        <f t="shared" si="555"/>
        <v>1.82</v>
      </c>
      <c r="M2873" s="69">
        <f t="shared" si="556"/>
        <v>2.4640000000000004</v>
      </c>
      <c r="N2873" s="56">
        <f>INDEX(Rate_Chart!$A$1:$AK$127,MATCH(Data!J2873,Rate_Chart!$A$1:$A$127,0),MATCH(Data!K2873,Rate_Chart!$A$1:$AK$1,0))</f>
        <v>53.732250000000001</v>
      </c>
      <c r="O2873" s="57">
        <f t="shared" si="557"/>
        <v>1504.5029999999999</v>
      </c>
      <c r="P2873" s="58">
        <f t="shared" si="558"/>
        <v>434.49258760107813</v>
      </c>
      <c r="Q2873" s="58">
        <f t="shared" si="559"/>
        <v>289.66172506738542</v>
      </c>
      <c r="R2873" s="66">
        <f t="shared" si="560"/>
        <v>26.328802500000002</v>
      </c>
      <c r="S2873" s="64">
        <f t="shared" si="561"/>
        <v>105</v>
      </c>
      <c r="T2873" s="66">
        <f t="shared" si="562"/>
        <v>1635.8318024999999</v>
      </c>
      <c r="U2873" s="68">
        <f t="shared" si="563"/>
        <v>58.422564374999993</v>
      </c>
      <c r="V2873" s="68">
        <f t="shared" si="564"/>
        <v>472.41965801886784</v>
      </c>
      <c r="W2873" s="68">
        <f t="shared" si="565"/>
        <v>314.9464386792452</v>
      </c>
    </row>
    <row r="2874" spans="1:23" x14ac:dyDescent="0.25">
      <c r="A2874" s="1" t="s">
        <v>907</v>
      </c>
      <c r="B2874" s="1" t="s">
        <v>395</v>
      </c>
      <c r="C2874" s="1" t="s">
        <v>589</v>
      </c>
      <c r="D2874" s="1" t="s">
        <v>593</v>
      </c>
      <c r="E2874" s="1" t="s">
        <v>363</v>
      </c>
      <c r="F2874" s="62" t="str">
        <f t="shared" si="554"/>
        <v>64515</v>
      </c>
      <c r="G2874" s="255">
        <v>10620012</v>
      </c>
      <c r="H2874" s="1" t="s">
        <v>386</v>
      </c>
      <c r="I2874" s="61">
        <v>31</v>
      </c>
      <c r="J2874" s="61">
        <v>3.1</v>
      </c>
      <c r="K2874" s="61">
        <v>8.1</v>
      </c>
      <c r="L2874" s="69">
        <f t="shared" si="555"/>
        <v>0.96100000000000008</v>
      </c>
      <c r="M2874" s="69">
        <f t="shared" si="556"/>
        <v>2.5110000000000001</v>
      </c>
      <c r="N2874" s="56">
        <f>INDEX(Rate_Chart!$A$1:$AK$127,MATCH(Data!J2874,Rate_Chart!$A$1:$A$127,0),MATCH(Data!K2874,Rate_Chart!$A$1:$AK$1,0))</f>
        <v>35.446125899999998</v>
      </c>
      <c r="O2874" s="57">
        <f t="shared" si="557"/>
        <v>1098.8299029</v>
      </c>
      <c r="P2874" s="58">
        <f t="shared" si="558"/>
        <v>417.01324588235298</v>
      </c>
      <c r="Q2874" s="58">
        <f t="shared" si="559"/>
        <v>278.0088305882353</v>
      </c>
      <c r="R2874" s="66">
        <f t="shared" si="560"/>
        <v>19.229523300750003</v>
      </c>
      <c r="S2874" s="64">
        <f t="shared" si="561"/>
        <v>116.25</v>
      </c>
      <c r="T2874" s="66">
        <f t="shared" si="562"/>
        <v>1234.3094262007501</v>
      </c>
      <c r="U2874" s="68">
        <f t="shared" si="563"/>
        <v>39.816433103249999</v>
      </c>
      <c r="V2874" s="68">
        <f t="shared" si="564"/>
        <v>468.42862474411766</v>
      </c>
      <c r="W2874" s="68">
        <f t="shared" si="565"/>
        <v>312.28574982941177</v>
      </c>
    </row>
    <row r="2875" spans="1:23" x14ac:dyDescent="0.25">
      <c r="A2875" s="1" t="s">
        <v>908</v>
      </c>
      <c r="B2875" s="1" t="s">
        <v>394</v>
      </c>
      <c r="C2875" s="1" t="s">
        <v>589</v>
      </c>
      <c r="D2875" s="1" t="s">
        <v>593</v>
      </c>
      <c r="E2875" s="1" t="s">
        <v>363</v>
      </c>
      <c r="F2875" s="62" t="str">
        <f t="shared" si="554"/>
        <v>64515</v>
      </c>
      <c r="G2875" s="255">
        <v>10620012</v>
      </c>
      <c r="H2875" s="1" t="s">
        <v>385</v>
      </c>
      <c r="I2875" s="61">
        <v>62</v>
      </c>
      <c r="J2875" s="61">
        <v>6.6</v>
      </c>
      <c r="K2875" s="61">
        <v>8.8000000000000007</v>
      </c>
      <c r="L2875" s="69">
        <f t="shared" si="555"/>
        <v>4.0919999999999996</v>
      </c>
      <c r="M2875" s="69">
        <f t="shared" si="556"/>
        <v>5.4560000000000004</v>
      </c>
      <c r="N2875" s="56">
        <f>INDEX(Rate_Chart!$A$1:$AK$127,MATCH(Data!J2875,Rate_Chart!$A$1:$A$127,0),MATCH(Data!K2875,Rate_Chart!$A$1:$AK$1,0))</f>
        <v>54.558900000000001</v>
      </c>
      <c r="O2875" s="57">
        <f t="shared" si="557"/>
        <v>3382.6518000000001</v>
      </c>
      <c r="P2875" s="58">
        <f t="shared" si="558"/>
        <v>437.63823529411764</v>
      </c>
      <c r="Q2875" s="58">
        <f t="shared" si="559"/>
        <v>291.75882352941176</v>
      </c>
      <c r="R2875" s="66">
        <f t="shared" si="560"/>
        <v>59.196406500000009</v>
      </c>
      <c r="S2875" s="64">
        <f t="shared" si="561"/>
        <v>232.5</v>
      </c>
      <c r="T2875" s="66">
        <f t="shared" si="562"/>
        <v>3674.3482065000003</v>
      </c>
      <c r="U2875" s="68">
        <f t="shared" si="563"/>
        <v>59.263680750000006</v>
      </c>
      <c r="V2875" s="68">
        <f t="shared" si="564"/>
        <v>475.37711831550803</v>
      </c>
      <c r="W2875" s="68">
        <f t="shared" si="565"/>
        <v>316.91807887700537</v>
      </c>
    </row>
    <row r="2876" spans="1:23" x14ac:dyDescent="0.25">
      <c r="A2876" s="1" t="s">
        <v>908</v>
      </c>
      <c r="B2876" s="1" t="s">
        <v>394</v>
      </c>
      <c r="C2876" s="1" t="s">
        <v>589</v>
      </c>
      <c r="D2876" s="1" t="s">
        <v>593</v>
      </c>
      <c r="E2876" s="1" t="s">
        <v>363</v>
      </c>
      <c r="F2876" s="62" t="str">
        <f t="shared" si="554"/>
        <v>64515</v>
      </c>
      <c r="G2876" s="255">
        <v>10620012</v>
      </c>
      <c r="H2876" s="1" t="s">
        <v>386</v>
      </c>
      <c r="I2876" s="61">
        <v>35</v>
      </c>
      <c r="J2876" s="61">
        <v>3.9</v>
      </c>
      <c r="K2876" s="61">
        <v>8.1999999999999993</v>
      </c>
      <c r="L2876" s="69">
        <f t="shared" si="555"/>
        <v>1.365</v>
      </c>
      <c r="M2876" s="69">
        <f t="shared" si="556"/>
        <v>2.87</v>
      </c>
      <c r="N2876" s="56">
        <f>INDEX(Rate_Chart!$A$1:$AK$127,MATCH(Data!J2876,Rate_Chart!$A$1:$A$127,0),MATCH(Data!K2876,Rate_Chart!$A$1:$AK$1,0))</f>
        <v>39.060139800000002</v>
      </c>
      <c r="O2876" s="57">
        <f t="shared" si="557"/>
        <v>1367.1048930000002</v>
      </c>
      <c r="P2876" s="58">
        <f t="shared" si="558"/>
        <v>417.01216868327407</v>
      </c>
      <c r="Q2876" s="58">
        <f t="shared" si="559"/>
        <v>278.00811245551603</v>
      </c>
      <c r="R2876" s="66">
        <f t="shared" si="560"/>
        <v>23.924335627500007</v>
      </c>
      <c r="S2876" s="64">
        <f t="shared" si="561"/>
        <v>131.25</v>
      </c>
      <c r="T2876" s="66">
        <f t="shared" si="562"/>
        <v>1522.2792286275003</v>
      </c>
      <c r="U2876" s="68">
        <f t="shared" si="563"/>
        <v>43.493692246500011</v>
      </c>
      <c r="V2876" s="68">
        <f t="shared" si="564"/>
        <v>464.34546882384353</v>
      </c>
      <c r="W2876" s="68">
        <f t="shared" si="565"/>
        <v>309.56364588256235</v>
      </c>
    </row>
    <row r="2877" spans="1:23" x14ac:dyDescent="0.25">
      <c r="A2877" s="1" t="s">
        <v>908</v>
      </c>
      <c r="B2877" s="1" t="s">
        <v>395</v>
      </c>
      <c r="C2877" s="1" t="s">
        <v>589</v>
      </c>
      <c r="D2877" s="1" t="s">
        <v>593</v>
      </c>
      <c r="E2877" s="1" t="s">
        <v>363</v>
      </c>
      <c r="F2877" s="62" t="str">
        <f t="shared" si="554"/>
        <v>64515</v>
      </c>
      <c r="G2877" s="255">
        <v>10620012</v>
      </c>
      <c r="H2877" s="1" t="s">
        <v>385</v>
      </c>
      <c r="I2877" s="61">
        <v>34</v>
      </c>
      <c r="J2877" s="61">
        <v>6.2</v>
      </c>
      <c r="K2877" s="61">
        <v>8.8000000000000007</v>
      </c>
      <c r="L2877" s="69">
        <f t="shared" si="555"/>
        <v>2.1080000000000001</v>
      </c>
      <c r="M2877" s="69">
        <f t="shared" si="556"/>
        <v>2.9920000000000004</v>
      </c>
      <c r="N2877" s="56">
        <f>INDEX(Rate_Chart!$A$1:$AK$127,MATCH(Data!J2877,Rate_Chart!$A$1:$A$127,0),MATCH(Data!K2877,Rate_Chart!$A$1:$AK$1,0))</f>
        <v>51.252300000000005</v>
      </c>
      <c r="O2877" s="57">
        <f t="shared" si="557"/>
        <v>1742.5782000000002</v>
      </c>
      <c r="P2877" s="58">
        <f t="shared" si="558"/>
        <v>424.74281767955802</v>
      </c>
      <c r="Q2877" s="58">
        <f t="shared" si="559"/>
        <v>283.1618784530387</v>
      </c>
      <c r="R2877" s="66">
        <f t="shared" si="560"/>
        <v>30.495118500000004</v>
      </c>
      <c r="S2877" s="64">
        <f t="shared" si="561"/>
        <v>127.5</v>
      </c>
      <c r="T2877" s="66">
        <f t="shared" si="562"/>
        <v>1900.5733185000001</v>
      </c>
      <c r="U2877" s="68">
        <f t="shared" si="563"/>
        <v>55.899215250000005</v>
      </c>
      <c r="V2877" s="68">
        <f t="shared" si="564"/>
        <v>463.25316505524864</v>
      </c>
      <c r="W2877" s="68">
        <f t="shared" si="565"/>
        <v>308.83544337016576</v>
      </c>
    </row>
    <row r="2878" spans="1:23" x14ac:dyDescent="0.25">
      <c r="A2878" s="1" t="s">
        <v>908</v>
      </c>
      <c r="B2878" s="1" t="s">
        <v>395</v>
      </c>
      <c r="C2878" s="1" t="s">
        <v>589</v>
      </c>
      <c r="D2878" s="1" t="s">
        <v>593</v>
      </c>
      <c r="E2878" s="1" t="s">
        <v>363</v>
      </c>
      <c r="F2878" s="62" t="str">
        <f t="shared" si="554"/>
        <v>64515</v>
      </c>
      <c r="G2878" s="255">
        <v>10620012</v>
      </c>
      <c r="H2878" s="1" t="s">
        <v>386</v>
      </c>
      <c r="I2878" s="61">
        <v>35</v>
      </c>
      <c r="J2878" s="61">
        <v>3.2</v>
      </c>
      <c r="K2878" s="61">
        <v>8.1</v>
      </c>
      <c r="L2878" s="69">
        <f t="shared" si="555"/>
        <v>1.1200000000000001</v>
      </c>
      <c r="M2878" s="69">
        <f t="shared" si="556"/>
        <v>2.835</v>
      </c>
      <c r="N2878" s="56">
        <f>INDEX(Rate_Chart!$A$1:$AK$127,MATCH(Data!J2878,Rate_Chart!$A$1:$A$127,0),MATCH(Data!K2878,Rate_Chart!$A$1:$AK$1,0))</f>
        <v>35.8631259</v>
      </c>
      <c r="O2878" s="57">
        <f t="shared" si="557"/>
        <v>1255.2094065000001</v>
      </c>
      <c r="P2878" s="58">
        <f t="shared" si="558"/>
        <v>417.01309186046512</v>
      </c>
      <c r="Q2878" s="58">
        <f t="shared" si="559"/>
        <v>278.00872790697673</v>
      </c>
      <c r="R2878" s="66">
        <f t="shared" si="560"/>
        <v>21.966164613750003</v>
      </c>
      <c r="S2878" s="64">
        <f t="shared" si="561"/>
        <v>131.25</v>
      </c>
      <c r="T2878" s="66">
        <f t="shared" si="562"/>
        <v>1408.42557111375</v>
      </c>
      <c r="U2878" s="68">
        <f t="shared" si="563"/>
        <v>40.24073060325</v>
      </c>
      <c r="V2878" s="68">
        <f t="shared" si="564"/>
        <v>467.91547213081401</v>
      </c>
      <c r="W2878" s="68">
        <f t="shared" si="565"/>
        <v>311.94364808720934</v>
      </c>
    </row>
    <row r="2879" spans="1:23" x14ac:dyDescent="0.25">
      <c r="A2879" s="1" t="s">
        <v>909</v>
      </c>
      <c r="B2879" s="1" t="s">
        <v>394</v>
      </c>
      <c r="C2879" s="1" t="s">
        <v>589</v>
      </c>
      <c r="D2879" s="1" t="s">
        <v>593</v>
      </c>
      <c r="E2879" s="1" t="s">
        <v>363</v>
      </c>
      <c r="F2879" s="62" t="str">
        <f t="shared" si="554"/>
        <v>64515</v>
      </c>
      <c r="G2879" s="255">
        <v>10620012</v>
      </c>
      <c r="H2879" s="1" t="s">
        <v>385</v>
      </c>
      <c r="I2879" s="61">
        <v>63</v>
      </c>
      <c r="J2879" s="61">
        <v>6.2</v>
      </c>
      <c r="K2879" s="61">
        <v>8.8000000000000007</v>
      </c>
      <c r="L2879" s="69">
        <f t="shared" si="555"/>
        <v>3.9060000000000001</v>
      </c>
      <c r="M2879" s="69">
        <f t="shared" si="556"/>
        <v>5.5440000000000005</v>
      </c>
      <c r="N2879" s="56">
        <f>INDEX(Rate_Chart!$A$1:$AK$127,MATCH(Data!J2879,Rate_Chart!$A$1:$A$127,0),MATCH(Data!K2879,Rate_Chart!$A$1:$AK$1,0))</f>
        <v>51.252300000000005</v>
      </c>
      <c r="O2879" s="57">
        <f t="shared" si="557"/>
        <v>3228.8949000000002</v>
      </c>
      <c r="P2879" s="58">
        <f t="shared" si="558"/>
        <v>424.74281767955802</v>
      </c>
      <c r="Q2879" s="58">
        <f t="shared" si="559"/>
        <v>283.1618784530387</v>
      </c>
      <c r="R2879" s="66">
        <f t="shared" si="560"/>
        <v>56.505660750000011</v>
      </c>
      <c r="S2879" s="64">
        <f t="shared" si="561"/>
        <v>236.25</v>
      </c>
      <c r="T2879" s="66">
        <f t="shared" si="562"/>
        <v>3521.6505607500003</v>
      </c>
      <c r="U2879" s="68">
        <f t="shared" si="563"/>
        <v>55.899215250000005</v>
      </c>
      <c r="V2879" s="68">
        <f t="shared" si="564"/>
        <v>463.25316505524864</v>
      </c>
      <c r="W2879" s="68">
        <f t="shared" si="565"/>
        <v>308.83544337016576</v>
      </c>
    </row>
    <row r="2880" spans="1:23" x14ac:dyDescent="0.25">
      <c r="A2880" s="1" t="s">
        <v>909</v>
      </c>
      <c r="B2880" s="1" t="s">
        <v>394</v>
      </c>
      <c r="C2880" s="1" t="s">
        <v>589</v>
      </c>
      <c r="D2880" s="1" t="s">
        <v>593</v>
      </c>
      <c r="E2880" s="1" t="s">
        <v>363</v>
      </c>
      <c r="F2880" s="62" t="str">
        <f t="shared" si="554"/>
        <v>64515</v>
      </c>
      <c r="G2880" s="255">
        <v>10620012</v>
      </c>
      <c r="H2880" s="1" t="s">
        <v>386</v>
      </c>
      <c r="I2880" s="61">
        <v>38</v>
      </c>
      <c r="J2880" s="61">
        <v>3.6</v>
      </c>
      <c r="K2880" s="61">
        <v>8.1</v>
      </c>
      <c r="L2880" s="69">
        <f t="shared" si="555"/>
        <v>1.3680000000000001</v>
      </c>
      <c r="M2880" s="69">
        <f t="shared" si="556"/>
        <v>3.0780000000000003</v>
      </c>
      <c r="N2880" s="56">
        <f>INDEX(Rate_Chart!$A$1:$AK$127,MATCH(Data!J2880,Rate_Chart!$A$1:$A$127,0),MATCH(Data!K2880,Rate_Chart!$A$1:$AK$1,0))</f>
        <v>37.531125900000006</v>
      </c>
      <c r="O2880" s="57">
        <f t="shared" si="557"/>
        <v>1426.1827842000002</v>
      </c>
      <c r="P2880" s="58">
        <f t="shared" si="558"/>
        <v>417.01251000000008</v>
      </c>
      <c r="Q2880" s="58">
        <f t="shared" si="559"/>
        <v>278.00834000000003</v>
      </c>
      <c r="R2880" s="66">
        <f t="shared" si="560"/>
        <v>24.958198723500008</v>
      </c>
      <c r="S2880" s="64">
        <f t="shared" si="561"/>
        <v>142.5</v>
      </c>
      <c r="T2880" s="66">
        <f t="shared" si="562"/>
        <v>1593.6409829235004</v>
      </c>
      <c r="U2880" s="68">
        <f t="shared" si="563"/>
        <v>41.937920603250006</v>
      </c>
      <c r="V2880" s="68">
        <f t="shared" si="564"/>
        <v>465.97689559166673</v>
      </c>
      <c r="W2880" s="68">
        <f t="shared" si="565"/>
        <v>310.6512637277778</v>
      </c>
    </row>
    <row r="2881" spans="1:23" x14ac:dyDescent="0.25">
      <c r="A2881" s="1" t="s">
        <v>909</v>
      </c>
      <c r="B2881" s="1" t="s">
        <v>395</v>
      </c>
      <c r="C2881" s="1" t="s">
        <v>589</v>
      </c>
      <c r="D2881" s="1" t="s">
        <v>593</v>
      </c>
      <c r="E2881" s="1" t="s">
        <v>363</v>
      </c>
      <c r="F2881" s="62" t="str">
        <f t="shared" si="554"/>
        <v>64515</v>
      </c>
      <c r="G2881" s="255">
        <v>10620012</v>
      </c>
      <c r="H2881" s="1" t="s">
        <v>385</v>
      </c>
      <c r="I2881" s="61">
        <v>31</v>
      </c>
      <c r="J2881" s="61">
        <v>6</v>
      </c>
      <c r="K2881" s="61">
        <v>8.8000000000000007</v>
      </c>
      <c r="L2881" s="69">
        <f t="shared" si="555"/>
        <v>1.86</v>
      </c>
      <c r="M2881" s="69">
        <f t="shared" si="556"/>
        <v>2.7280000000000002</v>
      </c>
      <c r="N2881" s="56">
        <f>INDEX(Rate_Chart!$A$1:$AK$127,MATCH(Data!J2881,Rate_Chart!$A$1:$A$127,0),MATCH(Data!K2881,Rate_Chart!$A$1:$AK$1,0))</f>
        <v>49.599000000000004</v>
      </c>
      <c r="O2881" s="57">
        <f t="shared" si="557"/>
        <v>1537.5690000000002</v>
      </c>
      <c r="P2881" s="58">
        <f t="shared" si="558"/>
        <v>417.96910112359552</v>
      </c>
      <c r="Q2881" s="58">
        <f t="shared" si="559"/>
        <v>278.64606741573033</v>
      </c>
      <c r="R2881" s="66">
        <f t="shared" si="560"/>
        <v>26.907457500000007</v>
      </c>
      <c r="S2881" s="64">
        <f t="shared" si="561"/>
        <v>116.25</v>
      </c>
      <c r="T2881" s="66">
        <f t="shared" si="562"/>
        <v>1680.7264575000002</v>
      </c>
      <c r="U2881" s="68">
        <f t="shared" si="563"/>
        <v>54.216982500000007</v>
      </c>
      <c r="V2881" s="68">
        <f t="shared" si="564"/>
        <v>456.8846839887641</v>
      </c>
      <c r="W2881" s="68">
        <f t="shared" si="565"/>
        <v>304.58978932584273</v>
      </c>
    </row>
    <row r="2882" spans="1:23" x14ac:dyDescent="0.25">
      <c r="A2882" s="1" t="s">
        <v>909</v>
      </c>
      <c r="B2882" s="1" t="s">
        <v>395</v>
      </c>
      <c r="C2882" s="1" t="s">
        <v>589</v>
      </c>
      <c r="D2882" s="1" t="s">
        <v>593</v>
      </c>
      <c r="E2882" s="1" t="s">
        <v>363</v>
      </c>
      <c r="F2882" s="62" t="str">
        <f t="shared" si="554"/>
        <v>64515</v>
      </c>
      <c r="G2882" s="255">
        <v>10620012</v>
      </c>
      <c r="H2882" s="1" t="s">
        <v>386</v>
      </c>
      <c r="I2882" s="61">
        <v>41</v>
      </c>
      <c r="J2882" s="61">
        <v>3</v>
      </c>
      <c r="K2882" s="61">
        <v>8</v>
      </c>
      <c r="L2882" s="69">
        <f t="shared" si="555"/>
        <v>1.23</v>
      </c>
      <c r="M2882" s="69">
        <f t="shared" si="556"/>
        <v>3.28</v>
      </c>
      <c r="N2882" s="56">
        <f>INDEX(Rate_Chart!$A$1:$AK$127,MATCH(Data!J2882,Rate_Chart!$A$1:$A$127,0),MATCH(Data!K2882,Rate_Chart!$A$1:$AK$1,0))</f>
        <v>34.751112000000006</v>
      </c>
      <c r="O2882" s="57">
        <f t="shared" si="557"/>
        <v>1424.7955920000002</v>
      </c>
      <c r="P2882" s="58">
        <f t="shared" si="558"/>
        <v>417.01334400000002</v>
      </c>
      <c r="Q2882" s="58">
        <f t="shared" si="559"/>
        <v>278.00889599999999</v>
      </c>
      <c r="R2882" s="66">
        <f t="shared" si="560"/>
        <v>24.933922860000006</v>
      </c>
      <c r="S2882" s="64">
        <f t="shared" si="561"/>
        <v>153.75</v>
      </c>
      <c r="T2882" s="66">
        <f t="shared" si="562"/>
        <v>1603.4795148600001</v>
      </c>
      <c r="U2882" s="68">
        <f t="shared" si="563"/>
        <v>39.109256460000005</v>
      </c>
      <c r="V2882" s="68">
        <f t="shared" si="564"/>
        <v>469.31107752000003</v>
      </c>
      <c r="W2882" s="68">
        <f t="shared" si="565"/>
        <v>312.87405168000004</v>
      </c>
    </row>
    <row r="2883" spans="1:23" x14ac:dyDescent="0.25">
      <c r="A2883" s="1" t="s">
        <v>910</v>
      </c>
      <c r="B2883" s="1" t="s">
        <v>394</v>
      </c>
      <c r="C2883" s="1" t="s">
        <v>589</v>
      </c>
      <c r="D2883" s="1" t="s">
        <v>593</v>
      </c>
      <c r="E2883" s="1" t="s">
        <v>363</v>
      </c>
      <c r="F2883" s="62" t="str">
        <f t="shared" si="554"/>
        <v>64515</v>
      </c>
      <c r="G2883" s="255">
        <v>10620012</v>
      </c>
      <c r="H2883" s="1" t="s">
        <v>385</v>
      </c>
      <c r="I2883" s="61">
        <v>60</v>
      </c>
      <c r="J2883" s="61">
        <v>6.9</v>
      </c>
      <c r="K2883" s="61">
        <v>8.8000000000000007</v>
      </c>
      <c r="L2883" s="69">
        <f t="shared" si="555"/>
        <v>4.1399999999999997</v>
      </c>
      <c r="M2883" s="69">
        <f t="shared" si="556"/>
        <v>5.28</v>
      </c>
      <c r="N2883" s="56">
        <f>INDEX(Rate_Chart!$A$1:$AK$127,MATCH(Data!J2883,Rate_Chart!$A$1:$A$127,0),MATCH(Data!K2883,Rate_Chart!$A$1:$AK$1,0))</f>
        <v>57.038850000000004</v>
      </c>
      <c r="O2883" s="57">
        <f t="shared" si="557"/>
        <v>3422.3310000000001</v>
      </c>
      <c r="P2883" s="58">
        <f t="shared" si="558"/>
        <v>446.77950391644907</v>
      </c>
      <c r="Q2883" s="58">
        <f t="shared" si="559"/>
        <v>297.85300261096603</v>
      </c>
      <c r="R2883" s="66">
        <f t="shared" si="560"/>
        <v>59.890792500000011</v>
      </c>
      <c r="S2883" s="64">
        <f t="shared" si="561"/>
        <v>225</v>
      </c>
      <c r="T2883" s="66">
        <f t="shared" si="562"/>
        <v>3707.2217925</v>
      </c>
      <c r="U2883" s="68">
        <f t="shared" si="563"/>
        <v>61.787029875000002</v>
      </c>
      <c r="V2883" s="68">
        <f t="shared" si="564"/>
        <v>483.97151338120102</v>
      </c>
      <c r="W2883" s="68">
        <f t="shared" si="565"/>
        <v>322.64767558746735</v>
      </c>
    </row>
    <row r="2884" spans="1:23" x14ac:dyDescent="0.25">
      <c r="A2884" s="1" t="s">
        <v>910</v>
      </c>
      <c r="B2884" s="1" t="s">
        <v>394</v>
      </c>
      <c r="C2884" s="1" t="s">
        <v>589</v>
      </c>
      <c r="D2884" s="1" t="s">
        <v>593</v>
      </c>
      <c r="E2884" s="1" t="s">
        <v>363</v>
      </c>
      <c r="F2884" s="62" t="str">
        <f t="shared" si="554"/>
        <v>64515</v>
      </c>
      <c r="G2884" s="255">
        <v>10620012</v>
      </c>
      <c r="H2884" s="1" t="s">
        <v>386</v>
      </c>
      <c r="I2884" s="61">
        <v>41</v>
      </c>
      <c r="J2884" s="61">
        <v>3.6</v>
      </c>
      <c r="K2884" s="61">
        <v>8.1</v>
      </c>
      <c r="L2884" s="69">
        <f t="shared" si="555"/>
        <v>1.476</v>
      </c>
      <c r="M2884" s="69">
        <f t="shared" si="556"/>
        <v>3.3209999999999997</v>
      </c>
      <c r="N2884" s="56">
        <f>INDEX(Rate_Chart!$A$1:$AK$127,MATCH(Data!J2884,Rate_Chart!$A$1:$A$127,0),MATCH(Data!K2884,Rate_Chart!$A$1:$AK$1,0))</f>
        <v>37.531125900000006</v>
      </c>
      <c r="O2884" s="57">
        <f t="shared" si="557"/>
        <v>1538.7761619000003</v>
      </c>
      <c r="P2884" s="58">
        <f t="shared" si="558"/>
        <v>417.01251000000008</v>
      </c>
      <c r="Q2884" s="58">
        <f t="shared" si="559"/>
        <v>278.00834000000003</v>
      </c>
      <c r="R2884" s="66">
        <f t="shared" si="560"/>
        <v>26.928582833250008</v>
      </c>
      <c r="S2884" s="64">
        <f t="shared" si="561"/>
        <v>153.75</v>
      </c>
      <c r="T2884" s="66">
        <f t="shared" si="562"/>
        <v>1719.4547447332502</v>
      </c>
      <c r="U2884" s="68">
        <f t="shared" si="563"/>
        <v>41.937920603250006</v>
      </c>
      <c r="V2884" s="68">
        <f t="shared" si="564"/>
        <v>465.97689559166673</v>
      </c>
      <c r="W2884" s="68">
        <f t="shared" si="565"/>
        <v>310.6512637277778</v>
      </c>
    </row>
    <row r="2885" spans="1:23" x14ac:dyDescent="0.25">
      <c r="A2885" s="1" t="s">
        <v>910</v>
      </c>
      <c r="B2885" s="1" t="s">
        <v>395</v>
      </c>
      <c r="C2885" s="1" t="s">
        <v>589</v>
      </c>
      <c r="D2885" s="1" t="s">
        <v>593</v>
      </c>
      <c r="E2885" s="1" t="s">
        <v>363</v>
      </c>
      <c r="F2885" s="62" t="str">
        <f t="shared" ref="F2885:F2948" si="566">MID(E2885,2,5)</f>
        <v>64515</v>
      </c>
      <c r="G2885" s="255">
        <v>10620012</v>
      </c>
      <c r="H2885" s="1" t="s">
        <v>385</v>
      </c>
      <c r="I2885" s="61">
        <v>33</v>
      </c>
      <c r="J2885" s="61">
        <v>6</v>
      </c>
      <c r="K2885" s="61">
        <v>8.6</v>
      </c>
      <c r="L2885" s="69">
        <f t="shared" si="555"/>
        <v>1.98</v>
      </c>
      <c r="M2885" s="69">
        <f t="shared" si="556"/>
        <v>2.8380000000000001</v>
      </c>
      <c r="N2885" s="56">
        <f>INDEX(Rate_Chart!$A$1:$AK$127,MATCH(Data!J2885,Rate_Chart!$A$1:$A$127,0),MATCH(Data!K2885,Rate_Chart!$A$1:$AK$1,0))</f>
        <v>49.097999999999999</v>
      </c>
      <c r="O2885" s="57">
        <f t="shared" si="557"/>
        <v>1620.2339999999999</v>
      </c>
      <c r="P2885" s="58">
        <f t="shared" si="558"/>
        <v>418.44886363636368</v>
      </c>
      <c r="Q2885" s="58">
        <f t="shared" si="559"/>
        <v>278.96590909090912</v>
      </c>
      <c r="R2885" s="66">
        <f t="shared" si="560"/>
        <v>28.354095000000001</v>
      </c>
      <c r="S2885" s="64">
        <f t="shared" si="561"/>
        <v>123.75</v>
      </c>
      <c r="T2885" s="66">
        <f t="shared" si="562"/>
        <v>1772.3380949999998</v>
      </c>
      <c r="U2885" s="68">
        <f t="shared" si="563"/>
        <v>53.707214999999998</v>
      </c>
      <c r="V2885" s="68">
        <f t="shared" si="564"/>
        <v>457.7319460227273</v>
      </c>
      <c r="W2885" s="68">
        <f t="shared" si="565"/>
        <v>305.15463068181822</v>
      </c>
    </row>
    <row r="2886" spans="1:23" x14ac:dyDescent="0.25">
      <c r="A2886" s="1" t="s">
        <v>910</v>
      </c>
      <c r="B2886" s="1" t="s">
        <v>395</v>
      </c>
      <c r="C2886" s="1" t="s">
        <v>589</v>
      </c>
      <c r="D2886" s="1" t="s">
        <v>593</v>
      </c>
      <c r="E2886" s="1" t="s">
        <v>363</v>
      </c>
      <c r="F2886" s="62" t="str">
        <f t="shared" si="566"/>
        <v>64515</v>
      </c>
      <c r="G2886" s="255">
        <v>10620012</v>
      </c>
      <c r="H2886" s="1" t="s">
        <v>386</v>
      </c>
      <c r="I2886" s="61">
        <v>39</v>
      </c>
      <c r="J2886" s="61">
        <v>3</v>
      </c>
      <c r="K2886" s="61">
        <v>8</v>
      </c>
      <c r="L2886" s="69">
        <f t="shared" si="555"/>
        <v>1.17</v>
      </c>
      <c r="M2886" s="69">
        <f t="shared" si="556"/>
        <v>3.12</v>
      </c>
      <c r="N2886" s="56">
        <f>INDEX(Rate_Chart!$A$1:$AK$127,MATCH(Data!J2886,Rate_Chart!$A$1:$A$127,0),MATCH(Data!K2886,Rate_Chart!$A$1:$AK$1,0))</f>
        <v>34.751112000000006</v>
      </c>
      <c r="O2886" s="57">
        <f t="shared" si="557"/>
        <v>1355.2933680000003</v>
      </c>
      <c r="P2886" s="58">
        <f t="shared" si="558"/>
        <v>417.01334400000002</v>
      </c>
      <c r="Q2886" s="58">
        <f t="shared" si="559"/>
        <v>278.00889599999999</v>
      </c>
      <c r="R2886" s="66">
        <f t="shared" si="560"/>
        <v>23.71763394000001</v>
      </c>
      <c r="S2886" s="64">
        <f t="shared" si="561"/>
        <v>146.25</v>
      </c>
      <c r="T2886" s="66">
        <f t="shared" si="562"/>
        <v>1525.2610019400004</v>
      </c>
      <c r="U2886" s="68">
        <f t="shared" si="563"/>
        <v>39.109256460000012</v>
      </c>
      <c r="V2886" s="68">
        <f t="shared" si="564"/>
        <v>469.31107752000008</v>
      </c>
      <c r="W2886" s="68">
        <f t="shared" si="565"/>
        <v>312.87405168000004</v>
      </c>
    </row>
    <row r="2887" spans="1:23" x14ac:dyDescent="0.25">
      <c r="A2887" s="1" t="s">
        <v>911</v>
      </c>
      <c r="B2887" s="1" t="s">
        <v>394</v>
      </c>
      <c r="C2887" s="1" t="s">
        <v>589</v>
      </c>
      <c r="D2887" s="1" t="s">
        <v>593</v>
      </c>
      <c r="E2887" s="1" t="s">
        <v>363</v>
      </c>
      <c r="F2887" s="62" t="str">
        <f t="shared" si="566"/>
        <v>64515</v>
      </c>
      <c r="G2887" s="255">
        <v>10620012</v>
      </c>
      <c r="H2887" s="1" t="s">
        <v>385</v>
      </c>
      <c r="I2887" s="61">
        <v>63</v>
      </c>
      <c r="J2887" s="61">
        <v>6.6</v>
      </c>
      <c r="K2887" s="61">
        <v>8.8000000000000007</v>
      </c>
      <c r="L2887" s="69">
        <f t="shared" si="555"/>
        <v>4.1579999999999995</v>
      </c>
      <c r="M2887" s="69">
        <f t="shared" si="556"/>
        <v>5.5440000000000005</v>
      </c>
      <c r="N2887" s="56">
        <f>INDEX(Rate_Chart!$A$1:$AK$127,MATCH(Data!J2887,Rate_Chart!$A$1:$A$127,0),MATCH(Data!K2887,Rate_Chart!$A$1:$AK$1,0))</f>
        <v>54.558900000000001</v>
      </c>
      <c r="O2887" s="57">
        <f t="shared" si="557"/>
        <v>3437.2107000000001</v>
      </c>
      <c r="P2887" s="58">
        <f t="shared" si="558"/>
        <v>437.63823529411764</v>
      </c>
      <c r="Q2887" s="58">
        <f t="shared" si="559"/>
        <v>291.75882352941176</v>
      </c>
      <c r="R2887" s="66">
        <f t="shared" si="560"/>
        <v>60.151187250000007</v>
      </c>
      <c r="S2887" s="64">
        <f t="shared" si="561"/>
        <v>236.25</v>
      </c>
      <c r="T2887" s="66">
        <f t="shared" si="562"/>
        <v>3733.6118872500001</v>
      </c>
      <c r="U2887" s="68">
        <f t="shared" si="563"/>
        <v>59.263680749999999</v>
      </c>
      <c r="V2887" s="68">
        <f t="shared" si="564"/>
        <v>475.37711831550797</v>
      </c>
      <c r="W2887" s="68">
        <f t="shared" si="565"/>
        <v>316.91807887700531</v>
      </c>
    </row>
    <row r="2888" spans="1:23" x14ac:dyDescent="0.25">
      <c r="A2888" s="1" t="s">
        <v>911</v>
      </c>
      <c r="B2888" s="1" t="s">
        <v>394</v>
      </c>
      <c r="C2888" s="1" t="s">
        <v>589</v>
      </c>
      <c r="D2888" s="1" t="s">
        <v>593</v>
      </c>
      <c r="E2888" s="1" t="s">
        <v>363</v>
      </c>
      <c r="F2888" s="62" t="str">
        <f t="shared" si="566"/>
        <v>64515</v>
      </c>
      <c r="G2888" s="255">
        <v>10620012</v>
      </c>
      <c r="H2888" s="1" t="s">
        <v>386</v>
      </c>
      <c r="I2888" s="61">
        <v>40</v>
      </c>
      <c r="J2888" s="61">
        <v>3.6</v>
      </c>
      <c r="K2888" s="61">
        <v>8.1</v>
      </c>
      <c r="L2888" s="69">
        <f t="shared" si="555"/>
        <v>1.44</v>
      </c>
      <c r="M2888" s="69">
        <f t="shared" si="556"/>
        <v>3.24</v>
      </c>
      <c r="N2888" s="56">
        <f>INDEX(Rate_Chart!$A$1:$AK$127,MATCH(Data!J2888,Rate_Chart!$A$1:$A$127,0),MATCH(Data!K2888,Rate_Chart!$A$1:$AK$1,0))</f>
        <v>37.531125900000006</v>
      </c>
      <c r="O2888" s="57">
        <f t="shared" si="557"/>
        <v>1501.2450360000003</v>
      </c>
      <c r="P2888" s="58">
        <f t="shared" si="558"/>
        <v>417.01251000000008</v>
      </c>
      <c r="Q2888" s="58">
        <f t="shared" si="559"/>
        <v>278.00834000000003</v>
      </c>
      <c r="R2888" s="66">
        <f t="shared" si="560"/>
        <v>26.271788130000008</v>
      </c>
      <c r="S2888" s="64">
        <f t="shared" si="561"/>
        <v>150</v>
      </c>
      <c r="T2888" s="66">
        <f t="shared" si="562"/>
        <v>1677.5168241300003</v>
      </c>
      <c r="U2888" s="68">
        <f t="shared" si="563"/>
        <v>41.937920603250006</v>
      </c>
      <c r="V2888" s="68">
        <f t="shared" si="564"/>
        <v>465.97689559166673</v>
      </c>
      <c r="W2888" s="68">
        <f t="shared" si="565"/>
        <v>310.6512637277778</v>
      </c>
    </row>
    <row r="2889" spans="1:23" x14ac:dyDescent="0.25">
      <c r="A2889" s="1" t="s">
        <v>911</v>
      </c>
      <c r="B2889" s="1" t="s">
        <v>395</v>
      </c>
      <c r="C2889" s="1" t="s">
        <v>589</v>
      </c>
      <c r="D2889" s="1" t="s">
        <v>593</v>
      </c>
      <c r="E2889" s="1" t="s">
        <v>363</v>
      </c>
      <c r="F2889" s="62" t="str">
        <f t="shared" si="566"/>
        <v>64515</v>
      </c>
      <c r="G2889" s="255">
        <v>10620012</v>
      </c>
      <c r="H2889" s="1" t="s">
        <v>386</v>
      </c>
      <c r="I2889" s="61">
        <v>35</v>
      </c>
      <c r="J2889" s="61">
        <v>4.2</v>
      </c>
      <c r="K2889" s="61">
        <v>8.1</v>
      </c>
      <c r="L2889" s="69">
        <f t="shared" si="555"/>
        <v>1.47</v>
      </c>
      <c r="M2889" s="69">
        <f t="shared" si="556"/>
        <v>2.835</v>
      </c>
      <c r="N2889" s="56">
        <f>INDEX(Rate_Chart!$A$1:$AK$127,MATCH(Data!J2889,Rate_Chart!$A$1:$A$127,0),MATCH(Data!K2889,Rate_Chart!$A$1:$AK$1,0))</f>
        <v>40.033125900000002</v>
      </c>
      <c r="O2889" s="57">
        <f t="shared" si="557"/>
        <v>1401.1594065000002</v>
      </c>
      <c r="P2889" s="58">
        <f t="shared" si="558"/>
        <v>417.01172812499999</v>
      </c>
      <c r="Q2889" s="58">
        <f t="shared" si="559"/>
        <v>278.00781875000001</v>
      </c>
      <c r="R2889" s="66">
        <f t="shared" si="560"/>
        <v>24.520289613750005</v>
      </c>
      <c r="S2889" s="64">
        <f t="shared" si="561"/>
        <v>131.25</v>
      </c>
      <c r="T2889" s="66">
        <f t="shared" si="562"/>
        <v>1556.9296961137502</v>
      </c>
      <c r="U2889" s="68">
        <f t="shared" si="563"/>
        <v>44.483705603250009</v>
      </c>
      <c r="V2889" s="68">
        <f t="shared" si="564"/>
        <v>463.37193336718758</v>
      </c>
      <c r="W2889" s="68">
        <f t="shared" si="565"/>
        <v>308.9146222447917</v>
      </c>
    </row>
    <row r="2890" spans="1:23" x14ac:dyDescent="0.25">
      <c r="A2890" s="1" t="s">
        <v>912</v>
      </c>
      <c r="B2890" s="1" t="s">
        <v>394</v>
      </c>
      <c r="C2890" s="1" t="s">
        <v>589</v>
      </c>
      <c r="D2890" s="1" t="s">
        <v>593</v>
      </c>
      <c r="E2890" s="1" t="s">
        <v>363</v>
      </c>
      <c r="F2890" s="62" t="str">
        <f t="shared" si="566"/>
        <v>64515</v>
      </c>
      <c r="G2890" s="255">
        <v>10620012</v>
      </c>
      <c r="H2890" s="1" t="s">
        <v>385</v>
      </c>
      <c r="I2890" s="61">
        <v>41</v>
      </c>
      <c r="J2890" s="61">
        <v>6.2</v>
      </c>
      <c r="K2890" s="61">
        <v>8.6</v>
      </c>
      <c r="L2890" s="69">
        <f t="shared" si="555"/>
        <v>2.5420000000000003</v>
      </c>
      <c r="M2890" s="69">
        <f t="shared" si="556"/>
        <v>3.5259999999999998</v>
      </c>
      <c r="N2890" s="56">
        <f>INDEX(Rate_Chart!$A$1:$AK$127,MATCH(Data!J2890,Rate_Chart!$A$1:$A$127,0),MATCH(Data!K2890,Rate_Chart!$A$1:$AK$1,0))</f>
        <v>50.7346</v>
      </c>
      <c r="O2890" s="57">
        <f t="shared" si="557"/>
        <v>2080.1185999999998</v>
      </c>
      <c r="P2890" s="58">
        <f t="shared" si="558"/>
        <v>425.15027932960902</v>
      </c>
      <c r="Q2890" s="58">
        <f t="shared" si="559"/>
        <v>283.4335195530727</v>
      </c>
      <c r="R2890" s="66">
        <f t="shared" si="560"/>
        <v>36.402075500000002</v>
      </c>
      <c r="S2890" s="64">
        <f t="shared" si="561"/>
        <v>153.75</v>
      </c>
      <c r="T2890" s="66">
        <f t="shared" si="562"/>
        <v>2270.2706754999999</v>
      </c>
      <c r="U2890" s="68">
        <f t="shared" si="563"/>
        <v>55.372455500000001</v>
      </c>
      <c r="V2890" s="68">
        <f t="shared" si="564"/>
        <v>464.01499022346377</v>
      </c>
      <c r="W2890" s="68">
        <f t="shared" si="565"/>
        <v>309.34332681564251</v>
      </c>
    </row>
    <row r="2891" spans="1:23" x14ac:dyDescent="0.25">
      <c r="A2891" s="1" t="s">
        <v>912</v>
      </c>
      <c r="B2891" s="1" t="s">
        <v>394</v>
      </c>
      <c r="C2891" s="1" t="s">
        <v>589</v>
      </c>
      <c r="D2891" s="1" t="s">
        <v>593</v>
      </c>
      <c r="E2891" s="1" t="s">
        <v>363</v>
      </c>
      <c r="F2891" s="62" t="str">
        <f t="shared" si="566"/>
        <v>64515</v>
      </c>
      <c r="G2891" s="255">
        <v>10620012</v>
      </c>
      <c r="H2891" s="1" t="s">
        <v>386</v>
      </c>
      <c r="I2891" s="61">
        <v>22</v>
      </c>
      <c r="J2891" s="61">
        <v>4</v>
      </c>
      <c r="K2891" s="61">
        <v>8.5</v>
      </c>
      <c r="L2891" s="69">
        <f t="shared" si="555"/>
        <v>0.88</v>
      </c>
      <c r="M2891" s="69">
        <f t="shared" si="556"/>
        <v>1.87</v>
      </c>
      <c r="N2891" s="56">
        <f>INDEX(Rate_Chart!$A$1:$AK$127,MATCH(Data!J2891,Rate_Chart!$A$1:$A$127,0),MATCH(Data!K2891,Rate_Chart!$A$1:$AK$1,0))</f>
        <v>40.311181500000004</v>
      </c>
      <c r="O2891" s="57">
        <f t="shared" si="557"/>
        <v>886.84599300000013</v>
      </c>
      <c r="P2891" s="58">
        <f t="shared" si="558"/>
        <v>417.0122224137931</v>
      </c>
      <c r="Q2891" s="58">
        <f t="shared" si="559"/>
        <v>278.00814827586208</v>
      </c>
      <c r="R2891" s="66">
        <f t="shared" si="560"/>
        <v>15.519804877500004</v>
      </c>
      <c r="S2891" s="64">
        <f t="shared" si="561"/>
        <v>82.5</v>
      </c>
      <c r="T2891" s="66">
        <f t="shared" si="562"/>
        <v>984.8657978775002</v>
      </c>
      <c r="U2891" s="68">
        <f t="shared" si="563"/>
        <v>44.766627176250012</v>
      </c>
      <c r="V2891" s="68">
        <f t="shared" si="564"/>
        <v>463.10303975431043</v>
      </c>
      <c r="W2891" s="68">
        <f t="shared" si="565"/>
        <v>308.73535983620695</v>
      </c>
    </row>
    <row r="2892" spans="1:23" x14ac:dyDescent="0.25">
      <c r="A2892" s="1" t="s">
        <v>912</v>
      </c>
      <c r="B2892" s="1" t="s">
        <v>395</v>
      </c>
      <c r="C2892" s="1" t="s">
        <v>589</v>
      </c>
      <c r="D2892" s="1" t="s">
        <v>593</v>
      </c>
      <c r="E2892" s="1" t="s">
        <v>363</v>
      </c>
      <c r="F2892" s="62" t="str">
        <f t="shared" si="566"/>
        <v>64515</v>
      </c>
      <c r="G2892" s="255">
        <v>10620012</v>
      </c>
      <c r="H2892" s="1" t="s">
        <v>385</v>
      </c>
      <c r="I2892" s="61">
        <v>41</v>
      </c>
      <c r="J2892" s="61">
        <v>6.6</v>
      </c>
      <c r="K2892" s="61">
        <v>8.8000000000000007</v>
      </c>
      <c r="L2892" s="69">
        <f t="shared" si="555"/>
        <v>2.7059999999999995</v>
      </c>
      <c r="M2892" s="69">
        <f t="shared" si="556"/>
        <v>3.6080000000000001</v>
      </c>
      <c r="N2892" s="56">
        <f>INDEX(Rate_Chart!$A$1:$AK$127,MATCH(Data!J2892,Rate_Chart!$A$1:$A$127,0),MATCH(Data!K2892,Rate_Chart!$A$1:$AK$1,0))</f>
        <v>54.558900000000001</v>
      </c>
      <c r="O2892" s="57">
        <f t="shared" si="557"/>
        <v>2236.9149000000002</v>
      </c>
      <c r="P2892" s="58">
        <f t="shared" si="558"/>
        <v>437.63823529411764</v>
      </c>
      <c r="Q2892" s="58">
        <f t="shared" si="559"/>
        <v>291.75882352941176</v>
      </c>
      <c r="R2892" s="66">
        <f t="shared" si="560"/>
        <v>39.146010750000009</v>
      </c>
      <c r="S2892" s="64">
        <f t="shared" si="561"/>
        <v>153.75</v>
      </c>
      <c r="T2892" s="66">
        <f t="shared" si="562"/>
        <v>2429.8109107500004</v>
      </c>
      <c r="U2892" s="68">
        <f t="shared" si="563"/>
        <v>59.263680750000013</v>
      </c>
      <c r="V2892" s="68">
        <f t="shared" si="564"/>
        <v>475.37711831550808</v>
      </c>
      <c r="W2892" s="68">
        <f t="shared" si="565"/>
        <v>316.91807887700537</v>
      </c>
    </row>
    <row r="2893" spans="1:23" x14ac:dyDescent="0.25">
      <c r="A2893" s="1" t="s">
        <v>912</v>
      </c>
      <c r="B2893" s="1" t="s">
        <v>395</v>
      </c>
      <c r="C2893" s="1" t="s">
        <v>589</v>
      </c>
      <c r="D2893" s="1" t="s">
        <v>593</v>
      </c>
      <c r="E2893" s="1" t="s">
        <v>363</v>
      </c>
      <c r="F2893" s="62" t="str">
        <f t="shared" si="566"/>
        <v>64515</v>
      </c>
      <c r="G2893" s="255">
        <v>10620012</v>
      </c>
      <c r="H2893" s="1" t="s">
        <v>386</v>
      </c>
      <c r="I2893" s="61">
        <v>41</v>
      </c>
      <c r="J2893" s="61">
        <v>3.3</v>
      </c>
      <c r="K2893" s="61">
        <v>8.1</v>
      </c>
      <c r="L2893" s="69">
        <f t="shared" si="555"/>
        <v>1.3529999999999998</v>
      </c>
      <c r="M2893" s="69">
        <f t="shared" si="556"/>
        <v>3.3209999999999997</v>
      </c>
      <c r="N2893" s="56">
        <f>INDEX(Rate_Chart!$A$1:$AK$127,MATCH(Data!J2893,Rate_Chart!$A$1:$A$127,0),MATCH(Data!K2893,Rate_Chart!$A$1:$AK$1,0))</f>
        <v>36.280125900000002</v>
      </c>
      <c r="O2893" s="57">
        <f t="shared" si="557"/>
        <v>1487.4851619000001</v>
      </c>
      <c r="P2893" s="58">
        <f t="shared" si="558"/>
        <v>417.0129413793104</v>
      </c>
      <c r="Q2893" s="58">
        <f t="shared" si="559"/>
        <v>278.00862758620696</v>
      </c>
      <c r="R2893" s="66">
        <f t="shared" si="560"/>
        <v>26.030990333250003</v>
      </c>
      <c r="S2893" s="64">
        <f t="shared" si="561"/>
        <v>153.75</v>
      </c>
      <c r="T2893" s="66">
        <f t="shared" si="562"/>
        <v>1667.2661522332501</v>
      </c>
      <c r="U2893" s="68">
        <f t="shared" si="563"/>
        <v>40.665028103250002</v>
      </c>
      <c r="V2893" s="68">
        <f t="shared" si="564"/>
        <v>467.4141161293104</v>
      </c>
      <c r="W2893" s="68">
        <f t="shared" si="565"/>
        <v>311.6094107528736</v>
      </c>
    </row>
    <row r="2894" spans="1:23" x14ac:dyDescent="0.25">
      <c r="A2894" s="1" t="s">
        <v>913</v>
      </c>
      <c r="B2894" s="1" t="s">
        <v>394</v>
      </c>
      <c r="C2894" s="1" t="s">
        <v>589</v>
      </c>
      <c r="D2894" s="1" t="s">
        <v>593</v>
      </c>
      <c r="E2894" s="1" t="s">
        <v>363</v>
      </c>
      <c r="F2894" s="62" t="str">
        <f t="shared" si="566"/>
        <v>64515</v>
      </c>
      <c r="G2894" s="255">
        <v>10620012</v>
      </c>
      <c r="H2894" s="1" t="s">
        <v>385</v>
      </c>
      <c r="I2894" s="61">
        <v>61</v>
      </c>
      <c r="J2894" s="61">
        <v>6.3</v>
      </c>
      <c r="K2894" s="61">
        <v>8.6</v>
      </c>
      <c r="L2894" s="69">
        <f t="shared" si="555"/>
        <v>3.843</v>
      </c>
      <c r="M2894" s="69">
        <f t="shared" si="556"/>
        <v>5.2460000000000004</v>
      </c>
      <c r="N2894" s="56">
        <f>INDEX(Rate_Chart!$A$1:$AK$127,MATCH(Data!J2894,Rate_Chart!$A$1:$A$127,0),MATCH(Data!K2894,Rate_Chart!$A$1:$AK$1,0))</f>
        <v>51.552899999999994</v>
      </c>
      <c r="O2894" s="57">
        <f t="shared" si="557"/>
        <v>3144.7268999999997</v>
      </c>
      <c r="P2894" s="58">
        <f t="shared" si="558"/>
        <v>428.41745152354571</v>
      </c>
      <c r="Q2894" s="58">
        <f t="shared" si="559"/>
        <v>285.61163434903045</v>
      </c>
      <c r="R2894" s="66">
        <f t="shared" si="560"/>
        <v>55.032720749999996</v>
      </c>
      <c r="S2894" s="64">
        <f t="shared" si="561"/>
        <v>228.75</v>
      </c>
      <c r="T2894" s="66">
        <f t="shared" si="562"/>
        <v>3428.5096207499996</v>
      </c>
      <c r="U2894" s="68">
        <f t="shared" si="563"/>
        <v>56.205075749999992</v>
      </c>
      <c r="V2894" s="68">
        <f t="shared" si="564"/>
        <v>467.07819182825483</v>
      </c>
      <c r="W2894" s="68">
        <f t="shared" si="565"/>
        <v>311.38546121883655</v>
      </c>
    </row>
    <row r="2895" spans="1:23" x14ac:dyDescent="0.25">
      <c r="A2895" s="1" t="s">
        <v>913</v>
      </c>
      <c r="B2895" s="1" t="s">
        <v>394</v>
      </c>
      <c r="C2895" s="1" t="s">
        <v>589</v>
      </c>
      <c r="D2895" s="1" t="s">
        <v>593</v>
      </c>
      <c r="E2895" s="1" t="s">
        <v>363</v>
      </c>
      <c r="F2895" s="62" t="str">
        <f t="shared" si="566"/>
        <v>64515</v>
      </c>
      <c r="G2895" s="255">
        <v>10620012</v>
      </c>
      <c r="H2895" s="1" t="s">
        <v>386</v>
      </c>
      <c r="I2895" s="61">
        <v>39</v>
      </c>
      <c r="J2895" s="61">
        <v>3.5</v>
      </c>
      <c r="K2895" s="61">
        <v>8.1</v>
      </c>
      <c r="L2895" s="69">
        <f t="shared" ref="L2895:L2958" si="567">J2895*I2895/100</f>
        <v>1.365</v>
      </c>
      <c r="M2895" s="69">
        <f t="shared" ref="M2895:M2958" si="568">K2895*I2895/100</f>
        <v>3.1589999999999998</v>
      </c>
      <c r="N2895" s="56">
        <f>INDEX(Rate_Chart!$A$1:$AK$127,MATCH(Data!J2895,Rate_Chart!$A$1:$A$127,0),MATCH(Data!K2895,Rate_Chart!$A$1:$AK$1,0))</f>
        <v>37.114125900000005</v>
      </c>
      <c r="O2895" s="57">
        <f t="shared" ref="O2895:O2958" si="569">N2895*I2895</f>
        <v>1447.4509101000001</v>
      </c>
      <c r="P2895" s="58">
        <f t="shared" ref="P2895:P2958" si="570">N2895/(J2895%+K2895%*2/3)</f>
        <v>417.01265056179784</v>
      </c>
      <c r="Q2895" s="58">
        <f t="shared" ref="Q2895:Q2958" si="571">P2895*2/3</f>
        <v>278.00843370786521</v>
      </c>
      <c r="R2895" s="66">
        <f t="shared" ref="R2895:R2958" si="572">O2895*1.75%</f>
        <v>25.330390926750002</v>
      </c>
      <c r="S2895" s="64">
        <f t="shared" ref="S2895:S2958" si="573">I2895*3.75</f>
        <v>146.25</v>
      </c>
      <c r="T2895" s="66">
        <f t="shared" ref="T2895:T2958" si="574">R2895+S2895+O2895</f>
        <v>1619.03130102675</v>
      </c>
      <c r="U2895" s="68">
        <f t="shared" ref="U2895:U2958" si="575">T2895/I2895</f>
        <v>41.513623103249998</v>
      </c>
      <c r="V2895" s="68">
        <f t="shared" ref="V2895:V2958" si="576">U2895/(J2895%+K2895%*2/3)</f>
        <v>466.44520340730338</v>
      </c>
      <c r="W2895" s="68">
        <f t="shared" ref="W2895:W2958" si="577">V2895*2/3</f>
        <v>310.96346893820225</v>
      </c>
    </row>
    <row r="2896" spans="1:23" x14ac:dyDescent="0.25">
      <c r="A2896" s="1" t="s">
        <v>913</v>
      </c>
      <c r="B2896" s="1" t="s">
        <v>395</v>
      </c>
      <c r="C2896" s="1" t="s">
        <v>589</v>
      </c>
      <c r="D2896" s="1" t="s">
        <v>593</v>
      </c>
      <c r="E2896" s="1" t="s">
        <v>363</v>
      </c>
      <c r="F2896" s="62" t="str">
        <f t="shared" si="566"/>
        <v>64515</v>
      </c>
      <c r="G2896" s="255">
        <v>10620012</v>
      </c>
      <c r="H2896" s="1" t="s">
        <v>385</v>
      </c>
      <c r="I2896" s="61">
        <v>34</v>
      </c>
      <c r="J2896" s="61">
        <v>6.3</v>
      </c>
      <c r="K2896" s="61">
        <v>8.8000000000000007</v>
      </c>
      <c r="L2896" s="69">
        <f t="shared" si="567"/>
        <v>2.1419999999999999</v>
      </c>
      <c r="M2896" s="69">
        <f t="shared" si="568"/>
        <v>2.9920000000000004</v>
      </c>
      <c r="N2896" s="56">
        <f>INDEX(Rate_Chart!$A$1:$AK$127,MATCH(Data!J2896,Rate_Chart!$A$1:$A$127,0),MATCH(Data!K2896,Rate_Chart!$A$1:$AK$1,0))</f>
        <v>52.078949999999999</v>
      </c>
      <c r="O2896" s="57">
        <f t="shared" si="569"/>
        <v>1770.6842999999999</v>
      </c>
      <c r="P2896" s="58">
        <f t="shared" si="570"/>
        <v>428.04616438356163</v>
      </c>
      <c r="Q2896" s="58">
        <f t="shared" si="571"/>
        <v>285.36410958904111</v>
      </c>
      <c r="R2896" s="66">
        <f t="shared" si="572"/>
        <v>30.98697525</v>
      </c>
      <c r="S2896" s="64">
        <f t="shared" si="573"/>
        <v>127.5</v>
      </c>
      <c r="T2896" s="66">
        <f t="shared" si="574"/>
        <v>1929.1712752499998</v>
      </c>
      <c r="U2896" s="68">
        <f t="shared" si="575"/>
        <v>56.740331624999996</v>
      </c>
      <c r="V2896" s="68">
        <f t="shared" si="576"/>
        <v>466.35889006849311</v>
      </c>
      <c r="W2896" s="68">
        <f t="shared" si="577"/>
        <v>310.90592671232872</v>
      </c>
    </row>
    <row r="2897" spans="1:23" x14ac:dyDescent="0.25">
      <c r="A2897" s="1" t="s">
        <v>913</v>
      </c>
      <c r="B2897" s="1" t="s">
        <v>395</v>
      </c>
      <c r="C2897" s="1" t="s">
        <v>589</v>
      </c>
      <c r="D2897" s="1" t="s">
        <v>593</v>
      </c>
      <c r="E2897" s="1" t="s">
        <v>363</v>
      </c>
      <c r="F2897" s="62" t="str">
        <f t="shared" si="566"/>
        <v>64515</v>
      </c>
      <c r="G2897" s="255">
        <v>10620012</v>
      </c>
      <c r="H2897" s="1" t="s">
        <v>386</v>
      </c>
      <c r="I2897" s="61">
        <v>41</v>
      </c>
      <c r="J2897" s="61">
        <v>3.3</v>
      </c>
      <c r="K2897" s="61">
        <v>8</v>
      </c>
      <c r="L2897" s="69">
        <f t="shared" si="567"/>
        <v>1.3529999999999998</v>
      </c>
      <c r="M2897" s="69">
        <f t="shared" si="568"/>
        <v>3.28</v>
      </c>
      <c r="N2897" s="56">
        <f>INDEX(Rate_Chart!$A$1:$AK$127,MATCH(Data!J2897,Rate_Chart!$A$1:$A$127,0),MATCH(Data!K2897,Rate_Chart!$A$1:$AK$1,0))</f>
        <v>36.002112000000004</v>
      </c>
      <c r="O2897" s="57">
        <f t="shared" si="569"/>
        <v>1476.0865920000001</v>
      </c>
      <c r="P2897" s="58">
        <f t="shared" si="570"/>
        <v>417.01288030888031</v>
      </c>
      <c r="Q2897" s="58">
        <f t="shared" si="571"/>
        <v>278.00858687258687</v>
      </c>
      <c r="R2897" s="66">
        <f t="shared" si="572"/>
        <v>25.831515360000004</v>
      </c>
      <c r="S2897" s="64">
        <f t="shared" si="573"/>
        <v>153.75</v>
      </c>
      <c r="T2897" s="66">
        <f t="shared" si="574"/>
        <v>1655.66810736</v>
      </c>
      <c r="U2897" s="68">
        <f t="shared" si="575"/>
        <v>40.382148960000002</v>
      </c>
      <c r="V2897" s="68">
        <f t="shared" si="576"/>
        <v>467.74689915057911</v>
      </c>
      <c r="W2897" s="68">
        <f t="shared" si="577"/>
        <v>311.83126610038607</v>
      </c>
    </row>
    <row r="2898" spans="1:23" x14ac:dyDescent="0.25">
      <c r="A2898" s="1" t="s">
        <v>914</v>
      </c>
      <c r="B2898" s="1" t="s">
        <v>394</v>
      </c>
      <c r="C2898" s="1" t="s">
        <v>589</v>
      </c>
      <c r="D2898" s="1" t="s">
        <v>593</v>
      </c>
      <c r="E2898" s="1" t="s">
        <v>363</v>
      </c>
      <c r="F2898" s="62" t="str">
        <f t="shared" si="566"/>
        <v>64515</v>
      </c>
      <c r="G2898" s="255">
        <v>10620012</v>
      </c>
      <c r="H2898" s="1" t="s">
        <v>385</v>
      </c>
      <c r="I2898" s="61">
        <v>59</v>
      </c>
      <c r="J2898" s="61">
        <v>6.7</v>
      </c>
      <c r="K2898" s="61">
        <v>8.8000000000000007</v>
      </c>
      <c r="L2898" s="69">
        <f t="shared" si="567"/>
        <v>3.9530000000000003</v>
      </c>
      <c r="M2898" s="69">
        <f t="shared" si="568"/>
        <v>5.1920000000000002</v>
      </c>
      <c r="N2898" s="56">
        <f>INDEX(Rate_Chart!$A$1:$AK$127,MATCH(Data!J2898,Rate_Chart!$A$1:$A$127,0),MATCH(Data!K2898,Rate_Chart!$A$1:$AK$1,0))</f>
        <v>55.385550000000002</v>
      </c>
      <c r="O2898" s="57">
        <f t="shared" si="569"/>
        <v>3267.7474500000003</v>
      </c>
      <c r="P2898" s="58">
        <f t="shared" si="570"/>
        <v>440.73381962864721</v>
      </c>
      <c r="Q2898" s="58">
        <f t="shared" si="571"/>
        <v>293.82254641909816</v>
      </c>
      <c r="R2898" s="66">
        <f t="shared" si="572"/>
        <v>57.185580375000008</v>
      </c>
      <c r="S2898" s="64">
        <f t="shared" si="573"/>
        <v>221.25</v>
      </c>
      <c r="T2898" s="66">
        <f t="shared" si="574"/>
        <v>3546.1830303750003</v>
      </c>
      <c r="U2898" s="68">
        <f t="shared" si="575"/>
        <v>60.104797125000005</v>
      </c>
      <c r="V2898" s="68">
        <f t="shared" si="576"/>
        <v>478.28751027851456</v>
      </c>
      <c r="W2898" s="68">
        <f t="shared" si="577"/>
        <v>318.85834018567635</v>
      </c>
    </row>
    <row r="2899" spans="1:23" x14ac:dyDescent="0.25">
      <c r="A2899" s="1" t="s">
        <v>914</v>
      </c>
      <c r="B2899" s="1" t="s">
        <v>394</v>
      </c>
      <c r="C2899" s="1" t="s">
        <v>589</v>
      </c>
      <c r="D2899" s="1" t="s">
        <v>593</v>
      </c>
      <c r="E2899" s="1" t="s">
        <v>363</v>
      </c>
      <c r="F2899" s="62" t="str">
        <f t="shared" si="566"/>
        <v>64515</v>
      </c>
      <c r="G2899" s="255">
        <v>10620012</v>
      </c>
      <c r="H2899" s="1" t="s">
        <v>386</v>
      </c>
      <c r="I2899" s="61">
        <v>39</v>
      </c>
      <c r="J2899" s="61">
        <v>7.1</v>
      </c>
      <c r="K2899" s="61">
        <v>9</v>
      </c>
      <c r="L2899" s="69">
        <f t="shared" si="567"/>
        <v>2.7689999999999997</v>
      </c>
      <c r="M2899" s="69">
        <f t="shared" si="568"/>
        <v>3.51</v>
      </c>
      <c r="N2899" s="56">
        <f>INDEX(Rate_Chart!$A$1:$AK$127,MATCH(Data!J2899,Rate_Chart!$A$1:$A$127,0),MATCH(Data!K2899,Rate_Chart!$A$1:$AK$1,0))</f>
        <v>59.284999999999997</v>
      </c>
      <c r="O2899" s="57">
        <f t="shared" si="569"/>
        <v>2312.1149999999998</v>
      </c>
      <c r="P2899" s="58">
        <f t="shared" si="570"/>
        <v>452.55725190839689</v>
      </c>
      <c r="Q2899" s="58">
        <f t="shared" si="571"/>
        <v>301.70483460559791</v>
      </c>
      <c r="R2899" s="66">
        <f t="shared" si="572"/>
        <v>40.4620125</v>
      </c>
      <c r="S2899" s="64">
        <f t="shared" si="573"/>
        <v>146.25</v>
      </c>
      <c r="T2899" s="66">
        <f t="shared" si="574"/>
        <v>2498.8270124999999</v>
      </c>
      <c r="U2899" s="68">
        <f t="shared" si="575"/>
        <v>64.072487499999994</v>
      </c>
      <c r="V2899" s="68">
        <f t="shared" si="576"/>
        <v>489.10295801526712</v>
      </c>
      <c r="W2899" s="68">
        <f t="shared" si="577"/>
        <v>326.06863867684473</v>
      </c>
    </row>
    <row r="2900" spans="1:23" x14ac:dyDescent="0.25">
      <c r="A2900" s="1" t="s">
        <v>914</v>
      </c>
      <c r="B2900" s="1" t="s">
        <v>395</v>
      </c>
      <c r="C2900" s="1" t="s">
        <v>589</v>
      </c>
      <c r="D2900" s="1" t="s">
        <v>593</v>
      </c>
      <c r="E2900" s="1" t="s">
        <v>363</v>
      </c>
      <c r="F2900" s="62" t="str">
        <f t="shared" si="566"/>
        <v>64515</v>
      </c>
      <c r="G2900" s="255">
        <v>10620012</v>
      </c>
      <c r="H2900" s="1" t="s">
        <v>385</v>
      </c>
      <c r="I2900" s="61">
        <v>32</v>
      </c>
      <c r="J2900" s="61">
        <v>6.3</v>
      </c>
      <c r="K2900" s="61">
        <v>8.8000000000000007</v>
      </c>
      <c r="L2900" s="69">
        <f t="shared" si="567"/>
        <v>2.016</v>
      </c>
      <c r="M2900" s="69">
        <f t="shared" si="568"/>
        <v>2.8160000000000003</v>
      </c>
      <c r="N2900" s="56">
        <f>INDEX(Rate_Chart!$A$1:$AK$127,MATCH(Data!J2900,Rate_Chart!$A$1:$A$127,0),MATCH(Data!K2900,Rate_Chart!$A$1:$AK$1,0))</f>
        <v>52.078949999999999</v>
      </c>
      <c r="O2900" s="57">
        <f t="shared" si="569"/>
        <v>1666.5264</v>
      </c>
      <c r="P2900" s="58">
        <f t="shared" si="570"/>
        <v>428.04616438356163</v>
      </c>
      <c r="Q2900" s="58">
        <f t="shared" si="571"/>
        <v>285.36410958904111</v>
      </c>
      <c r="R2900" s="66">
        <f t="shared" si="572"/>
        <v>29.164212000000003</v>
      </c>
      <c r="S2900" s="64">
        <f t="shared" si="573"/>
        <v>120</v>
      </c>
      <c r="T2900" s="66">
        <f t="shared" si="574"/>
        <v>1815.6906119999999</v>
      </c>
      <c r="U2900" s="68">
        <f t="shared" si="575"/>
        <v>56.740331624999996</v>
      </c>
      <c r="V2900" s="68">
        <f t="shared" si="576"/>
        <v>466.35889006849311</v>
      </c>
      <c r="W2900" s="68">
        <f t="shared" si="577"/>
        <v>310.90592671232872</v>
      </c>
    </row>
    <row r="2901" spans="1:23" x14ac:dyDescent="0.25">
      <c r="A2901" s="1" t="s">
        <v>914</v>
      </c>
      <c r="B2901" s="1" t="s">
        <v>395</v>
      </c>
      <c r="C2901" s="1" t="s">
        <v>589</v>
      </c>
      <c r="D2901" s="1" t="s">
        <v>593</v>
      </c>
      <c r="E2901" s="1" t="s">
        <v>363</v>
      </c>
      <c r="F2901" s="62" t="str">
        <f t="shared" si="566"/>
        <v>64515</v>
      </c>
      <c r="G2901" s="255">
        <v>10620012</v>
      </c>
      <c r="H2901" s="1" t="s">
        <v>386</v>
      </c>
      <c r="I2901" s="61">
        <v>41</v>
      </c>
      <c r="J2901" s="61">
        <v>3</v>
      </c>
      <c r="K2901" s="61">
        <v>8</v>
      </c>
      <c r="L2901" s="69">
        <f t="shared" si="567"/>
        <v>1.23</v>
      </c>
      <c r="M2901" s="69">
        <f t="shared" si="568"/>
        <v>3.28</v>
      </c>
      <c r="N2901" s="56">
        <f>INDEX(Rate_Chart!$A$1:$AK$127,MATCH(Data!J2901,Rate_Chart!$A$1:$A$127,0),MATCH(Data!K2901,Rate_Chart!$A$1:$AK$1,0))</f>
        <v>34.751112000000006</v>
      </c>
      <c r="O2901" s="57">
        <f t="shared" si="569"/>
        <v>1424.7955920000002</v>
      </c>
      <c r="P2901" s="58">
        <f t="shared" si="570"/>
        <v>417.01334400000002</v>
      </c>
      <c r="Q2901" s="58">
        <f t="shared" si="571"/>
        <v>278.00889599999999</v>
      </c>
      <c r="R2901" s="66">
        <f t="shared" si="572"/>
        <v>24.933922860000006</v>
      </c>
      <c r="S2901" s="64">
        <f t="shared" si="573"/>
        <v>153.75</v>
      </c>
      <c r="T2901" s="66">
        <f t="shared" si="574"/>
        <v>1603.4795148600001</v>
      </c>
      <c r="U2901" s="68">
        <f t="shared" si="575"/>
        <v>39.109256460000005</v>
      </c>
      <c r="V2901" s="68">
        <f t="shared" si="576"/>
        <v>469.31107752000003</v>
      </c>
      <c r="W2901" s="68">
        <f t="shared" si="577"/>
        <v>312.87405168000004</v>
      </c>
    </row>
    <row r="2902" spans="1:23" x14ac:dyDescent="0.25">
      <c r="A2902" s="1" t="s">
        <v>915</v>
      </c>
      <c r="B2902" s="1" t="s">
        <v>394</v>
      </c>
      <c r="C2902" s="1" t="s">
        <v>589</v>
      </c>
      <c r="D2902" s="1" t="s">
        <v>593</v>
      </c>
      <c r="E2902" s="1" t="s">
        <v>363</v>
      </c>
      <c r="F2902" s="62" t="str">
        <f t="shared" si="566"/>
        <v>64515</v>
      </c>
      <c r="G2902" s="255">
        <v>10620012</v>
      </c>
      <c r="H2902" s="1" t="s">
        <v>385</v>
      </c>
      <c r="I2902" s="61">
        <v>37</v>
      </c>
      <c r="J2902" s="61">
        <v>7.2</v>
      </c>
      <c r="K2902" s="61">
        <v>8.8000000000000007</v>
      </c>
      <c r="L2902" s="69">
        <f t="shared" si="567"/>
        <v>2.6640000000000001</v>
      </c>
      <c r="M2902" s="69">
        <f t="shared" si="568"/>
        <v>3.2560000000000002</v>
      </c>
      <c r="N2902" s="56">
        <f>INDEX(Rate_Chart!$A$1:$AK$127,MATCH(Data!J2902,Rate_Chart!$A$1:$A$127,0),MATCH(Data!K2902,Rate_Chart!$A$1:$AK$1,0))</f>
        <v>59.518800000000006</v>
      </c>
      <c r="O2902" s="57">
        <f t="shared" si="569"/>
        <v>2202.1956</v>
      </c>
      <c r="P2902" s="58">
        <f t="shared" si="570"/>
        <v>455.50102040816324</v>
      </c>
      <c r="Q2902" s="58">
        <f t="shared" si="571"/>
        <v>303.66734693877549</v>
      </c>
      <c r="R2902" s="66">
        <f t="shared" si="572"/>
        <v>38.538423000000002</v>
      </c>
      <c r="S2902" s="64">
        <f t="shared" si="573"/>
        <v>138.75</v>
      </c>
      <c r="T2902" s="66">
        <f t="shared" si="574"/>
        <v>2379.484023</v>
      </c>
      <c r="U2902" s="68">
        <f t="shared" si="575"/>
        <v>64.310378999999998</v>
      </c>
      <c r="V2902" s="68">
        <f t="shared" si="576"/>
        <v>492.17126785714277</v>
      </c>
      <c r="W2902" s="68">
        <f t="shared" si="577"/>
        <v>328.11417857142851</v>
      </c>
    </row>
    <row r="2903" spans="1:23" x14ac:dyDescent="0.25">
      <c r="A2903" s="1" t="s">
        <v>915</v>
      </c>
      <c r="B2903" s="1" t="s">
        <v>394</v>
      </c>
      <c r="C2903" s="1" t="s">
        <v>589</v>
      </c>
      <c r="D2903" s="1" t="s">
        <v>593</v>
      </c>
      <c r="E2903" s="1" t="s">
        <v>363</v>
      </c>
      <c r="F2903" s="62" t="str">
        <f t="shared" si="566"/>
        <v>64515</v>
      </c>
      <c r="G2903" s="255">
        <v>10620012</v>
      </c>
      <c r="H2903" s="1" t="s">
        <v>386</v>
      </c>
      <c r="I2903" s="61">
        <v>25</v>
      </c>
      <c r="J2903" s="61">
        <v>3.5</v>
      </c>
      <c r="K2903" s="61">
        <v>8.1</v>
      </c>
      <c r="L2903" s="69">
        <f t="shared" si="567"/>
        <v>0.875</v>
      </c>
      <c r="M2903" s="69">
        <f t="shared" si="568"/>
        <v>2.0249999999999999</v>
      </c>
      <c r="N2903" s="56">
        <f>INDEX(Rate_Chart!$A$1:$AK$127,MATCH(Data!J2903,Rate_Chart!$A$1:$A$127,0),MATCH(Data!K2903,Rate_Chart!$A$1:$AK$1,0))</f>
        <v>37.114125900000005</v>
      </c>
      <c r="O2903" s="57">
        <f t="shared" si="569"/>
        <v>927.85314750000009</v>
      </c>
      <c r="P2903" s="58">
        <f t="shared" si="570"/>
        <v>417.01265056179784</v>
      </c>
      <c r="Q2903" s="58">
        <f t="shared" si="571"/>
        <v>278.00843370786521</v>
      </c>
      <c r="R2903" s="66">
        <f t="shared" si="572"/>
        <v>16.237430081250004</v>
      </c>
      <c r="S2903" s="64">
        <f t="shared" si="573"/>
        <v>93.75</v>
      </c>
      <c r="T2903" s="66">
        <f t="shared" si="574"/>
        <v>1037.84057758125</v>
      </c>
      <c r="U2903" s="68">
        <f t="shared" si="575"/>
        <v>41.513623103250005</v>
      </c>
      <c r="V2903" s="68">
        <f t="shared" si="576"/>
        <v>466.44520340730344</v>
      </c>
      <c r="W2903" s="68">
        <f t="shared" si="577"/>
        <v>310.96346893820231</v>
      </c>
    </row>
    <row r="2904" spans="1:23" x14ac:dyDescent="0.25">
      <c r="A2904" s="1" t="s">
        <v>915</v>
      </c>
      <c r="B2904" s="1" t="s">
        <v>395</v>
      </c>
      <c r="C2904" s="1" t="s">
        <v>589</v>
      </c>
      <c r="D2904" s="1" t="s">
        <v>593</v>
      </c>
      <c r="E2904" s="1" t="s">
        <v>363</v>
      </c>
      <c r="F2904" s="62" t="str">
        <f t="shared" si="566"/>
        <v>64515</v>
      </c>
      <c r="G2904" s="255">
        <v>10620012</v>
      </c>
      <c r="H2904" s="1" t="s">
        <v>385</v>
      </c>
      <c r="I2904" s="61">
        <v>32</v>
      </c>
      <c r="J2904" s="61">
        <v>6</v>
      </c>
      <c r="K2904" s="61">
        <v>8.8000000000000007</v>
      </c>
      <c r="L2904" s="69">
        <f t="shared" si="567"/>
        <v>1.92</v>
      </c>
      <c r="M2904" s="69">
        <f t="shared" si="568"/>
        <v>2.8160000000000003</v>
      </c>
      <c r="N2904" s="56">
        <f>INDEX(Rate_Chart!$A$1:$AK$127,MATCH(Data!J2904,Rate_Chart!$A$1:$A$127,0),MATCH(Data!K2904,Rate_Chart!$A$1:$AK$1,0))</f>
        <v>49.599000000000004</v>
      </c>
      <c r="O2904" s="57">
        <f t="shared" si="569"/>
        <v>1587.1680000000001</v>
      </c>
      <c r="P2904" s="58">
        <f t="shared" si="570"/>
        <v>417.96910112359552</v>
      </c>
      <c r="Q2904" s="58">
        <f t="shared" si="571"/>
        <v>278.64606741573033</v>
      </c>
      <c r="R2904" s="66">
        <f t="shared" si="572"/>
        <v>27.775440000000003</v>
      </c>
      <c r="S2904" s="64">
        <f t="shared" si="573"/>
        <v>120</v>
      </c>
      <c r="T2904" s="66">
        <f t="shared" si="574"/>
        <v>1734.94344</v>
      </c>
      <c r="U2904" s="68">
        <f t="shared" si="575"/>
        <v>54.2169825</v>
      </c>
      <c r="V2904" s="68">
        <f t="shared" si="576"/>
        <v>456.88468398876404</v>
      </c>
      <c r="W2904" s="68">
        <f t="shared" si="577"/>
        <v>304.58978932584267</v>
      </c>
    </row>
    <row r="2905" spans="1:23" x14ac:dyDescent="0.25">
      <c r="A2905" s="1" t="s">
        <v>915</v>
      </c>
      <c r="B2905" s="1" t="s">
        <v>395</v>
      </c>
      <c r="C2905" s="1" t="s">
        <v>589</v>
      </c>
      <c r="D2905" s="1" t="s">
        <v>593</v>
      </c>
      <c r="E2905" s="1" t="s">
        <v>363</v>
      </c>
      <c r="F2905" s="62" t="str">
        <f t="shared" si="566"/>
        <v>64515</v>
      </c>
      <c r="G2905" s="255">
        <v>10620012</v>
      </c>
      <c r="H2905" s="1" t="s">
        <v>386</v>
      </c>
      <c r="I2905" s="61">
        <v>40</v>
      </c>
      <c r="J2905" s="61">
        <v>3</v>
      </c>
      <c r="K2905" s="61">
        <v>8</v>
      </c>
      <c r="L2905" s="69">
        <f t="shared" si="567"/>
        <v>1.2</v>
      </c>
      <c r="M2905" s="69">
        <f t="shared" si="568"/>
        <v>3.2</v>
      </c>
      <c r="N2905" s="56">
        <f>INDEX(Rate_Chart!$A$1:$AK$127,MATCH(Data!J2905,Rate_Chart!$A$1:$A$127,0),MATCH(Data!K2905,Rate_Chart!$A$1:$AK$1,0))</f>
        <v>34.751112000000006</v>
      </c>
      <c r="O2905" s="57">
        <f t="shared" si="569"/>
        <v>1390.0444800000002</v>
      </c>
      <c r="P2905" s="58">
        <f t="shared" si="570"/>
        <v>417.01334400000002</v>
      </c>
      <c r="Q2905" s="58">
        <f t="shared" si="571"/>
        <v>278.00889599999999</v>
      </c>
      <c r="R2905" s="66">
        <f t="shared" si="572"/>
        <v>24.325778400000008</v>
      </c>
      <c r="S2905" s="64">
        <f t="shared" si="573"/>
        <v>150</v>
      </c>
      <c r="T2905" s="66">
        <f t="shared" si="574"/>
        <v>1564.3702584000002</v>
      </c>
      <c r="U2905" s="68">
        <f t="shared" si="575"/>
        <v>39.109256460000005</v>
      </c>
      <c r="V2905" s="68">
        <f t="shared" si="576"/>
        <v>469.31107752000003</v>
      </c>
      <c r="W2905" s="68">
        <f t="shared" si="577"/>
        <v>312.87405168000004</v>
      </c>
    </row>
    <row r="2906" spans="1:23" x14ac:dyDescent="0.25">
      <c r="A2906" s="1" t="s">
        <v>916</v>
      </c>
      <c r="B2906" s="1" t="s">
        <v>394</v>
      </c>
      <c r="C2906" s="1" t="s">
        <v>589</v>
      </c>
      <c r="D2906" s="1" t="s">
        <v>593</v>
      </c>
      <c r="E2906" s="1" t="s">
        <v>363</v>
      </c>
      <c r="F2906" s="62" t="str">
        <f t="shared" si="566"/>
        <v>64515</v>
      </c>
      <c r="G2906" s="255">
        <v>10620012</v>
      </c>
      <c r="H2906" s="1" t="s">
        <v>385</v>
      </c>
      <c r="I2906" s="61">
        <v>62</v>
      </c>
      <c r="J2906" s="61">
        <v>6</v>
      </c>
      <c r="K2906" s="61">
        <v>8.8000000000000007</v>
      </c>
      <c r="L2906" s="69">
        <f t="shared" si="567"/>
        <v>3.72</v>
      </c>
      <c r="M2906" s="69">
        <f t="shared" si="568"/>
        <v>5.4560000000000004</v>
      </c>
      <c r="N2906" s="56">
        <f>INDEX(Rate_Chart!$A$1:$AK$127,MATCH(Data!J2906,Rate_Chart!$A$1:$A$127,0),MATCH(Data!K2906,Rate_Chart!$A$1:$AK$1,0))</f>
        <v>49.599000000000004</v>
      </c>
      <c r="O2906" s="57">
        <f t="shared" si="569"/>
        <v>3075.1380000000004</v>
      </c>
      <c r="P2906" s="58">
        <f t="shared" si="570"/>
        <v>417.96910112359552</v>
      </c>
      <c r="Q2906" s="58">
        <f t="shared" si="571"/>
        <v>278.64606741573033</v>
      </c>
      <c r="R2906" s="66">
        <f t="shared" si="572"/>
        <v>53.814915000000013</v>
      </c>
      <c r="S2906" s="64">
        <f t="shared" si="573"/>
        <v>232.5</v>
      </c>
      <c r="T2906" s="66">
        <f t="shared" si="574"/>
        <v>3361.4529150000003</v>
      </c>
      <c r="U2906" s="68">
        <f t="shared" si="575"/>
        <v>54.216982500000007</v>
      </c>
      <c r="V2906" s="68">
        <f t="shared" si="576"/>
        <v>456.8846839887641</v>
      </c>
      <c r="W2906" s="68">
        <f t="shared" si="577"/>
        <v>304.58978932584273</v>
      </c>
    </row>
    <row r="2907" spans="1:23" x14ac:dyDescent="0.25">
      <c r="A2907" s="1" t="s">
        <v>916</v>
      </c>
      <c r="B2907" s="1" t="s">
        <v>394</v>
      </c>
      <c r="C2907" s="1" t="s">
        <v>589</v>
      </c>
      <c r="D2907" s="1" t="s">
        <v>593</v>
      </c>
      <c r="E2907" s="1" t="s">
        <v>363</v>
      </c>
      <c r="F2907" s="62" t="str">
        <f t="shared" si="566"/>
        <v>64515</v>
      </c>
      <c r="G2907" s="255">
        <v>10620012</v>
      </c>
      <c r="H2907" s="1" t="s">
        <v>386</v>
      </c>
      <c r="I2907" s="61">
        <v>34</v>
      </c>
      <c r="J2907" s="61">
        <v>3.5</v>
      </c>
      <c r="K2907" s="61">
        <v>8.1999999999999993</v>
      </c>
      <c r="L2907" s="69">
        <f t="shared" si="567"/>
        <v>1.19</v>
      </c>
      <c r="M2907" s="69">
        <f t="shared" si="568"/>
        <v>2.7879999999999994</v>
      </c>
      <c r="N2907" s="56">
        <f>INDEX(Rate_Chart!$A$1:$AK$127,MATCH(Data!J2907,Rate_Chart!$A$1:$A$127,0),MATCH(Data!K2907,Rate_Chart!$A$1:$AK$1,0))</f>
        <v>37.392139800000002</v>
      </c>
      <c r="O2907" s="57">
        <f t="shared" si="569"/>
        <v>1271.3327532000001</v>
      </c>
      <c r="P2907" s="58">
        <f t="shared" si="570"/>
        <v>417.01271152416359</v>
      </c>
      <c r="Q2907" s="58">
        <f t="shared" si="571"/>
        <v>278.00847434944239</v>
      </c>
      <c r="R2907" s="66">
        <f t="shared" si="572"/>
        <v>22.248323181000004</v>
      </c>
      <c r="S2907" s="64">
        <f t="shared" si="573"/>
        <v>127.5</v>
      </c>
      <c r="T2907" s="66">
        <f t="shared" si="574"/>
        <v>1421.081076381</v>
      </c>
      <c r="U2907" s="68">
        <f t="shared" si="575"/>
        <v>41.796502246499998</v>
      </c>
      <c r="V2907" s="68">
        <f t="shared" si="576"/>
        <v>466.13199531412636</v>
      </c>
      <c r="W2907" s="68">
        <f t="shared" si="577"/>
        <v>310.7546635427509</v>
      </c>
    </row>
    <row r="2908" spans="1:23" x14ac:dyDescent="0.25">
      <c r="A2908" s="1" t="s">
        <v>916</v>
      </c>
      <c r="B2908" s="1" t="s">
        <v>395</v>
      </c>
      <c r="C2908" s="1" t="s">
        <v>589</v>
      </c>
      <c r="D2908" s="1" t="s">
        <v>593</v>
      </c>
      <c r="E2908" s="1" t="s">
        <v>363</v>
      </c>
      <c r="F2908" s="62" t="str">
        <f t="shared" si="566"/>
        <v>64515</v>
      </c>
      <c r="G2908" s="255">
        <v>10620012</v>
      </c>
      <c r="H2908" s="1" t="s">
        <v>385</v>
      </c>
      <c r="I2908" s="61">
        <v>6</v>
      </c>
      <c r="J2908" s="61">
        <v>6</v>
      </c>
      <c r="K2908" s="61">
        <v>8.6</v>
      </c>
      <c r="L2908" s="69">
        <f t="shared" si="567"/>
        <v>0.36</v>
      </c>
      <c r="M2908" s="69">
        <f t="shared" si="568"/>
        <v>0.5159999999999999</v>
      </c>
      <c r="N2908" s="56">
        <f>INDEX(Rate_Chart!$A$1:$AK$127,MATCH(Data!J2908,Rate_Chart!$A$1:$A$127,0),MATCH(Data!K2908,Rate_Chart!$A$1:$AK$1,0))</f>
        <v>49.097999999999999</v>
      </c>
      <c r="O2908" s="57">
        <f t="shared" si="569"/>
        <v>294.58799999999997</v>
      </c>
      <c r="P2908" s="58">
        <f t="shared" si="570"/>
        <v>418.44886363636368</v>
      </c>
      <c r="Q2908" s="58">
        <f t="shared" si="571"/>
        <v>278.96590909090912</v>
      </c>
      <c r="R2908" s="66">
        <f t="shared" si="572"/>
        <v>5.1552899999999999</v>
      </c>
      <c r="S2908" s="64">
        <f t="shared" si="573"/>
        <v>22.5</v>
      </c>
      <c r="T2908" s="66">
        <f t="shared" si="574"/>
        <v>322.24328999999994</v>
      </c>
      <c r="U2908" s="68">
        <f t="shared" si="575"/>
        <v>53.707214999999991</v>
      </c>
      <c r="V2908" s="68">
        <f t="shared" si="576"/>
        <v>457.73194602272724</v>
      </c>
      <c r="W2908" s="68">
        <f t="shared" si="577"/>
        <v>305.15463068181816</v>
      </c>
    </row>
    <row r="2909" spans="1:23" x14ac:dyDescent="0.25">
      <c r="A2909" s="1" t="s">
        <v>916</v>
      </c>
      <c r="B2909" s="1" t="s">
        <v>395</v>
      </c>
      <c r="C2909" s="1" t="s">
        <v>589</v>
      </c>
      <c r="D2909" s="1" t="s">
        <v>593</v>
      </c>
      <c r="E2909" s="1" t="s">
        <v>363</v>
      </c>
      <c r="F2909" s="62" t="str">
        <f t="shared" si="566"/>
        <v>64515</v>
      </c>
      <c r="G2909" s="255">
        <v>10620012</v>
      </c>
      <c r="H2909" s="1" t="s">
        <v>386</v>
      </c>
      <c r="I2909" s="61">
        <v>21</v>
      </c>
      <c r="J2909" s="61">
        <v>3</v>
      </c>
      <c r="K2909" s="61">
        <v>8</v>
      </c>
      <c r="L2909" s="69">
        <f t="shared" si="567"/>
        <v>0.63</v>
      </c>
      <c r="M2909" s="69">
        <f t="shared" si="568"/>
        <v>1.68</v>
      </c>
      <c r="N2909" s="56">
        <f>INDEX(Rate_Chart!$A$1:$AK$127,MATCH(Data!J2909,Rate_Chart!$A$1:$A$127,0),MATCH(Data!K2909,Rate_Chart!$A$1:$AK$1,0))</f>
        <v>34.751112000000006</v>
      </c>
      <c r="O2909" s="57">
        <f t="shared" si="569"/>
        <v>729.77335200000016</v>
      </c>
      <c r="P2909" s="58">
        <f t="shared" si="570"/>
        <v>417.01334400000002</v>
      </c>
      <c r="Q2909" s="58">
        <f t="shared" si="571"/>
        <v>278.00889599999999</v>
      </c>
      <c r="R2909" s="66">
        <f t="shared" si="572"/>
        <v>12.771033660000004</v>
      </c>
      <c r="S2909" s="64">
        <f t="shared" si="573"/>
        <v>78.75</v>
      </c>
      <c r="T2909" s="66">
        <f t="shared" si="574"/>
        <v>821.29438566000022</v>
      </c>
      <c r="U2909" s="68">
        <f t="shared" si="575"/>
        <v>39.109256460000012</v>
      </c>
      <c r="V2909" s="68">
        <f t="shared" si="576"/>
        <v>469.31107752000008</v>
      </c>
      <c r="W2909" s="68">
        <f t="shared" si="577"/>
        <v>312.87405168000004</v>
      </c>
    </row>
    <row r="2910" spans="1:23" x14ac:dyDescent="0.25">
      <c r="A2910" s="1" t="s">
        <v>917</v>
      </c>
      <c r="B2910" s="1" t="s">
        <v>394</v>
      </c>
      <c r="C2910" s="1" t="s">
        <v>589</v>
      </c>
      <c r="D2910" s="1" t="s">
        <v>593</v>
      </c>
      <c r="E2910" s="1" t="s">
        <v>363</v>
      </c>
      <c r="F2910" s="62" t="str">
        <f t="shared" si="566"/>
        <v>64515</v>
      </c>
      <c r="G2910" s="255">
        <v>10620012</v>
      </c>
      <c r="H2910" s="1" t="s">
        <v>385</v>
      </c>
      <c r="I2910" s="61">
        <v>51</v>
      </c>
      <c r="J2910" s="61">
        <v>6.2</v>
      </c>
      <c r="K2910" s="61">
        <v>8.8000000000000007</v>
      </c>
      <c r="L2910" s="69">
        <f t="shared" si="567"/>
        <v>3.1619999999999999</v>
      </c>
      <c r="M2910" s="69">
        <f t="shared" si="568"/>
        <v>4.4880000000000004</v>
      </c>
      <c r="N2910" s="56">
        <f>INDEX(Rate_Chart!$A$1:$AK$127,MATCH(Data!J2910,Rate_Chart!$A$1:$A$127,0),MATCH(Data!K2910,Rate_Chart!$A$1:$AK$1,0))</f>
        <v>51.252300000000005</v>
      </c>
      <c r="O2910" s="57">
        <f t="shared" si="569"/>
        <v>2613.8673000000003</v>
      </c>
      <c r="P2910" s="58">
        <f t="shared" si="570"/>
        <v>424.74281767955802</v>
      </c>
      <c r="Q2910" s="58">
        <f t="shared" si="571"/>
        <v>283.1618784530387</v>
      </c>
      <c r="R2910" s="66">
        <f t="shared" si="572"/>
        <v>45.742677750000013</v>
      </c>
      <c r="S2910" s="64">
        <f t="shared" si="573"/>
        <v>191.25</v>
      </c>
      <c r="T2910" s="66">
        <f t="shared" si="574"/>
        <v>2850.8599777500003</v>
      </c>
      <c r="U2910" s="68">
        <f t="shared" si="575"/>
        <v>55.899215250000005</v>
      </c>
      <c r="V2910" s="68">
        <f t="shared" si="576"/>
        <v>463.25316505524864</v>
      </c>
      <c r="W2910" s="68">
        <f t="shared" si="577"/>
        <v>308.83544337016576</v>
      </c>
    </row>
    <row r="2911" spans="1:23" x14ac:dyDescent="0.25">
      <c r="A2911" s="1" t="s">
        <v>917</v>
      </c>
      <c r="B2911" s="1" t="s">
        <v>394</v>
      </c>
      <c r="C2911" s="1" t="s">
        <v>589</v>
      </c>
      <c r="D2911" s="1" t="s">
        <v>593</v>
      </c>
      <c r="E2911" s="1" t="s">
        <v>363</v>
      </c>
      <c r="F2911" s="62" t="str">
        <f t="shared" si="566"/>
        <v>64515</v>
      </c>
      <c r="G2911" s="255">
        <v>10620012</v>
      </c>
      <c r="H2911" s="1" t="s">
        <v>386</v>
      </c>
      <c r="I2911" s="61">
        <v>41</v>
      </c>
      <c r="J2911" s="61">
        <v>3.8</v>
      </c>
      <c r="K2911" s="61">
        <v>8</v>
      </c>
      <c r="L2911" s="69">
        <f t="shared" si="567"/>
        <v>1.5579999999999998</v>
      </c>
      <c r="M2911" s="69">
        <f t="shared" si="568"/>
        <v>3.28</v>
      </c>
      <c r="N2911" s="56">
        <f>INDEX(Rate_Chart!$A$1:$AK$127,MATCH(Data!J2911,Rate_Chart!$A$1:$A$127,0),MATCH(Data!K2911,Rate_Chart!$A$1:$AK$1,0))</f>
        <v>38.087112000000005</v>
      </c>
      <c r="O2911" s="57">
        <f t="shared" si="569"/>
        <v>1561.5715920000002</v>
      </c>
      <c r="P2911" s="58">
        <f t="shared" si="570"/>
        <v>417.01217518248177</v>
      </c>
      <c r="Q2911" s="58">
        <f t="shared" si="571"/>
        <v>278.00811678832116</v>
      </c>
      <c r="R2911" s="66">
        <f t="shared" si="572"/>
        <v>27.327502860000006</v>
      </c>
      <c r="S2911" s="64">
        <f t="shared" si="573"/>
        <v>153.75</v>
      </c>
      <c r="T2911" s="66">
        <f t="shared" si="574"/>
        <v>1742.6490948600003</v>
      </c>
      <c r="U2911" s="68">
        <f t="shared" si="575"/>
        <v>42.50363646000001</v>
      </c>
      <c r="V2911" s="68">
        <f t="shared" si="576"/>
        <v>465.36828240875923</v>
      </c>
      <c r="W2911" s="68">
        <f t="shared" si="577"/>
        <v>310.24552160583949</v>
      </c>
    </row>
    <row r="2912" spans="1:23" x14ac:dyDescent="0.25">
      <c r="A2912" s="1" t="s">
        <v>917</v>
      </c>
      <c r="B2912" s="1" t="s">
        <v>395</v>
      </c>
      <c r="C2912" s="1" t="s">
        <v>589</v>
      </c>
      <c r="D2912" s="1" t="s">
        <v>593</v>
      </c>
      <c r="E2912" s="1" t="s">
        <v>363</v>
      </c>
      <c r="F2912" s="62" t="str">
        <f t="shared" si="566"/>
        <v>64515</v>
      </c>
      <c r="G2912" s="255">
        <v>10620012</v>
      </c>
      <c r="H2912" s="1" t="s">
        <v>385</v>
      </c>
      <c r="I2912" s="61">
        <v>34</v>
      </c>
      <c r="J2912" s="61">
        <v>6.2</v>
      </c>
      <c r="K2912" s="61">
        <v>8.6</v>
      </c>
      <c r="L2912" s="69">
        <f t="shared" si="567"/>
        <v>2.1080000000000001</v>
      </c>
      <c r="M2912" s="69">
        <f t="shared" si="568"/>
        <v>2.9239999999999999</v>
      </c>
      <c r="N2912" s="56">
        <f>INDEX(Rate_Chart!$A$1:$AK$127,MATCH(Data!J2912,Rate_Chart!$A$1:$A$127,0),MATCH(Data!K2912,Rate_Chart!$A$1:$AK$1,0))</f>
        <v>50.7346</v>
      </c>
      <c r="O2912" s="57">
        <f t="shared" si="569"/>
        <v>1724.9764</v>
      </c>
      <c r="P2912" s="58">
        <f t="shared" si="570"/>
        <v>425.15027932960902</v>
      </c>
      <c r="Q2912" s="58">
        <f t="shared" si="571"/>
        <v>283.4335195530727</v>
      </c>
      <c r="R2912" s="66">
        <f t="shared" si="572"/>
        <v>30.187087000000002</v>
      </c>
      <c r="S2912" s="64">
        <f t="shared" si="573"/>
        <v>127.5</v>
      </c>
      <c r="T2912" s="66">
        <f t="shared" si="574"/>
        <v>1882.663487</v>
      </c>
      <c r="U2912" s="68">
        <f t="shared" si="575"/>
        <v>55.372455500000001</v>
      </c>
      <c r="V2912" s="68">
        <f t="shared" si="576"/>
        <v>464.01499022346377</v>
      </c>
      <c r="W2912" s="68">
        <f t="shared" si="577"/>
        <v>309.34332681564251</v>
      </c>
    </row>
    <row r="2913" spans="1:23" x14ac:dyDescent="0.25">
      <c r="A2913" s="1" t="s">
        <v>917</v>
      </c>
      <c r="B2913" s="1" t="s">
        <v>395</v>
      </c>
      <c r="C2913" s="1" t="s">
        <v>589</v>
      </c>
      <c r="D2913" s="1" t="s">
        <v>593</v>
      </c>
      <c r="E2913" s="1" t="s">
        <v>363</v>
      </c>
      <c r="F2913" s="62" t="str">
        <f t="shared" si="566"/>
        <v>64515</v>
      </c>
      <c r="G2913" s="255">
        <v>10620012</v>
      </c>
      <c r="H2913" s="1" t="s">
        <v>386</v>
      </c>
      <c r="I2913" s="61">
        <v>37</v>
      </c>
      <c r="J2913" s="61">
        <v>3</v>
      </c>
      <c r="K2913" s="61">
        <v>8</v>
      </c>
      <c r="L2913" s="69">
        <f t="shared" si="567"/>
        <v>1.1100000000000001</v>
      </c>
      <c r="M2913" s="69">
        <f t="shared" si="568"/>
        <v>2.96</v>
      </c>
      <c r="N2913" s="56">
        <f>INDEX(Rate_Chart!$A$1:$AK$127,MATCH(Data!J2913,Rate_Chart!$A$1:$A$127,0),MATCH(Data!K2913,Rate_Chart!$A$1:$AK$1,0))</f>
        <v>34.751112000000006</v>
      </c>
      <c r="O2913" s="57">
        <f t="shared" si="569"/>
        <v>1285.7911440000003</v>
      </c>
      <c r="P2913" s="58">
        <f t="shared" si="570"/>
        <v>417.01334400000002</v>
      </c>
      <c r="Q2913" s="58">
        <f t="shared" si="571"/>
        <v>278.00889599999999</v>
      </c>
      <c r="R2913" s="66">
        <f t="shared" si="572"/>
        <v>22.501345020000006</v>
      </c>
      <c r="S2913" s="64">
        <f t="shared" si="573"/>
        <v>138.75</v>
      </c>
      <c r="T2913" s="66">
        <f t="shared" si="574"/>
        <v>1447.0424890200002</v>
      </c>
      <c r="U2913" s="68">
        <f t="shared" si="575"/>
        <v>39.109256460000005</v>
      </c>
      <c r="V2913" s="68">
        <f t="shared" si="576"/>
        <v>469.31107752000003</v>
      </c>
      <c r="W2913" s="68">
        <f t="shared" si="577"/>
        <v>312.87405168000004</v>
      </c>
    </row>
    <row r="2914" spans="1:23" x14ac:dyDescent="0.25">
      <c r="A2914" s="1" t="s">
        <v>918</v>
      </c>
      <c r="B2914" s="1" t="s">
        <v>394</v>
      </c>
      <c r="C2914" s="1" t="s">
        <v>589</v>
      </c>
      <c r="D2914" s="1" t="s">
        <v>593</v>
      </c>
      <c r="E2914" s="1" t="s">
        <v>363</v>
      </c>
      <c r="F2914" s="62" t="str">
        <f t="shared" si="566"/>
        <v>64515</v>
      </c>
      <c r="G2914" s="255">
        <v>10620012</v>
      </c>
      <c r="H2914" s="1" t="s">
        <v>385</v>
      </c>
      <c r="I2914" s="61">
        <v>55</v>
      </c>
      <c r="J2914" s="61">
        <v>7.1</v>
      </c>
      <c r="K2914" s="61">
        <v>8.8000000000000007</v>
      </c>
      <c r="L2914" s="69">
        <f t="shared" si="567"/>
        <v>3.9049999999999998</v>
      </c>
      <c r="M2914" s="69">
        <f t="shared" si="568"/>
        <v>4.8400000000000007</v>
      </c>
      <c r="N2914" s="56">
        <f>INDEX(Rate_Chart!$A$1:$AK$127,MATCH(Data!J2914,Rate_Chart!$A$1:$A$127,0),MATCH(Data!K2914,Rate_Chart!$A$1:$AK$1,0))</f>
        <v>58.692149999999998</v>
      </c>
      <c r="O2914" s="57">
        <f t="shared" si="569"/>
        <v>3228.0682499999998</v>
      </c>
      <c r="P2914" s="58">
        <f t="shared" si="570"/>
        <v>452.63868894601546</v>
      </c>
      <c r="Q2914" s="58">
        <f t="shared" si="571"/>
        <v>301.75912596401031</v>
      </c>
      <c r="R2914" s="66">
        <f t="shared" si="572"/>
        <v>56.491194374999999</v>
      </c>
      <c r="S2914" s="64">
        <f t="shared" si="573"/>
        <v>206.25</v>
      </c>
      <c r="T2914" s="66">
        <f t="shared" si="574"/>
        <v>3490.8094443749997</v>
      </c>
      <c r="U2914" s="68">
        <f t="shared" si="575"/>
        <v>63.469262624999992</v>
      </c>
      <c r="V2914" s="68">
        <f t="shared" si="576"/>
        <v>489.4801744858612</v>
      </c>
      <c r="W2914" s="68">
        <f t="shared" si="577"/>
        <v>326.32011632390748</v>
      </c>
    </row>
    <row r="2915" spans="1:23" x14ac:dyDescent="0.25">
      <c r="A2915" s="1" t="s">
        <v>918</v>
      </c>
      <c r="B2915" s="1" t="s">
        <v>394</v>
      </c>
      <c r="C2915" s="1" t="s">
        <v>589</v>
      </c>
      <c r="D2915" s="1" t="s">
        <v>593</v>
      </c>
      <c r="E2915" s="1" t="s">
        <v>363</v>
      </c>
      <c r="F2915" s="62" t="str">
        <f t="shared" si="566"/>
        <v>64515</v>
      </c>
      <c r="G2915" s="255">
        <v>10620012</v>
      </c>
      <c r="H2915" s="1" t="s">
        <v>386</v>
      </c>
      <c r="I2915" s="61">
        <v>37</v>
      </c>
      <c r="J2915" s="61">
        <v>3.8</v>
      </c>
      <c r="K2915" s="61">
        <v>8</v>
      </c>
      <c r="L2915" s="69">
        <f t="shared" si="567"/>
        <v>1.4059999999999999</v>
      </c>
      <c r="M2915" s="69">
        <f t="shared" si="568"/>
        <v>2.96</v>
      </c>
      <c r="N2915" s="56">
        <f>INDEX(Rate_Chart!$A$1:$AK$127,MATCH(Data!J2915,Rate_Chart!$A$1:$A$127,0),MATCH(Data!K2915,Rate_Chart!$A$1:$AK$1,0))</f>
        <v>38.087112000000005</v>
      </c>
      <c r="O2915" s="57">
        <f t="shared" si="569"/>
        <v>1409.2231440000003</v>
      </c>
      <c r="P2915" s="58">
        <f t="shared" si="570"/>
        <v>417.01217518248177</v>
      </c>
      <c r="Q2915" s="58">
        <f t="shared" si="571"/>
        <v>278.00811678832116</v>
      </c>
      <c r="R2915" s="66">
        <f t="shared" si="572"/>
        <v>24.661405020000007</v>
      </c>
      <c r="S2915" s="64">
        <f t="shared" si="573"/>
        <v>138.75</v>
      </c>
      <c r="T2915" s="66">
        <f t="shared" si="574"/>
        <v>1572.6345490200003</v>
      </c>
      <c r="U2915" s="68">
        <f t="shared" si="575"/>
        <v>42.50363646000001</v>
      </c>
      <c r="V2915" s="68">
        <f t="shared" si="576"/>
        <v>465.36828240875923</v>
      </c>
      <c r="W2915" s="68">
        <f t="shared" si="577"/>
        <v>310.24552160583949</v>
      </c>
    </row>
    <row r="2916" spans="1:23" x14ac:dyDescent="0.25">
      <c r="A2916" s="1" t="s">
        <v>918</v>
      </c>
      <c r="B2916" s="1" t="s">
        <v>395</v>
      </c>
      <c r="C2916" s="1" t="s">
        <v>589</v>
      </c>
      <c r="D2916" s="1" t="s">
        <v>593</v>
      </c>
      <c r="E2916" s="1" t="s">
        <v>363</v>
      </c>
      <c r="F2916" s="62" t="str">
        <f t="shared" si="566"/>
        <v>64515</v>
      </c>
      <c r="G2916" s="255">
        <v>10620012</v>
      </c>
      <c r="H2916" s="1" t="s">
        <v>385</v>
      </c>
      <c r="I2916" s="61">
        <v>16</v>
      </c>
      <c r="J2916" s="61">
        <v>5.8</v>
      </c>
      <c r="K2916" s="61">
        <v>8.6</v>
      </c>
      <c r="L2916" s="69">
        <f t="shared" si="567"/>
        <v>0.92799999999999994</v>
      </c>
      <c r="M2916" s="69">
        <f t="shared" si="568"/>
        <v>1.3759999999999999</v>
      </c>
      <c r="N2916" s="56">
        <f>INDEX(Rate_Chart!$A$1:$AK$127,MATCH(Data!J2916,Rate_Chart!$A$1:$A$127,0),MATCH(Data!K2916,Rate_Chart!$A$1:$AK$1,0))</f>
        <v>47.461399999999998</v>
      </c>
      <c r="O2916" s="57">
        <f t="shared" si="569"/>
        <v>759.38239999999996</v>
      </c>
      <c r="P2916" s="58">
        <f t="shared" si="570"/>
        <v>411.51502890173413</v>
      </c>
      <c r="Q2916" s="58">
        <f t="shared" si="571"/>
        <v>274.34335260115608</v>
      </c>
      <c r="R2916" s="66">
        <f t="shared" si="572"/>
        <v>13.289192</v>
      </c>
      <c r="S2916" s="64">
        <f t="shared" si="573"/>
        <v>60</v>
      </c>
      <c r="T2916" s="66">
        <f t="shared" si="574"/>
        <v>832.67159199999992</v>
      </c>
      <c r="U2916" s="68">
        <f t="shared" si="575"/>
        <v>52.041974499999995</v>
      </c>
      <c r="V2916" s="68">
        <f t="shared" si="576"/>
        <v>451.23099277456652</v>
      </c>
      <c r="W2916" s="68">
        <f t="shared" si="577"/>
        <v>300.82066184971103</v>
      </c>
    </row>
    <row r="2917" spans="1:23" x14ac:dyDescent="0.25">
      <c r="A2917" s="1" t="s">
        <v>918</v>
      </c>
      <c r="B2917" s="1" t="s">
        <v>395</v>
      </c>
      <c r="C2917" s="1" t="s">
        <v>589</v>
      </c>
      <c r="D2917" s="1" t="s">
        <v>593</v>
      </c>
      <c r="E2917" s="1" t="s">
        <v>363</v>
      </c>
      <c r="F2917" s="62" t="str">
        <f t="shared" si="566"/>
        <v>64515</v>
      </c>
      <c r="G2917" s="255">
        <v>10620012</v>
      </c>
      <c r="H2917" s="1" t="s">
        <v>386</v>
      </c>
      <c r="I2917" s="61">
        <v>18</v>
      </c>
      <c r="J2917" s="61">
        <v>3</v>
      </c>
      <c r="K2917" s="61">
        <v>8</v>
      </c>
      <c r="L2917" s="69">
        <f t="shared" si="567"/>
        <v>0.54</v>
      </c>
      <c r="M2917" s="69">
        <f t="shared" si="568"/>
        <v>1.44</v>
      </c>
      <c r="N2917" s="56">
        <f>INDEX(Rate_Chart!$A$1:$AK$127,MATCH(Data!J2917,Rate_Chart!$A$1:$A$127,0),MATCH(Data!K2917,Rate_Chart!$A$1:$AK$1,0))</f>
        <v>34.751112000000006</v>
      </c>
      <c r="O2917" s="57">
        <f t="shared" si="569"/>
        <v>625.52001600000017</v>
      </c>
      <c r="P2917" s="58">
        <f t="shared" si="570"/>
        <v>417.01334400000002</v>
      </c>
      <c r="Q2917" s="58">
        <f t="shared" si="571"/>
        <v>278.00889599999999</v>
      </c>
      <c r="R2917" s="66">
        <f t="shared" si="572"/>
        <v>10.946600280000004</v>
      </c>
      <c r="S2917" s="64">
        <f t="shared" si="573"/>
        <v>67.5</v>
      </c>
      <c r="T2917" s="66">
        <f t="shared" si="574"/>
        <v>703.96661628000015</v>
      </c>
      <c r="U2917" s="68">
        <f t="shared" si="575"/>
        <v>39.109256460000012</v>
      </c>
      <c r="V2917" s="68">
        <f t="shared" si="576"/>
        <v>469.31107752000008</v>
      </c>
      <c r="W2917" s="68">
        <f t="shared" si="577"/>
        <v>312.87405168000004</v>
      </c>
    </row>
    <row r="2918" spans="1:23" x14ac:dyDescent="0.25">
      <c r="A2918" s="1" t="s">
        <v>882</v>
      </c>
      <c r="B2918" s="1" t="s">
        <v>394</v>
      </c>
      <c r="C2918" s="1" t="s">
        <v>589</v>
      </c>
      <c r="D2918" s="1" t="s">
        <v>593</v>
      </c>
      <c r="E2918" s="1" t="s">
        <v>363</v>
      </c>
      <c r="F2918" s="62" t="str">
        <f t="shared" si="566"/>
        <v>64515</v>
      </c>
      <c r="G2918" s="255">
        <v>10620012</v>
      </c>
      <c r="H2918" s="1" t="s">
        <v>385</v>
      </c>
      <c r="I2918" s="61">
        <v>60</v>
      </c>
      <c r="J2918" s="61">
        <v>7.2</v>
      </c>
      <c r="K2918" s="61">
        <v>8.8000000000000007</v>
      </c>
      <c r="L2918" s="69">
        <f t="shared" si="567"/>
        <v>4.32</v>
      </c>
      <c r="M2918" s="69">
        <f t="shared" si="568"/>
        <v>5.28</v>
      </c>
      <c r="N2918" s="56">
        <f>INDEX(Rate_Chart!$A$1:$AK$127,MATCH(Data!J2918,Rate_Chart!$A$1:$A$127,0),MATCH(Data!K2918,Rate_Chart!$A$1:$AK$1,0))</f>
        <v>59.518800000000006</v>
      </c>
      <c r="O2918" s="57">
        <f t="shared" si="569"/>
        <v>3571.1280000000002</v>
      </c>
      <c r="P2918" s="58">
        <f t="shared" si="570"/>
        <v>455.50102040816324</v>
      </c>
      <c r="Q2918" s="58">
        <f t="shared" si="571"/>
        <v>303.66734693877549</v>
      </c>
      <c r="R2918" s="66">
        <f t="shared" si="572"/>
        <v>62.494740000000007</v>
      </c>
      <c r="S2918" s="64">
        <f t="shared" si="573"/>
        <v>225</v>
      </c>
      <c r="T2918" s="66">
        <f t="shared" si="574"/>
        <v>3858.6227400000002</v>
      </c>
      <c r="U2918" s="68">
        <f t="shared" si="575"/>
        <v>64.310378999999998</v>
      </c>
      <c r="V2918" s="68">
        <f t="shared" si="576"/>
        <v>492.17126785714277</v>
      </c>
      <c r="W2918" s="68">
        <f t="shared" si="577"/>
        <v>328.11417857142851</v>
      </c>
    </row>
    <row r="2919" spans="1:23" x14ac:dyDescent="0.25">
      <c r="A2919" s="1" t="s">
        <v>882</v>
      </c>
      <c r="B2919" s="1" t="s">
        <v>394</v>
      </c>
      <c r="C2919" s="1" t="s">
        <v>589</v>
      </c>
      <c r="D2919" s="1" t="s">
        <v>593</v>
      </c>
      <c r="E2919" s="1" t="s">
        <v>363</v>
      </c>
      <c r="F2919" s="62" t="str">
        <f t="shared" si="566"/>
        <v>64515</v>
      </c>
      <c r="G2919" s="255">
        <v>10620012</v>
      </c>
      <c r="H2919" s="1" t="s">
        <v>386</v>
      </c>
      <c r="I2919" s="61">
        <v>38</v>
      </c>
      <c r="J2919" s="61">
        <v>3.6</v>
      </c>
      <c r="K2919" s="61">
        <v>8</v>
      </c>
      <c r="L2919" s="69">
        <f t="shared" si="567"/>
        <v>1.3680000000000001</v>
      </c>
      <c r="M2919" s="69">
        <f t="shared" si="568"/>
        <v>3.04</v>
      </c>
      <c r="N2919" s="56">
        <f>INDEX(Rate_Chart!$A$1:$AK$127,MATCH(Data!J2919,Rate_Chart!$A$1:$A$127,0),MATCH(Data!K2919,Rate_Chart!$A$1:$AK$1,0))</f>
        <v>37.253112000000009</v>
      </c>
      <c r="O2919" s="57">
        <f t="shared" si="569"/>
        <v>1415.6182560000004</v>
      </c>
      <c r="P2919" s="58">
        <f t="shared" si="570"/>
        <v>417.01244776119404</v>
      </c>
      <c r="Q2919" s="58">
        <f t="shared" si="571"/>
        <v>278.00829850746271</v>
      </c>
      <c r="R2919" s="66">
        <f t="shared" si="572"/>
        <v>24.773319480000008</v>
      </c>
      <c r="S2919" s="64">
        <f t="shared" si="573"/>
        <v>142.5</v>
      </c>
      <c r="T2919" s="66">
        <f t="shared" si="574"/>
        <v>1582.8915754800005</v>
      </c>
      <c r="U2919" s="68">
        <f t="shared" si="575"/>
        <v>41.655041460000014</v>
      </c>
      <c r="V2919" s="68">
        <f t="shared" si="576"/>
        <v>466.2877775373135</v>
      </c>
      <c r="W2919" s="68">
        <f t="shared" si="577"/>
        <v>310.85851835820898</v>
      </c>
    </row>
    <row r="2920" spans="1:23" x14ac:dyDescent="0.25">
      <c r="A2920" s="1" t="s">
        <v>882</v>
      </c>
      <c r="B2920" s="1" t="s">
        <v>395</v>
      </c>
      <c r="C2920" s="1" t="s">
        <v>589</v>
      </c>
      <c r="D2920" s="1" t="s">
        <v>593</v>
      </c>
      <c r="E2920" s="1" t="s">
        <v>363</v>
      </c>
      <c r="F2920" s="62" t="str">
        <f t="shared" si="566"/>
        <v>64515</v>
      </c>
      <c r="G2920" s="255">
        <v>10620012</v>
      </c>
      <c r="H2920" s="1" t="s">
        <v>385</v>
      </c>
      <c r="I2920" s="61">
        <v>7</v>
      </c>
      <c r="J2920" s="61">
        <v>6.7</v>
      </c>
      <c r="K2920" s="61">
        <v>8.8000000000000007</v>
      </c>
      <c r="L2920" s="69">
        <f t="shared" si="567"/>
        <v>0.46899999999999997</v>
      </c>
      <c r="M2920" s="69">
        <f t="shared" si="568"/>
        <v>0.6160000000000001</v>
      </c>
      <c r="N2920" s="56">
        <f>INDEX(Rate_Chart!$A$1:$AK$127,MATCH(Data!J2920,Rate_Chart!$A$1:$A$127,0),MATCH(Data!K2920,Rate_Chart!$A$1:$AK$1,0))</f>
        <v>55.385550000000002</v>
      </c>
      <c r="O2920" s="57">
        <f t="shared" si="569"/>
        <v>387.69884999999999</v>
      </c>
      <c r="P2920" s="58">
        <f t="shared" si="570"/>
        <v>440.73381962864721</v>
      </c>
      <c r="Q2920" s="58">
        <f t="shared" si="571"/>
        <v>293.82254641909816</v>
      </c>
      <c r="R2920" s="66">
        <f t="shared" si="572"/>
        <v>6.7847298750000009</v>
      </c>
      <c r="S2920" s="64">
        <f t="shared" si="573"/>
        <v>26.25</v>
      </c>
      <c r="T2920" s="66">
        <f t="shared" si="574"/>
        <v>420.73357987499998</v>
      </c>
      <c r="U2920" s="68">
        <f t="shared" si="575"/>
        <v>60.104797124999997</v>
      </c>
      <c r="V2920" s="68">
        <f t="shared" si="576"/>
        <v>478.2875102785145</v>
      </c>
      <c r="W2920" s="68">
        <f t="shared" si="577"/>
        <v>318.85834018567635</v>
      </c>
    </row>
    <row r="2921" spans="1:23" x14ac:dyDescent="0.25">
      <c r="A2921" s="1" t="s">
        <v>883</v>
      </c>
      <c r="B2921" s="1" t="s">
        <v>394</v>
      </c>
      <c r="C2921" s="1" t="s">
        <v>589</v>
      </c>
      <c r="D2921" s="1" t="s">
        <v>593</v>
      </c>
      <c r="E2921" s="1" t="s">
        <v>363</v>
      </c>
      <c r="F2921" s="62" t="str">
        <f t="shared" si="566"/>
        <v>64515</v>
      </c>
      <c r="G2921" s="255">
        <v>10620012</v>
      </c>
      <c r="H2921" s="1" t="s">
        <v>385</v>
      </c>
      <c r="I2921" s="61">
        <v>48</v>
      </c>
      <c r="J2921" s="61">
        <v>6.7</v>
      </c>
      <c r="K2921" s="61">
        <v>8.8000000000000007</v>
      </c>
      <c r="L2921" s="69">
        <f t="shared" si="567"/>
        <v>3.2160000000000002</v>
      </c>
      <c r="M2921" s="69">
        <f t="shared" si="568"/>
        <v>4.2240000000000002</v>
      </c>
      <c r="N2921" s="56">
        <f>INDEX(Rate_Chart!$A$1:$AK$127,MATCH(Data!J2921,Rate_Chart!$A$1:$A$127,0),MATCH(Data!K2921,Rate_Chart!$A$1:$AK$1,0))</f>
        <v>55.385550000000002</v>
      </c>
      <c r="O2921" s="57">
        <f t="shared" si="569"/>
        <v>2658.5064000000002</v>
      </c>
      <c r="P2921" s="58">
        <f t="shared" si="570"/>
        <v>440.73381962864721</v>
      </c>
      <c r="Q2921" s="58">
        <f t="shared" si="571"/>
        <v>293.82254641909816</v>
      </c>
      <c r="R2921" s="66">
        <f t="shared" si="572"/>
        <v>46.523862000000008</v>
      </c>
      <c r="S2921" s="64">
        <f t="shared" si="573"/>
        <v>180</v>
      </c>
      <c r="T2921" s="66">
        <f t="shared" si="574"/>
        <v>2885.0302620000002</v>
      </c>
      <c r="U2921" s="68">
        <f t="shared" si="575"/>
        <v>60.104797125000005</v>
      </c>
      <c r="V2921" s="68">
        <f t="shared" si="576"/>
        <v>478.28751027851456</v>
      </c>
      <c r="W2921" s="68">
        <f t="shared" si="577"/>
        <v>318.85834018567635</v>
      </c>
    </row>
    <row r="2922" spans="1:23" x14ac:dyDescent="0.25">
      <c r="A2922" s="1" t="s">
        <v>883</v>
      </c>
      <c r="B2922" s="1" t="s">
        <v>394</v>
      </c>
      <c r="C2922" s="1" t="s">
        <v>589</v>
      </c>
      <c r="D2922" s="1" t="s">
        <v>593</v>
      </c>
      <c r="E2922" s="1" t="s">
        <v>363</v>
      </c>
      <c r="F2922" s="62" t="str">
        <f t="shared" si="566"/>
        <v>64515</v>
      </c>
      <c r="G2922" s="255">
        <v>10620012</v>
      </c>
      <c r="H2922" s="1" t="s">
        <v>386</v>
      </c>
      <c r="I2922" s="61">
        <v>38</v>
      </c>
      <c r="J2922" s="61">
        <v>3.4</v>
      </c>
      <c r="K2922" s="61">
        <v>8.1</v>
      </c>
      <c r="L2922" s="69">
        <f t="shared" si="567"/>
        <v>1.2919999999999998</v>
      </c>
      <c r="M2922" s="69">
        <f t="shared" si="568"/>
        <v>3.0780000000000003</v>
      </c>
      <c r="N2922" s="56">
        <f>INDEX(Rate_Chart!$A$1:$AK$127,MATCH(Data!J2922,Rate_Chart!$A$1:$A$127,0),MATCH(Data!K2922,Rate_Chart!$A$1:$AK$1,0))</f>
        <v>36.697125900000003</v>
      </c>
      <c r="O2922" s="57">
        <f t="shared" si="569"/>
        <v>1394.4907842000002</v>
      </c>
      <c r="P2922" s="58">
        <f t="shared" si="570"/>
        <v>417.01279431818188</v>
      </c>
      <c r="Q2922" s="58">
        <f t="shared" si="571"/>
        <v>278.00852954545456</v>
      </c>
      <c r="R2922" s="66">
        <f t="shared" si="572"/>
        <v>24.403588723500008</v>
      </c>
      <c r="S2922" s="64">
        <f t="shared" si="573"/>
        <v>142.5</v>
      </c>
      <c r="T2922" s="66">
        <f t="shared" si="574"/>
        <v>1561.3943729235002</v>
      </c>
      <c r="U2922" s="68">
        <f t="shared" si="575"/>
        <v>41.089325603250003</v>
      </c>
      <c r="V2922" s="68">
        <f t="shared" si="576"/>
        <v>466.92415458238645</v>
      </c>
      <c r="W2922" s="68">
        <f t="shared" si="577"/>
        <v>311.28276972159097</v>
      </c>
    </row>
    <row r="2923" spans="1:23" x14ac:dyDescent="0.25">
      <c r="A2923" s="1" t="s">
        <v>883</v>
      </c>
      <c r="B2923" s="1" t="s">
        <v>395</v>
      </c>
      <c r="C2923" s="1" t="s">
        <v>589</v>
      </c>
      <c r="D2923" s="1" t="s">
        <v>593</v>
      </c>
      <c r="E2923" s="1" t="s">
        <v>363</v>
      </c>
      <c r="F2923" s="62" t="str">
        <f t="shared" si="566"/>
        <v>64515</v>
      </c>
      <c r="G2923" s="255">
        <v>10620012</v>
      </c>
      <c r="H2923" s="1" t="s">
        <v>385</v>
      </c>
      <c r="I2923" s="61">
        <v>26</v>
      </c>
      <c r="J2923" s="61">
        <v>6</v>
      </c>
      <c r="K2923" s="61">
        <v>8.6</v>
      </c>
      <c r="L2923" s="69">
        <f t="shared" si="567"/>
        <v>1.56</v>
      </c>
      <c r="M2923" s="69">
        <f t="shared" si="568"/>
        <v>2.2359999999999998</v>
      </c>
      <c r="N2923" s="56">
        <f>INDEX(Rate_Chart!$A$1:$AK$127,MATCH(Data!J2923,Rate_Chart!$A$1:$A$127,0),MATCH(Data!K2923,Rate_Chart!$A$1:$AK$1,0))</f>
        <v>49.097999999999999</v>
      </c>
      <c r="O2923" s="57">
        <f t="shared" si="569"/>
        <v>1276.548</v>
      </c>
      <c r="P2923" s="58">
        <f t="shared" si="570"/>
        <v>418.44886363636368</v>
      </c>
      <c r="Q2923" s="58">
        <f t="shared" si="571"/>
        <v>278.96590909090912</v>
      </c>
      <c r="R2923" s="66">
        <f t="shared" si="572"/>
        <v>22.339590000000001</v>
      </c>
      <c r="S2923" s="64">
        <f t="shared" si="573"/>
        <v>97.5</v>
      </c>
      <c r="T2923" s="66">
        <f t="shared" si="574"/>
        <v>1396.38759</v>
      </c>
      <c r="U2923" s="68">
        <f t="shared" si="575"/>
        <v>53.707215000000005</v>
      </c>
      <c r="V2923" s="68">
        <f t="shared" si="576"/>
        <v>457.73194602272736</v>
      </c>
      <c r="W2923" s="68">
        <f t="shared" si="577"/>
        <v>305.15463068181822</v>
      </c>
    </row>
    <row r="2924" spans="1:23" x14ac:dyDescent="0.25">
      <c r="A2924" s="1" t="s">
        <v>883</v>
      </c>
      <c r="B2924" s="1" t="s">
        <v>395</v>
      </c>
      <c r="C2924" s="1" t="s">
        <v>589</v>
      </c>
      <c r="D2924" s="1" t="s">
        <v>593</v>
      </c>
      <c r="E2924" s="1" t="s">
        <v>363</v>
      </c>
      <c r="F2924" s="62" t="str">
        <f t="shared" si="566"/>
        <v>64515</v>
      </c>
      <c r="G2924" s="255">
        <v>10620012</v>
      </c>
      <c r="H2924" s="1" t="s">
        <v>386</v>
      </c>
      <c r="I2924" s="61">
        <v>26</v>
      </c>
      <c r="J2924" s="61">
        <v>3</v>
      </c>
      <c r="K2924" s="61">
        <v>8</v>
      </c>
      <c r="L2924" s="69">
        <f t="shared" si="567"/>
        <v>0.78</v>
      </c>
      <c r="M2924" s="69">
        <f t="shared" si="568"/>
        <v>2.08</v>
      </c>
      <c r="N2924" s="56">
        <f>INDEX(Rate_Chart!$A$1:$AK$127,MATCH(Data!J2924,Rate_Chart!$A$1:$A$127,0),MATCH(Data!K2924,Rate_Chart!$A$1:$AK$1,0))</f>
        <v>34.751112000000006</v>
      </c>
      <c r="O2924" s="57">
        <f t="shared" si="569"/>
        <v>903.52891200000022</v>
      </c>
      <c r="P2924" s="58">
        <f t="shared" si="570"/>
        <v>417.01334400000002</v>
      </c>
      <c r="Q2924" s="58">
        <f t="shared" si="571"/>
        <v>278.00889599999999</v>
      </c>
      <c r="R2924" s="66">
        <f t="shared" si="572"/>
        <v>15.811755960000005</v>
      </c>
      <c r="S2924" s="64">
        <f t="shared" si="573"/>
        <v>97.5</v>
      </c>
      <c r="T2924" s="66">
        <f t="shared" si="574"/>
        <v>1016.8406679600002</v>
      </c>
      <c r="U2924" s="68">
        <f t="shared" si="575"/>
        <v>39.109256460000012</v>
      </c>
      <c r="V2924" s="68">
        <f t="shared" si="576"/>
        <v>469.31107752000008</v>
      </c>
      <c r="W2924" s="68">
        <f t="shared" si="577"/>
        <v>312.87405168000004</v>
      </c>
    </row>
    <row r="2925" spans="1:23" x14ac:dyDescent="0.25">
      <c r="A2925" s="1" t="s">
        <v>884</v>
      </c>
      <c r="B2925" s="1" t="s">
        <v>395</v>
      </c>
      <c r="C2925" s="1" t="s">
        <v>589</v>
      </c>
      <c r="D2925" s="1" t="s">
        <v>593</v>
      </c>
      <c r="E2925" s="1" t="s">
        <v>363</v>
      </c>
      <c r="F2925" s="62" t="str">
        <f t="shared" si="566"/>
        <v>64515</v>
      </c>
      <c r="G2925" s="255">
        <v>10620012</v>
      </c>
      <c r="H2925" s="1" t="s">
        <v>385</v>
      </c>
      <c r="I2925" s="61">
        <v>27</v>
      </c>
      <c r="J2925" s="61">
        <v>5.8</v>
      </c>
      <c r="K2925" s="61">
        <v>8.6</v>
      </c>
      <c r="L2925" s="69">
        <f t="shared" si="567"/>
        <v>1.5659999999999998</v>
      </c>
      <c r="M2925" s="69">
        <f t="shared" si="568"/>
        <v>2.3220000000000001</v>
      </c>
      <c r="N2925" s="56">
        <f>INDEX(Rate_Chart!$A$1:$AK$127,MATCH(Data!J2925,Rate_Chart!$A$1:$A$127,0),MATCH(Data!K2925,Rate_Chart!$A$1:$AK$1,0))</f>
        <v>47.461399999999998</v>
      </c>
      <c r="O2925" s="57">
        <f t="shared" si="569"/>
        <v>1281.4577999999999</v>
      </c>
      <c r="P2925" s="58">
        <f t="shared" si="570"/>
        <v>411.51502890173413</v>
      </c>
      <c r="Q2925" s="58">
        <f t="shared" si="571"/>
        <v>274.34335260115608</v>
      </c>
      <c r="R2925" s="66">
        <f t="shared" si="572"/>
        <v>22.425511499999999</v>
      </c>
      <c r="S2925" s="64">
        <f t="shared" si="573"/>
        <v>101.25</v>
      </c>
      <c r="T2925" s="66">
        <f t="shared" si="574"/>
        <v>1405.1333115</v>
      </c>
      <c r="U2925" s="68">
        <f t="shared" si="575"/>
        <v>52.041974500000002</v>
      </c>
      <c r="V2925" s="68">
        <f t="shared" si="576"/>
        <v>451.23099277456657</v>
      </c>
      <c r="W2925" s="68">
        <f t="shared" si="577"/>
        <v>300.82066184971103</v>
      </c>
    </row>
    <row r="2926" spans="1:23" x14ac:dyDescent="0.25">
      <c r="A2926" s="1" t="s">
        <v>884</v>
      </c>
      <c r="B2926" s="1" t="s">
        <v>395</v>
      </c>
      <c r="C2926" s="1" t="s">
        <v>589</v>
      </c>
      <c r="D2926" s="1" t="s">
        <v>593</v>
      </c>
      <c r="E2926" s="1" t="s">
        <v>363</v>
      </c>
      <c r="F2926" s="62" t="str">
        <f t="shared" si="566"/>
        <v>64515</v>
      </c>
      <c r="G2926" s="255">
        <v>10620012</v>
      </c>
      <c r="H2926" s="1" t="s">
        <v>386</v>
      </c>
      <c r="I2926" s="61">
        <v>38</v>
      </c>
      <c r="J2926" s="61">
        <v>3</v>
      </c>
      <c r="K2926" s="61">
        <v>8</v>
      </c>
      <c r="L2926" s="69">
        <f t="shared" si="567"/>
        <v>1.1399999999999999</v>
      </c>
      <c r="M2926" s="69">
        <f t="shared" si="568"/>
        <v>3.04</v>
      </c>
      <c r="N2926" s="56">
        <f>INDEX(Rate_Chart!$A$1:$AK$127,MATCH(Data!J2926,Rate_Chart!$A$1:$A$127,0),MATCH(Data!K2926,Rate_Chart!$A$1:$AK$1,0))</f>
        <v>34.751112000000006</v>
      </c>
      <c r="O2926" s="57">
        <f t="shared" si="569"/>
        <v>1320.5422560000002</v>
      </c>
      <c r="P2926" s="58">
        <f t="shared" si="570"/>
        <v>417.01334400000002</v>
      </c>
      <c r="Q2926" s="58">
        <f t="shared" si="571"/>
        <v>278.00889599999999</v>
      </c>
      <c r="R2926" s="66">
        <f t="shared" si="572"/>
        <v>23.109489480000004</v>
      </c>
      <c r="S2926" s="64">
        <f t="shared" si="573"/>
        <v>142.5</v>
      </c>
      <c r="T2926" s="66">
        <f t="shared" si="574"/>
        <v>1486.1517454800003</v>
      </c>
      <c r="U2926" s="68">
        <f t="shared" si="575"/>
        <v>39.109256460000005</v>
      </c>
      <c r="V2926" s="68">
        <f t="shared" si="576"/>
        <v>469.31107752000003</v>
      </c>
      <c r="W2926" s="68">
        <f t="shared" si="577"/>
        <v>312.87405168000004</v>
      </c>
    </row>
    <row r="2927" spans="1:23" x14ac:dyDescent="0.25">
      <c r="A2927" s="1" t="s">
        <v>885</v>
      </c>
      <c r="B2927" s="1" t="s">
        <v>394</v>
      </c>
      <c r="C2927" s="1" t="s">
        <v>589</v>
      </c>
      <c r="D2927" s="1" t="s">
        <v>593</v>
      </c>
      <c r="E2927" s="1" t="s">
        <v>363</v>
      </c>
      <c r="F2927" s="62" t="str">
        <f t="shared" si="566"/>
        <v>64515</v>
      </c>
      <c r="G2927" s="255">
        <v>10620012</v>
      </c>
      <c r="H2927" s="1" t="s">
        <v>385</v>
      </c>
      <c r="I2927" s="61">
        <v>18</v>
      </c>
      <c r="J2927" s="61">
        <v>6.1</v>
      </c>
      <c r="K2927" s="61">
        <v>8.4</v>
      </c>
      <c r="L2927" s="69">
        <f t="shared" si="567"/>
        <v>1.0979999999999999</v>
      </c>
      <c r="M2927" s="69">
        <f t="shared" si="568"/>
        <v>1.5120000000000002</v>
      </c>
      <c r="N2927" s="56">
        <f>INDEX(Rate_Chart!$A$1:$AK$127,MATCH(Data!J2927,Rate_Chart!$A$1:$A$127,0),MATCH(Data!K2927,Rate_Chart!$A$1:$AK$1,0))</f>
        <v>49.406950000000002</v>
      </c>
      <c r="O2927" s="57">
        <f t="shared" si="569"/>
        <v>889.32510000000002</v>
      </c>
      <c r="P2927" s="58">
        <f t="shared" si="570"/>
        <v>422.28162393162398</v>
      </c>
      <c r="Q2927" s="58">
        <f t="shared" si="571"/>
        <v>281.52108262108266</v>
      </c>
      <c r="R2927" s="66">
        <f t="shared" si="572"/>
        <v>15.563189250000002</v>
      </c>
      <c r="S2927" s="64">
        <f t="shared" si="573"/>
        <v>67.5</v>
      </c>
      <c r="T2927" s="66">
        <f t="shared" si="574"/>
        <v>972.38828925000007</v>
      </c>
      <c r="U2927" s="68">
        <f t="shared" si="575"/>
        <v>54.021571625000007</v>
      </c>
      <c r="V2927" s="68">
        <f t="shared" si="576"/>
        <v>461.72283440170946</v>
      </c>
      <c r="W2927" s="68">
        <f t="shared" si="577"/>
        <v>307.81522293447296</v>
      </c>
    </row>
    <row r="2928" spans="1:23" x14ac:dyDescent="0.25">
      <c r="A2928" s="1" t="s">
        <v>885</v>
      </c>
      <c r="B2928" s="1" t="s">
        <v>395</v>
      </c>
      <c r="C2928" s="1" t="s">
        <v>589</v>
      </c>
      <c r="D2928" s="1" t="s">
        <v>593</v>
      </c>
      <c r="E2928" s="1" t="s">
        <v>363</v>
      </c>
      <c r="F2928" s="62" t="str">
        <f t="shared" si="566"/>
        <v>64515</v>
      </c>
      <c r="G2928" s="255">
        <v>10620012</v>
      </c>
      <c r="H2928" s="1" t="s">
        <v>385</v>
      </c>
      <c r="I2928" s="61">
        <v>26</v>
      </c>
      <c r="J2928" s="61">
        <v>6.3</v>
      </c>
      <c r="K2928" s="61">
        <v>8.8000000000000007</v>
      </c>
      <c r="L2928" s="69">
        <f t="shared" si="567"/>
        <v>1.6379999999999999</v>
      </c>
      <c r="M2928" s="69">
        <f t="shared" si="568"/>
        <v>2.2880000000000003</v>
      </c>
      <c r="N2928" s="56">
        <f>INDEX(Rate_Chart!$A$1:$AK$127,MATCH(Data!J2928,Rate_Chart!$A$1:$A$127,0),MATCH(Data!K2928,Rate_Chart!$A$1:$AK$1,0))</f>
        <v>52.078949999999999</v>
      </c>
      <c r="O2928" s="57">
        <f t="shared" si="569"/>
        <v>1354.0527</v>
      </c>
      <c r="P2928" s="58">
        <f t="shared" si="570"/>
        <v>428.04616438356163</v>
      </c>
      <c r="Q2928" s="58">
        <f t="shared" si="571"/>
        <v>285.36410958904111</v>
      </c>
      <c r="R2928" s="66">
        <f t="shared" si="572"/>
        <v>23.695922250000002</v>
      </c>
      <c r="S2928" s="64">
        <f t="shared" si="573"/>
        <v>97.5</v>
      </c>
      <c r="T2928" s="66">
        <f t="shared" si="574"/>
        <v>1475.2486222499999</v>
      </c>
      <c r="U2928" s="68">
        <f t="shared" si="575"/>
        <v>56.740331624999996</v>
      </c>
      <c r="V2928" s="68">
        <f t="shared" si="576"/>
        <v>466.35889006849311</v>
      </c>
      <c r="W2928" s="68">
        <f t="shared" si="577"/>
        <v>310.90592671232872</v>
      </c>
    </row>
    <row r="2929" spans="1:23" x14ac:dyDescent="0.25">
      <c r="A2929" s="1" t="s">
        <v>886</v>
      </c>
      <c r="B2929" s="1" t="s">
        <v>394</v>
      </c>
      <c r="C2929" s="1" t="s">
        <v>589</v>
      </c>
      <c r="D2929" s="1" t="s">
        <v>593</v>
      </c>
      <c r="E2929" s="1" t="s">
        <v>363</v>
      </c>
      <c r="F2929" s="62" t="str">
        <f t="shared" si="566"/>
        <v>64515</v>
      </c>
      <c r="G2929" s="255">
        <v>10620012</v>
      </c>
      <c r="H2929" s="1" t="s">
        <v>385</v>
      </c>
      <c r="I2929" s="61">
        <v>30</v>
      </c>
      <c r="J2929" s="61">
        <v>6.6</v>
      </c>
      <c r="K2929" s="61">
        <v>8.8000000000000007</v>
      </c>
      <c r="L2929" s="69">
        <f t="shared" si="567"/>
        <v>1.98</v>
      </c>
      <c r="M2929" s="69">
        <f t="shared" si="568"/>
        <v>2.64</v>
      </c>
      <c r="N2929" s="56">
        <f>INDEX(Rate_Chart!$A$1:$AK$127,MATCH(Data!J2929,Rate_Chart!$A$1:$A$127,0),MATCH(Data!K2929,Rate_Chart!$A$1:$AK$1,0))</f>
        <v>54.558900000000001</v>
      </c>
      <c r="O2929" s="57">
        <f t="shared" si="569"/>
        <v>1636.7670000000001</v>
      </c>
      <c r="P2929" s="58">
        <f t="shared" si="570"/>
        <v>437.63823529411764</v>
      </c>
      <c r="Q2929" s="58">
        <f t="shared" si="571"/>
        <v>291.75882352941176</v>
      </c>
      <c r="R2929" s="66">
        <f t="shared" si="572"/>
        <v>28.643422500000003</v>
      </c>
      <c r="S2929" s="64">
        <f t="shared" si="573"/>
        <v>112.5</v>
      </c>
      <c r="T2929" s="66">
        <f t="shared" si="574"/>
        <v>1777.9104225000001</v>
      </c>
      <c r="U2929" s="68">
        <f t="shared" si="575"/>
        <v>59.263680750000006</v>
      </c>
      <c r="V2929" s="68">
        <f t="shared" si="576"/>
        <v>475.37711831550803</v>
      </c>
      <c r="W2929" s="68">
        <f t="shared" si="577"/>
        <v>316.91807887700537</v>
      </c>
    </row>
    <row r="2930" spans="1:23" x14ac:dyDescent="0.25">
      <c r="A2930" s="1" t="s">
        <v>886</v>
      </c>
      <c r="B2930" s="1" t="s">
        <v>394</v>
      </c>
      <c r="C2930" s="1" t="s">
        <v>589</v>
      </c>
      <c r="D2930" s="1" t="s">
        <v>593</v>
      </c>
      <c r="E2930" s="1" t="s">
        <v>363</v>
      </c>
      <c r="F2930" s="62" t="str">
        <f t="shared" si="566"/>
        <v>64515</v>
      </c>
      <c r="G2930" s="255">
        <v>10620012</v>
      </c>
      <c r="H2930" s="1" t="s">
        <v>386</v>
      </c>
      <c r="I2930" s="61">
        <v>13</v>
      </c>
      <c r="J2930" s="61">
        <v>3.5</v>
      </c>
      <c r="K2930" s="61">
        <v>8</v>
      </c>
      <c r="L2930" s="69">
        <f t="shared" si="567"/>
        <v>0.45500000000000002</v>
      </c>
      <c r="M2930" s="69">
        <f t="shared" si="568"/>
        <v>1.04</v>
      </c>
      <c r="N2930" s="56">
        <f>INDEX(Rate_Chart!$A$1:$AK$127,MATCH(Data!J2930,Rate_Chart!$A$1:$A$127,0),MATCH(Data!K2930,Rate_Chart!$A$1:$AK$1,0))</f>
        <v>36.836112000000007</v>
      </c>
      <c r="O2930" s="57">
        <f t="shared" si="569"/>
        <v>478.86945600000007</v>
      </c>
      <c r="P2930" s="58">
        <f t="shared" si="570"/>
        <v>417.01258867924531</v>
      </c>
      <c r="Q2930" s="58">
        <f t="shared" si="571"/>
        <v>278.00839245283021</v>
      </c>
      <c r="R2930" s="66">
        <f t="shared" si="572"/>
        <v>8.3802154800000022</v>
      </c>
      <c r="S2930" s="64">
        <f t="shared" si="573"/>
        <v>48.75</v>
      </c>
      <c r="T2930" s="66">
        <f t="shared" si="574"/>
        <v>535.99967148000007</v>
      </c>
      <c r="U2930" s="68">
        <f t="shared" si="575"/>
        <v>41.230743960000005</v>
      </c>
      <c r="V2930" s="68">
        <f t="shared" si="576"/>
        <v>466.76313916981132</v>
      </c>
      <c r="W2930" s="68">
        <f t="shared" si="577"/>
        <v>311.17542611320755</v>
      </c>
    </row>
    <row r="2931" spans="1:23" x14ac:dyDescent="0.25">
      <c r="A2931" s="1" t="s">
        <v>886</v>
      </c>
      <c r="B2931" s="1" t="s">
        <v>395</v>
      </c>
      <c r="C2931" s="1" t="s">
        <v>589</v>
      </c>
      <c r="D2931" s="1" t="s">
        <v>593</v>
      </c>
      <c r="E2931" s="1" t="s">
        <v>363</v>
      </c>
      <c r="F2931" s="62" t="str">
        <f t="shared" si="566"/>
        <v>64515</v>
      </c>
      <c r="G2931" s="255">
        <v>10620012</v>
      </c>
      <c r="H2931" s="1" t="s">
        <v>385</v>
      </c>
      <c r="I2931" s="61">
        <v>25</v>
      </c>
      <c r="J2931" s="61">
        <v>6.4</v>
      </c>
      <c r="K2931" s="61">
        <v>9</v>
      </c>
      <c r="L2931" s="69">
        <f t="shared" si="567"/>
        <v>1.6</v>
      </c>
      <c r="M2931" s="69">
        <f t="shared" si="568"/>
        <v>2.25</v>
      </c>
      <c r="N2931" s="56">
        <f>INDEX(Rate_Chart!$A$1:$AK$127,MATCH(Data!J2931,Rate_Chart!$A$1:$A$127,0),MATCH(Data!K2931,Rate_Chart!$A$1:$AK$1,0))</f>
        <v>53.44</v>
      </c>
      <c r="O2931" s="57">
        <f t="shared" si="569"/>
        <v>1336</v>
      </c>
      <c r="P2931" s="58">
        <f t="shared" si="570"/>
        <v>430.96774193548384</v>
      </c>
      <c r="Q2931" s="58">
        <f t="shared" si="571"/>
        <v>287.31182795698925</v>
      </c>
      <c r="R2931" s="66">
        <f t="shared" si="572"/>
        <v>23.380000000000003</v>
      </c>
      <c r="S2931" s="64">
        <f t="shared" si="573"/>
        <v>93.75</v>
      </c>
      <c r="T2931" s="66">
        <f t="shared" si="574"/>
        <v>1453.13</v>
      </c>
      <c r="U2931" s="68">
        <f t="shared" si="575"/>
        <v>58.125200000000007</v>
      </c>
      <c r="V2931" s="68">
        <f t="shared" si="576"/>
        <v>468.75161290322586</v>
      </c>
      <c r="W2931" s="68">
        <f t="shared" si="577"/>
        <v>312.50107526881726</v>
      </c>
    </row>
    <row r="2932" spans="1:23" x14ac:dyDescent="0.25">
      <c r="A2932" s="1" t="s">
        <v>886</v>
      </c>
      <c r="B2932" s="1" t="s">
        <v>395</v>
      </c>
      <c r="C2932" s="1" t="s">
        <v>589</v>
      </c>
      <c r="D2932" s="1" t="s">
        <v>593</v>
      </c>
      <c r="E2932" s="1" t="s">
        <v>363</v>
      </c>
      <c r="F2932" s="62" t="str">
        <f t="shared" si="566"/>
        <v>64515</v>
      </c>
      <c r="G2932" s="255">
        <v>10620012</v>
      </c>
      <c r="H2932" s="1" t="s">
        <v>386</v>
      </c>
      <c r="I2932" s="61">
        <v>39</v>
      </c>
      <c r="J2932" s="61">
        <v>3</v>
      </c>
      <c r="K2932" s="61">
        <v>8.1</v>
      </c>
      <c r="L2932" s="69">
        <f t="shared" si="567"/>
        <v>1.17</v>
      </c>
      <c r="M2932" s="69">
        <f t="shared" si="568"/>
        <v>3.1589999999999998</v>
      </c>
      <c r="N2932" s="56">
        <f>INDEX(Rate_Chart!$A$1:$AK$127,MATCH(Data!J2932,Rate_Chart!$A$1:$A$127,0),MATCH(Data!K2932,Rate_Chart!$A$1:$AK$1,0))</f>
        <v>35.029125900000004</v>
      </c>
      <c r="O2932" s="57">
        <f t="shared" si="569"/>
        <v>1366.1359101</v>
      </c>
      <c r="P2932" s="58">
        <f t="shared" si="570"/>
        <v>417.01340357142868</v>
      </c>
      <c r="Q2932" s="58">
        <f t="shared" si="571"/>
        <v>278.00893571428577</v>
      </c>
      <c r="R2932" s="66">
        <f t="shared" si="572"/>
        <v>23.907378426750004</v>
      </c>
      <c r="S2932" s="64">
        <f t="shared" si="573"/>
        <v>146.25</v>
      </c>
      <c r="T2932" s="66">
        <f t="shared" si="574"/>
        <v>1536.2932885267501</v>
      </c>
      <c r="U2932" s="68">
        <f t="shared" si="575"/>
        <v>39.392135603250004</v>
      </c>
      <c r="V2932" s="68">
        <f t="shared" si="576"/>
        <v>468.9539952767858</v>
      </c>
      <c r="W2932" s="68">
        <f t="shared" si="577"/>
        <v>312.63599685119055</v>
      </c>
    </row>
    <row r="2933" spans="1:23" x14ac:dyDescent="0.25">
      <c r="A2933" s="1" t="s">
        <v>887</v>
      </c>
      <c r="B2933" s="1" t="s">
        <v>394</v>
      </c>
      <c r="C2933" s="1" t="s">
        <v>589</v>
      </c>
      <c r="D2933" s="1" t="s">
        <v>593</v>
      </c>
      <c r="E2933" s="1" t="s">
        <v>363</v>
      </c>
      <c r="F2933" s="62" t="str">
        <f t="shared" si="566"/>
        <v>64515</v>
      </c>
      <c r="G2933" s="255">
        <v>10620012</v>
      </c>
      <c r="H2933" s="1" t="s">
        <v>385</v>
      </c>
      <c r="I2933" s="61">
        <v>54</v>
      </c>
      <c r="J2933" s="61">
        <v>6.8</v>
      </c>
      <c r="K2933" s="61">
        <v>8.8000000000000007</v>
      </c>
      <c r="L2933" s="69">
        <f t="shared" si="567"/>
        <v>3.6719999999999997</v>
      </c>
      <c r="M2933" s="69">
        <f t="shared" si="568"/>
        <v>4.7520000000000007</v>
      </c>
      <c r="N2933" s="56">
        <f>INDEX(Rate_Chart!$A$1:$AK$127,MATCH(Data!J2933,Rate_Chart!$A$1:$A$127,0),MATCH(Data!K2933,Rate_Chart!$A$1:$AK$1,0))</f>
        <v>56.212200000000003</v>
      </c>
      <c r="O2933" s="57">
        <f t="shared" si="569"/>
        <v>3035.4588000000003</v>
      </c>
      <c r="P2933" s="58">
        <f t="shared" si="570"/>
        <v>443.78052631578947</v>
      </c>
      <c r="Q2933" s="58">
        <f t="shared" si="571"/>
        <v>295.8536842105263</v>
      </c>
      <c r="R2933" s="66">
        <f t="shared" si="572"/>
        <v>53.120529000000012</v>
      </c>
      <c r="S2933" s="64">
        <f t="shared" si="573"/>
        <v>202.5</v>
      </c>
      <c r="T2933" s="66">
        <f t="shared" si="574"/>
        <v>3291.0793290000001</v>
      </c>
      <c r="U2933" s="68">
        <f t="shared" si="575"/>
        <v>60.945913500000003</v>
      </c>
      <c r="V2933" s="68">
        <f t="shared" si="576"/>
        <v>481.15194868421054</v>
      </c>
      <c r="W2933" s="68">
        <f t="shared" si="577"/>
        <v>320.76796578947369</v>
      </c>
    </row>
    <row r="2934" spans="1:23" x14ac:dyDescent="0.25">
      <c r="A2934" s="1" t="s">
        <v>887</v>
      </c>
      <c r="B2934" s="1" t="s">
        <v>394</v>
      </c>
      <c r="C2934" s="1" t="s">
        <v>589</v>
      </c>
      <c r="D2934" s="1" t="s">
        <v>593</v>
      </c>
      <c r="E2934" s="1" t="s">
        <v>363</v>
      </c>
      <c r="F2934" s="62" t="str">
        <f t="shared" si="566"/>
        <v>64515</v>
      </c>
      <c r="G2934" s="255">
        <v>10620012</v>
      </c>
      <c r="H2934" s="1" t="s">
        <v>386</v>
      </c>
      <c r="I2934" s="61">
        <v>34</v>
      </c>
      <c r="J2934" s="61">
        <v>3.5</v>
      </c>
      <c r="K2934" s="61">
        <v>8.1</v>
      </c>
      <c r="L2934" s="69">
        <f t="shared" si="567"/>
        <v>1.19</v>
      </c>
      <c r="M2934" s="69">
        <f t="shared" si="568"/>
        <v>2.7539999999999996</v>
      </c>
      <c r="N2934" s="56">
        <f>INDEX(Rate_Chart!$A$1:$AK$127,MATCH(Data!J2934,Rate_Chart!$A$1:$A$127,0),MATCH(Data!K2934,Rate_Chart!$A$1:$AK$1,0))</f>
        <v>37.114125900000005</v>
      </c>
      <c r="O2934" s="57">
        <f t="shared" si="569"/>
        <v>1261.8802806000001</v>
      </c>
      <c r="P2934" s="58">
        <f t="shared" si="570"/>
        <v>417.01265056179784</v>
      </c>
      <c r="Q2934" s="58">
        <f t="shared" si="571"/>
        <v>278.00843370786521</v>
      </c>
      <c r="R2934" s="66">
        <f t="shared" si="572"/>
        <v>22.082904910500005</v>
      </c>
      <c r="S2934" s="64">
        <f t="shared" si="573"/>
        <v>127.5</v>
      </c>
      <c r="T2934" s="66">
        <f t="shared" si="574"/>
        <v>1411.4631855105001</v>
      </c>
      <c r="U2934" s="68">
        <f t="shared" si="575"/>
        <v>41.513623103250005</v>
      </c>
      <c r="V2934" s="68">
        <f t="shared" si="576"/>
        <v>466.44520340730344</v>
      </c>
      <c r="W2934" s="68">
        <f t="shared" si="577"/>
        <v>310.96346893820231</v>
      </c>
    </row>
    <row r="2935" spans="1:23" x14ac:dyDescent="0.25">
      <c r="A2935" s="1" t="s">
        <v>887</v>
      </c>
      <c r="B2935" s="1" t="s">
        <v>395</v>
      </c>
      <c r="C2935" s="1" t="s">
        <v>589</v>
      </c>
      <c r="D2935" s="1" t="s">
        <v>593</v>
      </c>
      <c r="E2935" s="1" t="s">
        <v>363</v>
      </c>
      <c r="F2935" s="62" t="str">
        <f t="shared" si="566"/>
        <v>64515</v>
      </c>
      <c r="G2935" s="255">
        <v>10620012</v>
      </c>
      <c r="H2935" s="1" t="s">
        <v>385</v>
      </c>
      <c r="I2935" s="61">
        <v>25</v>
      </c>
      <c r="J2935" s="61">
        <v>5.6</v>
      </c>
      <c r="K2935" s="61">
        <v>8.4</v>
      </c>
      <c r="L2935" s="69">
        <f t="shared" si="567"/>
        <v>1.4</v>
      </c>
      <c r="M2935" s="69">
        <f t="shared" si="568"/>
        <v>2.1</v>
      </c>
      <c r="N2935" s="56">
        <f>INDEX(Rate_Chart!$A$1:$AK$127,MATCH(Data!J2935,Rate_Chart!$A$1:$A$127,0),MATCH(Data!K2935,Rate_Chart!$A$1:$AK$1,0))</f>
        <v>45.357199999999999</v>
      </c>
      <c r="O2935" s="57">
        <f t="shared" si="569"/>
        <v>1133.93</v>
      </c>
      <c r="P2935" s="58">
        <f t="shared" si="570"/>
        <v>404.97500000000002</v>
      </c>
      <c r="Q2935" s="58">
        <f t="shared" si="571"/>
        <v>269.98333333333335</v>
      </c>
      <c r="R2935" s="66">
        <f t="shared" si="572"/>
        <v>19.843775000000004</v>
      </c>
      <c r="S2935" s="64">
        <f t="shared" si="573"/>
        <v>93.75</v>
      </c>
      <c r="T2935" s="66">
        <f t="shared" si="574"/>
        <v>1247.5237750000001</v>
      </c>
      <c r="U2935" s="68">
        <f t="shared" si="575"/>
        <v>49.900951000000006</v>
      </c>
      <c r="V2935" s="68">
        <f t="shared" si="576"/>
        <v>445.54420535714297</v>
      </c>
      <c r="W2935" s="68">
        <f t="shared" si="577"/>
        <v>297.02947023809531</v>
      </c>
    </row>
    <row r="2936" spans="1:23" x14ac:dyDescent="0.25">
      <c r="A2936" s="1" t="s">
        <v>887</v>
      </c>
      <c r="B2936" s="1" t="s">
        <v>395</v>
      </c>
      <c r="C2936" s="1" t="s">
        <v>589</v>
      </c>
      <c r="D2936" s="1" t="s">
        <v>593</v>
      </c>
      <c r="E2936" s="1" t="s">
        <v>363</v>
      </c>
      <c r="F2936" s="62" t="str">
        <f t="shared" si="566"/>
        <v>64515</v>
      </c>
      <c r="G2936" s="255">
        <v>10620012</v>
      </c>
      <c r="H2936" s="1" t="s">
        <v>386</v>
      </c>
      <c r="I2936" s="61">
        <v>38</v>
      </c>
      <c r="J2936" s="61">
        <v>3.1</v>
      </c>
      <c r="K2936" s="61">
        <v>8.1</v>
      </c>
      <c r="L2936" s="69">
        <f t="shared" si="567"/>
        <v>1.1779999999999999</v>
      </c>
      <c r="M2936" s="69">
        <f t="shared" si="568"/>
        <v>3.0780000000000003</v>
      </c>
      <c r="N2936" s="56">
        <f>INDEX(Rate_Chart!$A$1:$AK$127,MATCH(Data!J2936,Rate_Chart!$A$1:$A$127,0),MATCH(Data!K2936,Rate_Chart!$A$1:$AK$1,0))</f>
        <v>35.446125899999998</v>
      </c>
      <c r="O2936" s="57">
        <f t="shared" si="569"/>
        <v>1346.9527842</v>
      </c>
      <c r="P2936" s="58">
        <f t="shared" si="570"/>
        <v>417.01324588235298</v>
      </c>
      <c r="Q2936" s="58">
        <f t="shared" si="571"/>
        <v>278.0088305882353</v>
      </c>
      <c r="R2936" s="66">
        <f t="shared" si="572"/>
        <v>23.571673723500002</v>
      </c>
      <c r="S2936" s="64">
        <f t="shared" si="573"/>
        <v>142.5</v>
      </c>
      <c r="T2936" s="66">
        <f t="shared" si="574"/>
        <v>1513.0244579235</v>
      </c>
      <c r="U2936" s="68">
        <f t="shared" si="575"/>
        <v>39.816433103249999</v>
      </c>
      <c r="V2936" s="68">
        <f t="shared" si="576"/>
        <v>468.42862474411766</v>
      </c>
      <c r="W2936" s="68">
        <f t="shared" si="577"/>
        <v>312.28574982941177</v>
      </c>
    </row>
    <row r="2937" spans="1:23" x14ac:dyDescent="0.25">
      <c r="A2937" s="1" t="s">
        <v>888</v>
      </c>
      <c r="B2937" s="1" t="s">
        <v>394</v>
      </c>
      <c r="C2937" s="1" t="s">
        <v>589</v>
      </c>
      <c r="D2937" s="1" t="s">
        <v>593</v>
      </c>
      <c r="E2937" s="1" t="s">
        <v>363</v>
      </c>
      <c r="F2937" s="62" t="str">
        <f t="shared" si="566"/>
        <v>64515</v>
      </c>
      <c r="G2937" s="255">
        <v>10620012</v>
      </c>
      <c r="H2937" s="1" t="s">
        <v>385</v>
      </c>
      <c r="I2937" s="61">
        <v>31</v>
      </c>
      <c r="J2937" s="61">
        <v>6.7</v>
      </c>
      <c r="K2937" s="61">
        <v>8.6</v>
      </c>
      <c r="L2937" s="69">
        <f t="shared" si="567"/>
        <v>2.077</v>
      </c>
      <c r="M2937" s="69">
        <f t="shared" si="568"/>
        <v>2.6659999999999995</v>
      </c>
      <c r="N2937" s="56">
        <f>INDEX(Rate_Chart!$A$1:$AK$127,MATCH(Data!J2937,Rate_Chart!$A$1:$A$127,0),MATCH(Data!K2937,Rate_Chart!$A$1:$AK$1,0))</f>
        <v>54.826099999999997</v>
      </c>
      <c r="O2937" s="57">
        <f t="shared" si="569"/>
        <v>1699.6090999999999</v>
      </c>
      <c r="P2937" s="58">
        <f t="shared" si="570"/>
        <v>440.96058981233244</v>
      </c>
      <c r="Q2937" s="58">
        <f t="shared" si="571"/>
        <v>293.97372654155498</v>
      </c>
      <c r="R2937" s="66">
        <f t="shared" si="572"/>
        <v>29.743159250000001</v>
      </c>
      <c r="S2937" s="64">
        <f t="shared" si="573"/>
        <v>116.25</v>
      </c>
      <c r="T2937" s="66">
        <f t="shared" si="574"/>
        <v>1845.6022592499999</v>
      </c>
      <c r="U2937" s="68">
        <f t="shared" si="575"/>
        <v>59.535556749999998</v>
      </c>
      <c r="V2937" s="68">
        <f t="shared" si="576"/>
        <v>478.83825804289546</v>
      </c>
      <c r="W2937" s="68">
        <f t="shared" si="577"/>
        <v>319.22550536193029</v>
      </c>
    </row>
    <row r="2938" spans="1:23" x14ac:dyDescent="0.25">
      <c r="A2938" s="1" t="s">
        <v>888</v>
      </c>
      <c r="B2938" s="1" t="s">
        <v>394</v>
      </c>
      <c r="C2938" s="1" t="s">
        <v>589</v>
      </c>
      <c r="D2938" s="1" t="s">
        <v>593</v>
      </c>
      <c r="E2938" s="1" t="s">
        <v>363</v>
      </c>
      <c r="F2938" s="62" t="str">
        <f t="shared" si="566"/>
        <v>64515</v>
      </c>
      <c r="G2938" s="255">
        <v>10620012</v>
      </c>
      <c r="H2938" s="1" t="s">
        <v>386</v>
      </c>
      <c r="I2938" s="61">
        <v>16</v>
      </c>
      <c r="J2938" s="61">
        <v>3.5</v>
      </c>
      <c r="K2938" s="61">
        <v>8.1</v>
      </c>
      <c r="L2938" s="69">
        <f t="shared" si="567"/>
        <v>0.56000000000000005</v>
      </c>
      <c r="M2938" s="69">
        <f t="shared" si="568"/>
        <v>1.296</v>
      </c>
      <c r="N2938" s="56">
        <f>INDEX(Rate_Chart!$A$1:$AK$127,MATCH(Data!J2938,Rate_Chart!$A$1:$A$127,0),MATCH(Data!K2938,Rate_Chart!$A$1:$AK$1,0))</f>
        <v>37.114125900000005</v>
      </c>
      <c r="O2938" s="57">
        <f t="shared" si="569"/>
        <v>593.82601440000008</v>
      </c>
      <c r="P2938" s="58">
        <f t="shared" si="570"/>
        <v>417.01265056179784</v>
      </c>
      <c r="Q2938" s="58">
        <f t="shared" si="571"/>
        <v>278.00843370786521</v>
      </c>
      <c r="R2938" s="66">
        <f t="shared" si="572"/>
        <v>10.391955252000002</v>
      </c>
      <c r="S2938" s="64">
        <f t="shared" si="573"/>
        <v>60</v>
      </c>
      <c r="T2938" s="66">
        <f t="shared" si="574"/>
        <v>664.21796965200008</v>
      </c>
      <c r="U2938" s="68">
        <f t="shared" si="575"/>
        <v>41.513623103250005</v>
      </c>
      <c r="V2938" s="68">
        <f t="shared" si="576"/>
        <v>466.44520340730344</v>
      </c>
      <c r="W2938" s="68">
        <f t="shared" si="577"/>
        <v>310.96346893820231</v>
      </c>
    </row>
    <row r="2939" spans="1:23" x14ac:dyDescent="0.25">
      <c r="A2939" s="1" t="s">
        <v>888</v>
      </c>
      <c r="B2939" s="1" t="s">
        <v>395</v>
      </c>
      <c r="C2939" s="1" t="s">
        <v>589</v>
      </c>
      <c r="D2939" s="1" t="s">
        <v>593</v>
      </c>
      <c r="E2939" s="1" t="s">
        <v>363</v>
      </c>
      <c r="F2939" s="62" t="str">
        <f t="shared" si="566"/>
        <v>64515</v>
      </c>
      <c r="G2939" s="255">
        <v>10620012</v>
      </c>
      <c r="H2939" s="1" t="s">
        <v>385</v>
      </c>
      <c r="I2939" s="61">
        <v>22</v>
      </c>
      <c r="J2939" s="61">
        <v>6.4</v>
      </c>
      <c r="K2939" s="61">
        <v>8.8000000000000007</v>
      </c>
      <c r="L2939" s="69">
        <f t="shared" si="567"/>
        <v>1.4080000000000001</v>
      </c>
      <c r="M2939" s="69">
        <f t="shared" si="568"/>
        <v>1.9360000000000002</v>
      </c>
      <c r="N2939" s="56">
        <f>INDEX(Rate_Chart!$A$1:$AK$127,MATCH(Data!J2939,Rate_Chart!$A$1:$A$127,0),MATCH(Data!K2939,Rate_Chart!$A$1:$AK$1,0))</f>
        <v>52.9056</v>
      </c>
      <c r="O2939" s="57">
        <f t="shared" si="569"/>
        <v>1163.9232</v>
      </c>
      <c r="P2939" s="58">
        <f t="shared" si="570"/>
        <v>431.29565217391303</v>
      </c>
      <c r="Q2939" s="58">
        <f t="shared" si="571"/>
        <v>287.53043478260867</v>
      </c>
      <c r="R2939" s="66">
        <f t="shared" si="572"/>
        <v>20.368656000000001</v>
      </c>
      <c r="S2939" s="64">
        <f t="shared" si="573"/>
        <v>82.5</v>
      </c>
      <c r="T2939" s="66">
        <f t="shared" si="574"/>
        <v>1266.7918560000001</v>
      </c>
      <c r="U2939" s="68">
        <f t="shared" si="575"/>
        <v>57.581448000000002</v>
      </c>
      <c r="V2939" s="68">
        <f t="shared" si="576"/>
        <v>469.41397826086956</v>
      </c>
      <c r="W2939" s="68">
        <f t="shared" si="577"/>
        <v>312.94265217391302</v>
      </c>
    </row>
    <row r="2940" spans="1:23" x14ac:dyDescent="0.25">
      <c r="A2940" s="1" t="s">
        <v>888</v>
      </c>
      <c r="B2940" s="1" t="s">
        <v>395</v>
      </c>
      <c r="C2940" s="1" t="s">
        <v>589</v>
      </c>
      <c r="D2940" s="1" t="s">
        <v>593</v>
      </c>
      <c r="E2940" s="1" t="s">
        <v>363</v>
      </c>
      <c r="F2940" s="62" t="str">
        <f t="shared" si="566"/>
        <v>64515</v>
      </c>
      <c r="G2940" s="255">
        <v>10620012</v>
      </c>
      <c r="H2940" s="1" t="s">
        <v>386</v>
      </c>
      <c r="I2940" s="61">
        <v>35</v>
      </c>
      <c r="J2940" s="61">
        <v>3</v>
      </c>
      <c r="K2940" s="61">
        <v>8</v>
      </c>
      <c r="L2940" s="69">
        <f t="shared" si="567"/>
        <v>1.05</v>
      </c>
      <c r="M2940" s="69">
        <f t="shared" si="568"/>
        <v>2.8</v>
      </c>
      <c r="N2940" s="56">
        <f>INDEX(Rate_Chart!$A$1:$AK$127,MATCH(Data!J2940,Rate_Chart!$A$1:$A$127,0),MATCH(Data!K2940,Rate_Chart!$A$1:$AK$1,0))</f>
        <v>34.751112000000006</v>
      </c>
      <c r="O2940" s="57">
        <f t="shared" si="569"/>
        <v>1216.2889200000002</v>
      </c>
      <c r="P2940" s="58">
        <f t="shared" si="570"/>
        <v>417.01334400000002</v>
      </c>
      <c r="Q2940" s="58">
        <f t="shared" si="571"/>
        <v>278.00889599999999</v>
      </c>
      <c r="R2940" s="66">
        <f t="shared" si="572"/>
        <v>21.285056100000006</v>
      </c>
      <c r="S2940" s="64">
        <f t="shared" si="573"/>
        <v>131.25</v>
      </c>
      <c r="T2940" s="66">
        <f t="shared" si="574"/>
        <v>1368.8239761000002</v>
      </c>
      <c r="U2940" s="68">
        <f t="shared" si="575"/>
        <v>39.109256460000005</v>
      </c>
      <c r="V2940" s="68">
        <f t="shared" si="576"/>
        <v>469.31107752000003</v>
      </c>
      <c r="W2940" s="68">
        <f t="shared" si="577"/>
        <v>312.87405168000004</v>
      </c>
    </row>
    <row r="2941" spans="1:23" x14ac:dyDescent="0.25">
      <c r="A2941" s="1" t="s">
        <v>919</v>
      </c>
      <c r="B2941" s="1" t="s">
        <v>394</v>
      </c>
      <c r="C2941" s="1" t="s">
        <v>589</v>
      </c>
      <c r="D2941" s="1" t="s">
        <v>593</v>
      </c>
      <c r="E2941" s="1" t="s">
        <v>363</v>
      </c>
      <c r="F2941" s="62" t="str">
        <f t="shared" si="566"/>
        <v>64515</v>
      </c>
      <c r="G2941" s="255">
        <v>10620012</v>
      </c>
      <c r="H2941" s="1" t="s">
        <v>385</v>
      </c>
      <c r="I2941" s="61">
        <v>22</v>
      </c>
      <c r="J2941" s="61">
        <v>6.2</v>
      </c>
      <c r="K2941" s="61">
        <v>8.8000000000000007</v>
      </c>
      <c r="L2941" s="69">
        <f t="shared" si="567"/>
        <v>1.3640000000000001</v>
      </c>
      <c r="M2941" s="69">
        <f t="shared" si="568"/>
        <v>1.9360000000000002</v>
      </c>
      <c r="N2941" s="56">
        <f>INDEX(Rate_Chart!$A$1:$AK$127,MATCH(Data!J2941,Rate_Chart!$A$1:$A$127,0),MATCH(Data!K2941,Rate_Chart!$A$1:$AK$1,0))</f>
        <v>51.252300000000005</v>
      </c>
      <c r="O2941" s="57">
        <f t="shared" si="569"/>
        <v>1127.5506</v>
      </c>
      <c r="P2941" s="58">
        <f t="shared" si="570"/>
        <v>424.74281767955802</v>
      </c>
      <c r="Q2941" s="58">
        <f t="shared" si="571"/>
        <v>283.1618784530387</v>
      </c>
      <c r="R2941" s="66">
        <f t="shared" si="572"/>
        <v>19.732135500000002</v>
      </c>
      <c r="S2941" s="64">
        <f t="shared" si="573"/>
        <v>82.5</v>
      </c>
      <c r="T2941" s="66">
        <f t="shared" si="574"/>
        <v>1229.7827354999999</v>
      </c>
      <c r="U2941" s="68">
        <f t="shared" si="575"/>
        <v>55.899215249999997</v>
      </c>
      <c r="V2941" s="68">
        <f t="shared" si="576"/>
        <v>463.25316505524859</v>
      </c>
      <c r="W2941" s="68">
        <f t="shared" si="577"/>
        <v>308.83544337016571</v>
      </c>
    </row>
    <row r="2942" spans="1:23" x14ac:dyDescent="0.25">
      <c r="A2942" s="1" t="s">
        <v>919</v>
      </c>
      <c r="B2942" s="1" t="s">
        <v>395</v>
      </c>
      <c r="C2942" s="1" t="s">
        <v>589</v>
      </c>
      <c r="D2942" s="1" t="s">
        <v>593</v>
      </c>
      <c r="E2942" s="1" t="s">
        <v>363</v>
      </c>
      <c r="F2942" s="62" t="str">
        <f t="shared" si="566"/>
        <v>64515</v>
      </c>
      <c r="G2942" s="255">
        <v>10620012</v>
      </c>
      <c r="H2942" s="1" t="s">
        <v>385</v>
      </c>
      <c r="I2942" s="61">
        <v>28</v>
      </c>
      <c r="J2942" s="61">
        <v>6.3</v>
      </c>
      <c r="K2942" s="61">
        <v>9</v>
      </c>
      <c r="L2942" s="69">
        <f t="shared" si="567"/>
        <v>1.764</v>
      </c>
      <c r="M2942" s="69">
        <f t="shared" si="568"/>
        <v>2.52</v>
      </c>
      <c r="N2942" s="56">
        <f>INDEX(Rate_Chart!$A$1:$AK$127,MATCH(Data!J2942,Rate_Chart!$A$1:$A$127,0),MATCH(Data!K2942,Rate_Chart!$A$1:$AK$1,0))</f>
        <v>52.604999999999997</v>
      </c>
      <c r="O2942" s="57">
        <f t="shared" si="569"/>
        <v>1472.9399999999998</v>
      </c>
      <c r="P2942" s="58">
        <f t="shared" si="570"/>
        <v>427.6829268292683</v>
      </c>
      <c r="Q2942" s="58">
        <f t="shared" si="571"/>
        <v>285.1219512195122</v>
      </c>
      <c r="R2942" s="66">
        <f t="shared" si="572"/>
        <v>25.776450000000001</v>
      </c>
      <c r="S2942" s="64">
        <f t="shared" si="573"/>
        <v>105</v>
      </c>
      <c r="T2942" s="66">
        <f t="shared" si="574"/>
        <v>1603.7164499999999</v>
      </c>
      <c r="U2942" s="68">
        <f t="shared" si="575"/>
        <v>57.275587499999993</v>
      </c>
      <c r="V2942" s="68">
        <f t="shared" si="576"/>
        <v>465.65518292682924</v>
      </c>
      <c r="W2942" s="68">
        <f t="shared" si="577"/>
        <v>310.43678861788618</v>
      </c>
    </row>
    <row r="2943" spans="1:23" x14ac:dyDescent="0.25">
      <c r="A2943" s="1" t="s">
        <v>919</v>
      </c>
      <c r="B2943" s="1" t="s">
        <v>395</v>
      </c>
      <c r="C2943" s="1" t="s">
        <v>589</v>
      </c>
      <c r="D2943" s="1" t="s">
        <v>593</v>
      </c>
      <c r="E2943" s="1" t="s">
        <v>363</v>
      </c>
      <c r="F2943" s="62" t="str">
        <f t="shared" si="566"/>
        <v>64515</v>
      </c>
      <c r="G2943" s="255">
        <v>10620012</v>
      </c>
      <c r="H2943" s="1" t="s">
        <v>386</v>
      </c>
      <c r="I2943" s="61">
        <v>38</v>
      </c>
      <c r="J2943" s="61">
        <v>3.2</v>
      </c>
      <c r="K2943" s="61">
        <v>8.1</v>
      </c>
      <c r="L2943" s="69">
        <f t="shared" si="567"/>
        <v>1.2160000000000002</v>
      </c>
      <c r="M2943" s="69">
        <f t="shared" si="568"/>
        <v>3.0780000000000003</v>
      </c>
      <c r="N2943" s="56">
        <f>INDEX(Rate_Chart!$A$1:$AK$127,MATCH(Data!J2943,Rate_Chart!$A$1:$A$127,0),MATCH(Data!K2943,Rate_Chart!$A$1:$AK$1,0))</f>
        <v>35.8631259</v>
      </c>
      <c r="O2943" s="57">
        <f t="shared" si="569"/>
        <v>1362.7987842</v>
      </c>
      <c r="P2943" s="58">
        <f t="shared" si="570"/>
        <v>417.01309186046512</v>
      </c>
      <c r="Q2943" s="58">
        <f t="shared" si="571"/>
        <v>278.00872790697673</v>
      </c>
      <c r="R2943" s="66">
        <f t="shared" si="572"/>
        <v>23.848978723500004</v>
      </c>
      <c r="S2943" s="64">
        <f t="shared" si="573"/>
        <v>142.5</v>
      </c>
      <c r="T2943" s="66">
        <f t="shared" si="574"/>
        <v>1529.1477629235001</v>
      </c>
      <c r="U2943" s="68">
        <f t="shared" si="575"/>
        <v>40.24073060325</v>
      </c>
      <c r="V2943" s="68">
        <f t="shared" si="576"/>
        <v>467.91547213081401</v>
      </c>
      <c r="W2943" s="68">
        <f t="shared" si="577"/>
        <v>311.94364808720934</v>
      </c>
    </row>
    <row r="2944" spans="1:23" x14ac:dyDescent="0.25">
      <c r="A2944" s="1" t="s">
        <v>920</v>
      </c>
      <c r="B2944" s="1" t="s">
        <v>394</v>
      </c>
      <c r="C2944" s="1" t="s">
        <v>589</v>
      </c>
      <c r="D2944" s="1" t="s">
        <v>593</v>
      </c>
      <c r="E2944" s="1" t="s">
        <v>363</v>
      </c>
      <c r="F2944" s="62" t="str">
        <f t="shared" si="566"/>
        <v>64515</v>
      </c>
      <c r="G2944" s="255">
        <v>10620012</v>
      </c>
      <c r="H2944" s="1" t="s">
        <v>385</v>
      </c>
      <c r="I2944" s="61">
        <v>28</v>
      </c>
      <c r="J2944" s="61">
        <v>6.8</v>
      </c>
      <c r="K2944" s="61">
        <v>8.8000000000000007</v>
      </c>
      <c r="L2944" s="69">
        <f t="shared" si="567"/>
        <v>1.9040000000000001</v>
      </c>
      <c r="M2944" s="69">
        <f t="shared" si="568"/>
        <v>2.4640000000000004</v>
      </c>
      <c r="N2944" s="56">
        <f>INDEX(Rate_Chart!$A$1:$AK$127,MATCH(Data!J2944,Rate_Chart!$A$1:$A$127,0),MATCH(Data!K2944,Rate_Chart!$A$1:$AK$1,0))</f>
        <v>56.212200000000003</v>
      </c>
      <c r="O2944" s="57">
        <f t="shared" si="569"/>
        <v>1573.9416000000001</v>
      </c>
      <c r="P2944" s="58">
        <f t="shared" si="570"/>
        <v>443.78052631578947</v>
      </c>
      <c r="Q2944" s="58">
        <f t="shared" si="571"/>
        <v>295.8536842105263</v>
      </c>
      <c r="R2944" s="66">
        <f t="shared" si="572"/>
        <v>27.543978000000003</v>
      </c>
      <c r="S2944" s="64">
        <f t="shared" si="573"/>
        <v>105</v>
      </c>
      <c r="T2944" s="66">
        <f t="shared" si="574"/>
        <v>1706.485578</v>
      </c>
      <c r="U2944" s="68">
        <f t="shared" si="575"/>
        <v>60.945913500000003</v>
      </c>
      <c r="V2944" s="68">
        <f t="shared" si="576"/>
        <v>481.15194868421054</v>
      </c>
      <c r="W2944" s="68">
        <f t="shared" si="577"/>
        <v>320.76796578947369</v>
      </c>
    </row>
    <row r="2945" spans="1:23" x14ac:dyDescent="0.25">
      <c r="A2945" s="1" t="s">
        <v>920</v>
      </c>
      <c r="B2945" s="1" t="s">
        <v>394</v>
      </c>
      <c r="C2945" s="1" t="s">
        <v>589</v>
      </c>
      <c r="D2945" s="1" t="s">
        <v>593</v>
      </c>
      <c r="E2945" s="1" t="s">
        <v>363</v>
      </c>
      <c r="F2945" s="62" t="str">
        <f t="shared" si="566"/>
        <v>64515</v>
      </c>
      <c r="G2945" s="255">
        <v>10620012</v>
      </c>
      <c r="H2945" s="1" t="s">
        <v>386</v>
      </c>
      <c r="I2945" s="61">
        <v>12</v>
      </c>
      <c r="J2945" s="61">
        <v>3.4</v>
      </c>
      <c r="K2945" s="61">
        <v>8.1999999999999993</v>
      </c>
      <c r="L2945" s="69">
        <f t="shared" si="567"/>
        <v>0.40799999999999997</v>
      </c>
      <c r="M2945" s="69">
        <f t="shared" si="568"/>
        <v>0.98399999999999987</v>
      </c>
      <c r="N2945" s="56">
        <f>INDEX(Rate_Chart!$A$1:$AK$127,MATCH(Data!J2945,Rate_Chart!$A$1:$A$127,0),MATCH(Data!K2945,Rate_Chart!$A$1:$AK$1,0))</f>
        <v>36.975139800000001</v>
      </c>
      <c r="O2945" s="57">
        <f t="shared" si="569"/>
        <v>443.70167760000004</v>
      </c>
      <c r="P2945" s="58">
        <f t="shared" si="570"/>
        <v>417.01285488721805</v>
      </c>
      <c r="Q2945" s="58">
        <f t="shared" si="571"/>
        <v>278.00856992481204</v>
      </c>
      <c r="R2945" s="66">
        <f t="shared" si="572"/>
        <v>7.7647793580000011</v>
      </c>
      <c r="S2945" s="64">
        <f t="shared" si="573"/>
        <v>45</v>
      </c>
      <c r="T2945" s="66">
        <f t="shared" si="574"/>
        <v>496.46645695800004</v>
      </c>
      <c r="U2945" s="68">
        <f t="shared" si="575"/>
        <v>41.372204746500003</v>
      </c>
      <c r="V2945" s="68">
        <f t="shared" si="576"/>
        <v>466.60381293045111</v>
      </c>
      <c r="W2945" s="68">
        <f t="shared" si="577"/>
        <v>311.06920862030074</v>
      </c>
    </row>
    <row r="2946" spans="1:23" x14ac:dyDescent="0.25">
      <c r="A2946" s="1" t="s">
        <v>920</v>
      </c>
      <c r="B2946" s="1" t="s">
        <v>395</v>
      </c>
      <c r="C2946" s="1" t="s">
        <v>589</v>
      </c>
      <c r="D2946" s="1" t="s">
        <v>593</v>
      </c>
      <c r="E2946" s="1" t="s">
        <v>363</v>
      </c>
      <c r="F2946" s="62" t="str">
        <f t="shared" si="566"/>
        <v>64515</v>
      </c>
      <c r="G2946" s="255">
        <v>10620012</v>
      </c>
      <c r="H2946" s="1" t="s">
        <v>385</v>
      </c>
      <c r="I2946" s="61">
        <v>14</v>
      </c>
      <c r="J2946" s="61">
        <v>6.3</v>
      </c>
      <c r="K2946" s="61">
        <v>8.8000000000000007</v>
      </c>
      <c r="L2946" s="69">
        <f t="shared" si="567"/>
        <v>0.88200000000000001</v>
      </c>
      <c r="M2946" s="69">
        <f t="shared" si="568"/>
        <v>1.2320000000000002</v>
      </c>
      <c r="N2946" s="56">
        <f>INDEX(Rate_Chart!$A$1:$AK$127,MATCH(Data!J2946,Rate_Chart!$A$1:$A$127,0),MATCH(Data!K2946,Rate_Chart!$A$1:$AK$1,0))</f>
        <v>52.078949999999999</v>
      </c>
      <c r="O2946" s="57">
        <f t="shared" si="569"/>
        <v>729.10529999999994</v>
      </c>
      <c r="P2946" s="58">
        <f t="shared" si="570"/>
        <v>428.04616438356163</v>
      </c>
      <c r="Q2946" s="58">
        <f t="shared" si="571"/>
        <v>285.36410958904111</v>
      </c>
      <c r="R2946" s="66">
        <f t="shared" si="572"/>
        <v>12.75934275</v>
      </c>
      <c r="S2946" s="64">
        <f t="shared" si="573"/>
        <v>52.5</v>
      </c>
      <c r="T2946" s="66">
        <f t="shared" si="574"/>
        <v>794.36464274999992</v>
      </c>
      <c r="U2946" s="68">
        <f t="shared" si="575"/>
        <v>56.740331624999996</v>
      </c>
      <c r="V2946" s="68">
        <f t="shared" si="576"/>
        <v>466.35889006849311</v>
      </c>
      <c r="W2946" s="68">
        <f t="shared" si="577"/>
        <v>310.90592671232872</v>
      </c>
    </row>
    <row r="2947" spans="1:23" x14ac:dyDescent="0.25">
      <c r="A2947" s="1" t="s">
        <v>920</v>
      </c>
      <c r="B2947" s="1" t="s">
        <v>395</v>
      </c>
      <c r="C2947" s="1" t="s">
        <v>589</v>
      </c>
      <c r="D2947" s="1" t="s">
        <v>593</v>
      </c>
      <c r="E2947" s="1" t="s">
        <v>363</v>
      </c>
      <c r="F2947" s="62" t="str">
        <f t="shared" si="566"/>
        <v>64515</v>
      </c>
      <c r="G2947" s="255">
        <v>10620012</v>
      </c>
      <c r="H2947" s="1" t="s">
        <v>386</v>
      </c>
      <c r="I2947" s="61">
        <v>61</v>
      </c>
      <c r="J2947" s="61">
        <v>3.1</v>
      </c>
      <c r="K2947" s="61">
        <v>8.1</v>
      </c>
      <c r="L2947" s="69">
        <f t="shared" si="567"/>
        <v>1.891</v>
      </c>
      <c r="M2947" s="69">
        <f t="shared" si="568"/>
        <v>4.9409999999999998</v>
      </c>
      <c r="N2947" s="56">
        <f>INDEX(Rate_Chart!$A$1:$AK$127,MATCH(Data!J2947,Rate_Chart!$A$1:$A$127,0),MATCH(Data!K2947,Rate_Chart!$A$1:$AK$1,0))</f>
        <v>35.446125899999998</v>
      </c>
      <c r="O2947" s="57">
        <f t="shared" si="569"/>
        <v>2162.2136799</v>
      </c>
      <c r="P2947" s="58">
        <f t="shared" si="570"/>
        <v>417.01324588235298</v>
      </c>
      <c r="Q2947" s="58">
        <f t="shared" si="571"/>
        <v>278.0088305882353</v>
      </c>
      <c r="R2947" s="66">
        <f t="shared" si="572"/>
        <v>37.838739398250006</v>
      </c>
      <c r="S2947" s="64">
        <f t="shared" si="573"/>
        <v>228.75</v>
      </c>
      <c r="T2947" s="66">
        <f t="shared" si="574"/>
        <v>2428.8024192982502</v>
      </c>
      <c r="U2947" s="68">
        <f t="shared" si="575"/>
        <v>39.816433103250006</v>
      </c>
      <c r="V2947" s="68">
        <f t="shared" si="576"/>
        <v>468.42862474411777</v>
      </c>
      <c r="W2947" s="68">
        <f t="shared" si="577"/>
        <v>312.28574982941183</v>
      </c>
    </row>
    <row r="2948" spans="1:23" x14ac:dyDescent="0.25">
      <c r="A2948" s="1" t="s">
        <v>922</v>
      </c>
      <c r="B2948" s="1" t="s">
        <v>394</v>
      </c>
      <c r="C2948" s="1" t="s">
        <v>589</v>
      </c>
      <c r="D2948" s="1" t="s">
        <v>593</v>
      </c>
      <c r="E2948" s="1" t="s">
        <v>363</v>
      </c>
      <c r="F2948" s="62" t="str">
        <f t="shared" si="566"/>
        <v>64515</v>
      </c>
      <c r="G2948" s="255">
        <v>10620012</v>
      </c>
      <c r="H2948" s="1" t="s">
        <v>385</v>
      </c>
      <c r="I2948" s="61">
        <v>25</v>
      </c>
      <c r="J2948" s="61">
        <v>7.3</v>
      </c>
      <c r="K2948" s="61">
        <v>9</v>
      </c>
      <c r="L2948" s="69">
        <f t="shared" si="567"/>
        <v>1.825</v>
      </c>
      <c r="M2948" s="69">
        <f t="shared" si="568"/>
        <v>2.25</v>
      </c>
      <c r="N2948" s="56">
        <f>INDEX(Rate_Chart!$A$1:$AK$127,MATCH(Data!J2948,Rate_Chart!$A$1:$A$127,0),MATCH(Data!K2948,Rate_Chart!$A$1:$AK$1,0))</f>
        <v>60.954999999999998</v>
      </c>
      <c r="O2948" s="57">
        <f t="shared" si="569"/>
        <v>1523.875</v>
      </c>
      <c r="P2948" s="58">
        <f t="shared" si="570"/>
        <v>458.30827067669168</v>
      </c>
      <c r="Q2948" s="58">
        <f t="shared" si="571"/>
        <v>305.53884711779443</v>
      </c>
      <c r="R2948" s="66">
        <f t="shared" si="572"/>
        <v>26.667812500000004</v>
      </c>
      <c r="S2948" s="64">
        <f t="shared" si="573"/>
        <v>93.75</v>
      </c>
      <c r="T2948" s="66">
        <f t="shared" si="574"/>
        <v>1644.2928125000001</v>
      </c>
      <c r="U2948" s="68">
        <f t="shared" si="575"/>
        <v>65.771712500000007</v>
      </c>
      <c r="V2948" s="68">
        <f t="shared" si="576"/>
        <v>494.52415413533839</v>
      </c>
      <c r="W2948" s="68">
        <f t="shared" si="577"/>
        <v>329.68276942355891</v>
      </c>
    </row>
    <row r="2949" spans="1:23" x14ac:dyDescent="0.25">
      <c r="A2949" s="1" t="s">
        <v>922</v>
      </c>
      <c r="B2949" s="1" t="s">
        <v>394</v>
      </c>
      <c r="C2949" s="1" t="s">
        <v>589</v>
      </c>
      <c r="D2949" s="1" t="s">
        <v>593</v>
      </c>
      <c r="E2949" s="1" t="s">
        <v>363</v>
      </c>
      <c r="F2949" s="62" t="str">
        <f t="shared" ref="F2949:F3012" si="578">MID(E2949,2,5)</f>
        <v>64515</v>
      </c>
      <c r="G2949" s="255">
        <v>10620012</v>
      </c>
      <c r="H2949" s="1" t="s">
        <v>386</v>
      </c>
      <c r="I2949" s="61">
        <v>19</v>
      </c>
      <c r="J2949" s="61">
        <v>3.6</v>
      </c>
      <c r="K2949" s="61">
        <v>8.1999999999999993</v>
      </c>
      <c r="L2949" s="69">
        <f t="shared" si="567"/>
        <v>0.68400000000000005</v>
      </c>
      <c r="M2949" s="69">
        <f t="shared" si="568"/>
        <v>1.5579999999999998</v>
      </c>
      <c r="N2949" s="56">
        <f>INDEX(Rate_Chart!$A$1:$AK$127,MATCH(Data!J2949,Rate_Chart!$A$1:$A$127,0),MATCH(Data!K2949,Rate_Chart!$A$1:$AK$1,0))</f>
        <v>37.809139800000004</v>
      </c>
      <c r="O2949" s="57">
        <f t="shared" si="569"/>
        <v>718.37365620000003</v>
      </c>
      <c r="P2949" s="58">
        <f t="shared" si="570"/>
        <v>417.01257132352941</v>
      </c>
      <c r="Q2949" s="58">
        <f t="shared" si="571"/>
        <v>278.00838088235292</v>
      </c>
      <c r="R2949" s="66">
        <f t="shared" si="572"/>
        <v>12.571538983500002</v>
      </c>
      <c r="S2949" s="64">
        <f t="shared" si="573"/>
        <v>71.25</v>
      </c>
      <c r="T2949" s="66">
        <f t="shared" si="574"/>
        <v>802.1951951835</v>
      </c>
      <c r="U2949" s="68">
        <f t="shared" si="575"/>
        <v>42.220799746499999</v>
      </c>
      <c r="V2949" s="68">
        <f t="shared" si="576"/>
        <v>465.6705854393382</v>
      </c>
      <c r="W2949" s="68">
        <f t="shared" si="577"/>
        <v>310.44705695955878</v>
      </c>
    </row>
    <row r="2950" spans="1:23" x14ac:dyDescent="0.25">
      <c r="A2950" s="1" t="s">
        <v>922</v>
      </c>
      <c r="B2950" s="1" t="s">
        <v>395</v>
      </c>
      <c r="C2950" s="1" t="s">
        <v>589</v>
      </c>
      <c r="D2950" s="1" t="s">
        <v>593</v>
      </c>
      <c r="E2950" s="1" t="s">
        <v>363</v>
      </c>
      <c r="F2950" s="62" t="str">
        <f t="shared" si="578"/>
        <v>64515</v>
      </c>
      <c r="G2950" s="255">
        <v>10620012</v>
      </c>
      <c r="H2950" s="1" t="s">
        <v>385</v>
      </c>
      <c r="I2950" s="61">
        <v>23</v>
      </c>
      <c r="J2950" s="61">
        <v>5.8</v>
      </c>
      <c r="K2950" s="61">
        <v>8.6</v>
      </c>
      <c r="L2950" s="69">
        <f t="shared" si="567"/>
        <v>1.3340000000000001</v>
      </c>
      <c r="M2950" s="69">
        <f t="shared" si="568"/>
        <v>1.9779999999999998</v>
      </c>
      <c r="N2950" s="56">
        <f>INDEX(Rate_Chart!$A$1:$AK$127,MATCH(Data!J2950,Rate_Chart!$A$1:$A$127,0),MATCH(Data!K2950,Rate_Chart!$A$1:$AK$1,0))</f>
        <v>47.461399999999998</v>
      </c>
      <c r="O2950" s="57">
        <f t="shared" si="569"/>
        <v>1091.6122</v>
      </c>
      <c r="P2950" s="58">
        <f t="shared" si="570"/>
        <v>411.51502890173413</v>
      </c>
      <c r="Q2950" s="58">
        <f t="shared" si="571"/>
        <v>274.34335260115608</v>
      </c>
      <c r="R2950" s="66">
        <f t="shared" si="572"/>
        <v>19.103213500000003</v>
      </c>
      <c r="S2950" s="64">
        <f t="shared" si="573"/>
        <v>86.25</v>
      </c>
      <c r="T2950" s="66">
        <f t="shared" si="574"/>
        <v>1196.9654135000001</v>
      </c>
      <c r="U2950" s="68">
        <f t="shared" si="575"/>
        <v>52.041974500000002</v>
      </c>
      <c r="V2950" s="68">
        <f t="shared" si="576"/>
        <v>451.23099277456657</v>
      </c>
      <c r="W2950" s="68">
        <f t="shared" si="577"/>
        <v>300.82066184971103</v>
      </c>
    </row>
    <row r="2951" spans="1:23" x14ac:dyDescent="0.25">
      <c r="A2951" s="1" t="s">
        <v>922</v>
      </c>
      <c r="B2951" s="1" t="s">
        <v>395</v>
      </c>
      <c r="C2951" s="1" t="s">
        <v>589</v>
      </c>
      <c r="D2951" s="1" t="s">
        <v>593</v>
      </c>
      <c r="E2951" s="1" t="s">
        <v>363</v>
      </c>
      <c r="F2951" s="62" t="str">
        <f t="shared" si="578"/>
        <v>64515</v>
      </c>
      <c r="G2951" s="255">
        <v>10620012</v>
      </c>
      <c r="H2951" s="1" t="s">
        <v>386</v>
      </c>
      <c r="I2951" s="61">
        <v>41</v>
      </c>
      <c r="J2951" s="61">
        <v>3</v>
      </c>
      <c r="K2951" s="61">
        <v>8</v>
      </c>
      <c r="L2951" s="69">
        <f t="shared" si="567"/>
        <v>1.23</v>
      </c>
      <c r="M2951" s="69">
        <f t="shared" si="568"/>
        <v>3.28</v>
      </c>
      <c r="N2951" s="56">
        <f>INDEX(Rate_Chart!$A$1:$AK$127,MATCH(Data!J2951,Rate_Chart!$A$1:$A$127,0),MATCH(Data!K2951,Rate_Chart!$A$1:$AK$1,0))</f>
        <v>34.751112000000006</v>
      </c>
      <c r="O2951" s="57">
        <f t="shared" si="569"/>
        <v>1424.7955920000002</v>
      </c>
      <c r="P2951" s="58">
        <f t="shared" si="570"/>
        <v>417.01334400000002</v>
      </c>
      <c r="Q2951" s="58">
        <f t="shared" si="571"/>
        <v>278.00889599999999</v>
      </c>
      <c r="R2951" s="66">
        <f t="shared" si="572"/>
        <v>24.933922860000006</v>
      </c>
      <c r="S2951" s="64">
        <f t="shared" si="573"/>
        <v>153.75</v>
      </c>
      <c r="T2951" s="66">
        <f t="shared" si="574"/>
        <v>1603.4795148600001</v>
      </c>
      <c r="U2951" s="68">
        <f t="shared" si="575"/>
        <v>39.109256460000005</v>
      </c>
      <c r="V2951" s="68">
        <f t="shared" si="576"/>
        <v>469.31107752000003</v>
      </c>
      <c r="W2951" s="68">
        <f t="shared" si="577"/>
        <v>312.87405168000004</v>
      </c>
    </row>
    <row r="2952" spans="1:23" x14ac:dyDescent="0.25">
      <c r="A2952" s="1" t="s">
        <v>923</v>
      </c>
      <c r="B2952" s="1" t="s">
        <v>394</v>
      </c>
      <c r="C2952" s="1" t="s">
        <v>589</v>
      </c>
      <c r="D2952" s="1" t="s">
        <v>593</v>
      </c>
      <c r="E2952" s="1" t="s">
        <v>363</v>
      </c>
      <c r="F2952" s="62" t="str">
        <f t="shared" si="578"/>
        <v>64515</v>
      </c>
      <c r="G2952" s="255">
        <v>10620012</v>
      </c>
      <c r="H2952" s="1" t="s">
        <v>385</v>
      </c>
      <c r="I2952" s="61">
        <v>50</v>
      </c>
      <c r="J2952" s="61">
        <v>6.2</v>
      </c>
      <c r="K2952" s="61">
        <v>8.8000000000000007</v>
      </c>
      <c r="L2952" s="69">
        <f t="shared" si="567"/>
        <v>3.1</v>
      </c>
      <c r="M2952" s="69">
        <f t="shared" si="568"/>
        <v>4.4000000000000004</v>
      </c>
      <c r="N2952" s="56">
        <f>INDEX(Rate_Chart!$A$1:$AK$127,MATCH(Data!J2952,Rate_Chart!$A$1:$A$127,0),MATCH(Data!K2952,Rate_Chart!$A$1:$AK$1,0))</f>
        <v>51.252300000000005</v>
      </c>
      <c r="O2952" s="57">
        <f t="shared" si="569"/>
        <v>2562.6150000000002</v>
      </c>
      <c r="P2952" s="58">
        <f t="shared" si="570"/>
        <v>424.74281767955802</v>
      </c>
      <c r="Q2952" s="58">
        <f t="shared" si="571"/>
        <v>283.1618784530387</v>
      </c>
      <c r="R2952" s="66">
        <f t="shared" si="572"/>
        <v>44.845762500000006</v>
      </c>
      <c r="S2952" s="64">
        <f t="shared" si="573"/>
        <v>187.5</v>
      </c>
      <c r="T2952" s="66">
        <f t="shared" si="574"/>
        <v>2794.9607625000003</v>
      </c>
      <c r="U2952" s="68">
        <f t="shared" si="575"/>
        <v>55.899215250000005</v>
      </c>
      <c r="V2952" s="68">
        <f t="shared" si="576"/>
        <v>463.25316505524864</v>
      </c>
      <c r="W2952" s="68">
        <f t="shared" si="577"/>
        <v>308.83544337016576</v>
      </c>
    </row>
    <row r="2953" spans="1:23" x14ac:dyDescent="0.25">
      <c r="A2953" s="1" t="s">
        <v>923</v>
      </c>
      <c r="B2953" s="1" t="s">
        <v>394</v>
      </c>
      <c r="C2953" s="1" t="s">
        <v>589</v>
      </c>
      <c r="D2953" s="1" t="s">
        <v>593</v>
      </c>
      <c r="E2953" s="1" t="s">
        <v>363</v>
      </c>
      <c r="F2953" s="62" t="str">
        <f t="shared" si="578"/>
        <v>64515</v>
      </c>
      <c r="G2953" s="255">
        <v>10620012</v>
      </c>
      <c r="H2953" s="1" t="s">
        <v>386</v>
      </c>
      <c r="I2953" s="61">
        <v>40</v>
      </c>
      <c r="J2953" s="61">
        <v>3.4</v>
      </c>
      <c r="K2953" s="61">
        <v>8.1</v>
      </c>
      <c r="L2953" s="69">
        <f t="shared" si="567"/>
        <v>1.36</v>
      </c>
      <c r="M2953" s="69">
        <f t="shared" si="568"/>
        <v>3.24</v>
      </c>
      <c r="N2953" s="56">
        <f>INDEX(Rate_Chart!$A$1:$AK$127,MATCH(Data!J2953,Rate_Chart!$A$1:$A$127,0),MATCH(Data!K2953,Rate_Chart!$A$1:$AK$1,0))</f>
        <v>36.697125900000003</v>
      </c>
      <c r="O2953" s="57">
        <f t="shared" si="569"/>
        <v>1467.8850360000001</v>
      </c>
      <c r="P2953" s="58">
        <f t="shared" si="570"/>
        <v>417.01279431818188</v>
      </c>
      <c r="Q2953" s="58">
        <f t="shared" si="571"/>
        <v>278.00852954545456</v>
      </c>
      <c r="R2953" s="66">
        <f t="shared" si="572"/>
        <v>25.687988130000004</v>
      </c>
      <c r="S2953" s="64">
        <f t="shared" si="573"/>
        <v>150</v>
      </c>
      <c r="T2953" s="66">
        <f t="shared" si="574"/>
        <v>1643.5730241300002</v>
      </c>
      <c r="U2953" s="68">
        <f t="shared" si="575"/>
        <v>41.089325603250003</v>
      </c>
      <c r="V2953" s="68">
        <f t="shared" si="576"/>
        <v>466.92415458238645</v>
      </c>
      <c r="W2953" s="68">
        <f t="shared" si="577"/>
        <v>311.28276972159097</v>
      </c>
    </row>
    <row r="2954" spans="1:23" x14ac:dyDescent="0.25">
      <c r="A2954" s="1" t="s">
        <v>923</v>
      </c>
      <c r="B2954" s="1" t="s">
        <v>395</v>
      </c>
      <c r="C2954" s="1" t="s">
        <v>589</v>
      </c>
      <c r="D2954" s="1" t="s">
        <v>593</v>
      </c>
      <c r="E2954" s="1" t="s">
        <v>363</v>
      </c>
      <c r="F2954" s="62" t="str">
        <f t="shared" si="578"/>
        <v>64515</v>
      </c>
      <c r="G2954" s="255">
        <v>10620012</v>
      </c>
      <c r="H2954" s="1" t="s">
        <v>386</v>
      </c>
      <c r="I2954" s="61">
        <v>18</v>
      </c>
      <c r="J2954" s="61">
        <v>3</v>
      </c>
      <c r="K2954" s="61">
        <v>8.1</v>
      </c>
      <c r="L2954" s="69">
        <f t="shared" si="567"/>
        <v>0.54</v>
      </c>
      <c r="M2954" s="69">
        <f t="shared" si="568"/>
        <v>1.4579999999999997</v>
      </c>
      <c r="N2954" s="56">
        <f>INDEX(Rate_Chart!$A$1:$AK$127,MATCH(Data!J2954,Rate_Chart!$A$1:$A$127,0),MATCH(Data!K2954,Rate_Chart!$A$1:$AK$1,0))</f>
        <v>35.029125900000004</v>
      </c>
      <c r="O2954" s="57">
        <f t="shared" si="569"/>
        <v>630.52426620000006</v>
      </c>
      <c r="P2954" s="58">
        <f t="shared" si="570"/>
        <v>417.01340357142868</v>
      </c>
      <c r="Q2954" s="58">
        <f t="shared" si="571"/>
        <v>278.00893571428577</v>
      </c>
      <c r="R2954" s="66">
        <f t="shared" si="572"/>
        <v>11.034174658500001</v>
      </c>
      <c r="S2954" s="64">
        <f t="shared" si="573"/>
        <v>67.5</v>
      </c>
      <c r="T2954" s="66">
        <f t="shared" si="574"/>
        <v>709.05844085850003</v>
      </c>
      <c r="U2954" s="68">
        <f t="shared" si="575"/>
        <v>39.392135603250004</v>
      </c>
      <c r="V2954" s="68">
        <f t="shared" si="576"/>
        <v>468.9539952767858</v>
      </c>
      <c r="W2954" s="68">
        <f t="shared" si="577"/>
        <v>312.63599685119055</v>
      </c>
    </row>
    <row r="2955" spans="1:23" x14ac:dyDescent="0.25">
      <c r="A2955" s="1" t="s">
        <v>924</v>
      </c>
      <c r="B2955" s="1" t="s">
        <v>394</v>
      </c>
      <c r="C2955" s="1" t="s">
        <v>589</v>
      </c>
      <c r="D2955" s="1" t="s">
        <v>593</v>
      </c>
      <c r="E2955" s="1" t="s">
        <v>363</v>
      </c>
      <c r="F2955" s="62" t="str">
        <f t="shared" si="578"/>
        <v>64515</v>
      </c>
      <c r="G2955" s="255">
        <v>10620012</v>
      </c>
      <c r="H2955" s="1" t="s">
        <v>385</v>
      </c>
      <c r="I2955" s="61">
        <v>21</v>
      </c>
      <c r="J2955" s="61">
        <v>6.3</v>
      </c>
      <c r="K2955" s="61">
        <v>8.8000000000000007</v>
      </c>
      <c r="L2955" s="69">
        <f t="shared" si="567"/>
        <v>1.3229999999999997</v>
      </c>
      <c r="M2955" s="69">
        <f t="shared" si="568"/>
        <v>1.8480000000000001</v>
      </c>
      <c r="N2955" s="56">
        <f>INDEX(Rate_Chart!$A$1:$AK$127,MATCH(Data!J2955,Rate_Chart!$A$1:$A$127,0),MATCH(Data!K2955,Rate_Chart!$A$1:$AK$1,0))</f>
        <v>52.078949999999999</v>
      </c>
      <c r="O2955" s="57">
        <f t="shared" si="569"/>
        <v>1093.65795</v>
      </c>
      <c r="P2955" s="58">
        <f t="shared" si="570"/>
        <v>428.04616438356163</v>
      </c>
      <c r="Q2955" s="58">
        <f t="shared" si="571"/>
        <v>285.36410958904111</v>
      </c>
      <c r="R2955" s="66">
        <f t="shared" si="572"/>
        <v>19.139014125000003</v>
      </c>
      <c r="S2955" s="64">
        <f t="shared" si="573"/>
        <v>78.75</v>
      </c>
      <c r="T2955" s="66">
        <f t="shared" si="574"/>
        <v>1191.5469641249999</v>
      </c>
      <c r="U2955" s="68">
        <f t="shared" si="575"/>
        <v>56.740331624999996</v>
      </c>
      <c r="V2955" s="68">
        <f t="shared" si="576"/>
        <v>466.35889006849311</v>
      </c>
      <c r="W2955" s="68">
        <f t="shared" si="577"/>
        <v>310.90592671232872</v>
      </c>
    </row>
    <row r="2956" spans="1:23" x14ac:dyDescent="0.25">
      <c r="A2956" s="1" t="s">
        <v>924</v>
      </c>
      <c r="B2956" s="1" t="s">
        <v>394</v>
      </c>
      <c r="C2956" s="1" t="s">
        <v>589</v>
      </c>
      <c r="D2956" s="1" t="s">
        <v>593</v>
      </c>
      <c r="E2956" s="1" t="s">
        <v>363</v>
      </c>
      <c r="F2956" s="62" t="str">
        <f t="shared" si="578"/>
        <v>64515</v>
      </c>
      <c r="G2956" s="255">
        <v>10620012</v>
      </c>
      <c r="H2956" s="1" t="s">
        <v>386</v>
      </c>
      <c r="I2956" s="61">
        <v>27</v>
      </c>
      <c r="J2956" s="61">
        <v>3.2</v>
      </c>
      <c r="K2956" s="61">
        <v>8.1</v>
      </c>
      <c r="L2956" s="69">
        <f t="shared" si="567"/>
        <v>0.8640000000000001</v>
      </c>
      <c r="M2956" s="69">
        <f t="shared" si="568"/>
        <v>2.1869999999999998</v>
      </c>
      <c r="N2956" s="56">
        <f>INDEX(Rate_Chart!$A$1:$AK$127,MATCH(Data!J2956,Rate_Chart!$A$1:$A$127,0),MATCH(Data!K2956,Rate_Chart!$A$1:$AK$1,0))</f>
        <v>35.8631259</v>
      </c>
      <c r="O2956" s="57">
        <f t="shared" si="569"/>
        <v>968.3043993</v>
      </c>
      <c r="P2956" s="58">
        <f t="shared" si="570"/>
        <v>417.01309186046512</v>
      </c>
      <c r="Q2956" s="58">
        <f t="shared" si="571"/>
        <v>278.00872790697673</v>
      </c>
      <c r="R2956" s="66">
        <f t="shared" si="572"/>
        <v>16.945326987750001</v>
      </c>
      <c r="S2956" s="64">
        <f t="shared" si="573"/>
        <v>101.25</v>
      </c>
      <c r="T2956" s="66">
        <f t="shared" si="574"/>
        <v>1086.49972628775</v>
      </c>
      <c r="U2956" s="68">
        <f t="shared" si="575"/>
        <v>40.24073060325</v>
      </c>
      <c r="V2956" s="68">
        <f t="shared" si="576"/>
        <v>467.91547213081401</v>
      </c>
      <c r="W2956" s="68">
        <f t="shared" si="577"/>
        <v>311.94364808720934</v>
      </c>
    </row>
    <row r="2957" spans="1:23" x14ac:dyDescent="0.25">
      <c r="A2957" s="1" t="s">
        <v>924</v>
      </c>
      <c r="B2957" s="1" t="s">
        <v>395</v>
      </c>
      <c r="C2957" s="1" t="s">
        <v>589</v>
      </c>
      <c r="D2957" s="1" t="s">
        <v>593</v>
      </c>
      <c r="E2957" s="1" t="s">
        <v>363</v>
      </c>
      <c r="F2957" s="62" t="str">
        <f t="shared" si="578"/>
        <v>64515</v>
      </c>
      <c r="G2957" s="255">
        <v>10620012</v>
      </c>
      <c r="H2957" s="1" t="s">
        <v>385</v>
      </c>
      <c r="I2957" s="61">
        <v>26</v>
      </c>
      <c r="J2957" s="61">
        <v>6.3</v>
      </c>
      <c r="K2957" s="61">
        <v>9</v>
      </c>
      <c r="L2957" s="69">
        <f t="shared" si="567"/>
        <v>1.6379999999999999</v>
      </c>
      <c r="M2957" s="69">
        <f t="shared" si="568"/>
        <v>2.34</v>
      </c>
      <c r="N2957" s="56">
        <f>INDEX(Rate_Chart!$A$1:$AK$127,MATCH(Data!J2957,Rate_Chart!$A$1:$A$127,0),MATCH(Data!K2957,Rate_Chart!$A$1:$AK$1,0))</f>
        <v>52.604999999999997</v>
      </c>
      <c r="O2957" s="57">
        <f t="shared" si="569"/>
        <v>1367.73</v>
      </c>
      <c r="P2957" s="58">
        <f t="shared" si="570"/>
        <v>427.6829268292683</v>
      </c>
      <c r="Q2957" s="58">
        <f t="shared" si="571"/>
        <v>285.1219512195122</v>
      </c>
      <c r="R2957" s="66">
        <f t="shared" si="572"/>
        <v>23.935275000000004</v>
      </c>
      <c r="S2957" s="64">
        <f t="shared" si="573"/>
        <v>97.5</v>
      </c>
      <c r="T2957" s="66">
        <f t="shared" si="574"/>
        <v>1489.1652750000001</v>
      </c>
      <c r="U2957" s="68">
        <f t="shared" si="575"/>
        <v>57.2755875</v>
      </c>
      <c r="V2957" s="68">
        <f t="shared" si="576"/>
        <v>465.6551829268293</v>
      </c>
      <c r="W2957" s="68">
        <f t="shared" si="577"/>
        <v>310.43678861788618</v>
      </c>
    </row>
    <row r="2958" spans="1:23" x14ac:dyDescent="0.25">
      <c r="A2958" s="1" t="s">
        <v>924</v>
      </c>
      <c r="B2958" s="1" t="s">
        <v>395</v>
      </c>
      <c r="C2958" s="1" t="s">
        <v>589</v>
      </c>
      <c r="D2958" s="1" t="s">
        <v>593</v>
      </c>
      <c r="E2958" s="1" t="s">
        <v>363</v>
      </c>
      <c r="F2958" s="62" t="str">
        <f t="shared" si="578"/>
        <v>64515</v>
      </c>
      <c r="G2958" s="255">
        <v>10620012</v>
      </c>
      <c r="H2958" s="1" t="s">
        <v>386</v>
      </c>
      <c r="I2958" s="61">
        <v>36</v>
      </c>
      <c r="J2958" s="61">
        <v>3</v>
      </c>
      <c r="K2958" s="61">
        <v>8.3000000000000007</v>
      </c>
      <c r="L2958" s="69">
        <f t="shared" si="567"/>
        <v>1.08</v>
      </c>
      <c r="M2958" s="69">
        <f t="shared" si="568"/>
        <v>2.988</v>
      </c>
      <c r="N2958" s="56">
        <f>INDEX(Rate_Chart!$A$1:$AK$127,MATCH(Data!J2958,Rate_Chart!$A$1:$A$127,0),MATCH(Data!K2958,Rate_Chart!$A$1:$AK$1,0))</f>
        <v>35.585153700000006</v>
      </c>
      <c r="O2958" s="57">
        <f t="shared" si="569"/>
        <v>1281.0655332000001</v>
      </c>
      <c r="P2958" s="58">
        <f t="shared" si="570"/>
        <v>417.013519921875</v>
      </c>
      <c r="Q2958" s="58">
        <f t="shared" si="571"/>
        <v>278.00901328125002</v>
      </c>
      <c r="R2958" s="66">
        <f t="shared" si="572"/>
        <v>22.418646831000004</v>
      </c>
      <c r="S2958" s="64">
        <f t="shared" si="573"/>
        <v>135</v>
      </c>
      <c r="T2958" s="66">
        <f t="shared" si="574"/>
        <v>1438.4841800310001</v>
      </c>
      <c r="U2958" s="68">
        <f t="shared" si="575"/>
        <v>39.957893889750004</v>
      </c>
      <c r="V2958" s="68">
        <f t="shared" si="576"/>
        <v>468.25656902050781</v>
      </c>
      <c r="W2958" s="68">
        <f t="shared" si="577"/>
        <v>312.17104601367186</v>
      </c>
    </row>
    <row r="2959" spans="1:23" x14ac:dyDescent="0.25">
      <c r="A2959" s="1" t="s">
        <v>921</v>
      </c>
      <c r="B2959" s="1" t="s">
        <v>394</v>
      </c>
      <c r="C2959" s="1" t="s">
        <v>589</v>
      </c>
      <c r="D2959" s="1" t="s">
        <v>591</v>
      </c>
      <c r="E2959" s="1" t="s">
        <v>364</v>
      </c>
      <c r="F2959" s="62" t="str">
        <f t="shared" si="578"/>
        <v>64517</v>
      </c>
      <c r="G2959" s="255">
        <v>10620049</v>
      </c>
      <c r="H2959" s="1" t="s">
        <v>385</v>
      </c>
      <c r="I2959" s="61">
        <v>15</v>
      </c>
      <c r="J2959" s="61">
        <v>6.9</v>
      </c>
      <c r="K2959" s="61">
        <v>8.8000000000000007</v>
      </c>
      <c r="L2959" s="69">
        <f t="shared" ref="L2959:L3022" si="579">J2959*I2959/100</f>
        <v>1.0349999999999999</v>
      </c>
      <c r="M2959" s="69">
        <f t="shared" ref="M2959:M3022" si="580">K2959*I2959/100</f>
        <v>1.32</v>
      </c>
      <c r="N2959" s="56">
        <f>INDEX(Rate_Chart!$A$1:$AK$127,MATCH(Data!J2959,Rate_Chart!$A$1:$A$127,0),MATCH(Data!K2959,Rate_Chart!$A$1:$AK$1,0))</f>
        <v>57.038850000000004</v>
      </c>
      <c r="O2959" s="57">
        <f t="shared" ref="O2959:O3022" si="581">N2959*I2959</f>
        <v>855.58275000000003</v>
      </c>
      <c r="P2959" s="58">
        <f t="shared" ref="P2959:P3022" si="582">N2959/(J2959%+K2959%*2/3)</f>
        <v>446.77950391644907</v>
      </c>
      <c r="Q2959" s="58">
        <f t="shared" ref="Q2959:Q3022" si="583">P2959*2/3</f>
        <v>297.85300261096603</v>
      </c>
      <c r="R2959" s="66">
        <f t="shared" ref="R2959:R3022" si="584">O2959*1.75%</f>
        <v>14.972698125000003</v>
      </c>
      <c r="S2959" s="64">
        <f t="shared" ref="S2959:S3022" si="585">I2959*3.75</f>
        <v>56.25</v>
      </c>
      <c r="T2959" s="66">
        <f t="shared" ref="T2959:T3022" si="586">R2959+S2959+O2959</f>
        <v>926.805448125</v>
      </c>
      <c r="U2959" s="68">
        <f t="shared" ref="U2959:U3022" si="587">T2959/I2959</f>
        <v>61.787029875000002</v>
      </c>
      <c r="V2959" s="68">
        <f t="shared" ref="V2959:V3022" si="588">U2959/(J2959%+K2959%*2/3)</f>
        <v>483.97151338120102</v>
      </c>
      <c r="W2959" s="68">
        <f t="shared" ref="W2959:W3022" si="589">V2959*2/3</f>
        <v>322.64767558746735</v>
      </c>
    </row>
    <row r="2960" spans="1:23" x14ac:dyDescent="0.25">
      <c r="A2960" s="1" t="s">
        <v>921</v>
      </c>
      <c r="B2960" s="1" t="s">
        <v>394</v>
      </c>
      <c r="C2960" s="1" t="s">
        <v>589</v>
      </c>
      <c r="D2960" s="1" t="s">
        <v>591</v>
      </c>
      <c r="E2960" s="1" t="s">
        <v>364</v>
      </c>
      <c r="F2960" s="62" t="str">
        <f t="shared" si="578"/>
        <v>64517</v>
      </c>
      <c r="G2960" s="255">
        <v>10620049</v>
      </c>
      <c r="H2960" s="1" t="s">
        <v>386</v>
      </c>
      <c r="I2960" s="61">
        <v>28</v>
      </c>
      <c r="J2960" s="61">
        <v>3.6</v>
      </c>
      <c r="K2960" s="61">
        <v>8.1</v>
      </c>
      <c r="L2960" s="69">
        <f t="shared" si="579"/>
        <v>1.008</v>
      </c>
      <c r="M2960" s="69">
        <f t="shared" si="580"/>
        <v>2.2679999999999998</v>
      </c>
      <c r="N2960" s="56">
        <f>INDEX(Rate_Chart!$A$1:$AK$127,MATCH(Data!J2960,Rate_Chart!$A$1:$A$127,0),MATCH(Data!K2960,Rate_Chart!$A$1:$AK$1,0))</f>
        <v>37.531125900000006</v>
      </c>
      <c r="O2960" s="57">
        <f t="shared" si="581"/>
        <v>1050.8715252000002</v>
      </c>
      <c r="P2960" s="58">
        <f t="shared" si="582"/>
        <v>417.01251000000008</v>
      </c>
      <c r="Q2960" s="58">
        <f t="shared" si="583"/>
        <v>278.00834000000003</v>
      </c>
      <c r="R2960" s="66">
        <f t="shared" si="584"/>
        <v>18.390251691000003</v>
      </c>
      <c r="S2960" s="64">
        <f t="shared" si="585"/>
        <v>105</v>
      </c>
      <c r="T2960" s="66">
        <f t="shared" si="586"/>
        <v>1174.2617768910002</v>
      </c>
      <c r="U2960" s="68">
        <f t="shared" si="587"/>
        <v>41.937920603250006</v>
      </c>
      <c r="V2960" s="68">
        <f t="shared" si="588"/>
        <v>465.97689559166673</v>
      </c>
      <c r="W2960" s="68">
        <f t="shared" si="589"/>
        <v>310.6512637277778</v>
      </c>
    </row>
    <row r="2961" spans="1:23" x14ac:dyDescent="0.25">
      <c r="A2961" s="1" t="s">
        <v>921</v>
      </c>
      <c r="B2961" s="1" t="s">
        <v>395</v>
      </c>
      <c r="C2961" s="1" t="s">
        <v>589</v>
      </c>
      <c r="D2961" s="1" t="s">
        <v>591</v>
      </c>
      <c r="E2961" s="1" t="s">
        <v>364</v>
      </c>
      <c r="F2961" s="62" t="str">
        <f t="shared" si="578"/>
        <v>64517</v>
      </c>
      <c r="G2961" s="255">
        <v>10620049</v>
      </c>
      <c r="H2961" s="1" t="s">
        <v>385</v>
      </c>
      <c r="I2961" s="61">
        <v>5</v>
      </c>
      <c r="J2961" s="61">
        <v>5.6</v>
      </c>
      <c r="K2961" s="61">
        <v>8.6</v>
      </c>
      <c r="L2961" s="69">
        <f t="shared" si="579"/>
        <v>0.28000000000000003</v>
      </c>
      <c r="M2961" s="69">
        <f t="shared" si="580"/>
        <v>0.43</v>
      </c>
      <c r="N2961" s="56">
        <f>INDEX(Rate_Chart!$A$1:$AK$127,MATCH(Data!J2961,Rate_Chart!$A$1:$A$127,0),MATCH(Data!K2961,Rate_Chart!$A$1:$AK$1,0))</f>
        <v>45.824799999999996</v>
      </c>
      <c r="O2961" s="57">
        <f t="shared" si="581"/>
        <v>229.12399999999997</v>
      </c>
      <c r="P2961" s="58">
        <f t="shared" si="582"/>
        <v>404.33647058823533</v>
      </c>
      <c r="Q2961" s="58">
        <f t="shared" si="583"/>
        <v>269.55764705882353</v>
      </c>
      <c r="R2961" s="66">
        <f t="shared" si="584"/>
        <v>4.0096699999999998</v>
      </c>
      <c r="S2961" s="64">
        <f t="shared" si="585"/>
        <v>18.75</v>
      </c>
      <c r="T2961" s="66">
        <f t="shared" si="586"/>
        <v>251.88366999999997</v>
      </c>
      <c r="U2961" s="68">
        <f t="shared" si="587"/>
        <v>50.376733999999992</v>
      </c>
      <c r="V2961" s="68">
        <f t="shared" si="588"/>
        <v>444.50059411764704</v>
      </c>
      <c r="W2961" s="68">
        <f t="shared" si="589"/>
        <v>296.33372941176469</v>
      </c>
    </row>
    <row r="2962" spans="1:23" x14ac:dyDescent="0.25">
      <c r="A2962" s="1" t="s">
        <v>921</v>
      </c>
      <c r="B2962" s="1" t="s">
        <v>395</v>
      </c>
      <c r="C2962" s="1" t="s">
        <v>589</v>
      </c>
      <c r="D2962" s="1" t="s">
        <v>591</v>
      </c>
      <c r="E2962" s="1" t="s">
        <v>364</v>
      </c>
      <c r="F2962" s="62" t="str">
        <f t="shared" si="578"/>
        <v>64517</v>
      </c>
      <c r="G2962" s="255">
        <v>10620049</v>
      </c>
      <c r="H2962" s="1" t="s">
        <v>386</v>
      </c>
      <c r="I2962" s="61">
        <v>18</v>
      </c>
      <c r="J2962" s="61">
        <v>3.3</v>
      </c>
      <c r="K2962" s="61">
        <v>8</v>
      </c>
      <c r="L2962" s="69">
        <f t="shared" si="579"/>
        <v>0.59399999999999997</v>
      </c>
      <c r="M2962" s="69">
        <f t="shared" si="580"/>
        <v>1.44</v>
      </c>
      <c r="N2962" s="56">
        <f>INDEX(Rate_Chart!$A$1:$AK$127,MATCH(Data!J2962,Rate_Chart!$A$1:$A$127,0),MATCH(Data!K2962,Rate_Chart!$A$1:$AK$1,0))</f>
        <v>36.002112000000004</v>
      </c>
      <c r="O2962" s="57">
        <f t="shared" si="581"/>
        <v>648.03801600000008</v>
      </c>
      <c r="P2962" s="58">
        <f t="shared" si="582"/>
        <v>417.01288030888031</v>
      </c>
      <c r="Q2962" s="58">
        <f t="shared" si="583"/>
        <v>278.00858687258687</v>
      </c>
      <c r="R2962" s="66">
        <f t="shared" si="584"/>
        <v>11.340665280000003</v>
      </c>
      <c r="S2962" s="64">
        <f t="shared" si="585"/>
        <v>67.5</v>
      </c>
      <c r="T2962" s="66">
        <f t="shared" si="586"/>
        <v>726.87868128000014</v>
      </c>
      <c r="U2962" s="68">
        <f t="shared" si="587"/>
        <v>40.382148960000009</v>
      </c>
      <c r="V2962" s="68">
        <f t="shared" si="588"/>
        <v>467.74689915057917</v>
      </c>
      <c r="W2962" s="68">
        <f t="shared" si="589"/>
        <v>311.83126610038613</v>
      </c>
    </row>
    <row r="2963" spans="1:23" x14ac:dyDescent="0.25">
      <c r="A2963" s="1" t="s">
        <v>902</v>
      </c>
      <c r="B2963" s="1" t="s">
        <v>394</v>
      </c>
      <c r="C2963" s="1" t="s">
        <v>589</v>
      </c>
      <c r="D2963" s="1" t="s">
        <v>591</v>
      </c>
      <c r="E2963" s="1" t="s">
        <v>364</v>
      </c>
      <c r="F2963" s="62" t="str">
        <f t="shared" si="578"/>
        <v>64517</v>
      </c>
      <c r="G2963" s="255">
        <v>10620049</v>
      </c>
      <c r="H2963" s="1" t="s">
        <v>385</v>
      </c>
      <c r="I2963" s="61">
        <v>20</v>
      </c>
      <c r="J2963" s="61">
        <v>6.6</v>
      </c>
      <c r="K2963" s="61">
        <v>8.8000000000000007</v>
      </c>
      <c r="L2963" s="69">
        <f t="shared" si="579"/>
        <v>1.32</v>
      </c>
      <c r="M2963" s="69">
        <f t="shared" si="580"/>
        <v>1.76</v>
      </c>
      <c r="N2963" s="56">
        <f>INDEX(Rate_Chart!$A$1:$AK$127,MATCH(Data!J2963,Rate_Chart!$A$1:$A$127,0),MATCH(Data!K2963,Rate_Chart!$A$1:$AK$1,0))</f>
        <v>54.558900000000001</v>
      </c>
      <c r="O2963" s="57">
        <f t="shared" si="581"/>
        <v>1091.1780000000001</v>
      </c>
      <c r="P2963" s="58">
        <f t="shared" si="582"/>
        <v>437.63823529411764</v>
      </c>
      <c r="Q2963" s="58">
        <f t="shared" si="583"/>
        <v>291.75882352941176</v>
      </c>
      <c r="R2963" s="66">
        <f t="shared" si="584"/>
        <v>19.095615000000002</v>
      </c>
      <c r="S2963" s="64">
        <f t="shared" si="585"/>
        <v>75</v>
      </c>
      <c r="T2963" s="66">
        <f t="shared" si="586"/>
        <v>1185.2736150000001</v>
      </c>
      <c r="U2963" s="68">
        <f t="shared" si="587"/>
        <v>59.263680750000006</v>
      </c>
      <c r="V2963" s="68">
        <f t="shared" si="588"/>
        <v>475.37711831550803</v>
      </c>
      <c r="W2963" s="68">
        <f t="shared" si="589"/>
        <v>316.91807887700537</v>
      </c>
    </row>
    <row r="2964" spans="1:23" x14ac:dyDescent="0.25">
      <c r="A2964" s="1" t="s">
        <v>902</v>
      </c>
      <c r="B2964" s="1" t="s">
        <v>394</v>
      </c>
      <c r="C2964" s="1" t="s">
        <v>589</v>
      </c>
      <c r="D2964" s="1" t="s">
        <v>591</v>
      </c>
      <c r="E2964" s="1" t="s">
        <v>364</v>
      </c>
      <c r="F2964" s="62" t="str">
        <f t="shared" si="578"/>
        <v>64517</v>
      </c>
      <c r="G2964" s="255">
        <v>10620049</v>
      </c>
      <c r="H2964" s="1" t="s">
        <v>386</v>
      </c>
      <c r="I2964" s="61">
        <v>30</v>
      </c>
      <c r="J2964" s="61">
        <v>3.5</v>
      </c>
      <c r="K2964" s="61">
        <v>8.1</v>
      </c>
      <c r="L2964" s="69">
        <f t="shared" si="579"/>
        <v>1.05</v>
      </c>
      <c r="M2964" s="69">
        <f t="shared" si="580"/>
        <v>2.4300000000000002</v>
      </c>
      <c r="N2964" s="56">
        <f>INDEX(Rate_Chart!$A$1:$AK$127,MATCH(Data!J2964,Rate_Chart!$A$1:$A$127,0),MATCH(Data!K2964,Rate_Chart!$A$1:$AK$1,0))</f>
        <v>37.114125900000005</v>
      </c>
      <c r="O2964" s="57">
        <f t="shared" si="581"/>
        <v>1113.4237770000002</v>
      </c>
      <c r="P2964" s="58">
        <f t="shared" si="582"/>
        <v>417.01265056179784</v>
      </c>
      <c r="Q2964" s="58">
        <f t="shared" si="583"/>
        <v>278.00843370786521</v>
      </c>
      <c r="R2964" s="66">
        <f t="shared" si="584"/>
        <v>19.484916097500005</v>
      </c>
      <c r="S2964" s="64">
        <f t="shared" si="585"/>
        <v>112.5</v>
      </c>
      <c r="T2964" s="66">
        <f t="shared" si="586"/>
        <v>1245.4086930975002</v>
      </c>
      <c r="U2964" s="68">
        <f t="shared" si="587"/>
        <v>41.513623103250005</v>
      </c>
      <c r="V2964" s="68">
        <f t="shared" si="588"/>
        <v>466.44520340730344</v>
      </c>
      <c r="W2964" s="68">
        <f t="shared" si="589"/>
        <v>310.96346893820231</v>
      </c>
    </row>
    <row r="2965" spans="1:23" x14ac:dyDescent="0.25">
      <c r="A2965" s="1" t="s">
        <v>902</v>
      </c>
      <c r="B2965" s="1" t="s">
        <v>395</v>
      </c>
      <c r="C2965" s="1" t="s">
        <v>589</v>
      </c>
      <c r="D2965" s="1" t="s">
        <v>591</v>
      </c>
      <c r="E2965" s="1" t="s">
        <v>364</v>
      </c>
      <c r="F2965" s="62" t="str">
        <f t="shared" si="578"/>
        <v>64517</v>
      </c>
      <c r="G2965" s="255">
        <v>10620049</v>
      </c>
      <c r="H2965" s="1" t="s">
        <v>386</v>
      </c>
      <c r="I2965" s="61">
        <v>19</v>
      </c>
      <c r="J2965" s="61">
        <v>3.8</v>
      </c>
      <c r="K2965" s="61">
        <v>8.1999999999999993</v>
      </c>
      <c r="L2965" s="69">
        <f t="shared" si="579"/>
        <v>0.72199999999999998</v>
      </c>
      <c r="M2965" s="69">
        <f t="shared" si="580"/>
        <v>1.5579999999999998</v>
      </c>
      <c r="N2965" s="56">
        <f>INDEX(Rate_Chart!$A$1:$AK$127,MATCH(Data!J2965,Rate_Chart!$A$1:$A$127,0),MATCH(Data!K2965,Rate_Chart!$A$1:$AK$1,0))</f>
        <v>38.6431398</v>
      </c>
      <c r="O2965" s="57">
        <f t="shared" si="581"/>
        <v>734.21965620000003</v>
      </c>
      <c r="P2965" s="58">
        <f t="shared" si="582"/>
        <v>417.01230000000004</v>
      </c>
      <c r="Q2965" s="58">
        <f t="shared" si="583"/>
        <v>278.00820000000004</v>
      </c>
      <c r="R2965" s="66">
        <f t="shared" si="584"/>
        <v>12.848843983500002</v>
      </c>
      <c r="S2965" s="64">
        <f t="shared" si="585"/>
        <v>71.25</v>
      </c>
      <c r="T2965" s="66">
        <f t="shared" si="586"/>
        <v>818.31850018350008</v>
      </c>
      <c r="U2965" s="68">
        <f t="shared" si="587"/>
        <v>43.069394746500002</v>
      </c>
      <c r="V2965" s="68">
        <f t="shared" si="588"/>
        <v>464.77764114928061</v>
      </c>
      <c r="W2965" s="68">
        <f t="shared" si="589"/>
        <v>309.85176076618706</v>
      </c>
    </row>
    <row r="2966" spans="1:23" x14ac:dyDescent="0.25">
      <c r="A2966" s="1" t="s">
        <v>903</v>
      </c>
      <c r="B2966" s="1" t="s">
        <v>394</v>
      </c>
      <c r="C2966" s="1" t="s">
        <v>589</v>
      </c>
      <c r="D2966" s="1" t="s">
        <v>591</v>
      </c>
      <c r="E2966" s="1" t="s">
        <v>364</v>
      </c>
      <c r="F2966" s="62" t="str">
        <f t="shared" si="578"/>
        <v>64517</v>
      </c>
      <c r="G2966" s="255">
        <v>10620049</v>
      </c>
      <c r="H2966" s="1" t="s">
        <v>385</v>
      </c>
      <c r="I2966" s="61">
        <v>17</v>
      </c>
      <c r="J2966" s="61">
        <v>6.1</v>
      </c>
      <c r="K2966" s="61">
        <v>8.8000000000000007</v>
      </c>
      <c r="L2966" s="69">
        <f t="shared" si="579"/>
        <v>1.0369999999999999</v>
      </c>
      <c r="M2966" s="69">
        <f t="shared" si="580"/>
        <v>1.4960000000000002</v>
      </c>
      <c r="N2966" s="56">
        <f>INDEX(Rate_Chart!$A$1:$AK$127,MATCH(Data!J2966,Rate_Chart!$A$1:$A$127,0),MATCH(Data!K2966,Rate_Chart!$A$1:$AK$1,0))</f>
        <v>50.425650000000005</v>
      </c>
      <c r="O2966" s="57">
        <f t="shared" si="581"/>
        <v>857.23605000000009</v>
      </c>
      <c r="P2966" s="58">
        <f t="shared" si="582"/>
        <v>421.38426183844012</v>
      </c>
      <c r="Q2966" s="58">
        <f t="shared" si="583"/>
        <v>280.92284122562677</v>
      </c>
      <c r="R2966" s="66">
        <f t="shared" si="584"/>
        <v>15.001630875000004</v>
      </c>
      <c r="S2966" s="64">
        <f t="shared" si="585"/>
        <v>63.75</v>
      </c>
      <c r="T2966" s="66">
        <f t="shared" si="586"/>
        <v>935.98768087500014</v>
      </c>
      <c r="U2966" s="68">
        <f t="shared" si="587"/>
        <v>55.058098875000006</v>
      </c>
      <c r="V2966" s="68">
        <f t="shared" si="588"/>
        <v>460.09553377437328</v>
      </c>
      <c r="W2966" s="68">
        <f t="shared" si="589"/>
        <v>306.73035584958217</v>
      </c>
    </row>
    <row r="2967" spans="1:23" x14ac:dyDescent="0.25">
      <c r="A2967" s="1" t="s">
        <v>903</v>
      </c>
      <c r="B2967" s="1" t="s">
        <v>394</v>
      </c>
      <c r="C2967" s="1" t="s">
        <v>589</v>
      </c>
      <c r="D2967" s="1" t="s">
        <v>591</v>
      </c>
      <c r="E2967" s="1" t="s">
        <v>364</v>
      </c>
      <c r="F2967" s="62" t="str">
        <f t="shared" si="578"/>
        <v>64517</v>
      </c>
      <c r="G2967" s="255">
        <v>10620049</v>
      </c>
      <c r="H2967" s="1" t="s">
        <v>386</v>
      </c>
      <c r="I2967" s="61">
        <v>34</v>
      </c>
      <c r="J2967" s="61">
        <v>3.3</v>
      </c>
      <c r="K2967" s="61">
        <v>8.1</v>
      </c>
      <c r="L2967" s="69">
        <f t="shared" si="579"/>
        <v>1.1219999999999999</v>
      </c>
      <c r="M2967" s="69">
        <f t="shared" si="580"/>
        <v>2.7539999999999996</v>
      </c>
      <c r="N2967" s="56">
        <f>INDEX(Rate_Chart!$A$1:$AK$127,MATCH(Data!J2967,Rate_Chart!$A$1:$A$127,0),MATCH(Data!K2967,Rate_Chart!$A$1:$AK$1,0))</f>
        <v>36.280125900000002</v>
      </c>
      <c r="O2967" s="57">
        <f t="shared" si="581"/>
        <v>1233.5242806000001</v>
      </c>
      <c r="P2967" s="58">
        <f t="shared" si="582"/>
        <v>417.0129413793104</v>
      </c>
      <c r="Q2967" s="58">
        <f t="shared" si="583"/>
        <v>278.00862758620696</v>
      </c>
      <c r="R2967" s="66">
        <f t="shared" si="584"/>
        <v>21.586674910500005</v>
      </c>
      <c r="S2967" s="64">
        <f t="shared" si="585"/>
        <v>127.5</v>
      </c>
      <c r="T2967" s="66">
        <f t="shared" si="586"/>
        <v>1382.6109555105002</v>
      </c>
      <c r="U2967" s="68">
        <f t="shared" si="587"/>
        <v>40.665028103250002</v>
      </c>
      <c r="V2967" s="68">
        <f t="shared" si="588"/>
        <v>467.4141161293104</v>
      </c>
      <c r="W2967" s="68">
        <f t="shared" si="589"/>
        <v>311.6094107528736</v>
      </c>
    </row>
    <row r="2968" spans="1:23" x14ac:dyDescent="0.25">
      <c r="A2968" s="1" t="s">
        <v>903</v>
      </c>
      <c r="B2968" s="1" t="s">
        <v>395</v>
      </c>
      <c r="C2968" s="1" t="s">
        <v>589</v>
      </c>
      <c r="D2968" s="1" t="s">
        <v>591</v>
      </c>
      <c r="E2968" s="1" t="s">
        <v>364</v>
      </c>
      <c r="F2968" s="62" t="str">
        <f t="shared" si="578"/>
        <v>64517</v>
      </c>
      <c r="G2968" s="255">
        <v>10620049</v>
      </c>
      <c r="H2968" s="1" t="s">
        <v>385</v>
      </c>
      <c r="I2968" s="61">
        <v>10</v>
      </c>
      <c r="J2968" s="61">
        <v>5.6</v>
      </c>
      <c r="K2968" s="61">
        <v>8.4</v>
      </c>
      <c r="L2968" s="69">
        <f t="shared" si="579"/>
        <v>0.56000000000000005</v>
      </c>
      <c r="M2968" s="69">
        <f t="shared" si="580"/>
        <v>0.84</v>
      </c>
      <c r="N2968" s="56">
        <f>INDEX(Rate_Chart!$A$1:$AK$127,MATCH(Data!J2968,Rate_Chart!$A$1:$A$127,0),MATCH(Data!K2968,Rate_Chart!$A$1:$AK$1,0))</f>
        <v>45.357199999999999</v>
      </c>
      <c r="O2968" s="57">
        <f t="shared" si="581"/>
        <v>453.572</v>
      </c>
      <c r="P2968" s="58">
        <f t="shared" si="582"/>
        <v>404.97500000000002</v>
      </c>
      <c r="Q2968" s="58">
        <f t="shared" si="583"/>
        <v>269.98333333333335</v>
      </c>
      <c r="R2968" s="66">
        <f t="shared" si="584"/>
        <v>7.9375100000000005</v>
      </c>
      <c r="S2968" s="64">
        <f t="shared" si="585"/>
        <v>37.5</v>
      </c>
      <c r="T2968" s="66">
        <f t="shared" si="586"/>
        <v>499.00950999999998</v>
      </c>
      <c r="U2968" s="68">
        <f t="shared" si="587"/>
        <v>49.900950999999999</v>
      </c>
      <c r="V2968" s="68">
        <f t="shared" si="588"/>
        <v>445.54420535714291</v>
      </c>
      <c r="W2968" s="68">
        <f t="shared" si="589"/>
        <v>297.02947023809526</v>
      </c>
    </row>
    <row r="2969" spans="1:23" x14ac:dyDescent="0.25">
      <c r="A2969" s="1" t="s">
        <v>903</v>
      </c>
      <c r="B2969" s="1" t="s">
        <v>395</v>
      </c>
      <c r="C2969" s="1" t="s">
        <v>589</v>
      </c>
      <c r="D2969" s="1" t="s">
        <v>591</v>
      </c>
      <c r="E2969" s="1" t="s">
        <v>364</v>
      </c>
      <c r="F2969" s="62" t="str">
        <f t="shared" si="578"/>
        <v>64517</v>
      </c>
      <c r="G2969" s="255">
        <v>10620049</v>
      </c>
      <c r="H2969" s="1" t="s">
        <v>386</v>
      </c>
      <c r="I2969" s="61">
        <v>16</v>
      </c>
      <c r="J2969" s="61">
        <v>3.3</v>
      </c>
      <c r="K2969" s="61">
        <v>8.1</v>
      </c>
      <c r="L2969" s="69">
        <f t="shared" si="579"/>
        <v>0.52800000000000002</v>
      </c>
      <c r="M2969" s="69">
        <f t="shared" si="580"/>
        <v>1.296</v>
      </c>
      <c r="N2969" s="56">
        <f>INDEX(Rate_Chart!$A$1:$AK$127,MATCH(Data!J2969,Rate_Chart!$A$1:$A$127,0),MATCH(Data!K2969,Rate_Chart!$A$1:$AK$1,0))</f>
        <v>36.280125900000002</v>
      </c>
      <c r="O2969" s="57">
        <f t="shared" si="581"/>
        <v>580.48201440000003</v>
      </c>
      <c r="P2969" s="58">
        <f t="shared" si="582"/>
        <v>417.0129413793104</v>
      </c>
      <c r="Q2969" s="58">
        <f t="shared" si="583"/>
        <v>278.00862758620696</v>
      </c>
      <c r="R2969" s="66">
        <f t="shared" si="584"/>
        <v>10.158435252000002</v>
      </c>
      <c r="S2969" s="64">
        <f t="shared" si="585"/>
        <v>60</v>
      </c>
      <c r="T2969" s="66">
        <f t="shared" si="586"/>
        <v>650.64044965200003</v>
      </c>
      <c r="U2969" s="68">
        <f t="shared" si="587"/>
        <v>40.665028103250002</v>
      </c>
      <c r="V2969" s="68">
        <f t="shared" si="588"/>
        <v>467.4141161293104</v>
      </c>
      <c r="W2969" s="68">
        <f t="shared" si="589"/>
        <v>311.6094107528736</v>
      </c>
    </row>
    <row r="2970" spans="1:23" x14ac:dyDescent="0.25">
      <c r="A2970" s="1" t="s">
        <v>904</v>
      </c>
      <c r="B2970" s="1" t="s">
        <v>394</v>
      </c>
      <c r="C2970" s="1" t="s">
        <v>589</v>
      </c>
      <c r="D2970" s="1" t="s">
        <v>591</v>
      </c>
      <c r="E2970" s="1" t="s">
        <v>364</v>
      </c>
      <c r="F2970" s="62" t="str">
        <f t="shared" si="578"/>
        <v>64517</v>
      </c>
      <c r="G2970" s="255">
        <v>10620049</v>
      </c>
      <c r="H2970" s="1" t="s">
        <v>385</v>
      </c>
      <c r="I2970" s="61">
        <v>21</v>
      </c>
      <c r="J2970" s="61">
        <v>6.7</v>
      </c>
      <c r="K2970" s="61">
        <v>8.8000000000000007</v>
      </c>
      <c r="L2970" s="69">
        <f t="shared" si="579"/>
        <v>1.4070000000000003</v>
      </c>
      <c r="M2970" s="69">
        <f t="shared" si="580"/>
        <v>1.8480000000000001</v>
      </c>
      <c r="N2970" s="56">
        <f>INDEX(Rate_Chart!$A$1:$AK$127,MATCH(Data!J2970,Rate_Chart!$A$1:$A$127,0),MATCH(Data!K2970,Rate_Chart!$A$1:$AK$1,0))</f>
        <v>55.385550000000002</v>
      </c>
      <c r="O2970" s="57">
        <f t="shared" si="581"/>
        <v>1163.09655</v>
      </c>
      <c r="P2970" s="58">
        <f t="shared" si="582"/>
        <v>440.73381962864721</v>
      </c>
      <c r="Q2970" s="58">
        <f t="shared" si="583"/>
        <v>293.82254641909816</v>
      </c>
      <c r="R2970" s="66">
        <f t="shared" si="584"/>
        <v>20.354189625</v>
      </c>
      <c r="S2970" s="64">
        <f t="shared" si="585"/>
        <v>78.75</v>
      </c>
      <c r="T2970" s="66">
        <f t="shared" si="586"/>
        <v>1262.2007396250001</v>
      </c>
      <c r="U2970" s="68">
        <f t="shared" si="587"/>
        <v>60.104797125000005</v>
      </c>
      <c r="V2970" s="68">
        <f t="shared" si="588"/>
        <v>478.28751027851456</v>
      </c>
      <c r="W2970" s="68">
        <f t="shared" si="589"/>
        <v>318.85834018567635</v>
      </c>
    </row>
    <row r="2971" spans="1:23" x14ac:dyDescent="0.25">
      <c r="A2971" s="1" t="s">
        <v>904</v>
      </c>
      <c r="B2971" s="1" t="s">
        <v>394</v>
      </c>
      <c r="C2971" s="1" t="s">
        <v>589</v>
      </c>
      <c r="D2971" s="1" t="s">
        <v>591</v>
      </c>
      <c r="E2971" s="1" t="s">
        <v>364</v>
      </c>
      <c r="F2971" s="62" t="str">
        <f t="shared" si="578"/>
        <v>64517</v>
      </c>
      <c r="G2971" s="255">
        <v>10620049</v>
      </c>
      <c r="H2971" s="1" t="s">
        <v>386</v>
      </c>
      <c r="I2971" s="61">
        <v>24</v>
      </c>
      <c r="J2971" s="61">
        <v>3.2</v>
      </c>
      <c r="K2971" s="61">
        <v>8.1</v>
      </c>
      <c r="L2971" s="69">
        <f t="shared" si="579"/>
        <v>0.76800000000000013</v>
      </c>
      <c r="M2971" s="69">
        <f t="shared" si="580"/>
        <v>1.9439999999999997</v>
      </c>
      <c r="N2971" s="56">
        <f>INDEX(Rate_Chart!$A$1:$AK$127,MATCH(Data!J2971,Rate_Chart!$A$1:$A$127,0),MATCH(Data!K2971,Rate_Chart!$A$1:$AK$1,0))</f>
        <v>35.8631259</v>
      </c>
      <c r="O2971" s="57">
        <f t="shared" si="581"/>
        <v>860.7150216</v>
      </c>
      <c r="P2971" s="58">
        <f t="shared" si="582"/>
        <v>417.01309186046512</v>
      </c>
      <c r="Q2971" s="58">
        <f t="shared" si="583"/>
        <v>278.00872790697673</v>
      </c>
      <c r="R2971" s="66">
        <f t="shared" si="584"/>
        <v>15.062512878000001</v>
      </c>
      <c r="S2971" s="64">
        <f t="shared" si="585"/>
        <v>90</v>
      </c>
      <c r="T2971" s="66">
        <f t="shared" si="586"/>
        <v>965.77753447800001</v>
      </c>
      <c r="U2971" s="68">
        <f t="shared" si="587"/>
        <v>40.24073060325</v>
      </c>
      <c r="V2971" s="68">
        <f t="shared" si="588"/>
        <v>467.91547213081401</v>
      </c>
      <c r="W2971" s="68">
        <f t="shared" si="589"/>
        <v>311.94364808720934</v>
      </c>
    </row>
    <row r="2972" spans="1:23" x14ac:dyDescent="0.25">
      <c r="A2972" s="1" t="s">
        <v>904</v>
      </c>
      <c r="B2972" s="1" t="s">
        <v>395</v>
      </c>
      <c r="C2972" s="1" t="s">
        <v>589</v>
      </c>
      <c r="D2972" s="1" t="s">
        <v>591</v>
      </c>
      <c r="E2972" s="1" t="s">
        <v>364</v>
      </c>
      <c r="F2972" s="62" t="str">
        <f t="shared" si="578"/>
        <v>64517</v>
      </c>
      <c r="G2972" s="255">
        <v>10620049</v>
      </c>
      <c r="H2972" s="1" t="s">
        <v>386</v>
      </c>
      <c r="I2972" s="61">
        <v>22</v>
      </c>
      <c r="J2972" s="61">
        <v>3.7</v>
      </c>
      <c r="K2972" s="61">
        <v>8.1999999999999993</v>
      </c>
      <c r="L2972" s="69">
        <f t="shared" si="579"/>
        <v>0.81400000000000006</v>
      </c>
      <c r="M2972" s="69">
        <f t="shared" si="580"/>
        <v>1.8039999999999998</v>
      </c>
      <c r="N2972" s="56">
        <f>INDEX(Rate_Chart!$A$1:$AK$127,MATCH(Data!J2972,Rate_Chart!$A$1:$A$127,0),MATCH(Data!K2972,Rate_Chart!$A$1:$AK$1,0))</f>
        <v>38.226139799999999</v>
      </c>
      <c r="O2972" s="57">
        <f t="shared" si="581"/>
        <v>840.97507559999997</v>
      </c>
      <c r="P2972" s="58">
        <f t="shared" si="582"/>
        <v>417.01243418181815</v>
      </c>
      <c r="Q2972" s="58">
        <f t="shared" si="583"/>
        <v>278.00828945454543</v>
      </c>
      <c r="R2972" s="66">
        <f t="shared" si="584"/>
        <v>14.717063823</v>
      </c>
      <c r="S2972" s="64">
        <f t="shared" si="585"/>
        <v>82.5</v>
      </c>
      <c r="T2972" s="66">
        <f t="shared" si="586"/>
        <v>938.19213942299996</v>
      </c>
      <c r="U2972" s="68">
        <f t="shared" si="587"/>
        <v>42.645097246500001</v>
      </c>
      <c r="V2972" s="68">
        <f t="shared" si="588"/>
        <v>465.21924268909089</v>
      </c>
      <c r="W2972" s="68">
        <f t="shared" si="589"/>
        <v>310.14616179272724</v>
      </c>
    </row>
    <row r="2973" spans="1:23" x14ac:dyDescent="0.25">
      <c r="A2973" s="1" t="s">
        <v>905</v>
      </c>
      <c r="B2973" s="1" t="s">
        <v>394</v>
      </c>
      <c r="C2973" s="1" t="s">
        <v>589</v>
      </c>
      <c r="D2973" s="1" t="s">
        <v>591</v>
      </c>
      <c r="E2973" s="1" t="s">
        <v>364</v>
      </c>
      <c r="F2973" s="62" t="str">
        <f t="shared" si="578"/>
        <v>64517</v>
      </c>
      <c r="G2973" s="255">
        <v>10620049</v>
      </c>
      <c r="H2973" s="1" t="s">
        <v>385</v>
      </c>
      <c r="I2973" s="61">
        <v>20</v>
      </c>
      <c r="J2973" s="61">
        <v>6.7</v>
      </c>
      <c r="K2973" s="61">
        <v>8.8000000000000007</v>
      </c>
      <c r="L2973" s="69">
        <f t="shared" si="579"/>
        <v>1.34</v>
      </c>
      <c r="M2973" s="69">
        <f t="shared" si="580"/>
        <v>1.76</v>
      </c>
      <c r="N2973" s="56">
        <f>INDEX(Rate_Chart!$A$1:$AK$127,MATCH(Data!J2973,Rate_Chart!$A$1:$A$127,0),MATCH(Data!K2973,Rate_Chart!$A$1:$AK$1,0))</f>
        <v>55.385550000000002</v>
      </c>
      <c r="O2973" s="57">
        <f t="shared" si="581"/>
        <v>1107.711</v>
      </c>
      <c r="P2973" s="58">
        <f t="shared" si="582"/>
        <v>440.73381962864721</v>
      </c>
      <c r="Q2973" s="58">
        <f t="shared" si="583"/>
        <v>293.82254641909816</v>
      </c>
      <c r="R2973" s="66">
        <f t="shared" si="584"/>
        <v>19.384942500000001</v>
      </c>
      <c r="S2973" s="64">
        <f t="shared" si="585"/>
        <v>75</v>
      </c>
      <c r="T2973" s="66">
        <f t="shared" si="586"/>
        <v>1202.0959425000001</v>
      </c>
      <c r="U2973" s="68">
        <f t="shared" si="587"/>
        <v>60.104797125000005</v>
      </c>
      <c r="V2973" s="68">
        <f t="shared" si="588"/>
        <v>478.28751027851456</v>
      </c>
      <c r="W2973" s="68">
        <f t="shared" si="589"/>
        <v>318.85834018567635</v>
      </c>
    </row>
    <row r="2974" spans="1:23" x14ac:dyDescent="0.25">
      <c r="A2974" s="1" t="s">
        <v>905</v>
      </c>
      <c r="B2974" s="1" t="s">
        <v>394</v>
      </c>
      <c r="C2974" s="1" t="s">
        <v>589</v>
      </c>
      <c r="D2974" s="1" t="s">
        <v>591</v>
      </c>
      <c r="E2974" s="1" t="s">
        <v>364</v>
      </c>
      <c r="F2974" s="62" t="str">
        <f t="shared" si="578"/>
        <v>64517</v>
      </c>
      <c r="G2974" s="255">
        <v>10620049</v>
      </c>
      <c r="H2974" s="1" t="s">
        <v>386</v>
      </c>
      <c r="I2974" s="61">
        <v>30</v>
      </c>
      <c r="J2974" s="61">
        <v>3.4</v>
      </c>
      <c r="K2974" s="61">
        <v>8</v>
      </c>
      <c r="L2974" s="69">
        <f t="shared" si="579"/>
        <v>1.02</v>
      </c>
      <c r="M2974" s="69">
        <f t="shared" si="580"/>
        <v>2.4</v>
      </c>
      <c r="N2974" s="56">
        <f>INDEX(Rate_Chart!$A$1:$AK$127,MATCH(Data!J2974,Rate_Chart!$A$1:$A$127,0),MATCH(Data!K2974,Rate_Chart!$A$1:$AK$1,0))</f>
        <v>36.419112000000005</v>
      </c>
      <c r="O2974" s="57">
        <f t="shared" si="581"/>
        <v>1092.5733600000001</v>
      </c>
      <c r="P2974" s="58">
        <f t="shared" si="582"/>
        <v>417.01273282442747</v>
      </c>
      <c r="Q2974" s="58">
        <f t="shared" si="583"/>
        <v>278.00848854961833</v>
      </c>
      <c r="R2974" s="66">
        <f t="shared" si="584"/>
        <v>19.120033800000005</v>
      </c>
      <c r="S2974" s="64">
        <f t="shared" si="585"/>
        <v>112.5</v>
      </c>
      <c r="T2974" s="66">
        <f t="shared" si="586"/>
        <v>1224.1933938000002</v>
      </c>
      <c r="U2974" s="68">
        <f t="shared" si="587"/>
        <v>40.806446460000004</v>
      </c>
      <c r="V2974" s="68">
        <f t="shared" si="588"/>
        <v>467.24938694656487</v>
      </c>
      <c r="W2974" s="68">
        <f t="shared" si="589"/>
        <v>311.49959129770991</v>
      </c>
    </row>
    <row r="2975" spans="1:23" x14ac:dyDescent="0.25">
      <c r="A2975" s="1" t="s">
        <v>905</v>
      </c>
      <c r="B2975" s="1" t="s">
        <v>395</v>
      </c>
      <c r="C2975" s="1" t="s">
        <v>589</v>
      </c>
      <c r="D2975" s="1" t="s">
        <v>591</v>
      </c>
      <c r="E2975" s="1" t="s">
        <v>364</v>
      </c>
      <c r="F2975" s="62" t="str">
        <f t="shared" si="578"/>
        <v>64517</v>
      </c>
      <c r="G2975" s="255">
        <v>10620049</v>
      </c>
      <c r="H2975" s="1" t="s">
        <v>385</v>
      </c>
      <c r="I2975" s="61">
        <v>8</v>
      </c>
      <c r="J2975" s="61">
        <v>5.8</v>
      </c>
      <c r="K2975" s="61">
        <v>8.6</v>
      </c>
      <c r="L2975" s="69">
        <f t="shared" si="579"/>
        <v>0.46399999999999997</v>
      </c>
      <c r="M2975" s="69">
        <f t="shared" si="580"/>
        <v>0.68799999999999994</v>
      </c>
      <c r="N2975" s="56">
        <f>INDEX(Rate_Chart!$A$1:$AK$127,MATCH(Data!J2975,Rate_Chart!$A$1:$A$127,0),MATCH(Data!K2975,Rate_Chart!$A$1:$AK$1,0))</f>
        <v>47.461399999999998</v>
      </c>
      <c r="O2975" s="57">
        <f t="shared" si="581"/>
        <v>379.69119999999998</v>
      </c>
      <c r="P2975" s="58">
        <f t="shared" si="582"/>
        <v>411.51502890173413</v>
      </c>
      <c r="Q2975" s="58">
        <f t="shared" si="583"/>
        <v>274.34335260115608</v>
      </c>
      <c r="R2975" s="66">
        <f t="shared" si="584"/>
        <v>6.6445959999999999</v>
      </c>
      <c r="S2975" s="64">
        <f t="shared" si="585"/>
        <v>30</v>
      </c>
      <c r="T2975" s="66">
        <f t="shared" si="586"/>
        <v>416.33579599999996</v>
      </c>
      <c r="U2975" s="68">
        <f t="shared" si="587"/>
        <v>52.041974499999995</v>
      </c>
      <c r="V2975" s="68">
        <f t="shared" si="588"/>
        <v>451.23099277456652</v>
      </c>
      <c r="W2975" s="68">
        <f t="shared" si="589"/>
        <v>300.82066184971103</v>
      </c>
    </row>
    <row r="2976" spans="1:23" x14ac:dyDescent="0.25">
      <c r="A2976" s="1" t="s">
        <v>905</v>
      </c>
      <c r="B2976" s="1" t="s">
        <v>395</v>
      </c>
      <c r="C2976" s="1" t="s">
        <v>589</v>
      </c>
      <c r="D2976" s="1" t="s">
        <v>591</v>
      </c>
      <c r="E2976" s="1" t="s">
        <v>364</v>
      </c>
      <c r="F2976" s="62" t="str">
        <f t="shared" si="578"/>
        <v>64517</v>
      </c>
      <c r="G2976" s="255">
        <v>10620049</v>
      </c>
      <c r="H2976" s="1" t="s">
        <v>386</v>
      </c>
      <c r="I2976" s="61">
        <v>20</v>
      </c>
      <c r="J2976" s="61">
        <v>3</v>
      </c>
      <c r="K2976" s="61">
        <v>8</v>
      </c>
      <c r="L2976" s="69">
        <f t="shared" si="579"/>
        <v>0.6</v>
      </c>
      <c r="M2976" s="69">
        <f t="shared" si="580"/>
        <v>1.6</v>
      </c>
      <c r="N2976" s="56">
        <f>INDEX(Rate_Chart!$A$1:$AK$127,MATCH(Data!J2976,Rate_Chart!$A$1:$A$127,0),MATCH(Data!K2976,Rate_Chart!$A$1:$AK$1,0))</f>
        <v>34.751112000000006</v>
      </c>
      <c r="O2976" s="57">
        <f t="shared" si="581"/>
        <v>695.02224000000012</v>
      </c>
      <c r="P2976" s="58">
        <f t="shared" si="582"/>
        <v>417.01334400000002</v>
      </c>
      <c r="Q2976" s="58">
        <f t="shared" si="583"/>
        <v>278.00889599999999</v>
      </c>
      <c r="R2976" s="66">
        <f t="shared" si="584"/>
        <v>12.162889200000004</v>
      </c>
      <c r="S2976" s="64">
        <f t="shared" si="585"/>
        <v>75</v>
      </c>
      <c r="T2976" s="66">
        <f t="shared" si="586"/>
        <v>782.18512920000012</v>
      </c>
      <c r="U2976" s="68">
        <f t="shared" si="587"/>
        <v>39.109256460000005</v>
      </c>
      <c r="V2976" s="68">
        <f t="shared" si="588"/>
        <v>469.31107752000003</v>
      </c>
      <c r="W2976" s="68">
        <f t="shared" si="589"/>
        <v>312.87405168000004</v>
      </c>
    </row>
    <row r="2977" spans="1:23" x14ac:dyDescent="0.25">
      <c r="A2977" s="1" t="s">
        <v>906</v>
      </c>
      <c r="B2977" s="1" t="s">
        <v>394</v>
      </c>
      <c r="C2977" s="1" t="s">
        <v>589</v>
      </c>
      <c r="D2977" s="1" t="s">
        <v>591</v>
      </c>
      <c r="E2977" s="1" t="s">
        <v>364</v>
      </c>
      <c r="F2977" s="62" t="str">
        <f t="shared" si="578"/>
        <v>64517</v>
      </c>
      <c r="G2977" s="255">
        <v>10620049</v>
      </c>
      <c r="H2977" s="1" t="s">
        <v>385</v>
      </c>
      <c r="I2977" s="61">
        <v>17</v>
      </c>
      <c r="J2977" s="61">
        <v>6.5</v>
      </c>
      <c r="K2977" s="61">
        <v>8.8000000000000007</v>
      </c>
      <c r="L2977" s="69">
        <f t="shared" si="579"/>
        <v>1.105</v>
      </c>
      <c r="M2977" s="69">
        <f t="shared" si="580"/>
        <v>1.4960000000000002</v>
      </c>
      <c r="N2977" s="56">
        <f>INDEX(Rate_Chart!$A$1:$AK$127,MATCH(Data!J2977,Rate_Chart!$A$1:$A$127,0),MATCH(Data!K2977,Rate_Chart!$A$1:$AK$1,0))</f>
        <v>53.732250000000001</v>
      </c>
      <c r="O2977" s="57">
        <f t="shared" si="581"/>
        <v>913.44825000000003</v>
      </c>
      <c r="P2977" s="58">
        <f t="shared" si="582"/>
        <v>434.49258760107813</v>
      </c>
      <c r="Q2977" s="58">
        <f t="shared" si="583"/>
        <v>289.66172506738542</v>
      </c>
      <c r="R2977" s="66">
        <f t="shared" si="584"/>
        <v>15.985344375000002</v>
      </c>
      <c r="S2977" s="64">
        <f t="shared" si="585"/>
        <v>63.75</v>
      </c>
      <c r="T2977" s="66">
        <f t="shared" si="586"/>
        <v>993.18359437499998</v>
      </c>
      <c r="U2977" s="68">
        <f t="shared" si="587"/>
        <v>58.422564375</v>
      </c>
      <c r="V2977" s="68">
        <f t="shared" si="588"/>
        <v>472.41965801886789</v>
      </c>
      <c r="W2977" s="68">
        <f t="shared" si="589"/>
        <v>314.94643867924526</v>
      </c>
    </row>
    <row r="2978" spans="1:23" x14ac:dyDescent="0.25">
      <c r="A2978" s="1" t="s">
        <v>906</v>
      </c>
      <c r="B2978" s="1" t="s">
        <v>394</v>
      </c>
      <c r="C2978" s="1" t="s">
        <v>589</v>
      </c>
      <c r="D2978" s="1" t="s">
        <v>591</v>
      </c>
      <c r="E2978" s="1" t="s">
        <v>364</v>
      </c>
      <c r="F2978" s="62" t="str">
        <f t="shared" si="578"/>
        <v>64517</v>
      </c>
      <c r="G2978" s="255">
        <v>10620049</v>
      </c>
      <c r="H2978" s="1" t="s">
        <v>386</v>
      </c>
      <c r="I2978" s="61">
        <v>34</v>
      </c>
      <c r="J2978" s="61">
        <v>3.4</v>
      </c>
      <c r="K2978" s="61">
        <v>8</v>
      </c>
      <c r="L2978" s="69">
        <f t="shared" si="579"/>
        <v>1.1559999999999999</v>
      </c>
      <c r="M2978" s="69">
        <f t="shared" si="580"/>
        <v>2.72</v>
      </c>
      <c r="N2978" s="56">
        <f>INDEX(Rate_Chart!$A$1:$AK$127,MATCH(Data!J2978,Rate_Chart!$A$1:$A$127,0),MATCH(Data!K2978,Rate_Chart!$A$1:$AK$1,0))</f>
        <v>36.419112000000005</v>
      </c>
      <c r="O2978" s="57">
        <f t="shared" si="581"/>
        <v>1238.2498080000003</v>
      </c>
      <c r="P2978" s="58">
        <f t="shared" si="582"/>
        <v>417.01273282442747</v>
      </c>
      <c r="Q2978" s="58">
        <f t="shared" si="583"/>
        <v>278.00848854961833</v>
      </c>
      <c r="R2978" s="66">
        <f t="shared" si="584"/>
        <v>21.669371640000005</v>
      </c>
      <c r="S2978" s="64">
        <f t="shared" si="585"/>
        <v>127.5</v>
      </c>
      <c r="T2978" s="66">
        <f t="shared" si="586"/>
        <v>1387.4191796400003</v>
      </c>
      <c r="U2978" s="68">
        <f t="shared" si="587"/>
        <v>40.806446460000011</v>
      </c>
      <c r="V2978" s="68">
        <f t="shared" si="588"/>
        <v>467.24938694656493</v>
      </c>
      <c r="W2978" s="68">
        <f t="shared" si="589"/>
        <v>311.49959129770997</v>
      </c>
    </row>
    <row r="2979" spans="1:23" x14ac:dyDescent="0.25">
      <c r="A2979" s="1" t="s">
        <v>906</v>
      </c>
      <c r="B2979" s="1" t="s">
        <v>395</v>
      </c>
      <c r="C2979" s="1" t="s">
        <v>589</v>
      </c>
      <c r="D2979" s="1" t="s">
        <v>591</v>
      </c>
      <c r="E2979" s="1" t="s">
        <v>364</v>
      </c>
      <c r="F2979" s="62" t="str">
        <f t="shared" si="578"/>
        <v>64517</v>
      </c>
      <c r="G2979" s="255">
        <v>10620049</v>
      </c>
      <c r="H2979" s="1" t="s">
        <v>385</v>
      </c>
      <c r="I2979" s="61">
        <v>5</v>
      </c>
      <c r="J2979" s="61">
        <v>7</v>
      </c>
      <c r="K2979" s="61">
        <v>8.8000000000000007</v>
      </c>
      <c r="L2979" s="69">
        <f t="shared" si="579"/>
        <v>0.35</v>
      </c>
      <c r="M2979" s="69">
        <f t="shared" si="580"/>
        <v>0.44</v>
      </c>
      <c r="N2979" s="56">
        <f>INDEX(Rate_Chart!$A$1:$AK$127,MATCH(Data!J2979,Rate_Chart!$A$1:$A$127,0),MATCH(Data!K2979,Rate_Chart!$A$1:$AK$1,0))</f>
        <v>57.865500000000004</v>
      </c>
      <c r="O2979" s="57">
        <f t="shared" si="581"/>
        <v>289.32750000000004</v>
      </c>
      <c r="P2979" s="58">
        <f t="shared" si="582"/>
        <v>449.73186528497411</v>
      </c>
      <c r="Q2979" s="58">
        <f t="shared" si="583"/>
        <v>299.82124352331607</v>
      </c>
      <c r="R2979" s="66">
        <f t="shared" si="584"/>
        <v>5.0632312500000012</v>
      </c>
      <c r="S2979" s="64">
        <f t="shared" si="585"/>
        <v>18.75</v>
      </c>
      <c r="T2979" s="66">
        <f t="shared" si="586"/>
        <v>313.14073125000004</v>
      </c>
      <c r="U2979" s="68">
        <f t="shared" si="587"/>
        <v>62.628146250000007</v>
      </c>
      <c r="V2979" s="68">
        <f t="shared" si="588"/>
        <v>486.74725064766841</v>
      </c>
      <c r="W2979" s="68">
        <f t="shared" si="589"/>
        <v>324.49816709844561</v>
      </c>
    </row>
    <row r="2980" spans="1:23" x14ac:dyDescent="0.25">
      <c r="A2980" s="1" t="s">
        <v>906</v>
      </c>
      <c r="B2980" s="1" t="s">
        <v>395</v>
      </c>
      <c r="C2980" s="1" t="s">
        <v>589</v>
      </c>
      <c r="D2980" s="1" t="s">
        <v>591</v>
      </c>
      <c r="E2980" s="1" t="s">
        <v>364</v>
      </c>
      <c r="F2980" s="62" t="str">
        <f t="shared" si="578"/>
        <v>64517</v>
      </c>
      <c r="G2980" s="255">
        <v>10620049</v>
      </c>
      <c r="H2980" s="1" t="s">
        <v>386</v>
      </c>
      <c r="I2980" s="61">
        <v>21</v>
      </c>
      <c r="J2980" s="61">
        <v>3.1</v>
      </c>
      <c r="K2980" s="61">
        <v>8.1</v>
      </c>
      <c r="L2980" s="69">
        <f t="shared" si="579"/>
        <v>0.65100000000000013</v>
      </c>
      <c r="M2980" s="69">
        <f t="shared" si="580"/>
        <v>1.7009999999999998</v>
      </c>
      <c r="N2980" s="56">
        <f>INDEX(Rate_Chart!$A$1:$AK$127,MATCH(Data!J2980,Rate_Chart!$A$1:$A$127,0),MATCH(Data!K2980,Rate_Chart!$A$1:$AK$1,0))</f>
        <v>35.446125899999998</v>
      </c>
      <c r="O2980" s="57">
        <f t="shared" si="581"/>
        <v>744.36864389999994</v>
      </c>
      <c r="P2980" s="58">
        <f t="shared" si="582"/>
        <v>417.01324588235298</v>
      </c>
      <c r="Q2980" s="58">
        <f t="shared" si="583"/>
        <v>278.0088305882353</v>
      </c>
      <c r="R2980" s="66">
        <f t="shared" si="584"/>
        <v>13.02645126825</v>
      </c>
      <c r="S2980" s="64">
        <f t="shared" si="585"/>
        <v>78.75</v>
      </c>
      <c r="T2980" s="66">
        <f t="shared" si="586"/>
        <v>836.1450951682499</v>
      </c>
      <c r="U2980" s="68">
        <f t="shared" si="587"/>
        <v>39.816433103249992</v>
      </c>
      <c r="V2980" s="68">
        <f t="shared" si="588"/>
        <v>468.4286247441176</v>
      </c>
      <c r="W2980" s="68">
        <f t="shared" si="589"/>
        <v>312.28574982941171</v>
      </c>
    </row>
    <row r="2981" spans="1:23" x14ac:dyDescent="0.25">
      <c r="A2981" s="1" t="s">
        <v>907</v>
      </c>
      <c r="B2981" s="1" t="s">
        <v>394</v>
      </c>
      <c r="C2981" s="1" t="s">
        <v>589</v>
      </c>
      <c r="D2981" s="1" t="s">
        <v>591</v>
      </c>
      <c r="E2981" s="1" t="s">
        <v>364</v>
      </c>
      <c r="F2981" s="62" t="str">
        <f t="shared" si="578"/>
        <v>64517</v>
      </c>
      <c r="G2981" s="255">
        <v>10620049</v>
      </c>
      <c r="H2981" s="1" t="s">
        <v>385</v>
      </c>
      <c r="I2981" s="61">
        <v>19</v>
      </c>
      <c r="J2981" s="61">
        <v>6.7</v>
      </c>
      <c r="K2981" s="61">
        <v>8.8000000000000007</v>
      </c>
      <c r="L2981" s="69">
        <f t="shared" si="579"/>
        <v>1.2729999999999999</v>
      </c>
      <c r="M2981" s="69">
        <f t="shared" si="580"/>
        <v>1.6720000000000002</v>
      </c>
      <c r="N2981" s="56">
        <f>INDEX(Rate_Chart!$A$1:$AK$127,MATCH(Data!J2981,Rate_Chart!$A$1:$A$127,0),MATCH(Data!K2981,Rate_Chart!$A$1:$AK$1,0))</f>
        <v>55.385550000000002</v>
      </c>
      <c r="O2981" s="57">
        <f t="shared" si="581"/>
        <v>1052.32545</v>
      </c>
      <c r="P2981" s="58">
        <f t="shared" si="582"/>
        <v>440.73381962864721</v>
      </c>
      <c r="Q2981" s="58">
        <f t="shared" si="583"/>
        <v>293.82254641909816</v>
      </c>
      <c r="R2981" s="66">
        <f t="shared" si="584"/>
        <v>18.415695375000002</v>
      </c>
      <c r="S2981" s="64">
        <f t="shared" si="585"/>
        <v>71.25</v>
      </c>
      <c r="T2981" s="66">
        <f t="shared" si="586"/>
        <v>1141.9911453750001</v>
      </c>
      <c r="U2981" s="68">
        <f t="shared" si="587"/>
        <v>60.104797125000005</v>
      </c>
      <c r="V2981" s="68">
        <f t="shared" si="588"/>
        <v>478.28751027851456</v>
      </c>
      <c r="W2981" s="68">
        <f t="shared" si="589"/>
        <v>318.85834018567635</v>
      </c>
    </row>
    <row r="2982" spans="1:23" x14ac:dyDescent="0.25">
      <c r="A2982" s="1" t="s">
        <v>907</v>
      </c>
      <c r="B2982" s="1" t="s">
        <v>394</v>
      </c>
      <c r="C2982" s="1" t="s">
        <v>589</v>
      </c>
      <c r="D2982" s="1" t="s">
        <v>591</v>
      </c>
      <c r="E2982" s="1" t="s">
        <v>364</v>
      </c>
      <c r="F2982" s="62" t="str">
        <f t="shared" si="578"/>
        <v>64517</v>
      </c>
      <c r="G2982" s="255">
        <v>10620049</v>
      </c>
      <c r="H2982" s="1" t="s">
        <v>386</v>
      </c>
      <c r="I2982" s="61">
        <v>36</v>
      </c>
      <c r="J2982" s="61">
        <v>3.3</v>
      </c>
      <c r="K2982" s="61">
        <v>8</v>
      </c>
      <c r="L2982" s="69">
        <f t="shared" si="579"/>
        <v>1.1879999999999999</v>
      </c>
      <c r="M2982" s="69">
        <f t="shared" si="580"/>
        <v>2.88</v>
      </c>
      <c r="N2982" s="56">
        <f>INDEX(Rate_Chart!$A$1:$AK$127,MATCH(Data!J2982,Rate_Chart!$A$1:$A$127,0),MATCH(Data!K2982,Rate_Chart!$A$1:$AK$1,0))</f>
        <v>36.002112000000004</v>
      </c>
      <c r="O2982" s="57">
        <f t="shared" si="581"/>
        <v>1296.0760320000002</v>
      </c>
      <c r="P2982" s="58">
        <f t="shared" si="582"/>
        <v>417.01288030888031</v>
      </c>
      <c r="Q2982" s="58">
        <f t="shared" si="583"/>
        <v>278.00858687258687</v>
      </c>
      <c r="R2982" s="66">
        <f t="shared" si="584"/>
        <v>22.681330560000006</v>
      </c>
      <c r="S2982" s="64">
        <f t="shared" si="585"/>
        <v>135</v>
      </c>
      <c r="T2982" s="66">
        <f t="shared" si="586"/>
        <v>1453.7573625600003</v>
      </c>
      <c r="U2982" s="68">
        <f t="shared" si="587"/>
        <v>40.382148960000009</v>
      </c>
      <c r="V2982" s="68">
        <f t="shared" si="588"/>
        <v>467.74689915057917</v>
      </c>
      <c r="W2982" s="68">
        <f t="shared" si="589"/>
        <v>311.83126610038613</v>
      </c>
    </row>
    <row r="2983" spans="1:23" x14ac:dyDescent="0.25">
      <c r="A2983" s="1" t="s">
        <v>907</v>
      </c>
      <c r="B2983" s="1" t="s">
        <v>395</v>
      </c>
      <c r="C2983" s="1" t="s">
        <v>589</v>
      </c>
      <c r="D2983" s="1" t="s">
        <v>591</v>
      </c>
      <c r="E2983" s="1" t="s">
        <v>364</v>
      </c>
      <c r="F2983" s="62" t="str">
        <f t="shared" si="578"/>
        <v>64517</v>
      </c>
      <c r="G2983" s="255">
        <v>10620049</v>
      </c>
      <c r="H2983" s="1" t="s">
        <v>386</v>
      </c>
      <c r="I2983" s="61">
        <v>24</v>
      </c>
      <c r="J2983" s="61">
        <v>4.2</v>
      </c>
      <c r="K2983" s="61">
        <v>8.1999999999999993</v>
      </c>
      <c r="L2983" s="69">
        <f t="shared" si="579"/>
        <v>1.008</v>
      </c>
      <c r="M2983" s="69">
        <f t="shared" si="580"/>
        <v>1.9679999999999997</v>
      </c>
      <c r="N2983" s="56">
        <f>INDEX(Rate_Chart!$A$1:$AK$127,MATCH(Data!J2983,Rate_Chart!$A$1:$A$127,0),MATCH(Data!K2983,Rate_Chart!$A$1:$AK$1,0))</f>
        <v>40.311139799999999</v>
      </c>
      <c r="O2983" s="57">
        <f t="shared" si="581"/>
        <v>967.46735519999993</v>
      </c>
      <c r="P2983" s="58">
        <f t="shared" si="582"/>
        <v>417.01179103448277</v>
      </c>
      <c r="Q2983" s="58">
        <f t="shared" si="583"/>
        <v>278.00786068965516</v>
      </c>
      <c r="R2983" s="66">
        <f t="shared" si="584"/>
        <v>16.930678715999999</v>
      </c>
      <c r="S2983" s="64">
        <f t="shared" si="585"/>
        <v>90</v>
      </c>
      <c r="T2983" s="66">
        <f t="shared" si="586"/>
        <v>1074.398033916</v>
      </c>
      <c r="U2983" s="68">
        <f t="shared" si="587"/>
        <v>44.766584746500001</v>
      </c>
      <c r="V2983" s="68">
        <f t="shared" si="588"/>
        <v>463.10260082586211</v>
      </c>
      <c r="W2983" s="68">
        <f t="shared" si="589"/>
        <v>308.73506721724141</v>
      </c>
    </row>
    <row r="2984" spans="1:23" x14ac:dyDescent="0.25">
      <c r="A2984" s="1" t="s">
        <v>908</v>
      </c>
      <c r="B2984" s="1" t="s">
        <v>394</v>
      </c>
      <c r="C2984" s="1" t="s">
        <v>589</v>
      </c>
      <c r="D2984" s="1" t="s">
        <v>591</v>
      </c>
      <c r="E2984" s="1" t="s">
        <v>364</v>
      </c>
      <c r="F2984" s="62" t="str">
        <f t="shared" si="578"/>
        <v>64517</v>
      </c>
      <c r="G2984" s="255">
        <v>10620049</v>
      </c>
      <c r="H2984" s="1" t="s">
        <v>385</v>
      </c>
      <c r="I2984" s="61">
        <v>13</v>
      </c>
      <c r="J2984" s="61">
        <v>6.6</v>
      </c>
      <c r="K2984" s="61">
        <v>8.8000000000000007</v>
      </c>
      <c r="L2984" s="69">
        <f t="shared" si="579"/>
        <v>0.85799999999999998</v>
      </c>
      <c r="M2984" s="69">
        <f t="shared" si="580"/>
        <v>1.1440000000000001</v>
      </c>
      <c r="N2984" s="56">
        <f>INDEX(Rate_Chart!$A$1:$AK$127,MATCH(Data!J2984,Rate_Chart!$A$1:$A$127,0),MATCH(Data!K2984,Rate_Chart!$A$1:$AK$1,0))</f>
        <v>54.558900000000001</v>
      </c>
      <c r="O2984" s="57">
        <f t="shared" si="581"/>
        <v>709.26570000000004</v>
      </c>
      <c r="P2984" s="58">
        <f t="shared" si="582"/>
        <v>437.63823529411764</v>
      </c>
      <c r="Q2984" s="58">
        <f t="shared" si="583"/>
        <v>291.75882352941176</v>
      </c>
      <c r="R2984" s="66">
        <f t="shared" si="584"/>
        <v>12.412149750000001</v>
      </c>
      <c r="S2984" s="64">
        <f t="shared" si="585"/>
        <v>48.75</v>
      </c>
      <c r="T2984" s="66">
        <f t="shared" si="586"/>
        <v>770.42784975000006</v>
      </c>
      <c r="U2984" s="68">
        <f t="shared" si="587"/>
        <v>59.263680750000006</v>
      </c>
      <c r="V2984" s="68">
        <f t="shared" si="588"/>
        <v>475.37711831550803</v>
      </c>
      <c r="W2984" s="68">
        <f t="shared" si="589"/>
        <v>316.91807887700537</v>
      </c>
    </row>
    <row r="2985" spans="1:23" x14ac:dyDescent="0.25">
      <c r="A2985" s="1" t="s">
        <v>908</v>
      </c>
      <c r="B2985" s="1" t="s">
        <v>394</v>
      </c>
      <c r="C2985" s="1" t="s">
        <v>589</v>
      </c>
      <c r="D2985" s="1" t="s">
        <v>591</v>
      </c>
      <c r="E2985" s="1" t="s">
        <v>364</v>
      </c>
      <c r="F2985" s="62" t="str">
        <f t="shared" si="578"/>
        <v>64517</v>
      </c>
      <c r="G2985" s="255">
        <v>10620049</v>
      </c>
      <c r="H2985" s="1" t="s">
        <v>386</v>
      </c>
      <c r="I2985" s="61">
        <v>37</v>
      </c>
      <c r="J2985" s="61">
        <v>3.3</v>
      </c>
      <c r="K2985" s="61">
        <v>8.1</v>
      </c>
      <c r="L2985" s="69">
        <f t="shared" si="579"/>
        <v>1.2209999999999999</v>
      </c>
      <c r="M2985" s="69">
        <f t="shared" si="580"/>
        <v>2.9969999999999999</v>
      </c>
      <c r="N2985" s="56">
        <f>INDEX(Rate_Chart!$A$1:$AK$127,MATCH(Data!J2985,Rate_Chart!$A$1:$A$127,0),MATCH(Data!K2985,Rate_Chart!$A$1:$AK$1,0))</f>
        <v>36.280125900000002</v>
      </c>
      <c r="O2985" s="57">
        <f t="shared" si="581"/>
        <v>1342.3646583</v>
      </c>
      <c r="P2985" s="58">
        <f t="shared" si="582"/>
        <v>417.0129413793104</v>
      </c>
      <c r="Q2985" s="58">
        <f t="shared" si="583"/>
        <v>278.00862758620696</v>
      </c>
      <c r="R2985" s="66">
        <f t="shared" si="584"/>
        <v>23.491381520250002</v>
      </c>
      <c r="S2985" s="64">
        <f t="shared" si="585"/>
        <v>138.75</v>
      </c>
      <c r="T2985" s="66">
        <f t="shared" si="586"/>
        <v>1504.6060398202499</v>
      </c>
      <c r="U2985" s="68">
        <f t="shared" si="587"/>
        <v>40.665028103249995</v>
      </c>
      <c r="V2985" s="68">
        <f t="shared" si="588"/>
        <v>467.41411612931034</v>
      </c>
      <c r="W2985" s="68">
        <f t="shared" si="589"/>
        <v>311.60941075287354</v>
      </c>
    </row>
    <row r="2986" spans="1:23" x14ac:dyDescent="0.25">
      <c r="A2986" s="1" t="s">
        <v>908</v>
      </c>
      <c r="B2986" s="1" t="s">
        <v>395</v>
      </c>
      <c r="C2986" s="1" t="s">
        <v>589</v>
      </c>
      <c r="D2986" s="1" t="s">
        <v>591</v>
      </c>
      <c r="E2986" s="1" t="s">
        <v>364</v>
      </c>
      <c r="F2986" s="62" t="str">
        <f t="shared" si="578"/>
        <v>64517</v>
      </c>
      <c r="G2986" s="255">
        <v>10620049</v>
      </c>
      <c r="H2986" s="1" t="s">
        <v>385</v>
      </c>
      <c r="I2986" s="61">
        <v>10</v>
      </c>
      <c r="J2986" s="61">
        <v>6.7</v>
      </c>
      <c r="K2986" s="61">
        <v>8.8000000000000007</v>
      </c>
      <c r="L2986" s="69">
        <f t="shared" si="579"/>
        <v>0.67</v>
      </c>
      <c r="M2986" s="69">
        <f t="shared" si="580"/>
        <v>0.88</v>
      </c>
      <c r="N2986" s="56">
        <f>INDEX(Rate_Chart!$A$1:$AK$127,MATCH(Data!J2986,Rate_Chart!$A$1:$A$127,0),MATCH(Data!K2986,Rate_Chart!$A$1:$AK$1,0))</f>
        <v>55.385550000000002</v>
      </c>
      <c r="O2986" s="57">
        <f t="shared" si="581"/>
        <v>553.85550000000001</v>
      </c>
      <c r="P2986" s="58">
        <f t="shared" si="582"/>
        <v>440.73381962864721</v>
      </c>
      <c r="Q2986" s="58">
        <f t="shared" si="583"/>
        <v>293.82254641909816</v>
      </c>
      <c r="R2986" s="66">
        <f t="shared" si="584"/>
        <v>9.6924712500000005</v>
      </c>
      <c r="S2986" s="64">
        <f t="shared" si="585"/>
        <v>37.5</v>
      </c>
      <c r="T2986" s="66">
        <f t="shared" si="586"/>
        <v>601.04797125000005</v>
      </c>
      <c r="U2986" s="68">
        <f t="shared" si="587"/>
        <v>60.104797125000005</v>
      </c>
      <c r="V2986" s="68">
        <f t="shared" si="588"/>
        <v>478.28751027851456</v>
      </c>
      <c r="W2986" s="68">
        <f t="shared" si="589"/>
        <v>318.85834018567635</v>
      </c>
    </row>
    <row r="2987" spans="1:23" x14ac:dyDescent="0.25">
      <c r="A2987" s="1" t="s">
        <v>908</v>
      </c>
      <c r="B2987" s="1" t="s">
        <v>395</v>
      </c>
      <c r="C2987" s="1" t="s">
        <v>589</v>
      </c>
      <c r="D2987" s="1" t="s">
        <v>591</v>
      </c>
      <c r="E2987" s="1" t="s">
        <v>364</v>
      </c>
      <c r="F2987" s="62" t="str">
        <f t="shared" si="578"/>
        <v>64517</v>
      </c>
      <c r="G2987" s="255">
        <v>10620049</v>
      </c>
      <c r="H2987" s="1" t="s">
        <v>386</v>
      </c>
      <c r="I2987" s="61">
        <v>27</v>
      </c>
      <c r="J2987" s="61">
        <v>3.3</v>
      </c>
      <c r="K2987" s="61">
        <v>8.1</v>
      </c>
      <c r="L2987" s="69">
        <f t="shared" si="579"/>
        <v>0.8909999999999999</v>
      </c>
      <c r="M2987" s="69">
        <f t="shared" si="580"/>
        <v>2.1869999999999998</v>
      </c>
      <c r="N2987" s="56">
        <f>INDEX(Rate_Chart!$A$1:$AK$127,MATCH(Data!J2987,Rate_Chart!$A$1:$A$127,0),MATCH(Data!K2987,Rate_Chart!$A$1:$AK$1,0))</f>
        <v>36.280125900000002</v>
      </c>
      <c r="O2987" s="57">
        <f t="shared" si="581"/>
        <v>979.56339930000001</v>
      </c>
      <c r="P2987" s="58">
        <f t="shared" si="582"/>
        <v>417.0129413793104</v>
      </c>
      <c r="Q2987" s="58">
        <f t="shared" si="583"/>
        <v>278.00862758620696</v>
      </c>
      <c r="R2987" s="66">
        <f t="shared" si="584"/>
        <v>17.142359487750003</v>
      </c>
      <c r="S2987" s="64">
        <f t="shared" si="585"/>
        <v>101.25</v>
      </c>
      <c r="T2987" s="66">
        <f t="shared" si="586"/>
        <v>1097.95575878775</v>
      </c>
      <c r="U2987" s="68">
        <f t="shared" si="587"/>
        <v>40.665028103250002</v>
      </c>
      <c r="V2987" s="68">
        <f t="shared" si="588"/>
        <v>467.4141161293104</v>
      </c>
      <c r="W2987" s="68">
        <f t="shared" si="589"/>
        <v>311.6094107528736</v>
      </c>
    </row>
    <row r="2988" spans="1:23" x14ac:dyDescent="0.25">
      <c r="A2988" s="1" t="s">
        <v>909</v>
      </c>
      <c r="B2988" s="1" t="s">
        <v>394</v>
      </c>
      <c r="C2988" s="1" t="s">
        <v>589</v>
      </c>
      <c r="D2988" s="1" t="s">
        <v>591</v>
      </c>
      <c r="E2988" s="1" t="s">
        <v>364</v>
      </c>
      <c r="F2988" s="62" t="str">
        <f t="shared" si="578"/>
        <v>64517</v>
      </c>
      <c r="G2988" s="255">
        <v>10620049</v>
      </c>
      <c r="H2988" s="1" t="s">
        <v>385</v>
      </c>
      <c r="I2988" s="61">
        <v>16</v>
      </c>
      <c r="J2988" s="61">
        <v>6.7</v>
      </c>
      <c r="K2988" s="61">
        <v>8.8000000000000007</v>
      </c>
      <c r="L2988" s="69">
        <f t="shared" si="579"/>
        <v>1.0720000000000001</v>
      </c>
      <c r="M2988" s="69">
        <f t="shared" si="580"/>
        <v>1.4080000000000001</v>
      </c>
      <c r="N2988" s="56">
        <f>INDEX(Rate_Chart!$A$1:$AK$127,MATCH(Data!J2988,Rate_Chart!$A$1:$A$127,0),MATCH(Data!K2988,Rate_Chart!$A$1:$AK$1,0))</f>
        <v>55.385550000000002</v>
      </c>
      <c r="O2988" s="57">
        <f t="shared" si="581"/>
        <v>886.16880000000003</v>
      </c>
      <c r="P2988" s="58">
        <f t="shared" si="582"/>
        <v>440.73381962864721</v>
      </c>
      <c r="Q2988" s="58">
        <f t="shared" si="583"/>
        <v>293.82254641909816</v>
      </c>
      <c r="R2988" s="66">
        <f t="shared" si="584"/>
        <v>15.507954000000002</v>
      </c>
      <c r="S2988" s="64">
        <f t="shared" si="585"/>
        <v>60</v>
      </c>
      <c r="T2988" s="66">
        <f t="shared" si="586"/>
        <v>961.67675400000007</v>
      </c>
      <c r="U2988" s="68">
        <f t="shared" si="587"/>
        <v>60.104797125000005</v>
      </c>
      <c r="V2988" s="68">
        <f t="shared" si="588"/>
        <v>478.28751027851456</v>
      </c>
      <c r="W2988" s="68">
        <f t="shared" si="589"/>
        <v>318.85834018567635</v>
      </c>
    </row>
    <row r="2989" spans="1:23" x14ac:dyDescent="0.25">
      <c r="A2989" s="1" t="s">
        <v>909</v>
      </c>
      <c r="B2989" s="1" t="s">
        <v>394</v>
      </c>
      <c r="C2989" s="1" t="s">
        <v>589</v>
      </c>
      <c r="D2989" s="1" t="s">
        <v>591</v>
      </c>
      <c r="E2989" s="1" t="s">
        <v>364</v>
      </c>
      <c r="F2989" s="62" t="str">
        <f t="shared" si="578"/>
        <v>64517</v>
      </c>
      <c r="G2989" s="255">
        <v>10620049</v>
      </c>
      <c r="H2989" s="1" t="s">
        <v>386</v>
      </c>
      <c r="I2989" s="61">
        <v>32</v>
      </c>
      <c r="J2989" s="61">
        <v>3.6</v>
      </c>
      <c r="K2989" s="61">
        <v>8.1</v>
      </c>
      <c r="L2989" s="69">
        <f t="shared" si="579"/>
        <v>1.1520000000000001</v>
      </c>
      <c r="M2989" s="69">
        <f t="shared" si="580"/>
        <v>2.5920000000000001</v>
      </c>
      <c r="N2989" s="56">
        <f>INDEX(Rate_Chart!$A$1:$AK$127,MATCH(Data!J2989,Rate_Chart!$A$1:$A$127,0),MATCH(Data!K2989,Rate_Chart!$A$1:$AK$1,0))</f>
        <v>37.531125900000006</v>
      </c>
      <c r="O2989" s="57">
        <f t="shared" si="581"/>
        <v>1200.9960288000002</v>
      </c>
      <c r="P2989" s="58">
        <f t="shared" si="582"/>
        <v>417.01251000000008</v>
      </c>
      <c r="Q2989" s="58">
        <f t="shared" si="583"/>
        <v>278.00834000000003</v>
      </c>
      <c r="R2989" s="66">
        <f t="shared" si="584"/>
        <v>21.017430504000007</v>
      </c>
      <c r="S2989" s="64">
        <f t="shared" si="585"/>
        <v>120</v>
      </c>
      <c r="T2989" s="66">
        <f t="shared" si="586"/>
        <v>1342.0134593040002</v>
      </c>
      <c r="U2989" s="68">
        <f t="shared" si="587"/>
        <v>41.937920603250006</v>
      </c>
      <c r="V2989" s="68">
        <f t="shared" si="588"/>
        <v>465.97689559166673</v>
      </c>
      <c r="W2989" s="68">
        <f t="shared" si="589"/>
        <v>310.6512637277778</v>
      </c>
    </row>
    <row r="2990" spans="1:23" x14ac:dyDescent="0.25">
      <c r="A2990" s="1" t="s">
        <v>909</v>
      </c>
      <c r="B2990" s="1" t="s">
        <v>395</v>
      </c>
      <c r="C2990" s="1" t="s">
        <v>589</v>
      </c>
      <c r="D2990" s="1" t="s">
        <v>591</v>
      </c>
      <c r="E2990" s="1" t="s">
        <v>364</v>
      </c>
      <c r="F2990" s="62" t="str">
        <f t="shared" si="578"/>
        <v>64517</v>
      </c>
      <c r="G2990" s="255">
        <v>10620049</v>
      </c>
      <c r="H2990" s="1" t="s">
        <v>385</v>
      </c>
      <c r="I2990" s="61">
        <v>6</v>
      </c>
      <c r="J2990" s="61">
        <v>7</v>
      </c>
      <c r="K2990" s="61">
        <v>8.8000000000000007</v>
      </c>
      <c r="L2990" s="69">
        <f t="shared" si="579"/>
        <v>0.42</v>
      </c>
      <c r="M2990" s="69">
        <f t="shared" si="580"/>
        <v>0.52800000000000002</v>
      </c>
      <c r="N2990" s="56">
        <f>INDEX(Rate_Chart!$A$1:$AK$127,MATCH(Data!J2990,Rate_Chart!$A$1:$A$127,0),MATCH(Data!K2990,Rate_Chart!$A$1:$AK$1,0))</f>
        <v>57.865500000000004</v>
      </c>
      <c r="O2990" s="57">
        <f t="shared" si="581"/>
        <v>347.19300000000004</v>
      </c>
      <c r="P2990" s="58">
        <f t="shared" si="582"/>
        <v>449.73186528497411</v>
      </c>
      <c r="Q2990" s="58">
        <f t="shared" si="583"/>
        <v>299.82124352331607</v>
      </c>
      <c r="R2990" s="66">
        <f t="shared" si="584"/>
        <v>6.0758775000000016</v>
      </c>
      <c r="S2990" s="64">
        <f t="shared" si="585"/>
        <v>22.5</v>
      </c>
      <c r="T2990" s="66">
        <f t="shared" si="586"/>
        <v>375.76887750000003</v>
      </c>
      <c r="U2990" s="68">
        <f t="shared" si="587"/>
        <v>62.628146250000007</v>
      </c>
      <c r="V2990" s="68">
        <f t="shared" si="588"/>
        <v>486.74725064766841</v>
      </c>
      <c r="W2990" s="68">
        <f t="shared" si="589"/>
        <v>324.49816709844561</v>
      </c>
    </row>
    <row r="2991" spans="1:23" x14ac:dyDescent="0.25">
      <c r="A2991" s="1" t="s">
        <v>909</v>
      </c>
      <c r="B2991" s="1" t="s">
        <v>395</v>
      </c>
      <c r="C2991" s="1" t="s">
        <v>589</v>
      </c>
      <c r="D2991" s="1" t="s">
        <v>591</v>
      </c>
      <c r="E2991" s="1" t="s">
        <v>364</v>
      </c>
      <c r="F2991" s="62" t="str">
        <f t="shared" si="578"/>
        <v>64517</v>
      </c>
      <c r="G2991" s="255">
        <v>10620049</v>
      </c>
      <c r="H2991" s="1" t="s">
        <v>386</v>
      </c>
      <c r="I2991" s="61">
        <v>21</v>
      </c>
      <c r="J2991" s="61">
        <v>3.2</v>
      </c>
      <c r="K2991" s="61">
        <v>8.1</v>
      </c>
      <c r="L2991" s="69">
        <f t="shared" si="579"/>
        <v>0.67200000000000004</v>
      </c>
      <c r="M2991" s="69">
        <f t="shared" si="580"/>
        <v>1.7009999999999998</v>
      </c>
      <c r="N2991" s="56">
        <f>INDEX(Rate_Chart!$A$1:$AK$127,MATCH(Data!J2991,Rate_Chart!$A$1:$A$127,0),MATCH(Data!K2991,Rate_Chart!$A$1:$AK$1,0))</f>
        <v>35.8631259</v>
      </c>
      <c r="O2991" s="57">
        <f t="shared" si="581"/>
        <v>753.1256439</v>
      </c>
      <c r="P2991" s="58">
        <f t="shared" si="582"/>
        <v>417.01309186046512</v>
      </c>
      <c r="Q2991" s="58">
        <f t="shared" si="583"/>
        <v>278.00872790697673</v>
      </c>
      <c r="R2991" s="66">
        <f t="shared" si="584"/>
        <v>13.179698768250001</v>
      </c>
      <c r="S2991" s="64">
        <f t="shared" si="585"/>
        <v>78.75</v>
      </c>
      <c r="T2991" s="66">
        <f t="shared" si="586"/>
        <v>845.05534266824998</v>
      </c>
      <c r="U2991" s="68">
        <f t="shared" si="587"/>
        <v>40.24073060325</v>
      </c>
      <c r="V2991" s="68">
        <f t="shared" si="588"/>
        <v>467.91547213081401</v>
      </c>
      <c r="W2991" s="68">
        <f t="shared" si="589"/>
        <v>311.94364808720934</v>
      </c>
    </row>
    <row r="2992" spans="1:23" x14ac:dyDescent="0.25">
      <c r="A2992" s="1" t="s">
        <v>910</v>
      </c>
      <c r="B2992" s="1" t="s">
        <v>394</v>
      </c>
      <c r="C2992" s="1" t="s">
        <v>589</v>
      </c>
      <c r="D2992" s="1" t="s">
        <v>591</v>
      </c>
      <c r="E2992" s="1" t="s">
        <v>364</v>
      </c>
      <c r="F2992" s="62" t="str">
        <f t="shared" si="578"/>
        <v>64517</v>
      </c>
      <c r="G2992" s="255">
        <v>10620049</v>
      </c>
      <c r="H2992" s="1" t="s">
        <v>385</v>
      </c>
      <c r="I2992" s="61">
        <v>16</v>
      </c>
      <c r="J2992" s="61">
        <v>6.8</v>
      </c>
      <c r="K2992" s="61">
        <v>8.8000000000000007</v>
      </c>
      <c r="L2992" s="69">
        <f t="shared" si="579"/>
        <v>1.0880000000000001</v>
      </c>
      <c r="M2992" s="69">
        <f t="shared" si="580"/>
        <v>1.4080000000000001</v>
      </c>
      <c r="N2992" s="56">
        <f>INDEX(Rate_Chart!$A$1:$AK$127,MATCH(Data!J2992,Rate_Chart!$A$1:$A$127,0),MATCH(Data!K2992,Rate_Chart!$A$1:$AK$1,0))</f>
        <v>56.212200000000003</v>
      </c>
      <c r="O2992" s="57">
        <f t="shared" si="581"/>
        <v>899.39520000000005</v>
      </c>
      <c r="P2992" s="58">
        <f t="shared" si="582"/>
        <v>443.78052631578947</v>
      </c>
      <c r="Q2992" s="58">
        <f t="shared" si="583"/>
        <v>295.8536842105263</v>
      </c>
      <c r="R2992" s="66">
        <f t="shared" si="584"/>
        <v>15.739416000000002</v>
      </c>
      <c r="S2992" s="64">
        <f t="shared" si="585"/>
        <v>60</v>
      </c>
      <c r="T2992" s="66">
        <f t="shared" si="586"/>
        <v>975.13461600000005</v>
      </c>
      <c r="U2992" s="68">
        <f t="shared" si="587"/>
        <v>60.945913500000003</v>
      </c>
      <c r="V2992" s="68">
        <f t="shared" si="588"/>
        <v>481.15194868421054</v>
      </c>
      <c r="W2992" s="68">
        <f t="shared" si="589"/>
        <v>320.76796578947369</v>
      </c>
    </row>
    <row r="2993" spans="1:23" x14ac:dyDescent="0.25">
      <c r="A2993" s="1" t="s">
        <v>910</v>
      </c>
      <c r="B2993" s="1" t="s">
        <v>394</v>
      </c>
      <c r="C2993" s="1" t="s">
        <v>589</v>
      </c>
      <c r="D2993" s="1" t="s">
        <v>591</v>
      </c>
      <c r="E2993" s="1" t="s">
        <v>364</v>
      </c>
      <c r="F2993" s="62" t="str">
        <f t="shared" si="578"/>
        <v>64517</v>
      </c>
      <c r="G2993" s="255">
        <v>10620049</v>
      </c>
      <c r="H2993" s="1" t="s">
        <v>386</v>
      </c>
      <c r="I2993" s="61">
        <v>35</v>
      </c>
      <c r="J2993" s="61">
        <v>3.4</v>
      </c>
      <c r="K2993" s="61">
        <v>8.1</v>
      </c>
      <c r="L2993" s="69">
        <f t="shared" si="579"/>
        <v>1.19</v>
      </c>
      <c r="M2993" s="69">
        <f t="shared" si="580"/>
        <v>2.835</v>
      </c>
      <c r="N2993" s="56">
        <f>INDEX(Rate_Chart!$A$1:$AK$127,MATCH(Data!J2993,Rate_Chart!$A$1:$A$127,0),MATCH(Data!K2993,Rate_Chart!$A$1:$AK$1,0))</f>
        <v>36.697125900000003</v>
      </c>
      <c r="O2993" s="57">
        <f t="shared" si="581"/>
        <v>1284.3994065000002</v>
      </c>
      <c r="P2993" s="58">
        <f t="shared" si="582"/>
        <v>417.01279431818188</v>
      </c>
      <c r="Q2993" s="58">
        <f t="shared" si="583"/>
        <v>278.00852954545456</v>
      </c>
      <c r="R2993" s="66">
        <f t="shared" si="584"/>
        <v>22.476989613750003</v>
      </c>
      <c r="S2993" s="64">
        <f t="shared" si="585"/>
        <v>131.25</v>
      </c>
      <c r="T2993" s="66">
        <f t="shared" si="586"/>
        <v>1438.1263961137502</v>
      </c>
      <c r="U2993" s="68">
        <f t="shared" si="587"/>
        <v>41.089325603250003</v>
      </c>
      <c r="V2993" s="68">
        <f t="shared" si="588"/>
        <v>466.92415458238645</v>
      </c>
      <c r="W2993" s="68">
        <f t="shared" si="589"/>
        <v>311.28276972159097</v>
      </c>
    </row>
    <row r="2994" spans="1:23" x14ac:dyDescent="0.25">
      <c r="A2994" s="1" t="s">
        <v>910</v>
      </c>
      <c r="B2994" s="1" t="s">
        <v>395</v>
      </c>
      <c r="C2994" s="1" t="s">
        <v>589</v>
      </c>
      <c r="D2994" s="1" t="s">
        <v>591</v>
      </c>
      <c r="E2994" s="1" t="s">
        <v>364</v>
      </c>
      <c r="F2994" s="62" t="str">
        <f t="shared" si="578"/>
        <v>64517</v>
      </c>
      <c r="G2994" s="255">
        <v>10620049</v>
      </c>
      <c r="H2994" s="1" t="s">
        <v>386</v>
      </c>
      <c r="I2994" s="61">
        <v>25</v>
      </c>
      <c r="J2994" s="61">
        <v>3.4</v>
      </c>
      <c r="K2994" s="61">
        <v>8.1</v>
      </c>
      <c r="L2994" s="69">
        <f t="shared" si="579"/>
        <v>0.85</v>
      </c>
      <c r="M2994" s="69">
        <f t="shared" si="580"/>
        <v>2.0249999999999999</v>
      </c>
      <c r="N2994" s="56">
        <f>INDEX(Rate_Chart!$A$1:$AK$127,MATCH(Data!J2994,Rate_Chart!$A$1:$A$127,0),MATCH(Data!K2994,Rate_Chart!$A$1:$AK$1,0))</f>
        <v>36.697125900000003</v>
      </c>
      <c r="O2994" s="57">
        <f t="shared" si="581"/>
        <v>917.42814750000002</v>
      </c>
      <c r="P2994" s="58">
        <f t="shared" si="582"/>
        <v>417.01279431818188</v>
      </c>
      <c r="Q2994" s="58">
        <f t="shared" si="583"/>
        <v>278.00852954545456</v>
      </c>
      <c r="R2994" s="66">
        <f t="shared" si="584"/>
        <v>16.054992581250001</v>
      </c>
      <c r="S2994" s="64">
        <f t="shared" si="585"/>
        <v>93.75</v>
      </c>
      <c r="T2994" s="66">
        <f t="shared" si="586"/>
        <v>1027.23314008125</v>
      </c>
      <c r="U2994" s="68">
        <f t="shared" si="587"/>
        <v>41.089325603249996</v>
      </c>
      <c r="V2994" s="68">
        <f t="shared" si="588"/>
        <v>466.92415458238634</v>
      </c>
      <c r="W2994" s="68">
        <f t="shared" si="589"/>
        <v>311.28276972159091</v>
      </c>
    </row>
    <row r="2995" spans="1:23" x14ac:dyDescent="0.25">
      <c r="A2995" s="1" t="s">
        <v>911</v>
      </c>
      <c r="B2995" s="1" t="s">
        <v>394</v>
      </c>
      <c r="C2995" s="1" t="s">
        <v>589</v>
      </c>
      <c r="D2995" s="1" t="s">
        <v>591</v>
      </c>
      <c r="E2995" s="1" t="s">
        <v>364</v>
      </c>
      <c r="F2995" s="62" t="str">
        <f t="shared" si="578"/>
        <v>64517</v>
      </c>
      <c r="G2995" s="255">
        <v>10620049</v>
      </c>
      <c r="H2995" s="1" t="s">
        <v>385</v>
      </c>
      <c r="I2995" s="61">
        <v>17</v>
      </c>
      <c r="J2995" s="61">
        <v>6.7</v>
      </c>
      <c r="K2995" s="61">
        <v>8.8000000000000007</v>
      </c>
      <c r="L2995" s="69">
        <f t="shared" si="579"/>
        <v>1.139</v>
      </c>
      <c r="M2995" s="69">
        <f t="shared" si="580"/>
        <v>1.4960000000000002</v>
      </c>
      <c r="N2995" s="56">
        <f>INDEX(Rate_Chart!$A$1:$AK$127,MATCH(Data!J2995,Rate_Chart!$A$1:$A$127,0),MATCH(Data!K2995,Rate_Chart!$A$1:$AK$1,0))</f>
        <v>55.385550000000002</v>
      </c>
      <c r="O2995" s="57">
        <f t="shared" si="581"/>
        <v>941.55435</v>
      </c>
      <c r="P2995" s="58">
        <f t="shared" si="582"/>
        <v>440.73381962864721</v>
      </c>
      <c r="Q2995" s="58">
        <f t="shared" si="583"/>
        <v>293.82254641909816</v>
      </c>
      <c r="R2995" s="66">
        <f t="shared" si="584"/>
        <v>16.477201125000001</v>
      </c>
      <c r="S2995" s="64">
        <f t="shared" si="585"/>
        <v>63.75</v>
      </c>
      <c r="T2995" s="66">
        <f t="shared" si="586"/>
        <v>1021.781551125</v>
      </c>
      <c r="U2995" s="68">
        <f t="shared" si="587"/>
        <v>60.104797124999997</v>
      </c>
      <c r="V2995" s="68">
        <f t="shared" si="588"/>
        <v>478.2875102785145</v>
      </c>
      <c r="W2995" s="68">
        <f t="shared" si="589"/>
        <v>318.85834018567635</v>
      </c>
    </row>
    <row r="2996" spans="1:23" x14ac:dyDescent="0.25">
      <c r="A2996" s="1" t="s">
        <v>911</v>
      </c>
      <c r="B2996" s="1" t="s">
        <v>394</v>
      </c>
      <c r="C2996" s="1" t="s">
        <v>589</v>
      </c>
      <c r="D2996" s="1" t="s">
        <v>591</v>
      </c>
      <c r="E2996" s="1" t="s">
        <v>364</v>
      </c>
      <c r="F2996" s="62" t="str">
        <f t="shared" si="578"/>
        <v>64517</v>
      </c>
      <c r="G2996" s="255">
        <v>10620049</v>
      </c>
      <c r="H2996" s="1" t="s">
        <v>386</v>
      </c>
      <c r="I2996" s="61">
        <v>41</v>
      </c>
      <c r="J2996" s="61">
        <v>3.1</v>
      </c>
      <c r="K2996" s="61">
        <v>8</v>
      </c>
      <c r="L2996" s="69">
        <f t="shared" si="579"/>
        <v>1.2710000000000001</v>
      </c>
      <c r="M2996" s="69">
        <f t="shared" si="580"/>
        <v>3.28</v>
      </c>
      <c r="N2996" s="56">
        <f>INDEX(Rate_Chart!$A$1:$AK$127,MATCH(Data!J2996,Rate_Chart!$A$1:$A$127,0),MATCH(Data!K2996,Rate_Chart!$A$1:$AK$1,0))</f>
        <v>35.168112000000008</v>
      </c>
      <c r="O2996" s="57">
        <f t="shared" si="581"/>
        <v>1441.8925920000004</v>
      </c>
      <c r="P2996" s="58">
        <f t="shared" si="582"/>
        <v>417.01318577075102</v>
      </c>
      <c r="Q2996" s="58">
        <f t="shared" si="583"/>
        <v>278.00879051383401</v>
      </c>
      <c r="R2996" s="66">
        <f t="shared" si="584"/>
        <v>25.233120360000008</v>
      </c>
      <c r="S2996" s="64">
        <f t="shared" si="585"/>
        <v>153.75</v>
      </c>
      <c r="T2996" s="66">
        <f t="shared" si="586"/>
        <v>1620.8757123600003</v>
      </c>
      <c r="U2996" s="68">
        <f t="shared" si="587"/>
        <v>39.533553960000006</v>
      </c>
      <c r="V2996" s="68">
        <f t="shared" si="588"/>
        <v>468.77731968379447</v>
      </c>
      <c r="W2996" s="68">
        <f t="shared" si="589"/>
        <v>312.51821312252963</v>
      </c>
    </row>
    <row r="2997" spans="1:23" x14ac:dyDescent="0.25">
      <c r="A2997" s="1" t="s">
        <v>911</v>
      </c>
      <c r="B2997" s="1" t="s">
        <v>395</v>
      </c>
      <c r="C2997" s="1" t="s">
        <v>589</v>
      </c>
      <c r="D2997" s="1" t="s">
        <v>591</v>
      </c>
      <c r="E2997" s="1" t="s">
        <v>364</v>
      </c>
      <c r="F2997" s="62" t="str">
        <f t="shared" si="578"/>
        <v>64517</v>
      </c>
      <c r="G2997" s="255">
        <v>10620049</v>
      </c>
      <c r="H2997" s="1" t="s">
        <v>385</v>
      </c>
      <c r="I2997" s="61">
        <v>6</v>
      </c>
      <c r="J2997" s="61">
        <v>6.9</v>
      </c>
      <c r="K2997" s="61">
        <v>8.8000000000000007</v>
      </c>
      <c r="L2997" s="69">
        <f t="shared" si="579"/>
        <v>0.41400000000000003</v>
      </c>
      <c r="M2997" s="69">
        <f t="shared" si="580"/>
        <v>0.52800000000000002</v>
      </c>
      <c r="N2997" s="56">
        <f>INDEX(Rate_Chart!$A$1:$AK$127,MATCH(Data!J2997,Rate_Chart!$A$1:$A$127,0),MATCH(Data!K2997,Rate_Chart!$A$1:$AK$1,0))</f>
        <v>57.038850000000004</v>
      </c>
      <c r="O2997" s="57">
        <f t="shared" si="581"/>
        <v>342.23310000000004</v>
      </c>
      <c r="P2997" s="58">
        <f t="shared" si="582"/>
        <v>446.77950391644907</v>
      </c>
      <c r="Q2997" s="58">
        <f t="shared" si="583"/>
        <v>297.85300261096603</v>
      </c>
      <c r="R2997" s="66">
        <f t="shared" si="584"/>
        <v>5.9890792500000014</v>
      </c>
      <c r="S2997" s="64">
        <f t="shared" si="585"/>
        <v>22.5</v>
      </c>
      <c r="T2997" s="66">
        <f t="shared" si="586"/>
        <v>370.72217925000007</v>
      </c>
      <c r="U2997" s="68">
        <f t="shared" si="587"/>
        <v>61.787029875000009</v>
      </c>
      <c r="V2997" s="68">
        <f t="shared" si="588"/>
        <v>483.97151338120108</v>
      </c>
      <c r="W2997" s="68">
        <f t="shared" si="589"/>
        <v>322.6476755874674</v>
      </c>
    </row>
    <row r="2998" spans="1:23" x14ac:dyDescent="0.25">
      <c r="A2998" s="1" t="s">
        <v>911</v>
      </c>
      <c r="B2998" s="1" t="s">
        <v>395</v>
      </c>
      <c r="C2998" s="1" t="s">
        <v>589</v>
      </c>
      <c r="D2998" s="1" t="s">
        <v>591</v>
      </c>
      <c r="E2998" s="1" t="s">
        <v>364</v>
      </c>
      <c r="F2998" s="62" t="str">
        <f t="shared" si="578"/>
        <v>64517</v>
      </c>
      <c r="G2998" s="255">
        <v>10620049</v>
      </c>
      <c r="H2998" s="1" t="s">
        <v>386</v>
      </c>
      <c r="I2998" s="61">
        <v>32</v>
      </c>
      <c r="J2998" s="61">
        <v>3</v>
      </c>
      <c r="K2998" s="61">
        <v>8</v>
      </c>
      <c r="L2998" s="69">
        <f t="shared" si="579"/>
        <v>0.96</v>
      </c>
      <c r="M2998" s="69">
        <f t="shared" si="580"/>
        <v>2.56</v>
      </c>
      <c r="N2998" s="56">
        <f>INDEX(Rate_Chart!$A$1:$AK$127,MATCH(Data!J2998,Rate_Chart!$A$1:$A$127,0),MATCH(Data!K2998,Rate_Chart!$A$1:$AK$1,0))</f>
        <v>34.751112000000006</v>
      </c>
      <c r="O2998" s="57">
        <f t="shared" si="581"/>
        <v>1112.0355840000002</v>
      </c>
      <c r="P2998" s="58">
        <f t="shared" si="582"/>
        <v>417.01334400000002</v>
      </c>
      <c r="Q2998" s="58">
        <f t="shared" si="583"/>
        <v>278.00889599999999</v>
      </c>
      <c r="R2998" s="66">
        <f t="shared" si="584"/>
        <v>19.460622720000007</v>
      </c>
      <c r="S2998" s="64">
        <f t="shared" si="585"/>
        <v>120</v>
      </c>
      <c r="T2998" s="66">
        <f t="shared" si="586"/>
        <v>1251.4962067200001</v>
      </c>
      <c r="U2998" s="68">
        <f t="shared" si="587"/>
        <v>39.109256460000005</v>
      </c>
      <c r="V2998" s="68">
        <f t="shared" si="588"/>
        <v>469.31107752000003</v>
      </c>
      <c r="W2998" s="68">
        <f t="shared" si="589"/>
        <v>312.87405168000004</v>
      </c>
    </row>
    <row r="2999" spans="1:23" x14ac:dyDescent="0.25">
      <c r="A2999" s="1" t="s">
        <v>912</v>
      </c>
      <c r="B2999" s="1" t="s">
        <v>394</v>
      </c>
      <c r="C2999" s="1" t="s">
        <v>589</v>
      </c>
      <c r="D2999" s="1" t="s">
        <v>591</v>
      </c>
      <c r="E2999" s="1" t="s">
        <v>364</v>
      </c>
      <c r="F2999" s="62" t="str">
        <f t="shared" si="578"/>
        <v>64517</v>
      </c>
      <c r="G2999" s="255">
        <v>10620049</v>
      </c>
      <c r="H2999" s="1" t="s">
        <v>385</v>
      </c>
      <c r="I2999" s="61">
        <v>18</v>
      </c>
      <c r="J2999" s="61">
        <v>7</v>
      </c>
      <c r="K2999" s="61">
        <v>9</v>
      </c>
      <c r="L2999" s="69">
        <f t="shared" si="579"/>
        <v>1.26</v>
      </c>
      <c r="M2999" s="69">
        <f t="shared" si="580"/>
        <v>1.62</v>
      </c>
      <c r="N2999" s="56">
        <f>INDEX(Rate_Chart!$A$1:$AK$127,MATCH(Data!J2999,Rate_Chart!$A$1:$A$127,0),MATCH(Data!K2999,Rate_Chart!$A$1:$AK$1,0))</f>
        <v>58.45</v>
      </c>
      <c r="O2999" s="57">
        <f t="shared" si="581"/>
        <v>1052.1000000000001</v>
      </c>
      <c r="P2999" s="58">
        <f t="shared" si="582"/>
        <v>449.61538461538464</v>
      </c>
      <c r="Q2999" s="58">
        <f t="shared" si="583"/>
        <v>299.74358974358978</v>
      </c>
      <c r="R2999" s="66">
        <f t="shared" si="584"/>
        <v>18.411750000000005</v>
      </c>
      <c r="S2999" s="64">
        <f t="shared" si="585"/>
        <v>67.5</v>
      </c>
      <c r="T2999" s="66">
        <f t="shared" si="586"/>
        <v>1138.0117500000001</v>
      </c>
      <c r="U2999" s="68">
        <f t="shared" si="587"/>
        <v>63.222875000000009</v>
      </c>
      <c r="V2999" s="68">
        <f t="shared" si="588"/>
        <v>486.32980769230772</v>
      </c>
      <c r="W2999" s="68">
        <f t="shared" si="589"/>
        <v>324.21987179487184</v>
      </c>
    </row>
    <row r="3000" spans="1:23" x14ac:dyDescent="0.25">
      <c r="A3000" s="1" t="s">
        <v>912</v>
      </c>
      <c r="B3000" s="1" t="s">
        <v>394</v>
      </c>
      <c r="C3000" s="1" t="s">
        <v>589</v>
      </c>
      <c r="D3000" s="1" t="s">
        <v>591</v>
      </c>
      <c r="E3000" s="1" t="s">
        <v>364</v>
      </c>
      <c r="F3000" s="62" t="str">
        <f t="shared" si="578"/>
        <v>64517</v>
      </c>
      <c r="G3000" s="255">
        <v>10620049</v>
      </c>
      <c r="H3000" s="1" t="s">
        <v>386</v>
      </c>
      <c r="I3000" s="61">
        <v>33</v>
      </c>
      <c r="J3000" s="61">
        <v>3.5</v>
      </c>
      <c r="K3000" s="61">
        <v>8.1999999999999993</v>
      </c>
      <c r="L3000" s="69">
        <f t="shared" si="579"/>
        <v>1.155</v>
      </c>
      <c r="M3000" s="69">
        <f t="shared" si="580"/>
        <v>2.7059999999999995</v>
      </c>
      <c r="N3000" s="56">
        <f>INDEX(Rate_Chart!$A$1:$AK$127,MATCH(Data!J3000,Rate_Chart!$A$1:$A$127,0),MATCH(Data!K3000,Rate_Chart!$A$1:$AK$1,0))</f>
        <v>37.392139800000002</v>
      </c>
      <c r="O3000" s="57">
        <f t="shared" si="581"/>
        <v>1233.9406134000001</v>
      </c>
      <c r="P3000" s="58">
        <f t="shared" si="582"/>
        <v>417.01271152416359</v>
      </c>
      <c r="Q3000" s="58">
        <f t="shared" si="583"/>
        <v>278.00847434944239</v>
      </c>
      <c r="R3000" s="66">
        <f t="shared" si="584"/>
        <v>21.593960734500005</v>
      </c>
      <c r="S3000" s="64">
        <f t="shared" si="585"/>
        <v>123.75</v>
      </c>
      <c r="T3000" s="66">
        <f t="shared" si="586"/>
        <v>1379.2845741345</v>
      </c>
      <c r="U3000" s="68">
        <f t="shared" si="587"/>
        <v>41.796502246499998</v>
      </c>
      <c r="V3000" s="68">
        <f t="shared" si="588"/>
        <v>466.13199531412636</v>
      </c>
      <c r="W3000" s="68">
        <f t="shared" si="589"/>
        <v>310.7546635427509</v>
      </c>
    </row>
    <row r="3001" spans="1:23" x14ac:dyDescent="0.25">
      <c r="A3001" s="1" t="s">
        <v>912</v>
      </c>
      <c r="B3001" s="1" t="s">
        <v>395</v>
      </c>
      <c r="C3001" s="1" t="s">
        <v>589</v>
      </c>
      <c r="D3001" s="1" t="s">
        <v>591</v>
      </c>
      <c r="E3001" s="1" t="s">
        <v>364</v>
      </c>
      <c r="F3001" s="62" t="str">
        <f t="shared" si="578"/>
        <v>64517</v>
      </c>
      <c r="G3001" s="255">
        <v>10620049</v>
      </c>
      <c r="H3001" s="1" t="s">
        <v>385</v>
      </c>
      <c r="I3001" s="61">
        <v>8</v>
      </c>
      <c r="J3001" s="61">
        <v>6.6</v>
      </c>
      <c r="K3001" s="61">
        <v>8.8000000000000007</v>
      </c>
      <c r="L3001" s="69">
        <f t="shared" si="579"/>
        <v>0.52800000000000002</v>
      </c>
      <c r="M3001" s="69">
        <f t="shared" si="580"/>
        <v>0.70400000000000007</v>
      </c>
      <c r="N3001" s="56">
        <f>INDEX(Rate_Chart!$A$1:$AK$127,MATCH(Data!J3001,Rate_Chart!$A$1:$A$127,0),MATCH(Data!K3001,Rate_Chart!$A$1:$AK$1,0))</f>
        <v>54.558900000000001</v>
      </c>
      <c r="O3001" s="57">
        <f t="shared" si="581"/>
        <v>436.47120000000001</v>
      </c>
      <c r="P3001" s="58">
        <f t="shared" si="582"/>
        <v>437.63823529411764</v>
      </c>
      <c r="Q3001" s="58">
        <f t="shared" si="583"/>
        <v>291.75882352941176</v>
      </c>
      <c r="R3001" s="66">
        <f t="shared" si="584"/>
        <v>7.6382460000000005</v>
      </c>
      <c r="S3001" s="64">
        <f t="shared" si="585"/>
        <v>30</v>
      </c>
      <c r="T3001" s="66">
        <f t="shared" si="586"/>
        <v>474.10944599999999</v>
      </c>
      <c r="U3001" s="68">
        <f t="shared" si="587"/>
        <v>59.263680749999999</v>
      </c>
      <c r="V3001" s="68">
        <f t="shared" si="588"/>
        <v>475.37711831550797</v>
      </c>
      <c r="W3001" s="68">
        <f t="shared" si="589"/>
        <v>316.91807887700531</v>
      </c>
    </row>
    <row r="3002" spans="1:23" x14ac:dyDescent="0.25">
      <c r="A3002" s="1" t="s">
        <v>912</v>
      </c>
      <c r="B3002" s="1" t="s">
        <v>395</v>
      </c>
      <c r="C3002" s="1" t="s">
        <v>589</v>
      </c>
      <c r="D3002" s="1" t="s">
        <v>591</v>
      </c>
      <c r="E3002" s="1" t="s">
        <v>364</v>
      </c>
      <c r="F3002" s="62" t="str">
        <f t="shared" si="578"/>
        <v>64517</v>
      </c>
      <c r="G3002" s="255">
        <v>10620049</v>
      </c>
      <c r="H3002" s="1" t="s">
        <v>386</v>
      </c>
      <c r="I3002" s="61">
        <v>33</v>
      </c>
      <c r="J3002" s="61">
        <v>3</v>
      </c>
      <c r="K3002" s="61">
        <v>8</v>
      </c>
      <c r="L3002" s="69">
        <f t="shared" si="579"/>
        <v>0.99</v>
      </c>
      <c r="M3002" s="69">
        <f t="shared" si="580"/>
        <v>2.64</v>
      </c>
      <c r="N3002" s="56">
        <f>INDEX(Rate_Chart!$A$1:$AK$127,MATCH(Data!J3002,Rate_Chart!$A$1:$A$127,0),MATCH(Data!K3002,Rate_Chart!$A$1:$AK$1,0))</f>
        <v>34.751112000000006</v>
      </c>
      <c r="O3002" s="57">
        <f t="shared" si="581"/>
        <v>1146.7866960000001</v>
      </c>
      <c r="P3002" s="58">
        <f t="shared" si="582"/>
        <v>417.01334400000002</v>
      </c>
      <c r="Q3002" s="58">
        <f t="shared" si="583"/>
        <v>278.00889599999999</v>
      </c>
      <c r="R3002" s="66">
        <f t="shared" si="584"/>
        <v>20.068767180000005</v>
      </c>
      <c r="S3002" s="64">
        <f t="shared" si="585"/>
        <v>123.75</v>
      </c>
      <c r="T3002" s="66">
        <f t="shared" si="586"/>
        <v>1290.6054631800002</v>
      </c>
      <c r="U3002" s="68">
        <f t="shared" si="587"/>
        <v>39.109256460000005</v>
      </c>
      <c r="V3002" s="68">
        <f t="shared" si="588"/>
        <v>469.31107752000003</v>
      </c>
      <c r="W3002" s="68">
        <f t="shared" si="589"/>
        <v>312.87405168000004</v>
      </c>
    </row>
    <row r="3003" spans="1:23" x14ac:dyDescent="0.25">
      <c r="A3003" s="1" t="s">
        <v>913</v>
      </c>
      <c r="B3003" s="1" t="s">
        <v>394</v>
      </c>
      <c r="C3003" s="1" t="s">
        <v>589</v>
      </c>
      <c r="D3003" s="1" t="s">
        <v>591</v>
      </c>
      <c r="E3003" s="1" t="s">
        <v>364</v>
      </c>
      <c r="F3003" s="62" t="str">
        <f t="shared" si="578"/>
        <v>64517</v>
      </c>
      <c r="G3003" s="255">
        <v>10620049</v>
      </c>
      <c r="H3003" s="1" t="s">
        <v>385</v>
      </c>
      <c r="I3003" s="61">
        <v>17</v>
      </c>
      <c r="J3003" s="61">
        <v>6.9</v>
      </c>
      <c r="K3003" s="61">
        <v>8.8000000000000007</v>
      </c>
      <c r="L3003" s="69">
        <f t="shared" si="579"/>
        <v>1.173</v>
      </c>
      <c r="M3003" s="69">
        <f t="shared" si="580"/>
        <v>1.4960000000000002</v>
      </c>
      <c r="N3003" s="56">
        <f>INDEX(Rate_Chart!$A$1:$AK$127,MATCH(Data!J3003,Rate_Chart!$A$1:$A$127,0),MATCH(Data!K3003,Rate_Chart!$A$1:$AK$1,0))</f>
        <v>57.038850000000004</v>
      </c>
      <c r="O3003" s="57">
        <f t="shared" si="581"/>
        <v>969.66045000000008</v>
      </c>
      <c r="P3003" s="58">
        <f t="shared" si="582"/>
        <v>446.77950391644907</v>
      </c>
      <c r="Q3003" s="58">
        <f t="shared" si="583"/>
        <v>297.85300261096603</v>
      </c>
      <c r="R3003" s="66">
        <f t="shared" si="584"/>
        <v>16.969057875000004</v>
      </c>
      <c r="S3003" s="64">
        <f t="shared" si="585"/>
        <v>63.75</v>
      </c>
      <c r="T3003" s="66">
        <f t="shared" si="586"/>
        <v>1050.3795078750002</v>
      </c>
      <c r="U3003" s="68">
        <f t="shared" si="587"/>
        <v>61.787029875000009</v>
      </c>
      <c r="V3003" s="68">
        <f t="shared" si="588"/>
        <v>483.97151338120108</v>
      </c>
      <c r="W3003" s="68">
        <f t="shared" si="589"/>
        <v>322.6476755874674</v>
      </c>
    </row>
    <row r="3004" spans="1:23" x14ac:dyDescent="0.25">
      <c r="A3004" s="1" t="s">
        <v>913</v>
      </c>
      <c r="B3004" s="1" t="s">
        <v>394</v>
      </c>
      <c r="C3004" s="1" t="s">
        <v>589</v>
      </c>
      <c r="D3004" s="1" t="s">
        <v>591</v>
      </c>
      <c r="E3004" s="1" t="s">
        <v>364</v>
      </c>
      <c r="F3004" s="62" t="str">
        <f t="shared" si="578"/>
        <v>64517</v>
      </c>
      <c r="G3004" s="255">
        <v>10620049</v>
      </c>
      <c r="H3004" s="1" t="s">
        <v>386</v>
      </c>
      <c r="I3004" s="61">
        <v>41</v>
      </c>
      <c r="J3004" s="61">
        <v>4.2</v>
      </c>
      <c r="K3004" s="61">
        <v>8.1</v>
      </c>
      <c r="L3004" s="69">
        <f t="shared" si="579"/>
        <v>1.7220000000000002</v>
      </c>
      <c r="M3004" s="69">
        <f t="shared" si="580"/>
        <v>3.3209999999999997</v>
      </c>
      <c r="N3004" s="56">
        <f>INDEX(Rate_Chart!$A$1:$AK$127,MATCH(Data!J3004,Rate_Chart!$A$1:$A$127,0),MATCH(Data!K3004,Rate_Chart!$A$1:$AK$1,0))</f>
        <v>40.033125900000002</v>
      </c>
      <c r="O3004" s="57">
        <f t="shared" si="581"/>
        <v>1641.3581619000001</v>
      </c>
      <c r="P3004" s="58">
        <f t="shared" si="582"/>
        <v>417.01172812499999</v>
      </c>
      <c r="Q3004" s="58">
        <f t="shared" si="583"/>
        <v>278.00781875000001</v>
      </c>
      <c r="R3004" s="66">
        <f t="shared" si="584"/>
        <v>28.723767833250005</v>
      </c>
      <c r="S3004" s="64">
        <f t="shared" si="585"/>
        <v>153.75</v>
      </c>
      <c r="T3004" s="66">
        <f t="shared" si="586"/>
        <v>1823.83192973325</v>
      </c>
      <c r="U3004" s="68">
        <f t="shared" si="587"/>
        <v>44.483705603250002</v>
      </c>
      <c r="V3004" s="68">
        <f t="shared" si="588"/>
        <v>463.37193336718752</v>
      </c>
      <c r="W3004" s="68">
        <f t="shared" si="589"/>
        <v>308.9146222447917</v>
      </c>
    </row>
    <row r="3005" spans="1:23" x14ac:dyDescent="0.25">
      <c r="A3005" s="1" t="s">
        <v>913</v>
      </c>
      <c r="B3005" s="1" t="s">
        <v>395</v>
      </c>
      <c r="C3005" s="1" t="s">
        <v>589</v>
      </c>
      <c r="D3005" s="1" t="s">
        <v>591</v>
      </c>
      <c r="E3005" s="1" t="s">
        <v>364</v>
      </c>
      <c r="F3005" s="62" t="str">
        <f t="shared" si="578"/>
        <v>64517</v>
      </c>
      <c r="G3005" s="255">
        <v>10620049</v>
      </c>
      <c r="H3005" s="1" t="s">
        <v>385</v>
      </c>
      <c r="I3005" s="61">
        <v>7</v>
      </c>
      <c r="J3005" s="61">
        <v>7</v>
      </c>
      <c r="K3005" s="61">
        <v>9</v>
      </c>
      <c r="L3005" s="69">
        <f t="shared" si="579"/>
        <v>0.49</v>
      </c>
      <c r="M3005" s="69">
        <f t="shared" si="580"/>
        <v>0.63</v>
      </c>
      <c r="N3005" s="56">
        <f>INDEX(Rate_Chart!$A$1:$AK$127,MATCH(Data!J3005,Rate_Chart!$A$1:$A$127,0),MATCH(Data!K3005,Rate_Chart!$A$1:$AK$1,0))</f>
        <v>58.45</v>
      </c>
      <c r="O3005" s="57">
        <f t="shared" si="581"/>
        <v>409.15000000000003</v>
      </c>
      <c r="P3005" s="58">
        <f t="shared" si="582"/>
        <v>449.61538461538464</v>
      </c>
      <c r="Q3005" s="58">
        <f t="shared" si="583"/>
        <v>299.74358974358978</v>
      </c>
      <c r="R3005" s="66">
        <f t="shared" si="584"/>
        <v>7.1601250000000016</v>
      </c>
      <c r="S3005" s="64">
        <f t="shared" si="585"/>
        <v>26.25</v>
      </c>
      <c r="T3005" s="66">
        <f t="shared" si="586"/>
        <v>442.56012500000003</v>
      </c>
      <c r="U3005" s="68">
        <f t="shared" si="587"/>
        <v>63.222875000000002</v>
      </c>
      <c r="V3005" s="68">
        <f t="shared" si="588"/>
        <v>486.32980769230767</v>
      </c>
      <c r="W3005" s="68">
        <f t="shared" si="589"/>
        <v>324.21987179487178</v>
      </c>
    </row>
    <row r="3006" spans="1:23" x14ac:dyDescent="0.25">
      <c r="A3006" s="1" t="s">
        <v>913</v>
      </c>
      <c r="B3006" s="1" t="s">
        <v>395</v>
      </c>
      <c r="C3006" s="1" t="s">
        <v>589</v>
      </c>
      <c r="D3006" s="1" t="s">
        <v>591</v>
      </c>
      <c r="E3006" s="1" t="s">
        <v>364</v>
      </c>
      <c r="F3006" s="62" t="str">
        <f t="shared" si="578"/>
        <v>64517</v>
      </c>
      <c r="G3006" s="255">
        <v>10620049</v>
      </c>
      <c r="H3006" s="1" t="s">
        <v>386</v>
      </c>
      <c r="I3006" s="61">
        <v>15</v>
      </c>
      <c r="J3006" s="61">
        <v>3.6</v>
      </c>
      <c r="K3006" s="61">
        <v>8.1999999999999993</v>
      </c>
      <c r="L3006" s="69">
        <f t="shared" si="579"/>
        <v>0.54</v>
      </c>
      <c r="M3006" s="69">
        <f t="shared" si="580"/>
        <v>1.2299999999999998</v>
      </c>
      <c r="N3006" s="56">
        <f>INDEX(Rate_Chart!$A$1:$AK$127,MATCH(Data!J3006,Rate_Chart!$A$1:$A$127,0),MATCH(Data!K3006,Rate_Chart!$A$1:$AK$1,0))</f>
        <v>37.809139800000004</v>
      </c>
      <c r="O3006" s="57">
        <f t="shared" si="581"/>
        <v>567.13709700000004</v>
      </c>
      <c r="P3006" s="58">
        <f t="shared" si="582"/>
        <v>417.01257132352941</v>
      </c>
      <c r="Q3006" s="58">
        <f t="shared" si="583"/>
        <v>278.00838088235292</v>
      </c>
      <c r="R3006" s="66">
        <f t="shared" si="584"/>
        <v>9.924899197500002</v>
      </c>
      <c r="S3006" s="64">
        <f t="shared" si="585"/>
        <v>56.25</v>
      </c>
      <c r="T3006" s="66">
        <f t="shared" si="586"/>
        <v>633.31199619750009</v>
      </c>
      <c r="U3006" s="68">
        <f t="shared" si="587"/>
        <v>42.220799746500006</v>
      </c>
      <c r="V3006" s="68">
        <f t="shared" si="588"/>
        <v>465.67058543933825</v>
      </c>
      <c r="W3006" s="68">
        <f t="shared" si="589"/>
        <v>310.44705695955884</v>
      </c>
    </row>
    <row r="3007" spans="1:23" x14ac:dyDescent="0.25">
      <c r="A3007" s="1" t="s">
        <v>914</v>
      </c>
      <c r="B3007" s="1" t="s">
        <v>394</v>
      </c>
      <c r="C3007" s="1" t="s">
        <v>589</v>
      </c>
      <c r="D3007" s="1" t="s">
        <v>591</v>
      </c>
      <c r="E3007" s="1" t="s">
        <v>364</v>
      </c>
      <c r="F3007" s="62" t="str">
        <f t="shared" si="578"/>
        <v>64517</v>
      </c>
      <c r="G3007" s="255">
        <v>10620049</v>
      </c>
      <c r="H3007" s="1" t="s">
        <v>385</v>
      </c>
      <c r="I3007" s="61">
        <v>14</v>
      </c>
      <c r="J3007" s="61">
        <v>6.9</v>
      </c>
      <c r="K3007" s="61">
        <v>9</v>
      </c>
      <c r="L3007" s="69">
        <f t="shared" si="579"/>
        <v>0.96600000000000008</v>
      </c>
      <c r="M3007" s="69">
        <f t="shared" si="580"/>
        <v>1.26</v>
      </c>
      <c r="N3007" s="56">
        <f>INDEX(Rate_Chart!$A$1:$AK$127,MATCH(Data!J3007,Rate_Chart!$A$1:$A$127,0),MATCH(Data!K3007,Rate_Chart!$A$1:$AK$1,0))</f>
        <v>57.615000000000002</v>
      </c>
      <c r="O3007" s="57">
        <f t="shared" si="581"/>
        <v>806.61</v>
      </c>
      <c r="P3007" s="58">
        <f t="shared" si="582"/>
        <v>446.62790697674421</v>
      </c>
      <c r="Q3007" s="58">
        <f t="shared" si="583"/>
        <v>297.75193798449612</v>
      </c>
      <c r="R3007" s="66">
        <f t="shared" si="584"/>
        <v>14.115675000000001</v>
      </c>
      <c r="S3007" s="64">
        <f t="shared" si="585"/>
        <v>52.5</v>
      </c>
      <c r="T3007" s="66">
        <f t="shared" si="586"/>
        <v>873.22567500000002</v>
      </c>
      <c r="U3007" s="68">
        <f t="shared" si="587"/>
        <v>62.373262500000003</v>
      </c>
      <c r="V3007" s="68">
        <f t="shared" si="588"/>
        <v>483.51366279069771</v>
      </c>
      <c r="W3007" s="68">
        <f t="shared" si="589"/>
        <v>322.34244186046516</v>
      </c>
    </row>
    <row r="3008" spans="1:23" x14ac:dyDescent="0.25">
      <c r="A3008" s="1" t="s">
        <v>914</v>
      </c>
      <c r="B3008" s="1" t="s">
        <v>394</v>
      </c>
      <c r="C3008" s="1" t="s">
        <v>589</v>
      </c>
      <c r="D3008" s="1" t="s">
        <v>591</v>
      </c>
      <c r="E3008" s="1" t="s">
        <v>364</v>
      </c>
      <c r="F3008" s="62" t="str">
        <f t="shared" si="578"/>
        <v>64517</v>
      </c>
      <c r="G3008" s="255">
        <v>10620049</v>
      </c>
      <c r="H3008" s="1" t="s">
        <v>386</v>
      </c>
      <c r="I3008" s="61">
        <v>35</v>
      </c>
      <c r="J3008" s="61">
        <v>3.5</v>
      </c>
      <c r="K3008" s="61">
        <v>8.1999999999999993</v>
      </c>
      <c r="L3008" s="69">
        <f t="shared" si="579"/>
        <v>1.2250000000000001</v>
      </c>
      <c r="M3008" s="69">
        <f t="shared" si="580"/>
        <v>2.87</v>
      </c>
      <c r="N3008" s="56">
        <f>INDEX(Rate_Chart!$A$1:$AK$127,MATCH(Data!J3008,Rate_Chart!$A$1:$A$127,0),MATCH(Data!K3008,Rate_Chart!$A$1:$AK$1,0))</f>
        <v>37.392139800000002</v>
      </c>
      <c r="O3008" s="57">
        <f t="shared" si="581"/>
        <v>1308.7248930000001</v>
      </c>
      <c r="P3008" s="58">
        <f t="shared" si="582"/>
        <v>417.01271152416359</v>
      </c>
      <c r="Q3008" s="58">
        <f t="shared" si="583"/>
        <v>278.00847434944239</v>
      </c>
      <c r="R3008" s="66">
        <f t="shared" si="584"/>
        <v>22.902685627500002</v>
      </c>
      <c r="S3008" s="64">
        <f t="shared" si="585"/>
        <v>131.25</v>
      </c>
      <c r="T3008" s="66">
        <f t="shared" si="586"/>
        <v>1462.8775786275</v>
      </c>
      <c r="U3008" s="68">
        <f t="shared" si="587"/>
        <v>41.796502246500005</v>
      </c>
      <c r="V3008" s="68">
        <f t="shared" si="588"/>
        <v>466.13199531412641</v>
      </c>
      <c r="W3008" s="68">
        <f t="shared" si="589"/>
        <v>310.75466354275096</v>
      </c>
    </row>
    <row r="3009" spans="1:23" x14ac:dyDescent="0.25">
      <c r="A3009" s="1" t="s">
        <v>914</v>
      </c>
      <c r="B3009" s="1" t="s">
        <v>395</v>
      </c>
      <c r="C3009" s="1" t="s">
        <v>589</v>
      </c>
      <c r="D3009" s="1" t="s">
        <v>591</v>
      </c>
      <c r="E3009" s="1" t="s">
        <v>364</v>
      </c>
      <c r="F3009" s="62" t="str">
        <f t="shared" si="578"/>
        <v>64517</v>
      </c>
      <c r="G3009" s="255">
        <v>10620049</v>
      </c>
      <c r="H3009" s="1" t="s">
        <v>385</v>
      </c>
      <c r="I3009" s="61">
        <v>7</v>
      </c>
      <c r="J3009" s="61">
        <v>6.8</v>
      </c>
      <c r="K3009" s="61">
        <v>8.8000000000000007</v>
      </c>
      <c r="L3009" s="69">
        <f t="shared" si="579"/>
        <v>0.47600000000000003</v>
      </c>
      <c r="M3009" s="69">
        <f t="shared" si="580"/>
        <v>0.6160000000000001</v>
      </c>
      <c r="N3009" s="56">
        <f>INDEX(Rate_Chart!$A$1:$AK$127,MATCH(Data!J3009,Rate_Chart!$A$1:$A$127,0),MATCH(Data!K3009,Rate_Chart!$A$1:$AK$1,0))</f>
        <v>56.212200000000003</v>
      </c>
      <c r="O3009" s="57">
        <f t="shared" si="581"/>
        <v>393.48540000000003</v>
      </c>
      <c r="P3009" s="58">
        <f t="shared" si="582"/>
        <v>443.78052631578947</v>
      </c>
      <c r="Q3009" s="58">
        <f t="shared" si="583"/>
        <v>295.8536842105263</v>
      </c>
      <c r="R3009" s="66">
        <f t="shared" si="584"/>
        <v>6.8859945000000007</v>
      </c>
      <c r="S3009" s="64">
        <f t="shared" si="585"/>
        <v>26.25</v>
      </c>
      <c r="T3009" s="66">
        <f t="shared" si="586"/>
        <v>426.62139450000001</v>
      </c>
      <c r="U3009" s="68">
        <f t="shared" si="587"/>
        <v>60.945913500000003</v>
      </c>
      <c r="V3009" s="68">
        <f t="shared" si="588"/>
        <v>481.15194868421054</v>
      </c>
      <c r="W3009" s="68">
        <f t="shared" si="589"/>
        <v>320.76796578947369</v>
      </c>
    </row>
    <row r="3010" spans="1:23" x14ac:dyDescent="0.25">
      <c r="A3010" s="1" t="s">
        <v>914</v>
      </c>
      <c r="B3010" s="1" t="s">
        <v>395</v>
      </c>
      <c r="C3010" s="1" t="s">
        <v>589</v>
      </c>
      <c r="D3010" s="1" t="s">
        <v>591</v>
      </c>
      <c r="E3010" s="1" t="s">
        <v>364</v>
      </c>
      <c r="F3010" s="62" t="str">
        <f t="shared" si="578"/>
        <v>64517</v>
      </c>
      <c r="G3010" s="255">
        <v>10620049</v>
      </c>
      <c r="H3010" s="1" t="s">
        <v>386</v>
      </c>
      <c r="I3010" s="61">
        <v>23</v>
      </c>
      <c r="J3010" s="61">
        <v>3.3</v>
      </c>
      <c r="K3010" s="61">
        <v>8.1999999999999993</v>
      </c>
      <c r="L3010" s="69">
        <f t="shared" si="579"/>
        <v>0.7589999999999999</v>
      </c>
      <c r="M3010" s="69">
        <f t="shared" si="580"/>
        <v>1.8859999999999999</v>
      </c>
      <c r="N3010" s="56">
        <f>INDEX(Rate_Chart!$A$1:$AK$127,MATCH(Data!J3010,Rate_Chart!$A$1:$A$127,0),MATCH(Data!K3010,Rate_Chart!$A$1:$AK$1,0))</f>
        <v>36.558139799999999</v>
      </c>
      <c r="O3010" s="57">
        <f t="shared" si="581"/>
        <v>840.83721539999999</v>
      </c>
      <c r="P3010" s="58">
        <f t="shared" si="582"/>
        <v>417.0130015209125</v>
      </c>
      <c r="Q3010" s="58">
        <f t="shared" si="583"/>
        <v>278.00866768060831</v>
      </c>
      <c r="R3010" s="66">
        <f t="shared" si="584"/>
        <v>14.714651269500001</v>
      </c>
      <c r="S3010" s="64">
        <f t="shared" si="585"/>
        <v>86.25</v>
      </c>
      <c r="T3010" s="66">
        <f t="shared" si="586"/>
        <v>941.80186666949999</v>
      </c>
      <c r="U3010" s="68">
        <f t="shared" si="587"/>
        <v>40.947907246500002</v>
      </c>
      <c r="V3010" s="68">
        <f t="shared" si="588"/>
        <v>467.08639444676805</v>
      </c>
      <c r="W3010" s="68">
        <f t="shared" si="589"/>
        <v>311.39092963117872</v>
      </c>
    </row>
    <row r="3011" spans="1:23" x14ac:dyDescent="0.25">
      <c r="A3011" s="1" t="s">
        <v>915</v>
      </c>
      <c r="B3011" s="1" t="s">
        <v>394</v>
      </c>
      <c r="C3011" s="1" t="s">
        <v>589</v>
      </c>
      <c r="D3011" s="1" t="s">
        <v>591</v>
      </c>
      <c r="E3011" s="1" t="s">
        <v>364</v>
      </c>
      <c r="F3011" s="62" t="str">
        <f t="shared" si="578"/>
        <v>64517</v>
      </c>
      <c r="G3011" s="255">
        <v>10620049</v>
      </c>
      <c r="H3011" s="1" t="s">
        <v>385</v>
      </c>
      <c r="I3011" s="61">
        <v>10</v>
      </c>
      <c r="J3011" s="61">
        <v>7.1</v>
      </c>
      <c r="K3011" s="61">
        <v>8.8000000000000007</v>
      </c>
      <c r="L3011" s="69">
        <f t="shared" si="579"/>
        <v>0.71</v>
      </c>
      <c r="M3011" s="69">
        <f t="shared" si="580"/>
        <v>0.88</v>
      </c>
      <c r="N3011" s="56">
        <f>INDEX(Rate_Chart!$A$1:$AK$127,MATCH(Data!J3011,Rate_Chart!$A$1:$A$127,0),MATCH(Data!K3011,Rate_Chart!$A$1:$AK$1,0))</f>
        <v>58.692149999999998</v>
      </c>
      <c r="O3011" s="57">
        <f t="shared" si="581"/>
        <v>586.92149999999992</v>
      </c>
      <c r="P3011" s="58">
        <f t="shared" si="582"/>
        <v>452.63868894601546</v>
      </c>
      <c r="Q3011" s="58">
        <f t="shared" si="583"/>
        <v>301.75912596401031</v>
      </c>
      <c r="R3011" s="66">
        <f t="shared" si="584"/>
        <v>10.27112625</v>
      </c>
      <c r="S3011" s="64">
        <f t="shared" si="585"/>
        <v>37.5</v>
      </c>
      <c r="T3011" s="66">
        <f t="shared" si="586"/>
        <v>634.69262624999988</v>
      </c>
      <c r="U3011" s="68">
        <f t="shared" si="587"/>
        <v>63.469262624999985</v>
      </c>
      <c r="V3011" s="68">
        <f t="shared" si="588"/>
        <v>489.48017448586114</v>
      </c>
      <c r="W3011" s="68">
        <f t="shared" si="589"/>
        <v>326.32011632390743</v>
      </c>
    </row>
    <row r="3012" spans="1:23" x14ac:dyDescent="0.25">
      <c r="A3012" s="1" t="s">
        <v>915</v>
      </c>
      <c r="B3012" s="1" t="s">
        <v>394</v>
      </c>
      <c r="C3012" s="1" t="s">
        <v>589</v>
      </c>
      <c r="D3012" s="1" t="s">
        <v>591</v>
      </c>
      <c r="E3012" s="1" t="s">
        <v>364</v>
      </c>
      <c r="F3012" s="62" t="str">
        <f t="shared" si="578"/>
        <v>64517</v>
      </c>
      <c r="G3012" s="255">
        <v>10620049</v>
      </c>
      <c r="H3012" s="1" t="s">
        <v>386</v>
      </c>
      <c r="I3012" s="61">
        <v>37</v>
      </c>
      <c r="J3012" s="61">
        <v>3.8</v>
      </c>
      <c r="K3012" s="61">
        <v>8</v>
      </c>
      <c r="L3012" s="69">
        <f t="shared" si="579"/>
        <v>1.4059999999999999</v>
      </c>
      <c r="M3012" s="69">
        <f t="shared" si="580"/>
        <v>2.96</v>
      </c>
      <c r="N3012" s="56">
        <f>INDEX(Rate_Chart!$A$1:$AK$127,MATCH(Data!J3012,Rate_Chart!$A$1:$A$127,0),MATCH(Data!K3012,Rate_Chart!$A$1:$AK$1,0))</f>
        <v>38.087112000000005</v>
      </c>
      <c r="O3012" s="57">
        <f t="shared" si="581"/>
        <v>1409.2231440000003</v>
      </c>
      <c r="P3012" s="58">
        <f t="shared" si="582"/>
        <v>417.01217518248177</v>
      </c>
      <c r="Q3012" s="58">
        <f t="shared" si="583"/>
        <v>278.00811678832116</v>
      </c>
      <c r="R3012" s="66">
        <f t="shared" si="584"/>
        <v>24.661405020000007</v>
      </c>
      <c r="S3012" s="64">
        <f t="shared" si="585"/>
        <v>138.75</v>
      </c>
      <c r="T3012" s="66">
        <f t="shared" si="586"/>
        <v>1572.6345490200003</v>
      </c>
      <c r="U3012" s="68">
        <f t="shared" si="587"/>
        <v>42.50363646000001</v>
      </c>
      <c r="V3012" s="68">
        <f t="shared" si="588"/>
        <v>465.36828240875923</v>
      </c>
      <c r="W3012" s="68">
        <f t="shared" si="589"/>
        <v>310.24552160583949</v>
      </c>
    </row>
    <row r="3013" spans="1:23" x14ac:dyDescent="0.25">
      <c r="A3013" s="1" t="s">
        <v>915</v>
      </c>
      <c r="B3013" s="1" t="s">
        <v>395</v>
      </c>
      <c r="C3013" s="1" t="s">
        <v>589</v>
      </c>
      <c r="D3013" s="1" t="s">
        <v>591</v>
      </c>
      <c r="E3013" s="1" t="s">
        <v>364</v>
      </c>
      <c r="F3013" s="62" t="str">
        <f t="shared" ref="F3013:F3076" si="590">MID(E3013,2,5)</f>
        <v>64517</v>
      </c>
      <c r="G3013" s="255">
        <v>10620049</v>
      </c>
      <c r="H3013" s="1" t="s">
        <v>385</v>
      </c>
      <c r="I3013" s="61">
        <v>8</v>
      </c>
      <c r="J3013" s="61">
        <v>6.8</v>
      </c>
      <c r="K3013" s="61">
        <v>8.8000000000000007</v>
      </c>
      <c r="L3013" s="69">
        <f t="shared" si="579"/>
        <v>0.54400000000000004</v>
      </c>
      <c r="M3013" s="69">
        <f t="shared" si="580"/>
        <v>0.70400000000000007</v>
      </c>
      <c r="N3013" s="56">
        <f>INDEX(Rate_Chart!$A$1:$AK$127,MATCH(Data!J3013,Rate_Chart!$A$1:$A$127,0),MATCH(Data!K3013,Rate_Chart!$A$1:$AK$1,0))</f>
        <v>56.212200000000003</v>
      </c>
      <c r="O3013" s="57">
        <f t="shared" si="581"/>
        <v>449.69760000000002</v>
      </c>
      <c r="P3013" s="58">
        <f t="shared" si="582"/>
        <v>443.78052631578947</v>
      </c>
      <c r="Q3013" s="58">
        <f t="shared" si="583"/>
        <v>295.8536842105263</v>
      </c>
      <c r="R3013" s="66">
        <f t="shared" si="584"/>
        <v>7.869708000000001</v>
      </c>
      <c r="S3013" s="64">
        <f t="shared" si="585"/>
        <v>30</v>
      </c>
      <c r="T3013" s="66">
        <f t="shared" si="586"/>
        <v>487.56730800000003</v>
      </c>
      <c r="U3013" s="68">
        <f t="shared" si="587"/>
        <v>60.945913500000003</v>
      </c>
      <c r="V3013" s="68">
        <f t="shared" si="588"/>
        <v>481.15194868421054</v>
      </c>
      <c r="W3013" s="68">
        <f t="shared" si="589"/>
        <v>320.76796578947369</v>
      </c>
    </row>
    <row r="3014" spans="1:23" x14ac:dyDescent="0.25">
      <c r="A3014" s="1" t="s">
        <v>915</v>
      </c>
      <c r="B3014" s="1" t="s">
        <v>395</v>
      </c>
      <c r="C3014" s="1" t="s">
        <v>589</v>
      </c>
      <c r="D3014" s="1" t="s">
        <v>591</v>
      </c>
      <c r="E3014" s="1" t="s">
        <v>364</v>
      </c>
      <c r="F3014" s="62" t="str">
        <f t="shared" si="590"/>
        <v>64517</v>
      </c>
      <c r="G3014" s="255">
        <v>10620049</v>
      </c>
      <c r="H3014" s="1" t="s">
        <v>386</v>
      </c>
      <c r="I3014" s="61">
        <v>26</v>
      </c>
      <c r="J3014" s="61">
        <v>3.1</v>
      </c>
      <c r="K3014" s="61">
        <v>8.1</v>
      </c>
      <c r="L3014" s="69">
        <f t="shared" si="579"/>
        <v>0.80600000000000005</v>
      </c>
      <c r="M3014" s="69">
        <f t="shared" si="580"/>
        <v>2.1059999999999999</v>
      </c>
      <c r="N3014" s="56">
        <f>INDEX(Rate_Chart!$A$1:$AK$127,MATCH(Data!J3014,Rate_Chart!$A$1:$A$127,0),MATCH(Data!K3014,Rate_Chart!$A$1:$AK$1,0))</f>
        <v>35.446125899999998</v>
      </c>
      <c r="O3014" s="57">
        <f t="shared" si="581"/>
        <v>921.5992733999999</v>
      </c>
      <c r="P3014" s="58">
        <f t="shared" si="582"/>
        <v>417.01324588235298</v>
      </c>
      <c r="Q3014" s="58">
        <f t="shared" si="583"/>
        <v>278.0088305882353</v>
      </c>
      <c r="R3014" s="66">
        <f t="shared" si="584"/>
        <v>16.127987284500001</v>
      </c>
      <c r="S3014" s="64">
        <f t="shared" si="585"/>
        <v>97.5</v>
      </c>
      <c r="T3014" s="66">
        <f t="shared" si="586"/>
        <v>1035.2272606844999</v>
      </c>
      <c r="U3014" s="68">
        <f t="shared" si="587"/>
        <v>39.816433103249999</v>
      </c>
      <c r="V3014" s="68">
        <f t="shared" si="588"/>
        <v>468.42862474411766</v>
      </c>
      <c r="W3014" s="68">
        <f t="shared" si="589"/>
        <v>312.28574982941177</v>
      </c>
    </row>
    <row r="3015" spans="1:23" x14ac:dyDescent="0.25">
      <c r="A3015" s="1" t="s">
        <v>916</v>
      </c>
      <c r="B3015" s="1" t="s">
        <v>394</v>
      </c>
      <c r="C3015" s="1" t="s">
        <v>589</v>
      </c>
      <c r="D3015" s="1" t="s">
        <v>591</v>
      </c>
      <c r="E3015" s="1" t="s">
        <v>364</v>
      </c>
      <c r="F3015" s="62" t="str">
        <f t="shared" si="590"/>
        <v>64517</v>
      </c>
      <c r="G3015" s="255">
        <v>10620049</v>
      </c>
      <c r="H3015" s="1" t="s">
        <v>385</v>
      </c>
      <c r="I3015" s="61">
        <v>20</v>
      </c>
      <c r="J3015" s="61">
        <v>6.5</v>
      </c>
      <c r="K3015" s="61">
        <v>8.6</v>
      </c>
      <c r="L3015" s="69">
        <f t="shared" si="579"/>
        <v>1.3</v>
      </c>
      <c r="M3015" s="69">
        <f t="shared" si="580"/>
        <v>1.72</v>
      </c>
      <c r="N3015" s="56">
        <f>INDEX(Rate_Chart!$A$1:$AK$127,MATCH(Data!J3015,Rate_Chart!$A$1:$A$127,0),MATCH(Data!K3015,Rate_Chart!$A$1:$AK$1,0))</f>
        <v>53.189499999999995</v>
      </c>
      <c r="O3015" s="57">
        <f t="shared" si="581"/>
        <v>1063.79</v>
      </c>
      <c r="P3015" s="58">
        <f t="shared" si="582"/>
        <v>434.79155313351498</v>
      </c>
      <c r="Q3015" s="58">
        <f t="shared" si="583"/>
        <v>289.86103542234332</v>
      </c>
      <c r="R3015" s="66">
        <f t="shared" si="584"/>
        <v>18.616325</v>
      </c>
      <c r="S3015" s="64">
        <f t="shared" si="585"/>
        <v>75</v>
      </c>
      <c r="T3015" s="66">
        <f t="shared" si="586"/>
        <v>1157.4063249999999</v>
      </c>
      <c r="U3015" s="68">
        <f t="shared" si="587"/>
        <v>57.870316249999995</v>
      </c>
      <c r="V3015" s="68">
        <f t="shared" si="588"/>
        <v>473.05435626702996</v>
      </c>
      <c r="W3015" s="68">
        <f t="shared" si="589"/>
        <v>315.36957084468662</v>
      </c>
    </row>
    <row r="3016" spans="1:23" x14ac:dyDescent="0.25">
      <c r="A3016" s="1" t="s">
        <v>916</v>
      </c>
      <c r="B3016" s="1" t="s">
        <v>394</v>
      </c>
      <c r="C3016" s="1" t="s">
        <v>589</v>
      </c>
      <c r="D3016" s="1" t="s">
        <v>591</v>
      </c>
      <c r="E3016" s="1" t="s">
        <v>364</v>
      </c>
      <c r="F3016" s="62" t="str">
        <f t="shared" si="590"/>
        <v>64517</v>
      </c>
      <c r="G3016" s="255">
        <v>10620049</v>
      </c>
      <c r="H3016" s="1" t="s">
        <v>386</v>
      </c>
      <c r="I3016" s="61">
        <v>33</v>
      </c>
      <c r="J3016" s="61">
        <v>4</v>
      </c>
      <c r="K3016" s="61">
        <v>8</v>
      </c>
      <c r="L3016" s="69">
        <f t="shared" si="579"/>
        <v>1.32</v>
      </c>
      <c r="M3016" s="69">
        <f t="shared" si="580"/>
        <v>2.64</v>
      </c>
      <c r="N3016" s="56">
        <f>INDEX(Rate_Chart!$A$1:$AK$127,MATCH(Data!J3016,Rate_Chart!$A$1:$A$127,0),MATCH(Data!K3016,Rate_Chart!$A$1:$AK$1,0))</f>
        <v>38.921112000000008</v>
      </c>
      <c r="O3016" s="57">
        <f t="shared" si="581"/>
        <v>1284.3966960000002</v>
      </c>
      <c r="P3016" s="58">
        <f t="shared" si="582"/>
        <v>417.01191428571434</v>
      </c>
      <c r="Q3016" s="58">
        <f t="shared" si="583"/>
        <v>278.00794285714289</v>
      </c>
      <c r="R3016" s="66">
        <f t="shared" si="584"/>
        <v>22.476942180000005</v>
      </c>
      <c r="S3016" s="64">
        <f t="shared" si="585"/>
        <v>123.75</v>
      </c>
      <c r="T3016" s="66">
        <f t="shared" si="586"/>
        <v>1430.6236381800002</v>
      </c>
      <c r="U3016" s="68">
        <f t="shared" si="587"/>
        <v>43.352231460000006</v>
      </c>
      <c r="V3016" s="68">
        <f t="shared" si="588"/>
        <v>464.48819421428578</v>
      </c>
      <c r="W3016" s="68">
        <f t="shared" si="589"/>
        <v>309.65879614285717</v>
      </c>
    </row>
    <row r="3017" spans="1:23" x14ac:dyDescent="0.25">
      <c r="A3017" s="1" t="s">
        <v>916</v>
      </c>
      <c r="B3017" s="1" t="s">
        <v>395</v>
      </c>
      <c r="C3017" s="1" t="s">
        <v>589</v>
      </c>
      <c r="D3017" s="1" t="s">
        <v>591</v>
      </c>
      <c r="E3017" s="1" t="s">
        <v>364</v>
      </c>
      <c r="F3017" s="62" t="str">
        <f t="shared" si="590"/>
        <v>64517</v>
      </c>
      <c r="G3017" s="255">
        <v>10620049</v>
      </c>
      <c r="H3017" s="1" t="s">
        <v>385</v>
      </c>
      <c r="I3017" s="61">
        <v>8</v>
      </c>
      <c r="J3017" s="61">
        <v>7.5</v>
      </c>
      <c r="K3017" s="61">
        <v>8.8000000000000007</v>
      </c>
      <c r="L3017" s="69">
        <f t="shared" si="579"/>
        <v>0.6</v>
      </c>
      <c r="M3017" s="69">
        <f t="shared" si="580"/>
        <v>0.70400000000000007</v>
      </c>
      <c r="N3017" s="56">
        <f>INDEX(Rate_Chart!$A$1:$AK$127,MATCH(Data!J3017,Rate_Chart!$A$1:$A$127,0),MATCH(Data!K3017,Rate_Chart!$A$1:$AK$1,0))</f>
        <v>61.998750000000001</v>
      </c>
      <c r="O3017" s="57">
        <f t="shared" si="581"/>
        <v>495.99</v>
      </c>
      <c r="P3017" s="58">
        <f t="shared" si="582"/>
        <v>463.83104738154617</v>
      </c>
      <c r="Q3017" s="58">
        <f t="shared" si="583"/>
        <v>309.22069825436409</v>
      </c>
      <c r="R3017" s="66">
        <f t="shared" si="584"/>
        <v>8.679825000000001</v>
      </c>
      <c r="S3017" s="64">
        <f t="shared" si="585"/>
        <v>30</v>
      </c>
      <c r="T3017" s="66">
        <f t="shared" si="586"/>
        <v>534.66982500000006</v>
      </c>
      <c r="U3017" s="68">
        <f t="shared" si="587"/>
        <v>66.833728125000007</v>
      </c>
      <c r="V3017" s="68">
        <f t="shared" si="588"/>
        <v>500.00295355361607</v>
      </c>
      <c r="W3017" s="68">
        <f t="shared" si="589"/>
        <v>333.3353023690774</v>
      </c>
    </row>
    <row r="3018" spans="1:23" x14ac:dyDescent="0.25">
      <c r="A3018" s="1" t="s">
        <v>916</v>
      </c>
      <c r="B3018" s="1" t="s">
        <v>395</v>
      </c>
      <c r="C3018" s="1" t="s">
        <v>589</v>
      </c>
      <c r="D3018" s="1" t="s">
        <v>591</v>
      </c>
      <c r="E3018" s="1" t="s">
        <v>364</v>
      </c>
      <c r="F3018" s="62" t="str">
        <f t="shared" si="590"/>
        <v>64517</v>
      </c>
      <c r="G3018" s="255">
        <v>10620049</v>
      </c>
      <c r="H3018" s="1" t="s">
        <v>386</v>
      </c>
      <c r="I3018" s="61">
        <v>24</v>
      </c>
      <c r="J3018" s="61">
        <v>3.2</v>
      </c>
      <c r="K3018" s="61">
        <v>8.1999999999999993</v>
      </c>
      <c r="L3018" s="69">
        <f t="shared" si="579"/>
        <v>0.76800000000000013</v>
      </c>
      <c r="M3018" s="69">
        <f t="shared" si="580"/>
        <v>1.9679999999999997</v>
      </c>
      <c r="N3018" s="56">
        <f>INDEX(Rate_Chart!$A$1:$AK$127,MATCH(Data!J3018,Rate_Chart!$A$1:$A$127,0),MATCH(Data!K3018,Rate_Chart!$A$1:$AK$1,0))</f>
        <v>36.141139799999998</v>
      </c>
      <c r="O3018" s="57">
        <f t="shared" si="581"/>
        <v>867.3873552</v>
      </c>
      <c r="P3018" s="58">
        <f t="shared" si="582"/>
        <v>417.0131515384615</v>
      </c>
      <c r="Q3018" s="58">
        <f t="shared" si="583"/>
        <v>278.00876769230769</v>
      </c>
      <c r="R3018" s="66">
        <f t="shared" si="584"/>
        <v>15.179278716000001</v>
      </c>
      <c r="S3018" s="64">
        <f t="shared" si="585"/>
        <v>90</v>
      </c>
      <c r="T3018" s="66">
        <f t="shared" si="586"/>
        <v>972.566633916</v>
      </c>
      <c r="U3018" s="68">
        <f t="shared" si="587"/>
        <v>40.5236097465</v>
      </c>
      <c r="V3018" s="68">
        <f t="shared" si="588"/>
        <v>467.58011245961535</v>
      </c>
      <c r="W3018" s="68">
        <f t="shared" si="589"/>
        <v>311.72007497307692</v>
      </c>
    </row>
    <row r="3019" spans="1:23" x14ac:dyDescent="0.25">
      <c r="A3019" s="1" t="s">
        <v>917</v>
      </c>
      <c r="B3019" s="1" t="s">
        <v>394</v>
      </c>
      <c r="C3019" s="1" t="s">
        <v>589</v>
      </c>
      <c r="D3019" s="1" t="s">
        <v>591</v>
      </c>
      <c r="E3019" s="1" t="s">
        <v>364</v>
      </c>
      <c r="F3019" s="62" t="str">
        <f t="shared" si="590"/>
        <v>64517</v>
      </c>
      <c r="G3019" s="255">
        <v>10620049</v>
      </c>
      <c r="H3019" s="1" t="s">
        <v>385</v>
      </c>
      <c r="I3019" s="61">
        <v>19</v>
      </c>
      <c r="J3019" s="61">
        <v>7</v>
      </c>
      <c r="K3019" s="61">
        <v>8.8000000000000007</v>
      </c>
      <c r="L3019" s="69">
        <f t="shared" si="579"/>
        <v>1.33</v>
      </c>
      <c r="M3019" s="69">
        <f t="shared" si="580"/>
        <v>1.6720000000000002</v>
      </c>
      <c r="N3019" s="56">
        <f>INDEX(Rate_Chart!$A$1:$AK$127,MATCH(Data!J3019,Rate_Chart!$A$1:$A$127,0),MATCH(Data!K3019,Rate_Chart!$A$1:$AK$1,0))</f>
        <v>57.865500000000004</v>
      </c>
      <c r="O3019" s="57">
        <f t="shared" si="581"/>
        <v>1099.4445000000001</v>
      </c>
      <c r="P3019" s="58">
        <f t="shared" si="582"/>
        <v>449.73186528497411</v>
      </c>
      <c r="Q3019" s="58">
        <f t="shared" si="583"/>
        <v>299.82124352331607</v>
      </c>
      <c r="R3019" s="66">
        <f t="shared" si="584"/>
        <v>19.240278750000002</v>
      </c>
      <c r="S3019" s="64">
        <f t="shared" si="585"/>
        <v>71.25</v>
      </c>
      <c r="T3019" s="66">
        <f t="shared" si="586"/>
        <v>1189.9347787500001</v>
      </c>
      <c r="U3019" s="68">
        <f t="shared" si="587"/>
        <v>62.628146250000007</v>
      </c>
      <c r="V3019" s="68">
        <f t="shared" si="588"/>
        <v>486.74725064766841</v>
      </c>
      <c r="W3019" s="68">
        <f t="shared" si="589"/>
        <v>324.49816709844561</v>
      </c>
    </row>
    <row r="3020" spans="1:23" x14ac:dyDescent="0.25">
      <c r="A3020" s="1" t="s">
        <v>917</v>
      </c>
      <c r="B3020" s="1" t="s">
        <v>394</v>
      </c>
      <c r="C3020" s="1" t="s">
        <v>589</v>
      </c>
      <c r="D3020" s="1" t="s">
        <v>591</v>
      </c>
      <c r="E3020" s="1" t="s">
        <v>364</v>
      </c>
      <c r="F3020" s="62" t="str">
        <f t="shared" si="590"/>
        <v>64517</v>
      </c>
      <c r="G3020" s="255">
        <v>10620049</v>
      </c>
      <c r="H3020" s="1" t="s">
        <v>386</v>
      </c>
      <c r="I3020" s="61">
        <v>34</v>
      </c>
      <c r="J3020" s="61">
        <v>3.4</v>
      </c>
      <c r="K3020" s="61">
        <v>8</v>
      </c>
      <c r="L3020" s="69">
        <f t="shared" si="579"/>
        <v>1.1559999999999999</v>
      </c>
      <c r="M3020" s="69">
        <f t="shared" si="580"/>
        <v>2.72</v>
      </c>
      <c r="N3020" s="56">
        <f>INDEX(Rate_Chart!$A$1:$AK$127,MATCH(Data!J3020,Rate_Chart!$A$1:$A$127,0),MATCH(Data!K3020,Rate_Chart!$A$1:$AK$1,0))</f>
        <v>36.419112000000005</v>
      </c>
      <c r="O3020" s="57">
        <f t="shared" si="581"/>
        <v>1238.2498080000003</v>
      </c>
      <c r="P3020" s="58">
        <f t="shared" si="582"/>
        <v>417.01273282442747</v>
      </c>
      <c r="Q3020" s="58">
        <f t="shared" si="583"/>
        <v>278.00848854961833</v>
      </c>
      <c r="R3020" s="66">
        <f t="shared" si="584"/>
        <v>21.669371640000005</v>
      </c>
      <c r="S3020" s="64">
        <f t="shared" si="585"/>
        <v>127.5</v>
      </c>
      <c r="T3020" s="66">
        <f t="shared" si="586"/>
        <v>1387.4191796400003</v>
      </c>
      <c r="U3020" s="68">
        <f t="shared" si="587"/>
        <v>40.806446460000011</v>
      </c>
      <c r="V3020" s="68">
        <f t="shared" si="588"/>
        <v>467.24938694656493</v>
      </c>
      <c r="W3020" s="68">
        <f t="shared" si="589"/>
        <v>311.49959129770997</v>
      </c>
    </row>
    <row r="3021" spans="1:23" x14ac:dyDescent="0.25">
      <c r="A3021" s="1" t="s">
        <v>917</v>
      </c>
      <c r="B3021" s="1" t="s">
        <v>395</v>
      </c>
      <c r="C3021" s="1" t="s">
        <v>589</v>
      </c>
      <c r="D3021" s="1" t="s">
        <v>591</v>
      </c>
      <c r="E3021" s="1" t="s">
        <v>364</v>
      </c>
      <c r="F3021" s="62" t="str">
        <f t="shared" si="590"/>
        <v>64517</v>
      </c>
      <c r="G3021" s="255">
        <v>10620049</v>
      </c>
      <c r="H3021" s="1" t="s">
        <v>385</v>
      </c>
      <c r="I3021" s="61">
        <v>12</v>
      </c>
      <c r="J3021" s="61">
        <v>5.8</v>
      </c>
      <c r="K3021" s="61">
        <v>8.6</v>
      </c>
      <c r="L3021" s="69">
        <f t="shared" si="579"/>
        <v>0.69599999999999995</v>
      </c>
      <c r="M3021" s="69">
        <f t="shared" si="580"/>
        <v>1.0319999999999998</v>
      </c>
      <c r="N3021" s="56">
        <f>INDEX(Rate_Chart!$A$1:$AK$127,MATCH(Data!J3021,Rate_Chart!$A$1:$A$127,0),MATCH(Data!K3021,Rate_Chart!$A$1:$AK$1,0))</f>
        <v>47.461399999999998</v>
      </c>
      <c r="O3021" s="57">
        <f t="shared" si="581"/>
        <v>569.53679999999997</v>
      </c>
      <c r="P3021" s="58">
        <f t="shared" si="582"/>
        <v>411.51502890173413</v>
      </c>
      <c r="Q3021" s="58">
        <f t="shared" si="583"/>
        <v>274.34335260115608</v>
      </c>
      <c r="R3021" s="66">
        <f t="shared" si="584"/>
        <v>9.9668939999999999</v>
      </c>
      <c r="S3021" s="64">
        <f t="shared" si="585"/>
        <v>45</v>
      </c>
      <c r="T3021" s="66">
        <f t="shared" si="586"/>
        <v>624.503694</v>
      </c>
      <c r="U3021" s="68">
        <f t="shared" si="587"/>
        <v>52.041974500000002</v>
      </c>
      <c r="V3021" s="68">
        <f t="shared" si="588"/>
        <v>451.23099277456657</v>
      </c>
      <c r="W3021" s="68">
        <f t="shared" si="589"/>
        <v>300.82066184971103</v>
      </c>
    </row>
    <row r="3022" spans="1:23" x14ac:dyDescent="0.25">
      <c r="A3022" s="1" t="s">
        <v>917</v>
      </c>
      <c r="B3022" s="1" t="s">
        <v>395</v>
      </c>
      <c r="C3022" s="1" t="s">
        <v>589</v>
      </c>
      <c r="D3022" s="1" t="s">
        <v>591</v>
      </c>
      <c r="E3022" s="1" t="s">
        <v>364</v>
      </c>
      <c r="F3022" s="62" t="str">
        <f t="shared" si="590"/>
        <v>64517</v>
      </c>
      <c r="G3022" s="255">
        <v>10620049</v>
      </c>
      <c r="H3022" s="1" t="s">
        <v>386</v>
      </c>
      <c r="I3022" s="61">
        <v>22</v>
      </c>
      <c r="J3022" s="61">
        <v>3.5</v>
      </c>
      <c r="K3022" s="61">
        <v>8.1999999999999993</v>
      </c>
      <c r="L3022" s="69">
        <f t="shared" si="579"/>
        <v>0.77</v>
      </c>
      <c r="M3022" s="69">
        <f t="shared" si="580"/>
        <v>1.8039999999999998</v>
      </c>
      <c r="N3022" s="56">
        <f>INDEX(Rate_Chart!$A$1:$AK$127,MATCH(Data!J3022,Rate_Chart!$A$1:$A$127,0),MATCH(Data!K3022,Rate_Chart!$A$1:$AK$1,0))</f>
        <v>37.392139800000002</v>
      </c>
      <c r="O3022" s="57">
        <f t="shared" si="581"/>
        <v>822.62707560000001</v>
      </c>
      <c r="P3022" s="58">
        <f t="shared" si="582"/>
        <v>417.01271152416359</v>
      </c>
      <c r="Q3022" s="58">
        <f t="shared" si="583"/>
        <v>278.00847434944239</v>
      </c>
      <c r="R3022" s="66">
        <f t="shared" si="584"/>
        <v>14.395973823000002</v>
      </c>
      <c r="S3022" s="64">
        <f t="shared" si="585"/>
        <v>82.5</v>
      </c>
      <c r="T3022" s="66">
        <f t="shared" si="586"/>
        <v>919.52304942299997</v>
      </c>
      <c r="U3022" s="68">
        <f t="shared" si="587"/>
        <v>41.796502246499998</v>
      </c>
      <c r="V3022" s="68">
        <f t="shared" si="588"/>
        <v>466.13199531412636</v>
      </c>
      <c r="W3022" s="68">
        <f t="shared" si="589"/>
        <v>310.7546635427509</v>
      </c>
    </row>
    <row r="3023" spans="1:23" x14ac:dyDescent="0.25">
      <c r="A3023" s="1" t="s">
        <v>918</v>
      </c>
      <c r="B3023" s="1" t="s">
        <v>394</v>
      </c>
      <c r="C3023" s="1" t="s">
        <v>589</v>
      </c>
      <c r="D3023" s="1" t="s">
        <v>591</v>
      </c>
      <c r="E3023" s="1" t="s">
        <v>364</v>
      </c>
      <c r="F3023" s="62" t="str">
        <f t="shared" si="590"/>
        <v>64517</v>
      </c>
      <c r="G3023" s="255">
        <v>10620049</v>
      </c>
      <c r="H3023" s="1" t="s">
        <v>385</v>
      </c>
      <c r="I3023" s="61">
        <v>24</v>
      </c>
      <c r="J3023" s="61">
        <v>6.8</v>
      </c>
      <c r="K3023" s="61">
        <v>8.8000000000000007</v>
      </c>
      <c r="L3023" s="69">
        <f t="shared" ref="L3023:L3086" si="591">J3023*I3023/100</f>
        <v>1.6319999999999999</v>
      </c>
      <c r="M3023" s="69">
        <f t="shared" ref="M3023:M3086" si="592">K3023*I3023/100</f>
        <v>2.1120000000000001</v>
      </c>
      <c r="N3023" s="56">
        <f>INDEX(Rate_Chart!$A$1:$AK$127,MATCH(Data!J3023,Rate_Chart!$A$1:$A$127,0),MATCH(Data!K3023,Rate_Chart!$A$1:$AK$1,0))</f>
        <v>56.212200000000003</v>
      </c>
      <c r="O3023" s="57">
        <f t="shared" ref="O3023:O3086" si="593">N3023*I3023</f>
        <v>1349.0928000000001</v>
      </c>
      <c r="P3023" s="58">
        <f t="shared" ref="P3023:P3086" si="594">N3023/(J3023%+K3023%*2/3)</f>
        <v>443.78052631578947</v>
      </c>
      <c r="Q3023" s="58">
        <f t="shared" ref="Q3023:Q3086" si="595">P3023*2/3</f>
        <v>295.8536842105263</v>
      </c>
      <c r="R3023" s="66">
        <f t="shared" ref="R3023:R3086" si="596">O3023*1.75%</f>
        <v>23.609124000000005</v>
      </c>
      <c r="S3023" s="64">
        <f t="shared" ref="S3023:S3086" si="597">I3023*3.75</f>
        <v>90</v>
      </c>
      <c r="T3023" s="66">
        <f t="shared" ref="T3023:T3086" si="598">R3023+S3023+O3023</f>
        <v>1462.7019240000002</v>
      </c>
      <c r="U3023" s="68">
        <f t="shared" ref="U3023:U3086" si="599">T3023/I3023</f>
        <v>60.94591350000001</v>
      </c>
      <c r="V3023" s="68">
        <f t="shared" ref="V3023:V3086" si="600">U3023/(J3023%+K3023%*2/3)</f>
        <v>481.15194868421059</v>
      </c>
      <c r="W3023" s="68">
        <f t="shared" ref="W3023:W3086" si="601">V3023*2/3</f>
        <v>320.76796578947375</v>
      </c>
    </row>
    <row r="3024" spans="1:23" x14ac:dyDescent="0.25">
      <c r="A3024" s="1" t="s">
        <v>918</v>
      </c>
      <c r="B3024" s="1" t="s">
        <v>394</v>
      </c>
      <c r="C3024" s="1" t="s">
        <v>589</v>
      </c>
      <c r="D3024" s="1" t="s">
        <v>591</v>
      </c>
      <c r="E3024" s="1" t="s">
        <v>364</v>
      </c>
      <c r="F3024" s="62" t="str">
        <f t="shared" si="590"/>
        <v>64517</v>
      </c>
      <c r="G3024" s="255">
        <v>10620049</v>
      </c>
      <c r="H3024" s="1" t="s">
        <v>386</v>
      </c>
      <c r="I3024" s="61">
        <v>35</v>
      </c>
      <c r="J3024" s="61">
        <v>3.7</v>
      </c>
      <c r="K3024" s="61">
        <v>8</v>
      </c>
      <c r="L3024" s="69">
        <f t="shared" si="591"/>
        <v>1.2949999999999999</v>
      </c>
      <c r="M3024" s="69">
        <f t="shared" si="592"/>
        <v>2.8</v>
      </c>
      <c r="N3024" s="56">
        <f>INDEX(Rate_Chart!$A$1:$AK$127,MATCH(Data!J3024,Rate_Chart!$A$1:$A$127,0),MATCH(Data!K3024,Rate_Chart!$A$1:$AK$1,0))</f>
        <v>37.670112000000003</v>
      </c>
      <c r="O3024" s="57">
        <f t="shared" si="593"/>
        <v>1318.4539200000002</v>
      </c>
      <c r="P3024" s="58">
        <f t="shared" si="594"/>
        <v>417.0123099630996</v>
      </c>
      <c r="Q3024" s="58">
        <f t="shared" si="595"/>
        <v>278.0082066420664</v>
      </c>
      <c r="R3024" s="66">
        <f t="shared" si="596"/>
        <v>23.072943600000006</v>
      </c>
      <c r="S3024" s="64">
        <f t="shared" si="597"/>
        <v>131.25</v>
      </c>
      <c r="T3024" s="66">
        <f t="shared" si="598"/>
        <v>1472.7768636000001</v>
      </c>
      <c r="U3024" s="68">
        <f t="shared" si="599"/>
        <v>42.079338960000001</v>
      </c>
      <c r="V3024" s="68">
        <f t="shared" si="600"/>
        <v>465.82294051660512</v>
      </c>
      <c r="W3024" s="68">
        <f t="shared" si="601"/>
        <v>310.5486270110701</v>
      </c>
    </row>
    <row r="3025" spans="1:23" x14ac:dyDescent="0.25">
      <c r="A3025" s="1" t="s">
        <v>918</v>
      </c>
      <c r="B3025" s="1" t="s">
        <v>395</v>
      </c>
      <c r="C3025" s="1" t="s">
        <v>589</v>
      </c>
      <c r="D3025" s="1" t="s">
        <v>591</v>
      </c>
      <c r="E3025" s="1" t="s">
        <v>364</v>
      </c>
      <c r="F3025" s="62" t="str">
        <f t="shared" si="590"/>
        <v>64517</v>
      </c>
      <c r="G3025" s="255">
        <v>10620049</v>
      </c>
      <c r="H3025" s="1" t="s">
        <v>385</v>
      </c>
      <c r="I3025" s="61">
        <v>6</v>
      </c>
      <c r="J3025" s="61">
        <v>6</v>
      </c>
      <c r="K3025" s="61">
        <v>8.8000000000000007</v>
      </c>
      <c r="L3025" s="69">
        <f t="shared" si="591"/>
        <v>0.36</v>
      </c>
      <c r="M3025" s="69">
        <f t="shared" si="592"/>
        <v>0.52800000000000002</v>
      </c>
      <c r="N3025" s="56">
        <f>INDEX(Rate_Chart!$A$1:$AK$127,MATCH(Data!J3025,Rate_Chart!$A$1:$A$127,0),MATCH(Data!K3025,Rate_Chart!$A$1:$AK$1,0))</f>
        <v>49.599000000000004</v>
      </c>
      <c r="O3025" s="57">
        <f t="shared" si="593"/>
        <v>297.59400000000005</v>
      </c>
      <c r="P3025" s="58">
        <f t="shared" si="594"/>
        <v>417.96910112359552</v>
      </c>
      <c r="Q3025" s="58">
        <f t="shared" si="595"/>
        <v>278.64606741573033</v>
      </c>
      <c r="R3025" s="66">
        <f t="shared" si="596"/>
        <v>5.2078950000000015</v>
      </c>
      <c r="S3025" s="64">
        <f t="shared" si="597"/>
        <v>22.5</v>
      </c>
      <c r="T3025" s="66">
        <f t="shared" si="598"/>
        <v>325.30189500000006</v>
      </c>
      <c r="U3025" s="68">
        <f t="shared" si="599"/>
        <v>54.216982500000007</v>
      </c>
      <c r="V3025" s="68">
        <f t="shared" si="600"/>
        <v>456.8846839887641</v>
      </c>
      <c r="W3025" s="68">
        <f t="shared" si="601"/>
        <v>304.58978932584273</v>
      </c>
    </row>
    <row r="3026" spans="1:23" x14ac:dyDescent="0.25">
      <c r="A3026" s="1" t="s">
        <v>918</v>
      </c>
      <c r="B3026" s="1" t="s">
        <v>395</v>
      </c>
      <c r="C3026" s="1" t="s">
        <v>589</v>
      </c>
      <c r="D3026" s="1" t="s">
        <v>591</v>
      </c>
      <c r="E3026" s="1" t="s">
        <v>364</v>
      </c>
      <c r="F3026" s="62" t="str">
        <f t="shared" si="590"/>
        <v>64517</v>
      </c>
      <c r="G3026" s="255">
        <v>10620049</v>
      </c>
      <c r="H3026" s="1" t="s">
        <v>386</v>
      </c>
      <c r="I3026" s="61">
        <v>32</v>
      </c>
      <c r="J3026" s="61">
        <v>3.6</v>
      </c>
      <c r="K3026" s="61">
        <v>8.1999999999999993</v>
      </c>
      <c r="L3026" s="69">
        <f t="shared" si="591"/>
        <v>1.1520000000000001</v>
      </c>
      <c r="M3026" s="69">
        <f t="shared" si="592"/>
        <v>2.6239999999999997</v>
      </c>
      <c r="N3026" s="56">
        <f>INDEX(Rate_Chart!$A$1:$AK$127,MATCH(Data!J3026,Rate_Chart!$A$1:$A$127,0),MATCH(Data!K3026,Rate_Chart!$A$1:$AK$1,0))</f>
        <v>37.809139800000004</v>
      </c>
      <c r="O3026" s="57">
        <f t="shared" si="593"/>
        <v>1209.8924736000001</v>
      </c>
      <c r="P3026" s="58">
        <f t="shared" si="594"/>
        <v>417.01257132352941</v>
      </c>
      <c r="Q3026" s="58">
        <f t="shared" si="595"/>
        <v>278.00838088235292</v>
      </c>
      <c r="R3026" s="66">
        <f t="shared" si="596"/>
        <v>21.173118288000005</v>
      </c>
      <c r="S3026" s="64">
        <f t="shared" si="597"/>
        <v>120</v>
      </c>
      <c r="T3026" s="66">
        <f t="shared" si="598"/>
        <v>1351.0655918880002</v>
      </c>
      <c r="U3026" s="68">
        <f t="shared" si="599"/>
        <v>42.220799746500006</v>
      </c>
      <c r="V3026" s="68">
        <f t="shared" si="600"/>
        <v>465.67058543933825</v>
      </c>
      <c r="W3026" s="68">
        <f t="shared" si="601"/>
        <v>310.44705695955884</v>
      </c>
    </row>
    <row r="3027" spans="1:23" x14ac:dyDescent="0.25">
      <c r="A3027" s="1" t="s">
        <v>882</v>
      </c>
      <c r="B3027" s="1" t="s">
        <v>394</v>
      </c>
      <c r="C3027" s="1" t="s">
        <v>589</v>
      </c>
      <c r="D3027" s="1" t="s">
        <v>591</v>
      </c>
      <c r="E3027" s="1" t="s">
        <v>364</v>
      </c>
      <c r="F3027" s="62" t="str">
        <f t="shared" si="590"/>
        <v>64517</v>
      </c>
      <c r="G3027" s="255">
        <v>10620049</v>
      </c>
      <c r="H3027" s="1" t="s">
        <v>385</v>
      </c>
      <c r="I3027" s="61">
        <v>34</v>
      </c>
      <c r="J3027" s="61">
        <v>6</v>
      </c>
      <c r="K3027" s="61">
        <v>8.6</v>
      </c>
      <c r="L3027" s="69">
        <f t="shared" si="591"/>
        <v>2.04</v>
      </c>
      <c r="M3027" s="69">
        <f t="shared" si="592"/>
        <v>2.9239999999999999</v>
      </c>
      <c r="N3027" s="56">
        <f>INDEX(Rate_Chart!$A$1:$AK$127,MATCH(Data!J3027,Rate_Chart!$A$1:$A$127,0),MATCH(Data!K3027,Rate_Chart!$A$1:$AK$1,0))</f>
        <v>49.097999999999999</v>
      </c>
      <c r="O3027" s="57">
        <f t="shared" si="593"/>
        <v>1669.3319999999999</v>
      </c>
      <c r="P3027" s="58">
        <f t="shared" si="594"/>
        <v>418.44886363636368</v>
      </c>
      <c r="Q3027" s="58">
        <f t="shared" si="595"/>
        <v>278.96590909090912</v>
      </c>
      <c r="R3027" s="66">
        <f t="shared" si="596"/>
        <v>29.21331</v>
      </c>
      <c r="S3027" s="64">
        <f t="shared" si="597"/>
        <v>127.5</v>
      </c>
      <c r="T3027" s="66">
        <f t="shared" si="598"/>
        <v>1826.04531</v>
      </c>
      <c r="U3027" s="68">
        <f t="shared" si="599"/>
        <v>53.707214999999998</v>
      </c>
      <c r="V3027" s="68">
        <f t="shared" si="600"/>
        <v>457.7319460227273</v>
      </c>
      <c r="W3027" s="68">
        <f t="shared" si="601"/>
        <v>305.15463068181822</v>
      </c>
    </row>
    <row r="3028" spans="1:23" x14ac:dyDescent="0.25">
      <c r="A3028" s="1" t="s">
        <v>882</v>
      </c>
      <c r="B3028" s="1" t="s">
        <v>394</v>
      </c>
      <c r="C3028" s="1" t="s">
        <v>589</v>
      </c>
      <c r="D3028" s="1" t="s">
        <v>591</v>
      </c>
      <c r="E3028" s="1" t="s">
        <v>364</v>
      </c>
      <c r="F3028" s="62" t="str">
        <f t="shared" si="590"/>
        <v>64517</v>
      </c>
      <c r="G3028" s="255">
        <v>10620049</v>
      </c>
      <c r="H3028" s="1" t="s">
        <v>386</v>
      </c>
      <c r="I3028" s="61">
        <v>29</v>
      </c>
      <c r="J3028" s="61">
        <v>3.3</v>
      </c>
      <c r="K3028" s="61">
        <v>8</v>
      </c>
      <c r="L3028" s="69">
        <f t="shared" si="591"/>
        <v>0.95699999999999985</v>
      </c>
      <c r="M3028" s="69">
        <f t="shared" si="592"/>
        <v>2.3199999999999998</v>
      </c>
      <c r="N3028" s="56">
        <f>INDEX(Rate_Chart!$A$1:$AK$127,MATCH(Data!J3028,Rate_Chart!$A$1:$A$127,0),MATCH(Data!K3028,Rate_Chart!$A$1:$AK$1,0))</f>
        <v>36.002112000000004</v>
      </c>
      <c r="O3028" s="57">
        <f t="shared" si="593"/>
        <v>1044.0612480000002</v>
      </c>
      <c r="P3028" s="58">
        <f t="shared" si="594"/>
        <v>417.01288030888031</v>
      </c>
      <c r="Q3028" s="58">
        <f t="shared" si="595"/>
        <v>278.00858687258687</v>
      </c>
      <c r="R3028" s="66">
        <f t="shared" si="596"/>
        <v>18.271071840000005</v>
      </c>
      <c r="S3028" s="64">
        <f t="shared" si="597"/>
        <v>108.75</v>
      </c>
      <c r="T3028" s="66">
        <f t="shared" si="598"/>
        <v>1171.0823198400003</v>
      </c>
      <c r="U3028" s="68">
        <f t="shared" si="599"/>
        <v>40.382148960000009</v>
      </c>
      <c r="V3028" s="68">
        <f t="shared" si="600"/>
        <v>467.74689915057917</v>
      </c>
      <c r="W3028" s="68">
        <f t="shared" si="601"/>
        <v>311.83126610038613</v>
      </c>
    </row>
    <row r="3029" spans="1:23" x14ac:dyDescent="0.25">
      <c r="A3029" s="1" t="s">
        <v>882</v>
      </c>
      <c r="B3029" s="1" t="s">
        <v>395</v>
      </c>
      <c r="C3029" s="1" t="s">
        <v>589</v>
      </c>
      <c r="D3029" s="1" t="s">
        <v>591</v>
      </c>
      <c r="E3029" s="1" t="s">
        <v>364</v>
      </c>
      <c r="F3029" s="62" t="str">
        <f t="shared" si="590"/>
        <v>64517</v>
      </c>
      <c r="G3029" s="255">
        <v>10620049</v>
      </c>
      <c r="H3029" s="1" t="s">
        <v>385</v>
      </c>
      <c r="I3029" s="61">
        <v>11</v>
      </c>
      <c r="J3029" s="61">
        <v>6.7</v>
      </c>
      <c r="K3029" s="61">
        <v>8.8000000000000007</v>
      </c>
      <c r="L3029" s="69">
        <f t="shared" si="591"/>
        <v>0.73699999999999999</v>
      </c>
      <c r="M3029" s="69">
        <f t="shared" si="592"/>
        <v>0.96800000000000008</v>
      </c>
      <c r="N3029" s="56">
        <f>INDEX(Rate_Chart!$A$1:$AK$127,MATCH(Data!J3029,Rate_Chart!$A$1:$A$127,0),MATCH(Data!K3029,Rate_Chart!$A$1:$AK$1,0))</f>
        <v>55.385550000000002</v>
      </c>
      <c r="O3029" s="57">
        <f t="shared" si="593"/>
        <v>609.24104999999997</v>
      </c>
      <c r="P3029" s="58">
        <f t="shared" si="594"/>
        <v>440.73381962864721</v>
      </c>
      <c r="Q3029" s="58">
        <f t="shared" si="595"/>
        <v>293.82254641909816</v>
      </c>
      <c r="R3029" s="66">
        <f t="shared" si="596"/>
        <v>10.661718375000001</v>
      </c>
      <c r="S3029" s="64">
        <f t="shared" si="597"/>
        <v>41.25</v>
      </c>
      <c r="T3029" s="66">
        <f t="shared" si="598"/>
        <v>661.15276837499994</v>
      </c>
      <c r="U3029" s="68">
        <f t="shared" si="599"/>
        <v>60.104797124999997</v>
      </c>
      <c r="V3029" s="68">
        <f t="shared" si="600"/>
        <v>478.2875102785145</v>
      </c>
      <c r="W3029" s="68">
        <f t="shared" si="601"/>
        <v>318.85834018567635</v>
      </c>
    </row>
    <row r="3030" spans="1:23" x14ac:dyDescent="0.25">
      <c r="A3030" s="1" t="s">
        <v>882</v>
      </c>
      <c r="B3030" s="1" t="s">
        <v>395</v>
      </c>
      <c r="C3030" s="1" t="s">
        <v>589</v>
      </c>
      <c r="D3030" s="1" t="s">
        <v>591</v>
      </c>
      <c r="E3030" s="1" t="s">
        <v>364</v>
      </c>
      <c r="F3030" s="62" t="str">
        <f t="shared" si="590"/>
        <v>64517</v>
      </c>
      <c r="G3030" s="255">
        <v>10620049</v>
      </c>
      <c r="H3030" s="1" t="s">
        <v>386</v>
      </c>
      <c r="I3030" s="61">
        <v>27</v>
      </c>
      <c r="J3030" s="61">
        <v>3</v>
      </c>
      <c r="K3030" s="61">
        <v>8</v>
      </c>
      <c r="L3030" s="69">
        <f t="shared" si="591"/>
        <v>0.81</v>
      </c>
      <c r="M3030" s="69">
        <f t="shared" si="592"/>
        <v>2.16</v>
      </c>
      <c r="N3030" s="56">
        <f>INDEX(Rate_Chart!$A$1:$AK$127,MATCH(Data!J3030,Rate_Chart!$A$1:$A$127,0),MATCH(Data!K3030,Rate_Chart!$A$1:$AK$1,0))</f>
        <v>34.751112000000006</v>
      </c>
      <c r="O3030" s="57">
        <f t="shared" si="593"/>
        <v>938.28002400000014</v>
      </c>
      <c r="P3030" s="58">
        <f t="shared" si="594"/>
        <v>417.01334400000002</v>
      </c>
      <c r="Q3030" s="58">
        <f t="shared" si="595"/>
        <v>278.00889599999999</v>
      </c>
      <c r="R3030" s="66">
        <f t="shared" si="596"/>
        <v>16.419900420000005</v>
      </c>
      <c r="S3030" s="64">
        <f t="shared" si="597"/>
        <v>101.25</v>
      </c>
      <c r="T3030" s="66">
        <f t="shared" si="598"/>
        <v>1055.9499244200001</v>
      </c>
      <c r="U3030" s="68">
        <f t="shared" si="599"/>
        <v>39.109256460000005</v>
      </c>
      <c r="V3030" s="68">
        <f t="shared" si="600"/>
        <v>469.31107752000003</v>
      </c>
      <c r="W3030" s="68">
        <f t="shared" si="601"/>
        <v>312.87405168000004</v>
      </c>
    </row>
    <row r="3031" spans="1:23" x14ac:dyDescent="0.25">
      <c r="A3031" s="1" t="s">
        <v>883</v>
      </c>
      <c r="B3031" s="1" t="s">
        <v>394</v>
      </c>
      <c r="C3031" s="1" t="s">
        <v>589</v>
      </c>
      <c r="D3031" s="1" t="s">
        <v>591</v>
      </c>
      <c r="E3031" s="1" t="s">
        <v>364</v>
      </c>
      <c r="F3031" s="62" t="str">
        <f t="shared" si="590"/>
        <v>64517</v>
      </c>
      <c r="G3031" s="255">
        <v>10620049</v>
      </c>
      <c r="H3031" s="1" t="s">
        <v>385</v>
      </c>
      <c r="I3031" s="61">
        <v>22</v>
      </c>
      <c r="J3031" s="61">
        <v>6.6</v>
      </c>
      <c r="K3031" s="61">
        <v>8.8000000000000007</v>
      </c>
      <c r="L3031" s="69">
        <f t="shared" si="591"/>
        <v>1.452</v>
      </c>
      <c r="M3031" s="69">
        <f t="shared" si="592"/>
        <v>1.9360000000000002</v>
      </c>
      <c r="N3031" s="56">
        <f>INDEX(Rate_Chart!$A$1:$AK$127,MATCH(Data!J3031,Rate_Chart!$A$1:$A$127,0),MATCH(Data!K3031,Rate_Chart!$A$1:$AK$1,0))</f>
        <v>54.558900000000001</v>
      </c>
      <c r="O3031" s="57">
        <f t="shared" si="593"/>
        <v>1200.2958000000001</v>
      </c>
      <c r="P3031" s="58">
        <f t="shared" si="594"/>
        <v>437.63823529411764</v>
      </c>
      <c r="Q3031" s="58">
        <f t="shared" si="595"/>
        <v>291.75882352941176</v>
      </c>
      <c r="R3031" s="66">
        <f t="shared" si="596"/>
        <v>21.005176500000005</v>
      </c>
      <c r="S3031" s="64">
        <f t="shared" si="597"/>
        <v>82.5</v>
      </c>
      <c r="T3031" s="66">
        <f t="shared" si="598"/>
        <v>1303.8009765000002</v>
      </c>
      <c r="U3031" s="68">
        <f t="shared" si="599"/>
        <v>59.263680750000006</v>
      </c>
      <c r="V3031" s="68">
        <f t="shared" si="600"/>
        <v>475.37711831550803</v>
      </c>
      <c r="W3031" s="68">
        <f t="shared" si="601"/>
        <v>316.91807887700537</v>
      </c>
    </row>
    <row r="3032" spans="1:23" x14ac:dyDescent="0.25">
      <c r="A3032" s="1" t="s">
        <v>883</v>
      </c>
      <c r="B3032" s="1" t="s">
        <v>394</v>
      </c>
      <c r="C3032" s="1" t="s">
        <v>589</v>
      </c>
      <c r="D3032" s="1" t="s">
        <v>591</v>
      </c>
      <c r="E3032" s="1" t="s">
        <v>364</v>
      </c>
      <c r="F3032" s="62" t="str">
        <f t="shared" si="590"/>
        <v>64517</v>
      </c>
      <c r="G3032" s="255">
        <v>10620049</v>
      </c>
      <c r="H3032" s="1" t="s">
        <v>386</v>
      </c>
      <c r="I3032" s="61">
        <v>41</v>
      </c>
      <c r="J3032" s="61">
        <v>3.5</v>
      </c>
      <c r="K3032" s="61">
        <v>8.1</v>
      </c>
      <c r="L3032" s="69">
        <f t="shared" si="591"/>
        <v>1.4350000000000001</v>
      </c>
      <c r="M3032" s="69">
        <f t="shared" si="592"/>
        <v>3.3209999999999997</v>
      </c>
      <c r="N3032" s="56">
        <f>INDEX(Rate_Chart!$A$1:$AK$127,MATCH(Data!J3032,Rate_Chart!$A$1:$A$127,0),MATCH(Data!K3032,Rate_Chart!$A$1:$AK$1,0))</f>
        <v>37.114125900000005</v>
      </c>
      <c r="O3032" s="57">
        <f t="shared" si="593"/>
        <v>1521.6791619000003</v>
      </c>
      <c r="P3032" s="58">
        <f t="shared" si="594"/>
        <v>417.01265056179784</v>
      </c>
      <c r="Q3032" s="58">
        <f t="shared" si="595"/>
        <v>278.00843370786521</v>
      </c>
      <c r="R3032" s="66">
        <f t="shared" si="596"/>
        <v>26.629385333250006</v>
      </c>
      <c r="S3032" s="64">
        <f t="shared" si="597"/>
        <v>153.75</v>
      </c>
      <c r="T3032" s="66">
        <f t="shared" si="598"/>
        <v>1702.0585472332502</v>
      </c>
      <c r="U3032" s="68">
        <f t="shared" si="599"/>
        <v>41.513623103250005</v>
      </c>
      <c r="V3032" s="68">
        <f t="shared" si="600"/>
        <v>466.44520340730344</v>
      </c>
      <c r="W3032" s="68">
        <f t="shared" si="601"/>
        <v>310.96346893820231</v>
      </c>
    </row>
    <row r="3033" spans="1:23" x14ac:dyDescent="0.25">
      <c r="A3033" s="1" t="s">
        <v>883</v>
      </c>
      <c r="B3033" s="1" t="s">
        <v>395</v>
      </c>
      <c r="C3033" s="1" t="s">
        <v>589</v>
      </c>
      <c r="D3033" s="1" t="s">
        <v>591</v>
      </c>
      <c r="E3033" s="1" t="s">
        <v>364</v>
      </c>
      <c r="F3033" s="62" t="str">
        <f t="shared" si="590"/>
        <v>64517</v>
      </c>
      <c r="G3033" s="255">
        <v>10620049</v>
      </c>
      <c r="H3033" s="1" t="s">
        <v>385</v>
      </c>
      <c r="I3033" s="61">
        <v>7</v>
      </c>
      <c r="J3033" s="61">
        <v>7.6</v>
      </c>
      <c r="K3033" s="61">
        <v>8.8000000000000007</v>
      </c>
      <c r="L3033" s="69">
        <f t="shared" si="591"/>
        <v>0.53199999999999992</v>
      </c>
      <c r="M3033" s="69">
        <f t="shared" si="592"/>
        <v>0.6160000000000001</v>
      </c>
      <c r="N3033" s="56">
        <f>INDEX(Rate_Chart!$A$1:$AK$127,MATCH(Data!J3033,Rate_Chart!$A$1:$A$127,0),MATCH(Data!K3033,Rate_Chart!$A$1:$AK$1,0))</f>
        <v>62.825400000000002</v>
      </c>
      <c r="O3033" s="57">
        <f t="shared" si="593"/>
        <v>439.77780000000001</v>
      </c>
      <c r="P3033" s="58">
        <f t="shared" si="594"/>
        <v>466.5252475247525</v>
      </c>
      <c r="Q3033" s="58">
        <f t="shared" si="595"/>
        <v>311.01683168316833</v>
      </c>
      <c r="R3033" s="66">
        <f t="shared" si="596"/>
        <v>7.6961115000000007</v>
      </c>
      <c r="S3033" s="64">
        <f t="shared" si="597"/>
        <v>26.25</v>
      </c>
      <c r="T3033" s="66">
        <f t="shared" si="598"/>
        <v>473.72391149999999</v>
      </c>
      <c r="U3033" s="68">
        <f t="shared" si="599"/>
        <v>67.674844499999992</v>
      </c>
      <c r="V3033" s="68">
        <f t="shared" si="600"/>
        <v>502.53597400990094</v>
      </c>
      <c r="W3033" s="68">
        <f t="shared" si="601"/>
        <v>335.02398267326731</v>
      </c>
    </row>
    <row r="3034" spans="1:23" x14ac:dyDescent="0.25">
      <c r="A3034" s="1" t="s">
        <v>883</v>
      </c>
      <c r="B3034" s="1" t="s">
        <v>395</v>
      </c>
      <c r="C3034" s="1" t="s">
        <v>589</v>
      </c>
      <c r="D3034" s="1" t="s">
        <v>591</v>
      </c>
      <c r="E3034" s="1" t="s">
        <v>364</v>
      </c>
      <c r="F3034" s="62" t="str">
        <f t="shared" si="590"/>
        <v>64517</v>
      </c>
      <c r="G3034" s="255">
        <v>10620049</v>
      </c>
      <c r="H3034" s="1" t="s">
        <v>386</v>
      </c>
      <c r="I3034" s="61">
        <v>30</v>
      </c>
      <c r="J3034" s="61">
        <v>3.1</v>
      </c>
      <c r="K3034" s="61">
        <v>8.1</v>
      </c>
      <c r="L3034" s="69">
        <f t="shared" si="591"/>
        <v>0.93</v>
      </c>
      <c r="M3034" s="69">
        <f t="shared" si="592"/>
        <v>2.4300000000000002</v>
      </c>
      <c r="N3034" s="56">
        <f>INDEX(Rate_Chart!$A$1:$AK$127,MATCH(Data!J3034,Rate_Chart!$A$1:$A$127,0),MATCH(Data!K3034,Rate_Chart!$A$1:$AK$1,0))</f>
        <v>35.446125899999998</v>
      </c>
      <c r="O3034" s="57">
        <f t="shared" si="593"/>
        <v>1063.383777</v>
      </c>
      <c r="P3034" s="58">
        <f t="shared" si="594"/>
        <v>417.01324588235298</v>
      </c>
      <c r="Q3034" s="58">
        <f t="shared" si="595"/>
        <v>278.0088305882353</v>
      </c>
      <c r="R3034" s="66">
        <f t="shared" si="596"/>
        <v>18.609216097500003</v>
      </c>
      <c r="S3034" s="64">
        <f t="shared" si="597"/>
        <v>112.5</v>
      </c>
      <c r="T3034" s="66">
        <f t="shared" si="598"/>
        <v>1194.4929930974999</v>
      </c>
      <c r="U3034" s="68">
        <f t="shared" si="599"/>
        <v>39.816433103249999</v>
      </c>
      <c r="V3034" s="68">
        <f t="shared" si="600"/>
        <v>468.42862474411766</v>
      </c>
      <c r="W3034" s="68">
        <f t="shared" si="601"/>
        <v>312.28574982941177</v>
      </c>
    </row>
    <row r="3035" spans="1:23" x14ac:dyDescent="0.25">
      <c r="A3035" s="1" t="s">
        <v>884</v>
      </c>
      <c r="B3035" s="1" t="s">
        <v>394</v>
      </c>
      <c r="C3035" s="1" t="s">
        <v>589</v>
      </c>
      <c r="D3035" s="1" t="s">
        <v>591</v>
      </c>
      <c r="E3035" s="1" t="s">
        <v>364</v>
      </c>
      <c r="F3035" s="62" t="str">
        <f t="shared" si="590"/>
        <v>64517</v>
      </c>
      <c r="G3035" s="255">
        <v>10620049</v>
      </c>
      <c r="H3035" s="1" t="s">
        <v>385</v>
      </c>
      <c r="I3035" s="61">
        <v>30</v>
      </c>
      <c r="J3035" s="61">
        <v>6.4</v>
      </c>
      <c r="K3035" s="61">
        <v>8.8000000000000007</v>
      </c>
      <c r="L3035" s="69">
        <f t="shared" si="591"/>
        <v>1.92</v>
      </c>
      <c r="M3035" s="69">
        <f t="shared" si="592"/>
        <v>2.64</v>
      </c>
      <c r="N3035" s="56">
        <f>INDEX(Rate_Chart!$A$1:$AK$127,MATCH(Data!J3035,Rate_Chart!$A$1:$A$127,0),MATCH(Data!K3035,Rate_Chart!$A$1:$AK$1,0))</f>
        <v>52.9056</v>
      </c>
      <c r="O3035" s="57">
        <f t="shared" si="593"/>
        <v>1587.1679999999999</v>
      </c>
      <c r="P3035" s="58">
        <f t="shared" si="594"/>
        <v>431.29565217391303</v>
      </c>
      <c r="Q3035" s="58">
        <f t="shared" si="595"/>
        <v>287.53043478260867</v>
      </c>
      <c r="R3035" s="66">
        <f t="shared" si="596"/>
        <v>27.77544</v>
      </c>
      <c r="S3035" s="64">
        <f t="shared" si="597"/>
        <v>112.5</v>
      </c>
      <c r="T3035" s="66">
        <f t="shared" si="598"/>
        <v>1727.44344</v>
      </c>
      <c r="U3035" s="68">
        <f t="shared" si="599"/>
        <v>57.581448000000002</v>
      </c>
      <c r="V3035" s="68">
        <f t="shared" si="600"/>
        <v>469.41397826086956</v>
      </c>
      <c r="W3035" s="68">
        <f t="shared" si="601"/>
        <v>312.94265217391302</v>
      </c>
    </row>
    <row r="3036" spans="1:23" x14ac:dyDescent="0.25">
      <c r="A3036" s="1" t="s">
        <v>884</v>
      </c>
      <c r="B3036" s="1" t="s">
        <v>394</v>
      </c>
      <c r="C3036" s="1" t="s">
        <v>589</v>
      </c>
      <c r="D3036" s="1" t="s">
        <v>591</v>
      </c>
      <c r="E3036" s="1" t="s">
        <v>364</v>
      </c>
      <c r="F3036" s="62" t="str">
        <f t="shared" si="590"/>
        <v>64517</v>
      </c>
      <c r="G3036" s="255">
        <v>10620049</v>
      </c>
      <c r="H3036" s="1" t="s">
        <v>386</v>
      </c>
      <c r="I3036" s="61">
        <v>36</v>
      </c>
      <c r="J3036" s="61">
        <v>3.2</v>
      </c>
      <c r="K3036" s="61">
        <v>8</v>
      </c>
      <c r="L3036" s="69">
        <f t="shared" si="591"/>
        <v>1.1520000000000001</v>
      </c>
      <c r="M3036" s="69">
        <f t="shared" si="592"/>
        <v>2.88</v>
      </c>
      <c r="N3036" s="56">
        <f>INDEX(Rate_Chart!$A$1:$AK$127,MATCH(Data!J3036,Rate_Chart!$A$1:$A$127,0),MATCH(Data!K3036,Rate_Chart!$A$1:$AK$1,0))</f>
        <v>35.585112000000002</v>
      </c>
      <c r="O3036" s="57">
        <f t="shared" si="593"/>
        <v>1281.064032</v>
      </c>
      <c r="P3036" s="58">
        <f t="shared" si="594"/>
        <v>417.01303124999998</v>
      </c>
      <c r="Q3036" s="58">
        <f t="shared" si="595"/>
        <v>278.00868750000001</v>
      </c>
      <c r="R3036" s="66">
        <f t="shared" si="596"/>
        <v>22.418620560000001</v>
      </c>
      <c r="S3036" s="64">
        <f t="shared" si="597"/>
        <v>135</v>
      </c>
      <c r="T3036" s="66">
        <f t="shared" si="598"/>
        <v>1438.4826525599999</v>
      </c>
      <c r="U3036" s="68">
        <f t="shared" si="599"/>
        <v>39.957851460000001</v>
      </c>
      <c r="V3036" s="68">
        <f t="shared" si="600"/>
        <v>468.25607179687495</v>
      </c>
      <c r="W3036" s="68">
        <f t="shared" si="601"/>
        <v>312.17071453124998</v>
      </c>
    </row>
    <row r="3037" spans="1:23" x14ac:dyDescent="0.25">
      <c r="A3037" s="1" t="s">
        <v>884</v>
      </c>
      <c r="B3037" s="1" t="s">
        <v>395</v>
      </c>
      <c r="C3037" s="1" t="s">
        <v>589</v>
      </c>
      <c r="D3037" s="1" t="s">
        <v>591</v>
      </c>
      <c r="E3037" s="1" t="s">
        <v>364</v>
      </c>
      <c r="F3037" s="62" t="str">
        <f t="shared" si="590"/>
        <v>64517</v>
      </c>
      <c r="G3037" s="255">
        <v>10620049</v>
      </c>
      <c r="H3037" s="1" t="s">
        <v>385</v>
      </c>
      <c r="I3037" s="61">
        <v>7</v>
      </c>
      <c r="J3037" s="61">
        <v>7.4</v>
      </c>
      <c r="K3037" s="61">
        <v>8.8000000000000007</v>
      </c>
      <c r="L3037" s="69">
        <f t="shared" si="591"/>
        <v>0.51800000000000002</v>
      </c>
      <c r="M3037" s="69">
        <f t="shared" si="592"/>
        <v>0.6160000000000001</v>
      </c>
      <c r="N3037" s="56">
        <f>INDEX(Rate_Chart!$A$1:$AK$127,MATCH(Data!J3037,Rate_Chart!$A$1:$A$127,0),MATCH(Data!K3037,Rate_Chart!$A$1:$AK$1,0))</f>
        <v>61.172100000000007</v>
      </c>
      <c r="O3037" s="57">
        <f t="shared" si="593"/>
        <v>428.20470000000006</v>
      </c>
      <c r="P3037" s="58">
        <f t="shared" si="594"/>
        <v>461.09623115577887</v>
      </c>
      <c r="Q3037" s="58">
        <f t="shared" si="595"/>
        <v>307.39748743718593</v>
      </c>
      <c r="R3037" s="66">
        <f t="shared" si="596"/>
        <v>7.493582250000002</v>
      </c>
      <c r="S3037" s="64">
        <f t="shared" si="597"/>
        <v>26.25</v>
      </c>
      <c r="T3037" s="66">
        <f t="shared" si="598"/>
        <v>461.94828225000003</v>
      </c>
      <c r="U3037" s="68">
        <f t="shared" si="599"/>
        <v>65.992611750000009</v>
      </c>
      <c r="V3037" s="68">
        <f t="shared" si="600"/>
        <v>497.43174685929648</v>
      </c>
      <c r="W3037" s="68">
        <f t="shared" si="601"/>
        <v>331.6211645728643</v>
      </c>
    </row>
    <row r="3038" spans="1:23" x14ac:dyDescent="0.25">
      <c r="A3038" s="1" t="s">
        <v>884</v>
      </c>
      <c r="B3038" s="1" t="s">
        <v>395</v>
      </c>
      <c r="C3038" s="1" t="s">
        <v>589</v>
      </c>
      <c r="D3038" s="1" t="s">
        <v>591</v>
      </c>
      <c r="E3038" s="1" t="s">
        <v>364</v>
      </c>
      <c r="F3038" s="62" t="str">
        <f t="shared" si="590"/>
        <v>64517</v>
      </c>
      <c r="G3038" s="255">
        <v>10620049</v>
      </c>
      <c r="H3038" s="1" t="s">
        <v>386</v>
      </c>
      <c r="I3038" s="61">
        <v>38</v>
      </c>
      <c r="J3038" s="61">
        <v>3</v>
      </c>
      <c r="K3038" s="61">
        <v>8</v>
      </c>
      <c r="L3038" s="69">
        <f t="shared" si="591"/>
        <v>1.1399999999999999</v>
      </c>
      <c r="M3038" s="69">
        <f t="shared" si="592"/>
        <v>3.04</v>
      </c>
      <c r="N3038" s="56">
        <f>INDEX(Rate_Chart!$A$1:$AK$127,MATCH(Data!J3038,Rate_Chart!$A$1:$A$127,0),MATCH(Data!K3038,Rate_Chart!$A$1:$AK$1,0))</f>
        <v>34.751112000000006</v>
      </c>
      <c r="O3038" s="57">
        <f t="shared" si="593"/>
        <v>1320.5422560000002</v>
      </c>
      <c r="P3038" s="58">
        <f t="shared" si="594"/>
        <v>417.01334400000002</v>
      </c>
      <c r="Q3038" s="58">
        <f t="shared" si="595"/>
        <v>278.00889599999999</v>
      </c>
      <c r="R3038" s="66">
        <f t="shared" si="596"/>
        <v>23.109489480000004</v>
      </c>
      <c r="S3038" s="64">
        <f t="shared" si="597"/>
        <v>142.5</v>
      </c>
      <c r="T3038" s="66">
        <f t="shared" si="598"/>
        <v>1486.1517454800003</v>
      </c>
      <c r="U3038" s="68">
        <f t="shared" si="599"/>
        <v>39.109256460000005</v>
      </c>
      <c r="V3038" s="68">
        <f t="shared" si="600"/>
        <v>469.31107752000003</v>
      </c>
      <c r="W3038" s="68">
        <f t="shared" si="601"/>
        <v>312.87405168000004</v>
      </c>
    </row>
    <row r="3039" spans="1:23" x14ac:dyDescent="0.25">
      <c r="A3039" s="1" t="s">
        <v>885</v>
      </c>
      <c r="B3039" s="1" t="s">
        <v>394</v>
      </c>
      <c r="C3039" s="1" t="s">
        <v>589</v>
      </c>
      <c r="D3039" s="1" t="s">
        <v>591</v>
      </c>
      <c r="E3039" s="1" t="s">
        <v>364</v>
      </c>
      <c r="F3039" s="62" t="str">
        <f t="shared" si="590"/>
        <v>64517</v>
      </c>
      <c r="G3039" s="255">
        <v>10620049</v>
      </c>
      <c r="H3039" s="1" t="s">
        <v>385</v>
      </c>
      <c r="I3039" s="61">
        <v>27</v>
      </c>
      <c r="J3039" s="61">
        <v>5.8</v>
      </c>
      <c r="K3039" s="61">
        <v>8.4</v>
      </c>
      <c r="L3039" s="69">
        <f t="shared" si="591"/>
        <v>1.5659999999999998</v>
      </c>
      <c r="M3039" s="69">
        <f t="shared" si="592"/>
        <v>2.2680000000000002</v>
      </c>
      <c r="N3039" s="56">
        <f>INDEX(Rate_Chart!$A$1:$AK$127,MATCH(Data!J3039,Rate_Chart!$A$1:$A$127,0),MATCH(Data!K3039,Rate_Chart!$A$1:$AK$1,0))</f>
        <v>46.9771</v>
      </c>
      <c r="O3039" s="57">
        <f t="shared" si="593"/>
        <v>1268.3816999999999</v>
      </c>
      <c r="P3039" s="58">
        <f t="shared" si="594"/>
        <v>412.07982456140354</v>
      </c>
      <c r="Q3039" s="58">
        <f t="shared" si="595"/>
        <v>274.71988304093571</v>
      </c>
      <c r="R3039" s="66">
        <f t="shared" si="596"/>
        <v>22.196679750000001</v>
      </c>
      <c r="S3039" s="64">
        <f t="shared" si="597"/>
        <v>101.25</v>
      </c>
      <c r="T3039" s="66">
        <f t="shared" si="598"/>
        <v>1391.8283797499998</v>
      </c>
      <c r="U3039" s="68">
        <f t="shared" si="599"/>
        <v>51.549199249999994</v>
      </c>
      <c r="V3039" s="68">
        <f t="shared" si="600"/>
        <v>452.1859583333333</v>
      </c>
      <c r="W3039" s="68">
        <f t="shared" si="601"/>
        <v>301.45730555555554</v>
      </c>
    </row>
    <row r="3040" spans="1:23" x14ac:dyDescent="0.25">
      <c r="A3040" s="1" t="s">
        <v>885</v>
      </c>
      <c r="B3040" s="1" t="s">
        <v>394</v>
      </c>
      <c r="C3040" s="1" t="s">
        <v>589</v>
      </c>
      <c r="D3040" s="1" t="s">
        <v>591</v>
      </c>
      <c r="E3040" s="1" t="s">
        <v>364</v>
      </c>
      <c r="F3040" s="62" t="str">
        <f t="shared" si="590"/>
        <v>64517</v>
      </c>
      <c r="G3040" s="255">
        <v>10620049</v>
      </c>
      <c r="H3040" s="1" t="s">
        <v>386</v>
      </c>
      <c r="I3040" s="61">
        <v>27</v>
      </c>
      <c r="J3040" s="61">
        <v>3</v>
      </c>
      <c r="K3040" s="61">
        <v>8</v>
      </c>
      <c r="L3040" s="69">
        <f t="shared" si="591"/>
        <v>0.81</v>
      </c>
      <c r="M3040" s="69">
        <f t="shared" si="592"/>
        <v>2.16</v>
      </c>
      <c r="N3040" s="56">
        <f>INDEX(Rate_Chart!$A$1:$AK$127,MATCH(Data!J3040,Rate_Chart!$A$1:$A$127,0),MATCH(Data!K3040,Rate_Chart!$A$1:$AK$1,0))</f>
        <v>34.751112000000006</v>
      </c>
      <c r="O3040" s="57">
        <f t="shared" si="593"/>
        <v>938.28002400000014</v>
      </c>
      <c r="P3040" s="58">
        <f t="shared" si="594"/>
        <v>417.01334400000002</v>
      </c>
      <c r="Q3040" s="58">
        <f t="shared" si="595"/>
        <v>278.00889599999999</v>
      </c>
      <c r="R3040" s="66">
        <f t="shared" si="596"/>
        <v>16.419900420000005</v>
      </c>
      <c r="S3040" s="64">
        <f t="shared" si="597"/>
        <v>101.25</v>
      </c>
      <c r="T3040" s="66">
        <f t="shared" si="598"/>
        <v>1055.9499244200001</v>
      </c>
      <c r="U3040" s="68">
        <f t="shared" si="599"/>
        <v>39.109256460000005</v>
      </c>
      <c r="V3040" s="68">
        <f t="shared" si="600"/>
        <v>469.31107752000003</v>
      </c>
      <c r="W3040" s="68">
        <f t="shared" si="601"/>
        <v>312.87405168000004</v>
      </c>
    </row>
    <row r="3041" spans="1:23" x14ac:dyDescent="0.25">
      <c r="A3041" s="1" t="s">
        <v>885</v>
      </c>
      <c r="B3041" s="1" t="s">
        <v>395</v>
      </c>
      <c r="C3041" s="1" t="s">
        <v>589</v>
      </c>
      <c r="D3041" s="1" t="s">
        <v>591</v>
      </c>
      <c r="E3041" s="1" t="s">
        <v>364</v>
      </c>
      <c r="F3041" s="62" t="str">
        <f t="shared" si="590"/>
        <v>64517</v>
      </c>
      <c r="G3041" s="255">
        <v>10620049</v>
      </c>
      <c r="H3041" s="1" t="s">
        <v>386</v>
      </c>
      <c r="I3041" s="61">
        <v>31</v>
      </c>
      <c r="J3041" s="61">
        <v>3.1</v>
      </c>
      <c r="K3041" s="61">
        <v>8</v>
      </c>
      <c r="L3041" s="69">
        <f t="shared" si="591"/>
        <v>0.96100000000000008</v>
      </c>
      <c r="M3041" s="69">
        <f t="shared" si="592"/>
        <v>2.48</v>
      </c>
      <c r="N3041" s="56">
        <f>INDEX(Rate_Chart!$A$1:$AK$127,MATCH(Data!J3041,Rate_Chart!$A$1:$A$127,0),MATCH(Data!K3041,Rate_Chart!$A$1:$AK$1,0))</f>
        <v>35.168112000000008</v>
      </c>
      <c r="O3041" s="57">
        <f t="shared" si="593"/>
        <v>1090.2114720000002</v>
      </c>
      <c r="P3041" s="58">
        <f t="shared" si="594"/>
        <v>417.01318577075102</v>
      </c>
      <c r="Q3041" s="58">
        <f t="shared" si="595"/>
        <v>278.00879051383401</v>
      </c>
      <c r="R3041" s="66">
        <f t="shared" si="596"/>
        <v>19.078700760000004</v>
      </c>
      <c r="S3041" s="64">
        <f t="shared" si="597"/>
        <v>116.25</v>
      </c>
      <c r="T3041" s="66">
        <f t="shared" si="598"/>
        <v>1225.5401727600001</v>
      </c>
      <c r="U3041" s="68">
        <f t="shared" si="599"/>
        <v>39.533553960000006</v>
      </c>
      <c r="V3041" s="68">
        <f t="shared" si="600"/>
        <v>468.77731968379447</v>
      </c>
      <c r="W3041" s="68">
        <f t="shared" si="601"/>
        <v>312.51821312252963</v>
      </c>
    </row>
    <row r="3042" spans="1:23" x14ac:dyDescent="0.25">
      <c r="A3042" s="1" t="s">
        <v>886</v>
      </c>
      <c r="B3042" s="1" t="s">
        <v>394</v>
      </c>
      <c r="C3042" s="1" t="s">
        <v>589</v>
      </c>
      <c r="D3042" s="1" t="s">
        <v>591</v>
      </c>
      <c r="E3042" s="1" t="s">
        <v>364</v>
      </c>
      <c r="F3042" s="62" t="str">
        <f t="shared" si="590"/>
        <v>64517</v>
      </c>
      <c r="G3042" s="255">
        <v>10620049</v>
      </c>
      <c r="H3042" s="1" t="s">
        <v>386</v>
      </c>
      <c r="I3042" s="61">
        <v>7</v>
      </c>
      <c r="J3042" s="61">
        <v>3</v>
      </c>
      <c r="K3042" s="61">
        <v>8</v>
      </c>
      <c r="L3042" s="69">
        <f t="shared" si="591"/>
        <v>0.21</v>
      </c>
      <c r="M3042" s="69">
        <f t="shared" si="592"/>
        <v>0.56000000000000005</v>
      </c>
      <c r="N3042" s="56">
        <f>INDEX(Rate_Chart!$A$1:$AK$127,MATCH(Data!J3042,Rate_Chart!$A$1:$A$127,0),MATCH(Data!K3042,Rate_Chart!$A$1:$AK$1,0))</f>
        <v>34.751112000000006</v>
      </c>
      <c r="O3042" s="57">
        <f t="shared" si="593"/>
        <v>243.25778400000004</v>
      </c>
      <c r="P3042" s="58">
        <f t="shared" si="594"/>
        <v>417.01334400000002</v>
      </c>
      <c r="Q3042" s="58">
        <f t="shared" si="595"/>
        <v>278.00889599999999</v>
      </c>
      <c r="R3042" s="66">
        <f t="shared" si="596"/>
        <v>4.2570112200000008</v>
      </c>
      <c r="S3042" s="64">
        <f t="shared" si="597"/>
        <v>26.25</v>
      </c>
      <c r="T3042" s="66">
        <f t="shared" si="598"/>
        <v>273.76479522000005</v>
      </c>
      <c r="U3042" s="68">
        <f t="shared" si="599"/>
        <v>39.109256460000005</v>
      </c>
      <c r="V3042" s="68">
        <f t="shared" si="600"/>
        <v>469.31107752000003</v>
      </c>
      <c r="W3042" s="68">
        <f t="shared" si="601"/>
        <v>312.87405168000004</v>
      </c>
    </row>
    <row r="3043" spans="1:23" x14ac:dyDescent="0.25">
      <c r="A3043" s="1" t="s">
        <v>887</v>
      </c>
      <c r="B3043" s="1" t="s">
        <v>394</v>
      </c>
      <c r="C3043" s="1" t="s">
        <v>589</v>
      </c>
      <c r="D3043" s="1" t="s">
        <v>591</v>
      </c>
      <c r="E3043" s="1" t="s">
        <v>364</v>
      </c>
      <c r="F3043" s="62" t="str">
        <f t="shared" si="590"/>
        <v>64517</v>
      </c>
      <c r="G3043" s="255">
        <v>10620049</v>
      </c>
      <c r="H3043" s="1" t="s">
        <v>385</v>
      </c>
      <c r="I3043" s="61">
        <v>29</v>
      </c>
      <c r="J3043" s="61">
        <v>5.6</v>
      </c>
      <c r="K3043" s="61">
        <v>8.4</v>
      </c>
      <c r="L3043" s="69">
        <f t="shared" si="591"/>
        <v>1.6239999999999997</v>
      </c>
      <c r="M3043" s="69">
        <f t="shared" si="592"/>
        <v>2.4360000000000004</v>
      </c>
      <c r="N3043" s="56">
        <f>INDEX(Rate_Chart!$A$1:$AK$127,MATCH(Data!J3043,Rate_Chart!$A$1:$A$127,0),MATCH(Data!K3043,Rate_Chart!$A$1:$AK$1,0))</f>
        <v>45.357199999999999</v>
      </c>
      <c r="O3043" s="57">
        <f t="shared" si="593"/>
        <v>1315.3588</v>
      </c>
      <c r="P3043" s="58">
        <f t="shared" si="594"/>
        <v>404.97500000000002</v>
      </c>
      <c r="Q3043" s="58">
        <f t="shared" si="595"/>
        <v>269.98333333333335</v>
      </c>
      <c r="R3043" s="66">
        <f t="shared" si="596"/>
        <v>23.018779000000002</v>
      </c>
      <c r="S3043" s="64">
        <f t="shared" si="597"/>
        <v>108.75</v>
      </c>
      <c r="T3043" s="66">
        <f t="shared" si="598"/>
        <v>1447.127579</v>
      </c>
      <c r="U3043" s="68">
        <f t="shared" si="599"/>
        <v>49.900950999999999</v>
      </c>
      <c r="V3043" s="68">
        <f t="shared" si="600"/>
        <v>445.54420535714291</v>
      </c>
      <c r="W3043" s="68">
        <f t="shared" si="601"/>
        <v>297.02947023809526</v>
      </c>
    </row>
    <row r="3044" spans="1:23" x14ac:dyDescent="0.25">
      <c r="A3044" s="1" t="s">
        <v>887</v>
      </c>
      <c r="B3044" s="1" t="s">
        <v>394</v>
      </c>
      <c r="C3044" s="1" t="s">
        <v>589</v>
      </c>
      <c r="D3044" s="1" t="s">
        <v>591</v>
      </c>
      <c r="E3044" s="1" t="s">
        <v>364</v>
      </c>
      <c r="F3044" s="62" t="str">
        <f t="shared" si="590"/>
        <v>64517</v>
      </c>
      <c r="G3044" s="255">
        <v>10620049</v>
      </c>
      <c r="H3044" s="1" t="s">
        <v>386</v>
      </c>
      <c r="I3044" s="61">
        <v>24</v>
      </c>
      <c r="J3044" s="61">
        <v>3</v>
      </c>
      <c r="K3044" s="61">
        <v>8</v>
      </c>
      <c r="L3044" s="69">
        <f t="shared" si="591"/>
        <v>0.72</v>
      </c>
      <c r="M3044" s="69">
        <f t="shared" si="592"/>
        <v>1.92</v>
      </c>
      <c r="N3044" s="56">
        <f>INDEX(Rate_Chart!$A$1:$AK$127,MATCH(Data!J3044,Rate_Chart!$A$1:$A$127,0),MATCH(Data!K3044,Rate_Chart!$A$1:$AK$1,0))</f>
        <v>34.751112000000006</v>
      </c>
      <c r="O3044" s="57">
        <f t="shared" si="593"/>
        <v>834.02668800000015</v>
      </c>
      <c r="P3044" s="58">
        <f t="shared" si="594"/>
        <v>417.01334400000002</v>
      </c>
      <c r="Q3044" s="58">
        <f t="shared" si="595"/>
        <v>278.00889599999999</v>
      </c>
      <c r="R3044" s="66">
        <f t="shared" si="596"/>
        <v>14.595467040000004</v>
      </c>
      <c r="S3044" s="64">
        <f t="shared" si="597"/>
        <v>90</v>
      </c>
      <c r="T3044" s="66">
        <f t="shared" si="598"/>
        <v>938.62215504000017</v>
      </c>
      <c r="U3044" s="68">
        <f t="shared" si="599"/>
        <v>39.109256460000005</v>
      </c>
      <c r="V3044" s="68">
        <f t="shared" si="600"/>
        <v>469.31107752000003</v>
      </c>
      <c r="W3044" s="68">
        <f t="shared" si="601"/>
        <v>312.87405168000004</v>
      </c>
    </row>
    <row r="3045" spans="1:23" x14ac:dyDescent="0.25">
      <c r="A3045" s="1" t="s">
        <v>887</v>
      </c>
      <c r="B3045" s="1" t="s">
        <v>395</v>
      </c>
      <c r="C3045" s="1" t="s">
        <v>589</v>
      </c>
      <c r="D3045" s="1" t="s">
        <v>591</v>
      </c>
      <c r="E3045" s="1" t="s">
        <v>364</v>
      </c>
      <c r="F3045" s="62" t="str">
        <f t="shared" si="590"/>
        <v>64517</v>
      </c>
      <c r="G3045" s="255">
        <v>10620049</v>
      </c>
      <c r="H3045" s="1" t="s">
        <v>385</v>
      </c>
      <c r="I3045" s="61">
        <v>13</v>
      </c>
      <c r="J3045" s="61">
        <v>5.8</v>
      </c>
      <c r="K3045" s="61">
        <v>8.6</v>
      </c>
      <c r="L3045" s="69">
        <f t="shared" si="591"/>
        <v>0.75399999999999989</v>
      </c>
      <c r="M3045" s="69">
        <f t="shared" si="592"/>
        <v>1.1179999999999999</v>
      </c>
      <c r="N3045" s="56">
        <f>INDEX(Rate_Chart!$A$1:$AK$127,MATCH(Data!J3045,Rate_Chart!$A$1:$A$127,0),MATCH(Data!K3045,Rate_Chart!$A$1:$AK$1,0))</f>
        <v>47.461399999999998</v>
      </c>
      <c r="O3045" s="57">
        <f t="shared" si="593"/>
        <v>616.9982</v>
      </c>
      <c r="P3045" s="58">
        <f t="shared" si="594"/>
        <v>411.51502890173413</v>
      </c>
      <c r="Q3045" s="58">
        <f t="shared" si="595"/>
        <v>274.34335260115608</v>
      </c>
      <c r="R3045" s="66">
        <f t="shared" si="596"/>
        <v>10.797468500000001</v>
      </c>
      <c r="S3045" s="64">
        <f t="shared" si="597"/>
        <v>48.75</v>
      </c>
      <c r="T3045" s="66">
        <f t="shared" si="598"/>
        <v>676.54566850000003</v>
      </c>
      <c r="U3045" s="68">
        <f t="shared" si="599"/>
        <v>52.041974500000002</v>
      </c>
      <c r="V3045" s="68">
        <f t="shared" si="600"/>
        <v>451.23099277456657</v>
      </c>
      <c r="W3045" s="68">
        <f t="shared" si="601"/>
        <v>300.82066184971103</v>
      </c>
    </row>
    <row r="3046" spans="1:23" x14ac:dyDescent="0.25">
      <c r="A3046" s="1" t="s">
        <v>887</v>
      </c>
      <c r="B3046" s="1" t="s">
        <v>395</v>
      </c>
      <c r="C3046" s="1" t="s">
        <v>589</v>
      </c>
      <c r="D3046" s="1" t="s">
        <v>591</v>
      </c>
      <c r="E3046" s="1" t="s">
        <v>364</v>
      </c>
      <c r="F3046" s="62" t="str">
        <f t="shared" si="590"/>
        <v>64517</v>
      </c>
      <c r="G3046" s="255">
        <v>10620049</v>
      </c>
      <c r="H3046" s="1" t="s">
        <v>386</v>
      </c>
      <c r="I3046" s="61">
        <v>30</v>
      </c>
      <c r="J3046" s="61">
        <v>3</v>
      </c>
      <c r="K3046" s="61">
        <v>8</v>
      </c>
      <c r="L3046" s="69">
        <f t="shared" si="591"/>
        <v>0.9</v>
      </c>
      <c r="M3046" s="69">
        <f t="shared" si="592"/>
        <v>2.4</v>
      </c>
      <c r="N3046" s="56">
        <f>INDEX(Rate_Chart!$A$1:$AK$127,MATCH(Data!J3046,Rate_Chart!$A$1:$A$127,0),MATCH(Data!K3046,Rate_Chart!$A$1:$AK$1,0))</f>
        <v>34.751112000000006</v>
      </c>
      <c r="O3046" s="57">
        <f t="shared" si="593"/>
        <v>1042.5333600000001</v>
      </c>
      <c r="P3046" s="58">
        <f t="shared" si="594"/>
        <v>417.01334400000002</v>
      </c>
      <c r="Q3046" s="58">
        <f t="shared" si="595"/>
        <v>278.00889599999999</v>
      </c>
      <c r="R3046" s="66">
        <f t="shared" si="596"/>
        <v>18.244333800000003</v>
      </c>
      <c r="S3046" s="64">
        <f t="shared" si="597"/>
        <v>112.5</v>
      </c>
      <c r="T3046" s="66">
        <f t="shared" si="598"/>
        <v>1173.2776938000002</v>
      </c>
      <c r="U3046" s="68">
        <f t="shared" si="599"/>
        <v>39.109256460000005</v>
      </c>
      <c r="V3046" s="68">
        <f t="shared" si="600"/>
        <v>469.31107752000003</v>
      </c>
      <c r="W3046" s="68">
        <f t="shared" si="601"/>
        <v>312.87405168000004</v>
      </c>
    </row>
    <row r="3047" spans="1:23" x14ac:dyDescent="0.25">
      <c r="A3047" s="1" t="s">
        <v>888</v>
      </c>
      <c r="B3047" s="1" t="s">
        <v>394</v>
      </c>
      <c r="C3047" s="1" t="s">
        <v>589</v>
      </c>
      <c r="D3047" s="1" t="s">
        <v>591</v>
      </c>
      <c r="E3047" s="1" t="s">
        <v>364</v>
      </c>
      <c r="F3047" s="62" t="str">
        <f t="shared" si="590"/>
        <v>64517</v>
      </c>
      <c r="G3047" s="255">
        <v>10620049</v>
      </c>
      <c r="H3047" s="1" t="s">
        <v>385</v>
      </c>
      <c r="I3047" s="61">
        <v>20</v>
      </c>
      <c r="J3047" s="61">
        <v>6.3</v>
      </c>
      <c r="K3047" s="61">
        <v>8.6</v>
      </c>
      <c r="L3047" s="69">
        <f t="shared" si="591"/>
        <v>1.26</v>
      </c>
      <c r="M3047" s="69">
        <f t="shared" si="592"/>
        <v>1.72</v>
      </c>
      <c r="N3047" s="56">
        <f>INDEX(Rate_Chart!$A$1:$AK$127,MATCH(Data!J3047,Rate_Chart!$A$1:$A$127,0),MATCH(Data!K3047,Rate_Chart!$A$1:$AK$1,0))</f>
        <v>51.552899999999994</v>
      </c>
      <c r="O3047" s="57">
        <f t="shared" si="593"/>
        <v>1031.058</v>
      </c>
      <c r="P3047" s="58">
        <f t="shared" si="594"/>
        <v>428.41745152354571</v>
      </c>
      <c r="Q3047" s="58">
        <f t="shared" si="595"/>
        <v>285.61163434903045</v>
      </c>
      <c r="R3047" s="66">
        <f t="shared" si="596"/>
        <v>18.043515000000003</v>
      </c>
      <c r="S3047" s="64">
        <f t="shared" si="597"/>
        <v>75</v>
      </c>
      <c r="T3047" s="66">
        <f t="shared" si="598"/>
        <v>1124.1015150000001</v>
      </c>
      <c r="U3047" s="68">
        <f t="shared" si="599"/>
        <v>56.205075750000006</v>
      </c>
      <c r="V3047" s="68">
        <f t="shared" si="600"/>
        <v>467.07819182825494</v>
      </c>
      <c r="W3047" s="68">
        <f t="shared" si="601"/>
        <v>311.38546121883661</v>
      </c>
    </row>
    <row r="3048" spans="1:23" x14ac:dyDescent="0.25">
      <c r="A3048" s="1" t="s">
        <v>888</v>
      </c>
      <c r="B3048" s="1" t="s">
        <v>394</v>
      </c>
      <c r="C3048" s="1" t="s">
        <v>589</v>
      </c>
      <c r="D3048" s="1" t="s">
        <v>591</v>
      </c>
      <c r="E3048" s="1" t="s">
        <v>364</v>
      </c>
      <c r="F3048" s="62" t="str">
        <f t="shared" si="590"/>
        <v>64517</v>
      </c>
      <c r="G3048" s="255">
        <v>10620049</v>
      </c>
      <c r="H3048" s="1" t="s">
        <v>386</v>
      </c>
      <c r="I3048" s="61">
        <v>29</v>
      </c>
      <c r="J3048" s="61">
        <v>3</v>
      </c>
      <c r="K3048" s="61">
        <v>8</v>
      </c>
      <c r="L3048" s="69">
        <f t="shared" si="591"/>
        <v>0.87</v>
      </c>
      <c r="M3048" s="69">
        <f t="shared" si="592"/>
        <v>2.3199999999999998</v>
      </c>
      <c r="N3048" s="56">
        <f>INDEX(Rate_Chart!$A$1:$AK$127,MATCH(Data!J3048,Rate_Chart!$A$1:$A$127,0),MATCH(Data!K3048,Rate_Chart!$A$1:$AK$1,0))</f>
        <v>34.751112000000006</v>
      </c>
      <c r="O3048" s="57">
        <f t="shared" si="593"/>
        <v>1007.7822480000002</v>
      </c>
      <c r="P3048" s="58">
        <f t="shared" si="594"/>
        <v>417.01334400000002</v>
      </c>
      <c r="Q3048" s="58">
        <f t="shared" si="595"/>
        <v>278.00889599999999</v>
      </c>
      <c r="R3048" s="66">
        <f t="shared" si="596"/>
        <v>17.636189340000005</v>
      </c>
      <c r="S3048" s="64">
        <f t="shared" si="597"/>
        <v>108.75</v>
      </c>
      <c r="T3048" s="66">
        <f t="shared" si="598"/>
        <v>1134.1684373400003</v>
      </c>
      <c r="U3048" s="68">
        <f t="shared" si="599"/>
        <v>39.109256460000012</v>
      </c>
      <c r="V3048" s="68">
        <f t="shared" si="600"/>
        <v>469.31107752000008</v>
      </c>
      <c r="W3048" s="68">
        <f t="shared" si="601"/>
        <v>312.87405168000004</v>
      </c>
    </row>
    <row r="3049" spans="1:23" x14ac:dyDescent="0.25">
      <c r="A3049" s="1" t="s">
        <v>888</v>
      </c>
      <c r="B3049" s="1" t="s">
        <v>395</v>
      </c>
      <c r="C3049" s="1" t="s">
        <v>589</v>
      </c>
      <c r="D3049" s="1" t="s">
        <v>591</v>
      </c>
      <c r="E3049" s="1" t="s">
        <v>364</v>
      </c>
      <c r="F3049" s="62" t="str">
        <f t="shared" si="590"/>
        <v>64517</v>
      </c>
      <c r="G3049" s="255">
        <v>10620049</v>
      </c>
      <c r="H3049" s="1" t="s">
        <v>385</v>
      </c>
      <c r="I3049" s="61">
        <v>15</v>
      </c>
      <c r="J3049" s="61">
        <v>6.3</v>
      </c>
      <c r="K3049" s="61">
        <v>8.8000000000000007</v>
      </c>
      <c r="L3049" s="69">
        <f t="shared" si="591"/>
        <v>0.94499999999999995</v>
      </c>
      <c r="M3049" s="69">
        <f t="shared" si="592"/>
        <v>1.32</v>
      </c>
      <c r="N3049" s="56">
        <f>INDEX(Rate_Chart!$A$1:$AK$127,MATCH(Data!J3049,Rate_Chart!$A$1:$A$127,0),MATCH(Data!K3049,Rate_Chart!$A$1:$AK$1,0))</f>
        <v>52.078949999999999</v>
      </c>
      <c r="O3049" s="57">
        <f t="shared" si="593"/>
        <v>781.18425000000002</v>
      </c>
      <c r="P3049" s="58">
        <f t="shared" si="594"/>
        <v>428.04616438356163</v>
      </c>
      <c r="Q3049" s="58">
        <f t="shared" si="595"/>
        <v>285.36410958904111</v>
      </c>
      <c r="R3049" s="66">
        <f t="shared" si="596"/>
        <v>13.670724375000002</v>
      </c>
      <c r="S3049" s="64">
        <f t="shared" si="597"/>
        <v>56.25</v>
      </c>
      <c r="T3049" s="66">
        <f t="shared" si="598"/>
        <v>851.10497437499998</v>
      </c>
      <c r="U3049" s="68">
        <f t="shared" si="599"/>
        <v>56.740331624999996</v>
      </c>
      <c r="V3049" s="68">
        <f t="shared" si="600"/>
        <v>466.35889006849311</v>
      </c>
      <c r="W3049" s="68">
        <f t="shared" si="601"/>
        <v>310.90592671232872</v>
      </c>
    </row>
    <row r="3050" spans="1:23" x14ac:dyDescent="0.25">
      <c r="A3050" s="1" t="s">
        <v>888</v>
      </c>
      <c r="B3050" s="1" t="s">
        <v>395</v>
      </c>
      <c r="C3050" s="1" t="s">
        <v>589</v>
      </c>
      <c r="D3050" s="1" t="s">
        <v>591</v>
      </c>
      <c r="E3050" s="1" t="s">
        <v>364</v>
      </c>
      <c r="F3050" s="62" t="str">
        <f t="shared" si="590"/>
        <v>64517</v>
      </c>
      <c r="G3050" s="255">
        <v>10620049</v>
      </c>
      <c r="H3050" s="1" t="s">
        <v>386</v>
      </c>
      <c r="I3050" s="61">
        <v>28</v>
      </c>
      <c r="J3050" s="61">
        <v>3</v>
      </c>
      <c r="K3050" s="61">
        <v>8</v>
      </c>
      <c r="L3050" s="69">
        <f t="shared" si="591"/>
        <v>0.84</v>
      </c>
      <c r="M3050" s="69">
        <f t="shared" si="592"/>
        <v>2.2400000000000002</v>
      </c>
      <c r="N3050" s="56">
        <f>INDEX(Rate_Chart!$A$1:$AK$127,MATCH(Data!J3050,Rate_Chart!$A$1:$A$127,0),MATCH(Data!K3050,Rate_Chart!$A$1:$AK$1,0))</f>
        <v>34.751112000000006</v>
      </c>
      <c r="O3050" s="57">
        <f t="shared" si="593"/>
        <v>973.03113600000017</v>
      </c>
      <c r="P3050" s="58">
        <f t="shared" si="594"/>
        <v>417.01334400000002</v>
      </c>
      <c r="Q3050" s="58">
        <f t="shared" si="595"/>
        <v>278.00889599999999</v>
      </c>
      <c r="R3050" s="66">
        <f t="shared" si="596"/>
        <v>17.028044880000003</v>
      </c>
      <c r="S3050" s="64">
        <f t="shared" si="597"/>
        <v>105</v>
      </c>
      <c r="T3050" s="66">
        <f t="shared" si="598"/>
        <v>1095.0591808800002</v>
      </c>
      <c r="U3050" s="68">
        <f t="shared" si="599"/>
        <v>39.109256460000005</v>
      </c>
      <c r="V3050" s="68">
        <f t="shared" si="600"/>
        <v>469.31107752000003</v>
      </c>
      <c r="W3050" s="68">
        <f t="shared" si="601"/>
        <v>312.87405168000004</v>
      </c>
    </row>
    <row r="3051" spans="1:23" x14ac:dyDescent="0.25">
      <c r="A3051" s="1" t="s">
        <v>919</v>
      </c>
      <c r="B3051" s="1" t="s">
        <v>394</v>
      </c>
      <c r="C3051" s="1" t="s">
        <v>589</v>
      </c>
      <c r="D3051" s="1" t="s">
        <v>591</v>
      </c>
      <c r="E3051" s="1" t="s">
        <v>364</v>
      </c>
      <c r="F3051" s="62" t="str">
        <f t="shared" si="590"/>
        <v>64517</v>
      </c>
      <c r="G3051" s="255">
        <v>10620049</v>
      </c>
      <c r="H3051" s="1" t="s">
        <v>385</v>
      </c>
      <c r="I3051" s="61">
        <v>26</v>
      </c>
      <c r="J3051" s="61">
        <v>6</v>
      </c>
      <c r="K3051" s="61">
        <v>8.6</v>
      </c>
      <c r="L3051" s="69">
        <f t="shared" si="591"/>
        <v>1.56</v>
      </c>
      <c r="M3051" s="69">
        <f t="shared" si="592"/>
        <v>2.2359999999999998</v>
      </c>
      <c r="N3051" s="56">
        <f>INDEX(Rate_Chart!$A$1:$AK$127,MATCH(Data!J3051,Rate_Chart!$A$1:$A$127,0),MATCH(Data!K3051,Rate_Chart!$A$1:$AK$1,0))</f>
        <v>49.097999999999999</v>
      </c>
      <c r="O3051" s="57">
        <f t="shared" si="593"/>
        <v>1276.548</v>
      </c>
      <c r="P3051" s="58">
        <f t="shared" si="594"/>
        <v>418.44886363636368</v>
      </c>
      <c r="Q3051" s="58">
        <f t="shared" si="595"/>
        <v>278.96590909090912</v>
      </c>
      <c r="R3051" s="66">
        <f t="shared" si="596"/>
        <v>22.339590000000001</v>
      </c>
      <c r="S3051" s="64">
        <f t="shared" si="597"/>
        <v>97.5</v>
      </c>
      <c r="T3051" s="66">
        <f t="shared" si="598"/>
        <v>1396.38759</v>
      </c>
      <c r="U3051" s="68">
        <f t="shared" si="599"/>
        <v>53.707215000000005</v>
      </c>
      <c r="V3051" s="68">
        <f t="shared" si="600"/>
        <v>457.73194602272736</v>
      </c>
      <c r="W3051" s="68">
        <f t="shared" si="601"/>
        <v>305.15463068181822</v>
      </c>
    </row>
    <row r="3052" spans="1:23" x14ac:dyDescent="0.25">
      <c r="A3052" s="1" t="s">
        <v>919</v>
      </c>
      <c r="B3052" s="1" t="s">
        <v>394</v>
      </c>
      <c r="C3052" s="1" t="s">
        <v>589</v>
      </c>
      <c r="D3052" s="1" t="s">
        <v>591</v>
      </c>
      <c r="E3052" s="1" t="s">
        <v>364</v>
      </c>
      <c r="F3052" s="62" t="str">
        <f t="shared" si="590"/>
        <v>64517</v>
      </c>
      <c r="G3052" s="255">
        <v>10620049</v>
      </c>
      <c r="H3052" s="1" t="s">
        <v>386</v>
      </c>
      <c r="I3052" s="61">
        <v>32</v>
      </c>
      <c r="J3052" s="61">
        <v>3</v>
      </c>
      <c r="K3052" s="61">
        <v>8</v>
      </c>
      <c r="L3052" s="69">
        <f t="shared" si="591"/>
        <v>0.96</v>
      </c>
      <c r="M3052" s="69">
        <f t="shared" si="592"/>
        <v>2.56</v>
      </c>
      <c r="N3052" s="56">
        <f>INDEX(Rate_Chart!$A$1:$AK$127,MATCH(Data!J3052,Rate_Chart!$A$1:$A$127,0),MATCH(Data!K3052,Rate_Chart!$A$1:$AK$1,0))</f>
        <v>34.751112000000006</v>
      </c>
      <c r="O3052" s="57">
        <f t="shared" si="593"/>
        <v>1112.0355840000002</v>
      </c>
      <c r="P3052" s="58">
        <f t="shared" si="594"/>
        <v>417.01334400000002</v>
      </c>
      <c r="Q3052" s="58">
        <f t="shared" si="595"/>
        <v>278.00889599999999</v>
      </c>
      <c r="R3052" s="66">
        <f t="shared" si="596"/>
        <v>19.460622720000007</v>
      </c>
      <c r="S3052" s="64">
        <f t="shared" si="597"/>
        <v>120</v>
      </c>
      <c r="T3052" s="66">
        <f t="shared" si="598"/>
        <v>1251.4962067200001</v>
      </c>
      <c r="U3052" s="68">
        <f t="shared" si="599"/>
        <v>39.109256460000005</v>
      </c>
      <c r="V3052" s="68">
        <f t="shared" si="600"/>
        <v>469.31107752000003</v>
      </c>
      <c r="W3052" s="68">
        <f t="shared" si="601"/>
        <v>312.87405168000004</v>
      </c>
    </row>
    <row r="3053" spans="1:23" x14ac:dyDescent="0.25">
      <c r="A3053" s="1" t="s">
        <v>919</v>
      </c>
      <c r="B3053" s="1" t="s">
        <v>395</v>
      </c>
      <c r="C3053" s="1" t="s">
        <v>589</v>
      </c>
      <c r="D3053" s="1" t="s">
        <v>591</v>
      </c>
      <c r="E3053" s="1" t="s">
        <v>364</v>
      </c>
      <c r="F3053" s="62" t="str">
        <f t="shared" si="590"/>
        <v>64517</v>
      </c>
      <c r="G3053" s="255">
        <v>10620049</v>
      </c>
      <c r="H3053" s="1" t="s">
        <v>385</v>
      </c>
      <c r="I3053" s="61">
        <v>17</v>
      </c>
      <c r="J3053" s="61">
        <v>6</v>
      </c>
      <c r="K3053" s="61">
        <v>8.6</v>
      </c>
      <c r="L3053" s="69">
        <f t="shared" si="591"/>
        <v>1.02</v>
      </c>
      <c r="M3053" s="69">
        <f t="shared" si="592"/>
        <v>1.462</v>
      </c>
      <c r="N3053" s="56">
        <f>INDEX(Rate_Chart!$A$1:$AK$127,MATCH(Data!J3053,Rate_Chart!$A$1:$A$127,0),MATCH(Data!K3053,Rate_Chart!$A$1:$AK$1,0))</f>
        <v>49.097999999999999</v>
      </c>
      <c r="O3053" s="57">
        <f t="shared" si="593"/>
        <v>834.66599999999994</v>
      </c>
      <c r="P3053" s="58">
        <f t="shared" si="594"/>
        <v>418.44886363636368</v>
      </c>
      <c r="Q3053" s="58">
        <f t="shared" si="595"/>
        <v>278.96590909090912</v>
      </c>
      <c r="R3053" s="66">
        <f t="shared" si="596"/>
        <v>14.606655</v>
      </c>
      <c r="S3053" s="64">
        <f t="shared" si="597"/>
        <v>63.75</v>
      </c>
      <c r="T3053" s="66">
        <f t="shared" si="598"/>
        <v>913.02265499999999</v>
      </c>
      <c r="U3053" s="68">
        <f t="shared" si="599"/>
        <v>53.707214999999998</v>
      </c>
      <c r="V3053" s="68">
        <f t="shared" si="600"/>
        <v>457.7319460227273</v>
      </c>
      <c r="W3053" s="68">
        <f t="shared" si="601"/>
        <v>305.15463068181822</v>
      </c>
    </row>
    <row r="3054" spans="1:23" x14ac:dyDescent="0.25">
      <c r="A3054" s="1" t="s">
        <v>919</v>
      </c>
      <c r="B3054" s="1" t="s">
        <v>395</v>
      </c>
      <c r="C3054" s="1" t="s">
        <v>589</v>
      </c>
      <c r="D3054" s="1" t="s">
        <v>591</v>
      </c>
      <c r="E3054" s="1" t="s">
        <v>364</v>
      </c>
      <c r="F3054" s="62" t="str">
        <f t="shared" si="590"/>
        <v>64517</v>
      </c>
      <c r="G3054" s="255">
        <v>10620049</v>
      </c>
      <c r="H3054" s="1" t="s">
        <v>386</v>
      </c>
      <c r="I3054" s="61">
        <v>26</v>
      </c>
      <c r="J3054" s="61">
        <v>3</v>
      </c>
      <c r="K3054" s="61">
        <v>8</v>
      </c>
      <c r="L3054" s="69">
        <f t="shared" si="591"/>
        <v>0.78</v>
      </c>
      <c r="M3054" s="69">
        <f t="shared" si="592"/>
        <v>2.08</v>
      </c>
      <c r="N3054" s="56">
        <f>INDEX(Rate_Chart!$A$1:$AK$127,MATCH(Data!J3054,Rate_Chart!$A$1:$A$127,0),MATCH(Data!K3054,Rate_Chart!$A$1:$AK$1,0))</f>
        <v>34.751112000000006</v>
      </c>
      <c r="O3054" s="57">
        <f t="shared" si="593"/>
        <v>903.52891200000022</v>
      </c>
      <c r="P3054" s="58">
        <f t="shared" si="594"/>
        <v>417.01334400000002</v>
      </c>
      <c r="Q3054" s="58">
        <f t="shared" si="595"/>
        <v>278.00889599999999</v>
      </c>
      <c r="R3054" s="66">
        <f t="shared" si="596"/>
        <v>15.811755960000005</v>
      </c>
      <c r="S3054" s="64">
        <f t="shared" si="597"/>
        <v>97.5</v>
      </c>
      <c r="T3054" s="66">
        <f t="shared" si="598"/>
        <v>1016.8406679600002</v>
      </c>
      <c r="U3054" s="68">
        <f t="shared" si="599"/>
        <v>39.109256460000012</v>
      </c>
      <c r="V3054" s="68">
        <f t="shared" si="600"/>
        <v>469.31107752000008</v>
      </c>
      <c r="W3054" s="68">
        <f t="shared" si="601"/>
        <v>312.87405168000004</v>
      </c>
    </row>
    <row r="3055" spans="1:23" x14ac:dyDescent="0.25">
      <c r="A3055" s="1" t="s">
        <v>920</v>
      </c>
      <c r="B3055" s="1" t="s">
        <v>394</v>
      </c>
      <c r="C3055" s="1" t="s">
        <v>589</v>
      </c>
      <c r="D3055" s="1" t="s">
        <v>591</v>
      </c>
      <c r="E3055" s="1" t="s">
        <v>364</v>
      </c>
      <c r="F3055" s="62" t="str">
        <f t="shared" si="590"/>
        <v>64517</v>
      </c>
      <c r="G3055" s="255">
        <v>10620049</v>
      </c>
      <c r="H3055" s="1" t="s">
        <v>385</v>
      </c>
      <c r="I3055" s="61">
        <v>16</v>
      </c>
      <c r="J3055" s="61">
        <v>6</v>
      </c>
      <c r="K3055" s="61">
        <v>8.6</v>
      </c>
      <c r="L3055" s="69">
        <f t="shared" si="591"/>
        <v>0.96</v>
      </c>
      <c r="M3055" s="69">
        <f t="shared" si="592"/>
        <v>1.3759999999999999</v>
      </c>
      <c r="N3055" s="56">
        <f>INDEX(Rate_Chart!$A$1:$AK$127,MATCH(Data!J3055,Rate_Chart!$A$1:$A$127,0),MATCH(Data!K3055,Rate_Chart!$A$1:$AK$1,0))</f>
        <v>49.097999999999999</v>
      </c>
      <c r="O3055" s="57">
        <f t="shared" si="593"/>
        <v>785.56799999999998</v>
      </c>
      <c r="P3055" s="58">
        <f t="shared" si="594"/>
        <v>418.44886363636368</v>
      </c>
      <c r="Q3055" s="58">
        <f t="shared" si="595"/>
        <v>278.96590909090912</v>
      </c>
      <c r="R3055" s="66">
        <f t="shared" si="596"/>
        <v>13.747440000000001</v>
      </c>
      <c r="S3055" s="64">
        <f t="shared" si="597"/>
        <v>60</v>
      </c>
      <c r="T3055" s="66">
        <f t="shared" si="598"/>
        <v>859.31543999999997</v>
      </c>
      <c r="U3055" s="68">
        <f t="shared" si="599"/>
        <v>53.707214999999998</v>
      </c>
      <c r="V3055" s="68">
        <f t="shared" si="600"/>
        <v>457.7319460227273</v>
      </c>
      <c r="W3055" s="68">
        <f t="shared" si="601"/>
        <v>305.15463068181822</v>
      </c>
    </row>
    <row r="3056" spans="1:23" x14ac:dyDescent="0.25">
      <c r="A3056" s="1" t="s">
        <v>920</v>
      </c>
      <c r="B3056" s="1" t="s">
        <v>394</v>
      </c>
      <c r="C3056" s="1" t="s">
        <v>589</v>
      </c>
      <c r="D3056" s="1" t="s">
        <v>591</v>
      </c>
      <c r="E3056" s="1" t="s">
        <v>364</v>
      </c>
      <c r="F3056" s="62" t="str">
        <f t="shared" si="590"/>
        <v>64517</v>
      </c>
      <c r="G3056" s="255">
        <v>10620049</v>
      </c>
      <c r="H3056" s="1" t="s">
        <v>386</v>
      </c>
      <c r="I3056" s="61">
        <v>39</v>
      </c>
      <c r="J3056" s="61">
        <v>3.2</v>
      </c>
      <c r="K3056" s="61">
        <v>8</v>
      </c>
      <c r="L3056" s="69">
        <f t="shared" si="591"/>
        <v>1.2480000000000002</v>
      </c>
      <c r="M3056" s="69">
        <f t="shared" si="592"/>
        <v>3.12</v>
      </c>
      <c r="N3056" s="56">
        <f>INDEX(Rate_Chart!$A$1:$AK$127,MATCH(Data!J3056,Rate_Chart!$A$1:$A$127,0),MATCH(Data!K3056,Rate_Chart!$A$1:$AK$1,0))</f>
        <v>35.585112000000002</v>
      </c>
      <c r="O3056" s="57">
        <f t="shared" si="593"/>
        <v>1387.8193680000002</v>
      </c>
      <c r="P3056" s="58">
        <f t="shared" si="594"/>
        <v>417.01303124999998</v>
      </c>
      <c r="Q3056" s="58">
        <f t="shared" si="595"/>
        <v>278.00868750000001</v>
      </c>
      <c r="R3056" s="66">
        <f t="shared" si="596"/>
        <v>24.286838940000006</v>
      </c>
      <c r="S3056" s="64">
        <f t="shared" si="597"/>
        <v>146.25</v>
      </c>
      <c r="T3056" s="66">
        <f t="shared" si="598"/>
        <v>1558.3562069400002</v>
      </c>
      <c r="U3056" s="68">
        <f t="shared" si="599"/>
        <v>39.957851460000008</v>
      </c>
      <c r="V3056" s="68">
        <f t="shared" si="600"/>
        <v>468.25607179687501</v>
      </c>
      <c r="W3056" s="68">
        <f t="shared" si="601"/>
        <v>312.17071453124998</v>
      </c>
    </row>
    <row r="3057" spans="1:23" x14ac:dyDescent="0.25">
      <c r="A3057" s="1" t="s">
        <v>920</v>
      </c>
      <c r="B3057" s="1" t="s">
        <v>395</v>
      </c>
      <c r="C3057" s="1" t="s">
        <v>589</v>
      </c>
      <c r="D3057" s="1" t="s">
        <v>591</v>
      </c>
      <c r="E3057" s="1" t="s">
        <v>364</v>
      </c>
      <c r="F3057" s="62" t="str">
        <f t="shared" si="590"/>
        <v>64517</v>
      </c>
      <c r="G3057" s="255">
        <v>10620049</v>
      </c>
      <c r="H3057" s="1" t="s">
        <v>385</v>
      </c>
      <c r="I3057" s="61">
        <v>5</v>
      </c>
      <c r="J3057" s="61">
        <v>6</v>
      </c>
      <c r="K3057" s="61">
        <v>8.6</v>
      </c>
      <c r="L3057" s="69">
        <f t="shared" si="591"/>
        <v>0.3</v>
      </c>
      <c r="M3057" s="69">
        <f t="shared" si="592"/>
        <v>0.43</v>
      </c>
      <c r="N3057" s="56">
        <f>INDEX(Rate_Chart!$A$1:$AK$127,MATCH(Data!J3057,Rate_Chart!$A$1:$A$127,0),MATCH(Data!K3057,Rate_Chart!$A$1:$AK$1,0))</f>
        <v>49.097999999999999</v>
      </c>
      <c r="O3057" s="57">
        <f t="shared" si="593"/>
        <v>245.49</v>
      </c>
      <c r="P3057" s="58">
        <f t="shared" si="594"/>
        <v>418.44886363636368</v>
      </c>
      <c r="Q3057" s="58">
        <f t="shared" si="595"/>
        <v>278.96590909090912</v>
      </c>
      <c r="R3057" s="66">
        <f t="shared" si="596"/>
        <v>4.296075000000001</v>
      </c>
      <c r="S3057" s="64">
        <f t="shared" si="597"/>
        <v>18.75</v>
      </c>
      <c r="T3057" s="66">
        <f t="shared" si="598"/>
        <v>268.53607499999998</v>
      </c>
      <c r="U3057" s="68">
        <f t="shared" si="599"/>
        <v>53.707214999999998</v>
      </c>
      <c r="V3057" s="68">
        <f t="shared" si="600"/>
        <v>457.7319460227273</v>
      </c>
      <c r="W3057" s="68">
        <f t="shared" si="601"/>
        <v>305.15463068181822</v>
      </c>
    </row>
    <row r="3058" spans="1:23" x14ac:dyDescent="0.25">
      <c r="A3058" s="1" t="s">
        <v>920</v>
      </c>
      <c r="B3058" s="1" t="s">
        <v>395</v>
      </c>
      <c r="C3058" s="1" t="s">
        <v>589</v>
      </c>
      <c r="D3058" s="1" t="s">
        <v>591</v>
      </c>
      <c r="E3058" s="1" t="s">
        <v>364</v>
      </c>
      <c r="F3058" s="62" t="str">
        <f t="shared" si="590"/>
        <v>64517</v>
      </c>
      <c r="G3058" s="255">
        <v>10620049</v>
      </c>
      <c r="H3058" s="1" t="s">
        <v>386</v>
      </c>
      <c r="I3058" s="61">
        <v>34</v>
      </c>
      <c r="J3058" s="61">
        <v>3.1</v>
      </c>
      <c r="K3058" s="61">
        <v>8.1</v>
      </c>
      <c r="L3058" s="69">
        <f t="shared" si="591"/>
        <v>1.054</v>
      </c>
      <c r="M3058" s="69">
        <f t="shared" si="592"/>
        <v>2.7539999999999996</v>
      </c>
      <c r="N3058" s="56">
        <f>INDEX(Rate_Chart!$A$1:$AK$127,MATCH(Data!J3058,Rate_Chart!$A$1:$A$127,0),MATCH(Data!K3058,Rate_Chart!$A$1:$AK$1,0))</f>
        <v>35.446125899999998</v>
      </c>
      <c r="O3058" s="57">
        <f t="shared" si="593"/>
        <v>1205.1682805999999</v>
      </c>
      <c r="P3058" s="58">
        <f t="shared" si="594"/>
        <v>417.01324588235298</v>
      </c>
      <c r="Q3058" s="58">
        <f t="shared" si="595"/>
        <v>278.0088305882353</v>
      </c>
      <c r="R3058" s="66">
        <f t="shared" si="596"/>
        <v>21.0904449105</v>
      </c>
      <c r="S3058" s="64">
        <f t="shared" si="597"/>
        <v>127.5</v>
      </c>
      <c r="T3058" s="66">
        <f t="shared" si="598"/>
        <v>1353.7587255105</v>
      </c>
      <c r="U3058" s="68">
        <f t="shared" si="599"/>
        <v>39.816433103249999</v>
      </c>
      <c r="V3058" s="68">
        <f t="shared" si="600"/>
        <v>468.42862474411766</v>
      </c>
      <c r="W3058" s="68">
        <f t="shared" si="601"/>
        <v>312.28574982941177</v>
      </c>
    </row>
    <row r="3059" spans="1:23" x14ac:dyDescent="0.25">
      <c r="A3059" s="1" t="s">
        <v>922</v>
      </c>
      <c r="B3059" s="1" t="s">
        <v>394</v>
      </c>
      <c r="C3059" s="1" t="s">
        <v>589</v>
      </c>
      <c r="D3059" s="1" t="s">
        <v>591</v>
      </c>
      <c r="E3059" s="1" t="s">
        <v>364</v>
      </c>
      <c r="F3059" s="62" t="str">
        <f t="shared" si="590"/>
        <v>64517</v>
      </c>
      <c r="G3059" s="255">
        <v>10620049</v>
      </c>
      <c r="H3059" s="1" t="s">
        <v>385</v>
      </c>
      <c r="I3059" s="61">
        <v>19</v>
      </c>
      <c r="J3059" s="61">
        <v>5.9</v>
      </c>
      <c r="K3059" s="61">
        <v>8.6</v>
      </c>
      <c r="L3059" s="69">
        <f t="shared" si="591"/>
        <v>1.121</v>
      </c>
      <c r="M3059" s="69">
        <f t="shared" si="592"/>
        <v>1.6340000000000001</v>
      </c>
      <c r="N3059" s="56">
        <f>INDEX(Rate_Chart!$A$1:$AK$127,MATCH(Data!J3059,Rate_Chart!$A$1:$A$127,0),MATCH(Data!K3059,Rate_Chart!$A$1:$AK$1,0))</f>
        <v>48.279699999999998</v>
      </c>
      <c r="O3059" s="57">
        <f t="shared" si="593"/>
        <v>917.3143</v>
      </c>
      <c r="P3059" s="58">
        <f t="shared" si="594"/>
        <v>415.01174785100284</v>
      </c>
      <c r="Q3059" s="58">
        <f t="shared" si="595"/>
        <v>276.67449856733521</v>
      </c>
      <c r="R3059" s="66">
        <f t="shared" si="596"/>
        <v>16.05300025</v>
      </c>
      <c r="S3059" s="64">
        <f t="shared" si="597"/>
        <v>71.25</v>
      </c>
      <c r="T3059" s="66">
        <f t="shared" si="598"/>
        <v>1004.61730025</v>
      </c>
      <c r="U3059" s="68">
        <f t="shared" si="599"/>
        <v>52.87459475</v>
      </c>
      <c r="V3059" s="68">
        <f t="shared" si="600"/>
        <v>454.50941045845275</v>
      </c>
      <c r="W3059" s="68">
        <f t="shared" si="601"/>
        <v>303.00627363896848</v>
      </c>
    </row>
    <row r="3060" spans="1:23" x14ac:dyDescent="0.25">
      <c r="A3060" s="1" t="s">
        <v>922</v>
      </c>
      <c r="B3060" s="1" t="s">
        <v>394</v>
      </c>
      <c r="C3060" s="1" t="s">
        <v>589</v>
      </c>
      <c r="D3060" s="1" t="s">
        <v>591</v>
      </c>
      <c r="E3060" s="1" t="s">
        <v>364</v>
      </c>
      <c r="F3060" s="62" t="str">
        <f t="shared" si="590"/>
        <v>64517</v>
      </c>
      <c r="G3060" s="255">
        <v>10620049</v>
      </c>
      <c r="H3060" s="1" t="s">
        <v>386</v>
      </c>
      <c r="I3060" s="61">
        <v>31</v>
      </c>
      <c r="J3060" s="61">
        <v>3.1</v>
      </c>
      <c r="K3060" s="61">
        <v>8</v>
      </c>
      <c r="L3060" s="69">
        <f t="shared" si="591"/>
        <v>0.96100000000000008</v>
      </c>
      <c r="M3060" s="69">
        <f t="shared" si="592"/>
        <v>2.48</v>
      </c>
      <c r="N3060" s="56">
        <f>INDEX(Rate_Chart!$A$1:$AK$127,MATCH(Data!J3060,Rate_Chart!$A$1:$A$127,0),MATCH(Data!K3060,Rate_Chart!$A$1:$AK$1,0))</f>
        <v>35.168112000000008</v>
      </c>
      <c r="O3060" s="57">
        <f t="shared" si="593"/>
        <v>1090.2114720000002</v>
      </c>
      <c r="P3060" s="58">
        <f t="shared" si="594"/>
        <v>417.01318577075102</v>
      </c>
      <c r="Q3060" s="58">
        <f t="shared" si="595"/>
        <v>278.00879051383401</v>
      </c>
      <c r="R3060" s="66">
        <f t="shared" si="596"/>
        <v>19.078700760000004</v>
      </c>
      <c r="S3060" s="64">
        <f t="shared" si="597"/>
        <v>116.25</v>
      </c>
      <c r="T3060" s="66">
        <f t="shared" si="598"/>
        <v>1225.5401727600001</v>
      </c>
      <c r="U3060" s="68">
        <f t="shared" si="599"/>
        <v>39.533553960000006</v>
      </c>
      <c r="V3060" s="68">
        <f t="shared" si="600"/>
        <v>468.77731968379447</v>
      </c>
      <c r="W3060" s="68">
        <f t="shared" si="601"/>
        <v>312.51821312252963</v>
      </c>
    </row>
    <row r="3061" spans="1:23" x14ac:dyDescent="0.25">
      <c r="A3061" s="1" t="s">
        <v>922</v>
      </c>
      <c r="B3061" s="1" t="s">
        <v>395</v>
      </c>
      <c r="C3061" s="1" t="s">
        <v>589</v>
      </c>
      <c r="D3061" s="1" t="s">
        <v>591</v>
      </c>
      <c r="E3061" s="1" t="s">
        <v>364</v>
      </c>
      <c r="F3061" s="62" t="str">
        <f t="shared" si="590"/>
        <v>64517</v>
      </c>
      <c r="G3061" s="255">
        <v>10620049</v>
      </c>
      <c r="H3061" s="1" t="s">
        <v>385</v>
      </c>
      <c r="I3061" s="61">
        <v>20</v>
      </c>
      <c r="J3061" s="61">
        <v>5.6</v>
      </c>
      <c r="K3061" s="61">
        <v>8.4</v>
      </c>
      <c r="L3061" s="69">
        <f t="shared" si="591"/>
        <v>1.1200000000000001</v>
      </c>
      <c r="M3061" s="69">
        <f t="shared" si="592"/>
        <v>1.68</v>
      </c>
      <c r="N3061" s="56">
        <f>INDEX(Rate_Chart!$A$1:$AK$127,MATCH(Data!J3061,Rate_Chart!$A$1:$A$127,0),MATCH(Data!K3061,Rate_Chart!$A$1:$AK$1,0))</f>
        <v>45.357199999999999</v>
      </c>
      <c r="O3061" s="57">
        <f t="shared" si="593"/>
        <v>907.14400000000001</v>
      </c>
      <c r="P3061" s="58">
        <f t="shared" si="594"/>
        <v>404.97500000000002</v>
      </c>
      <c r="Q3061" s="58">
        <f t="shared" si="595"/>
        <v>269.98333333333335</v>
      </c>
      <c r="R3061" s="66">
        <f t="shared" si="596"/>
        <v>15.875020000000001</v>
      </c>
      <c r="S3061" s="64">
        <f t="shared" si="597"/>
        <v>75</v>
      </c>
      <c r="T3061" s="66">
        <f t="shared" si="598"/>
        <v>998.01901999999995</v>
      </c>
      <c r="U3061" s="68">
        <f t="shared" si="599"/>
        <v>49.900950999999999</v>
      </c>
      <c r="V3061" s="68">
        <f t="shared" si="600"/>
        <v>445.54420535714291</v>
      </c>
      <c r="W3061" s="68">
        <f t="shared" si="601"/>
        <v>297.02947023809526</v>
      </c>
    </row>
    <row r="3062" spans="1:23" x14ac:dyDescent="0.25">
      <c r="A3062" s="1" t="s">
        <v>922</v>
      </c>
      <c r="B3062" s="1" t="s">
        <v>395</v>
      </c>
      <c r="C3062" s="1" t="s">
        <v>589</v>
      </c>
      <c r="D3062" s="1" t="s">
        <v>591</v>
      </c>
      <c r="E3062" s="1" t="s">
        <v>364</v>
      </c>
      <c r="F3062" s="62" t="str">
        <f t="shared" si="590"/>
        <v>64517</v>
      </c>
      <c r="G3062" s="255">
        <v>10620049</v>
      </c>
      <c r="H3062" s="1" t="s">
        <v>386</v>
      </c>
      <c r="I3062" s="61">
        <v>19</v>
      </c>
      <c r="J3062" s="61">
        <v>3</v>
      </c>
      <c r="K3062" s="61">
        <v>8</v>
      </c>
      <c r="L3062" s="69">
        <f t="shared" si="591"/>
        <v>0.56999999999999995</v>
      </c>
      <c r="M3062" s="69">
        <f t="shared" si="592"/>
        <v>1.52</v>
      </c>
      <c r="N3062" s="56">
        <f>INDEX(Rate_Chart!$A$1:$AK$127,MATCH(Data!J3062,Rate_Chart!$A$1:$A$127,0),MATCH(Data!K3062,Rate_Chart!$A$1:$AK$1,0))</f>
        <v>34.751112000000006</v>
      </c>
      <c r="O3062" s="57">
        <f t="shared" si="593"/>
        <v>660.27112800000009</v>
      </c>
      <c r="P3062" s="58">
        <f t="shared" si="594"/>
        <v>417.01334400000002</v>
      </c>
      <c r="Q3062" s="58">
        <f t="shared" si="595"/>
        <v>278.00889599999999</v>
      </c>
      <c r="R3062" s="66">
        <f t="shared" si="596"/>
        <v>11.554744740000002</v>
      </c>
      <c r="S3062" s="64">
        <f t="shared" si="597"/>
        <v>71.25</v>
      </c>
      <c r="T3062" s="66">
        <f t="shared" si="598"/>
        <v>743.07587274000014</v>
      </c>
      <c r="U3062" s="68">
        <f t="shared" si="599"/>
        <v>39.109256460000005</v>
      </c>
      <c r="V3062" s="68">
        <f t="shared" si="600"/>
        <v>469.31107752000003</v>
      </c>
      <c r="W3062" s="68">
        <f t="shared" si="601"/>
        <v>312.87405168000004</v>
      </c>
    </row>
    <row r="3063" spans="1:23" x14ac:dyDescent="0.25">
      <c r="A3063" s="1" t="s">
        <v>923</v>
      </c>
      <c r="B3063" s="1" t="s">
        <v>394</v>
      </c>
      <c r="C3063" s="1" t="s">
        <v>589</v>
      </c>
      <c r="D3063" s="1" t="s">
        <v>591</v>
      </c>
      <c r="E3063" s="1" t="s">
        <v>364</v>
      </c>
      <c r="F3063" s="62" t="str">
        <f t="shared" si="590"/>
        <v>64517</v>
      </c>
      <c r="G3063" s="255">
        <v>10620049</v>
      </c>
      <c r="H3063" s="1" t="s">
        <v>385</v>
      </c>
      <c r="I3063" s="61">
        <v>7</v>
      </c>
      <c r="J3063" s="61">
        <v>5.9</v>
      </c>
      <c r="K3063" s="61">
        <v>8.6</v>
      </c>
      <c r="L3063" s="69">
        <f t="shared" si="591"/>
        <v>0.41300000000000003</v>
      </c>
      <c r="M3063" s="69">
        <f t="shared" si="592"/>
        <v>0.60199999999999998</v>
      </c>
      <c r="N3063" s="56">
        <f>INDEX(Rate_Chart!$A$1:$AK$127,MATCH(Data!J3063,Rate_Chart!$A$1:$A$127,0),MATCH(Data!K3063,Rate_Chart!$A$1:$AK$1,0))</f>
        <v>48.279699999999998</v>
      </c>
      <c r="O3063" s="57">
        <f t="shared" si="593"/>
        <v>337.9579</v>
      </c>
      <c r="P3063" s="58">
        <f t="shared" si="594"/>
        <v>415.01174785100284</v>
      </c>
      <c r="Q3063" s="58">
        <f t="shared" si="595"/>
        <v>276.67449856733521</v>
      </c>
      <c r="R3063" s="66">
        <f t="shared" si="596"/>
        <v>5.9142632500000003</v>
      </c>
      <c r="S3063" s="64">
        <f t="shared" si="597"/>
        <v>26.25</v>
      </c>
      <c r="T3063" s="66">
        <f t="shared" si="598"/>
        <v>370.12216324999997</v>
      </c>
      <c r="U3063" s="68">
        <f t="shared" si="599"/>
        <v>52.874594749999993</v>
      </c>
      <c r="V3063" s="68">
        <f t="shared" si="600"/>
        <v>454.50941045845269</v>
      </c>
      <c r="W3063" s="68">
        <f t="shared" si="601"/>
        <v>303.00627363896848</v>
      </c>
    </row>
    <row r="3064" spans="1:23" x14ac:dyDescent="0.25">
      <c r="A3064" s="1" t="s">
        <v>923</v>
      </c>
      <c r="B3064" s="1" t="s">
        <v>394</v>
      </c>
      <c r="C3064" s="1" t="s">
        <v>589</v>
      </c>
      <c r="D3064" s="1" t="s">
        <v>591</v>
      </c>
      <c r="E3064" s="1" t="s">
        <v>364</v>
      </c>
      <c r="F3064" s="62" t="str">
        <f t="shared" si="590"/>
        <v>64517</v>
      </c>
      <c r="G3064" s="255">
        <v>10620049</v>
      </c>
      <c r="H3064" s="1" t="s">
        <v>386</v>
      </c>
      <c r="I3064" s="61">
        <v>26</v>
      </c>
      <c r="J3064" s="61">
        <v>3.2</v>
      </c>
      <c r="K3064" s="61">
        <v>8.1</v>
      </c>
      <c r="L3064" s="69">
        <f t="shared" si="591"/>
        <v>0.83200000000000007</v>
      </c>
      <c r="M3064" s="69">
        <f t="shared" si="592"/>
        <v>2.1059999999999999</v>
      </c>
      <c r="N3064" s="56">
        <f>INDEX(Rate_Chart!$A$1:$AK$127,MATCH(Data!J3064,Rate_Chart!$A$1:$A$127,0),MATCH(Data!K3064,Rate_Chart!$A$1:$AK$1,0))</f>
        <v>35.8631259</v>
      </c>
      <c r="O3064" s="57">
        <f t="shared" si="593"/>
        <v>932.4412734</v>
      </c>
      <c r="P3064" s="58">
        <f t="shared" si="594"/>
        <v>417.01309186046512</v>
      </c>
      <c r="Q3064" s="58">
        <f t="shared" si="595"/>
        <v>278.00872790697673</v>
      </c>
      <c r="R3064" s="66">
        <f t="shared" si="596"/>
        <v>16.3177222845</v>
      </c>
      <c r="S3064" s="64">
        <f t="shared" si="597"/>
        <v>97.5</v>
      </c>
      <c r="T3064" s="66">
        <f t="shared" si="598"/>
        <v>1046.2589956845</v>
      </c>
      <c r="U3064" s="68">
        <f t="shared" si="599"/>
        <v>40.24073060325</v>
      </c>
      <c r="V3064" s="68">
        <f t="shared" si="600"/>
        <v>467.91547213081401</v>
      </c>
      <c r="W3064" s="68">
        <f t="shared" si="601"/>
        <v>311.94364808720934</v>
      </c>
    </row>
    <row r="3065" spans="1:23" x14ac:dyDescent="0.25">
      <c r="A3065" s="1" t="s">
        <v>923</v>
      </c>
      <c r="B3065" s="1" t="s">
        <v>395</v>
      </c>
      <c r="C3065" s="1" t="s">
        <v>589</v>
      </c>
      <c r="D3065" s="1" t="s">
        <v>591</v>
      </c>
      <c r="E3065" s="1" t="s">
        <v>364</v>
      </c>
      <c r="F3065" s="62" t="str">
        <f t="shared" si="590"/>
        <v>64517</v>
      </c>
      <c r="G3065" s="255">
        <v>10620049</v>
      </c>
      <c r="H3065" s="1" t="s">
        <v>385</v>
      </c>
      <c r="I3065" s="61">
        <v>12</v>
      </c>
      <c r="J3065" s="61">
        <v>6.5</v>
      </c>
      <c r="K3065" s="61">
        <v>8.6</v>
      </c>
      <c r="L3065" s="69">
        <f t="shared" si="591"/>
        <v>0.78</v>
      </c>
      <c r="M3065" s="69">
        <f t="shared" si="592"/>
        <v>1.0319999999999998</v>
      </c>
      <c r="N3065" s="56">
        <f>INDEX(Rate_Chart!$A$1:$AK$127,MATCH(Data!J3065,Rate_Chart!$A$1:$A$127,0),MATCH(Data!K3065,Rate_Chart!$A$1:$AK$1,0))</f>
        <v>53.189499999999995</v>
      </c>
      <c r="O3065" s="57">
        <f t="shared" si="593"/>
        <v>638.27399999999989</v>
      </c>
      <c r="P3065" s="58">
        <f t="shared" si="594"/>
        <v>434.79155313351498</v>
      </c>
      <c r="Q3065" s="58">
        <f t="shared" si="595"/>
        <v>289.86103542234332</v>
      </c>
      <c r="R3065" s="66">
        <f t="shared" si="596"/>
        <v>11.169794999999999</v>
      </c>
      <c r="S3065" s="64">
        <f t="shared" si="597"/>
        <v>45</v>
      </c>
      <c r="T3065" s="66">
        <f t="shared" si="598"/>
        <v>694.44379499999991</v>
      </c>
      <c r="U3065" s="68">
        <f t="shared" si="599"/>
        <v>57.870316249999995</v>
      </c>
      <c r="V3065" s="68">
        <f t="shared" si="600"/>
        <v>473.05435626702996</v>
      </c>
      <c r="W3065" s="68">
        <f t="shared" si="601"/>
        <v>315.36957084468662</v>
      </c>
    </row>
    <row r="3066" spans="1:23" x14ac:dyDescent="0.25">
      <c r="A3066" s="1" t="s">
        <v>923</v>
      </c>
      <c r="B3066" s="1" t="s">
        <v>395</v>
      </c>
      <c r="C3066" s="1" t="s">
        <v>589</v>
      </c>
      <c r="D3066" s="1" t="s">
        <v>591</v>
      </c>
      <c r="E3066" s="1" t="s">
        <v>364</v>
      </c>
      <c r="F3066" s="62" t="str">
        <f t="shared" si="590"/>
        <v>64517</v>
      </c>
      <c r="G3066" s="255">
        <v>10620049</v>
      </c>
      <c r="H3066" s="1" t="s">
        <v>386</v>
      </c>
      <c r="I3066" s="61">
        <v>30</v>
      </c>
      <c r="J3066" s="61">
        <v>3</v>
      </c>
      <c r="K3066" s="61">
        <v>8</v>
      </c>
      <c r="L3066" s="69">
        <f t="shared" si="591"/>
        <v>0.9</v>
      </c>
      <c r="M3066" s="69">
        <f t="shared" si="592"/>
        <v>2.4</v>
      </c>
      <c r="N3066" s="56">
        <f>INDEX(Rate_Chart!$A$1:$AK$127,MATCH(Data!J3066,Rate_Chart!$A$1:$A$127,0),MATCH(Data!K3066,Rate_Chart!$A$1:$AK$1,0))</f>
        <v>34.751112000000006</v>
      </c>
      <c r="O3066" s="57">
        <f t="shared" si="593"/>
        <v>1042.5333600000001</v>
      </c>
      <c r="P3066" s="58">
        <f t="shared" si="594"/>
        <v>417.01334400000002</v>
      </c>
      <c r="Q3066" s="58">
        <f t="shared" si="595"/>
        <v>278.00889599999999</v>
      </c>
      <c r="R3066" s="66">
        <f t="shared" si="596"/>
        <v>18.244333800000003</v>
      </c>
      <c r="S3066" s="64">
        <f t="shared" si="597"/>
        <v>112.5</v>
      </c>
      <c r="T3066" s="66">
        <f t="shared" si="598"/>
        <v>1173.2776938000002</v>
      </c>
      <c r="U3066" s="68">
        <f t="shared" si="599"/>
        <v>39.109256460000005</v>
      </c>
      <c r="V3066" s="68">
        <f t="shared" si="600"/>
        <v>469.31107752000003</v>
      </c>
      <c r="W3066" s="68">
        <f t="shared" si="601"/>
        <v>312.87405168000004</v>
      </c>
    </row>
    <row r="3067" spans="1:23" x14ac:dyDescent="0.25">
      <c r="A3067" s="1" t="s">
        <v>924</v>
      </c>
      <c r="B3067" s="1" t="s">
        <v>394</v>
      </c>
      <c r="C3067" s="1" t="s">
        <v>589</v>
      </c>
      <c r="D3067" s="1" t="s">
        <v>591</v>
      </c>
      <c r="E3067" s="1" t="s">
        <v>364</v>
      </c>
      <c r="F3067" s="62" t="str">
        <f t="shared" si="590"/>
        <v>64517</v>
      </c>
      <c r="G3067" s="255">
        <v>10620049</v>
      </c>
      <c r="H3067" s="1" t="s">
        <v>385</v>
      </c>
      <c r="I3067" s="61">
        <v>20</v>
      </c>
      <c r="J3067" s="61">
        <v>5.9</v>
      </c>
      <c r="K3067" s="61">
        <v>8.6</v>
      </c>
      <c r="L3067" s="69">
        <f t="shared" si="591"/>
        <v>1.18</v>
      </c>
      <c r="M3067" s="69">
        <f t="shared" si="592"/>
        <v>1.72</v>
      </c>
      <c r="N3067" s="56">
        <f>INDEX(Rate_Chart!$A$1:$AK$127,MATCH(Data!J3067,Rate_Chart!$A$1:$A$127,0),MATCH(Data!K3067,Rate_Chart!$A$1:$AK$1,0))</f>
        <v>48.279699999999998</v>
      </c>
      <c r="O3067" s="57">
        <f t="shared" si="593"/>
        <v>965.59399999999994</v>
      </c>
      <c r="P3067" s="58">
        <f t="shared" si="594"/>
        <v>415.01174785100284</v>
      </c>
      <c r="Q3067" s="58">
        <f t="shared" si="595"/>
        <v>276.67449856733521</v>
      </c>
      <c r="R3067" s="66">
        <f t="shared" si="596"/>
        <v>16.897895000000002</v>
      </c>
      <c r="S3067" s="64">
        <f t="shared" si="597"/>
        <v>75</v>
      </c>
      <c r="T3067" s="66">
        <f t="shared" si="598"/>
        <v>1057.4918949999999</v>
      </c>
      <c r="U3067" s="68">
        <f t="shared" si="599"/>
        <v>52.874594749999993</v>
      </c>
      <c r="V3067" s="68">
        <f t="shared" si="600"/>
        <v>454.50941045845269</v>
      </c>
      <c r="W3067" s="68">
        <f t="shared" si="601"/>
        <v>303.00627363896848</v>
      </c>
    </row>
    <row r="3068" spans="1:23" x14ac:dyDescent="0.25">
      <c r="A3068" s="1" t="s">
        <v>924</v>
      </c>
      <c r="B3068" s="1" t="s">
        <v>394</v>
      </c>
      <c r="C3068" s="1" t="s">
        <v>589</v>
      </c>
      <c r="D3068" s="1" t="s">
        <v>591</v>
      </c>
      <c r="E3068" s="1" t="s">
        <v>364</v>
      </c>
      <c r="F3068" s="62" t="str">
        <f t="shared" si="590"/>
        <v>64517</v>
      </c>
      <c r="G3068" s="255">
        <v>10620049</v>
      </c>
      <c r="H3068" s="1" t="s">
        <v>386</v>
      </c>
      <c r="I3068" s="61">
        <v>37</v>
      </c>
      <c r="J3068" s="61">
        <v>3</v>
      </c>
      <c r="K3068" s="61">
        <v>8</v>
      </c>
      <c r="L3068" s="69">
        <f t="shared" si="591"/>
        <v>1.1100000000000001</v>
      </c>
      <c r="M3068" s="69">
        <f t="shared" si="592"/>
        <v>2.96</v>
      </c>
      <c r="N3068" s="56">
        <f>INDEX(Rate_Chart!$A$1:$AK$127,MATCH(Data!J3068,Rate_Chart!$A$1:$A$127,0),MATCH(Data!K3068,Rate_Chart!$A$1:$AK$1,0))</f>
        <v>34.751112000000006</v>
      </c>
      <c r="O3068" s="57">
        <f t="shared" si="593"/>
        <v>1285.7911440000003</v>
      </c>
      <c r="P3068" s="58">
        <f t="shared" si="594"/>
        <v>417.01334400000002</v>
      </c>
      <c r="Q3068" s="58">
        <f t="shared" si="595"/>
        <v>278.00889599999999</v>
      </c>
      <c r="R3068" s="66">
        <f t="shared" si="596"/>
        <v>22.501345020000006</v>
      </c>
      <c r="S3068" s="64">
        <f t="shared" si="597"/>
        <v>138.75</v>
      </c>
      <c r="T3068" s="66">
        <f t="shared" si="598"/>
        <v>1447.0424890200002</v>
      </c>
      <c r="U3068" s="68">
        <f t="shared" si="599"/>
        <v>39.109256460000005</v>
      </c>
      <c r="V3068" s="68">
        <f t="shared" si="600"/>
        <v>469.31107752000003</v>
      </c>
      <c r="W3068" s="68">
        <f t="shared" si="601"/>
        <v>312.87405168000004</v>
      </c>
    </row>
    <row r="3069" spans="1:23" x14ac:dyDescent="0.25">
      <c r="A3069" s="1" t="s">
        <v>924</v>
      </c>
      <c r="B3069" s="1" t="s">
        <v>395</v>
      </c>
      <c r="C3069" s="1" t="s">
        <v>589</v>
      </c>
      <c r="D3069" s="1" t="s">
        <v>591</v>
      </c>
      <c r="E3069" s="1" t="s">
        <v>364</v>
      </c>
      <c r="F3069" s="62" t="str">
        <f t="shared" si="590"/>
        <v>64517</v>
      </c>
      <c r="G3069" s="255">
        <v>10620049</v>
      </c>
      <c r="H3069" s="1" t="s">
        <v>385</v>
      </c>
      <c r="I3069" s="61">
        <v>12</v>
      </c>
      <c r="J3069" s="61">
        <v>6.7</v>
      </c>
      <c r="K3069" s="61">
        <v>8.8000000000000007</v>
      </c>
      <c r="L3069" s="69">
        <f t="shared" si="591"/>
        <v>0.80400000000000005</v>
      </c>
      <c r="M3069" s="69">
        <f t="shared" si="592"/>
        <v>1.056</v>
      </c>
      <c r="N3069" s="56">
        <f>INDEX(Rate_Chart!$A$1:$AK$127,MATCH(Data!J3069,Rate_Chart!$A$1:$A$127,0),MATCH(Data!K3069,Rate_Chart!$A$1:$AK$1,0))</f>
        <v>55.385550000000002</v>
      </c>
      <c r="O3069" s="57">
        <f t="shared" si="593"/>
        <v>664.62660000000005</v>
      </c>
      <c r="P3069" s="58">
        <f t="shared" si="594"/>
        <v>440.73381962864721</v>
      </c>
      <c r="Q3069" s="58">
        <f t="shared" si="595"/>
        <v>293.82254641909816</v>
      </c>
      <c r="R3069" s="66">
        <f t="shared" si="596"/>
        <v>11.630965500000002</v>
      </c>
      <c r="S3069" s="64">
        <f t="shared" si="597"/>
        <v>45</v>
      </c>
      <c r="T3069" s="66">
        <f t="shared" si="598"/>
        <v>721.25756550000006</v>
      </c>
      <c r="U3069" s="68">
        <f t="shared" si="599"/>
        <v>60.104797125000005</v>
      </c>
      <c r="V3069" s="68">
        <f t="shared" si="600"/>
        <v>478.28751027851456</v>
      </c>
      <c r="W3069" s="68">
        <f t="shared" si="601"/>
        <v>318.85834018567635</v>
      </c>
    </row>
    <row r="3070" spans="1:23" x14ac:dyDescent="0.25">
      <c r="A3070" s="1" t="s">
        <v>924</v>
      </c>
      <c r="B3070" s="1" t="s">
        <v>395</v>
      </c>
      <c r="C3070" s="1" t="s">
        <v>589</v>
      </c>
      <c r="D3070" s="1" t="s">
        <v>591</v>
      </c>
      <c r="E3070" s="1" t="s">
        <v>364</v>
      </c>
      <c r="F3070" s="62" t="str">
        <f t="shared" si="590"/>
        <v>64517</v>
      </c>
      <c r="G3070" s="255">
        <v>10620049</v>
      </c>
      <c r="H3070" s="1" t="s">
        <v>386</v>
      </c>
      <c r="I3070" s="61">
        <v>35</v>
      </c>
      <c r="J3070" s="61">
        <v>3</v>
      </c>
      <c r="K3070" s="61">
        <v>8</v>
      </c>
      <c r="L3070" s="69">
        <f t="shared" si="591"/>
        <v>1.05</v>
      </c>
      <c r="M3070" s="69">
        <f t="shared" si="592"/>
        <v>2.8</v>
      </c>
      <c r="N3070" s="56">
        <f>INDEX(Rate_Chart!$A$1:$AK$127,MATCH(Data!J3070,Rate_Chart!$A$1:$A$127,0),MATCH(Data!K3070,Rate_Chart!$A$1:$AK$1,0))</f>
        <v>34.751112000000006</v>
      </c>
      <c r="O3070" s="57">
        <f t="shared" si="593"/>
        <v>1216.2889200000002</v>
      </c>
      <c r="P3070" s="58">
        <f t="shared" si="594"/>
        <v>417.01334400000002</v>
      </c>
      <c r="Q3070" s="58">
        <f t="shared" si="595"/>
        <v>278.00889599999999</v>
      </c>
      <c r="R3070" s="66">
        <f t="shared" si="596"/>
        <v>21.285056100000006</v>
      </c>
      <c r="S3070" s="64">
        <f t="shared" si="597"/>
        <v>131.25</v>
      </c>
      <c r="T3070" s="66">
        <f t="shared" si="598"/>
        <v>1368.8239761000002</v>
      </c>
      <c r="U3070" s="68">
        <f t="shared" si="599"/>
        <v>39.109256460000005</v>
      </c>
      <c r="V3070" s="68">
        <f t="shared" si="600"/>
        <v>469.31107752000003</v>
      </c>
      <c r="W3070" s="68">
        <f t="shared" si="601"/>
        <v>312.87405168000004</v>
      </c>
    </row>
    <row r="3071" spans="1:23" x14ac:dyDescent="0.25">
      <c r="A3071" s="1" t="s">
        <v>921</v>
      </c>
      <c r="B3071" s="1" t="s">
        <v>394</v>
      </c>
      <c r="C3071" s="1" t="s">
        <v>589</v>
      </c>
      <c r="D3071" s="1" t="s">
        <v>593</v>
      </c>
      <c r="E3071" s="1" t="s">
        <v>365</v>
      </c>
      <c r="F3071" s="62" t="str">
        <f t="shared" si="590"/>
        <v>64522</v>
      </c>
      <c r="G3071" s="255">
        <v>10620016</v>
      </c>
      <c r="H3071" s="1" t="s">
        <v>385</v>
      </c>
      <c r="I3071" s="61">
        <v>9</v>
      </c>
      <c r="J3071" s="61">
        <v>7.2</v>
      </c>
      <c r="K3071" s="61">
        <v>8.8000000000000007</v>
      </c>
      <c r="L3071" s="69">
        <f t="shared" si="591"/>
        <v>0.64800000000000002</v>
      </c>
      <c r="M3071" s="69">
        <f t="shared" si="592"/>
        <v>0.79200000000000004</v>
      </c>
      <c r="N3071" s="56">
        <f>INDEX(Rate_Chart!$A$1:$AK$127,MATCH(Data!J3071,Rate_Chart!$A$1:$A$127,0),MATCH(Data!K3071,Rate_Chart!$A$1:$AK$1,0))</f>
        <v>59.518800000000006</v>
      </c>
      <c r="O3071" s="57">
        <f t="shared" si="593"/>
        <v>535.66920000000005</v>
      </c>
      <c r="P3071" s="58">
        <f t="shared" si="594"/>
        <v>455.50102040816324</v>
      </c>
      <c r="Q3071" s="58">
        <f t="shared" si="595"/>
        <v>303.66734693877549</v>
      </c>
      <c r="R3071" s="66">
        <f t="shared" si="596"/>
        <v>9.3742110000000025</v>
      </c>
      <c r="S3071" s="64">
        <f t="shared" si="597"/>
        <v>33.75</v>
      </c>
      <c r="T3071" s="66">
        <f t="shared" si="598"/>
        <v>578.79341100000011</v>
      </c>
      <c r="U3071" s="68">
        <f t="shared" si="599"/>
        <v>64.310379000000012</v>
      </c>
      <c r="V3071" s="68">
        <f t="shared" si="600"/>
        <v>492.17126785714288</v>
      </c>
      <c r="W3071" s="68">
        <f t="shared" si="601"/>
        <v>328.11417857142857</v>
      </c>
    </row>
    <row r="3072" spans="1:23" x14ac:dyDescent="0.25">
      <c r="A3072" s="1" t="s">
        <v>921</v>
      </c>
      <c r="B3072" s="1" t="s">
        <v>395</v>
      </c>
      <c r="C3072" s="1" t="s">
        <v>589</v>
      </c>
      <c r="D3072" s="1" t="s">
        <v>593</v>
      </c>
      <c r="E3072" s="1" t="s">
        <v>365</v>
      </c>
      <c r="F3072" s="62" t="str">
        <f t="shared" si="590"/>
        <v>64522</v>
      </c>
      <c r="G3072" s="255">
        <v>10620016</v>
      </c>
      <c r="H3072" s="1" t="s">
        <v>385</v>
      </c>
      <c r="I3072" s="61">
        <v>13</v>
      </c>
      <c r="J3072" s="61">
        <v>5.6</v>
      </c>
      <c r="K3072" s="61">
        <v>8.4</v>
      </c>
      <c r="L3072" s="69">
        <f t="shared" si="591"/>
        <v>0.72799999999999998</v>
      </c>
      <c r="M3072" s="69">
        <f t="shared" si="592"/>
        <v>1.0920000000000001</v>
      </c>
      <c r="N3072" s="56">
        <f>INDEX(Rate_Chart!$A$1:$AK$127,MATCH(Data!J3072,Rate_Chart!$A$1:$A$127,0),MATCH(Data!K3072,Rate_Chart!$A$1:$AK$1,0))</f>
        <v>45.357199999999999</v>
      </c>
      <c r="O3072" s="57">
        <f t="shared" si="593"/>
        <v>589.64359999999999</v>
      </c>
      <c r="P3072" s="58">
        <f t="shared" si="594"/>
        <v>404.97500000000002</v>
      </c>
      <c r="Q3072" s="58">
        <f t="shared" si="595"/>
        <v>269.98333333333335</v>
      </c>
      <c r="R3072" s="66">
        <f t="shared" si="596"/>
        <v>10.318763000000001</v>
      </c>
      <c r="S3072" s="64">
        <f t="shared" si="597"/>
        <v>48.75</v>
      </c>
      <c r="T3072" s="66">
        <f t="shared" si="598"/>
        <v>648.71236299999998</v>
      </c>
      <c r="U3072" s="68">
        <f t="shared" si="599"/>
        <v>49.900950999999999</v>
      </c>
      <c r="V3072" s="68">
        <f t="shared" si="600"/>
        <v>445.54420535714291</v>
      </c>
      <c r="W3072" s="68">
        <f t="shared" si="601"/>
        <v>297.02947023809526</v>
      </c>
    </row>
    <row r="3073" spans="1:23" x14ac:dyDescent="0.25">
      <c r="A3073" s="1" t="s">
        <v>921</v>
      </c>
      <c r="B3073" s="1" t="s">
        <v>395</v>
      </c>
      <c r="C3073" s="1" t="s">
        <v>589</v>
      </c>
      <c r="D3073" s="1" t="s">
        <v>593</v>
      </c>
      <c r="E3073" s="1" t="s">
        <v>365</v>
      </c>
      <c r="F3073" s="62" t="str">
        <f t="shared" si="590"/>
        <v>64522</v>
      </c>
      <c r="G3073" s="255">
        <v>10620016</v>
      </c>
      <c r="H3073" s="1" t="s">
        <v>386</v>
      </c>
      <c r="I3073" s="61">
        <v>9</v>
      </c>
      <c r="J3073" s="61">
        <v>3.2</v>
      </c>
      <c r="K3073" s="61">
        <v>8.1</v>
      </c>
      <c r="L3073" s="69">
        <f t="shared" si="591"/>
        <v>0.28800000000000003</v>
      </c>
      <c r="M3073" s="69">
        <f t="shared" si="592"/>
        <v>0.72899999999999987</v>
      </c>
      <c r="N3073" s="56">
        <f>INDEX(Rate_Chart!$A$1:$AK$127,MATCH(Data!J3073,Rate_Chart!$A$1:$A$127,0),MATCH(Data!K3073,Rate_Chart!$A$1:$AK$1,0))</f>
        <v>35.8631259</v>
      </c>
      <c r="O3073" s="57">
        <f t="shared" si="593"/>
        <v>322.7681331</v>
      </c>
      <c r="P3073" s="58">
        <f t="shared" si="594"/>
        <v>417.01309186046512</v>
      </c>
      <c r="Q3073" s="58">
        <f t="shared" si="595"/>
        <v>278.00872790697673</v>
      </c>
      <c r="R3073" s="66">
        <f t="shared" si="596"/>
        <v>5.6484423292500008</v>
      </c>
      <c r="S3073" s="64">
        <f t="shared" si="597"/>
        <v>33.75</v>
      </c>
      <c r="T3073" s="66">
        <f t="shared" si="598"/>
        <v>362.16657542924997</v>
      </c>
      <c r="U3073" s="68">
        <f t="shared" si="599"/>
        <v>40.24073060325</v>
      </c>
      <c r="V3073" s="68">
        <f t="shared" si="600"/>
        <v>467.91547213081401</v>
      </c>
      <c r="W3073" s="68">
        <f t="shared" si="601"/>
        <v>311.94364808720934</v>
      </c>
    </row>
    <row r="3074" spans="1:23" x14ac:dyDescent="0.25">
      <c r="A3074" s="1" t="s">
        <v>902</v>
      </c>
      <c r="B3074" s="1" t="s">
        <v>395</v>
      </c>
      <c r="C3074" s="1" t="s">
        <v>589</v>
      </c>
      <c r="D3074" s="1" t="s">
        <v>593</v>
      </c>
      <c r="E3074" s="1" t="s">
        <v>365</v>
      </c>
      <c r="F3074" s="62" t="str">
        <f t="shared" si="590"/>
        <v>64522</v>
      </c>
      <c r="G3074" s="255">
        <v>10620016</v>
      </c>
      <c r="H3074" s="1" t="s">
        <v>385</v>
      </c>
      <c r="I3074" s="61">
        <v>10</v>
      </c>
      <c r="J3074" s="61">
        <v>6</v>
      </c>
      <c r="K3074" s="61">
        <v>8.8000000000000007</v>
      </c>
      <c r="L3074" s="69">
        <f t="shared" si="591"/>
        <v>0.6</v>
      </c>
      <c r="M3074" s="69">
        <f t="shared" si="592"/>
        <v>0.88</v>
      </c>
      <c r="N3074" s="56">
        <f>INDEX(Rate_Chart!$A$1:$AK$127,MATCH(Data!J3074,Rate_Chart!$A$1:$A$127,0),MATCH(Data!K3074,Rate_Chart!$A$1:$AK$1,0))</f>
        <v>49.599000000000004</v>
      </c>
      <c r="O3074" s="57">
        <f t="shared" si="593"/>
        <v>495.99</v>
      </c>
      <c r="P3074" s="58">
        <f t="shared" si="594"/>
        <v>417.96910112359552</v>
      </c>
      <c r="Q3074" s="58">
        <f t="shared" si="595"/>
        <v>278.64606741573033</v>
      </c>
      <c r="R3074" s="66">
        <f t="shared" si="596"/>
        <v>8.679825000000001</v>
      </c>
      <c r="S3074" s="64">
        <f t="shared" si="597"/>
        <v>37.5</v>
      </c>
      <c r="T3074" s="66">
        <f t="shared" si="598"/>
        <v>542.16982500000006</v>
      </c>
      <c r="U3074" s="68">
        <f t="shared" si="599"/>
        <v>54.216982500000007</v>
      </c>
      <c r="V3074" s="68">
        <f t="shared" si="600"/>
        <v>456.8846839887641</v>
      </c>
      <c r="W3074" s="68">
        <f t="shared" si="601"/>
        <v>304.58978932584273</v>
      </c>
    </row>
    <row r="3075" spans="1:23" x14ac:dyDescent="0.25">
      <c r="A3075" s="1" t="s">
        <v>902</v>
      </c>
      <c r="B3075" s="1" t="s">
        <v>395</v>
      </c>
      <c r="C3075" s="1" t="s">
        <v>589</v>
      </c>
      <c r="D3075" s="1" t="s">
        <v>593</v>
      </c>
      <c r="E3075" s="1" t="s">
        <v>365</v>
      </c>
      <c r="F3075" s="62" t="str">
        <f t="shared" si="590"/>
        <v>64522</v>
      </c>
      <c r="G3075" s="255">
        <v>10620016</v>
      </c>
      <c r="H3075" s="1" t="s">
        <v>386</v>
      </c>
      <c r="I3075" s="61">
        <v>5</v>
      </c>
      <c r="J3075" s="61">
        <v>3.5</v>
      </c>
      <c r="K3075" s="61">
        <v>8.1</v>
      </c>
      <c r="L3075" s="69">
        <f t="shared" si="591"/>
        <v>0.17499999999999999</v>
      </c>
      <c r="M3075" s="69">
        <f t="shared" si="592"/>
        <v>0.40500000000000003</v>
      </c>
      <c r="N3075" s="56">
        <f>INDEX(Rate_Chart!$A$1:$AK$127,MATCH(Data!J3075,Rate_Chart!$A$1:$A$127,0),MATCH(Data!K3075,Rate_Chart!$A$1:$AK$1,0))</f>
        <v>37.114125900000005</v>
      </c>
      <c r="O3075" s="57">
        <f t="shared" si="593"/>
        <v>185.57062950000002</v>
      </c>
      <c r="P3075" s="58">
        <f t="shared" si="594"/>
        <v>417.01265056179784</v>
      </c>
      <c r="Q3075" s="58">
        <f t="shared" si="595"/>
        <v>278.00843370786521</v>
      </c>
      <c r="R3075" s="66">
        <f t="shared" si="596"/>
        <v>3.2474860162500008</v>
      </c>
      <c r="S3075" s="64">
        <f t="shared" si="597"/>
        <v>18.75</v>
      </c>
      <c r="T3075" s="66">
        <f t="shared" si="598"/>
        <v>207.56811551625003</v>
      </c>
      <c r="U3075" s="68">
        <f t="shared" si="599"/>
        <v>41.513623103250005</v>
      </c>
      <c r="V3075" s="68">
        <f t="shared" si="600"/>
        <v>466.44520340730344</v>
      </c>
      <c r="W3075" s="68">
        <f t="shared" si="601"/>
        <v>310.96346893820231</v>
      </c>
    </row>
    <row r="3076" spans="1:23" x14ac:dyDescent="0.25">
      <c r="A3076" s="1" t="s">
        <v>903</v>
      </c>
      <c r="B3076" s="1" t="s">
        <v>394</v>
      </c>
      <c r="C3076" s="1" t="s">
        <v>589</v>
      </c>
      <c r="D3076" s="1" t="s">
        <v>593</v>
      </c>
      <c r="E3076" s="1" t="s">
        <v>365</v>
      </c>
      <c r="F3076" s="62" t="str">
        <f t="shared" si="590"/>
        <v>64522</v>
      </c>
      <c r="G3076" s="255">
        <v>10620016</v>
      </c>
      <c r="H3076" s="1" t="s">
        <v>385</v>
      </c>
      <c r="I3076" s="61">
        <v>32</v>
      </c>
      <c r="J3076" s="61">
        <v>6.2</v>
      </c>
      <c r="K3076" s="61">
        <v>8.8000000000000007</v>
      </c>
      <c r="L3076" s="69">
        <f t="shared" si="591"/>
        <v>1.984</v>
      </c>
      <c r="M3076" s="69">
        <f t="shared" si="592"/>
        <v>2.8160000000000003</v>
      </c>
      <c r="N3076" s="56">
        <f>INDEX(Rate_Chart!$A$1:$AK$127,MATCH(Data!J3076,Rate_Chart!$A$1:$A$127,0),MATCH(Data!K3076,Rate_Chart!$A$1:$AK$1,0))</f>
        <v>51.252300000000005</v>
      </c>
      <c r="O3076" s="57">
        <f t="shared" si="593"/>
        <v>1640.0736000000002</v>
      </c>
      <c r="P3076" s="58">
        <f t="shared" si="594"/>
        <v>424.74281767955802</v>
      </c>
      <c r="Q3076" s="58">
        <f t="shared" si="595"/>
        <v>283.1618784530387</v>
      </c>
      <c r="R3076" s="66">
        <f t="shared" si="596"/>
        <v>28.701288000000005</v>
      </c>
      <c r="S3076" s="64">
        <f t="shared" si="597"/>
        <v>120</v>
      </c>
      <c r="T3076" s="66">
        <f t="shared" si="598"/>
        <v>1788.7748880000001</v>
      </c>
      <c r="U3076" s="68">
        <f t="shared" si="599"/>
        <v>55.899215250000005</v>
      </c>
      <c r="V3076" s="68">
        <f t="shared" si="600"/>
        <v>463.25316505524864</v>
      </c>
      <c r="W3076" s="68">
        <f t="shared" si="601"/>
        <v>308.83544337016576</v>
      </c>
    </row>
    <row r="3077" spans="1:23" x14ac:dyDescent="0.25">
      <c r="A3077" s="1" t="s">
        <v>903</v>
      </c>
      <c r="B3077" s="1" t="s">
        <v>394</v>
      </c>
      <c r="C3077" s="1" t="s">
        <v>589</v>
      </c>
      <c r="D3077" s="1" t="s">
        <v>593</v>
      </c>
      <c r="E3077" s="1" t="s">
        <v>365</v>
      </c>
      <c r="F3077" s="62" t="str">
        <f t="shared" ref="F3077:F3140" si="602">MID(E3077,2,5)</f>
        <v>64522</v>
      </c>
      <c r="G3077" s="255">
        <v>10620016</v>
      </c>
      <c r="H3077" s="1" t="s">
        <v>386</v>
      </c>
      <c r="I3077" s="61">
        <v>13</v>
      </c>
      <c r="J3077" s="61">
        <v>3.8</v>
      </c>
      <c r="K3077" s="61">
        <v>8.1</v>
      </c>
      <c r="L3077" s="69">
        <f t="shared" si="591"/>
        <v>0.49399999999999999</v>
      </c>
      <c r="M3077" s="69">
        <f t="shared" si="592"/>
        <v>1.0529999999999999</v>
      </c>
      <c r="N3077" s="56">
        <f>INDEX(Rate_Chart!$A$1:$AK$127,MATCH(Data!J3077,Rate_Chart!$A$1:$A$127,0),MATCH(Data!K3077,Rate_Chart!$A$1:$AK$1,0))</f>
        <v>38.365125900000002</v>
      </c>
      <c r="O3077" s="57">
        <f t="shared" si="593"/>
        <v>498.74663670000001</v>
      </c>
      <c r="P3077" s="58">
        <f t="shared" si="594"/>
        <v>417.01223804347831</v>
      </c>
      <c r="Q3077" s="58">
        <f t="shared" si="595"/>
        <v>278.00815869565218</v>
      </c>
      <c r="R3077" s="66">
        <f t="shared" si="596"/>
        <v>8.7280661422500003</v>
      </c>
      <c r="S3077" s="64">
        <f t="shared" si="597"/>
        <v>48.75</v>
      </c>
      <c r="T3077" s="66">
        <f t="shared" si="598"/>
        <v>556.22470284225005</v>
      </c>
      <c r="U3077" s="68">
        <f t="shared" si="599"/>
        <v>42.786515603250002</v>
      </c>
      <c r="V3077" s="68">
        <f t="shared" si="600"/>
        <v>465.07082177445653</v>
      </c>
      <c r="W3077" s="68">
        <f t="shared" si="601"/>
        <v>310.04721451630434</v>
      </c>
    </row>
    <row r="3078" spans="1:23" x14ac:dyDescent="0.25">
      <c r="A3078" s="1" t="s">
        <v>903</v>
      </c>
      <c r="B3078" s="1" t="s">
        <v>395</v>
      </c>
      <c r="C3078" s="1" t="s">
        <v>589</v>
      </c>
      <c r="D3078" s="1" t="s">
        <v>593</v>
      </c>
      <c r="E3078" s="1" t="s">
        <v>365</v>
      </c>
      <c r="F3078" s="62" t="str">
        <f t="shared" si="602"/>
        <v>64522</v>
      </c>
      <c r="G3078" s="255">
        <v>10620016</v>
      </c>
      <c r="H3078" s="1" t="s">
        <v>385</v>
      </c>
      <c r="I3078" s="61">
        <v>15</v>
      </c>
      <c r="J3078" s="61">
        <v>5.6</v>
      </c>
      <c r="K3078" s="61">
        <v>8.4</v>
      </c>
      <c r="L3078" s="69">
        <f t="shared" si="591"/>
        <v>0.84</v>
      </c>
      <c r="M3078" s="69">
        <f t="shared" si="592"/>
        <v>1.26</v>
      </c>
      <c r="N3078" s="56">
        <f>INDEX(Rate_Chart!$A$1:$AK$127,MATCH(Data!J3078,Rate_Chart!$A$1:$A$127,0),MATCH(Data!K3078,Rate_Chart!$A$1:$AK$1,0))</f>
        <v>45.357199999999999</v>
      </c>
      <c r="O3078" s="57">
        <f t="shared" si="593"/>
        <v>680.35799999999995</v>
      </c>
      <c r="P3078" s="58">
        <f t="shared" si="594"/>
        <v>404.97500000000002</v>
      </c>
      <c r="Q3078" s="58">
        <f t="shared" si="595"/>
        <v>269.98333333333335</v>
      </c>
      <c r="R3078" s="66">
        <f t="shared" si="596"/>
        <v>11.906264999999999</v>
      </c>
      <c r="S3078" s="64">
        <f t="shared" si="597"/>
        <v>56.25</v>
      </c>
      <c r="T3078" s="66">
        <f t="shared" si="598"/>
        <v>748.51426499999991</v>
      </c>
      <c r="U3078" s="68">
        <f t="shared" si="599"/>
        <v>49.900950999999992</v>
      </c>
      <c r="V3078" s="68">
        <f t="shared" si="600"/>
        <v>445.54420535714286</v>
      </c>
      <c r="W3078" s="68">
        <f t="shared" si="601"/>
        <v>297.02947023809526</v>
      </c>
    </row>
    <row r="3079" spans="1:23" x14ac:dyDescent="0.25">
      <c r="A3079" s="1" t="s">
        <v>903</v>
      </c>
      <c r="B3079" s="1" t="s">
        <v>395</v>
      </c>
      <c r="C3079" s="1" t="s">
        <v>589</v>
      </c>
      <c r="D3079" s="1" t="s">
        <v>593</v>
      </c>
      <c r="E3079" s="1" t="s">
        <v>365</v>
      </c>
      <c r="F3079" s="62" t="str">
        <f t="shared" si="602"/>
        <v>64522</v>
      </c>
      <c r="G3079" s="255">
        <v>10620016</v>
      </c>
      <c r="H3079" s="1" t="s">
        <v>386</v>
      </c>
      <c r="I3079" s="61">
        <v>9</v>
      </c>
      <c r="J3079" s="61">
        <v>3.2</v>
      </c>
      <c r="K3079" s="61">
        <v>8.1</v>
      </c>
      <c r="L3079" s="69">
        <f t="shared" si="591"/>
        <v>0.28800000000000003</v>
      </c>
      <c r="M3079" s="69">
        <f t="shared" si="592"/>
        <v>0.72899999999999987</v>
      </c>
      <c r="N3079" s="56">
        <f>INDEX(Rate_Chart!$A$1:$AK$127,MATCH(Data!J3079,Rate_Chart!$A$1:$A$127,0),MATCH(Data!K3079,Rate_Chart!$A$1:$AK$1,0))</f>
        <v>35.8631259</v>
      </c>
      <c r="O3079" s="57">
        <f t="shared" si="593"/>
        <v>322.7681331</v>
      </c>
      <c r="P3079" s="58">
        <f t="shared" si="594"/>
        <v>417.01309186046512</v>
      </c>
      <c r="Q3079" s="58">
        <f t="shared" si="595"/>
        <v>278.00872790697673</v>
      </c>
      <c r="R3079" s="66">
        <f t="shared" si="596"/>
        <v>5.6484423292500008</v>
      </c>
      <c r="S3079" s="64">
        <f t="shared" si="597"/>
        <v>33.75</v>
      </c>
      <c r="T3079" s="66">
        <f t="shared" si="598"/>
        <v>362.16657542924997</v>
      </c>
      <c r="U3079" s="68">
        <f t="shared" si="599"/>
        <v>40.24073060325</v>
      </c>
      <c r="V3079" s="68">
        <f t="shared" si="600"/>
        <v>467.91547213081401</v>
      </c>
      <c r="W3079" s="68">
        <f t="shared" si="601"/>
        <v>311.94364808720934</v>
      </c>
    </row>
    <row r="3080" spans="1:23" x14ac:dyDescent="0.25">
      <c r="A3080" s="1" t="s">
        <v>904</v>
      </c>
      <c r="B3080" s="1" t="s">
        <v>394</v>
      </c>
      <c r="C3080" s="1" t="s">
        <v>589</v>
      </c>
      <c r="D3080" s="1" t="s">
        <v>593</v>
      </c>
      <c r="E3080" s="1" t="s">
        <v>365</v>
      </c>
      <c r="F3080" s="62" t="str">
        <f t="shared" si="602"/>
        <v>64522</v>
      </c>
      <c r="G3080" s="255">
        <v>10620016</v>
      </c>
      <c r="H3080" s="1" t="s">
        <v>385</v>
      </c>
      <c r="I3080" s="61">
        <v>19</v>
      </c>
      <c r="J3080" s="61">
        <v>6.5</v>
      </c>
      <c r="K3080" s="61">
        <v>8.8000000000000007</v>
      </c>
      <c r="L3080" s="69">
        <f t="shared" si="591"/>
        <v>1.2350000000000001</v>
      </c>
      <c r="M3080" s="69">
        <f t="shared" si="592"/>
        <v>1.6720000000000002</v>
      </c>
      <c r="N3080" s="56">
        <f>INDEX(Rate_Chart!$A$1:$AK$127,MATCH(Data!J3080,Rate_Chart!$A$1:$A$127,0),MATCH(Data!K3080,Rate_Chart!$A$1:$AK$1,0))</f>
        <v>53.732250000000001</v>
      </c>
      <c r="O3080" s="57">
        <f t="shared" si="593"/>
        <v>1020.91275</v>
      </c>
      <c r="P3080" s="58">
        <f t="shared" si="594"/>
        <v>434.49258760107813</v>
      </c>
      <c r="Q3080" s="58">
        <f t="shared" si="595"/>
        <v>289.66172506738542</v>
      </c>
      <c r="R3080" s="66">
        <f t="shared" si="596"/>
        <v>17.865973125</v>
      </c>
      <c r="S3080" s="64">
        <f t="shared" si="597"/>
        <v>71.25</v>
      </c>
      <c r="T3080" s="66">
        <f t="shared" si="598"/>
        <v>1110.0287231249999</v>
      </c>
      <c r="U3080" s="68">
        <f t="shared" si="599"/>
        <v>58.422564375</v>
      </c>
      <c r="V3080" s="68">
        <f t="shared" si="600"/>
        <v>472.41965801886789</v>
      </c>
      <c r="W3080" s="68">
        <f t="shared" si="601"/>
        <v>314.94643867924526</v>
      </c>
    </row>
    <row r="3081" spans="1:23" x14ac:dyDescent="0.25">
      <c r="A3081" s="1" t="s">
        <v>904</v>
      </c>
      <c r="B3081" s="1" t="s">
        <v>394</v>
      </c>
      <c r="C3081" s="1" t="s">
        <v>589</v>
      </c>
      <c r="D3081" s="1" t="s">
        <v>593</v>
      </c>
      <c r="E3081" s="1" t="s">
        <v>365</v>
      </c>
      <c r="F3081" s="62" t="str">
        <f t="shared" si="602"/>
        <v>64522</v>
      </c>
      <c r="G3081" s="255">
        <v>10620016</v>
      </c>
      <c r="H3081" s="1" t="s">
        <v>386</v>
      </c>
      <c r="I3081" s="61">
        <v>14</v>
      </c>
      <c r="J3081" s="61">
        <v>4</v>
      </c>
      <c r="K3081" s="61">
        <v>8.1</v>
      </c>
      <c r="L3081" s="69">
        <f t="shared" si="591"/>
        <v>0.56000000000000005</v>
      </c>
      <c r="M3081" s="69">
        <f t="shared" si="592"/>
        <v>1.1339999999999999</v>
      </c>
      <c r="N3081" s="56">
        <f>INDEX(Rate_Chart!$A$1:$AK$127,MATCH(Data!J3081,Rate_Chart!$A$1:$A$127,0),MATCH(Data!K3081,Rate_Chart!$A$1:$AK$1,0))</f>
        <v>39.199125899999999</v>
      </c>
      <c r="O3081" s="57">
        <f t="shared" si="593"/>
        <v>548.78776259999995</v>
      </c>
      <c r="P3081" s="58">
        <f t="shared" si="594"/>
        <v>417.01197765957443</v>
      </c>
      <c r="Q3081" s="58">
        <f t="shared" si="595"/>
        <v>278.00798510638293</v>
      </c>
      <c r="R3081" s="66">
        <f t="shared" si="596"/>
        <v>9.6037858455000009</v>
      </c>
      <c r="S3081" s="64">
        <f t="shared" si="597"/>
        <v>52.5</v>
      </c>
      <c r="T3081" s="66">
        <f t="shared" si="598"/>
        <v>610.89154844549989</v>
      </c>
      <c r="U3081" s="68">
        <f t="shared" si="599"/>
        <v>43.635110603249991</v>
      </c>
      <c r="V3081" s="68">
        <f t="shared" si="600"/>
        <v>464.20330428989354</v>
      </c>
      <c r="W3081" s="68">
        <f t="shared" si="601"/>
        <v>309.46886952659571</v>
      </c>
    </row>
    <row r="3082" spans="1:23" x14ac:dyDescent="0.25">
      <c r="A3082" s="1" t="s">
        <v>904</v>
      </c>
      <c r="B3082" s="1" t="s">
        <v>395</v>
      </c>
      <c r="C3082" s="1" t="s">
        <v>589</v>
      </c>
      <c r="D3082" s="1" t="s">
        <v>593</v>
      </c>
      <c r="E3082" s="1" t="s">
        <v>365</v>
      </c>
      <c r="F3082" s="62" t="str">
        <f t="shared" si="602"/>
        <v>64522</v>
      </c>
      <c r="G3082" s="255">
        <v>10620016</v>
      </c>
      <c r="H3082" s="1" t="s">
        <v>385</v>
      </c>
      <c r="I3082" s="61">
        <v>11</v>
      </c>
      <c r="J3082" s="61">
        <v>5.6</v>
      </c>
      <c r="K3082" s="61">
        <v>8.4</v>
      </c>
      <c r="L3082" s="69">
        <f t="shared" si="591"/>
        <v>0.61599999999999999</v>
      </c>
      <c r="M3082" s="69">
        <f t="shared" si="592"/>
        <v>0.92400000000000004</v>
      </c>
      <c r="N3082" s="56">
        <f>INDEX(Rate_Chart!$A$1:$AK$127,MATCH(Data!J3082,Rate_Chart!$A$1:$A$127,0),MATCH(Data!K3082,Rate_Chart!$A$1:$AK$1,0))</f>
        <v>45.357199999999999</v>
      </c>
      <c r="O3082" s="57">
        <f t="shared" si="593"/>
        <v>498.92919999999998</v>
      </c>
      <c r="P3082" s="58">
        <f t="shared" si="594"/>
        <v>404.97500000000002</v>
      </c>
      <c r="Q3082" s="58">
        <f t="shared" si="595"/>
        <v>269.98333333333335</v>
      </c>
      <c r="R3082" s="66">
        <f t="shared" si="596"/>
        <v>8.7312609999999999</v>
      </c>
      <c r="S3082" s="64">
        <f t="shared" si="597"/>
        <v>41.25</v>
      </c>
      <c r="T3082" s="66">
        <f t="shared" si="598"/>
        <v>548.91046099999994</v>
      </c>
      <c r="U3082" s="68">
        <f t="shared" si="599"/>
        <v>49.900950999999992</v>
      </c>
      <c r="V3082" s="68">
        <f t="shared" si="600"/>
        <v>445.54420535714286</v>
      </c>
      <c r="W3082" s="68">
        <f t="shared" si="601"/>
        <v>297.02947023809526</v>
      </c>
    </row>
    <row r="3083" spans="1:23" x14ac:dyDescent="0.25">
      <c r="A3083" s="1" t="s">
        <v>904</v>
      </c>
      <c r="B3083" s="1" t="s">
        <v>395</v>
      </c>
      <c r="C3083" s="1" t="s">
        <v>589</v>
      </c>
      <c r="D3083" s="1" t="s">
        <v>593</v>
      </c>
      <c r="E3083" s="1" t="s">
        <v>365</v>
      </c>
      <c r="F3083" s="62" t="str">
        <f t="shared" si="602"/>
        <v>64522</v>
      </c>
      <c r="G3083" s="255">
        <v>10620016</v>
      </c>
      <c r="H3083" s="1" t="s">
        <v>386</v>
      </c>
      <c r="I3083" s="61">
        <v>7</v>
      </c>
      <c r="J3083" s="61">
        <v>3.1</v>
      </c>
      <c r="K3083" s="61">
        <v>8</v>
      </c>
      <c r="L3083" s="69">
        <f t="shared" si="591"/>
        <v>0.217</v>
      </c>
      <c r="M3083" s="69">
        <f t="shared" si="592"/>
        <v>0.56000000000000005</v>
      </c>
      <c r="N3083" s="56">
        <f>INDEX(Rate_Chart!$A$1:$AK$127,MATCH(Data!J3083,Rate_Chart!$A$1:$A$127,0),MATCH(Data!K3083,Rate_Chart!$A$1:$AK$1,0))</f>
        <v>35.168112000000008</v>
      </c>
      <c r="O3083" s="57">
        <f t="shared" si="593"/>
        <v>246.17678400000005</v>
      </c>
      <c r="P3083" s="58">
        <f t="shared" si="594"/>
        <v>417.01318577075102</v>
      </c>
      <c r="Q3083" s="58">
        <f t="shared" si="595"/>
        <v>278.00879051383401</v>
      </c>
      <c r="R3083" s="66">
        <f t="shared" si="596"/>
        <v>4.3080937200000013</v>
      </c>
      <c r="S3083" s="64">
        <f t="shared" si="597"/>
        <v>26.25</v>
      </c>
      <c r="T3083" s="66">
        <f t="shared" si="598"/>
        <v>276.73487772000004</v>
      </c>
      <c r="U3083" s="68">
        <f t="shared" si="599"/>
        <v>39.533553960000006</v>
      </c>
      <c r="V3083" s="68">
        <f t="shared" si="600"/>
        <v>468.77731968379447</v>
      </c>
      <c r="W3083" s="68">
        <f t="shared" si="601"/>
        <v>312.51821312252963</v>
      </c>
    </row>
    <row r="3084" spans="1:23" x14ac:dyDescent="0.25">
      <c r="A3084" s="1" t="s">
        <v>905</v>
      </c>
      <c r="B3084" s="1" t="s">
        <v>394</v>
      </c>
      <c r="C3084" s="1" t="s">
        <v>589</v>
      </c>
      <c r="D3084" s="1" t="s">
        <v>593</v>
      </c>
      <c r="E3084" s="1" t="s">
        <v>365</v>
      </c>
      <c r="F3084" s="62" t="str">
        <f t="shared" si="602"/>
        <v>64522</v>
      </c>
      <c r="G3084" s="255">
        <v>10620016</v>
      </c>
      <c r="H3084" s="1" t="s">
        <v>385</v>
      </c>
      <c r="I3084" s="61">
        <v>32</v>
      </c>
      <c r="J3084" s="61">
        <v>6.3</v>
      </c>
      <c r="K3084" s="61">
        <v>8.8000000000000007</v>
      </c>
      <c r="L3084" s="69">
        <f t="shared" si="591"/>
        <v>2.016</v>
      </c>
      <c r="M3084" s="69">
        <f t="shared" si="592"/>
        <v>2.8160000000000003</v>
      </c>
      <c r="N3084" s="56">
        <f>INDEX(Rate_Chart!$A$1:$AK$127,MATCH(Data!J3084,Rate_Chart!$A$1:$A$127,0),MATCH(Data!K3084,Rate_Chart!$A$1:$AK$1,0))</f>
        <v>52.078949999999999</v>
      </c>
      <c r="O3084" s="57">
        <f t="shared" si="593"/>
        <v>1666.5264</v>
      </c>
      <c r="P3084" s="58">
        <f t="shared" si="594"/>
        <v>428.04616438356163</v>
      </c>
      <c r="Q3084" s="58">
        <f t="shared" si="595"/>
        <v>285.36410958904111</v>
      </c>
      <c r="R3084" s="66">
        <f t="shared" si="596"/>
        <v>29.164212000000003</v>
      </c>
      <c r="S3084" s="64">
        <f t="shared" si="597"/>
        <v>120</v>
      </c>
      <c r="T3084" s="66">
        <f t="shared" si="598"/>
        <v>1815.6906119999999</v>
      </c>
      <c r="U3084" s="68">
        <f t="shared" si="599"/>
        <v>56.740331624999996</v>
      </c>
      <c r="V3084" s="68">
        <f t="shared" si="600"/>
        <v>466.35889006849311</v>
      </c>
      <c r="W3084" s="68">
        <f t="shared" si="601"/>
        <v>310.90592671232872</v>
      </c>
    </row>
    <row r="3085" spans="1:23" x14ac:dyDescent="0.25">
      <c r="A3085" s="1" t="s">
        <v>905</v>
      </c>
      <c r="B3085" s="1" t="s">
        <v>394</v>
      </c>
      <c r="C3085" s="1" t="s">
        <v>589</v>
      </c>
      <c r="D3085" s="1" t="s">
        <v>593</v>
      </c>
      <c r="E3085" s="1" t="s">
        <v>365</v>
      </c>
      <c r="F3085" s="62" t="str">
        <f t="shared" si="602"/>
        <v>64522</v>
      </c>
      <c r="G3085" s="255">
        <v>10620016</v>
      </c>
      <c r="H3085" s="1" t="s">
        <v>386</v>
      </c>
      <c r="I3085" s="61">
        <v>13</v>
      </c>
      <c r="J3085" s="61">
        <v>3.7</v>
      </c>
      <c r="K3085" s="61">
        <v>8.1</v>
      </c>
      <c r="L3085" s="69">
        <f t="shared" si="591"/>
        <v>0.48100000000000004</v>
      </c>
      <c r="M3085" s="69">
        <f t="shared" si="592"/>
        <v>1.0529999999999999</v>
      </c>
      <c r="N3085" s="56">
        <f>INDEX(Rate_Chart!$A$1:$AK$127,MATCH(Data!J3085,Rate_Chart!$A$1:$A$127,0),MATCH(Data!K3085,Rate_Chart!$A$1:$AK$1,0))</f>
        <v>37.948125900000008</v>
      </c>
      <c r="O3085" s="57">
        <f t="shared" si="593"/>
        <v>493.32563670000013</v>
      </c>
      <c r="P3085" s="58">
        <f t="shared" si="594"/>
        <v>417.01237252747262</v>
      </c>
      <c r="Q3085" s="58">
        <f t="shared" si="595"/>
        <v>278.00824835164843</v>
      </c>
      <c r="R3085" s="66">
        <f t="shared" si="596"/>
        <v>8.6331986422500027</v>
      </c>
      <c r="S3085" s="64">
        <f t="shared" si="597"/>
        <v>48.75</v>
      </c>
      <c r="T3085" s="66">
        <f t="shared" si="598"/>
        <v>550.70883534225015</v>
      </c>
      <c r="U3085" s="68">
        <f t="shared" si="599"/>
        <v>42.362218103250015</v>
      </c>
      <c r="V3085" s="68">
        <f t="shared" si="600"/>
        <v>465.51888025549471</v>
      </c>
      <c r="W3085" s="68">
        <f t="shared" si="601"/>
        <v>310.3459201703298</v>
      </c>
    </row>
    <row r="3086" spans="1:23" x14ac:dyDescent="0.25">
      <c r="A3086" s="1" t="s">
        <v>905</v>
      </c>
      <c r="B3086" s="1" t="s">
        <v>395</v>
      </c>
      <c r="C3086" s="1" t="s">
        <v>589</v>
      </c>
      <c r="D3086" s="1" t="s">
        <v>593</v>
      </c>
      <c r="E3086" s="1" t="s">
        <v>365</v>
      </c>
      <c r="F3086" s="62" t="str">
        <f t="shared" si="602"/>
        <v>64522</v>
      </c>
      <c r="G3086" s="255">
        <v>10620016</v>
      </c>
      <c r="H3086" s="1" t="s">
        <v>385</v>
      </c>
      <c r="I3086" s="61">
        <v>16</v>
      </c>
      <c r="J3086" s="61">
        <v>5.7</v>
      </c>
      <c r="K3086" s="61">
        <v>8.5</v>
      </c>
      <c r="L3086" s="69">
        <f t="shared" si="591"/>
        <v>0.91200000000000003</v>
      </c>
      <c r="M3086" s="69">
        <f t="shared" si="592"/>
        <v>1.36</v>
      </c>
      <c r="N3086" s="56">
        <f>INDEX(Rate_Chart!$A$1:$AK$127,MATCH(Data!J3086,Rate_Chart!$A$1:$A$127,0),MATCH(Data!K3086,Rate_Chart!$A$1:$AK$1,0))</f>
        <v>46.167149999999999</v>
      </c>
      <c r="O3086" s="57">
        <f t="shared" si="593"/>
        <v>738.67439999999999</v>
      </c>
      <c r="P3086" s="58">
        <f t="shared" si="594"/>
        <v>406.16260997067451</v>
      </c>
      <c r="Q3086" s="58">
        <f t="shared" si="595"/>
        <v>270.77507331378303</v>
      </c>
      <c r="R3086" s="66">
        <f t="shared" si="596"/>
        <v>12.926802</v>
      </c>
      <c r="S3086" s="64">
        <f t="shared" si="597"/>
        <v>60</v>
      </c>
      <c r="T3086" s="66">
        <f t="shared" si="598"/>
        <v>811.60120199999994</v>
      </c>
      <c r="U3086" s="68">
        <f t="shared" si="599"/>
        <v>50.725075124999996</v>
      </c>
      <c r="V3086" s="68">
        <f t="shared" si="600"/>
        <v>446.2616579912023</v>
      </c>
      <c r="W3086" s="68">
        <f t="shared" si="601"/>
        <v>297.50777199413488</v>
      </c>
    </row>
    <row r="3087" spans="1:23" x14ac:dyDescent="0.25">
      <c r="A3087" s="1" t="s">
        <v>905</v>
      </c>
      <c r="B3087" s="1" t="s">
        <v>395</v>
      </c>
      <c r="C3087" s="1" t="s">
        <v>589</v>
      </c>
      <c r="D3087" s="1" t="s">
        <v>593</v>
      </c>
      <c r="E3087" s="1" t="s">
        <v>365</v>
      </c>
      <c r="F3087" s="62" t="str">
        <f t="shared" si="602"/>
        <v>64522</v>
      </c>
      <c r="G3087" s="255">
        <v>10620016</v>
      </c>
      <c r="H3087" s="1" t="s">
        <v>386</v>
      </c>
      <c r="I3087" s="61">
        <v>8</v>
      </c>
      <c r="J3087" s="61">
        <v>3</v>
      </c>
      <c r="K3087" s="61">
        <v>8</v>
      </c>
      <c r="L3087" s="69">
        <f t="shared" ref="L3087:L3150" si="603">J3087*I3087/100</f>
        <v>0.24</v>
      </c>
      <c r="M3087" s="69">
        <f t="shared" ref="M3087:M3150" si="604">K3087*I3087/100</f>
        <v>0.64</v>
      </c>
      <c r="N3087" s="56">
        <f>INDEX(Rate_Chart!$A$1:$AK$127,MATCH(Data!J3087,Rate_Chart!$A$1:$A$127,0),MATCH(Data!K3087,Rate_Chart!$A$1:$AK$1,0))</f>
        <v>34.751112000000006</v>
      </c>
      <c r="O3087" s="57">
        <f t="shared" ref="O3087:O3150" si="605">N3087*I3087</f>
        <v>278.00889600000005</v>
      </c>
      <c r="P3087" s="58">
        <f t="shared" ref="P3087:P3150" si="606">N3087/(J3087%+K3087%*2/3)</f>
        <v>417.01334400000002</v>
      </c>
      <c r="Q3087" s="58">
        <f t="shared" ref="Q3087:Q3150" si="607">P3087*2/3</f>
        <v>278.00889599999999</v>
      </c>
      <c r="R3087" s="66">
        <f t="shared" ref="R3087:R3150" si="608">O3087*1.75%</f>
        <v>4.8651556800000018</v>
      </c>
      <c r="S3087" s="64">
        <f t="shared" ref="S3087:S3150" si="609">I3087*3.75</f>
        <v>30</v>
      </c>
      <c r="T3087" s="66">
        <f t="shared" ref="T3087:T3150" si="610">R3087+S3087+O3087</f>
        <v>312.87405168000004</v>
      </c>
      <c r="U3087" s="68">
        <f t="shared" ref="U3087:U3150" si="611">T3087/I3087</f>
        <v>39.109256460000005</v>
      </c>
      <c r="V3087" s="68">
        <f t="shared" ref="V3087:V3150" si="612">U3087/(J3087%+K3087%*2/3)</f>
        <v>469.31107752000003</v>
      </c>
      <c r="W3087" s="68">
        <f t="shared" ref="W3087:W3150" si="613">V3087*2/3</f>
        <v>312.87405168000004</v>
      </c>
    </row>
    <row r="3088" spans="1:23" x14ac:dyDescent="0.25">
      <c r="A3088" s="1" t="s">
        <v>906</v>
      </c>
      <c r="B3088" s="1" t="s">
        <v>394</v>
      </c>
      <c r="C3088" s="1" t="s">
        <v>589</v>
      </c>
      <c r="D3088" s="1" t="s">
        <v>593</v>
      </c>
      <c r="E3088" s="1" t="s">
        <v>365</v>
      </c>
      <c r="F3088" s="62" t="str">
        <f t="shared" si="602"/>
        <v>64522</v>
      </c>
      <c r="G3088" s="255">
        <v>10620016</v>
      </c>
      <c r="H3088" s="1" t="s">
        <v>385</v>
      </c>
      <c r="I3088" s="61">
        <v>9</v>
      </c>
      <c r="J3088" s="61">
        <v>7.4</v>
      </c>
      <c r="K3088" s="61">
        <v>8.8000000000000007</v>
      </c>
      <c r="L3088" s="69">
        <f t="shared" si="603"/>
        <v>0.66600000000000004</v>
      </c>
      <c r="M3088" s="69">
        <f t="shared" si="604"/>
        <v>0.79200000000000004</v>
      </c>
      <c r="N3088" s="56">
        <f>INDEX(Rate_Chart!$A$1:$AK$127,MATCH(Data!J3088,Rate_Chart!$A$1:$A$127,0),MATCH(Data!K3088,Rate_Chart!$A$1:$AK$1,0))</f>
        <v>61.172100000000007</v>
      </c>
      <c r="O3088" s="57">
        <f t="shared" si="605"/>
        <v>550.54890000000012</v>
      </c>
      <c r="P3088" s="58">
        <f t="shared" si="606"/>
        <v>461.09623115577887</v>
      </c>
      <c r="Q3088" s="58">
        <f t="shared" si="607"/>
        <v>307.39748743718593</v>
      </c>
      <c r="R3088" s="66">
        <f t="shared" si="608"/>
        <v>9.6346057500000022</v>
      </c>
      <c r="S3088" s="64">
        <f t="shared" si="609"/>
        <v>33.75</v>
      </c>
      <c r="T3088" s="66">
        <f t="shared" si="610"/>
        <v>593.93350575000011</v>
      </c>
      <c r="U3088" s="68">
        <f t="shared" si="611"/>
        <v>65.992611750000009</v>
      </c>
      <c r="V3088" s="68">
        <f t="shared" si="612"/>
        <v>497.43174685929648</v>
      </c>
      <c r="W3088" s="68">
        <f t="shared" si="613"/>
        <v>331.6211645728643</v>
      </c>
    </row>
    <row r="3089" spans="1:23" x14ac:dyDescent="0.25">
      <c r="A3089" s="1" t="s">
        <v>906</v>
      </c>
      <c r="B3089" s="1" t="s">
        <v>395</v>
      </c>
      <c r="C3089" s="1" t="s">
        <v>589</v>
      </c>
      <c r="D3089" s="1" t="s">
        <v>593</v>
      </c>
      <c r="E3089" s="1" t="s">
        <v>365</v>
      </c>
      <c r="F3089" s="62" t="str">
        <f t="shared" si="602"/>
        <v>64522</v>
      </c>
      <c r="G3089" s="255">
        <v>10620016</v>
      </c>
      <c r="H3089" s="1" t="s">
        <v>385</v>
      </c>
      <c r="I3089" s="61">
        <v>12</v>
      </c>
      <c r="J3089" s="61">
        <v>5.7</v>
      </c>
      <c r="K3089" s="61">
        <v>8.6</v>
      </c>
      <c r="L3089" s="69">
        <f t="shared" si="603"/>
        <v>0.68400000000000005</v>
      </c>
      <c r="M3089" s="69">
        <f t="shared" si="604"/>
        <v>1.0319999999999998</v>
      </c>
      <c r="N3089" s="56">
        <f>INDEX(Rate_Chart!$A$1:$AK$127,MATCH(Data!J3089,Rate_Chart!$A$1:$A$127,0),MATCH(Data!K3089,Rate_Chart!$A$1:$AK$1,0))</f>
        <v>46.643099999999997</v>
      </c>
      <c r="O3089" s="57">
        <f t="shared" si="605"/>
        <v>559.71719999999993</v>
      </c>
      <c r="P3089" s="58">
        <f t="shared" si="606"/>
        <v>407.95714285714286</v>
      </c>
      <c r="Q3089" s="58">
        <f t="shared" si="607"/>
        <v>271.97142857142859</v>
      </c>
      <c r="R3089" s="66">
        <f t="shared" si="608"/>
        <v>9.7950509999999991</v>
      </c>
      <c r="S3089" s="64">
        <f t="shared" si="609"/>
        <v>45</v>
      </c>
      <c r="T3089" s="66">
        <f t="shared" si="610"/>
        <v>614.51225099999988</v>
      </c>
      <c r="U3089" s="68">
        <f t="shared" si="611"/>
        <v>51.20935424999999</v>
      </c>
      <c r="V3089" s="68">
        <f t="shared" si="612"/>
        <v>447.89522667638477</v>
      </c>
      <c r="W3089" s="68">
        <f t="shared" si="613"/>
        <v>298.59681778425653</v>
      </c>
    </row>
    <row r="3090" spans="1:23" x14ac:dyDescent="0.25">
      <c r="A3090" s="1" t="s">
        <v>906</v>
      </c>
      <c r="B3090" s="1" t="s">
        <v>395</v>
      </c>
      <c r="C3090" s="1" t="s">
        <v>589</v>
      </c>
      <c r="D3090" s="1" t="s">
        <v>593</v>
      </c>
      <c r="E3090" s="1" t="s">
        <v>365</v>
      </c>
      <c r="F3090" s="62" t="str">
        <f t="shared" si="602"/>
        <v>64522</v>
      </c>
      <c r="G3090" s="255">
        <v>10620016</v>
      </c>
      <c r="H3090" s="1" t="s">
        <v>386</v>
      </c>
      <c r="I3090" s="61">
        <v>8</v>
      </c>
      <c r="J3090" s="61">
        <v>3</v>
      </c>
      <c r="K3090" s="61">
        <v>8</v>
      </c>
      <c r="L3090" s="69">
        <f t="shared" si="603"/>
        <v>0.24</v>
      </c>
      <c r="M3090" s="69">
        <f t="shared" si="604"/>
        <v>0.64</v>
      </c>
      <c r="N3090" s="56">
        <f>INDEX(Rate_Chart!$A$1:$AK$127,MATCH(Data!J3090,Rate_Chart!$A$1:$A$127,0),MATCH(Data!K3090,Rate_Chart!$A$1:$AK$1,0))</f>
        <v>34.751112000000006</v>
      </c>
      <c r="O3090" s="57">
        <f t="shared" si="605"/>
        <v>278.00889600000005</v>
      </c>
      <c r="P3090" s="58">
        <f t="shared" si="606"/>
        <v>417.01334400000002</v>
      </c>
      <c r="Q3090" s="58">
        <f t="shared" si="607"/>
        <v>278.00889599999999</v>
      </c>
      <c r="R3090" s="66">
        <f t="shared" si="608"/>
        <v>4.8651556800000018</v>
      </c>
      <c r="S3090" s="64">
        <f t="shared" si="609"/>
        <v>30</v>
      </c>
      <c r="T3090" s="66">
        <f t="shared" si="610"/>
        <v>312.87405168000004</v>
      </c>
      <c r="U3090" s="68">
        <f t="shared" si="611"/>
        <v>39.109256460000005</v>
      </c>
      <c r="V3090" s="68">
        <f t="shared" si="612"/>
        <v>469.31107752000003</v>
      </c>
      <c r="W3090" s="68">
        <f t="shared" si="613"/>
        <v>312.87405168000004</v>
      </c>
    </row>
    <row r="3091" spans="1:23" x14ac:dyDescent="0.25">
      <c r="A3091" s="1" t="s">
        <v>907</v>
      </c>
      <c r="B3091" s="1" t="s">
        <v>394</v>
      </c>
      <c r="C3091" s="1" t="s">
        <v>589</v>
      </c>
      <c r="D3091" s="1" t="s">
        <v>593</v>
      </c>
      <c r="E3091" s="1" t="s">
        <v>365</v>
      </c>
      <c r="F3091" s="62" t="str">
        <f t="shared" si="602"/>
        <v>64522</v>
      </c>
      <c r="G3091" s="255">
        <v>10620016</v>
      </c>
      <c r="H3091" s="1" t="s">
        <v>385</v>
      </c>
      <c r="I3091" s="61">
        <v>5</v>
      </c>
      <c r="J3091" s="61">
        <v>6.1</v>
      </c>
      <c r="K3091" s="61">
        <v>8.8000000000000007</v>
      </c>
      <c r="L3091" s="69">
        <f t="shared" si="603"/>
        <v>0.30499999999999999</v>
      </c>
      <c r="M3091" s="69">
        <f t="shared" si="604"/>
        <v>0.44</v>
      </c>
      <c r="N3091" s="56">
        <f>INDEX(Rate_Chart!$A$1:$AK$127,MATCH(Data!J3091,Rate_Chart!$A$1:$A$127,0),MATCH(Data!K3091,Rate_Chart!$A$1:$AK$1,0))</f>
        <v>50.425650000000005</v>
      </c>
      <c r="O3091" s="57">
        <f t="shared" si="605"/>
        <v>252.12825000000004</v>
      </c>
      <c r="P3091" s="58">
        <f t="shared" si="606"/>
        <v>421.38426183844012</v>
      </c>
      <c r="Q3091" s="58">
        <f t="shared" si="607"/>
        <v>280.92284122562677</v>
      </c>
      <c r="R3091" s="66">
        <f t="shared" si="608"/>
        <v>4.4122443750000011</v>
      </c>
      <c r="S3091" s="64">
        <f t="shared" si="609"/>
        <v>18.75</v>
      </c>
      <c r="T3091" s="66">
        <f t="shared" si="610"/>
        <v>275.29049437500004</v>
      </c>
      <c r="U3091" s="68">
        <f t="shared" si="611"/>
        <v>55.058098875000006</v>
      </c>
      <c r="V3091" s="68">
        <f t="shared" si="612"/>
        <v>460.09553377437328</v>
      </c>
      <c r="W3091" s="68">
        <f t="shared" si="613"/>
        <v>306.73035584958217</v>
      </c>
    </row>
    <row r="3092" spans="1:23" x14ac:dyDescent="0.25">
      <c r="A3092" s="1" t="s">
        <v>907</v>
      </c>
      <c r="B3092" s="1" t="s">
        <v>395</v>
      </c>
      <c r="C3092" s="1" t="s">
        <v>589</v>
      </c>
      <c r="D3092" s="1" t="s">
        <v>593</v>
      </c>
      <c r="E3092" s="1" t="s">
        <v>365</v>
      </c>
      <c r="F3092" s="62" t="str">
        <f t="shared" si="602"/>
        <v>64522</v>
      </c>
      <c r="G3092" s="255">
        <v>10620016</v>
      </c>
      <c r="H3092" s="1" t="s">
        <v>385</v>
      </c>
      <c r="I3092" s="61">
        <v>8</v>
      </c>
      <c r="J3092" s="61">
        <v>5.6</v>
      </c>
      <c r="K3092" s="61">
        <v>8.4</v>
      </c>
      <c r="L3092" s="69">
        <f t="shared" si="603"/>
        <v>0.44799999999999995</v>
      </c>
      <c r="M3092" s="69">
        <f t="shared" si="604"/>
        <v>0.67200000000000004</v>
      </c>
      <c r="N3092" s="56">
        <f>INDEX(Rate_Chart!$A$1:$AK$127,MATCH(Data!J3092,Rate_Chart!$A$1:$A$127,0),MATCH(Data!K3092,Rate_Chart!$A$1:$AK$1,0))</f>
        <v>45.357199999999999</v>
      </c>
      <c r="O3092" s="57">
        <f t="shared" si="605"/>
        <v>362.85759999999999</v>
      </c>
      <c r="P3092" s="58">
        <f t="shared" si="606"/>
        <v>404.97500000000002</v>
      </c>
      <c r="Q3092" s="58">
        <f t="shared" si="607"/>
        <v>269.98333333333335</v>
      </c>
      <c r="R3092" s="66">
        <f t="shared" si="608"/>
        <v>6.3500080000000008</v>
      </c>
      <c r="S3092" s="64">
        <f t="shared" si="609"/>
        <v>30</v>
      </c>
      <c r="T3092" s="66">
        <f t="shared" si="610"/>
        <v>399.20760799999999</v>
      </c>
      <c r="U3092" s="68">
        <f t="shared" si="611"/>
        <v>49.900950999999999</v>
      </c>
      <c r="V3092" s="68">
        <f t="shared" si="612"/>
        <v>445.54420535714291</v>
      </c>
      <c r="W3092" s="68">
        <f t="shared" si="613"/>
        <v>297.02947023809526</v>
      </c>
    </row>
    <row r="3093" spans="1:23" x14ac:dyDescent="0.25">
      <c r="A3093" s="1" t="s">
        <v>907</v>
      </c>
      <c r="B3093" s="1" t="s">
        <v>395</v>
      </c>
      <c r="C3093" s="1" t="s">
        <v>589</v>
      </c>
      <c r="D3093" s="1" t="s">
        <v>593</v>
      </c>
      <c r="E3093" s="1" t="s">
        <v>365</v>
      </c>
      <c r="F3093" s="62" t="str">
        <f t="shared" si="602"/>
        <v>64522</v>
      </c>
      <c r="G3093" s="255">
        <v>10620016</v>
      </c>
      <c r="H3093" s="1" t="s">
        <v>386</v>
      </c>
      <c r="I3093" s="61">
        <v>6</v>
      </c>
      <c r="J3093" s="61">
        <v>3</v>
      </c>
      <c r="K3093" s="61">
        <v>8</v>
      </c>
      <c r="L3093" s="69">
        <f t="shared" si="603"/>
        <v>0.18</v>
      </c>
      <c r="M3093" s="69">
        <f t="shared" si="604"/>
        <v>0.48</v>
      </c>
      <c r="N3093" s="56">
        <f>INDEX(Rate_Chart!$A$1:$AK$127,MATCH(Data!J3093,Rate_Chart!$A$1:$A$127,0),MATCH(Data!K3093,Rate_Chart!$A$1:$AK$1,0))</f>
        <v>34.751112000000006</v>
      </c>
      <c r="O3093" s="57">
        <f t="shared" si="605"/>
        <v>208.50667200000004</v>
      </c>
      <c r="P3093" s="58">
        <f t="shared" si="606"/>
        <v>417.01334400000002</v>
      </c>
      <c r="Q3093" s="58">
        <f t="shared" si="607"/>
        <v>278.00889599999999</v>
      </c>
      <c r="R3093" s="66">
        <f t="shared" si="608"/>
        <v>3.6488667600000011</v>
      </c>
      <c r="S3093" s="64">
        <f t="shared" si="609"/>
        <v>22.5</v>
      </c>
      <c r="T3093" s="66">
        <f t="shared" si="610"/>
        <v>234.65553876000004</v>
      </c>
      <c r="U3093" s="68">
        <f t="shared" si="611"/>
        <v>39.109256460000005</v>
      </c>
      <c r="V3093" s="68">
        <f t="shared" si="612"/>
        <v>469.31107752000003</v>
      </c>
      <c r="W3093" s="68">
        <f t="shared" si="613"/>
        <v>312.87405168000004</v>
      </c>
    </row>
    <row r="3094" spans="1:23" x14ac:dyDescent="0.25">
      <c r="A3094" s="1" t="s">
        <v>908</v>
      </c>
      <c r="B3094" s="1" t="s">
        <v>394</v>
      </c>
      <c r="C3094" s="1" t="s">
        <v>589</v>
      </c>
      <c r="D3094" s="1" t="s">
        <v>593</v>
      </c>
      <c r="E3094" s="1" t="s">
        <v>365</v>
      </c>
      <c r="F3094" s="62" t="str">
        <f t="shared" si="602"/>
        <v>64522</v>
      </c>
      <c r="G3094" s="255">
        <v>10620016</v>
      </c>
      <c r="H3094" s="1" t="s">
        <v>385</v>
      </c>
      <c r="I3094" s="61">
        <v>38</v>
      </c>
      <c r="J3094" s="61">
        <v>6.4</v>
      </c>
      <c r="K3094" s="61">
        <v>8.8000000000000007</v>
      </c>
      <c r="L3094" s="69">
        <f t="shared" si="603"/>
        <v>2.4320000000000004</v>
      </c>
      <c r="M3094" s="69">
        <f t="shared" si="604"/>
        <v>3.3440000000000003</v>
      </c>
      <c r="N3094" s="56">
        <f>INDEX(Rate_Chart!$A$1:$AK$127,MATCH(Data!J3094,Rate_Chart!$A$1:$A$127,0),MATCH(Data!K3094,Rate_Chart!$A$1:$AK$1,0))</f>
        <v>52.9056</v>
      </c>
      <c r="O3094" s="57">
        <f t="shared" si="605"/>
        <v>2010.4128000000001</v>
      </c>
      <c r="P3094" s="58">
        <f t="shared" si="606"/>
        <v>431.29565217391303</v>
      </c>
      <c r="Q3094" s="58">
        <f t="shared" si="607"/>
        <v>287.53043478260867</v>
      </c>
      <c r="R3094" s="66">
        <f t="shared" si="608"/>
        <v>35.182224000000005</v>
      </c>
      <c r="S3094" s="64">
        <f t="shared" si="609"/>
        <v>142.5</v>
      </c>
      <c r="T3094" s="66">
        <f t="shared" si="610"/>
        <v>2188.0950240000002</v>
      </c>
      <c r="U3094" s="68">
        <f t="shared" si="611"/>
        <v>57.581448000000002</v>
      </c>
      <c r="V3094" s="68">
        <f t="shared" si="612"/>
        <v>469.41397826086956</v>
      </c>
      <c r="W3094" s="68">
        <f t="shared" si="613"/>
        <v>312.94265217391302</v>
      </c>
    </row>
    <row r="3095" spans="1:23" x14ac:dyDescent="0.25">
      <c r="A3095" s="1" t="s">
        <v>908</v>
      </c>
      <c r="B3095" s="1" t="s">
        <v>394</v>
      </c>
      <c r="C3095" s="1" t="s">
        <v>589</v>
      </c>
      <c r="D3095" s="1" t="s">
        <v>593</v>
      </c>
      <c r="E3095" s="1" t="s">
        <v>365</v>
      </c>
      <c r="F3095" s="62" t="str">
        <f t="shared" si="602"/>
        <v>64522</v>
      </c>
      <c r="G3095" s="255">
        <v>10620016</v>
      </c>
      <c r="H3095" s="1" t="s">
        <v>386</v>
      </c>
      <c r="I3095" s="61">
        <v>11</v>
      </c>
      <c r="J3095" s="61">
        <v>4</v>
      </c>
      <c r="K3095" s="61">
        <v>8.1999999999999993</v>
      </c>
      <c r="L3095" s="69">
        <f t="shared" si="603"/>
        <v>0.44</v>
      </c>
      <c r="M3095" s="69">
        <f t="shared" si="604"/>
        <v>0.90199999999999991</v>
      </c>
      <c r="N3095" s="56">
        <f>INDEX(Rate_Chart!$A$1:$AK$127,MATCH(Data!J3095,Rate_Chart!$A$1:$A$127,0),MATCH(Data!K3095,Rate_Chart!$A$1:$AK$1,0))</f>
        <v>39.477139800000003</v>
      </c>
      <c r="O3095" s="57">
        <f t="shared" si="605"/>
        <v>434.24853780000001</v>
      </c>
      <c r="P3095" s="58">
        <f t="shared" si="606"/>
        <v>417.0120401408451</v>
      </c>
      <c r="Q3095" s="58">
        <f t="shared" si="607"/>
        <v>278.00802676056338</v>
      </c>
      <c r="R3095" s="66">
        <f t="shared" si="608"/>
        <v>7.5993494115000004</v>
      </c>
      <c r="S3095" s="64">
        <f t="shared" si="609"/>
        <v>41.25</v>
      </c>
      <c r="T3095" s="66">
        <f t="shared" si="610"/>
        <v>483.09788721149999</v>
      </c>
      <c r="U3095" s="68">
        <f t="shared" si="611"/>
        <v>43.917989746499998</v>
      </c>
      <c r="V3095" s="68">
        <f t="shared" si="612"/>
        <v>463.92242689964786</v>
      </c>
      <c r="W3095" s="68">
        <f t="shared" si="613"/>
        <v>309.28161793309857</v>
      </c>
    </row>
    <row r="3096" spans="1:23" x14ac:dyDescent="0.25">
      <c r="A3096" s="1" t="s">
        <v>908</v>
      </c>
      <c r="B3096" s="1" t="s">
        <v>395</v>
      </c>
      <c r="C3096" s="1" t="s">
        <v>589</v>
      </c>
      <c r="D3096" s="1" t="s">
        <v>593</v>
      </c>
      <c r="E3096" s="1" t="s">
        <v>365</v>
      </c>
      <c r="F3096" s="62" t="str">
        <f t="shared" si="602"/>
        <v>64522</v>
      </c>
      <c r="G3096" s="255">
        <v>10620016</v>
      </c>
      <c r="H3096" s="1" t="s">
        <v>385</v>
      </c>
      <c r="I3096" s="61">
        <v>18</v>
      </c>
      <c r="J3096" s="61">
        <v>5.8</v>
      </c>
      <c r="K3096" s="61">
        <v>8.8000000000000007</v>
      </c>
      <c r="L3096" s="69">
        <f t="shared" si="603"/>
        <v>1.0439999999999998</v>
      </c>
      <c r="M3096" s="69">
        <f t="shared" si="604"/>
        <v>1.5840000000000001</v>
      </c>
      <c r="N3096" s="56">
        <f>INDEX(Rate_Chart!$A$1:$AK$127,MATCH(Data!J3096,Rate_Chart!$A$1:$A$127,0),MATCH(Data!K3096,Rate_Chart!$A$1:$AK$1,0))</f>
        <v>47.945700000000002</v>
      </c>
      <c r="O3096" s="57">
        <f t="shared" si="605"/>
        <v>863.02260000000001</v>
      </c>
      <c r="P3096" s="58">
        <f t="shared" si="606"/>
        <v>410.96314285714288</v>
      </c>
      <c r="Q3096" s="58">
        <f t="shared" si="607"/>
        <v>273.97542857142861</v>
      </c>
      <c r="R3096" s="66">
        <f t="shared" si="608"/>
        <v>15.102895500000002</v>
      </c>
      <c r="S3096" s="64">
        <f t="shared" si="609"/>
        <v>67.5</v>
      </c>
      <c r="T3096" s="66">
        <f t="shared" si="610"/>
        <v>945.62549550000006</v>
      </c>
      <c r="U3096" s="68">
        <f t="shared" si="611"/>
        <v>52.534749750000003</v>
      </c>
      <c r="V3096" s="68">
        <f t="shared" si="612"/>
        <v>450.29785500000003</v>
      </c>
      <c r="W3096" s="68">
        <f t="shared" si="613"/>
        <v>300.19857000000002</v>
      </c>
    </row>
    <row r="3097" spans="1:23" x14ac:dyDescent="0.25">
      <c r="A3097" s="1" t="s">
        <v>908</v>
      </c>
      <c r="B3097" s="1" t="s">
        <v>395</v>
      </c>
      <c r="C3097" s="1" t="s">
        <v>589</v>
      </c>
      <c r="D3097" s="1" t="s">
        <v>593</v>
      </c>
      <c r="E3097" s="1" t="s">
        <v>365</v>
      </c>
      <c r="F3097" s="62" t="str">
        <f t="shared" si="602"/>
        <v>64522</v>
      </c>
      <c r="G3097" s="255">
        <v>10620016</v>
      </c>
      <c r="H3097" s="1" t="s">
        <v>386</v>
      </c>
      <c r="I3097" s="61">
        <v>7</v>
      </c>
      <c r="J3097" s="61">
        <v>3.1</v>
      </c>
      <c r="K3097" s="61">
        <v>8.1999999999999993</v>
      </c>
      <c r="L3097" s="69">
        <f t="shared" si="603"/>
        <v>0.217</v>
      </c>
      <c r="M3097" s="69">
        <f t="shared" si="604"/>
        <v>0.57399999999999995</v>
      </c>
      <c r="N3097" s="56">
        <f>INDEX(Rate_Chart!$A$1:$AK$127,MATCH(Data!J3097,Rate_Chart!$A$1:$A$127,0),MATCH(Data!K3097,Rate_Chart!$A$1:$AK$1,0))</f>
        <v>35.724139800000003</v>
      </c>
      <c r="O3097" s="57">
        <f t="shared" si="605"/>
        <v>250.06897860000004</v>
      </c>
      <c r="P3097" s="58">
        <f t="shared" si="606"/>
        <v>417.0133050583658</v>
      </c>
      <c r="Q3097" s="58">
        <f t="shared" si="607"/>
        <v>278.00887003891052</v>
      </c>
      <c r="R3097" s="66">
        <f t="shared" si="608"/>
        <v>4.3762071255000015</v>
      </c>
      <c r="S3097" s="64">
        <f t="shared" si="609"/>
        <v>26.25</v>
      </c>
      <c r="T3097" s="66">
        <f t="shared" si="610"/>
        <v>280.69518572550004</v>
      </c>
      <c r="U3097" s="68">
        <f t="shared" si="611"/>
        <v>40.099312246500006</v>
      </c>
      <c r="V3097" s="68">
        <f t="shared" si="612"/>
        <v>468.08535696303505</v>
      </c>
      <c r="W3097" s="68">
        <f t="shared" si="613"/>
        <v>312.05690464202337</v>
      </c>
    </row>
    <row r="3098" spans="1:23" x14ac:dyDescent="0.25">
      <c r="A3098" s="1" t="s">
        <v>909</v>
      </c>
      <c r="B3098" s="1" t="s">
        <v>394</v>
      </c>
      <c r="C3098" s="1" t="s">
        <v>589</v>
      </c>
      <c r="D3098" s="1" t="s">
        <v>593</v>
      </c>
      <c r="E3098" s="1" t="s">
        <v>365</v>
      </c>
      <c r="F3098" s="62" t="str">
        <f t="shared" si="602"/>
        <v>64522</v>
      </c>
      <c r="G3098" s="255">
        <v>10620016</v>
      </c>
      <c r="H3098" s="1" t="s">
        <v>385</v>
      </c>
      <c r="I3098" s="61">
        <v>25</v>
      </c>
      <c r="J3098" s="61">
        <v>6.6</v>
      </c>
      <c r="K3098" s="61">
        <v>8.8000000000000007</v>
      </c>
      <c r="L3098" s="69">
        <f t="shared" si="603"/>
        <v>1.65</v>
      </c>
      <c r="M3098" s="69">
        <f t="shared" si="604"/>
        <v>2.2000000000000002</v>
      </c>
      <c r="N3098" s="56">
        <f>INDEX(Rate_Chart!$A$1:$AK$127,MATCH(Data!J3098,Rate_Chart!$A$1:$A$127,0),MATCH(Data!K3098,Rate_Chart!$A$1:$AK$1,0))</f>
        <v>54.558900000000001</v>
      </c>
      <c r="O3098" s="57">
        <f t="shared" si="605"/>
        <v>1363.9725000000001</v>
      </c>
      <c r="P3098" s="58">
        <f t="shared" si="606"/>
        <v>437.63823529411764</v>
      </c>
      <c r="Q3098" s="58">
        <f t="shared" si="607"/>
        <v>291.75882352941176</v>
      </c>
      <c r="R3098" s="66">
        <f t="shared" si="608"/>
        <v>23.869518750000005</v>
      </c>
      <c r="S3098" s="64">
        <f t="shared" si="609"/>
        <v>93.75</v>
      </c>
      <c r="T3098" s="66">
        <f t="shared" si="610"/>
        <v>1481.5920187500001</v>
      </c>
      <c r="U3098" s="68">
        <f t="shared" si="611"/>
        <v>59.263680750000006</v>
      </c>
      <c r="V3098" s="68">
        <f t="shared" si="612"/>
        <v>475.37711831550803</v>
      </c>
      <c r="W3098" s="68">
        <f t="shared" si="613"/>
        <v>316.91807887700537</v>
      </c>
    </row>
    <row r="3099" spans="1:23" x14ac:dyDescent="0.25">
      <c r="A3099" s="1" t="s">
        <v>909</v>
      </c>
      <c r="B3099" s="1" t="s">
        <v>394</v>
      </c>
      <c r="C3099" s="1" t="s">
        <v>589</v>
      </c>
      <c r="D3099" s="1" t="s">
        <v>593</v>
      </c>
      <c r="E3099" s="1" t="s">
        <v>365</v>
      </c>
      <c r="F3099" s="62" t="str">
        <f t="shared" si="602"/>
        <v>64522</v>
      </c>
      <c r="G3099" s="255">
        <v>10620016</v>
      </c>
      <c r="H3099" s="1" t="s">
        <v>386</v>
      </c>
      <c r="I3099" s="61">
        <v>6</v>
      </c>
      <c r="J3099" s="61">
        <v>4.2</v>
      </c>
      <c r="K3099" s="61">
        <v>8.1999999999999993</v>
      </c>
      <c r="L3099" s="69">
        <f t="shared" si="603"/>
        <v>0.252</v>
      </c>
      <c r="M3099" s="69">
        <f t="shared" si="604"/>
        <v>0.49199999999999994</v>
      </c>
      <c r="N3099" s="56">
        <f>INDEX(Rate_Chart!$A$1:$AK$127,MATCH(Data!J3099,Rate_Chart!$A$1:$A$127,0),MATCH(Data!K3099,Rate_Chart!$A$1:$AK$1,0))</f>
        <v>40.311139799999999</v>
      </c>
      <c r="O3099" s="57">
        <f t="shared" si="605"/>
        <v>241.86683879999998</v>
      </c>
      <c r="P3099" s="58">
        <f t="shared" si="606"/>
        <v>417.01179103448277</v>
      </c>
      <c r="Q3099" s="58">
        <f t="shared" si="607"/>
        <v>278.00786068965516</v>
      </c>
      <c r="R3099" s="66">
        <f t="shared" si="608"/>
        <v>4.2326696789999998</v>
      </c>
      <c r="S3099" s="64">
        <f t="shared" si="609"/>
        <v>22.5</v>
      </c>
      <c r="T3099" s="66">
        <f t="shared" si="610"/>
        <v>268.59950847900001</v>
      </c>
      <c r="U3099" s="68">
        <f t="shared" si="611"/>
        <v>44.766584746500001</v>
      </c>
      <c r="V3099" s="68">
        <f t="shared" si="612"/>
        <v>463.10260082586211</v>
      </c>
      <c r="W3099" s="68">
        <f t="shared" si="613"/>
        <v>308.73506721724141</v>
      </c>
    </row>
    <row r="3100" spans="1:23" x14ac:dyDescent="0.25">
      <c r="A3100" s="1" t="s">
        <v>909</v>
      </c>
      <c r="B3100" s="1" t="s">
        <v>395</v>
      </c>
      <c r="C3100" s="1" t="s">
        <v>589</v>
      </c>
      <c r="D3100" s="1" t="s">
        <v>593</v>
      </c>
      <c r="E3100" s="1" t="s">
        <v>365</v>
      </c>
      <c r="F3100" s="62" t="str">
        <f t="shared" si="602"/>
        <v>64522</v>
      </c>
      <c r="G3100" s="255">
        <v>10620016</v>
      </c>
      <c r="H3100" s="1" t="s">
        <v>385</v>
      </c>
      <c r="I3100" s="61">
        <v>5</v>
      </c>
      <c r="J3100" s="61">
        <v>6.1</v>
      </c>
      <c r="K3100" s="61">
        <v>8.8000000000000007</v>
      </c>
      <c r="L3100" s="69">
        <f t="shared" si="603"/>
        <v>0.30499999999999999</v>
      </c>
      <c r="M3100" s="69">
        <f t="shared" si="604"/>
        <v>0.44</v>
      </c>
      <c r="N3100" s="56">
        <f>INDEX(Rate_Chart!$A$1:$AK$127,MATCH(Data!J3100,Rate_Chart!$A$1:$A$127,0),MATCH(Data!K3100,Rate_Chart!$A$1:$AK$1,0))</f>
        <v>50.425650000000005</v>
      </c>
      <c r="O3100" s="57">
        <f t="shared" si="605"/>
        <v>252.12825000000004</v>
      </c>
      <c r="P3100" s="58">
        <f t="shared" si="606"/>
        <v>421.38426183844012</v>
      </c>
      <c r="Q3100" s="58">
        <f t="shared" si="607"/>
        <v>280.92284122562677</v>
      </c>
      <c r="R3100" s="66">
        <f t="shared" si="608"/>
        <v>4.4122443750000011</v>
      </c>
      <c r="S3100" s="64">
        <f t="shared" si="609"/>
        <v>18.75</v>
      </c>
      <c r="T3100" s="66">
        <f t="shared" si="610"/>
        <v>275.29049437500004</v>
      </c>
      <c r="U3100" s="68">
        <f t="shared" si="611"/>
        <v>55.058098875000006</v>
      </c>
      <c r="V3100" s="68">
        <f t="shared" si="612"/>
        <v>460.09553377437328</v>
      </c>
      <c r="W3100" s="68">
        <f t="shared" si="613"/>
        <v>306.73035584958217</v>
      </c>
    </row>
    <row r="3101" spans="1:23" x14ac:dyDescent="0.25">
      <c r="A3101" s="1" t="s">
        <v>909</v>
      </c>
      <c r="B3101" s="1" t="s">
        <v>395</v>
      </c>
      <c r="C3101" s="1" t="s">
        <v>589</v>
      </c>
      <c r="D3101" s="1" t="s">
        <v>593</v>
      </c>
      <c r="E3101" s="1" t="s">
        <v>365</v>
      </c>
      <c r="F3101" s="62" t="str">
        <f t="shared" si="602"/>
        <v>64522</v>
      </c>
      <c r="G3101" s="255">
        <v>10620016</v>
      </c>
      <c r="H3101" s="1" t="s">
        <v>386</v>
      </c>
      <c r="I3101" s="61">
        <v>10</v>
      </c>
      <c r="J3101" s="61">
        <v>4</v>
      </c>
      <c r="K3101" s="61">
        <v>8.1</v>
      </c>
      <c r="L3101" s="69">
        <f t="shared" si="603"/>
        <v>0.4</v>
      </c>
      <c r="M3101" s="69">
        <f t="shared" si="604"/>
        <v>0.81</v>
      </c>
      <c r="N3101" s="56">
        <f>INDEX(Rate_Chart!$A$1:$AK$127,MATCH(Data!J3101,Rate_Chart!$A$1:$A$127,0),MATCH(Data!K3101,Rate_Chart!$A$1:$AK$1,0))</f>
        <v>39.199125899999999</v>
      </c>
      <c r="O3101" s="57">
        <f t="shared" si="605"/>
        <v>391.99125900000001</v>
      </c>
      <c r="P3101" s="58">
        <f t="shared" si="606"/>
        <v>417.01197765957443</v>
      </c>
      <c r="Q3101" s="58">
        <f t="shared" si="607"/>
        <v>278.00798510638293</v>
      </c>
      <c r="R3101" s="66">
        <f t="shared" si="608"/>
        <v>6.8598470325000012</v>
      </c>
      <c r="S3101" s="64">
        <f t="shared" si="609"/>
        <v>37.5</v>
      </c>
      <c r="T3101" s="66">
        <f t="shared" si="610"/>
        <v>436.35110603250001</v>
      </c>
      <c r="U3101" s="68">
        <f t="shared" si="611"/>
        <v>43.635110603249998</v>
      </c>
      <c r="V3101" s="68">
        <f t="shared" si="612"/>
        <v>464.20330428989359</v>
      </c>
      <c r="W3101" s="68">
        <f t="shared" si="613"/>
        <v>309.46886952659571</v>
      </c>
    </row>
    <row r="3102" spans="1:23" x14ac:dyDescent="0.25">
      <c r="A3102" s="1" t="s">
        <v>910</v>
      </c>
      <c r="B3102" s="1" t="s">
        <v>394</v>
      </c>
      <c r="C3102" s="1" t="s">
        <v>589</v>
      </c>
      <c r="D3102" s="1" t="s">
        <v>593</v>
      </c>
      <c r="E3102" s="1" t="s">
        <v>365</v>
      </c>
      <c r="F3102" s="62" t="str">
        <f t="shared" si="602"/>
        <v>64522</v>
      </c>
      <c r="G3102" s="255">
        <v>10620016</v>
      </c>
      <c r="H3102" s="1" t="s">
        <v>385</v>
      </c>
      <c r="I3102" s="61">
        <v>14</v>
      </c>
      <c r="J3102" s="61">
        <v>7.5</v>
      </c>
      <c r="K3102" s="61">
        <v>8.8000000000000007</v>
      </c>
      <c r="L3102" s="69">
        <f t="shared" si="603"/>
        <v>1.05</v>
      </c>
      <c r="M3102" s="69">
        <f t="shared" si="604"/>
        <v>1.2320000000000002</v>
      </c>
      <c r="N3102" s="56">
        <f>INDEX(Rate_Chart!$A$1:$AK$127,MATCH(Data!J3102,Rate_Chart!$A$1:$A$127,0),MATCH(Data!K3102,Rate_Chart!$A$1:$AK$1,0))</f>
        <v>61.998750000000001</v>
      </c>
      <c r="O3102" s="57">
        <f t="shared" si="605"/>
        <v>867.98250000000007</v>
      </c>
      <c r="P3102" s="58">
        <f t="shared" si="606"/>
        <v>463.83104738154617</v>
      </c>
      <c r="Q3102" s="58">
        <f t="shared" si="607"/>
        <v>309.22069825436409</v>
      </c>
      <c r="R3102" s="66">
        <f t="shared" si="608"/>
        <v>15.189693750000004</v>
      </c>
      <c r="S3102" s="64">
        <f t="shared" si="609"/>
        <v>52.5</v>
      </c>
      <c r="T3102" s="66">
        <f t="shared" si="610"/>
        <v>935.67219375000013</v>
      </c>
      <c r="U3102" s="68">
        <f t="shared" si="611"/>
        <v>66.833728125000007</v>
      </c>
      <c r="V3102" s="68">
        <f t="shared" si="612"/>
        <v>500.00295355361607</v>
      </c>
      <c r="W3102" s="68">
        <f t="shared" si="613"/>
        <v>333.3353023690774</v>
      </c>
    </row>
    <row r="3103" spans="1:23" x14ac:dyDescent="0.25">
      <c r="A3103" s="1" t="s">
        <v>910</v>
      </c>
      <c r="B3103" s="1" t="s">
        <v>395</v>
      </c>
      <c r="C3103" s="1" t="s">
        <v>589</v>
      </c>
      <c r="D3103" s="1" t="s">
        <v>593</v>
      </c>
      <c r="E3103" s="1" t="s">
        <v>365</v>
      </c>
      <c r="F3103" s="62" t="str">
        <f t="shared" si="602"/>
        <v>64522</v>
      </c>
      <c r="G3103" s="255">
        <v>10620016</v>
      </c>
      <c r="H3103" s="1" t="s">
        <v>385</v>
      </c>
      <c r="I3103" s="61">
        <v>11</v>
      </c>
      <c r="J3103" s="61">
        <v>6.8</v>
      </c>
      <c r="K3103" s="61">
        <v>8.8000000000000007</v>
      </c>
      <c r="L3103" s="69">
        <f t="shared" si="603"/>
        <v>0.748</v>
      </c>
      <c r="M3103" s="69">
        <f t="shared" si="604"/>
        <v>0.96800000000000008</v>
      </c>
      <c r="N3103" s="56">
        <f>INDEX(Rate_Chart!$A$1:$AK$127,MATCH(Data!J3103,Rate_Chart!$A$1:$A$127,0),MATCH(Data!K3103,Rate_Chart!$A$1:$AK$1,0))</f>
        <v>56.212200000000003</v>
      </c>
      <c r="O3103" s="57">
        <f t="shared" si="605"/>
        <v>618.33420000000001</v>
      </c>
      <c r="P3103" s="58">
        <f t="shared" si="606"/>
        <v>443.78052631578947</v>
      </c>
      <c r="Q3103" s="58">
        <f t="shared" si="607"/>
        <v>295.8536842105263</v>
      </c>
      <c r="R3103" s="66">
        <f t="shared" si="608"/>
        <v>10.8208485</v>
      </c>
      <c r="S3103" s="64">
        <f t="shared" si="609"/>
        <v>41.25</v>
      </c>
      <c r="T3103" s="66">
        <f t="shared" si="610"/>
        <v>670.40504850000002</v>
      </c>
      <c r="U3103" s="68">
        <f t="shared" si="611"/>
        <v>60.945913500000003</v>
      </c>
      <c r="V3103" s="68">
        <f t="shared" si="612"/>
        <v>481.15194868421054</v>
      </c>
      <c r="W3103" s="68">
        <f t="shared" si="613"/>
        <v>320.76796578947369</v>
      </c>
    </row>
    <row r="3104" spans="1:23" x14ac:dyDescent="0.25">
      <c r="A3104" s="1" t="s">
        <v>910</v>
      </c>
      <c r="B3104" s="1" t="s">
        <v>395</v>
      </c>
      <c r="C3104" s="1" t="s">
        <v>589</v>
      </c>
      <c r="D3104" s="1" t="s">
        <v>593</v>
      </c>
      <c r="E3104" s="1" t="s">
        <v>365</v>
      </c>
      <c r="F3104" s="62" t="str">
        <f t="shared" si="602"/>
        <v>64522</v>
      </c>
      <c r="G3104" s="255">
        <v>10620016</v>
      </c>
      <c r="H3104" s="1" t="s">
        <v>386</v>
      </c>
      <c r="I3104" s="61">
        <v>4</v>
      </c>
      <c r="J3104" s="61">
        <v>3.7</v>
      </c>
      <c r="K3104" s="61">
        <v>8.1</v>
      </c>
      <c r="L3104" s="69">
        <f t="shared" si="603"/>
        <v>0.14800000000000002</v>
      </c>
      <c r="M3104" s="69">
        <f t="shared" si="604"/>
        <v>0.32400000000000001</v>
      </c>
      <c r="N3104" s="56">
        <f>INDEX(Rate_Chart!$A$1:$AK$127,MATCH(Data!J3104,Rate_Chart!$A$1:$A$127,0),MATCH(Data!K3104,Rate_Chart!$A$1:$AK$1,0))</f>
        <v>37.948125900000008</v>
      </c>
      <c r="O3104" s="57">
        <f t="shared" si="605"/>
        <v>151.79250360000003</v>
      </c>
      <c r="P3104" s="58">
        <f t="shared" si="606"/>
        <v>417.01237252747262</v>
      </c>
      <c r="Q3104" s="58">
        <f t="shared" si="607"/>
        <v>278.00824835164843</v>
      </c>
      <c r="R3104" s="66">
        <f t="shared" si="608"/>
        <v>2.6563688130000007</v>
      </c>
      <c r="S3104" s="64">
        <f t="shared" si="609"/>
        <v>15</v>
      </c>
      <c r="T3104" s="66">
        <f t="shared" si="610"/>
        <v>169.44887241300003</v>
      </c>
      <c r="U3104" s="68">
        <f t="shared" si="611"/>
        <v>42.362218103250008</v>
      </c>
      <c r="V3104" s="68">
        <f t="shared" si="612"/>
        <v>465.51888025549459</v>
      </c>
      <c r="W3104" s="68">
        <f t="shared" si="613"/>
        <v>310.34592017032975</v>
      </c>
    </row>
    <row r="3105" spans="1:23" x14ac:dyDescent="0.25">
      <c r="A3105" s="1" t="s">
        <v>911</v>
      </c>
      <c r="B3105" s="1" t="s">
        <v>395</v>
      </c>
      <c r="C3105" s="1" t="s">
        <v>589</v>
      </c>
      <c r="D3105" s="1" t="s">
        <v>593</v>
      </c>
      <c r="E3105" s="1" t="s">
        <v>365</v>
      </c>
      <c r="F3105" s="62" t="str">
        <f t="shared" si="602"/>
        <v>64522</v>
      </c>
      <c r="G3105" s="255">
        <v>10620016</v>
      </c>
      <c r="H3105" s="1" t="s">
        <v>385</v>
      </c>
      <c r="I3105" s="61">
        <v>11</v>
      </c>
      <c r="J3105" s="61">
        <v>5.6</v>
      </c>
      <c r="K3105" s="61">
        <v>8.4</v>
      </c>
      <c r="L3105" s="69">
        <f t="shared" si="603"/>
        <v>0.61599999999999999</v>
      </c>
      <c r="M3105" s="69">
        <f t="shared" si="604"/>
        <v>0.92400000000000004</v>
      </c>
      <c r="N3105" s="56">
        <f>INDEX(Rate_Chart!$A$1:$AK$127,MATCH(Data!J3105,Rate_Chart!$A$1:$A$127,0),MATCH(Data!K3105,Rate_Chart!$A$1:$AK$1,0))</f>
        <v>45.357199999999999</v>
      </c>
      <c r="O3105" s="57">
        <f t="shared" si="605"/>
        <v>498.92919999999998</v>
      </c>
      <c r="P3105" s="58">
        <f t="shared" si="606"/>
        <v>404.97500000000002</v>
      </c>
      <c r="Q3105" s="58">
        <f t="shared" si="607"/>
        <v>269.98333333333335</v>
      </c>
      <c r="R3105" s="66">
        <f t="shared" si="608"/>
        <v>8.7312609999999999</v>
      </c>
      <c r="S3105" s="64">
        <f t="shared" si="609"/>
        <v>41.25</v>
      </c>
      <c r="T3105" s="66">
        <f t="shared" si="610"/>
        <v>548.91046099999994</v>
      </c>
      <c r="U3105" s="68">
        <f t="shared" si="611"/>
        <v>49.900950999999992</v>
      </c>
      <c r="V3105" s="68">
        <f t="shared" si="612"/>
        <v>445.54420535714286</v>
      </c>
      <c r="W3105" s="68">
        <f t="shared" si="613"/>
        <v>297.02947023809526</v>
      </c>
    </row>
    <row r="3106" spans="1:23" x14ac:dyDescent="0.25">
      <c r="A3106" s="1" t="s">
        <v>911</v>
      </c>
      <c r="B3106" s="1" t="s">
        <v>395</v>
      </c>
      <c r="C3106" s="1" t="s">
        <v>589</v>
      </c>
      <c r="D3106" s="1" t="s">
        <v>593</v>
      </c>
      <c r="E3106" s="1" t="s">
        <v>365</v>
      </c>
      <c r="F3106" s="62" t="str">
        <f t="shared" si="602"/>
        <v>64522</v>
      </c>
      <c r="G3106" s="255">
        <v>10620016</v>
      </c>
      <c r="H3106" s="1" t="s">
        <v>386</v>
      </c>
      <c r="I3106" s="61">
        <v>5</v>
      </c>
      <c r="J3106" s="61">
        <v>3.2</v>
      </c>
      <c r="K3106" s="61">
        <v>8.1</v>
      </c>
      <c r="L3106" s="69">
        <f t="shared" si="603"/>
        <v>0.16</v>
      </c>
      <c r="M3106" s="69">
        <f t="shared" si="604"/>
        <v>0.40500000000000003</v>
      </c>
      <c r="N3106" s="56">
        <f>INDEX(Rate_Chart!$A$1:$AK$127,MATCH(Data!J3106,Rate_Chart!$A$1:$A$127,0),MATCH(Data!K3106,Rate_Chart!$A$1:$AK$1,0))</f>
        <v>35.8631259</v>
      </c>
      <c r="O3106" s="57">
        <f t="shared" si="605"/>
        <v>179.3156295</v>
      </c>
      <c r="P3106" s="58">
        <f t="shared" si="606"/>
        <v>417.01309186046512</v>
      </c>
      <c r="Q3106" s="58">
        <f t="shared" si="607"/>
        <v>278.00872790697673</v>
      </c>
      <c r="R3106" s="66">
        <f t="shared" si="608"/>
        <v>3.1380235162500001</v>
      </c>
      <c r="S3106" s="64">
        <f t="shared" si="609"/>
        <v>18.75</v>
      </c>
      <c r="T3106" s="66">
        <f t="shared" si="610"/>
        <v>201.20365301625</v>
      </c>
      <c r="U3106" s="68">
        <f t="shared" si="611"/>
        <v>40.24073060325</v>
      </c>
      <c r="V3106" s="68">
        <f t="shared" si="612"/>
        <v>467.91547213081401</v>
      </c>
      <c r="W3106" s="68">
        <f t="shared" si="613"/>
        <v>311.94364808720934</v>
      </c>
    </row>
    <row r="3107" spans="1:23" x14ac:dyDescent="0.25">
      <c r="A3107" s="1" t="s">
        <v>912</v>
      </c>
      <c r="B3107" s="1" t="s">
        <v>394</v>
      </c>
      <c r="C3107" s="1" t="s">
        <v>589</v>
      </c>
      <c r="D3107" s="1" t="s">
        <v>593</v>
      </c>
      <c r="E3107" s="1" t="s">
        <v>365</v>
      </c>
      <c r="F3107" s="62" t="str">
        <f t="shared" si="602"/>
        <v>64522</v>
      </c>
      <c r="G3107" s="255">
        <v>10620016</v>
      </c>
      <c r="H3107" s="1" t="s">
        <v>385</v>
      </c>
      <c r="I3107" s="61">
        <v>40</v>
      </c>
      <c r="J3107" s="61">
        <v>6.6</v>
      </c>
      <c r="K3107" s="61">
        <v>8.8000000000000007</v>
      </c>
      <c r="L3107" s="69">
        <f t="shared" si="603"/>
        <v>2.64</v>
      </c>
      <c r="M3107" s="69">
        <f t="shared" si="604"/>
        <v>3.52</v>
      </c>
      <c r="N3107" s="56">
        <f>INDEX(Rate_Chart!$A$1:$AK$127,MATCH(Data!J3107,Rate_Chart!$A$1:$A$127,0),MATCH(Data!K3107,Rate_Chart!$A$1:$AK$1,0))</f>
        <v>54.558900000000001</v>
      </c>
      <c r="O3107" s="57">
        <f t="shared" si="605"/>
        <v>2182.3560000000002</v>
      </c>
      <c r="P3107" s="58">
        <f t="shared" si="606"/>
        <v>437.63823529411764</v>
      </c>
      <c r="Q3107" s="58">
        <f t="shared" si="607"/>
        <v>291.75882352941176</v>
      </c>
      <c r="R3107" s="66">
        <f t="shared" si="608"/>
        <v>38.191230000000004</v>
      </c>
      <c r="S3107" s="64">
        <f t="shared" si="609"/>
        <v>150</v>
      </c>
      <c r="T3107" s="66">
        <f t="shared" si="610"/>
        <v>2370.5472300000001</v>
      </c>
      <c r="U3107" s="68">
        <f t="shared" si="611"/>
        <v>59.263680750000006</v>
      </c>
      <c r="V3107" s="68">
        <f t="shared" si="612"/>
        <v>475.37711831550803</v>
      </c>
      <c r="W3107" s="68">
        <f t="shared" si="613"/>
        <v>316.91807887700537</v>
      </c>
    </row>
    <row r="3108" spans="1:23" x14ac:dyDescent="0.25">
      <c r="A3108" s="1" t="s">
        <v>912</v>
      </c>
      <c r="B3108" s="1" t="s">
        <v>394</v>
      </c>
      <c r="C3108" s="1" t="s">
        <v>589</v>
      </c>
      <c r="D3108" s="1" t="s">
        <v>593</v>
      </c>
      <c r="E3108" s="1" t="s">
        <v>365</v>
      </c>
      <c r="F3108" s="62" t="str">
        <f t="shared" si="602"/>
        <v>64522</v>
      </c>
      <c r="G3108" s="255">
        <v>10620016</v>
      </c>
      <c r="H3108" s="1" t="s">
        <v>386</v>
      </c>
      <c r="I3108" s="61">
        <v>5</v>
      </c>
      <c r="J3108" s="61">
        <v>3.1</v>
      </c>
      <c r="K3108" s="61">
        <v>8.1</v>
      </c>
      <c r="L3108" s="69">
        <f t="shared" si="603"/>
        <v>0.155</v>
      </c>
      <c r="M3108" s="69">
        <f t="shared" si="604"/>
        <v>0.40500000000000003</v>
      </c>
      <c r="N3108" s="56">
        <f>INDEX(Rate_Chart!$A$1:$AK$127,MATCH(Data!J3108,Rate_Chart!$A$1:$A$127,0),MATCH(Data!K3108,Rate_Chart!$A$1:$AK$1,0))</f>
        <v>35.446125899999998</v>
      </c>
      <c r="O3108" s="57">
        <f t="shared" si="605"/>
        <v>177.23062949999999</v>
      </c>
      <c r="P3108" s="58">
        <f t="shared" si="606"/>
        <v>417.01324588235298</v>
      </c>
      <c r="Q3108" s="58">
        <f t="shared" si="607"/>
        <v>278.0088305882353</v>
      </c>
      <c r="R3108" s="66">
        <f t="shared" si="608"/>
        <v>3.1015360162500003</v>
      </c>
      <c r="S3108" s="64">
        <f t="shared" si="609"/>
        <v>18.75</v>
      </c>
      <c r="T3108" s="66">
        <f t="shared" si="610"/>
        <v>199.08216551625</v>
      </c>
      <c r="U3108" s="68">
        <f t="shared" si="611"/>
        <v>39.816433103249999</v>
      </c>
      <c r="V3108" s="68">
        <f t="shared" si="612"/>
        <v>468.42862474411766</v>
      </c>
      <c r="W3108" s="68">
        <f t="shared" si="613"/>
        <v>312.28574982941177</v>
      </c>
    </row>
    <row r="3109" spans="1:23" x14ac:dyDescent="0.25">
      <c r="A3109" s="1" t="s">
        <v>912</v>
      </c>
      <c r="B3109" s="1" t="s">
        <v>395</v>
      </c>
      <c r="C3109" s="1" t="s">
        <v>589</v>
      </c>
      <c r="D3109" s="1" t="s">
        <v>593</v>
      </c>
      <c r="E3109" s="1" t="s">
        <v>365</v>
      </c>
      <c r="F3109" s="62" t="str">
        <f t="shared" si="602"/>
        <v>64522</v>
      </c>
      <c r="G3109" s="255">
        <v>10620016</v>
      </c>
      <c r="H3109" s="1" t="s">
        <v>385</v>
      </c>
      <c r="I3109" s="61">
        <v>16</v>
      </c>
      <c r="J3109" s="61">
        <v>5.6</v>
      </c>
      <c r="K3109" s="61">
        <v>8.6</v>
      </c>
      <c r="L3109" s="69">
        <f t="shared" si="603"/>
        <v>0.89599999999999991</v>
      </c>
      <c r="M3109" s="69">
        <f t="shared" si="604"/>
        <v>1.3759999999999999</v>
      </c>
      <c r="N3109" s="56">
        <f>INDEX(Rate_Chart!$A$1:$AK$127,MATCH(Data!J3109,Rate_Chart!$A$1:$A$127,0),MATCH(Data!K3109,Rate_Chart!$A$1:$AK$1,0))</f>
        <v>45.824799999999996</v>
      </c>
      <c r="O3109" s="57">
        <f t="shared" si="605"/>
        <v>733.19679999999994</v>
      </c>
      <c r="P3109" s="58">
        <f t="shared" si="606"/>
        <v>404.33647058823533</v>
      </c>
      <c r="Q3109" s="58">
        <f t="shared" si="607"/>
        <v>269.55764705882353</v>
      </c>
      <c r="R3109" s="66">
        <f t="shared" si="608"/>
        <v>12.830944000000001</v>
      </c>
      <c r="S3109" s="64">
        <f t="shared" si="609"/>
        <v>60</v>
      </c>
      <c r="T3109" s="66">
        <f t="shared" si="610"/>
        <v>806.02774399999998</v>
      </c>
      <c r="U3109" s="68">
        <f t="shared" si="611"/>
        <v>50.376733999999999</v>
      </c>
      <c r="V3109" s="68">
        <f t="shared" si="612"/>
        <v>444.50059411764715</v>
      </c>
      <c r="W3109" s="68">
        <f t="shared" si="613"/>
        <v>296.33372941176475</v>
      </c>
    </row>
    <row r="3110" spans="1:23" x14ac:dyDescent="0.25">
      <c r="A3110" s="1" t="s">
        <v>913</v>
      </c>
      <c r="B3110" s="1" t="s">
        <v>394</v>
      </c>
      <c r="C3110" s="1" t="s">
        <v>589</v>
      </c>
      <c r="D3110" s="1" t="s">
        <v>593</v>
      </c>
      <c r="E3110" s="1" t="s">
        <v>365</v>
      </c>
      <c r="F3110" s="62" t="str">
        <f t="shared" si="602"/>
        <v>64522</v>
      </c>
      <c r="G3110" s="255">
        <v>10620016</v>
      </c>
      <c r="H3110" s="1" t="s">
        <v>385</v>
      </c>
      <c r="I3110" s="61">
        <v>34</v>
      </c>
      <c r="J3110" s="61">
        <v>7</v>
      </c>
      <c r="K3110" s="61">
        <v>8.8000000000000007</v>
      </c>
      <c r="L3110" s="69">
        <f t="shared" si="603"/>
        <v>2.38</v>
      </c>
      <c r="M3110" s="69">
        <f t="shared" si="604"/>
        <v>2.9920000000000004</v>
      </c>
      <c r="N3110" s="56">
        <f>INDEX(Rate_Chart!$A$1:$AK$127,MATCH(Data!J3110,Rate_Chart!$A$1:$A$127,0),MATCH(Data!K3110,Rate_Chart!$A$1:$AK$1,0))</f>
        <v>57.865500000000004</v>
      </c>
      <c r="O3110" s="57">
        <f t="shared" si="605"/>
        <v>1967.4270000000001</v>
      </c>
      <c r="P3110" s="58">
        <f t="shared" si="606"/>
        <v>449.73186528497411</v>
      </c>
      <c r="Q3110" s="58">
        <f t="shared" si="607"/>
        <v>299.82124352331607</v>
      </c>
      <c r="R3110" s="66">
        <f t="shared" si="608"/>
        <v>34.429972500000005</v>
      </c>
      <c r="S3110" s="64">
        <f t="shared" si="609"/>
        <v>127.5</v>
      </c>
      <c r="T3110" s="66">
        <f t="shared" si="610"/>
        <v>2129.3569725000002</v>
      </c>
      <c r="U3110" s="68">
        <f t="shared" si="611"/>
        <v>62.628146250000007</v>
      </c>
      <c r="V3110" s="68">
        <f t="shared" si="612"/>
        <v>486.74725064766841</v>
      </c>
      <c r="W3110" s="68">
        <f t="shared" si="613"/>
        <v>324.49816709844561</v>
      </c>
    </row>
    <row r="3111" spans="1:23" x14ac:dyDescent="0.25">
      <c r="A3111" s="1" t="s">
        <v>913</v>
      </c>
      <c r="B3111" s="1" t="s">
        <v>394</v>
      </c>
      <c r="C3111" s="1" t="s">
        <v>589</v>
      </c>
      <c r="D3111" s="1" t="s">
        <v>593</v>
      </c>
      <c r="E3111" s="1" t="s">
        <v>365</v>
      </c>
      <c r="F3111" s="62" t="str">
        <f t="shared" si="602"/>
        <v>64522</v>
      </c>
      <c r="G3111" s="255">
        <v>10620016</v>
      </c>
      <c r="H3111" s="1" t="s">
        <v>386</v>
      </c>
      <c r="I3111" s="61">
        <v>6</v>
      </c>
      <c r="J3111" s="61">
        <v>3.2</v>
      </c>
      <c r="K3111" s="61">
        <v>8.1999999999999993</v>
      </c>
      <c r="L3111" s="69">
        <f t="shared" si="603"/>
        <v>0.19200000000000003</v>
      </c>
      <c r="M3111" s="69">
        <f t="shared" si="604"/>
        <v>0.49199999999999994</v>
      </c>
      <c r="N3111" s="56">
        <f>INDEX(Rate_Chart!$A$1:$AK$127,MATCH(Data!J3111,Rate_Chart!$A$1:$A$127,0),MATCH(Data!K3111,Rate_Chart!$A$1:$AK$1,0))</f>
        <v>36.141139799999998</v>
      </c>
      <c r="O3111" s="57">
        <f t="shared" si="605"/>
        <v>216.8468388</v>
      </c>
      <c r="P3111" s="58">
        <f t="shared" si="606"/>
        <v>417.0131515384615</v>
      </c>
      <c r="Q3111" s="58">
        <f t="shared" si="607"/>
        <v>278.00876769230769</v>
      </c>
      <c r="R3111" s="66">
        <f t="shared" si="608"/>
        <v>3.7948196790000002</v>
      </c>
      <c r="S3111" s="64">
        <f t="shared" si="609"/>
        <v>22.5</v>
      </c>
      <c r="T3111" s="66">
        <f t="shared" si="610"/>
        <v>243.141658479</v>
      </c>
      <c r="U3111" s="68">
        <f t="shared" si="611"/>
        <v>40.5236097465</v>
      </c>
      <c r="V3111" s="68">
        <f t="shared" si="612"/>
        <v>467.58011245961535</v>
      </c>
      <c r="W3111" s="68">
        <f t="shared" si="613"/>
        <v>311.72007497307692</v>
      </c>
    </row>
    <row r="3112" spans="1:23" x14ac:dyDescent="0.25">
      <c r="A3112" s="1" t="s">
        <v>913</v>
      </c>
      <c r="B3112" s="1" t="s">
        <v>395</v>
      </c>
      <c r="C3112" s="1" t="s">
        <v>589</v>
      </c>
      <c r="D3112" s="1" t="s">
        <v>593</v>
      </c>
      <c r="E3112" s="1" t="s">
        <v>365</v>
      </c>
      <c r="F3112" s="62" t="str">
        <f t="shared" si="602"/>
        <v>64522</v>
      </c>
      <c r="G3112" s="255">
        <v>10620016</v>
      </c>
      <c r="H3112" s="1" t="s">
        <v>385</v>
      </c>
      <c r="I3112" s="61">
        <v>14</v>
      </c>
      <c r="J3112" s="61">
        <v>6.2</v>
      </c>
      <c r="K3112" s="61">
        <v>8.8000000000000007</v>
      </c>
      <c r="L3112" s="69">
        <f t="shared" si="603"/>
        <v>0.86799999999999999</v>
      </c>
      <c r="M3112" s="69">
        <f t="shared" si="604"/>
        <v>1.2320000000000002</v>
      </c>
      <c r="N3112" s="56">
        <f>INDEX(Rate_Chart!$A$1:$AK$127,MATCH(Data!J3112,Rate_Chart!$A$1:$A$127,0),MATCH(Data!K3112,Rate_Chart!$A$1:$AK$1,0))</f>
        <v>51.252300000000005</v>
      </c>
      <c r="O3112" s="57">
        <f t="shared" si="605"/>
        <v>717.5322000000001</v>
      </c>
      <c r="P3112" s="58">
        <f t="shared" si="606"/>
        <v>424.74281767955802</v>
      </c>
      <c r="Q3112" s="58">
        <f t="shared" si="607"/>
        <v>283.1618784530387</v>
      </c>
      <c r="R3112" s="66">
        <f t="shared" si="608"/>
        <v>12.556813500000002</v>
      </c>
      <c r="S3112" s="64">
        <f t="shared" si="609"/>
        <v>52.5</v>
      </c>
      <c r="T3112" s="66">
        <f t="shared" si="610"/>
        <v>782.58901350000008</v>
      </c>
      <c r="U3112" s="68">
        <f t="shared" si="611"/>
        <v>55.899215250000005</v>
      </c>
      <c r="V3112" s="68">
        <f t="shared" si="612"/>
        <v>463.25316505524864</v>
      </c>
      <c r="W3112" s="68">
        <f t="shared" si="613"/>
        <v>308.83544337016576</v>
      </c>
    </row>
    <row r="3113" spans="1:23" x14ac:dyDescent="0.25">
      <c r="A3113" s="1" t="s">
        <v>913</v>
      </c>
      <c r="B3113" s="1" t="s">
        <v>395</v>
      </c>
      <c r="C3113" s="1" t="s">
        <v>589</v>
      </c>
      <c r="D3113" s="1" t="s">
        <v>593</v>
      </c>
      <c r="E3113" s="1" t="s">
        <v>365</v>
      </c>
      <c r="F3113" s="62" t="str">
        <f t="shared" si="602"/>
        <v>64522</v>
      </c>
      <c r="G3113" s="255">
        <v>10620016</v>
      </c>
      <c r="H3113" s="1" t="s">
        <v>386</v>
      </c>
      <c r="I3113" s="61">
        <v>4</v>
      </c>
      <c r="J3113" s="61">
        <v>3.3</v>
      </c>
      <c r="K3113" s="61">
        <v>8.1999999999999993</v>
      </c>
      <c r="L3113" s="69">
        <f t="shared" si="603"/>
        <v>0.13200000000000001</v>
      </c>
      <c r="M3113" s="69">
        <f t="shared" si="604"/>
        <v>0.32799999999999996</v>
      </c>
      <c r="N3113" s="56">
        <f>INDEX(Rate_Chart!$A$1:$AK$127,MATCH(Data!J3113,Rate_Chart!$A$1:$A$127,0),MATCH(Data!K3113,Rate_Chart!$A$1:$AK$1,0))</f>
        <v>36.558139799999999</v>
      </c>
      <c r="O3113" s="57">
        <f t="shared" si="605"/>
        <v>146.2325592</v>
      </c>
      <c r="P3113" s="58">
        <f t="shared" si="606"/>
        <v>417.0130015209125</v>
      </c>
      <c r="Q3113" s="58">
        <f t="shared" si="607"/>
        <v>278.00866768060831</v>
      </c>
      <c r="R3113" s="66">
        <f t="shared" si="608"/>
        <v>2.5590697860000002</v>
      </c>
      <c r="S3113" s="64">
        <f t="shared" si="609"/>
        <v>15</v>
      </c>
      <c r="T3113" s="66">
        <f t="shared" si="610"/>
        <v>163.79162898600001</v>
      </c>
      <c r="U3113" s="68">
        <f t="shared" si="611"/>
        <v>40.947907246500002</v>
      </c>
      <c r="V3113" s="68">
        <f t="shared" si="612"/>
        <v>467.08639444676805</v>
      </c>
      <c r="W3113" s="68">
        <f t="shared" si="613"/>
        <v>311.39092963117872</v>
      </c>
    </row>
    <row r="3114" spans="1:23" x14ac:dyDescent="0.25">
      <c r="A3114" s="1" t="s">
        <v>914</v>
      </c>
      <c r="B3114" s="1" t="s">
        <v>394</v>
      </c>
      <c r="C3114" s="1" t="s">
        <v>589</v>
      </c>
      <c r="D3114" s="1" t="s">
        <v>593</v>
      </c>
      <c r="E3114" s="1" t="s">
        <v>365</v>
      </c>
      <c r="F3114" s="62" t="str">
        <f t="shared" si="602"/>
        <v>64522</v>
      </c>
      <c r="G3114" s="255">
        <v>10620016</v>
      </c>
      <c r="H3114" s="1" t="s">
        <v>385</v>
      </c>
      <c r="I3114" s="61">
        <v>16</v>
      </c>
      <c r="J3114" s="61">
        <v>6.6</v>
      </c>
      <c r="K3114" s="61">
        <v>8.8000000000000007</v>
      </c>
      <c r="L3114" s="69">
        <f t="shared" si="603"/>
        <v>1.056</v>
      </c>
      <c r="M3114" s="69">
        <f t="shared" si="604"/>
        <v>1.4080000000000001</v>
      </c>
      <c r="N3114" s="56">
        <f>INDEX(Rate_Chart!$A$1:$AK$127,MATCH(Data!J3114,Rate_Chart!$A$1:$A$127,0),MATCH(Data!K3114,Rate_Chart!$A$1:$AK$1,0))</f>
        <v>54.558900000000001</v>
      </c>
      <c r="O3114" s="57">
        <f t="shared" si="605"/>
        <v>872.94240000000002</v>
      </c>
      <c r="P3114" s="58">
        <f t="shared" si="606"/>
        <v>437.63823529411764</v>
      </c>
      <c r="Q3114" s="58">
        <f t="shared" si="607"/>
        <v>291.75882352941176</v>
      </c>
      <c r="R3114" s="66">
        <f t="shared" si="608"/>
        <v>15.276492000000001</v>
      </c>
      <c r="S3114" s="64">
        <f t="shared" si="609"/>
        <v>60</v>
      </c>
      <c r="T3114" s="66">
        <f t="shared" si="610"/>
        <v>948.21889199999998</v>
      </c>
      <c r="U3114" s="68">
        <f t="shared" si="611"/>
        <v>59.263680749999999</v>
      </c>
      <c r="V3114" s="68">
        <f t="shared" si="612"/>
        <v>475.37711831550797</v>
      </c>
      <c r="W3114" s="68">
        <f t="shared" si="613"/>
        <v>316.91807887700531</v>
      </c>
    </row>
    <row r="3115" spans="1:23" x14ac:dyDescent="0.25">
      <c r="A3115" s="1" t="s">
        <v>914</v>
      </c>
      <c r="B3115" s="1" t="s">
        <v>395</v>
      </c>
      <c r="C3115" s="1" t="s">
        <v>589</v>
      </c>
      <c r="D3115" s="1" t="s">
        <v>593</v>
      </c>
      <c r="E3115" s="1" t="s">
        <v>365</v>
      </c>
      <c r="F3115" s="62" t="str">
        <f t="shared" si="602"/>
        <v>64522</v>
      </c>
      <c r="G3115" s="255">
        <v>10620016</v>
      </c>
      <c r="H3115" s="1" t="s">
        <v>385</v>
      </c>
      <c r="I3115" s="61">
        <v>11</v>
      </c>
      <c r="J3115" s="61">
        <v>6.7</v>
      </c>
      <c r="K3115" s="61">
        <v>9</v>
      </c>
      <c r="L3115" s="69">
        <f t="shared" si="603"/>
        <v>0.73699999999999999</v>
      </c>
      <c r="M3115" s="69">
        <f t="shared" si="604"/>
        <v>0.99</v>
      </c>
      <c r="N3115" s="56">
        <f>INDEX(Rate_Chart!$A$1:$AK$127,MATCH(Data!J3115,Rate_Chart!$A$1:$A$127,0),MATCH(Data!K3115,Rate_Chart!$A$1:$AK$1,0))</f>
        <v>55.945</v>
      </c>
      <c r="O3115" s="57">
        <f t="shared" si="605"/>
        <v>615.39499999999998</v>
      </c>
      <c r="P3115" s="58">
        <f t="shared" si="606"/>
        <v>440.51181102362204</v>
      </c>
      <c r="Q3115" s="58">
        <f t="shared" si="607"/>
        <v>293.67454068241472</v>
      </c>
      <c r="R3115" s="66">
        <f t="shared" si="608"/>
        <v>10.769412500000001</v>
      </c>
      <c r="S3115" s="64">
        <f t="shared" si="609"/>
        <v>41.25</v>
      </c>
      <c r="T3115" s="66">
        <f t="shared" si="610"/>
        <v>667.41441250000003</v>
      </c>
      <c r="U3115" s="68">
        <f t="shared" si="611"/>
        <v>60.674037500000004</v>
      </c>
      <c r="V3115" s="68">
        <f t="shared" si="612"/>
        <v>477.74832677165358</v>
      </c>
      <c r="W3115" s="68">
        <f t="shared" si="613"/>
        <v>318.4988845144357</v>
      </c>
    </row>
    <row r="3116" spans="1:23" x14ac:dyDescent="0.25">
      <c r="A3116" s="1" t="s">
        <v>914</v>
      </c>
      <c r="B3116" s="1" t="s">
        <v>395</v>
      </c>
      <c r="C3116" s="1" t="s">
        <v>589</v>
      </c>
      <c r="D3116" s="1" t="s">
        <v>593</v>
      </c>
      <c r="E3116" s="1" t="s">
        <v>365</v>
      </c>
      <c r="F3116" s="62" t="str">
        <f t="shared" si="602"/>
        <v>64522</v>
      </c>
      <c r="G3116" s="255">
        <v>10620016</v>
      </c>
      <c r="H3116" s="1" t="s">
        <v>386</v>
      </c>
      <c r="I3116" s="61">
        <v>4</v>
      </c>
      <c r="J3116" s="61">
        <v>3.5</v>
      </c>
      <c r="K3116" s="61">
        <v>8.1999999999999993</v>
      </c>
      <c r="L3116" s="69">
        <f t="shared" si="603"/>
        <v>0.14000000000000001</v>
      </c>
      <c r="M3116" s="69">
        <f t="shared" si="604"/>
        <v>0.32799999999999996</v>
      </c>
      <c r="N3116" s="56">
        <f>INDEX(Rate_Chart!$A$1:$AK$127,MATCH(Data!J3116,Rate_Chart!$A$1:$A$127,0),MATCH(Data!K3116,Rate_Chart!$A$1:$AK$1,0))</f>
        <v>37.392139800000002</v>
      </c>
      <c r="O3116" s="57">
        <f t="shared" si="605"/>
        <v>149.56855920000001</v>
      </c>
      <c r="P3116" s="58">
        <f t="shared" si="606"/>
        <v>417.01271152416359</v>
      </c>
      <c r="Q3116" s="58">
        <f t="shared" si="607"/>
        <v>278.00847434944239</v>
      </c>
      <c r="R3116" s="66">
        <f t="shared" si="608"/>
        <v>2.6174497860000003</v>
      </c>
      <c r="S3116" s="64">
        <f t="shared" si="609"/>
        <v>15</v>
      </c>
      <c r="T3116" s="66">
        <f t="shared" si="610"/>
        <v>167.18600898600002</v>
      </c>
      <c r="U3116" s="68">
        <f t="shared" si="611"/>
        <v>41.796502246500005</v>
      </c>
      <c r="V3116" s="68">
        <f t="shared" si="612"/>
        <v>466.13199531412641</v>
      </c>
      <c r="W3116" s="68">
        <f t="shared" si="613"/>
        <v>310.75466354275096</v>
      </c>
    </row>
    <row r="3117" spans="1:23" x14ac:dyDescent="0.25">
      <c r="A3117" s="1" t="s">
        <v>915</v>
      </c>
      <c r="B3117" s="1" t="s">
        <v>394</v>
      </c>
      <c r="C3117" s="1" t="s">
        <v>589</v>
      </c>
      <c r="D3117" s="1" t="s">
        <v>593</v>
      </c>
      <c r="E3117" s="1" t="s">
        <v>365</v>
      </c>
      <c r="F3117" s="62" t="str">
        <f t="shared" si="602"/>
        <v>64522</v>
      </c>
      <c r="G3117" s="255">
        <v>10620016</v>
      </c>
      <c r="H3117" s="1" t="s">
        <v>385</v>
      </c>
      <c r="I3117" s="61">
        <v>7</v>
      </c>
      <c r="J3117" s="61">
        <v>7.9</v>
      </c>
      <c r="K3117" s="61">
        <v>9</v>
      </c>
      <c r="L3117" s="69">
        <f t="shared" si="603"/>
        <v>0.55300000000000005</v>
      </c>
      <c r="M3117" s="69">
        <f t="shared" si="604"/>
        <v>0.63</v>
      </c>
      <c r="N3117" s="56">
        <f>INDEX(Rate_Chart!$A$1:$AK$127,MATCH(Data!J3117,Rate_Chart!$A$1:$A$127,0),MATCH(Data!K3117,Rate_Chart!$A$1:$AK$1,0))</f>
        <v>65.965000000000003</v>
      </c>
      <c r="O3117" s="57">
        <f t="shared" si="605"/>
        <v>461.755</v>
      </c>
      <c r="P3117" s="58">
        <f t="shared" si="606"/>
        <v>474.56834532374097</v>
      </c>
      <c r="Q3117" s="58">
        <f t="shared" si="607"/>
        <v>316.37889688249396</v>
      </c>
      <c r="R3117" s="66">
        <f t="shared" si="608"/>
        <v>8.0807125000000006</v>
      </c>
      <c r="S3117" s="64">
        <f t="shared" si="609"/>
        <v>26.25</v>
      </c>
      <c r="T3117" s="66">
        <f t="shared" si="610"/>
        <v>496.0857125</v>
      </c>
      <c r="U3117" s="68">
        <f t="shared" si="611"/>
        <v>70.869387500000002</v>
      </c>
      <c r="V3117" s="68">
        <f t="shared" si="612"/>
        <v>509.85170863309349</v>
      </c>
      <c r="W3117" s="68">
        <f t="shared" si="613"/>
        <v>339.901139088729</v>
      </c>
    </row>
    <row r="3118" spans="1:23" x14ac:dyDescent="0.25">
      <c r="A3118" s="1" t="s">
        <v>915</v>
      </c>
      <c r="B3118" s="1" t="s">
        <v>395</v>
      </c>
      <c r="C3118" s="1" t="s">
        <v>589</v>
      </c>
      <c r="D3118" s="1" t="s">
        <v>593</v>
      </c>
      <c r="E3118" s="1" t="s">
        <v>365</v>
      </c>
      <c r="F3118" s="62" t="str">
        <f t="shared" si="602"/>
        <v>64522</v>
      </c>
      <c r="G3118" s="255">
        <v>10620016</v>
      </c>
      <c r="H3118" s="1" t="s">
        <v>385</v>
      </c>
      <c r="I3118" s="61">
        <v>13</v>
      </c>
      <c r="J3118" s="61">
        <v>5.5</v>
      </c>
      <c r="K3118" s="61">
        <v>8.4</v>
      </c>
      <c r="L3118" s="69">
        <f t="shared" si="603"/>
        <v>0.71499999999999997</v>
      </c>
      <c r="M3118" s="69">
        <f t="shared" si="604"/>
        <v>1.0920000000000001</v>
      </c>
      <c r="N3118" s="56">
        <f>INDEX(Rate_Chart!$A$1:$AK$127,MATCH(Data!J3118,Rate_Chart!$A$1:$A$127,0),MATCH(Data!K3118,Rate_Chart!$A$1:$AK$1,0))</f>
        <v>46.288167600000008</v>
      </c>
      <c r="O3118" s="57">
        <f t="shared" si="605"/>
        <v>601.74617880000005</v>
      </c>
      <c r="P3118" s="58">
        <f t="shared" si="606"/>
        <v>417.01051891891899</v>
      </c>
      <c r="Q3118" s="58">
        <f t="shared" si="607"/>
        <v>278.00701261261264</v>
      </c>
      <c r="R3118" s="66">
        <f t="shared" si="608"/>
        <v>10.530558129000003</v>
      </c>
      <c r="S3118" s="64">
        <f t="shared" si="609"/>
        <v>48.75</v>
      </c>
      <c r="T3118" s="66">
        <f t="shared" si="610"/>
        <v>661.02673692900009</v>
      </c>
      <c r="U3118" s="68">
        <f t="shared" si="611"/>
        <v>50.848210533000007</v>
      </c>
      <c r="V3118" s="68">
        <f t="shared" si="612"/>
        <v>458.09198678378385</v>
      </c>
      <c r="W3118" s="68">
        <f t="shared" si="613"/>
        <v>305.39465785585588</v>
      </c>
    </row>
    <row r="3119" spans="1:23" x14ac:dyDescent="0.25">
      <c r="A3119" s="1" t="s">
        <v>916</v>
      </c>
      <c r="B3119" s="1" t="s">
        <v>394</v>
      </c>
      <c r="C3119" s="1" t="s">
        <v>589</v>
      </c>
      <c r="D3119" s="1" t="s">
        <v>593</v>
      </c>
      <c r="E3119" s="1" t="s">
        <v>365</v>
      </c>
      <c r="F3119" s="62" t="str">
        <f t="shared" si="602"/>
        <v>64522</v>
      </c>
      <c r="G3119" s="255">
        <v>10620016</v>
      </c>
      <c r="H3119" s="1" t="s">
        <v>385</v>
      </c>
      <c r="I3119" s="61">
        <v>9</v>
      </c>
      <c r="J3119" s="61">
        <v>8.1999999999999993</v>
      </c>
      <c r="K3119" s="61">
        <v>9</v>
      </c>
      <c r="L3119" s="69">
        <f t="shared" si="603"/>
        <v>0.73799999999999999</v>
      </c>
      <c r="M3119" s="69">
        <f t="shared" si="604"/>
        <v>0.81</v>
      </c>
      <c r="N3119" s="56">
        <f>INDEX(Rate_Chart!$A$1:$AK$127,MATCH(Data!J3119,Rate_Chart!$A$1:$A$127,0),MATCH(Data!K3119,Rate_Chart!$A$1:$AK$1,0))</f>
        <v>68.469999999999985</v>
      </c>
      <c r="O3119" s="57">
        <f t="shared" si="605"/>
        <v>616.2299999999999</v>
      </c>
      <c r="P3119" s="58">
        <f t="shared" si="606"/>
        <v>482.18309859154925</v>
      </c>
      <c r="Q3119" s="58">
        <f t="shared" si="607"/>
        <v>321.45539906103284</v>
      </c>
      <c r="R3119" s="66">
        <f t="shared" si="608"/>
        <v>10.784025</v>
      </c>
      <c r="S3119" s="64">
        <f t="shared" si="609"/>
        <v>33.75</v>
      </c>
      <c r="T3119" s="66">
        <f t="shared" si="610"/>
        <v>660.76402499999995</v>
      </c>
      <c r="U3119" s="68">
        <f t="shared" si="611"/>
        <v>73.418224999999993</v>
      </c>
      <c r="V3119" s="68">
        <f t="shared" si="612"/>
        <v>517.02975352112674</v>
      </c>
      <c r="W3119" s="68">
        <f t="shared" si="613"/>
        <v>344.68650234741784</v>
      </c>
    </row>
    <row r="3120" spans="1:23" x14ac:dyDescent="0.25">
      <c r="A3120" s="1" t="s">
        <v>916</v>
      </c>
      <c r="B3120" s="1" t="s">
        <v>395</v>
      </c>
      <c r="C3120" s="1" t="s">
        <v>589</v>
      </c>
      <c r="D3120" s="1" t="s">
        <v>593</v>
      </c>
      <c r="E3120" s="1" t="s">
        <v>365</v>
      </c>
      <c r="F3120" s="62" t="str">
        <f t="shared" si="602"/>
        <v>64522</v>
      </c>
      <c r="G3120" s="255">
        <v>10620016</v>
      </c>
      <c r="H3120" s="1" t="s">
        <v>385</v>
      </c>
      <c r="I3120" s="61">
        <v>12</v>
      </c>
      <c r="J3120" s="61">
        <v>5.6</v>
      </c>
      <c r="K3120" s="61">
        <v>8.6</v>
      </c>
      <c r="L3120" s="69">
        <f t="shared" si="603"/>
        <v>0.67199999999999993</v>
      </c>
      <c r="M3120" s="69">
        <f t="shared" si="604"/>
        <v>1.0319999999999998</v>
      </c>
      <c r="N3120" s="56">
        <f>INDEX(Rate_Chart!$A$1:$AK$127,MATCH(Data!J3120,Rate_Chart!$A$1:$A$127,0),MATCH(Data!K3120,Rate_Chart!$A$1:$AK$1,0))</f>
        <v>45.824799999999996</v>
      </c>
      <c r="O3120" s="57">
        <f t="shared" si="605"/>
        <v>549.89760000000001</v>
      </c>
      <c r="P3120" s="58">
        <f t="shared" si="606"/>
        <v>404.33647058823533</v>
      </c>
      <c r="Q3120" s="58">
        <f t="shared" si="607"/>
        <v>269.55764705882353</v>
      </c>
      <c r="R3120" s="66">
        <f t="shared" si="608"/>
        <v>9.6232080000000018</v>
      </c>
      <c r="S3120" s="64">
        <f t="shared" si="609"/>
        <v>45</v>
      </c>
      <c r="T3120" s="66">
        <f t="shared" si="610"/>
        <v>604.52080799999999</v>
      </c>
      <c r="U3120" s="68">
        <f t="shared" si="611"/>
        <v>50.376733999999999</v>
      </c>
      <c r="V3120" s="68">
        <f t="shared" si="612"/>
        <v>444.50059411764715</v>
      </c>
      <c r="W3120" s="68">
        <f t="shared" si="613"/>
        <v>296.33372941176475</v>
      </c>
    </row>
    <row r="3121" spans="1:23" x14ac:dyDescent="0.25">
      <c r="A3121" s="1" t="s">
        <v>916</v>
      </c>
      <c r="B3121" s="1" t="s">
        <v>395</v>
      </c>
      <c r="C3121" s="1" t="s">
        <v>589</v>
      </c>
      <c r="D3121" s="1" t="s">
        <v>593</v>
      </c>
      <c r="E3121" s="1" t="s">
        <v>365</v>
      </c>
      <c r="F3121" s="62" t="str">
        <f t="shared" si="602"/>
        <v>64522</v>
      </c>
      <c r="G3121" s="255">
        <v>10620016</v>
      </c>
      <c r="H3121" s="1" t="s">
        <v>386</v>
      </c>
      <c r="I3121" s="61">
        <v>4</v>
      </c>
      <c r="J3121" s="61">
        <v>3.2</v>
      </c>
      <c r="K3121" s="61">
        <v>8</v>
      </c>
      <c r="L3121" s="69">
        <f t="shared" si="603"/>
        <v>0.128</v>
      </c>
      <c r="M3121" s="69">
        <f t="shared" si="604"/>
        <v>0.32</v>
      </c>
      <c r="N3121" s="56">
        <f>INDEX(Rate_Chart!$A$1:$AK$127,MATCH(Data!J3121,Rate_Chart!$A$1:$A$127,0),MATCH(Data!K3121,Rate_Chart!$A$1:$AK$1,0))</f>
        <v>35.585112000000002</v>
      </c>
      <c r="O3121" s="57">
        <f t="shared" si="605"/>
        <v>142.34044800000001</v>
      </c>
      <c r="P3121" s="58">
        <f t="shared" si="606"/>
        <v>417.01303124999998</v>
      </c>
      <c r="Q3121" s="58">
        <f t="shared" si="607"/>
        <v>278.00868750000001</v>
      </c>
      <c r="R3121" s="66">
        <f t="shared" si="608"/>
        <v>2.4909578400000005</v>
      </c>
      <c r="S3121" s="64">
        <f t="shared" si="609"/>
        <v>15</v>
      </c>
      <c r="T3121" s="66">
        <f t="shared" si="610"/>
        <v>159.83140584</v>
      </c>
      <c r="U3121" s="68">
        <f t="shared" si="611"/>
        <v>39.957851460000001</v>
      </c>
      <c r="V3121" s="68">
        <f t="shared" si="612"/>
        <v>468.25607179687495</v>
      </c>
      <c r="W3121" s="68">
        <f t="shared" si="613"/>
        <v>312.17071453124998</v>
      </c>
    </row>
    <row r="3122" spans="1:23" x14ac:dyDescent="0.25">
      <c r="A3122" s="1" t="s">
        <v>917</v>
      </c>
      <c r="B3122" s="1" t="s">
        <v>394</v>
      </c>
      <c r="C3122" s="1" t="s">
        <v>589</v>
      </c>
      <c r="D3122" s="1" t="s">
        <v>593</v>
      </c>
      <c r="E3122" s="1" t="s">
        <v>365</v>
      </c>
      <c r="F3122" s="62" t="str">
        <f t="shared" si="602"/>
        <v>64522</v>
      </c>
      <c r="G3122" s="255">
        <v>10620016</v>
      </c>
      <c r="H3122" s="1" t="s">
        <v>385</v>
      </c>
      <c r="I3122" s="61">
        <v>12</v>
      </c>
      <c r="J3122" s="61">
        <v>7.5</v>
      </c>
      <c r="K3122" s="61">
        <v>8.8000000000000007</v>
      </c>
      <c r="L3122" s="69">
        <f t="shared" si="603"/>
        <v>0.9</v>
      </c>
      <c r="M3122" s="69">
        <f t="shared" si="604"/>
        <v>1.056</v>
      </c>
      <c r="N3122" s="56">
        <f>INDEX(Rate_Chart!$A$1:$AK$127,MATCH(Data!J3122,Rate_Chart!$A$1:$A$127,0),MATCH(Data!K3122,Rate_Chart!$A$1:$AK$1,0))</f>
        <v>61.998750000000001</v>
      </c>
      <c r="O3122" s="57">
        <f t="shared" si="605"/>
        <v>743.98500000000001</v>
      </c>
      <c r="P3122" s="58">
        <f t="shared" si="606"/>
        <v>463.83104738154617</v>
      </c>
      <c r="Q3122" s="58">
        <f t="shared" si="607"/>
        <v>309.22069825436409</v>
      </c>
      <c r="R3122" s="66">
        <f t="shared" si="608"/>
        <v>13.019737500000002</v>
      </c>
      <c r="S3122" s="64">
        <f t="shared" si="609"/>
        <v>45</v>
      </c>
      <c r="T3122" s="66">
        <f t="shared" si="610"/>
        <v>802.00473750000003</v>
      </c>
      <c r="U3122" s="68">
        <f t="shared" si="611"/>
        <v>66.833728125000007</v>
      </c>
      <c r="V3122" s="68">
        <f t="shared" si="612"/>
        <v>500.00295355361607</v>
      </c>
      <c r="W3122" s="68">
        <f t="shared" si="613"/>
        <v>333.3353023690774</v>
      </c>
    </row>
    <row r="3123" spans="1:23" x14ac:dyDescent="0.25">
      <c r="A3123" s="1" t="s">
        <v>917</v>
      </c>
      <c r="B3123" s="1" t="s">
        <v>395</v>
      </c>
      <c r="C3123" s="1" t="s">
        <v>589</v>
      </c>
      <c r="D3123" s="1" t="s">
        <v>593</v>
      </c>
      <c r="E3123" s="1" t="s">
        <v>365</v>
      </c>
      <c r="F3123" s="62" t="str">
        <f t="shared" si="602"/>
        <v>64522</v>
      </c>
      <c r="G3123" s="255">
        <v>10620016</v>
      </c>
      <c r="H3123" s="1" t="s">
        <v>385</v>
      </c>
      <c r="I3123" s="61">
        <v>16</v>
      </c>
      <c r="J3123" s="61">
        <v>6</v>
      </c>
      <c r="K3123" s="61">
        <v>8.8000000000000007</v>
      </c>
      <c r="L3123" s="69">
        <f t="shared" si="603"/>
        <v>0.96</v>
      </c>
      <c r="M3123" s="69">
        <f t="shared" si="604"/>
        <v>1.4080000000000001</v>
      </c>
      <c r="N3123" s="56">
        <f>INDEX(Rate_Chart!$A$1:$AK$127,MATCH(Data!J3123,Rate_Chart!$A$1:$A$127,0),MATCH(Data!K3123,Rate_Chart!$A$1:$AK$1,0))</f>
        <v>49.599000000000004</v>
      </c>
      <c r="O3123" s="57">
        <f t="shared" si="605"/>
        <v>793.58400000000006</v>
      </c>
      <c r="P3123" s="58">
        <f t="shared" si="606"/>
        <v>417.96910112359552</v>
      </c>
      <c r="Q3123" s="58">
        <f t="shared" si="607"/>
        <v>278.64606741573033</v>
      </c>
      <c r="R3123" s="66">
        <f t="shared" si="608"/>
        <v>13.887720000000002</v>
      </c>
      <c r="S3123" s="64">
        <f t="shared" si="609"/>
        <v>60</v>
      </c>
      <c r="T3123" s="66">
        <f t="shared" si="610"/>
        <v>867.47172</v>
      </c>
      <c r="U3123" s="68">
        <f t="shared" si="611"/>
        <v>54.2169825</v>
      </c>
      <c r="V3123" s="68">
        <f t="shared" si="612"/>
        <v>456.88468398876404</v>
      </c>
      <c r="W3123" s="68">
        <f t="shared" si="613"/>
        <v>304.58978932584267</v>
      </c>
    </row>
    <row r="3124" spans="1:23" x14ac:dyDescent="0.25">
      <c r="A3124" s="1" t="s">
        <v>917</v>
      </c>
      <c r="B3124" s="1" t="s">
        <v>395</v>
      </c>
      <c r="C3124" s="1" t="s">
        <v>589</v>
      </c>
      <c r="D3124" s="1" t="s">
        <v>593</v>
      </c>
      <c r="E3124" s="1" t="s">
        <v>365</v>
      </c>
      <c r="F3124" s="62" t="str">
        <f t="shared" si="602"/>
        <v>64522</v>
      </c>
      <c r="G3124" s="255">
        <v>10620016</v>
      </c>
      <c r="H3124" s="1" t="s">
        <v>386</v>
      </c>
      <c r="I3124" s="61">
        <v>6</v>
      </c>
      <c r="J3124" s="61">
        <v>3</v>
      </c>
      <c r="K3124" s="61">
        <v>8</v>
      </c>
      <c r="L3124" s="69">
        <f t="shared" si="603"/>
        <v>0.18</v>
      </c>
      <c r="M3124" s="69">
        <f t="shared" si="604"/>
        <v>0.48</v>
      </c>
      <c r="N3124" s="56">
        <f>INDEX(Rate_Chart!$A$1:$AK$127,MATCH(Data!J3124,Rate_Chart!$A$1:$A$127,0),MATCH(Data!K3124,Rate_Chart!$A$1:$AK$1,0))</f>
        <v>34.751112000000006</v>
      </c>
      <c r="O3124" s="57">
        <f t="shared" si="605"/>
        <v>208.50667200000004</v>
      </c>
      <c r="P3124" s="58">
        <f t="shared" si="606"/>
        <v>417.01334400000002</v>
      </c>
      <c r="Q3124" s="58">
        <f t="shared" si="607"/>
        <v>278.00889599999999</v>
      </c>
      <c r="R3124" s="66">
        <f t="shared" si="608"/>
        <v>3.6488667600000011</v>
      </c>
      <c r="S3124" s="64">
        <f t="shared" si="609"/>
        <v>22.5</v>
      </c>
      <c r="T3124" s="66">
        <f t="shared" si="610"/>
        <v>234.65553876000004</v>
      </c>
      <c r="U3124" s="68">
        <f t="shared" si="611"/>
        <v>39.109256460000005</v>
      </c>
      <c r="V3124" s="68">
        <f t="shared" si="612"/>
        <v>469.31107752000003</v>
      </c>
      <c r="W3124" s="68">
        <f t="shared" si="613"/>
        <v>312.87405168000004</v>
      </c>
    </row>
    <row r="3125" spans="1:23" x14ac:dyDescent="0.25">
      <c r="A3125" s="1" t="s">
        <v>918</v>
      </c>
      <c r="B3125" s="1" t="s">
        <v>394</v>
      </c>
      <c r="C3125" s="1" t="s">
        <v>589</v>
      </c>
      <c r="D3125" s="1" t="s">
        <v>593</v>
      </c>
      <c r="E3125" s="1" t="s">
        <v>365</v>
      </c>
      <c r="F3125" s="62" t="str">
        <f t="shared" si="602"/>
        <v>64522</v>
      </c>
      <c r="G3125" s="255">
        <v>10620016</v>
      </c>
      <c r="H3125" s="1" t="s">
        <v>385</v>
      </c>
      <c r="I3125" s="61">
        <v>8</v>
      </c>
      <c r="J3125" s="61">
        <v>9</v>
      </c>
      <c r="K3125" s="61">
        <v>9</v>
      </c>
      <c r="L3125" s="69">
        <f t="shared" si="603"/>
        <v>0.72</v>
      </c>
      <c r="M3125" s="69">
        <f t="shared" si="604"/>
        <v>0.72</v>
      </c>
      <c r="N3125" s="56">
        <f>INDEX(Rate_Chart!$A$1:$AK$127,MATCH(Data!J3125,Rate_Chart!$A$1:$A$127,0),MATCH(Data!K3125,Rate_Chart!$A$1:$AK$1,0))</f>
        <v>75.149999999999991</v>
      </c>
      <c r="O3125" s="57">
        <f t="shared" si="605"/>
        <v>601.19999999999993</v>
      </c>
      <c r="P3125" s="58">
        <f t="shared" si="606"/>
        <v>500.99999999999994</v>
      </c>
      <c r="Q3125" s="58">
        <f t="shared" si="607"/>
        <v>333.99999999999994</v>
      </c>
      <c r="R3125" s="66">
        <f t="shared" si="608"/>
        <v>10.520999999999999</v>
      </c>
      <c r="S3125" s="64">
        <f t="shared" si="609"/>
        <v>30</v>
      </c>
      <c r="T3125" s="66">
        <f t="shared" si="610"/>
        <v>641.72099999999989</v>
      </c>
      <c r="U3125" s="68">
        <f t="shared" si="611"/>
        <v>80.215124999999986</v>
      </c>
      <c r="V3125" s="68">
        <f t="shared" si="612"/>
        <v>534.76749999999993</v>
      </c>
      <c r="W3125" s="68">
        <f t="shared" si="613"/>
        <v>356.5116666666666</v>
      </c>
    </row>
    <row r="3126" spans="1:23" x14ac:dyDescent="0.25">
      <c r="A3126" s="1" t="s">
        <v>882</v>
      </c>
      <c r="B3126" s="1" t="s">
        <v>394</v>
      </c>
      <c r="C3126" s="1" t="s">
        <v>589</v>
      </c>
      <c r="D3126" s="1" t="s">
        <v>593</v>
      </c>
      <c r="E3126" s="1" t="s">
        <v>365</v>
      </c>
      <c r="F3126" s="62" t="str">
        <f t="shared" si="602"/>
        <v>64522</v>
      </c>
      <c r="G3126" s="255">
        <v>10620016</v>
      </c>
      <c r="H3126" s="1" t="s">
        <v>385</v>
      </c>
      <c r="I3126" s="61">
        <v>9</v>
      </c>
      <c r="J3126" s="61">
        <v>8.6</v>
      </c>
      <c r="K3126" s="61">
        <v>9</v>
      </c>
      <c r="L3126" s="69">
        <f t="shared" si="603"/>
        <v>0.77399999999999991</v>
      </c>
      <c r="M3126" s="69">
        <f t="shared" si="604"/>
        <v>0.81</v>
      </c>
      <c r="N3126" s="56">
        <f>INDEX(Rate_Chart!$A$1:$AK$127,MATCH(Data!J3126,Rate_Chart!$A$1:$A$127,0),MATCH(Data!K3126,Rate_Chart!$A$1:$AK$1,0))</f>
        <v>71.809999999999988</v>
      </c>
      <c r="O3126" s="57">
        <f t="shared" si="605"/>
        <v>646.28999999999985</v>
      </c>
      <c r="P3126" s="58">
        <f t="shared" si="606"/>
        <v>491.84931506849313</v>
      </c>
      <c r="Q3126" s="58">
        <f t="shared" si="607"/>
        <v>327.89954337899542</v>
      </c>
      <c r="R3126" s="66">
        <f t="shared" si="608"/>
        <v>11.310074999999998</v>
      </c>
      <c r="S3126" s="64">
        <f t="shared" si="609"/>
        <v>33.75</v>
      </c>
      <c r="T3126" s="66">
        <f t="shared" si="610"/>
        <v>691.35007499999983</v>
      </c>
      <c r="U3126" s="68">
        <f t="shared" si="611"/>
        <v>76.816674999999975</v>
      </c>
      <c r="V3126" s="68">
        <f t="shared" si="612"/>
        <v>526.14160958904097</v>
      </c>
      <c r="W3126" s="68">
        <f t="shared" si="613"/>
        <v>350.76107305936063</v>
      </c>
    </row>
    <row r="3127" spans="1:23" x14ac:dyDescent="0.25">
      <c r="A3127" s="1" t="s">
        <v>882</v>
      </c>
      <c r="B3127" s="1" t="s">
        <v>395</v>
      </c>
      <c r="C3127" s="1" t="s">
        <v>589</v>
      </c>
      <c r="D3127" s="1" t="s">
        <v>593</v>
      </c>
      <c r="E3127" s="1" t="s">
        <v>365</v>
      </c>
      <c r="F3127" s="62" t="str">
        <f t="shared" si="602"/>
        <v>64522</v>
      </c>
      <c r="G3127" s="255">
        <v>10620016</v>
      </c>
      <c r="H3127" s="1" t="s">
        <v>385</v>
      </c>
      <c r="I3127" s="61">
        <v>31</v>
      </c>
      <c r="J3127" s="61">
        <v>5.6</v>
      </c>
      <c r="K3127" s="61">
        <v>8.6</v>
      </c>
      <c r="L3127" s="69">
        <f t="shared" si="603"/>
        <v>1.736</v>
      </c>
      <c r="M3127" s="69">
        <f t="shared" si="604"/>
        <v>2.6659999999999995</v>
      </c>
      <c r="N3127" s="56">
        <f>INDEX(Rate_Chart!$A$1:$AK$127,MATCH(Data!J3127,Rate_Chart!$A$1:$A$127,0),MATCH(Data!K3127,Rate_Chart!$A$1:$AK$1,0))</f>
        <v>45.824799999999996</v>
      </c>
      <c r="O3127" s="57">
        <f t="shared" si="605"/>
        <v>1420.5687999999998</v>
      </c>
      <c r="P3127" s="58">
        <f t="shared" si="606"/>
        <v>404.33647058823533</v>
      </c>
      <c r="Q3127" s="58">
        <f t="shared" si="607"/>
        <v>269.55764705882353</v>
      </c>
      <c r="R3127" s="66">
        <f t="shared" si="608"/>
        <v>24.859953999999998</v>
      </c>
      <c r="S3127" s="64">
        <f t="shared" si="609"/>
        <v>116.25</v>
      </c>
      <c r="T3127" s="66">
        <f t="shared" si="610"/>
        <v>1561.6787539999998</v>
      </c>
      <c r="U3127" s="68">
        <f t="shared" si="611"/>
        <v>50.376733999999992</v>
      </c>
      <c r="V3127" s="68">
        <f t="shared" si="612"/>
        <v>444.50059411764704</v>
      </c>
      <c r="W3127" s="68">
        <f t="shared" si="613"/>
        <v>296.33372941176469</v>
      </c>
    </row>
    <row r="3128" spans="1:23" x14ac:dyDescent="0.25">
      <c r="A3128" s="1" t="s">
        <v>883</v>
      </c>
      <c r="B3128" s="1" t="s">
        <v>394</v>
      </c>
      <c r="C3128" s="1" t="s">
        <v>589</v>
      </c>
      <c r="D3128" s="1" t="s">
        <v>593</v>
      </c>
      <c r="E3128" s="1" t="s">
        <v>365</v>
      </c>
      <c r="F3128" s="62" t="str">
        <f t="shared" si="602"/>
        <v>64522</v>
      </c>
      <c r="G3128" s="255">
        <v>10620016</v>
      </c>
      <c r="H3128" s="1" t="s">
        <v>385</v>
      </c>
      <c r="I3128" s="61">
        <v>6</v>
      </c>
      <c r="J3128" s="61">
        <v>7.8</v>
      </c>
      <c r="K3128" s="61">
        <v>8.8000000000000007</v>
      </c>
      <c r="L3128" s="69">
        <f t="shared" si="603"/>
        <v>0.46799999999999997</v>
      </c>
      <c r="M3128" s="69">
        <f t="shared" si="604"/>
        <v>0.52800000000000002</v>
      </c>
      <c r="N3128" s="56">
        <f>INDEX(Rate_Chart!$A$1:$AK$127,MATCH(Data!J3128,Rate_Chart!$A$1:$A$127,0),MATCH(Data!K3128,Rate_Chart!$A$1:$AK$1,0))</f>
        <v>64.478699999999989</v>
      </c>
      <c r="O3128" s="57">
        <f t="shared" si="605"/>
        <v>386.87219999999991</v>
      </c>
      <c r="P3128" s="58">
        <f t="shared" si="606"/>
        <v>471.7953658536585</v>
      </c>
      <c r="Q3128" s="58">
        <f t="shared" si="607"/>
        <v>314.530243902439</v>
      </c>
      <c r="R3128" s="66">
        <f t="shared" si="608"/>
        <v>6.7702634999999987</v>
      </c>
      <c r="S3128" s="64">
        <f t="shared" si="609"/>
        <v>22.5</v>
      </c>
      <c r="T3128" s="66">
        <f t="shared" si="610"/>
        <v>416.14246349999991</v>
      </c>
      <c r="U3128" s="68">
        <f t="shared" si="611"/>
        <v>69.357077249999989</v>
      </c>
      <c r="V3128" s="68">
        <f t="shared" si="612"/>
        <v>507.49080914634141</v>
      </c>
      <c r="W3128" s="68">
        <f t="shared" si="613"/>
        <v>338.32720609756092</v>
      </c>
    </row>
    <row r="3129" spans="1:23" x14ac:dyDescent="0.25">
      <c r="A3129" s="1" t="s">
        <v>883</v>
      </c>
      <c r="B3129" s="1" t="s">
        <v>395</v>
      </c>
      <c r="C3129" s="1" t="s">
        <v>589</v>
      </c>
      <c r="D3129" s="1" t="s">
        <v>593</v>
      </c>
      <c r="E3129" s="1" t="s">
        <v>365</v>
      </c>
      <c r="F3129" s="62" t="str">
        <f t="shared" si="602"/>
        <v>64522</v>
      </c>
      <c r="G3129" s="255">
        <v>10620016</v>
      </c>
      <c r="H3129" s="1" t="s">
        <v>385</v>
      </c>
      <c r="I3129" s="61">
        <v>25</v>
      </c>
      <c r="J3129" s="61">
        <v>5.6</v>
      </c>
      <c r="K3129" s="61">
        <v>8.4</v>
      </c>
      <c r="L3129" s="69">
        <f t="shared" si="603"/>
        <v>1.4</v>
      </c>
      <c r="M3129" s="69">
        <f t="shared" si="604"/>
        <v>2.1</v>
      </c>
      <c r="N3129" s="56">
        <f>INDEX(Rate_Chart!$A$1:$AK$127,MATCH(Data!J3129,Rate_Chart!$A$1:$A$127,0),MATCH(Data!K3129,Rate_Chart!$A$1:$AK$1,0))</f>
        <v>45.357199999999999</v>
      </c>
      <c r="O3129" s="57">
        <f t="shared" si="605"/>
        <v>1133.93</v>
      </c>
      <c r="P3129" s="58">
        <f t="shared" si="606"/>
        <v>404.97500000000002</v>
      </c>
      <c r="Q3129" s="58">
        <f t="shared" si="607"/>
        <v>269.98333333333335</v>
      </c>
      <c r="R3129" s="66">
        <f t="shared" si="608"/>
        <v>19.843775000000004</v>
      </c>
      <c r="S3129" s="64">
        <f t="shared" si="609"/>
        <v>93.75</v>
      </c>
      <c r="T3129" s="66">
        <f t="shared" si="610"/>
        <v>1247.5237750000001</v>
      </c>
      <c r="U3129" s="68">
        <f t="shared" si="611"/>
        <v>49.900951000000006</v>
      </c>
      <c r="V3129" s="68">
        <f t="shared" si="612"/>
        <v>445.54420535714297</v>
      </c>
      <c r="W3129" s="68">
        <f t="shared" si="613"/>
        <v>297.02947023809531</v>
      </c>
    </row>
    <row r="3130" spans="1:23" x14ac:dyDescent="0.25">
      <c r="A3130" s="1" t="s">
        <v>884</v>
      </c>
      <c r="B3130" s="1" t="s">
        <v>394</v>
      </c>
      <c r="C3130" s="1" t="s">
        <v>589</v>
      </c>
      <c r="D3130" s="1" t="s">
        <v>593</v>
      </c>
      <c r="E3130" s="1" t="s">
        <v>365</v>
      </c>
      <c r="F3130" s="62" t="str">
        <f t="shared" si="602"/>
        <v>64522</v>
      </c>
      <c r="G3130" s="255">
        <v>10620016</v>
      </c>
      <c r="H3130" s="1" t="s">
        <v>385</v>
      </c>
      <c r="I3130" s="61">
        <v>38</v>
      </c>
      <c r="J3130" s="61">
        <v>6.8</v>
      </c>
      <c r="K3130" s="61">
        <v>8.8000000000000007</v>
      </c>
      <c r="L3130" s="69">
        <f t="shared" si="603"/>
        <v>2.5839999999999996</v>
      </c>
      <c r="M3130" s="69">
        <f t="shared" si="604"/>
        <v>3.3440000000000003</v>
      </c>
      <c r="N3130" s="56">
        <f>INDEX(Rate_Chart!$A$1:$AK$127,MATCH(Data!J3130,Rate_Chart!$A$1:$A$127,0),MATCH(Data!K3130,Rate_Chart!$A$1:$AK$1,0))</f>
        <v>56.212200000000003</v>
      </c>
      <c r="O3130" s="57">
        <f t="shared" si="605"/>
        <v>2136.0636</v>
      </c>
      <c r="P3130" s="58">
        <f t="shared" si="606"/>
        <v>443.78052631578947</v>
      </c>
      <c r="Q3130" s="58">
        <f t="shared" si="607"/>
        <v>295.8536842105263</v>
      </c>
      <c r="R3130" s="66">
        <f t="shared" si="608"/>
        <v>37.381113000000006</v>
      </c>
      <c r="S3130" s="64">
        <f t="shared" si="609"/>
        <v>142.5</v>
      </c>
      <c r="T3130" s="66">
        <f t="shared" si="610"/>
        <v>2315.9447129999999</v>
      </c>
      <c r="U3130" s="68">
        <f t="shared" si="611"/>
        <v>60.945913499999996</v>
      </c>
      <c r="V3130" s="68">
        <f t="shared" si="612"/>
        <v>481.15194868421048</v>
      </c>
      <c r="W3130" s="68">
        <f t="shared" si="613"/>
        <v>320.76796578947364</v>
      </c>
    </row>
    <row r="3131" spans="1:23" x14ac:dyDescent="0.25">
      <c r="A3131" s="1" t="s">
        <v>884</v>
      </c>
      <c r="B3131" s="1" t="s">
        <v>394</v>
      </c>
      <c r="C3131" s="1" t="s">
        <v>589</v>
      </c>
      <c r="D3131" s="1" t="s">
        <v>593</v>
      </c>
      <c r="E3131" s="1" t="s">
        <v>365</v>
      </c>
      <c r="F3131" s="62" t="str">
        <f t="shared" si="602"/>
        <v>64522</v>
      </c>
      <c r="G3131" s="255">
        <v>10620016</v>
      </c>
      <c r="H3131" s="1" t="s">
        <v>386</v>
      </c>
      <c r="I3131" s="61">
        <v>15</v>
      </c>
      <c r="J3131" s="61">
        <v>3.8</v>
      </c>
      <c r="K3131" s="61">
        <v>8.1</v>
      </c>
      <c r="L3131" s="69">
        <f t="shared" si="603"/>
        <v>0.56999999999999995</v>
      </c>
      <c r="M3131" s="69">
        <f t="shared" si="604"/>
        <v>1.2150000000000001</v>
      </c>
      <c r="N3131" s="56">
        <f>INDEX(Rate_Chart!$A$1:$AK$127,MATCH(Data!J3131,Rate_Chart!$A$1:$A$127,0),MATCH(Data!K3131,Rate_Chart!$A$1:$AK$1,0))</f>
        <v>38.365125900000002</v>
      </c>
      <c r="O3131" s="57">
        <f t="shared" si="605"/>
        <v>575.47688850000009</v>
      </c>
      <c r="P3131" s="58">
        <f t="shared" si="606"/>
        <v>417.01223804347831</v>
      </c>
      <c r="Q3131" s="58">
        <f t="shared" si="607"/>
        <v>278.00815869565218</v>
      </c>
      <c r="R3131" s="66">
        <f t="shared" si="608"/>
        <v>10.070845548750002</v>
      </c>
      <c r="S3131" s="64">
        <f t="shared" si="609"/>
        <v>56.25</v>
      </c>
      <c r="T3131" s="66">
        <f t="shared" si="610"/>
        <v>641.79773404875004</v>
      </c>
      <c r="U3131" s="68">
        <f t="shared" si="611"/>
        <v>42.786515603250002</v>
      </c>
      <c r="V3131" s="68">
        <f t="shared" si="612"/>
        <v>465.07082177445653</v>
      </c>
      <c r="W3131" s="68">
        <f t="shared" si="613"/>
        <v>310.04721451630434</v>
      </c>
    </row>
    <row r="3132" spans="1:23" x14ac:dyDescent="0.25">
      <c r="A3132" s="1" t="s">
        <v>884</v>
      </c>
      <c r="B3132" s="1" t="s">
        <v>395</v>
      </c>
      <c r="C3132" s="1" t="s">
        <v>589</v>
      </c>
      <c r="D3132" s="1" t="s">
        <v>593</v>
      </c>
      <c r="E3132" s="1" t="s">
        <v>365</v>
      </c>
      <c r="F3132" s="62" t="str">
        <f t="shared" si="602"/>
        <v>64522</v>
      </c>
      <c r="G3132" s="255">
        <v>10620016</v>
      </c>
      <c r="H3132" s="1" t="s">
        <v>385</v>
      </c>
      <c r="I3132" s="61">
        <v>13</v>
      </c>
      <c r="J3132" s="61">
        <v>6.2</v>
      </c>
      <c r="K3132" s="61">
        <v>8.8000000000000007</v>
      </c>
      <c r="L3132" s="69">
        <f t="shared" si="603"/>
        <v>0.80600000000000005</v>
      </c>
      <c r="M3132" s="69">
        <f t="shared" si="604"/>
        <v>1.1440000000000001</v>
      </c>
      <c r="N3132" s="56">
        <f>INDEX(Rate_Chart!$A$1:$AK$127,MATCH(Data!J3132,Rate_Chart!$A$1:$A$127,0),MATCH(Data!K3132,Rate_Chart!$A$1:$AK$1,0))</f>
        <v>51.252300000000005</v>
      </c>
      <c r="O3132" s="57">
        <f t="shared" si="605"/>
        <v>666.27990000000011</v>
      </c>
      <c r="P3132" s="58">
        <f t="shared" si="606"/>
        <v>424.74281767955802</v>
      </c>
      <c r="Q3132" s="58">
        <f t="shared" si="607"/>
        <v>283.1618784530387</v>
      </c>
      <c r="R3132" s="66">
        <f t="shared" si="608"/>
        <v>11.659898250000003</v>
      </c>
      <c r="S3132" s="64">
        <f t="shared" si="609"/>
        <v>48.75</v>
      </c>
      <c r="T3132" s="66">
        <f t="shared" si="610"/>
        <v>726.68979825000008</v>
      </c>
      <c r="U3132" s="68">
        <f t="shared" si="611"/>
        <v>55.899215250000005</v>
      </c>
      <c r="V3132" s="68">
        <f t="shared" si="612"/>
        <v>463.25316505524864</v>
      </c>
      <c r="W3132" s="68">
        <f t="shared" si="613"/>
        <v>308.83544337016576</v>
      </c>
    </row>
    <row r="3133" spans="1:23" x14ac:dyDescent="0.25">
      <c r="A3133" s="1" t="s">
        <v>884</v>
      </c>
      <c r="B3133" s="1" t="s">
        <v>395</v>
      </c>
      <c r="C3133" s="1" t="s">
        <v>589</v>
      </c>
      <c r="D3133" s="1" t="s">
        <v>593</v>
      </c>
      <c r="E3133" s="1" t="s">
        <v>365</v>
      </c>
      <c r="F3133" s="62" t="str">
        <f t="shared" si="602"/>
        <v>64522</v>
      </c>
      <c r="G3133" s="255">
        <v>10620016</v>
      </c>
      <c r="H3133" s="1" t="s">
        <v>386</v>
      </c>
      <c r="I3133" s="61">
        <v>8</v>
      </c>
      <c r="J3133" s="61">
        <v>3.9</v>
      </c>
      <c r="K3133" s="61">
        <v>8.1</v>
      </c>
      <c r="L3133" s="69">
        <f t="shared" si="603"/>
        <v>0.312</v>
      </c>
      <c r="M3133" s="69">
        <f t="shared" si="604"/>
        <v>0.64800000000000002</v>
      </c>
      <c r="N3133" s="56">
        <f>INDEX(Rate_Chart!$A$1:$AK$127,MATCH(Data!J3133,Rate_Chart!$A$1:$A$127,0),MATCH(Data!K3133,Rate_Chart!$A$1:$AK$1,0))</f>
        <v>38.782125900000004</v>
      </c>
      <c r="O3133" s="57">
        <f t="shared" si="605"/>
        <v>310.25700720000003</v>
      </c>
      <c r="P3133" s="58">
        <f t="shared" si="606"/>
        <v>417.01210645161296</v>
      </c>
      <c r="Q3133" s="58">
        <f t="shared" si="607"/>
        <v>278.00807096774196</v>
      </c>
      <c r="R3133" s="66">
        <f t="shared" si="608"/>
        <v>5.4294976260000007</v>
      </c>
      <c r="S3133" s="64">
        <f t="shared" si="609"/>
        <v>30</v>
      </c>
      <c r="T3133" s="66">
        <f t="shared" si="610"/>
        <v>345.68650482600003</v>
      </c>
      <c r="U3133" s="68">
        <f t="shared" si="611"/>
        <v>43.210813103250004</v>
      </c>
      <c r="V3133" s="68">
        <f t="shared" si="612"/>
        <v>464.63239895967746</v>
      </c>
      <c r="W3133" s="68">
        <f t="shared" si="613"/>
        <v>309.75493263978495</v>
      </c>
    </row>
    <row r="3134" spans="1:23" x14ac:dyDescent="0.25">
      <c r="A3134" s="1" t="s">
        <v>885</v>
      </c>
      <c r="B3134" s="1" t="s">
        <v>394</v>
      </c>
      <c r="C3134" s="1" t="s">
        <v>589</v>
      </c>
      <c r="D3134" s="1" t="s">
        <v>593</v>
      </c>
      <c r="E3134" s="1" t="s">
        <v>365</v>
      </c>
      <c r="F3134" s="62" t="str">
        <f t="shared" si="602"/>
        <v>64522</v>
      </c>
      <c r="G3134" s="255">
        <v>10620016</v>
      </c>
      <c r="H3134" s="1" t="s">
        <v>385</v>
      </c>
      <c r="I3134" s="61">
        <v>6</v>
      </c>
      <c r="J3134" s="61">
        <v>7.8</v>
      </c>
      <c r="K3134" s="61">
        <v>8.8000000000000007</v>
      </c>
      <c r="L3134" s="69">
        <f t="shared" si="603"/>
        <v>0.46799999999999997</v>
      </c>
      <c r="M3134" s="69">
        <f t="shared" si="604"/>
        <v>0.52800000000000002</v>
      </c>
      <c r="N3134" s="56">
        <f>INDEX(Rate_Chart!$A$1:$AK$127,MATCH(Data!J3134,Rate_Chart!$A$1:$A$127,0),MATCH(Data!K3134,Rate_Chart!$A$1:$AK$1,0))</f>
        <v>64.478699999999989</v>
      </c>
      <c r="O3134" s="57">
        <f t="shared" si="605"/>
        <v>386.87219999999991</v>
      </c>
      <c r="P3134" s="58">
        <f t="shared" si="606"/>
        <v>471.7953658536585</v>
      </c>
      <c r="Q3134" s="58">
        <f t="shared" si="607"/>
        <v>314.530243902439</v>
      </c>
      <c r="R3134" s="66">
        <f t="shared" si="608"/>
        <v>6.7702634999999987</v>
      </c>
      <c r="S3134" s="64">
        <f t="shared" si="609"/>
        <v>22.5</v>
      </c>
      <c r="T3134" s="66">
        <f t="shared" si="610"/>
        <v>416.14246349999991</v>
      </c>
      <c r="U3134" s="68">
        <f t="shared" si="611"/>
        <v>69.357077249999989</v>
      </c>
      <c r="V3134" s="68">
        <f t="shared" si="612"/>
        <v>507.49080914634141</v>
      </c>
      <c r="W3134" s="68">
        <f t="shared" si="613"/>
        <v>338.32720609756092</v>
      </c>
    </row>
    <row r="3135" spans="1:23" x14ac:dyDescent="0.25">
      <c r="A3135" s="1" t="s">
        <v>885</v>
      </c>
      <c r="B3135" s="1" t="s">
        <v>395</v>
      </c>
      <c r="C3135" s="1" t="s">
        <v>589</v>
      </c>
      <c r="D3135" s="1" t="s">
        <v>593</v>
      </c>
      <c r="E3135" s="1" t="s">
        <v>365</v>
      </c>
      <c r="F3135" s="62" t="str">
        <f t="shared" si="602"/>
        <v>64522</v>
      </c>
      <c r="G3135" s="255">
        <v>10620016</v>
      </c>
      <c r="H3135" s="1" t="s">
        <v>385</v>
      </c>
      <c r="I3135" s="61">
        <v>12</v>
      </c>
      <c r="J3135" s="61">
        <v>6.3</v>
      </c>
      <c r="K3135" s="61">
        <v>8.8000000000000007</v>
      </c>
      <c r="L3135" s="69">
        <f t="shared" si="603"/>
        <v>0.75599999999999989</v>
      </c>
      <c r="M3135" s="69">
        <f t="shared" si="604"/>
        <v>1.056</v>
      </c>
      <c r="N3135" s="56">
        <f>INDEX(Rate_Chart!$A$1:$AK$127,MATCH(Data!J3135,Rate_Chart!$A$1:$A$127,0),MATCH(Data!K3135,Rate_Chart!$A$1:$AK$1,0))</f>
        <v>52.078949999999999</v>
      </c>
      <c r="O3135" s="57">
        <f t="shared" si="605"/>
        <v>624.94740000000002</v>
      </c>
      <c r="P3135" s="58">
        <f t="shared" si="606"/>
        <v>428.04616438356163</v>
      </c>
      <c r="Q3135" s="58">
        <f t="shared" si="607"/>
        <v>285.36410958904111</v>
      </c>
      <c r="R3135" s="66">
        <f t="shared" si="608"/>
        <v>10.936579500000001</v>
      </c>
      <c r="S3135" s="64">
        <f t="shared" si="609"/>
        <v>45</v>
      </c>
      <c r="T3135" s="66">
        <f t="shared" si="610"/>
        <v>680.88397950000001</v>
      </c>
      <c r="U3135" s="68">
        <f t="shared" si="611"/>
        <v>56.740331625000003</v>
      </c>
      <c r="V3135" s="68">
        <f t="shared" si="612"/>
        <v>466.35889006849317</v>
      </c>
      <c r="W3135" s="68">
        <f t="shared" si="613"/>
        <v>310.90592671232878</v>
      </c>
    </row>
    <row r="3136" spans="1:23" x14ac:dyDescent="0.25">
      <c r="A3136" s="1" t="s">
        <v>885</v>
      </c>
      <c r="B3136" s="1" t="s">
        <v>395</v>
      </c>
      <c r="C3136" s="1" t="s">
        <v>589</v>
      </c>
      <c r="D3136" s="1" t="s">
        <v>593</v>
      </c>
      <c r="E3136" s="1" t="s">
        <v>365</v>
      </c>
      <c r="F3136" s="62" t="str">
        <f t="shared" si="602"/>
        <v>64522</v>
      </c>
      <c r="G3136" s="255">
        <v>10620016</v>
      </c>
      <c r="H3136" s="1" t="s">
        <v>386</v>
      </c>
      <c r="I3136" s="61">
        <v>7</v>
      </c>
      <c r="J3136" s="61">
        <v>3.3</v>
      </c>
      <c r="K3136" s="61">
        <v>8.1</v>
      </c>
      <c r="L3136" s="69">
        <f t="shared" si="603"/>
        <v>0.23099999999999998</v>
      </c>
      <c r="M3136" s="69">
        <f t="shared" si="604"/>
        <v>0.56699999999999995</v>
      </c>
      <c r="N3136" s="56">
        <f>INDEX(Rate_Chart!$A$1:$AK$127,MATCH(Data!J3136,Rate_Chart!$A$1:$A$127,0),MATCH(Data!K3136,Rate_Chart!$A$1:$AK$1,0))</f>
        <v>36.280125900000002</v>
      </c>
      <c r="O3136" s="57">
        <f t="shared" si="605"/>
        <v>253.96088130000001</v>
      </c>
      <c r="P3136" s="58">
        <f t="shared" si="606"/>
        <v>417.0129413793104</v>
      </c>
      <c r="Q3136" s="58">
        <f t="shared" si="607"/>
        <v>278.00862758620696</v>
      </c>
      <c r="R3136" s="66">
        <f t="shared" si="608"/>
        <v>4.4443154227500008</v>
      </c>
      <c r="S3136" s="64">
        <f t="shared" si="609"/>
        <v>26.25</v>
      </c>
      <c r="T3136" s="66">
        <f t="shared" si="610"/>
        <v>284.65519672275002</v>
      </c>
      <c r="U3136" s="68">
        <f t="shared" si="611"/>
        <v>40.665028103250002</v>
      </c>
      <c r="V3136" s="68">
        <f t="shared" si="612"/>
        <v>467.4141161293104</v>
      </c>
      <c r="W3136" s="68">
        <f t="shared" si="613"/>
        <v>311.6094107528736</v>
      </c>
    </row>
    <row r="3137" spans="1:23" x14ac:dyDescent="0.25">
      <c r="A3137" s="1" t="s">
        <v>886</v>
      </c>
      <c r="B3137" s="1" t="s">
        <v>394</v>
      </c>
      <c r="C3137" s="1" t="s">
        <v>589</v>
      </c>
      <c r="D3137" s="1" t="s">
        <v>593</v>
      </c>
      <c r="E3137" s="1" t="s">
        <v>365</v>
      </c>
      <c r="F3137" s="62" t="str">
        <f t="shared" si="602"/>
        <v>64522</v>
      </c>
      <c r="G3137" s="255">
        <v>10620016</v>
      </c>
      <c r="H3137" s="1" t="s">
        <v>385</v>
      </c>
      <c r="I3137" s="61">
        <v>16</v>
      </c>
      <c r="J3137" s="61">
        <v>7.8</v>
      </c>
      <c r="K3137" s="61">
        <v>8.8000000000000007</v>
      </c>
      <c r="L3137" s="69">
        <f t="shared" si="603"/>
        <v>1.248</v>
      </c>
      <c r="M3137" s="69">
        <f t="shared" si="604"/>
        <v>1.4080000000000001</v>
      </c>
      <c r="N3137" s="56">
        <f>INDEX(Rate_Chart!$A$1:$AK$127,MATCH(Data!J3137,Rate_Chart!$A$1:$A$127,0),MATCH(Data!K3137,Rate_Chart!$A$1:$AK$1,0))</f>
        <v>64.478699999999989</v>
      </c>
      <c r="O3137" s="57">
        <f t="shared" si="605"/>
        <v>1031.6591999999998</v>
      </c>
      <c r="P3137" s="58">
        <f t="shared" si="606"/>
        <v>471.7953658536585</v>
      </c>
      <c r="Q3137" s="58">
        <f t="shared" si="607"/>
        <v>314.530243902439</v>
      </c>
      <c r="R3137" s="66">
        <f t="shared" si="608"/>
        <v>18.054036</v>
      </c>
      <c r="S3137" s="64">
        <f t="shared" si="609"/>
        <v>60</v>
      </c>
      <c r="T3137" s="66">
        <f t="shared" si="610"/>
        <v>1109.7132359999998</v>
      </c>
      <c r="U3137" s="68">
        <f t="shared" si="611"/>
        <v>69.357077249999989</v>
      </c>
      <c r="V3137" s="68">
        <f t="shared" si="612"/>
        <v>507.49080914634141</v>
      </c>
      <c r="W3137" s="68">
        <f t="shared" si="613"/>
        <v>338.32720609756092</v>
      </c>
    </row>
    <row r="3138" spans="1:23" x14ac:dyDescent="0.25">
      <c r="A3138" s="1" t="s">
        <v>886</v>
      </c>
      <c r="B3138" s="1" t="s">
        <v>395</v>
      </c>
      <c r="C3138" s="1" t="s">
        <v>589</v>
      </c>
      <c r="D3138" s="1" t="s">
        <v>593</v>
      </c>
      <c r="E3138" s="1" t="s">
        <v>365</v>
      </c>
      <c r="F3138" s="62" t="str">
        <f t="shared" si="602"/>
        <v>64522</v>
      </c>
      <c r="G3138" s="255">
        <v>10620016</v>
      </c>
      <c r="H3138" s="1" t="s">
        <v>385</v>
      </c>
      <c r="I3138" s="61">
        <v>10</v>
      </c>
      <c r="J3138" s="61">
        <v>7.2</v>
      </c>
      <c r="K3138" s="61">
        <v>8.8000000000000007</v>
      </c>
      <c r="L3138" s="69">
        <f t="shared" si="603"/>
        <v>0.72</v>
      </c>
      <c r="M3138" s="69">
        <f t="shared" si="604"/>
        <v>0.88</v>
      </c>
      <c r="N3138" s="56">
        <f>INDEX(Rate_Chart!$A$1:$AK$127,MATCH(Data!J3138,Rate_Chart!$A$1:$A$127,0),MATCH(Data!K3138,Rate_Chart!$A$1:$AK$1,0))</f>
        <v>59.518800000000006</v>
      </c>
      <c r="O3138" s="57">
        <f t="shared" si="605"/>
        <v>595.1880000000001</v>
      </c>
      <c r="P3138" s="58">
        <f t="shared" si="606"/>
        <v>455.50102040816324</v>
      </c>
      <c r="Q3138" s="58">
        <f t="shared" si="607"/>
        <v>303.66734693877549</v>
      </c>
      <c r="R3138" s="66">
        <f t="shared" si="608"/>
        <v>10.415790000000003</v>
      </c>
      <c r="S3138" s="64">
        <f t="shared" si="609"/>
        <v>37.5</v>
      </c>
      <c r="T3138" s="66">
        <f t="shared" si="610"/>
        <v>643.10379000000012</v>
      </c>
      <c r="U3138" s="68">
        <f t="shared" si="611"/>
        <v>64.310379000000012</v>
      </c>
      <c r="V3138" s="68">
        <f t="shared" si="612"/>
        <v>492.17126785714288</v>
      </c>
      <c r="W3138" s="68">
        <f t="shared" si="613"/>
        <v>328.11417857142857</v>
      </c>
    </row>
    <row r="3139" spans="1:23" x14ac:dyDescent="0.25">
      <c r="A3139" s="1" t="s">
        <v>886</v>
      </c>
      <c r="B3139" s="1" t="s">
        <v>395</v>
      </c>
      <c r="C3139" s="1" t="s">
        <v>589</v>
      </c>
      <c r="D3139" s="1" t="s">
        <v>593</v>
      </c>
      <c r="E3139" s="1" t="s">
        <v>365</v>
      </c>
      <c r="F3139" s="62" t="str">
        <f t="shared" si="602"/>
        <v>64522</v>
      </c>
      <c r="G3139" s="255">
        <v>10620016</v>
      </c>
      <c r="H3139" s="1" t="s">
        <v>386</v>
      </c>
      <c r="I3139" s="61">
        <v>9</v>
      </c>
      <c r="J3139" s="61">
        <v>3.2</v>
      </c>
      <c r="K3139" s="61">
        <v>8.1</v>
      </c>
      <c r="L3139" s="69">
        <f t="shared" si="603"/>
        <v>0.28800000000000003</v>
      </c>
      <c r="M3139" s="69">
        <f t="shared" si="604"/>
        <v>0.72899999999999987</v>
      </c>
      <c r="N3139" s="56">
        <f>INDEX(Rate_Chart!$A$1:$AK$127,MATCH(Data!J3139,Rate_Chart!$A$1:$A$127,0),MATCH(Data!K3139,Rate_Chart!$A$1:$AK$1,0))</f>
        <v>35.8631259</v>
      </c>
      <c r="O3139" s="57">
        <f t="shared" si="605"/>
        <v>322.7681331</v>
      </c>
      <c r="P3139" s="58">
        <f t="shared" si="606"/>
        <v>417.01309186046512</v>
      </c>
      <c r="Q3139" s="58">
        <f t="shared" si="607"/>
        <v>278.00872790697673</v>
      </c>
      <c r="R3139" s="66">
        <f t="shared" si="608"/>
        <v>5.6484423292500008</v>
      </c>
      <c r="S3139" s="64">
        <f t="shared" si="609"/>
        <v>33.75</v>
      </c>
      <c r="T3139" s="66">
        <f t="shared" si="610"/>
        <v>362.16657542924997</v>
      </c>
      <c r="U3139" s="68">
        <f t="shared" si="611"/>
        <v>40.24073060325</v>
      </c>
      <c r="V3139" s="68">
        <f t="shared" si="612"/>
        <v>467.91547213081401</v>
      </c>
      <c r="W3139" s="68">
        <f t="shared" si="613"/>
        <v>311.94364808720934</v>
      </c>
    </row>
    <row r="3140" spans="1:23" x14ac:dyDescent="0.25">
      <c r="A3140" s="1" t="s">
        <v>887</v>
      </c>
      <c r="B3140" s="1" t="s">
        <v>394</v>
      </c>
      <c r="C3140" s="1" t="s">
        <v>589</v>
      </c>
      <c r="D3140" s="1" t="s">
        <v>593</v>
      </c>
      <c r="E3140" s="1" t="s">
        <v>365</v>
      </c>
      <c r="F3140" s="62" t="str">
        <f t="shared" si="602"/>
        <v>64522</v>
      </c>
      <c r="G3140" s="255">
        <v>10620016</v>
      </c>
      <c r="H3140" s="1" t="s">
        <v>385</v>
      </c>
      <c r="I3140" s="61">
        <v>8</v>
      </c>
      <c r="J3140" s="61">
        <v>8</v>
      </c>
      <c r="K3140" s="61">
        <v>9</v>
      </c>
      <c r="L3140" s="69">
        <f t="shared" si="603"/>
        <v>0.64</v>
      </c>
      <c r="M3140" s="69">
        <f t="shared" si="604"/>
        <v>0.72</v>
      </c>
      <c r="N3140" s="56">
        <f>INDEX(Rate_Chart!$A$1:$AK$127,MATCH(Data!J3140,Rate_Chart!$A$1:$A$127,0),MATCH(Data!K3140,Rate_Chart!$A$1:$AK$1,0))</f>
        <v>66.8</v>
      </c>
      <c r="O3140" s="57">
        <f t="shared" si="605"/>
        <v>534.4</v>
      </c>
      <c r="P3140" s="58">
        <f t="shared" si="606"/>
        <v>477.14285714285705</v>
      </c>
      <c r="Q3140" s="58">
        <f t="shared" si="607"/>
        <v>318.09523809523802</v>
      </c>
      <c r="R3140" s="66">
        <f t="shared" si="608"/>
        <v>9.3520000000000003</v>
      </c>
      <c r="S3140" s="64">
        <f t="shared" si="609"/>
        <v>30</v>
      </c>
      <c r="T3140" s="66">
        <f t="shared" si="610"/>
        <v>573.75199999999995</v>
      </c>
      <c r="U3140" s="68">
        <f t="shared" si="611"/>
        <v>71.718999999999994</v>
      </c>
      <c r="V3140" s="68">
        <f t="shared" si="612"/>
        <v>512.27857142857135</v>
      </c>
      <c r="W3140" s="68">
        <f t="shared" si="613"/>
        <v>341.51904761904757</v>
      </c>
    </row>
    <row r="3141" spans="1:23" x14ac:dyDescent="0.25">
      <c r="A3141" s="1" t="s">
        <v>887</v>
      </c>
      <c r="B3141" s="1" t="s">
        <v>395</v>
      </c>
      <c r="C3141" s="1" t="s">
        <v>589</v>
      </c>
      <c r="D3141" s="1" t="s">
        <v>593</v>
      </c>
      <c r="E3141" s="1" t="s">
        <v>365</v>
      </c>
      <c r="F3141" s="62" t="str">
        <f t="shared" ref="F3141:F3204" si="614">MID(E3141,2,5)</f>
        <v>64522</v>
      </c>
      <c r="G3141" s="255">
        <v>10620016</v>
      </c>
      <c r="H3141" s="1" t="s">
        <v>385</v>
      </c>
      <c r="I3141" s="61">
        <v>9</v>
      </c>
      <c r="J3141" s="61">
        <v>5.7</v>
      </c>
      <c r="K3141" s="61">
        <v>8.8000000000000007</v>
      </c>
      <c r="L3141" s="69">
        <f t="shared" si="603"/>
        <v>0.51300000000000001</v>
      </c>
      <c r="M3141" s="69">
        <f t="shared" si="604"/>
        <v>0.79200000000000004</v>
      </c>
      <c r="N3141" s="56">
        <f>INDEX(Rate_Chart!$A$1:$AK$127,MATCH(Data!J3141,Rate_Chart!$A$1:$A$127,0),MATCH(Data!K3141,Rate_Chart!$A$1:$AK$1,0))</f>
        <v>47.119050000000001</v>
      </c>
      <c r="O3141" s="57">
        <f t="shared" si="605"/>
        <v>424.07145000000003</v>
      </c>
      <c r="P3141" s="58">
        <f t="shared" si="606"/>
        <v>407.3693083573487</v>
      </c>
      <c r="Q3141" s="58">
        <f t="shared" si="607"/>
        <v>271.57953890489915</v>
      </c>
      <c r="R3141" s="66">
        <f t="shared" si="608"/>
        <v>7.4212503750000014</v>
      </c>
      <c r="S3141" s="64">
        <f t="shared" si="609"/>
        <v>33.75</v>
      </c>
      <c r="T3141" s="66">
        <f t="shared" si="610"/>
        <v>465.24270037500003</v>
      </c>
      <c r="U3141" s="68">
        <f t="shared" si="611"/>
        <v>51.693633375000005</v>
      </c>
      <c r="V3141" s="68">
        <f t="shared" si="612"/>
        <v>446.91902053314124</v>
      </c>
      <c r="W3141" s="68">
        <f t="shared" si="613"/>
        <v>297.94601368876084</v>
      </c>
    </row>
    <row r="3142" spans="1:23" x14ac:dyDescent="0.25">
      <c r="A3142" s="1" t="s">
        <v>887</v>
      </c>
      <c r="B3142" s="1" t="s">
        <v>395</v>
      </c>
      <c r="C3142" s="1" t="s">
        <v>589</v>
      </c>
      <c r="D3142" s="1" t="s">
        <v>593</v>
      </c>
      <c r="E3142" s="1" t="s">
        <v>365</v>
      </c>
      <c r="F3142" s="62" t="str">
        <f t="shared" si="614"/>
        <v>64522</v>
      </c>
      <c r="G3142" s="255">
        <v>10620016</v>
      </c>
      <c r="H3142" s="1" t="s">
        <v>386</v>
      </c>
      <c r="I3142" s="61">
        <v>6</v>
      </c>
      <c r="J3142" s="61">
        <v>3.6</v>
      </c>
      <c r="K3142" s="61">
        <v>8.3000000000000007</v>
      </c>
      <c r="L3142" s="69">
        <f t="shared" si="603"/>
        <v>0.21600000000000003</v>
      </c>
      <c r="M3142" s="69">
        <f t="shared" si="604"/>
        <v>0.49800000000000005</v>
      </c>
      <c r="N3142" s="56">
        <f>INDEX(Rate_Chart!$A$1:$AK$127,MATCH(Data!J3142,Rate_Chart!$A$1:$A$127,0),MATCH(Data!K3142,Rate_Chart!$A$1:$AK$1,0))</f>
        <v>38.087153700000009</v>
      </c>
      <c r="O3142" s="57">
        <f t="shared" si="605"/>
        <v>228.52292220000004</v>
      </c>
      <c r="P3142" s="58">
        <f t="shared" si="606"/>
        <v>417.01263175182481</v>
      </c>
      <c r="Q3142" s="58">
        <f t="shared" si="607"/>
        <v>278.00842116788323</v>
      </c>
      <c r="R3142" s="66">
        <f t="shared" si="608"/>
        <v>3.9991511385000011</v>
      </c>
      <c r="S3142" s="64">
        <f t="shared" si="609"/>
        <v>22.5</v>
      </c>
      <c r="T3142" s="66">
        <f t="shared" si="610"/>
        <v>255.02207333850004</v>
      </c>
      <c r="U3142" s="68">
        <f t="shared" si="611"/>
        <v>42.503678889750006</v>
      </c>
      <c r="V3142" s="68">
        <f t="shared" si="612"/>
        <v>465.36874696806569</v>
      </c>
      <c r="W3142" s="68">
        <f t="shared" si="613"/>
        <v>310.24583131204378</v>
      </c>
    </row>
    <row r="3143" spans="1:23" x14ac:dyDescent="0.25">
      <c r="A3143" s="1" t="s">
        <v>888</v>
      </c>
      <c r="B3143" s="1" t="s">
        <v>394</v>
      </c>
      <c r="C3143" s="1" t="s">
        <v>589</v>
      </c>
      <c r="D3143" s="1" t="s">
        <v>593</v>
      </c>
      <c r="E3143" s="1" t="s">
        <v>365</v>
      </c>
      <c r="F3143" s="62" t="str">
        <f t="shared" si="614"/>
        <v>64522</v>
      </c>
      <c r="G3143" s="255">
        <v>10620016</v>
      </c>
      <c r="H3143" s="1" t="s">
        <v>385</v>
      </c>
      <c r="I3143" s="61">
        <v>39</v>
      </c>
      <c r="J3143" s="61">
        <v>6.7</v>
      </c>
      <c r="K3143" s="61">
        <v>8.8000000000000007</v>
      </c>
      <c r="L3143" s="69">
        <f t="shared" si="603"/>
        <v>2.613</v>
      </c>
      <c r="M3143" s="69">
        <f t="shared" si="604"/>
        <v>3.4320000000000004</v>
      </c>
      <c r="N3143" s="56">
        <f>INDEX(Rate_Chart!$A$1:$AK$127,MATCH(Data!J3143,Rate_Chart!$A$1:$A$127,0),MATCH(Data!K3143,Rate_Chart!$A$1:$AK$1,0))</f>
        <v>55.385550000000002</v>
      </c>
      <c r="O3143" s="57">
        <f t="shared" si="605"/>
        <v>2160.0364500000001</v>
      </c>
      <c r="P3143" s="58">
        <f t="shared" si="606"/>
        <v>440.73381962864721</v>
      </c>
      <c r="Q3143" s="58">
        <f t="shared" si="607"/>
        <v>293.82254641909816</v>
      </c>
      <c r="R3143" s="66">
        <f t="shared" si="608"/>
        <v>37.800637875000007</v>
      </c>
      <c r="S3143" s="64">
        <f t="shared" si="609"/>
        <v>146.25</v>
      </c>
      <c r="T3143" s="66">
        <f t="shared" si="610"/>
        <v>2344.0870878750002</v>
      </c>
      <c r="U3143" s="68">
        <f t="shared" si="611"/>
        <v>60.104797125000005</v>
      </c>
      <c r="V3143" s="68">
        <f t="shared" si="612"/>
        <v>478.28751027851456</v>
      </c>
      <c r="W3143" s="68">
        <f t="shared" si="613"/>
        <v>318.85834018567635</v>
      </c>
    </row>
    <row r="3144" spans="1:23" x14ac:dyDescent="0.25">
      <c r="A3144" s="1" t="s">
        <v>888</v>
      </c>
      <c r="B3144" s="1" t="s">
        <v>394</v>
      </c>
      <c r="C3144" s="1" t="s">
        <v>589</v>
      </c>
      <c r="D3144" s="1" t="s">
        <v>593</v>
      </c>
      <c r="E3144" s="1" t="s">
        <v>365</v>
      </c>
      <c r="F3144" s="62" t="str">
        <f t="shared" si="614"/>
        <v>64522</v>
      </c>
      <c r="G3144" s="255">
        <v>10620016</v>
      </c>
      <c r="H3144" s="1" t="s">
        <v>386</v>
      </c>
      <c r="I3144" s="61">
        <v>11</v>
      </c>
      <c r="J3144" s="61">
        <v>3.5</v>
      </c>
      <c r="K3144" s="61">
        <v>8.1</v>
      </c>
      <c r="L3144" s="69">
        <f t="shared" si="603"/>
        <v>0.38500000000000001</v>
      </c>
      <c r="M3144" s="69">
        <f t="shared" si="604"/>
        <v>0.8909999999999999</v>
      </c>
      <c r="N3144" s="56">
        <f>INDEX(Rate_Chart!$A$1:$AK$127,MATCH(Data!J3144,Rate_Chart!$A$1:$A$127,0),MATCH(Data!K3144,Rate_Chart!$A$1:$AK$1,0))</f>
        <v>37.114125900000005</v>
      </c>
      <c r="O3144" s="57">
        <f t="shared" si="605"/>
        <v>408.25538490000008</v>
      </c>
      <c r="P3144" s="58">
        <f t="shared" si="606"/>
        <v>417.01265056179784</v>
      </c>
      <c r="Q3144" s="58">
        <f t="shared" si="607"/>
        <v>278.00843370786521</v>
      </c>
      <c r="R3144" s="66">
        <f t="shared" si="608"/>
        <v>7.1444692357500017</v>
      </c>
      <c r="S3144" s="64">
        <f t="shared" si="609"/>
        <v>41.25</v>
      </c>
      <c r="T3144" s="66">
        <f t="shared" si="610"/>
        <v>456.6498541357501</v>
      </c>
      <c r="U3144" s="68">
        <f t="shared" si="611"/>
        <v>41.513623103250012</v>
      </c>
      <c r="V3144" s="68">
        <f t="shared" si="612"/>
        <v>466.44520340730355</v>
      </c>
      <c r="W3144" s="68">
        <f t="shared" si="613"/>
        <v>310.96346893820237</v>
      </c>
    </row>
    <row r="3145" spans="1:23" x14ac:dyDescent="0.25">
      <c r="A3145" s="1" t="s">
        <v>888</v>
      </c>
      <c r="B3145" s="1" t="s">
        <v>395</v>
      </c>
      <c r="C3145" s="1" t="s">
        <v>589</v>
      </c>
      <c r="D3145" s="1" t="s">
        <v>593</v>
      </c>
      <c r="E3145" s="1" t="s">
        <v>365</v>
      </c>
      <c r="F3145" s="62" t="str">
        <f t="shared" si="614"/>
        <v>64522</v>
      </c>
      <c r="G3145" s="255">
        <v>10620016</v>
      </c>
      <c r="H3145" s="1" t="s">
        <v>385</v>
      </c>
      <c r="I3145" s="61">
        <v>7</v>
      </c>
      <c r="J3145" s="61">
        <v>7.3</v>
      </c>
      <c r="K3145" s="61">
        <v>8.8000000000000007</v>
      </c>
      <c r="L3145" s="69">
        <f t="shared" si="603"/>
        <v>0.51100000000000001</v>
      </c>
      <c r="M3145" s="69">
        <f t="shared" si="604"/>
        <v>0.6160000000000001</v>
      </c>
      <c r="N3145" s="56">
        <f>INDEX(Rate_Chart!$A$1:$AK$127,MATCH(Data!J3145,Rate_Chart!$A$1:$A$127,0),MATCH(Data!K3145,Rate_Chart!$A$1:$AK$1,0))</f>
        <v>60.34545</v>
      </c>
      <c r="O3145" s="57">
        <f t="shared" si="605"/>
        <v>422.41814999999997</v>
      </c>
      <c r="P3145" s="58">
        <f t="shared" si="606"/>
        <v>458.31987341772157</v>
      </c>
      <c r="Q3145" s="58">
        <f t="shared" si="607"/>
        <v>305.54658227848103</v>
      </c>
      <c r="R3145" s="66">
        <f t="shared" si="608"/>
        <v>7.3923176250000004</v>
      </c>
      <c r="S3145" s="64">
        <f t="shared" si="609"/>
        <v>26.25</v>
      </c>
      <c r="T3145" s="66">
        <f t="shared" si="610"/>
        <v>456.060467625</v>
      </c>
      <c r="U3145" s="68">
        <f t="shared" si="611"/>
        <v>65.151495374999996</v>
      </c>
      <c r="V3145" s="68">
        <f t="shared" si="612"/>
        <v>494.82148386075949</v>
      </c>
      <c r="W3145" s="68">
        <f t="shared" si="613"/>
        <v>329.88098924050632</v>
      </c>
    </row>
    <row r="3146" spans="1:23" x14ac:dyDescent="0.25">
      <c r="A3146" s="1" t="s">
        <v>888</v>
      </c>
      <c r="B3146" s="1" t="s">
        <v>395</v>
      </c>
      <c r="C3146" s="1" t="s">
        <v>589</v>
      </c>
      <c r="D3146" s="1" t="s">
        <v>593</v>
      </c>
      <c r="E3146" s="1" t="s">
        <v>365</v>
      </c>
      <c r="F3146" s="62" t="str">
        <f t="shared" si="614"/>
        <v>64522</v>
      </c>
      <c r="G3146" s="255">
        <v>10620016</v>
      </c>
      <c r="H3146" s="1" t="s">
        <v>386</v>
      </c>
      <c r="I3146" s="61">
        <v>6</v>
      </c>
      <c r="J3146" s="61">
        <v>3.9</v>
      </c>
      <c r="K3146" s="61">
        <v>8.1</v>
      </c>
      <c r="L3146" s="69">
        <f t="shared" si="603"/>
        <v>0.23399999999999999</v>
      </c>
      <c r="M3146" s="69">
        <f t="shared" si="604"/>
        <v>0.48599999999999993</v>
      </c>
      <c r="N3146" s="56">
        <f>INDEX(Rate_Chart!$A$1:$AK$127,MATCH(Data!J3146,Rate_Chart!$A$1:$A$127,0),MATCH(Data!K3146,Rate_Chart!$A$1:$AK$1,0))</f>
        <v>38.782125900000004</v>
      </c>
      <c r="O3146" s="57">
        <f t="shared" si="605"/>
        <v>232.69275540000001</v>
      </c>
      <c r="P3146" s="58">
        <f t="shared" si="606"/>
        <v>417.01210645161296</v>
      </c>
      <c r="Q3146" s="58">
        <f t="shared" si="607"/>
        <v>278.00807096774196</v>
      </c>
      <c r="R3146" s="66">
        <f t="shared" si="608"/>
        <v>4.0721232195000008</v>
      </c>
      <c r="S3146" s="64">
        <f t="shared" si="609"/>
        <v>22.5</v>
      </c>
      <c r="T3146" s="66">
        <f t="shared" si="610"/>
        <v>259.2648786195</v>
      </c>
      <c r="U3146" s="68">
        <f t="shared" si="611"/>
        <v>43.210813103249997</v>
      </c>
      <c r="V3146" s="68">
        <f t="shared" si="612"/>
        <v>464.6323989596774</v>
      </c>
      <c r="W3146" s="68">
        <f t="shared" si="613"/>
        <v>309.75493263978495</v>
      </c>
    </row>
    <row r="3147" spans="1:23" x14ac:dyDescent="0.25">
      <c r="A3147" s="1" t="s">
        <v>919</v>
      </c>
      <c r="B3147" s="1" t="s">
        <v>394</v>
      </c>
      <c r="C3147" s="1" t="s">
        <v>589</v>
      </c>
      <c r="D3147" s="1" t="s">
        <v>593</v>
      </c>
      <c r="E3147" s="1" t="s">
        <v>365</v>
      </c>
      <c r="F3147" s="62" t="str">
        <f t="shared" si="614"/>
        <v>64522</v>
      </c>
      <c r="G3147" s="255">
        <v>10620016</v>
      </c>
      <c r="H3147" s="1" t="s">
        <v>385</v>
      </c>
      <c r="I3147" s="61">
        <v>27</v>
      </c>
      <c r="J3147" s="61">
        <v>6.6</v>
      </c>
      <c r="K3147" s="61">
        <v>8.8000000000000007</v>
      </c>
      <c r="L3147" s="69">
        <f t="shared" si="603"/>
        <v>1.7819999999999998</v>
      </c>
      <c r="M3147" s="69">
        <f t="shared" si="604"/>
        <v>2.3760000000000003</v>
      </c>
      <c r="N3147" s="56">
        <f>INDEX(Rate_Chart!$A$1:$AK$127,MATCH(Data!J3147,Rate_Chart!$A$1:$A$127,0),MATCH(Data!K3147,Rate_Chart!$A$1:$AK$1,0))</f>
        <v>54.558900000000001</v>
      </c>
      <c r="O3147" s="57">
        <f t="shared" si="605"/>
        <v>1473.0903000000001</v>
      </c>
      <c r="P3147" s="58">
        <f t="shared" si="606"/>
        <v>437.63823529411764</v>
      </c>
      <c r="Q3147" s="58">
        <f t="shared" si="607"/>
        <v>291.75882352941176</v>
      </c>
      <c r="R3147" s="66">
        <f t="shared" si="608"/>
        <v>25.779080250000003</v>
      </c>
      <c r="S3147" s="64">
        <f t="shared" si="609"/>
        <v>101.25</v>
      </c>
      <c r="T3147" s="66">
        <f t="shared" si="610"/>
        <v>1600.1193802500002</v>
      </c>
      <c r="U3147" s="68">
        <f t="shared" si="611"/>
        <v>59.263680750000006</v>
      </c>
      <c r="V3147" s="68">
        <f t="shared" si="612"/>
        <v>475.37711831550803</v>
      </c>
      <c r="W3147" s="68">
        <f t="shared" si="613"/>
        <v>316.91807887700537</v>
      </c>
    </row>
    <row r="3148" spans="1:23" x14ac:dyDescent="0.25">
      <c r="A3148" s="1" t="s">
        <v>919</v>
      </c>
      <c r="B3148" s="1" t="s">
        <v>395</v>
      </c>
      <c r="C3148" s="1" t="s">
        <v>589</v>
      </c>
      <c r="D3148" s="1" t="s">
        <v>593</v>
      </c>
      <c r="E3148" s="1" t="s">
        <v>365</v>
      </c>
      <c r="F3148" s="62" t="str">
        <f t="shared" si="614"/>
        <v>64522</v>
      </c>
      <c r="G3148" s="255">
        <v>10620016</v>
      </c>
      <c r="H3148" s="1" t="s">
        <v>385</v>
      </c>
      <c r="I3148" s="61">
        <v>9</v>
      </c>
      <c r="J3148" s="61">
        <v>7.3</v>
      </c>
      <c r="K3148" s="61">
        <v>8.8000000000000007</v>
      </c>
      <c r="L3148" s="69">
        <f t="shared" si="603"/>
        <v>0.65700000000000003</v>
      </c>
      <c r="M3148" s="69">
        <f t="shared" si="604"/>
        <v>0.79200000000000004</v>
      </c>
      <c r="N3148" s="56">
        <f>INDEX(Rate_Chart!$A$1:$AK$127,MATCH(Data!J3148,Rate_Chart!$A$1:$A$127,0),MATCH(Data!K3148,Rate_Chart!$A$1:$AK$1,0))</f>
        <v>60.34545</v>
      </c>
      <c r="O3148" s="57">
        <f t="shared" si="605"/>
        <v>543.10905000000002</v>
      </c>
      <c r="P3148" s="58">
        <f t="shared" si="606"/>
        <v>458.31987341772157</v>
      </c>
      <c r="Q3148" s="58">
        <f t="shared" si="607"/>
        <v>305.54658227848103</v>
      </c>
      <c r="R3148" s="66">
        <f t="shared" si="608"/>
        <v>9.5044083750000006</v>
      </c>
      <c r="S3148" s="64">
        <f t="shared" si="609"/>
        <v>33.75</v>
      </c>
      <c r="T3148" s="66">
        <f t="shared" si="610"/>
        <v>586.36345837500005</v>
      </c>
      <c r="U3148" s="68">
        <f t="shared" si="611"/>
        <v>65.15149537500001</v>
      </c>
      <c r="V3148" s="68">
        <f t="shared" si="612"/>
        <v>494.8214838607596</v>
      </c>
      <c r="W3148" s="68">
        <f t="shared" si="613"/>
        <v>329.88098924050638</v>
      </c>
    </row>
    <row r="3149" spans="1:23" x14ac:dyDescent="0.25">
      <c r="A3149" s="1" t="s">
        <v>919</v>
      </c>
      <c r="B3149" s="1" t="s">
        <v>395</v>
      </c>
      <c r="C3149" s="1" t="s">
        <v>589</v>
      </c>
      <c r="D3149" s="1" t="s">
        <v>593</v>
      </c>
      <c r="E3149" s="1" t="s">
        <v>365</v>
      </c>
      <c r="F3149" s="62" t="str">
        <f t="shared" si="614"/>
        <v>64522</v>
      </c>
      <c r="G3149" s="255">
        <v>10620016</v>
      </c>
      <c r="H3149" s="1" t="s">
        <v>386</v>
      </c>
      <c r="I3149" s="61">
        <v>7</v>
      </c>
      <c r="J3149" s="61">
        <v>3.6</v>
      </c>
      <c r="K3149" s="61">
        <v>8.1</v>
      </c>
      <c r="L3149" s="69">
        <f t="shared" si="603"/>
        <v>0.252</v>
      </c>
      <c r="M3149" s="69">
        <f t="shared" si="604"/>
        <v>0.56699999999999995</v>
      </c>
      <c r="N3149" s="56">
        <f>INDEX(Rate_Chart!$A$1:$AK$127,MATCH(Data!J3149,Rate_Chart!$A$1:$A$127,0),MATCH(Data!K3149,Rate_Chart!$A$1:$AK$1,0))</f>
        <v>37.531125900000006</v>
      </c>
      <c r="O3149" s="57">
        <f t="shared" si="605"/>
        <v>262.71788130000004</v>
      </c>
      <c r="P3149" s="58">
        <f t="shared" si="606"/>
        <v>417.01251000000008</v>
      </c>
      <c r="Q3149" s="58">
        <f t="shared" si="607"/>
        <v>278.00834000000003</v>
      </c>
      <c r="R3149" s="66">
        <f t="shared" si="608"/>
        <v>4.5975629227500008</v>
      </c>
      <c r="S3149" s="64">
        <f t="shared" si="609"/>
        <v>26.25</v>
      </c>
      <c r="T3149" s="66">
        <f t="shared" si="610"/>
        <v>293.56544422275005</v>
      </c>
      <c r="U3149" s="68">
        <f t="shared" si="611"/>
        <v>41.937920603250006</v>
      </c>
      <c r="V3149" s="68">
        <f t="shared" si="612"/>
        <v>465.97689559166673</v>
      </c>
      <c r="W3149" s="68">
        <f t="shared" si="613"/>
        <v>310.6512637277778</v>
      </c>
    </row>
    <row r="3150" spans="1:23" x14ac:dyDescent="0.25">
      <c r="A3150" s="1" t="s">
        <v>920</v>
      </c>
      <c r="B3150" s="1" t="s">
        <v>394</v>
      </c>
      <c r="C3150" s="1" t="s">
        <v>589</v>
      </c>
      <c r="D3150" s="1" t="s">
        <v>593</v>
      </c>
      <c r="E3150" s="1" t="s">
        <v>365</v>
      </c>
      <c r="F3150" s="62" t="str">
        <f t="shared" si="614"/>
        <v>64522</v>
      </c>
      <c r="G3150" s="255">
        <v>10620016</v>
      </c>
      <c r="H3150" s="1" t="s">
        <v>385</v>
      </c>
      <c r="I3150" s="61">
        <v>11</v>
      </c>
      <c r="J3150" s="61">
        <v>8</v>
      </c>
      <c r="K3150" s="61">
        <v>8.8000000000000007</v>
      </c>
      <c r="L3150" s="69">
        <f t="shared" si="603"/>
        <v>0.88</v>
      </c>
      <c r="M3150" s="69">
        <f t="shared" si="604"/>
        <v>0.96800000000000008</v>
      </c>
      <c r="N3150" s="56">
        <f>INDEX(Rate_Chart!$A$1:$AK$127,MATCH(Data!J3150,Rate_Chart!$A$1:$A$127,0),MATCH(Data!K3150,Rate_Chart!$A$1:$AK$1,0))</f>
        <v>66.131999999999991</v>
      </c>
      <c r="O3150" s="57">
        <f t="shared" si="605"/>
        <v>727.45199999999988</v>
      </c>
      <c r="P3150" s="58">
        <f t="shared" si="606"/>
        <v>476.91346153846149</v>
      </c>
      <c r="Q3150" s="58">
        <f t="shared" si="607"/>
        <v>317.94230769230768</v>
      </c>
      <c r="R3150" s="66">
        <f t="shared" si="608"/>
        <v>12.730409999999999</v>
      </c>
      <c r="S3150" s="64">
        <f t="shared" si="609"/>
        <v>41.25</v>
      </c>
      <c r="T3150" s="66">
        <f t="shared" si="610"/>
        <v>781.43240999999989</v>
      </c>
      <c r="U3150" s="68">
        <f t="shared" si="611"/>
        <v>71.039309999999986</v>
      </c>
      <c r="V3150" s="68">
        <f t="shared" si="612"/>
        <v>512.30271634615372</v>
      </c>
      <c r="W3150" s="68">
        <f t="shared" si="613"/>
        <v>341.53514423076916</v>
      </c>
    </row>
    <row r="3151" spans="1:23" x14ac:dyDescent="0.25">
      <c r="A3151" s="1" t="s">
        <v>920</v>
      </c>
      <c r="B3151" s="1" t="s">
        <v>395</v>
      </c>
      <c r="C3151" s="1" t="s">
        <v>589</v>
      </c>
      <c r="D3151" s="1" t="s">
        <v>593</v>
      </c>
      <c r="E3151" s="1" t="s">
        <v>365</v>
      </c>
      <c r="F3151" s="62" t="str">
        <f t="shared" si="614"/>
        <v>64522</v>
      </c>
      <c r="G3151" s="255">
        <v>10620016</v>
      </c>
      <c r="H3151" s="1" t="s">
        <v>385</v>
      </c>
      <c r="I3151" s="61">
        <v>10</v>
      </c>
      <c r="J3151" s="61">
        <v>7.2</v>
      </c>
      <c r="K3151" s="61">
        <v>8.8000000000000007</v>
      </c>
      <c r="L3151" s="69">
        <f t="shared" ref="L3151:L3214" si="615">J3151*I3151/100</f>
        <v>0.72</v>
      </c>
      <c r="M3151" s="69">
        <f t="shared" ref="M3151:M3214" si="616">K3151*I3151/100</f>
        <v>0.88</v>
      </c>
      <c r="N3151" s="56">
        <f>INDEX(Rate_Chart!$A$1:$AK$127,MATCH(Data!J3151,Rate_Chart!$A$1:$A$127,0),MATCH(Data!K3151,Rate_Chart!$A$1:$AK$1,0))</f>
        <v>59.518800000000006</v>
      </c>
      <c r="O3151" s="57">
        <f t="shared" ref="O3151:O3214" si="617">N3151*I3151</f>
        <v>595.1880000000001</v>
      </c>
      <c r="P3151" s="58">
        <f t="shared" ref="P3151:P3214" si="618">N3151/(J3151%+K3151%*2/3)</f>
        <v>455.50102040816324</v>
      </c>
      <c r="Q3151" s="58">
        <f t="shared" ref="Q3151:Q3214" si="619">P3151*2/3</f>
        <v>303.66734693877549</v>
      </c>
      <c r="R3151" s="66">
        <f t="shared" ref="R3151:R3214" si="620">O3151*1.75%</f>
        <v>10.415790000000003</v>
      </c>
      <c r="S3151" s="64">
        <f t="shared" ref="S3151:S3214" si="621">I3151*3.75</f>
        <v>37.5</v>
      </c>
      <c r="T3151" s="66">
        <f t="shared" ref="T3151:T3214" si="622">R3151+S3151+O3151</f>
        <v>643.10379000000012</v>
      </c>
      <c r="U3151" s="68">
        <f t="shared" ref="U3151:U3214" si="623">T3151/I3151</f>
        <v>64.310379000000012</v>
      </c>
      <c r="V3151" s="68">
        <f t="shared" ref="V3151:V3214" si="624">U3151/(J3151%+K3151%*2/3)</f>
        <v>492.17126785714288</v>
      </c>
      <c r="W3151" s="68">
        <f t="shared" ref="W3151:W3214" si="625">V3151*2/3</f>
        <v>328.11417857142857</v>
      </c>
    </row>
    <row r="3152" spans="1:23" x14ac:dyDescent="0.25">
      <c r="A3152" s="1" t="s">
        <v>920</v>
      </c>
      <c r="B3152" s="1" t="s">
        <v>395</v>
      </c>
      <c r="C3152" s="1" t="s">
        <v>589</v>
      </c>
      <c r="D3152" s="1" t="s">
        <v>593</v>
      </c>
      <c r="E3152" s="1" t="s">
        <v>365</v>
      </c>
      <c r="F3152" s="62" t="str">
        <f t="shared" si="614"/>
        <v>64522</v>
      </c>
      <c r="G3152" s="255">
        <v>10620016</v>
      </c>
      <c r="H3152" s="1" t="s">
        <v>386</v>
      </c>
      <c r="I3152" s="61">
        <v>6</v>
      </c>
      <c r="J3152" s="61">
        <v>3.1</v>
      </c>
      <c r="K3152" s="61">
        <v>8.1</v>
      </c>
      <c r="L3152" s="69">
        <f t="shared" si="615"/>
        <v>0.18600000000000003</v>
      </c>
      <c r="M3152" s="69">
        <f t="shared" si="616"/>
        <v>0.48599999999999993</v>
      </c>
      <c r="N3152" s="56">
        <f>INDEX(Rate_Chart!$A$1:$AK$127,MATCH(Data!J3152,Rate_Chart!$A$1:$A$127,0),MATCH(Data!K3152,Rate_Chart!$A$1:$AK$1,0))</f>
        <v>35.446125899999998</v>
      </c>
      <c r="O3152" s="57">
        <f t="shared" si="617"/>
        <v>212.67675539999999</v>
      </c>
      <c r="P3152" s="58">
        <f t="shared" si="618"/>
        <v>417.01324588235298</v>
      </c>
      <c r="Q3152" s="58">
        <f t="shared" si="619"/>
        <v>278.0088305882353</v>
      </c>
      <c r="R3152" s="66">
        <f t="shared" si="620"/>
        <v>3.7218432195000002</v>
      </c>
      <c r="S3152" s="64">
        <f t="shared" si="621"/>
        <v>22.5</v>
      </c>
      <c r="T3152" s="66">
        <f t="shared" si="622"/>
        <v>238.89859861949998</v>
      </c>
      <c r="U3152" s="68">
        <f t="shared" si="623"/>
        <v>39.816433103249999</v>
      </c>
      <c r="V3152" s="68">
        <f t="shared" si="624"/>
        <v>468.42862474411766</v>
      </c>
      <c r="W3152" s="68">
        <f t="shared" si="625"/>
        <v>312.28574982941177</v>
      </c>
    </row>
    <row r="3153" spans="1:23" x14ac:dyDescent="0.25">
      <c r="A3153" s="1" t="s">
        <v>922</v>
      </c>
      <c r="B3153" s="1" t="s">
        <v>394</v>
      </c>
      <c r="C3153" s="1" t="s">
        <v>589</v>
      </c>
      <c r="D3153" s="1" t="s">
        <v>593</v>
      </c>
      <c r="E3153" s="1" t="s">
        <v>365</v>
      </c>
      <c r="F3153" s="62" t="str">
        <f t="shared" si="614"/>
        <v>64522</v>
      </c>
      <c r="G3153" s="255">
        <v>10620016</v>
      </c>
      <c r="H3153" s="1" t="s">
        <v>385</v>
      </c>
      <c r="I3153" s="61">
        <v>9</v>
      </c>
      <c r="J3153" s="61">
        <v>8</v>
      </c>
      <c r="K3153" s="61">
        <v>9</v>
      </c>
      <c r="L3153" s="69">
        <f t="shared" si="615"/>
        <v>0.72</v>
      </c>
      <c r="M3153" s="69">
        <f t="shared" si="616"/>
        <v>0.81</v>
      </c>
      <c r="N3153" s="56">
        <f>INDEX(Rate_Chart!$A$1:$AK$127,MATCH(Data!J3153,Rate_Chart!$A$1:$A$127,0),MATCH(Data!K3153,Rate_Chart!$A$1:$AK$1,0))</f>
        <v>66.8</v>
      </c>
      <c r="O3153" s="57">
        <f t="shared" si="617"/>
        <v>601.19999999999993</v>
      </c>
      <c r="P3153" s="58">
        <f t="shared" si="618"/>
        <v>477.14285714285705</v>
      </c>
      <c r="Q3153" s="58">
        <f t="shared" si="619"/>
        <v>318.09523809523802</v>
      </c>
      <c r="R3153" s="66">
        <f t="shared" si="620"/>
        <v>10.520999999999999</v>
      </c>
      <c r="S3153" s="64">
        <f t="shared" si="621"/>
        <v>33.75</v>
      </c>
      <c r="T3153" s="66">
        <f t="shared" si="622"/>
        <v>645.47099999999989</v>
      </c>
      <c r="U3153" s="68">
        <f t="shared" si="623"/>
        <v>71.718999999999994</v>
      </c>
      <c r="V3153" s="68">
        <f t="shared" si="624"/>
        <v>512.27857142857135</v>
      </c>
      <c r="W3153" s="68">
        <f t="shared" si="625"/>
        <v>341.51904761904757</v>
      </c>
    </row>
    <row r="3154" spans="1:23" x14ac:dyDescent="0.25">
      <c r="A3154" s="1" t="s">
        <v>922</v>
      </c>
      <c r="B3154" s="1" t="s">
        <v>395</v>
      </c>
      <c r="C3154" s="1" t="s">
        <v>589</v>
      </c>
      <c r="D3154" s="1" t="s">
        <v>593</v>
      </c>
      <c r="E3154" s="1" t="s">
        <v>365</v>
      </c>
      <c r="F3154" s="62" t="str">
        <f t="shared" si="614"/>
        <v>64522</v>
      </c>
      <c r="G3154" s="255">
        <v>10620016</v>
      </c>
      <c r="H3154" s="1" t="s">
        <v>385</v>
      </c>
      <c r="I3154" s="61">
        <v>14</v>
      </c>
      <c r="J3154" s="61">
        <v>6.5</v>
      </c>
      <c r="K3154" s="61">
        <v>8.6</v>
      </c>
      <c r="L3154" s="69">
        <f t="shared" si="615"/>
        <v>0.91</v>
      </c>
      <c r="M3154" s="69">
        <f t="shared" si="616"/>
        <v>1.204</v>
      </c>
      <c r="N3154" s="56">
        <f>INDEX(Rate_Chart!$A$1:$AK$127,MATCH(Data!J3154,Rate_Chart!$A$1:$A$127,0),MATCH(Data!K3154,Rate_Chart!$A$1:$AK$1,0))</f>
        <v>53.189499999999995</v>
      </c>
      <c r="O3154" s="57">
        <f t="shared" si="617"/>
        <v>744.65299999999991</v>
      </c>
      <c r="P3154" s="58">
        <f t="shared" si="618"/>
        <v>434.79155313351498</v>
      </c>
      <c r="Q3154" s="58">
        <f t="shared" si="619"/>
        <v>289.86103542234332</v>
      </c>
      <c r="R3154" s="66">
        <f t="shared" si="620"/>
        <v>13.031427499999999</v>
      </c>
      <c r="S3154" s="64">
        <f t="shared" si="621"/>
        <v>52.5</v>
      </c>
      <c r="T3154" s="66">
        <f t="shared" si="622"/>
        <v>810.18442749999986</v>
      </c>
      <c r="U3154" s="68">
        <f t="shared" si="623"/>
        <v>57.870316249999988</v>
      </c>
      <c r="V3154" s="68">
        <f t="shared" si="624"/>
        <v>473.0543562670299</v>
      </c>
      <c r="W3154" s="68">
        <f t="shared" si="625"/>
        <v>315.36957084468662</v>
      </c>
    </row>
    <row r="3155" spans="1:23" x14ac:dyDescent="0.25">
      <c r="A3155" s="1" t="s">
        <v>922</v>
      </c>
      <c r="B3155" s="1" t="s">
        <v>395</v>
      </c>
      <c r="C3155" s="1" t="s">
        <v>589</v>
      </c>
      <c r="D3155" s="1" t="s">
        <v>593</v>
      </c>
      <c r="E3155" s="1" t="s">
        <v>365</v>
      </c>
      <c r="F3155" s="62" t="str">
        <f t="shared" si="614"/>
        <v>64522</v>
      </c>
      <c r="G3155" s="255">
        <v>10620016</v>
      </c>
      <c r="H3155" s="1" t="s">
        <v>386</v>
      </c>
      <c r="I3155" s="61">
        <v>4</v>
      </c>
      <c r="J3155" s="61">
        <v>3</v>
      </c>
      <c r="K3155" s="61">
        <v>8</v>
      </c>
      <c r="L3155" s="69">
        <f t="shared" si="615"/>
        <v>0.12</v>
      </c>
      <c r="M3155" s="69">
        <f t="shared" si="616"/>
        <v>0.32</v>
      </c>
      <c r="N3155" s="56">
        <f>INDEX(Rate_Chart!$A$1:$AK$127,MATCH(Data!J3155,Rate_Chart!$A$1:$A$127,0),MATCH(Data!K3155,Rate_Chart!$A$1:$AK$1,0))</f>
        <v>34.751112000000006</v>
      </c>
      <c r="O3155" s="57">
        <f t="shared" si="617"/>
        <v>139.00444800000002</v>
      </c>
      <c r="P3155" s="58">
        <f t="shared" si="618"/>
        <v>417.01334400000002</v>
      </c>
      <c r="Q3155" s="58">
        <f t="shared" si="619"/>
        <v>278.00889599999999</v>
      </c>
      <c r="R3155" s="66">
        <f t="shared" si="620"/>
        <v>2.4325778400000009</v>
      </c>
      <c r="S3155" s="64">
        <f t="shared" si="621"/>
        <v>15</v>
      </c>
      <c r="T3155" s="66">
        <f t="shared" si="622"/>
        <v>156.43702584000002</v>
      </c>
      <c r="U3155" s="68">
        <f t="shared" si="623"/>
        <v>39.109256460000005</v>
      </c>
      <c r="V3155" s="68">
        <f t="shared" si="624"/>
        <v>469.31107752000003</v>
      </c>
      <c r="W3155" s="68">
        <f t="shared" si="625"/>
        <v>312.87405168000004</v>
      </c>
    </row>
    <row r="3156" spans="1:23" x14ac:dyDescent="0.25">
      <c r="A3156" s="1" t="s">
        <v>923</v>
      </c>
      <c r="B3156" s="1" t="s">
        <v>394</v>
      </c>
      <c r="C3156" s="1" t="s">
        <v>589</v>
      </c>
      <c r="D3156" s="1" t="s">
        <v>593</v>
      </c>
      <c r="E3156" s="1" t="s">
        <v>365</v>
      </c>
      <c r="F3156" s="62" t="str">
        <f t="shared" si="614"/>
        <v>64522</v>
      </c>
      <c r="G3156" s="255">
        <v>10620016</v>
      </c>
      <c r="H3156" s="1" t="s">
        <v>385</v>
      </c>
      <c r="I3156" s="61">
        <v>7</v>
      </c>
      <c r="J3156" s="61">
        <v>7.6</v>
      </c>
      <c r="K3156" s="61">
        <v>8.8000000000000007</v>
      </c>
      <c r="L3156" s="69">
        <f t="shared" si="615"/>
        <v>0.53199999999999992</v>
      </c>
      <c r="M3156" s="69">
        <f t="shared" si="616"/>
        <v>0.6160000000000001</v>
      </c>
      <c r="N3156" s="56">
        <f>INDEX(Rate_Chart!$A$1:$AK$127,MATCH(Data!J3156,Rate_Chart!$A$1:$A$127,0),MATCH(Data!K3156,Rate_Chart!$A$1:$AK$1,0))</f>
        <v>62.825400000000002</v>
      </c>
      <c r="O3156" s="57">
        <f t="shared" si="617"/>
        <v>439.77780000000001</v>
      </c>
      <c r="P3156" s="58">
        <f t="shared" si="618"/>
        <v>466.5252475247525</v>
      </c>
      <c r="Q3156" s="58">
        <f t="shared" si="619"/>
        <v>311.01683168316833</v>
      </c>
      <c r="R3156" s="66">
        <f t="shared" si="620"/>
        <v>7.6961115000000007</v>
      </c>
      <c r="S3156" s="64">
        <f t="shared" si="621"/>
        <v>26.25</v>
      </c>
      <c r="T3156" s="66">
        <f t="shared" si="622"/>
        <v>473.72391149999999</v>
      </c>
      <c r="U3156" s="68">
        <f t="shared" si="623"/>
        <v>67.674844499999992</v>
      </c>
      <c r="V3156" s="68">
        <f t="shared" si="624"/>
        <v>502.53597400990094</v>
      </c>
      <c r="W3156" s="68">
        <f t="shared" si="625"/>
        <v>335.02398267326731</v>
      </c>
    </row>
    <row r="3157" spans="1:23" x14ac:dyDescent="0.25">
      <c r="A3157" s="1" t="s">
        <v>923</v>
      </c>
      <c r="B3157" s="1" t="s">
        <v>395</v>
      </c>
      <c r="C3157" s="1" t="s">
        <v>589</v>
      </c>
      <c r="D3157" s="1" t="s">
        <v>593</v>
      </c>
      <c r="E3157" s="1" t="s">
        <v>365</v>
      </c>
      <c r="F3157" s="62" t="str">
        <f t="shared" si="614"/>
        <v>64522</v>
      </c>
      <c r="G3157" s="255">
        <v>10620016</v>
      </c>
      <c r="H3157" s="1" t="s">
        <v>385</v>
      </c>
      <c r="I3157" s="61">
        <v>17</v>
      </c>
      <c r="J3157" s="61">
        <v>6.1</v>
      </c>
      <c r="K3157" s="61">
        <v>8.6</v>
      </c>
      <c r="L3157" s="69">
        <f t="shared" si="615"/>
        <v>1.0369999999999999</v>
      </c>
      <c r="M3157" s="69">
        <f t="shared" si="616"/>
        <v>1.462</v>
      </c>
      <c r="N3157" s="56">
        <f>INDEX(Rate_Chart!$A$1:$AK$127,MATCH(Data!J3157,Rate_Chart!$A$1:$A$127,0),MATCH(Data!K3157,Rate_Chart!$A$1:$AK$1,0))</f>
        <v>49.9163</v>
      </c>
      <c r="O3157" s="57">
        <f t="shared" si="617"/>
        <v>848.57709999999997</v>
      </c>
      <c r="P3157" s="58">
        <f t="shared" si="618"/>
        <v>421.82788732394374</v>
      </c>
      <c r="Q3157" s="58">
        <f t="shared" si="619"/>
        <v>281.21859154929581</v>
      </c>
      <c r="R3157" s="66">
        <f t="shared" si="620"/>
        <v>14.850099250000001</v>
      </c>
      <c r="S3157" s="64">
        <f t="shared" si="621"/>
        <v>63.75</v>
      </c>
      <c r="T3157" s="66">
        <f t="shared" si="622"/>
        <v>927.17719924999994</v>
      </c>
      <c r="U3157" s="68">
        <f t="shared" si="623"/>
        <v>54.539835249999996</v>
      </c>
      <c r="V3157" s="68">
        <f t="shared" si="624"/>
        <v>460.90001619718311</v>
      </c>
      <c r="W3157" s="68">
        <f t="shared" si="625"/>
        <v>307.26667746478876</v>
      </c>
    </row>
    <row r="3158" spans="1:23" x14ac:dyDescent="0.25">
      <c r="A3158" s="1" t="s">
        <v>924</v>
      </c>
      <c r="B3158" s="1" t="s">
        <v>394</v>
      </c>
      <c r="C3158" s="1" t="s">
        <v>589</v>
      </c>
      <c r="D3158" s="1" t="s">
        <v>593</v>
      </c>
      <c r="E3158" s="1" t="s">
        <v>365</v>
      </c>
      <c r="F3158" s="62" t="str">
        <f t="shared" si="614"/>
        <v>64522</v>
      </c>
      <c r="G3158" s="255">
        <v>10620016</v>
      </c>
      <c r="H3158" s="1" t="s">
        <v>385</v>
      </c>
      <c r="I3158" s="61">
        <v>32</v>
      </c>
      <c r="J3158" s="61">
        <v>6.7</v>
      </c>
      <c r="K3158" s="61">
        <v>8.8000000000000007</v>
      </c>
      <c r="L3158" s="69">
        <f t="shared" si="615"/>
        <v>2.1440000000000001</v>
      </c>
      <c r="M3158" s="69">
        <f t="shared" si="616"/>
        <v>2.8160000000000003</v>
      </c>
      <c r="N3158" s="56">
        <f>INDEX(Rate_Chart!$A$1:$AK$127,MATCH(Data!J3158,Rate_Chart!$A$1:$A$127,0),MATCH(Data!K3158,Rate_Chart!$A$1:$AK$1,0))</f>
        <v>55.385550000000002</v>
      </c>
      <c r="O3158" s="57">
        <f t="shared" si="617"/>
        <v>1772.3376000000001</v>
      </c>
      <c r="P3158" s="58">
        <f t="shared" si="618"/>
        <v>440.73381962864721</v>
      </c>
      <c r="Q3158" s="58">
        <f t="shared" si="619"/>
        <v>293.82254641909816</v>
      </c>
      <c r="R3158" s="66">
        <f t="shared" si="620"/>
        <v>31.015908000000003</v>
      </c>
      <c r="S3158" s="64">
        <f t="shared" si="621"/>
        <v>120</v>
      </c>
      <c r="T3158" s="66">
        <f t="shared" si="622"/>
        <v>1923.3535080000001</v>
      </c>
      <c r="U3158" s="68">
        <f t="shared" si="623"/>
        <v>60.104797125000005</v>
      </c>
      <c r="V3158" s="68">
        <f t="shared" si="624"/>
        <v>478.28751027851456</v>
      </c>
      <c r="W3158" s="68">
        <f t="shared" si="625"/>
        <v>318.85834018567635</v>
      </c>
    </row>
    <row r="3159" spans="1:23" x14ac:dyDescent="0.25">
      <c r="A3159" s="1" t="s">
        <v>924</v>
      </c>
      <c r="B3159" s="1" t="s">
        <v>394</v>
      </c>
      <c r="C3159" s="1" t="s">
        <v>589</v>
      </c>
      <c r="D3159" s="1" t="s">
        <v>593</v>
      </c>
      <c r="E3159" s="1" t="s">
        <v>365</v>
      </c>
      <c r="F3159" s="62" t="str">
        <f t="shared" si="614"/>
        <v>64522</v>
      </c>
      <c r="G3159" s="255">
        <v>10620016</v>
      </c>
      <c r="H3159" s="1" t="s">
        <v>386</v>
      </c>
      <c r="I3159" s="61">
        <v>7</v>
      </c>
      <c r="J3159" s="61">
        <v>3.3</v>
      </c>
      <c r="K3159" s="61">
        <v>8.1</v>
      </c>
      <c r="L3159" s="69">
        <f t="shared" si="615"/>
        <v>0.23099999999999998</v>
      </c>
      <c r="M3159" s="69">
        <f t="shared" si="616"/>
        <v>0.56699999999999995</v>
      </c>
      <c r="N3159" s="56">
        <f>INDEX(Rate_Chart!$A$1:$AK$127,MATCH(Data!J3159,Rate_Chart!$A$1:$A$127,0),MATCH(Data!K3159,Rate_Chart!$A$1:$AK$1,0))</f>
        <v>36.280125900000002</v>
      </c>
      <c r="O3159" s="57">
        <f t="shared" si="617"/>
        <v>253.96088130000001</v>
      </c>
      <c r="P3159" s="58">
        <f t="shared" si="618"/>
        <v>417.0129413793104</v>
      </c>
      <c r="Q3159" s="58">
        <f t="shared" si="619"/>
        <v>278.00862758620696</v>
      </c>
      <c r="R3159" s="66">
        <f t="shared" si="620"/>
        <v>4.4443154227500008</v>
      </c>
      <c r="S3159" s="64">
        <f t="shared" si="621"/>
        <v>26.25</v>
      </c>
      <c r="T3159" s="66">
        <f t="shared" si="622"/>
        <v>284.65519672275002</v>
      </c>
      <c r="U3159" s="68">
        <f t="shared" si="623"/>
        <v>40.665028103250002</v>
      </c>
      <c r="V3159" s="68">
        <f t="shared" si="624"/>
        <v>467.4141161293104</v>
      </c>
      <c r="W3159" s="68">
        <f t="shared" si="625"/>
        <v>311.6094107528736</v>
      </c>
    </row>
    <row r="3160" spans="1:23" x14ac:dyDescent="0.25">
      <c r="A3160" s="1" t="s">
        <v>924</v>
      </c>
      <c r="B3160" s="1" t="s">
        <v>395</v>
      </c>
      <c r="C3160" s="1" t="s">
        <v>589</v>
      </c>
      <c r="D3160" s="1" t="s">
        <v>593</v>
      </c>
      <c r="E3160" s="1" t="s">
        <v>365</v>
      </c>
      <c r="F3160" s="62" t="str">
        <f t="shared" si="614"/>
        <v>64522</v>
      </c>
      <c r="G3160" s="255">
        <v>10620016</v>
      </c>
      <c r="H3160" s="1" t="s">
        <v>385</v>
      </c>
      <c r="I3160" s="61">
        <v>13</v>
      </c>
      <c r="J3160" s="61">
        <v>6.5</v>
      </c>
      <c r="K3160" s="61">
        <v>8.8000000000000007</v>
      </c>
      <c r="L3160" s="69">
        <f t="shared" si="615"/>
        <v>0.84499999999999997</v>
      </c>
      <c r="M3160" s="69">
        <f t="shared" si="616"/>
        <v>1.1440000000000001</v>
      </c>
      <c r="N3160" s="56">
        <f>INDEX(Rate_Chart!$A$1:$AK$127,MATCH(Data!J3160,Rate_Chart!$A$1:$A$127,0),MATCH(Data!K3160,Rate_Chart!$A$1:$AK$1,0))</f>
        <v>53.732250000000001</v>
      </c>
      <c r="O3160" s="57">
        <f t="shared" si="617"/>
        <v>698.51925000000006</v>
      </c>
      <c r="P3160" s="58">
        <f t="shared" si="618"/>
        <v>434.49258760107813</v>
      </c>
      <c r="Q3160" s="58">
        <f t="shared" si="619"/>
        <v>289.66172506738542</v>
      </c>
      <c r="R3160" s="66">
        <f t="shared" si="620"/>
        <v>12.224086875000003</v>
      </c>
      <c r="S3160" s="64">
        <f t="shared" si="621"/>
        <v>48.75</v>
      </c>
      <c r="T3160" s="66">
        <f t="shared" si="622"/>
        <v>759.49333687500007</v>
      </c>
      <c r="U3160" s="68">
        <f t="shared" si="623"/>
        <v>58.422564375000007</v>
      </c>
      <c r="V3160" s="68">
        <f t="shared" si="624"/>
        <v>472.41965801886795</v>
      </c>
      <c r="W3160" s="68">
        <f t="shared" si="625"/>
        <v>314.94643867924532</v>
      </c>
    </row>
    <row r="3161" spans="1:23" x14ac:dyDescent="0.25">
      <c r="A3161" s="1" t="s">
        <v>921</v>
      </c>
      <c r="B3161" s="1" t="s">
        <v>394</v>
      </c>
      <c r="C3161" s="1" t="s">
        <v>589</v>
      </c>
      <c r="D3161" s="1" t="s">
        <v>593</v>
      </c>
      <c r="E3161" s="1" t="s">
        <v>366</v>
      </c>
      <c r="F3161" s="62" t="str">
        <f t="shared" si="614"/>
        <v>64523</v>
      </c>
      <c r="G3161" s="255">
        <v>10620013</v>
      </c>
      <c r="H3161" s="1" t="s">
        <v>385</v>
      </c>
      <c r="I3161" s="61">
        <v>20</v>
      </c>
      <c r="J3161" s="61">
        <v>6.8</v>
      </c>
      <c r="K3161" s="61">
        <v>8.8000000000000007</v>
      </c>
      <c r="L3161" s="69">
        <f t="shared" si="615"/>
        <v>1.36</v>
      </c>
      <c r="M3161" s="69">
        <f t="shared" si="616"/>
        <v>1.76</v>
      </c>
      <c r="N3161" s="56">
        <f>INDEX(Rate_Chart!$A$1:$AK$127,MATCH(Data!J3161,Rate_Chart!$A$1:$A$127,0),MATCH(Data!K3161,Rate_Chart!$A$1:$AK$1,0))</f>
        <v>56.212200000000003</v>
      </c>
      <c r="O3161" s="57">
        <f t="shared" si="617"/>
        <v>1124.2440000000001</v>
      </c>
      <c r="P3161" s="58">
        <f t="shared" si="618"/>
        <v>443.78052631578947</v>
      </c>
      <c r="Q3161" s="58">
        <f t="shared" si="619"/>
        <v>295.8536842105263</v>
      </c>
      <c r="R3161" s="66">
        <f t="shared" si="620"/>
        <v>19.674270000000003</v>
      </c>
      <c r="S3161" s="64">
        <f t="shared" si="621"/>
        <v>75</v>
      </c>
      <c r="T3161" s="66">
        <f t="shared" si="622"/>
        <v>1218.9182700000001</v>
      </c>
      <c r="U3161" s="68">
        <f t="shared" si="623"/>
        <v>60.945913500000003</v>
      </c>
      <c r="V3161" s="68">
        <f t="shared" si="624"/>
        <v>481.15194868421054</v>
      </c>
      <c r="W3161" s="68">
        <f t="shared" si="625"/>
        <v>320.76796578947369</v>
      </c>
    </row>
    <row r="3162" spans="1:23" x14ac:dyDescent="0.25">
      <c r="A3162" s="1" t="s">
        <v>921</v>
      </c>
      <c r="B3162" s="1" t="s">
        <v>394</v>
      </c>
      <c r="C3162" s="1" t="s">
        <v>589</v>
      </c>
      <c r="D3162" s="1" t="s">
        <v>593</v>
      </c>
      <c r="E3162" s="1" t="s">
        <v>366</v>
      </c>
      <c r="F3162" s="62" t="str">
        <f t="shared" si="614"/>
        <v>64523</v>
      </c>
      <c r="G3162" s="255">
        <v>10620013</v>
      </c>
      <c r="H3162" s="1" t="s">
        <v>386</v>
      </c>
      <c r="I3162" s="61">
        <v>4</v>
      </c>
      <c r="J3162" s="61">
        <v>3.2</v>
      </c>
      <c r="K3162" s="61">
        <v>8.1999999999999993</v>
      </c>
      <c r="L3162" s="69">
        <f t="shared" si="615"/>
        <v>0.128</v>
      </c>
      <c r="M3162" s="69">
        <f t="shared" si="616"/>
        <v>0.32799999999999996</v>
      </c>
      <c r="N3162" s="56">
        <f>INDEX(Rate_Chart!$A$1:$AK$127,MATCH(Data!J3162,Rate_Chart!$A$1:$A$127,0),MATCH(Data!K3162,Rate_Chart!$A$1:$AK$1,0))</f>
        <v>36.141139799999998</v>
      </c>
      <c r="O3162" s="57">
        <f t="shared" si="617"/>
        <v>144.56455919999999</v>
      </c>
      <c r="P3162" s="58">
        <f t="shared" si="618"/>
        <v>417.0131515384615</v>
      </c>
      <c r="Q3162" s="58">
        <f t="shared" si="619"/>
        <v>278.00876769230769</v>
      </c>
      <c r="R3162" s="66">
        <f t="shared" si="620"/>
        <v>2.529879786</v>
      </c>
      <c r="S3162" s="64">
        <f t="shared" si="621"/>
        <v>15</v>
      </c>
      <c r="T3162" s="66">
        <f t="shared" si="622"/>
        <v>162.094438986</v>
      </c>
      <c r="U3162" s="68">
        <f t="shared" si="623"/>
        <v>40.5236097465</v>
      </c>
      <c r="V3162" s="68">
        <f t="shared" si="624"/>
        <v>467.58011245961535</v>
      </c>
      <c r="W3162" s="68">
        <f t="shared" si="625"/>
        <v>311.72007497307692</v>
      </c>
    </row>
    <row r="3163" spans="1:23" x14ac:dyDescent="0.25">
      <c r="A3163" s="1" t="s">
        <v>921</v>
      </c>
      <c r="B3163" s="1" t="s">
        <v>395</v>
      </c>
      <c r="C3163" s="1" t="s">
        <v>589</v>
      </c>
      <c r="D3163" s="1" t="s">
        <v>593</v>
      </c>
      <c r="E3163" s="1" t="s">
        <v>366</v>
      </c>
      <c r="F3163" s="62" t="str">
        <f t="shared" si="614"/>
        <v>64523</v>
      </c>
      <c r="G3163" s="255">
        <v>10620013</v>
      </c>
      <c r="H3163" s="1" t="s">
        <v>385</v>
      </c>
      <c r="I3163" s="61">
        <v>9</v>
      </c>
      <c r="J3163" s="61">
        <v>8</v>
      </c>
      <c r="K3163" s="61">
        <v>9</v>
      </c>
      <c r="L3163" s="69">
        <f t="shared" si="615"/>
        <v>0.72</v>
      </c>
      <c r="M3163" s="69">
        <f t="shared" si="616"/>
        <v>0.81</v>
      </c>
      <c r="N3163" s="56">
        <f>INDEX(Rate_Chart!$A$1:$AK$127,MATCH(Data!J3163,Rate_Chart!$A$1:$A$127,0),MATCH(Data!K3163,Rate_Chart!$A$1:$AK$1,0))</f>
        <v>66.8</v>
      </c>
      <c r="O3163" s="57">
        <f t="shared" si="617"/>
        <v>601.19999999999993</v>
      </c>
      <c r="P3163" s="58">
        <f t="shared" si="618"/>
        <v>477.14285714285705</v>
      </c>
      <c r="Q3163" s="58">
        <f t="shared" si="619"/>
        <v>318.09523809523802</v>
      </c>
      <c r="R3163" s="66">
        <f t="shared" si="620"/>
        <v>10.520999999999999</v>
      </c>
      <c r="S3163" s="64">
        <f t="shared" si="621"/>
        <v>33.75</v>
      </c>
      <c r="T3163" s="66">
        <f t="shared" si="622"/>
        <v>645.47099999999989</v>
      </c>
      <c r="U3163" s="68">
        <f t="shared" si="623"/>
        <v>71.718999999999994</v>
      </c>
      <c r="V3163" s="68">
        <f t="shared" si="624"/>
        <v>512.27857142857135</v>
      </c>
      <c r="W3163" s="68">
        <f t="shared" si="625"/>
        <v>341.51904761904757</v>
      </c>
    </row>
    <row r="3164" spans="1:23" x14ac:dyDescent="0.25">
      <c r="A3164" s="1" t="s">
        <v>921</v>
      </c>
      <c r="B3164" s="1" t="s">
        <v>395</v>
      </c>
      <c r="C3164" s="1" t="s">
        <v>589</v>
      </c>
      <c r="D3164" s="1" t="s">
        <v>593</v>
      </c>
      <c r="E3164" s="1" t="s">
        <v>366</v>
      </c>
      <c r="F3164" s="62" t="str">
        <f t="shared" si="614"/>
        <v>64523</v>
      </c>
      <c r="G3164" s="255">
        <v>10620013</v>
      </c>
      <c r="H3164" s="1" t="s">
        <v>386</v>
      </c>
      <c r="I3164" s="61">
        <v>5</v>
      </c>
      <c r="J3164" s="61">
        <v>3.8</v>
      </c>
      <c r="K3164" s="61">
        <v>8.1999999999999993</v>
      </c>
      <c r="L3164" s="69">
        <f t="shared" si="615"/>
        <v>0.19</v>
      </c>
      <c r="M3164" s="69">
        <f t="shared" si="616"/>
        <v>0.41</v>
      </c>
      <c r="N3164" s="56">
        <f>INDEX(Rate_Chart!$A$1:$AK$127,MATCH(Data!J3164,Rate_Chart!$A$1:$A$127,0),MATCH(Data!K3164,Rate_Chart!$A$1:$AK$1,0))</f>
        <v>38.6431398</v>
      </c>
      <c r="O3164" s="57">
        <f t="shared" si="617"/>
        <v>193.215699</v>
      </c>
      <c r="P3164" s="58">
        <f t="shared" si="618"/>
        <v>417.01230000000004</v>
      </c>
      <c r="Q3164" s="58">
        <f t="shared" si="619"/>
        <v>278.00820000000004</v>
      </c>
      <c r="R3164" s="66">
        <f t="shared" si="620"/>
        <v>3.3812747325000005</v>
      </c>
      <c r="S3164" s="64">
        <f t="shared" si="621"/>
        <v>18.75</v>
      </c>
      <c r="T3164" s="66">
        <f t="shared" si="622"/>
        <v>215.3469737325</v>
      </c>
      <c r="U3164" s="68">
        <f t="shared" si="623"/>
        <v>43.069394746500002</v>
      </c>
      <c r="V3164" s="68">
        <f t="shared" si="624"/>
        <v>464.77764114928061</v>
      </c>
      <c r="W3164" s="68">
        <f t="shared" si="625"/>
        <v>309.85176076618706</v>
      </c>
    </row>
    <row r="3165" spans="1:23" x14ac:dyDescent="0.25">
      <c r="A3165" s="1" t="s">
        <v>902</v>
      </c>
      <c r="B3165" s="1" t="s">
        <v>394</v>
      </c>
      <c r="C3165" s="1" t="s">
        <v>589</v>
      </c>
      <c r="D3165" s="1" t="s">
        <v>593</v>
      </c>
      <c r="E3165" s="1" t="s">
        <v>366</v>
      </c>
      <c r="F3165" s="62" t="str">
        <f t="shared" si="614"/>
        <v>64523</v>
      </c>
      <c r="G3165" s="255">
        <v>10620013</v>
      </c>
      <c r="H3165" s="1" t="s">
        <v>385</v>
      </c>
      <c r="I3165" s="61">
        <v>14</v>
      </c>
      <c r="J3165" s="61">
        <v>8.1999999999999993</v>
      </c>
      <c r="K3165" s="61">
        <v>9</v>
      </c>
      <c r="L3165" s="69">
        <f t="shared" si="615"/>
        <v>1.1479999999999999</v>
      </c>
      <c r="M3165" s="69">
        <f t="shared" si="616"/>
        <v>1.26</v>
      </c>
      <c r="N3165" s="56">
        <f>INDEX(Rate_Chart!$A$1:$AK$127,MATCH(Data!J3165,Rate_Chart!$A$1:$A$127,0),MATCH(Data!K3165,Rate_Chart!$A$1:$AK$1,0))</f>
        <v>68.469999999999985</v>
      </c>
      <c r="O3165" s="57">
        <f t="shared" si="617"/>
        <v>958.57999999999981</v>
      </c>
      <c r="P3165" s="58">
        <f t="shared" si="618"/>
        <v>482.18309859154925</v>
      </c>
      <c r="Q3165" s="58">
        <f t="shared" si="619"/>
        <v>321.45539906103284</v>
      </c>
      <c r="R3165" s="66">
        <f t="shared" si="620"/>
        <v>16.77515</v>
      </c>
      <c r="S3165" s="64">
        <f t="shared" si="621"/>
        <v>52.5</v>
      </c>
      <c r="T3165" s="66">
        <f t="shared" si="622"/>
        <v>1027.8551499999999</v>
      </c>
      <c r="U3165" s="68">
        <f t="shared" si="623"/>
        <v>73.418224999999993</v>
      </c>
      <c r="V3165" s="68">
        <f t="shared" si="624"/>
        <v>517.02975352112674</v>
      </c>
      <c r="W3165" s="68">
        <f t="shared" si="625"/>
        <v>344.68650234741784</v>
      </c>
    </row>
    <row r="3166" spans="1:23" x14ac:dyDescent="0.25">
      <c r="A3166" s="1" t="s">
        <v>902</v>
      </c>
      <c r="B3166" s="1" t="s">
        <v>394</v>
      </c>
      <c r="C3166" s="1" t="s">
        <v>589</v>
      </c>
      <c r="D3166" s="1" t="s">
        <v>593</v>
      </c>
      <c r="E3166" s="1" t="s">
        <v>366</v>
      </c>
      <c r="F3166" s="62" t="str">
        <f t="shared" si="614"/>
        <v>64523</v>
      </c>
      <c r="G3166" s="255">
        <v>10620013</v>
      </c>
      <c r="H3166" s="1" t="s">
        <v>386</v>
      </c>
      <c r="I3166" s="61">
        <v>12</v>
      </c>
      <c r="J3166" s="61">
        <v>4</v>
      </c>
      <c r="K3166" s="61">
        <v>8.1999999999999993</v>
      </c>
      <c r="L3166" s="69">
        <f t="shared" si="615"/>
        <v>0.48</v>
      </c>
      <c r="M3166" s="69">
        <f t="shared" si="616"/>
        <v>0.98399999999999987</v>
      </c>
      <c r="N3166" s="56">
        <f>INDEX(Rate_Chart!$A$1:$AK$127,MATCH(Data!J3166,Rate_Chart!$A$1:$A$127,0),MATCH(Data!K3166,Rate_Chart!$A$1:$AK$1,0))</f>
        <v>39.477139800000003</v>
      </c>
      <c r="O3166" s="57">
        <f t="shared" si="617"/>
        <v>473.72567760000004</v>
      </c>
      <c r="P3166" s="58">
        <f t="shared" si="618"/>
        <v>417.0120401408451</v>
      </c>
      <c r="Q3166" s="58">
        <f t="shared" si="619"/>
        <v>278.00802676056338</v>
      </c>
      <c r="R3166" s="66">
        <f t="shared" si="620"/>
        <v>8.2901993580000006</v>
      </c>
      <c r="S3166" s="64">
        <f t="shared" si="621"/>
        <v>45</v>
      </c>
      <c r="T3166" s="66">
        <f t="shared" si="622"/>
        <v>527.01587695800004</v>
      </c>
      <c r="U3166" s="68">
        <f t="shared" si="623"/>
        <v>43.917989746500005</v>
      </c>
      <c r="V3166" s="68">
        <f t="shared" si="624"/>
        <v>463.92242689964797</v>
      </c>
      <c r="W3166" s="68">
        <f t="shared" si="625"/>
        <v>309.28161793309863</v>
      </c>
    </row>
    <row r="3167" spans="1:23" x14ac:dyDescent="0.25">
      <c r="A3167" s="1" t="s">
        <v>902</v>
      </c>
      <c r="B3167" s="1" t="s">
        <v>395</v>
      </c>
      <c r="C3167" s="1" t="s">
        <v>589</v>
      </c>
      <c r="D3167" s="1" t="s">
        <v>593</v>
      </c>
      <c r="E3167" s="1" t="s">
        <v>366</v>
      </c>
      <c r="F3167" s="62" t="str">
        <f t="shared" si="614"/>
        <v>64523</v>
      </c>
      <c r="G3167" s="255">
        <v>10620013</v>
      </c>
      <c r="H3167" s="1" t="s">
        <v>385</v>
      </c>
      <c r="I3167" s="61">
        <v>11</v>
      </c>
      <c r="J3167" s="61">
        <v>7</v>
      </c>
      <c r="K3167" s="61">
        <v>8.8000000000000007</v>
      </c>
      <c r="L3167" s="69">
        <f t="shared" si="615"/>
        <v>0.77</v>
      </c>
      <c r="M3167" s="69">
        <f t="shared" si="616"/>
        <v>0.96800000000000008</v>
      </c>
      <c r="N3167" s="56">
        <f>INDEX(Rate_Chart!$A$1:$AK$127,MATCH(Data!J3167,Rate_Chart!$A$1:$A$127,0),MATCH(Data!K3167,Rate_Chart!$A$1:$AK$1,0))</f>
        <v>57.865500000000004</v>
      </c>
      <c r="O3167" s="57">
        <f t="shared" si="617"/>
        <v>636.52050000000008</v>
      </c>
      <c r="P3167" s="58">
        <f t="shared" si="618"/>
        <v>449.73186528497411</v>
      </c>
      <c r="Q3167" s="58">
        <f t="shared" si="619"/>
        <v>299.82124352331607</v>
      </c>
      <c r="R3167" s="66">
        <f t="shared" si="620"/>
        <v>11.139108750000002</v>
      </c>
      <c r="S3167" s="64">
        <f t="shared" si="621"/>
        <v>41.25</v>
      </c>
      <c r="T3167" s="66">
        <f t="shared" si="622"/>
        <v>688.90960875000007</v>
      </c>
      <c r="U3167" s="68">
        <f t="shared" si="623"/>
        <v>62.628146250000007</v>
      </c>
      <c r="V3167" s="68">
        <f t="shared" si="624"/>
        <v>486.74725064766841</v>
      </c>
      <c r="W3167" s="68">
        <f t="shared" si="625"/>
        <v>324.49816709844561</v>
      </c>
    </row>
    <row r="3168" spans="1:23" x14ac:dyDescent="0.25">
      <c r="A3168" s="1" t="s">
        <v>903</v>
      </c>
      <c r="B3168" s="1" t="s">
        <v>394</v>
      </c>
      <c r="C3168" s="1" t="s">
        <v>589</v>
      </c>
      <c r="D3168" s="1" t="s">
        <v>593</v>
      </c>
      <c r="E3168" s="1" t="s">
        <v>366</v>
      </c>
      <c r="F3168" s="62" t="str">
        <f t="shared" si="614"/>
        <v>64523</v>
      </c>
      <c r="G3168" s="255">
        <v>10620013</v>
      </c>
      <c r="H3168" s="1" t="s">
        <v>385</v>
      </c>
      <c r="I3168" s="61">
        <v>15</v>
      </c>
      <c r="J3168" s="61">
        <v>7.3</v>
      </c>
      <c r="K3168" s="61">
        <v>8.8000000000000007</v>
      </c>
      <c r="L3168" s="69">
        <f t="shared" si="615"/>
        <v>1.095</v>
      </c>
      <c r="M3168" s="69">
        <f t="shared" si="616"/>
        <v>1.32</v>
      </c>
      <c r="N3168" s="56">
        <f>INDEX(Rate_Chart!$A$1:$AK$127,MATCH(Data!J3168,Rate_Chart!$A$1:$A$127,0),MATCH(Data!K3168,Rate_Chart!$A$1:$AK$1,0))</f>
        <v>60.34545</v>
      </c>
      <c r="O3168" s="57">
        <f t="shared" si="617"/>
        <v>905.18174999999997</v>
      </c>
      <c r="P3168" s="58">
        <f t="shared" si="618"/>
        <v>458.31987341772157</v>
      </c>
      <c r="Q3168" s="58">
        <f t="shared" si="619"/>
        <v>305.54658227848103</v>
      </c>
      <c r="R3168" s="66">
        <f t="shared" si="620"/>
        <v>15.840680625000001</v>
      </c>
      <c r="S3168" s="64">
        <f t="shared" si="621"/>
        <v>56.25</v>
      </c>
      <c r="T3168" s="66">
        <f t="shared" si="622"/>
        <v>977.27243062499997</v>
      </c>
      <c r="U3168" s="68">
        <f t="shared" si="623"/>
        <v>65.151495374999996</v>
      </c>
      <c r="V3168" s="68">
        <f t="shared" si="624"/>
        <v>494.82148386075949</v>
      </c>
      <c r="W3168" s="68">
        <f t="shared" si="625"/>
        <v>329.88098924050632</v>
      </c>
    </row>
    <row r="3169" spans="1:23" x14ac:dyDescent="0.25">
      <c r="A3169" s="1" t="s">
        <v>903</v>
      </c>
      <c r="B3169" s="1" t="s">
        <v>394</v>
      </c>
      <c r="C3169" s="1" t="s">
        <v>589</v>
      </c>
      <c r="D3169" s="1" t="s">
        <v>593</v>
      </c>
      <c r="E3169" s="1" t="s">
        <v>366</v>
      </c>
      <c r="F3169" s="62" t="str">
        <f t="shared" si="614"/>
        <v>64523</v>
      </c>
      <c r="G3169" s="255">
        <v>10620013</v>
      </c>
      <c r="H3169" s="1" t="s">
        <v>386</v>
      </c>
      <c r="I3169" s="61">
        <v>8</v>
      </c>
      <c r="J3169" s="61">
        <v>3.7</v>
      </c>
      <c r="K3169" s="61">
        <v>8.1</v>
      </c>
      <c r="L3169" s="69">
        <f t="shared" si="615"/>
        <v>0.29600000000000004</v>
      </c>
      <c r="M3169" s="69">
        <f t="shared" si="616"/>
        <v>0.64800000000000002</v>
      </c>
      <c r="N3169" s="56">
        <f>INDEX(Rate_Chart!$A$1:$AK$127,MATCH(Data!J3169,Rate_Chart!$A$1:$A$127,0),MATCH(Data!K3169,Rate_Chart!$A$1:$AK$1,0))</f>
        <v>37.948125900000008</v>
      </c>
      <c r="O3169" s="57">
        <f t="shared" si="617"/>
        <v>303.58500720000006</v>
      </c>
      <c r="P3169" s="58">
        <f t="shared" si="618"/>
        <v>417.01237252747262</v>
      </c>
      <c r="Q3169" s="58">
        <f t="shared" si="619"/>
        <v>278.00824835164843</v>
      </c>
      <c r="R3169" s="66">
        <f t="shared" si="620"/>
        <v>5.3127376260000014</v>
      </c>
      <c r="S3169" s="64">
        <f t="shared" si="621"/>
        <v>30</v>
      </c>
      <c r="T3169" s="66">
        <f t="shared" si="622"/>
        <v>338.89774482600006</v>
      </c>
      <c r="U3169" s="68">
        <f t="shared" si="623"/>
        <v>42.362218103250008</v>
      </c>
      <c r="V3169" s="68">
        <f t="shared" si="624"/>
        <v>465.51888025549459</v>
      </c>
      <c r="W3169" s="68">
        <f t="shared" si="625"/>
        <v>310.34592017032975</v>
      </c>
    </row>
    <row r="3170" spans="1:23" x14ac:dyDescent="0.25">
      <c r="A3170" s="1" t="s">
        <v>903</v>
      </c>
      <c r="B3170" s="1" t="s">
        <v>395</v>
      </c>
      <c r="C3170" s="1" t="s">
        <v>589</v>
      </c>
      <c r="D3170" s="1" t="s">
        <v>593</v>
      </c>
      <c r="E3170" s="1" t="s">
        <v>366</v>
      </c>
      <c r="F3170" s="62" t="str">
        <f t="shared" si="614"/>
        <v>64523</v>
      </c>
      <c r="G3170" s="255">
        <v>10620013</v>
      </c>
      <c r="H3170" s="1" t="s">
        <v>385</v>
      </c>
      <c r="I3170" s="61">
        <v>14</v>
      </c>
      <c r="J3170" s="61">
        <v>7.3</v>
      </c>
      <c r="K3170" s="61">
        <v>8.8000000000000007</v>
      </c>
      <c r="L3170" s="69">
        <f t="shared" si="615"/>
        <v>1.022</v>
      </c>
      <c r="M3170" s="69">
        <f t="shared" si="616"/>
        <v>1.2320000000000002</v>
      </c>
      <c r="N3170" s="56">
        <f>INDEX(Rate_Chart!$A$1:$AK$127,MATCH(Data!J3170,Rate_Chart!$A$1:$A$127,0),MATCH(Data!K3170,Rate_Chart!$A$1:$AK$1,0))</f>
        <v>60.34545</v>
      </c>
      <c r="O3170" s="57">
        <f t="shared" si="617"/>
        <v>844.83629999999994</v>
      </c>
      <c r="P3170" s="58">
        <f t="shared" si="618"/>
        <v>458.31987341772157</v>
      </c>
      <c r="Q3170" s="58">
        <f t="shared" si="619"/>
        <v>305.54658227848103</v>
      </c>
      <c r="R3170" s="66">
        <f t="shared" si="620"/>
        <v>14.784635250000001</v>
      </c>
      <c r="S3170" s="64">
        <f t="shared" si="621"/>
        <v>52.5</v>
      </c>
      <c r="T3170" s="66">
        <f t="shared" si="622"/>
        <v>912.12093525</v>
      </c>
      <c r="U3170" s="68">
        <f t="shared" si="623"/>
        <v>65.151495374999996</v>
      </c>
      <c r="V3170" s="68">
        <f t="shared" si="624"/>
        <v>494.82148386075949</v>
      </c>
      <c r="W3170" s="68">
        <f t="shared" si="625"/>
        <v>329.88098924050632</v>
      </c>
    </row>
    <row r="3171" spans="1:23" x14ac:dyDescent="0.25">
      <c r="A3171" s="1" t="s">
        <v>904</v>
      </c>
      <c r="B3171" s="1" t="s">
        <v>394</v>
      </c>
      <c r="C3171" s="1" t="s">
        <v>589</v>
      </c>
      <c r="D3171" s="1" t="s">
        <v>593</v>
      </c>
      <c r="E3171" s="1" t="s">
        <v>366</v>
      </c>
      <c r="F3171" s="62" t="str">
        <f t="shared" si="614"/>
        <v>64523</v>
      </c>
      <c r="G3171" s="255">
        <v>10620013</v>
      </c>
      <c r="H3171" s="1" t="s">
        <v>385</v>
      </c>
      <c r="I3171" s="61">
        <v>15</v>
      </c>
      <c r="J3171" s="61">
        <v>7.7</v>
      </c>
      <c r="K3171" s="61">
        <v>8.8000000000000007</v>
      </c>
      <c r="L3171" s="69">
        <f t="shared" si="615"/>
        <v>1.155</v>
      </c>
      <c r="M3171" s="69">
        <f t="shared" si="616"/>
        <v>1.32</v>
      </c>
      <c r="N3171" s="56">
        <f>INDEX(Rate_Chart!$A$1:$AK$127,MATCH(Data!J3171,Rate_Chart!$A$1:$A$127,0),MATCH(Data!K3171,Rate_Chart!$A$1:$AK$1,0))</f>
        <v>63.652050000000003</v>
      </c>
      <c r="O3171" s="57">
        <f t="shared" si="617"/>
        <v>954.78075000000001</v>
      </c>
      <c r="P3171" s="58">
        <f t="shared" si="618"/>
        <v>469.17972972972979</v>
      </c>
      <c r="Q3171" s="58">
        <f t="shared" si="619"/>
        <v>312.78648648648652</v>
      </c>
      <c r="R3171" s="66">
        <f t="shared" si="620"/>
        <v>16.708663125000001</v>
      </c>
      <c r="S3171" s="64">
        <f t="shared" si="621"/>
        <v>56.25</v>
      </c>
      <c r="T3171" s="66">
        <f t="shared" si="622"/>
        <v>1027.7394131250001</v>
      </c>
      <c r="U3171" s="68">
        <f t="shared" si="623"/>
        <v>68.515960875000005</v>
      </c>
      <c r="V3171" s="68">
        <f t="shared" si="624"/>
        <v>505.03165264127773</v>
      </c>
      <c r="W3171" s="68">
        <f t="shared" si="625"/>
        <v>336.68776842751851</v>
      </c>
    </row>
    <row r="3172" spans="1:23" x14ac:dyDescent="0.25">
      <c r="A3172" s="1" t="s">
        <v>904</v>
      </c>
      <c r="B3172" s="1" t="s">
        <v>394</v>
      </c>
      <c r="C3172" s="1" t="s">
        <v>589</v>
      </c>
      <c r="D3172" s="1" t="s">
        <v>593</v>
      </c>
      <c r="E3172" s="1" t="s">
        <v>366</v>
      </c>
      <c r="F3172" s="62" t="str">
        <f t="shared" si="614"/>
        <v>64523</v>
      </c>
      <c r="G3172" s="255">
        <v>10620013</v>
      </c>
      <c r="H3172" s="1" t="s">
        <v>386</v>
      </c>
      <c r="I3172" s="61">
        <v>7</v>
      </c>
      <c r="J3172" s="61">
        <v>3.4</v>
      </c>
      <c r="K3172" s="61">
        <v>8.1</v>
      </c>
      <c r="L3172" s="69">
        <f t="shared" si="615"/>
        <v>0.23800000000000002</v>
      </c>
      <c r="M3172" s="69">
        <f t="shared" si="616"/>
        <v>0.56699999999999995</v>
      </c>
      <c r="N3172" s="56">
        <f>INDEX(Rate_Chart!$A$1:$AK$127,MATCH(Data!J3172,Rate_Chart!$A$1:$A$127,0),MATCH(Data!K3172,Rate_Chart!$A$1:$AK$1,0))</f>
        <v>36.697125900000003</v>
      </c>
      <c r="O3172" s="57">
        <f t="shared" si="617"/>
        <v>256.87988130000002</v>
      </c>
      <c r="P3172" s="58">
        <f t="shared" si="618"/>
        <v>417.01279431818188</v>
      </c>
      <c r="Q3172" s="58">
        <f t="shared" si="619"/>
        <v>278.00852954545456</v>
      </c>
      <c r="R3172" s="66">
        <f t="shared" si="620"/>
        <v>4.4953979227500005</v>
      </c>
      <c r="S3172" s="64">
        <f t="shared" si="621"/>
        <v>26.25</v>
      </c>
      <c r="T3172" s="66">
        <f t="shared" si="622"/>
        <v>287.62527922275001</v>
      </c>
      <c r="U3172" s="68">
        <f t="shared" si="623"/>
        <v>41.089325603250003</v>
      </c>
      <c r="V3172" s="68">
        <f t="shared" si="624"/>
        <v>466.92415458238645</v>
      </c>
      <c r="W3172" s="68">
        <f t="shared" si="625"/>
        <v>311.28276972159097</v>
      </c>
    </row>
    <row r="3173" spans="1:23" x14ac:dyDescent="0.25">
      <c r="A3173" s="1" t="s">
        <v>904</v>
      </c>
      <c r="B3173" s="1" t="s">
        <v>395</v>
      </c>
      <c r="C3173" s="1" t="s">
        <v>589</v>
      </c>
      <c r="D3173" s="1" t="s">
        <v>593</v>
      </c>
      <c r="E3173" s="1" t="s">
        <v>366</v>
      </c>
      <c r="F3173" s="62" t="str">
        <f t="shared" si="614"/>
        <v>64523</v>
      </c>
      <c r="G3173" s="255">
        <v>10620013</v>
      </c>
      <c r="H3173" s="1" t="s">
        <v>385</v>
      </c>
      <c r="I3173" s="61">
        <v>19</v>
      </c>
      <c r="J3173" s="61">
        <v>6.7</v>
      </c>
      <c r="K3173" s="61">
        <v>8.8000000000000007</v>
      </c>
      <c r="L3173" s="69">
        <f t="shared" si="615"/>
        <v>1.2729999999999999</v>
      </c>
      <c r="M3173" s="69">
        <f t="shared" si="616"/>
        <v>1.6720000000000002</v>
      </c>
      <c r="N3173" s="56">
        <f>INDEX(Rate_Chart!$A$1:$AK$127,MATCH(Data!J3173,Rate_Chart!$A$1:$A$127,0),MATCH(Data!K3173,Rate_Chart!$A$1:$AK$1,0))</f>
        <v>55.385550000000002</v>
      </c>
      <c r="O3173" s="57">
        <f t="shared" si="617"/>
        <v>1052.32545</v>
      </c>
      <c r="P3173" s="58">
        <f t="shared" si="618"/>
        <v>440.73381962864721</v>
      </c>
      <c r="Q3173" s="58">
        <f t="shared" si="619"/>
        <v>293.82254641909816</v>
      </c>
      <c r="R3173" s="66">
        <f t="shared" si="620"/>
        <v>18.415695375000002</v>
      </c>
      <c r="S3173" s="64">
        <f t="shared" si="621"/>
        <v>71.25</v>
      </c>
      <c r="T3173" s="66">
        <f t="shared" si="622"/>
        <v>1141.9911453750001</v>
      </c>
      <c r="U3173" s="68">
        <f t="shared" si="623"/>
        <v>60.104797125000005</v>
      </c>
      <c r="V3173" s="68">
        <f t="shared" si="624"/>
        <v>478.28751027851456</v>
      </c>
      <c r="W3173" s="68">
        <f t="shared" si="625"/>
        <v>318.85834018567635</v>
      </c>
    </row>
    <row r="3174" spans="1:23" x14ac:dyDescent="0.25">
      <c r="A3174" s="1" t="s">
        <v>905</v>
      </c>
      <c r="B3174" s="1" t="s">
        <v>394</v>
      </c>
      <c r="C3174" s="1" t="s">
        <v>589</v>
      </c>
      <c r="D3174" s="1" t="s">
        <v>593</v>
      </c>
      <c r="E3174" s="1" t="s">
        <v>366</v>
      </c>
      <c r="F3174" s="62" t="str">
        <f t="shared" si="614"/>
        <v>64523</v>
      </c>
      <c r="G3174" s="255">
        <v>10620013</v>
      </c>
      <c r="H3174" s="1" t="s">
        <v>385</v>
      </c>
      <c r="I3174" s="61">
        <v>17</v>
      </c>
      <c r="J3174" s="61">
        <v>7.7</v>
      </c>
      <c r="K3174" s="61">
        <v>8.8000000000000007</v>
      </c>
      <c r="L3174" s="69">
        <f t="shared" si="615"/>
        <v>1.3090000000000002</v>
      </c>
      <c r="M3174" s="69">
        <f t="shared" si="616"/>
        <v>1.4960000000000002</v>
      </c>
      <c r="N3174" s="56">
        <f>INDEX(Rate_Chart!$A$1:$AK$127,MATCH(Data!J3174,Rate_Chart!$A$1:$A$127,0),MATCH(Data!K3174,Rate_Chart!$A$1:$AK$1,0))</f>
        <v>63.652050000000003</v>
      </c>
      <c r="O3174" s="57">
        <f t="shared" si="617"/>
        <v>1082.08485</v>
      </c>
      <c r="P3174" s="58">
        <f t="shared" si="618"/>
        <v>469.17972972972979</v>
      </c>
      <c r="Q3174" s="58">
        <f t="shared" si="619"/>
        <v>312.78648648648652</v>
      </c>
      <c r="R3174" s="66">
        <f t="shared" si="620"/>
        <v>18.936484875000001</v>
      </c>
      <c r="S3174" s="64">
        <f t="shared" si="621"/>
        <v>63.75</v>
      </c>
      <c r="T3174" s="66">
        <f t="shared" si="622"/>
        <v>1164.7713348749999</v>
      </c>
      <c r="U3174" s="68">
        <f t="shared" si="623"/>
        <v>68.51596087499999</v>
      </c>
      <c r="V3174" s="68">
        <f t="shared" si="624"/>
        <v>505.03165264127762</v>
      </c>
      <c r="W3174" s="68">
        <f t="shared" si="625"/>
        <v>336.68776842751839</v>
      </c>
    </row>
    <row r="3175" spans="1:23" x14ac:dyDescent="0.25">
      <c r="A3175" s="1" t="s">
        <v>905</v>
      </c>
      <c r="B3175" s="1" t="s">
        <v>394</v>
      </c>
      <c r="C3175" s="1" t="s">
        <v>589</v>
      </c>
      <c r="D3175" s="1" t="s">
        <v>593</v>
      </c>
      <c r="E3175" s="1" t="s">
        <v>366</v>
      </c>
      <c r="F3175" s="62" t="str">
        <f t="shared" si="614"/>
        <v>64523</v>
      </c>
      <c r="G3175" s="255">
        <v>10620013</v>
      </c>
      <c r="H3175" s="1" t="s">
        <v>386</v>
      </c>
      <c r="I3175" s="61">
        <v>4</v>
      </c>
      <c r="J3175" s="61">
        <v>3.7</v>
      </c>
      <c r="K3175" s="61">
        <v>8.1</v>
      </c>
      <c r="L3175" s="69">
        <f t="shared" si="615"/>
        <v>0.14800000000000002</v>
      </c>
      <c r="M3175" s="69">
        <f t="shared" si="616"/>
        <v>0.32400000000000001</v>
      </c>
      <c r="N3175" s="56">
        <f>INDEX(Rate_Chart!$A$1:$AK$127,MATCH(Data!J3175,Rate_Chart!$A$1:$A$127,0),MATCH(Data!K3175,Rate_Chart!$A$1:$AK$1,0))</f>
        <v>37.948125900000008</v>
      </c>
      <c r="O3175" s="57">
        <f t="shared" si="617"/>
        <v>151.79250360000003</v>
      </c>
      <c r="P3175" s="58">
        <f t="shared" si="618"/>
        <v>417.01237252747262</v>
      </c>
      <c r="Q3175" s="58">
        <f t="shared" si="619"/>
        <v>278.00824835164843</v>
      </c>
      <c r="R3175" s="66">
        <f t="shared" si="620"/>
        <v>2.6563688130000007</v>
      </c>
      <c r="S3175" s="64">
        <f t="shared" si="621"/>
        <v>15</v>
      </c>
      <c r="T3175" s="66">
        <f t="shared" si="622"/>
        <v>169.44887241300003</v>
      </c>
      <c r="U3175" s="68">
        <f t="shared" si="623"/>
        <v>42.362218103250008</v>
      </c>
      <c r="V3175" s="68">
        <f t="shared" si="624"/>
        <v>465.51888025549459</v>
      </c>
      <c r="W3175" s="68">
        <f t="shared" si="625"/>
        <v>310.34592017032975</v>
      </c>
    </row>
    <row r="3176" spans="1:23" x14ac:dyDescent="0.25">
      <c r="A3176" s="1" t="s">
        <v>905</v>
      </c>
      <c r="B3176" s="1" t="s">
        <v>395</v>
      </c>
      <c r="C3176" s="1" t="s">
        <v>589</v>
      </c>
      <c r="D3176" s="1" t="s">
        <v>593</v>
      </c>
      <c r="E3176" s="1" t="s">
        <v>366</v>
      </c>
      <c r="F3176" s="62" t="str">
        <f t="shared" si="614"/>
        <v>64523</v>
      </c>
      <c r="G3176" s="255">
        <v>10620013</v>
      </c>
      <c r="H3176" s="1" t="s">
        <v>385</v>
      </c>
      <c r="I3176" s="61">
        <v>16</v>
      </c>
      <c r="J3176" s="61">
        <v>7.1</v>
      </c>
      <c r="K3176" s="61">
        <v>8.8000000000000007</v>
      </c>
      <c r="L3176" s="69">
        <f t="shared" si="615"/>
        <v>1.1359999999999999</v>
      </c>
      <c r="M3176" s="69">
        <f t="shared" si="616"/>
        <v>1.4080000000000001</v>
      </c>
      <c r="N3176" s="56">
        <f>INDEX(Rate_Chart!$A$1:$AK$127,MATCH(Data!J3176,Rate_Chart!$A$1:$A$127,0),MATCH(Data!K3176,Rate_Chart!$A$1:$AK$1,0))</f>
        <v>58.692149999999998</v>
      </c>
      <c r="O3176" s="57">
        <f t="shared" si="617"/>
        <v>939.07439999999997</v>
      </c>
      <c r="P3176" s="58">
        <f t="shared" si="618"/>
        <v>452.63868894601546</v>
      </c>
      <c r="Q3176" s="58">
        <f t="shared" si="619"/>
        <v>301.75912596401031</v>
      </c>
      <c r="R3176" s="66">
        <f t="shared" si="620"/>
        <v>16.433802</v>
      </c>
      <c r="S3176" s="64">
        <f t="shared" si="621"/>
        <v>60</v>
      </c>
      <c r="T3176" s="66">
        <f t="shared" si="622"/>
        <v>1015.508202</v>
      </c>
      <c r="U3176" s="68">
        <f t="shared" si="623"/>
        <v>63.469262624999999</v>
      </c>
      <c r="V3176" s="68">
        <f t="shared" si="624"/>
        <v>489.48017448586126</v>
      </c>
      <c r="W3176" s="68">
        <f t="shared" si="625"/>
        <v>326.32011632390748</v>
      </c>
    </row>
    <row r="3177" spans="1:23" x14ac:dyDescent="0.25">
      <c r="A3177" s="1" t="s">
        <v>906</v>
      </c>
      <c r="B3177" s="1" t="s">
        <v>394</v>
      </c>
      <c r="C3177" s="1" t="s">
        <v>589</v>
      </c>
      <c r="D3177" s="1" t="s">
        <v>593</v>
      </c>
      <c r="E3177" s="1" t="s">
        <v>366</v>
      </c>
      <c r="F3177" s="62" t="str">
        <f t="shared" si="614"/>
        <v>64523</v>
      </c>
      <c r="G3177" s="255">
        <v>10620013</v>
      </c>
      <c r="H3177" s="1" t="s">
        <v>385</v>
      </c>
      <c r="I3177" s="61">
        <v>15</v>
      </c>
      <c r="J3177" s="61">
        <v>7.8</v>
      </c>
      <c r="K3177" s="61">
        <v>8.8000000000000007</v>
      </c>
      <c r="L3177" s="69">
        <f t="shared" si="615"/>
        <v>1.17</v>
      </c>
      <c r="M3177" s="69">
        <f t="shared" si="616"/>
        <v>1.32</v>
      </c>
      <c r="N3177" s="56">
        <f>INDEX(Rate_Chart!$A$1:$AK$127,MATCH(Data!J3177,Rate_Chart!$A$1:$A$127,0),MATCH(Data!K3177,Rate_Chart!$A$1:$AK$1,0))</f>
        <v>64.478699999999989</v>
      </c>
      <c r="O3177" s="57">
        <f t="shared" si="617"/>
        <v>967.18049999999982</v>
      </c>
      <c r="P3177" s="58">
        <f t="shared" si="618"/>
        <v>471.7953658536585</v>
      </c>
      <c r="Q3177" s="58">
        <f t="shared" si="619"/>
        <v>314.530243902439</v>
      </c>
      <c r="R3177" s="66">
        <f t="shared" si="620"/>
        <v>16.92565875</v>
      </c>
      <c r="S3177" s="64">
        <f t="shared" si="621"/>
        <v>56.25</v>
      </c>
      <c r="T3177" s="66">
        <f t="shared" si="622"/>
        <v>1040.3561587499998</v>
      </c>
      <c r="U3177" s="68">
        <f t="shared" si="623"/>
        <v>69.357077249999989</v>
      </c>
      <c r="V3177" s="68">
        <f t="shared" si="624"/>
        <v>507.49080914634141</v>
      </c>
      <c r="W3177" s="68">
        <f t="shared" si="625"/>
        <v>338.32720609756092</v>
      </c>
    </row>
    <row r="3178" spans="1:23" x14ac:dyDescent="0.25">
      <c r="A3178" s="1" t="s">
        <v>906</v>
      </c>
      <c r="B3178" s="1" t="s">
        <v>394</v>
      </c>
      <c r="C3178" s="1" t="s">
        <v>589</v>
      </c>
      <c r="D3178" s="1" t="s">
        <v>593</v>
      </c>
      <c r="E3178" s="1" t="s">
        <v>366</v>
      </c>
      <c r="F3178" s="62" t="str">
        <f t="shared" si="614"/>
        <v>64523</v>
      </c>
      <c r="G3178" s="255">
        <v>10620013</v>
      </c>
      <c r="H3178" s="1" t="s">
        <v>386</v>
      </c>
      <c r="I3178" s="61">
        <v>5</v>
      </c>
      <c r="J3178" s="61">
        <v>3.3</v>
      </c>
      <c r="K3178" s="61">
        <v>8.1</v>
      </c>
      <c r="L3178" s="69">
        <f t="shared" si="615"/>
        <v>0.16500000000000001</v>
      </c>
      <c r="M3178" s="69">
        <f t="shared" si="616"/>
        <v>0.40500000000000003</v>
      </c>
      <c r="N3178" s="56">
        <f>INDEX(Rate_Chart!$A$1:$AK$127,MATCH(Data!J3178,Rate_Chart!$A$1:$A$127,0),MATCH(Data!K3178,Rate_Chart!$A$1:$AK$1,0))</f>
        <v>36.280125900000002</v>
      </c>
      <c r="O3178" s="57">
        <f t="shared" si="617"/>
        <v>181.40062950000001</v>
      </c>
      <c r="P3178" s="58">
        <f t="shared" si="618"/>
        <v>417.0129413793104</v>
      </c>
      <c r="Q3178" s="58">
        <f t="shared" si="619"/>
        <v>278.00862758620696</v>
      </c>
      <c r="R3178" s="66">
        <f t="shared" si="620"/>
        <v>3.1745110162500003</v>
      </c>
      <c r="S3178" s="64">
        <f t="shared" si="621"/>
        <v>18.75</v>
      </c>
      <c r="T3178" s="66">
        <f t="shared" si="622"/>
        <v>203.32514051625</v>
      </c>
      <c r="U3178" s="68">
        <f t="shared" si="623"/>
        <v>40.665028103250002</v>
      </c>
      <c r="V3178" s="68">
        <f t="shared" si="624"/>
        <v>467.4141161293104</v>
      </c>
      <c r="W3178" s="68">
        <f t="shared" si="625"/>
        <v>311.6094107528736</v>
      </c>
    </row>
    <row r="3179" spans="1:23" x14ac:dyDescent="0.25">
      <c r="A3179" s="1" t="s">
        <v>906</v>
      </c>
      <c r="B3179" s="1" t="s">
        <v>395</v>
      </c>
      <c r="C3179" s="1" t="s">
        <v>589</v>
      </c>
      <c r="D3179" s="1" t="s">
        <v>593</v>
      </c>
      <c r="E3179" s="1" t="s">
        <v>366</v>
      </c>
      <c r="F3179" s="62" t="str">
        <f t="shared" si="614"/>
        <v>64523</v>
      </c>
      <c r="G3179" s="255">
        <v>10620013</v>
      </c>
      <c r="H3179" s="1" t="s">
        <v>385</v>
      </c>
      <c r="I3179" s="61">
        <v>14</v>
      </c>
      <c r="J3179" s="61">
        <v>6.6</v>
      </c>
      <c r="K3179" s="61">
        <v>8.8000000000000007</v>
      </c>
      <c r="L3179" s="69">
        <f t="shared" si="615"/>
        <v>0.92399999999999993</v>
      </c>
      <c r="M3179" s="69">
        <f t="shared" si="616"/>
        <v>1.2320000000000002</v>
      </c>
      <c r="N3179" s="56">
        <f>INDEX(Rate_Chart!$A$1:$AK$127,MATCH(Data!J3179,Rate_Chart!$A$1:$A$127,0),MATCH(Data!K3179,Rate_Chart!$A$1:$AK$1,0))</f>
        <v>54.558900000000001</v>
      </c>
      <c r="O3179" s="57">
        <f t="shared" si="617"/>
        <v>763.82460000000003</v>
      </c>
      <c r="P3179" s="58">
        <f t="shared" si="618"/>
        <v>437.63823529411764</v>
      </c>
      <c r="Q3179" s="58">
        <f t="shared" si="619"/>
        <v>291.75882352941176</v>
      </c>
      <c r="R3179" s="66">
        <f t="shared" si="620"/>
        <v>13.366930500000002</v>
      </c>
      <c r="S3179" s="64">
        <f t="shared" si="621"/>
        <v>52.5</v>
      </c>
      <c r="T3179" s="66">
        <f t="shared" si="622"/>
        <v>829.6915305</v>
      </c>
      <c r="U3179" s="68">
        <f t="shared" si="623"/>
        <v>59.263680749999999</v>
      </c>
      <c r="V3179" s="68">
        <f t="shared" si="624"/>
        <v>475.37711831550797</v>
      </c>
      <c r="W3179" s="68">
        <f t="shared" si="625"/>
        <v>316.91807887700531</v>
      </c>
    </row>
    <row r="3180" spans="1:23" x14ac:dyDescent="0.25">
      <c r="A3180" s="1" t="s">
        <v>907</v>
      </c>
      <c r="B3180" s="1" t="s">
        <v>394</v>
      </c>
      <c r="C3180" s="1" t="s">
        <v>589</v>
      </c>
      <c r="D3180" s="1" t="s">
        <v>593</v>
      </c>
      <c r="E3180" s="1" t="s">
        <v>366</v>
      </c>
      <c r="F3180" s="62" t="str">
        <f t="shared" si="614"/>
        <v>64523</v>
      </c>
      <c r="G3180" s="255">
        <v>10620013</v>
      </c>
      <c r="H3180" s="1" t="s">
        <v>385</v>
      </c>
      <c r="I3180" s="61">
        <v>21</v>
      </c>
      <c r="J3180" s="61">
        <v>6.7</v>
      </c>
      <c r="K3180" s="61">
        <v>8.8000000000000007</v>
      </c>
      <c r="L3180" s="69">
        <f t="shared" si="615"/>
        <v>1.4070000000000003</v>
      </c>
      <c r="M3180" s="69">
        <f t="shared" si="616"/>
        <v>1.8480000000000001</v>
      </c>
      <c r="N3180" s="56">
        <f>INDEX(Rate_Chart!$A$1:$AK$127,MATCH(Data!J3180,Rate_Chart!$A$1:$A$127,0),MATCH(Data!K3180,Rate_Chart!$A$1:$AK$1,0))</f>
        <v>55.385550000000002</v>
      </c>
      <c r="O3180" s="57">
        <f t="shared" si="617"/>
        <v>1163.09655</v>
      </c>
      <c r="P3180" s="58">
        <f t="shared" si="618"/>
        <v>440.73381962864721</v>
      </c>
      <c r="Q3180" s="58">
        <f t="shared" si="619"/>
        <v>293.82254641909816</v>
      </c>
      <c r="R3180" s="66">
        <f t="shared" si="620"/>
        <v>20.354189625</v>
      </c>
      <c r="S3180" s="64">
        <f t="shared" si="621"/>
        <v>78.75</v>
      </c>
      <c r="T3180" s="66">
        <f t="shared" si="622"/>
        <v>1262.2007396250001</v>
      </c>
      <c r="U3180" s="68">
        <f t="shared" si="623"/>
        <v>60.104797125000005</v>
      </c>
      <c r="V3180" s="68">
        <f t="shared" si="624"/>
        <v>478.28751027851456</v>
      </c>
      <c r="W3180" s="68">
        <f t="shared" si="625"/>
        <v>318.85834018567635</v>
      </c>
    </row>
    <row r="3181" spans="1:23" x14ac:dyDescent="0.25">
      <c r="A3181" s="1" t="s">
        <v>907</v>
      </c>
      <c r="B3181" s="1" t="s">
        <v>394</v>
      </c>
      <c r="C3181" s="1" t="s">
        <v>589</v>
      </c>
      <c r="D3181" s="1" t="s">
        <v>593</v>
      </c>
      <c r="E3181" s="1" t="s">
        <v>366</v>
      </c>
      <c r="F3181" s="62" t="str">
        <f t="shared" si="614"/>
        <v>64523</v>
      </c>
      <c r="G3181" s="255">
        <v>10620013</v>
      </c>
      <c r="H3181" s="1" t="s">
        <v>386</v>
      </c>
      <c r="I3181" s="61">
        <v>4</v>
      </c>
      <c r="J3181" s="61">
        <v>3.3</v>
      </c>
      <c r="K3181" s="61">
        <v>8</v>
      </c>
      <c r="L3181" s="69">
        <f t="shared" si="615"/>
        <v>0.13200000000000001</v>
      </c>
      <c r="M3181" s="69">
        <f t="shared" si="616"/>
        <v>0.32</v>
      </c>
      <c r="N3181" s="56">
        <f>INDEX(Rate_Chart!$A$1:$AK$127,MATCH(Data!J3181,Rate_Chart!$A$1:$A$127,0),MATCH(Data!K3181,Rate_Chart!$A$1:$AK$1,0))</f>
        <v>36.002112000000004</v>
      </c>
      <c r="O3181" s="57">
        <f t="shared" si="617"/>
        <v>144.00844800000002</v>
      </c>
      <c r="P3181" s="58">
        <f t="shared" si="618"/>
        <v>417.01288030888031</v>
      </c>
      <c r="Q3181" s="58">
        <f t="shared" si="619"/>
        <v>278.00858687258687</v>
      </c>
      <c r="R3181" s="66">
        <f t="shared" si="620"/>
        <v>2.5201478400000004</v>
      </c>
      <c r="S3181" s="64">
        <f t="shared" si="621"/>
        <v>15</v>
      </c>
      <c r="T3181" s="66">
        <f t="shared" si="622"/>
        <v>161.52859584000001</v>
      </c>
      <c r="U3181" s="68">
        <f t="shared" si="623"/>
        <v>40.382148960000002</v>
      </c>
      <c r="V3181" s="68">
        <f t="shared" si="624"/>
        <v>467.74689915057911</v>
      </c>
      <c r="W3181" s="68">
        <f t="shared" si="625"/>
        <v>311.83126610038607</v>
      </c>
    </row>
    <row r="3182" spans="1:23" x14ac:dyDescent="0.25">
      <c r="A3182" s="1" t="s">
        <v>907</v>
      </c>
      <c r="B3182" s="1" t="s">
        <v>395</v>
      </c>
      <c r="C3182" s="1" t="s">
        <v>589</v>
      </c>
      <c r="D3182" s="1" t="s">
        <v>593</v>
      </c>
      <c r="E3182" s="1" t="s">
        <v>366</v>
      </c>
      <c r="F3182" s="62" t="str">
        <f t="shared" si="614"/>
        <v>64523</v>
      </c>
      <c r="G3182" s="255">
        <v>10620013</v>
      </c>
      <c r="H3182" s="1" t="s">
        <v>385</v>
      </c>
      <c r="I3182" s="61">
        <v>10</v>
      </c>
      <c r="J3182" s="61">
        <v>8</v>
      </c>
      <c r="K3182" s="61">
        <v>8.8000000000000007</v>
      </c>
      <c r="L3182" s="69">
        <f t="shared" si="615"/>
        <v>0.8</v>
      </c>
      <c r="M3182" s="69">
        <f t="shared" si="616"/>
        <v>0.88</v>
      </c>
      <c r="N3182" s="56">
        <f>INDEX(Rate_Chart!$A$1:$AK$127,MATCH(Data!J3182,Rate_Chart!$A$1:$A$127,0),MATCH(Data!K3182,Rate_Chart!$A$1:$AK$1,0))</f>
        <v>66.131999999999991</v>
      </c>
      <c r="O3182" s="57">
        <f t="shared" si="617"/>
        <v>661.31999999999994</v>
      </c>
      <c r="P3182" s="58">
        <f t="shared" si="618"/>
        <v>476.91346153846149</v>
      </c>
      <c r="Q3182" s="58">
        <f t="shared" si="619"/>
        <v>317.94230769230768</v>
      </c>
      <c r="R3182" s="66">
        <f t="shared" si="620"/>
        <v>11.5731</v>
      </c>
      <c r="S3182" s="64">
        <f t="shared" si="621"/>
        <v>37.5</v>
      </c>
      <c r="T3182" s="66">
        <f t="shared" si="622"/>
        <v>710.39309999999989</v>
      </c>
      <c r="U3182" s="68">
        <f t="shared" si="623"/>
        <v>71.039309999999986</v>
      </c>
      <c r="V3182" s="68">
        <f t="shared" si="624"/>
        <v>512.30271634615372</v>
      </c>
      <c r="W3182" s="68">
        <f t="shared" si="625"/>
        <v>341.53514423076916</v>
      </c>
    </row>
    <row r="3183" spans="1:23" x14ac:dyDescent="0.25">
      <c r="A3183" s="1" t="s">
        <v>907</v>
      </c>
      <c r="B3183" s="1" t="s">
        <v>395</v>
      </c>
      <c r="C3183" s="1" t="s">
        <v>589</v>
      </c>
      <c r="D3183" s="1" t="s">
        <v>593</v>
      </c>
      <c r="E3183" s="1" t="s">
        <v>366</v>
      </c>
      <c r="F3183" s="62" t="str">
        <f t="shared" si="614"/>
        <v>64523</v>
      </c>
      <c r="G3183" s="255">
        <v>10620013</v>
      </c>
      <c r="H3183" s="1" t="s">
        <v>386</v>
      </c>
      <c r="I3183" s="61">
        <v>8</v>
      </c>
      <c r="J3183" s="61">
        <v>4.2</v>
      </c>
      <c r="K3183" s="61">
        <v>8.1</v>
      </c>
      <c r="L3183" s="69">
        <f t="shared" si="615"/>
        <v>0.33600000000000002</v>
      </c>
      <c r="M3183" s="69">
        <f t="shared" si="616"/>
        <v>0.64800000000000002</v>
      </c>
      <c r="N3183" s="56">
        <f>INDEX(Rate_Chart!$A$1:$AK$127,MATCH(Data!J3183,Rate_Chart!$A$1:$A$127,0),MATCH(Data!K3183,Rate_Chart!$A$1:$AK$1,0))</f>
        <v>40.033125900000002</v>
      </c>
      <c r="O3183" s="57">
        <f t="shared" si="617"/>
        <v>320.26500720000001</v>
      </c>
      <c r="P3183" s="58">
        <f t="shared" si="618"/>
        <v>417.01172812499999</v>
      </c>
      <c r="Q3183" s="58">
        <f t="shared" si="619"/>
        <v>278.00781875000001</v>
      </c>
      <c r="R3183" s="66">
        <f t="shared" si="620"/>
        <v>5.6046376260000006</v>
      </c>
      <c r="S3183" s="64">
        <f t="shared" si="621"/>
        <v>30</v>
      </c>
      <c r="T3183" s="66">
        <f t="shared" si="622"/>
        <v>355.86964482600001</v>
      </c>
      <c r="U3183" s="68">
        <f t="shared" si="623"/>
        <v>44.483705603250002</v>
      </c>
      <c r="V3183" s="68">
        <f t="shared" si="624"/>
        <v>463.37193336718752</v>
      </c>
      <c r="W3183" s="68">
        <f t="shared" si="625"/>
        <v>308.9146222447917</v>
      </c>
    </row>
    <row r="3184" spans="1:23" x14ac:dyDescent="0.25">
      <c r="A3184" s="1" t="s">
        <v>908</v>
      </c>
      <c r="B3184" s="1" t="s">
        <v>394</v>
      </c>
      <c r="C3184" s="1" t="s">
        <v>589</v>
      </c>
      <c r="D3184" s="1" t="s">
        <v>593</v>
      </c>
      <c r="E3184" s="1" t="s">
        <v>366</v>
      </c>
      <c r="F3184" s="62" t="str">
        <f t="shared" si="614"/>
        <v>64523</v>
      </c>
      <c r="G3184" s="255">
        <v>10620013</v>
      </c>
      <c r="H3184" s="1" t="s">
        <v>385</v>
      </c>
      <c r="I3184" s="61">
        <v>14</v>
      </c>
      <c r="J3184" s="61">
        <v>8</v>
      </c>
      <c r="K3184" s="61">
        <v>9</v>
      </c>
      <c r="L3184" s="69">
        <f t="shared" si="615"/>
        <v>1.1200000000000001</v>
      </c>
      <c r="M3184" s="69">
        <f t="shared" si="616"/>
        <v>1.26</v>
      </c>
      <c r="N3184" s="56">
        <f>INDEX(Rate_Chart!$A$1:$AK$127,MATCH(Data!J3184,Rate_Chart!$A$1:$A$127,0),MATCH(Data!K3184,Rate_Chart!$A$1:$AK$1,0))</f>
        <v>66.8</v>
      </c>
      <c r="O3184" s="57">
        <f t="shared" si="617"/>
        <v>935.19999999999993</v>
      </c>
      <c r="P3184" s="58">
        <f t="shared" si="618"/>
        <v>477.14285714285705</v>
      </c>
      <c r="Q3184" s="58">
        <f t="shared" si="619"/>
        <v>318.09523809523802</v>
      </c>
      <c r="R3184" s="66">
        <f t="shared" si="620"/>
        <v>16.366</v>
      </c>
      <c r="S3184" s="64">
        <f t="shared" si="621"/>
        <v>52.5</v>
      </c>
      <c r="T3184" s="66">
        <f t="shared" si="622"/>
        <v>1004.0659999999999</v>
      </c>
      <c r="U3184" s="68">
        <f t="shared" si="623"/>
        <v>71.718999999999994</v>
      </c>
      <c r="V3184" s="68">
        <f t="shared" si="624"/>
        <v>512.27857142857135</v>
      </c>
      <c r="W3184" s="68">
        <f t="shared" si="625"/>
        <v>341.51904761904757</v>
      </c>
    </row>
    <row r="3185" spans="1:23" x14ac:dyDescent="0.25">
      <c r="A3185" s="1" t="s">
        <v>908</v>
      </c>
      <c r="B3185" s="1" t="s">
        <v>394</v>
      </c>
      <c r="C3185" s="1" t="s">
        <v>589</v>
      </c>
      <c r="D3185" s="1" t="s">
        <v>593</v>
      </c>
      <c r="E3185" s="1" t="s">
        <v>366</v>
      </c>
      <c r="F3185" s="62" t="str">
        <f t="shared" si="614"/>
        <v>64523</v>
      </c>
      <c r="G3185" s="255">
        <v>10620013</v>
      </c>
      <c r="H3185" s="1" t="s">
        <v>386</v>
      </c>
      <c r="I3185" s="61">
        <v>12</v>
      </c>
      <c r="J3185" s="61">
        <v>3.6</v>
      </c>
      <c r="K3185" s="61">
        <v>8.1</v>
      </c>
      <c r="L3185" s="69">
        <f t="shared" si="615"/>
        <v>0.43200000000000005</v>
      </c>
      <c r="M3185" s="69">
        <f t="shared" si="616"/>
        <v>0.97199999999999986</v>
      </c>
      <c r="N3185" s="56">
        <f>INDEX(Rate_Chart!$A$1:$AK$127,MATCH(Data!J3185,Rate_Chart!$A$1:$A$127,0),MATCH(Data!K3185,Rate_Chart!$A$1:$AK$1,0))</f>
        <v>37.531125900000006</v>
      </c>
      <c r="O3185" s="57">
        <f t="shared" si="617"/>
        <v>450.37351080000008</v>
      </c>
      <c r="P3185" s="58">
        <f t="shared" si="618"/>
        <v>417.01251000000008</v>
      </c>
      <c r="Q3185" s="58">
        <f t="shared" si="619"/>
        <v>278.00834000000003</v>
      </c>
      <c r="R3185" s="66">
        <f t="shared" si="620"/>
        <v>7.8815364390000022</v>
      </c>
      <c r="S3185" s="64">
        <f t="shared" si="621"/>
        <v>45</v>
      </c>
      <c r="T3185" s="66">
        <f t="shared" si="622"/>
        <v>503.25504723900008</v>
      </c>
      <c r="U3185" s="68">
        <f t="shared" si="623"/>
        <v>41.937920603250006</v>
      </c>
      <c r="V3185" s="68">
        <f t="shared" si="624"/>
        <v>465.97689559166673</v>
      </c>
      <c r="W3185" s="68">
        <f t="shared" si="625"/>
        <v>310.6512637277778</v>
      </c>
    </row>
    <row r="3186" spans="1:23" x14ac:dyDescent="0.25">
      <c r="A3186" s="1" t="s">
        <v>908</v>
      </c>
      <c r="B3186" s="1" t="s">
        <v>395</v>
      </c>
      <c r="C3186" s="1" t="s">
        <v>589</v>
      </c>
      <c r="D3186" s="1" t="s">
        <v>593</v>
      </c>
      <c r="E3186" s="1" t="s">
        <v>366</v>
      </c>
      <c r="F3186" s="62" t="str">
        <f t="shared" si="614"/>
        <v>64523</v>
      </c>
      <c r="G3186" s="255">
        <v>10620013</v>
      </c>
      <c r="H3186" s="1" t="s">
        <v>385</v>
      </c>
      <c r="I3186" s="61">
        <v>18</v>
      </c>
      <c r="J3186" s="61">
        <v>6.7</v>
      </c>
      <c r="K3186" s="61">
        <v>8.8000000000000007</v>
      </c>
      <c r="L3186" s="69">
        <f t="shared" si="615"/>
        <v>1.2060000000000002</v>
      </c>
      <c r="M3186" s="69">
        <f t="shared" si="616"/>
        <v>1.5840000000000001</v>
      </c>
      <c r="N3186" s="56">
        <f>INDEX(Rate_Chart!$A$1:$AK$127,MATCH(Data!J3186,Rate_Chart!$A$1:$A$127,0),MATCH(Data!K3186,Rate_Chart!$A$1:$AK$1,0))</f>
        <v>55.385550000000002</v>
      </c>
      <c r="O3186" s="57">
        <f t="shared" si="617"/>
        <v>996.93990000000008</v>
      </c>
      <c r="P3186" s="58">
        <f t="shared" si="618"/>
        <v>440.73381962864721</v>
      </c>
      <c r="Q3186" s="58">
        <f t="shared" si="619"/>
        <v>293.82254641909816</v>
      </c>
      <c r="R3186" s="66">
        <f t="shared" si="620"/>
        <v>17.446448250000003</v>
      </c>
      <c r="S3186" s="64">
        <f t="shared" si="621"/>
        <v>67.5</v>
      </c>
      <c r="T3186" s="66">
        <f t="shared" si="622"/>
        <v>1081.8863482500001</v>
      </c>
      <c r="U3186" s="68">
        <f t="shared" si="623"/>
        <v>60.104797125000005</v>
      </c>
      <c r="V3186" s="68">
        <f t="shared" si="624"/>
        <v>478.28751027851456</v>
      </c>
      <c r="W3186" s="68">
        <f t="shared" si="625"/>
        <v>318.85834018567635</v>
      </c>
    </row>
    <row r="3187" spans="1:23" x14ac:dyDescent="0.25">
      <c r="A3187" s="1" t="s">
        <v>909</v>
      </c>
      <c r="B3187" s="1" t="s">
        <v>394</v>
      </c>
      <c r="C3187" s="1" t="s">
        <v>589</v>
      </c>
      <c r="D3187" s="1" t="s">
        <v>593</v>
      </c>
      <c r="E3187" s="1" t="s">
        <v>366</v>
      </c>
      <c r="F3187" s="62" t="str">
        <f t="shared" si="614"/>
        <v>64523</v>
      </c>
      <c r="G3187" s="255">
        <v>10620013</v>
      </c>
      <c r="H3187" s="1" t="s">
        <v>385</v>
      </c>
      <c r="I3187" s="61">
        <v>15</v>
      </c>
      <c r="J3187" s="61">
        <v>8</v>
      </c>
      <c r="K3187" s="61">
        <v>9</v>
      </c>
      <c r="L3187" s="69">
        <f t="shared" si="615"/>
        <v>1.2</v>
      </c>
      <c r="M3187" s="69">
        <f t="shared" si="616"/>
        <v>1.35</v>
      </c>
      <c r="N3187" s="56">
        <f>INDEX(Rate_Chart!$A$1:$AK$127,MATCH(Data!J3187,Rate_Chart!$A$1:$A$127,0),MATCH(Data!K3187,Rate_Chart!$A$1:$AK$1,0))</f>
        <v>66.8</v>
      </c>
      <c r="O3187" s="57">
        <f t="shared" si="617"/>
        <v>1002</v>
      </c>
      <c r="P3187" s="58">
        <f t="shared" si="618"/>
        <v>477.14285714285705</v>
      </c>
      <c r="Q3187" s="58">
        <f t="shared" si="619"/>
        <v>318.09523809523802</v>
      </c>
      <c r="R3187" s="66">
        <f t="shared" si="620"/>
        <v>17.535</v>
      </c>
      <c r="S3187" s="64">
        <f t="shared" si="621"/>
        <v>56.25</v>
      </c>
      <c r="T3187" s="66">
        <f t="shared" si="622"/>
        <v>1075.7850000000001</v>
      </c>
      <c r="U3187" s="68">
        <f t="shared" si="623"/>
        <v>71.719000000000008</v>
      </c>
      <c r="V3187" s="68">
        <f t="shared" si="624"/>
        <v>512.27857142857147</v>
      </c>
      <c r="W3187" s="68">
        <f t="shared" si="625"/>
        <v>341.51904761904763</v>
      </c>
    </row>
    <row r="3188" spans="1:23" x14ac:dyDescent="0.25">
      <c r="A3188" s="1" t="s">
        <v>909</v>
      </c>
      <c r="B3188" s="1" t="s">
        <v>394</v>
      </c>
      <c r="C3188" s="1" t="s">
        <v>589</v>
      </c>
      <c r="D3188" s="1" t="s">
        <v>593</v>
      </c>
      <c r="E3188" s="1" t="s">
        <v>366</v>
      </c>
      <c r="F3188" s="62" t="str">
        <f t="shared" si="614"/>
        <v>64523</v>
      </c>
      <c r="G3188" s="255">
        <v>10620013</v>
      </c>
      <c r="H3188" s="1" t="s">
        <v>386</v>
      </c>
      <c r="I3188" s="61">
        <v>8</v>
      </c>
      <c r="J3188" s="61">
        <v>3.9</v>
      </c>
      <c r="K3188" s="61">
        <v>8.1</v>
      </c>
      <c r="L3188" s="69">
        <f t="shared" si="615"/>
        <v>0.312</v>
      </c>
      <c r="M3188" s="69">
        <f t="shared" si="616"/>
        <v>0.64800000000000002</v>
      </c>
      <c r="N3188" s="56">
        <f>INDEX(Rate_Chart!$A$1:$AK$127,MATCH(Data!J3188,Rate_Chart!$A$1:$A$127,0),MATCH(Data!K3188,Rate_Chart!$A$1:$AK$1,0))</f>
        <v>38.782125900000004</v>
      </c>
      <c r="O3188" s="57">
        <f t="shared" si="617"/>
        <v>310.25700720000003</v>
      </c>
      <c r="P3188" s="58">
        <f t="shared" si="618"/>
        <v>417.01210645161296</v>
      </c>
      <c r="Q3188" s="58">
        <f t="shared" si="619"/>
        <v>278.00807096774196</v>
      </c>
      <c r="R3188" s="66">
        <f t="shared" si="620"/>
        <v>5.4294976260000007</v>
      </c>
      <c r="S3188" s="64">
        <f t="shared" si="621"/>
        <v>30</v>
      </c>
      <c r="T3188" s="66">
        <f t="shared" si="622"/>
        <v>345.68650482600003</v>
      </c>
      <c r="U3188" s="68">
        <f t="shared" si="623"/>
        <v>43.210813103250004</v>
      </c>
      <c r="V3188" s="68">
        <f t="shared" si="624"/>
        <v>464.63239895967746</v>
      </c>
      <c r="W3188" s="68">
        <f t="shared" si="625"/>
        <v>309.75493263978495</v>
      </c>
    </row>
    <row r="3189" spans="1:23" x14ac:dyDescent="0.25">
      <c r="A3189" s="1" t="s">
        <v>909</v>
      </c>
      <c r="B3189" s="1" t="s">
        <v>395</v>
      </c>
      <c r="C3189" s="1" t="s">
        <v>589</v>
      </c>
      <c r="D3189" s="1" t="s">
        <v>593</v>
      </c>
      <c r="E3189" s="1" t="s">
        <v>366</v>
      </c>
      <c r="F3189" s="62" t="str">
        <f t="shared" si="614"/>
        <v>64523</v>
      </c>
      <c r="G3189" s="255">
        <v>10620013</v>
      </c>
      <c r="H3189" s="1" t="s">
        <v>385</v>
      </c>
      <c r="I3189" s="61">
        <v>8</v>
      </c>
      <c r="J3189" s="61">
        <v>6.4</v>
      </c>
      <c r="K3189" s="61">
        <v>8.8000000000000007</v>
      </c>
      <c r="L3189" s="69">
        <f t="shared" si="615"/>
        <v>0.51200000000000001</v>
      </c>
      <c r="M3189" s="69">
        <f t="shared" si="616"/>
        <v>0.70400000000000007</v>
      </c>
      <c r="N3189" s="56">
        <f>INDEX(Rate_Chart!$A$1:$AK$127,MATCH(Data!J3189,Rate_Chart!$A$1:$A$127,0),MATCH(Data!K3189,Rate_Chart!$A$1:$AK$1,0))</f>
        <v>52.9056</v>
      </c>
      <c r="O3189" s="57">
        <f t="shared" si="617"/>
        <v>423.2448</v>
      </c>
      <c r="P3189" s="58">
        <f t="shared" si="618"/>
        <v>431.29565217391303</v>
      </c>
      <c r="Q3189" s="58">
        <f t="shared" si="619"/>
        <v>287.53043478260867</v>
      </c>
      <c r="R3189" s="66">
        <f t="shared" si="620"/>
        <v>7.4067840000000009</v>
      </c>
      <c r="S3189" s="64">
        <f t="shared" si="621"/>
        <v>30</v>
      </c>
      <c r="T3189" s="66">
        <f t="shared" si="622"/>
        <v>460.65158400000001</v>
      </c>
      <c r="U3189" s="68">
        <f t="shared" si="623"/>
        <v>57.581448000000002</v>
      </c>
      <c r="V3189" s="68">
        <f t="shared" si="624"/>
        <v>469.41397826086956</v>
      </c>
      <c r="W3189" s="68">
        <f t="shared" si="625"/>
        <v>312.94265217391302</v>
      </c>
    </row>
    <row r="3190" spans="1:23" x14ac:dyDescent="0.25">
      <c r="A3190" s="1" t="s">
        <v>910</v>
      </c>
      <c r="B3190" s="1" t="s">
        <v>394</v>
      </c>
      <c r="C3190" s="1" t="s">
        <v>589</v>
      </c>
      <c r="D3190" s="1" t="s">
        <v>593</v>
      </c>
      <c r="E3190" s="1" t="s">
        <v>366</v>
      </c>
      <c r="F3190" s="62" t="str">
        <f t="shared" si="614"/>
        <v>64523</v>
      </c>
      <c r="G3190" s="255">
        <v>10620013</v>
      </c>
      <c r="H3190" s="1" t="s">
        <v>385</v>
      </c>
      <c r="I3190" s="61">
        <v>10</v>
      </c>
      <c r="J3190" s="61">
        <v>8</v>
      </c>
      <c r="K3190" s="61">
        <v>8.8000000000000007</v>
      </c>
      <c r="L3190" s="69">
        <f t="shared" si="615"/>
        <v>0.8</v>
      </c>
      <c r="M3190" s="69">
        <f t="shared" si="616"/>
        <v>0.88</v>
      </c>
      <c r="N3190" s="56">
        <f>INDEX(Rate_Chart!$A$1:$AK$127,MATCH(Data!J3190,Rate_Chart!$A$1:$A$127,0),MATCH(Data!K3190,Rate_Chart!$A$1:$AK$1,0))</f>
        <v>66.131999999999991</v>
      </c>
      <c r="O3190" s="57">
        <f t="shared" si="617"/>
        <v>661.31999999999994</v>
      </c>
      <c r="P3190" s="58">
        <f t="shared" si="618"/>
        <v>476.91346153846149</v>
      </c>
      <c r="Q3190" s="58">
        <f t="shared" si="619"/>
        <v>317.94230769230768</v>
      </c>
      <c r="R3190" s="66">
        <f t="shared" si="620"/>
        <v>11.5731</v>
      </c>
      <c r="S3190" s="64">
        <f t="shared" si="621"/>
        <v>37.5</v>
      </c>
      <c r="T3190" s="66">
        <f t="shared" si="622"/>
        <v>710.39309999999989</v>
      </c>
      <c r="U3190" s="68">
        <f t="shared" si="623"/>
        <v>71.039309999999986</v>
      </c>
      <c r="V3190" s="68">
        <f t="shared" si="624"/>
        <v>512.30271634615372</v>
      </c>
      <c r="W3190" s="68">
        <f t="shared" si="625"/>
        <v>341.53514423076916</v>
      </c>
    </row>
    <row r="3191" spans="1:23" x14ac:dyDescent="0.25">
      <c r="A3191" s="1" t="s">
        <v>910</v>
      </c>
      <c r="B3191" s="1" t="s">
        <v>394</v>
      </c>
      <c r="C3191" s="1" t="s">
        <v>589</v>
      </c>
      <c r="D3191" s="1" t="s">
        <v>593</v>
      </c>
      <c r="E3191" s="1" t="s">
        <v>366</v>
      </c>
      <c r="F3191" s="62" t="str">
        <f t="shared" si="614"/>
        <v>64523</v>
      </c>
      <c r="G3191" s="255">
        <v>10620013</v>
      </c>
      <c r="H3191" s="1" t="s">
        <v>386</v>
      </c>
      <c r="I3191" s="61">
        <v>8</v>
      </c>
      <c r="J3191" s="61">
        <v>3.6</v>
      </c>
      <c r="K3191" s="61">
        <v>8.1</v>
      </c>
      <c r="L3191" s="69">
        <f t="shared" si="615"/>
        <v>0.28800000000000003</v>
      </c>
      <c r="M3191" s="69">
        <f t="shared" si="616"/>
        <v>0.64800000000000002</v>
      </c>
      <c r="N3191" s="56">
        <f>INDEX(Rate_Chart!$A$1:$AK$127,MATCH(Data!J3191,Rate_Chart!$A$1:$A$127,0),MATCH(Data!K3191,Rate_Chart!$A$1:$AK$1,0))</f>
        <v>37.531125900000006</v>
      </c>
      <c r="O3191" s="57">
        <f t="shared" si="617"/>
        <v>300.24900720000005</v>
      </c>
      <c r="P3191" s="58">
        <f t="shared" si="618"/>
        <v>417.01251000000008</v>
      </c>
      <c r="Q3191" s="58">
        <f t="shared" si="619"/>
        <v>278.00834000000003</v>
      </c>
      <c r="R3191" s="66">
        <f t="shared" si="620"/>
        <v>5.2543576260000018</v>
      </c>
      <c r="S3191" s="64">
        <f t="shared" si="621"/>
        <v>30</v>
      </c>
      <c r="T3191" s="66">
        <f t="shared" si="622"/>
        <v>335.50336482600005</v>
      </c>
      <c r="U3191" s="68">
        <f t="shared" si="623"/>
        <v>41.937920603250006</v>
      </c>
      <c r="V3191" s="68">
        <f t="shared" si="624"/>
        <v>465.97689559166673</v>
      </c>
      <c r="W3191" s="68">
        <f t="shared" si="625"/>
        <v>310.6512637277778</v>
      </c>
    </row>
    <row r="3192" spans="1:23" x14ac:dyDescent="0.25">
      <c r="A3192" s="1" t="s">
        <v>910</v>
      </c>
      <c r="B3192" s="1" t="s">
        <v>395</v>
      </c>
      <c r="C3192" s="1" t="s">
        <v>589</v>
      </c>
      <c r="D3192" s="1" t="s">
        <v>593</v>
      </c>
      <c r="E3192" s="1" t="s">
        <v>366</v>
      </c>
      <c r="F3192" s="62" t="str">
        <f t="shared" si="614"/>
        <v>64523</v>
      </c>
      <c r="G3192" s="255">
        <v>10620013</v>
      </c>
      <c r="H3192" s="1" t="s">
        <v>385</v>
      </c>
      <c r="I3192" s="61">
        <v>14</v>
      </c>
      <c r="J3192" s="61">
        <v>7.4</v>
      </c>
      <c r="K3192" s="61">
        <v>8.8000000000000007</v>
      </c>
      <c r="L3192" s="69">
        <f t="shared" si="615"/>
        <v>1.036</v>
      </c>
      <c r="M3192" s="69">
        <f t="shared" si="616"/>
        <v>1.2320000000000002</v>
      </c>
      <c r="N3192" s="56">
        <f>INDEX(Rate_Chart!$A$1:$AK$127,MATCH(Data!J3192,Rate_Chart!$A$1:$A$127,0),MATCH(Data!K3192,Rate_Chart!$A$1:$AK$1,0))</f>
        <v>61.172100000000007</v>
      </c>
      <c r="O3192" s="57">
        <f t="shared" si="617"/>
        <v>856.40940000000012</v>
      </c>
      <c r="P3192" s="58">
        <f t="shared" si="618"/>
        <v>461.09623115577887</v>
      </c>
      <c r="Q3192" s="58">
        <f t="shared" si="619"/>
        <v>307.39748743718593</v>
      </c>
      <c r="R3192" s="66">
        <f t="shared" si="620"/>
        <v>14.987164500000004</v>
      </c>
      <c r="S3192" s="64">
        <f t="shared" si="621"/>
        <v>52.5</v>
      </c>
      <c r="T3192" s="66">
        <f t="shared" si="622"/>
        <v>923.89656450000007</v>
      </c>
      <c r="U3192" s="68">
        <f t="shared" si="623"/>
        <v>65.992611750000009</v>
      </c>
      <c r="V3192" s="68">
        <f t="shared" si="624"/>
        <v>497.43174685929648</v>
      </c>
      <c r="W3192" s="68">
        <f t="shared" si="625"/>
        <v>331.6211645728643</v>
      </c>
    </row>
    <row r="3193" spans="1:23" x14ac:dyDescent="0.25">
      <c r="A3193" s="1" t="s">
        <v>910</v>
      </c>
      <c r="B3193" s="1" t="s">
        <v>395</v>
      </c>
      <c r="C3193" s="1" t="s">
        <v>589</v>
      </c>
      <c r="D3193" s="1" t="s">
        <v>593</v>
      </c>
      <c r="E3193" s="1" t="s">
        <v>366</v>
      </c>
      <c r="F3193" s="62" t="str">
        <f t="shared" si="614"/>
        <v>64523</v>
      </c>
      <c r="G3193" s="255">
        <v>10620013</v>
      </c>
      <c r="H3193" s="1" t="s">
        <v>386</v>
      </c>
      <c r="I3193" s="61">
        <v>2</v>
      </c>
      <c r="J3193" s="61">
        <v>3.8</v>
      </c>
      <c r="K3193" s="61">
        <v>8.1999999999999993</v>
      </c>
      <c r="L3193" s="69">
        <f t="shared" si="615"/>
        <v>7.5999999999999998E-2</v>
      </c>
      <c r="M3193" s="69">
        <f t="shared" si="616"/>
        <v>0.16399999999999998</v>
      </c>
      <c r="N3193" s="56">
        <f>INDEX(Rate_Chart!$A$1:$AK$127,MATCH(Data!J3193,Rate_Chart!$A$1:$A$127,0),MATCH(Data!K3193,Rate_Chart!$A$1:$AK$1,0))</f>
        <v>38.6431398</v>
      </c>
      <c r="O3193" s="57">
        <f t="shared" si="617"/>
        <v>77.2862796</v>
      </c>
      <c r="P3193" s="58">
        <f t="shared" si="618"/>
        <v>417.01230000000004</v>
      </c>
      <c r="Q3193" s="58">
        <f t="shared" si="619"/>
        <v>278.00820000000004</v>
      </c>
      <c r="R3193" s="66">
        <f t="shared" si="620"/>
        <v>1.3525098930000001</v>
      </c>
      <c r="S3193" s="64">
        <f t="shared" si="621"/>
        <v>7.5</v>
      </c>
      <c r="T3193" s="66">
        <f t="shared" si="622"/>
        <v>86.138789493000004</v>
      </c>
      <c r="U3193" s="68">
        <f t="shared" si="623"/>
        <v>43.069394746500002</v>
      </c>
      <c r="V3193" s="68">
        <f t="shared" si="624"/>
        <v>464.77764114928061</v>
      </c>
      <c r="W3193" s="68">
        <f t="shared" si="625"/>
        <v>309.85176076618706</v>
      </c>
    </row>
    <row r="3194" spans="1:23" x14ac:dyDescent="0.25">
      <c r="A3194" s="1" t="s">
        <v>911</v>
      </c>
      <c r="B3194" s="1" t="s">
        <v>394</v>
      </c>
      <c r="C3194" s="1" t="s">
        <v>589</v>
      </c>
      <c r="D3194" s="1" t="s">
        <v>593</v>
      </c>
      <c r="E3194" s="1" t="s">
        <v>366</v>
      </c>
      <c r="F3194" s="62" t="str">
        <f t="shared" si="614"/>
        <v>64523</v>
      </c>
      <c r="G3194" s="255">
        <v>10620013</v>
      </c>
      <c r="H3194" s="1" t="s">
        <v>385</v>
      </c>
      <c r="I3194" s="61">
        <v>17</v>
      </c>
      <c r="J3194" s="61">
        <v>7.6</v>
      </c>
      <c r="K3194" s="61">
        <v>8.8000000000000007</v>
      </c>
      <c r="L3194" s="69">
        <f t="shared" si="615"/>
        <v>1.2919999999999998</v>
      </c>
      <c r="M3194" s="69">
        <f t="shared" si="616"/>
        <v>1.4960000000000002</v>
      </c>
      <c r="N3194" s="56">
        <f>INDEX(Rate_Chart!$A$1:$AK$127,MATCH(Data!J3194,Rate_Chart!$A$1:$A$127,0),MATCH(Data!K3194,Rate_Chart!$A$1:$AK$1,0))</f>
        <v>62.825400000000002</v>
      </c>
      <c r="O3194" s="57">
        <f t="shared" si="617"/>
        <v>1068.0318</v>
      </c>
      <c r="P3194" s="58">
        <f t="shared" si="618"/>
        <v>466.5252475247525</v>
      </c>
      <c r="Q3194" s="58">
        <f t="shared" si="619"/>
        <v>311.01683168316833</v>
      </c>
      <c r="R3194" s="66">
        <f t="shared" si="620"/>
        <v>18.690556500000003</v>
      </c>
      <c r="S3194" s="64">
        <f t="shared" si="621"/>
        <v>63.75</v>
      </c>
      <c r="T3194" s="66">
        <f t="shared" si="622"/>
        <v>1150.4723564999999</v>
      </c>
      <c r="U3194" s="68">
        <f t="shared" si="623"/>
        <v>67.674844499999992</v>
      </c>
      <c r="V3194" s="68">
        <f t="shared" si="624"/>
        <v>502.53597400990094</v>
      </c>
      <c r="W3194" s="68">
        <f t="shared" si="625"/>
        <v>335.02398267326731</v>
      </c>
    </row>
    <row r="3195" spans="1:23" x14ac:dyDescent="0.25">
      <c r="A3195" s="1" t="s">
        <v>911</v>
      </c>
      <c r="B3195" s="1" t="s">
        <v>394</v>
      </c>
      <c r="C3195" s="1" t="s">
        <v>589</v>
      </c>
      <c r="D3195" s="1" t="s">
        <v>593</v>
      </c>
      <c r="E3195" s="1" t="s">
        <v>366</v>
      </c>
      <c r="F3195" s="62" t="str">
        <f t="shared" si="614"/>
        <v>64523</v>
      </c>
      <c r="G3195" s="255">
        <v>10620013</v>
      </c>
      <c r="H3195" s="1" t="s">
        <v>386</v>
      </c>
      <c r="I3195" s="61">
        <v>5</v>
      </c>
      <c r="J3195" s="61">
        <v>4.2</v>
      </c>
      <c r="K3195" s="61">
        <v>8.1999999999999993</v>
      </c>
      <c r="L3195" s="69">
        <f t="shared" si="615"/>
        <v>0.21</v>
      </c>
      <c r="M3195" s="69">
        <f t="shared" si="616"/>
        <v>0.41</v>
      </c>
      <c r="N3195" s="56">
        <f>INDEX(Rate_Chart!$A$1:$AK$127,MATCH(Data!J3195,Rate_Chart!$A$1:$A$127,0),MATCH(Data!K3195,Rate_Chart!$A$1:$AK$1,0))</f>
        <v>40.311139799999999</v>
      </c>
      <c r="O3195" s="57">
        <f t="shared" si="617"/>
        <v>201.555699</v>
      </c>
      <c r="P3195" s="58">
        <f t="shared" si="618"/>
        <v>417.01179103448277</v>
      </c>
      <c r="Q3195" s="58">
        <f t="shared" si="619"/>
        <v>278.00786068965516</v>
      </c>
      <c r="R3195" s="66">
        <f t="shared" si="620"/>
        <v>3.5272247325000006</v>
      </c>
      <c r="S3195" s="64">
        <f t="shared" si="621"/>
        <v>18.75</v>
      </c>
      <c r="T3195" s="66">
        <f t="shared" si="622"/>
        <v>223.83292373250001</v>
      </c>
      <c r="U3195" s="68">
        <f t="shared" si="623"/>
        <v>44.766584746500001</v>
      </c>
      <c r="V3195" s="68">
        <f t="shared" si="624"/>
        <v>463.10260082586211</v>
      </c>
      <c r="W3195" s="68">
        <f t="shared" si="625"/>
        <v>308.73506721724141</v>
      </c>
    </row>
    <row r="3196" spans="1:23" x14ac:dyDescent="0.25">
      <c r="A3196" s="1" t="s">
        <v>911</v>
      </c>
      <c r="B3196" s="1" t="s">
        <v>395</v>
      </c>
      <c r="C3196" s="1" t="s">
        <v>589</v>
      </c>
      <c r="D3196" s="1" t="s">
        <v>593</v>
      </c>
      <c r="E3196" s="1" t="s">
        <v>366</v>
      </c>
      <c r="F3196" s="62" t="str">
        <f t="shared" si="614"/>
        <v>64523</v>
      </c>
      <c r="G3196" s="255">
        <v>10620013</v>
      </c>
      <c r="H3196" s="1" t="s">
        <v>385</v>
      </c>
      <c r="I3196" s="61">
        <v>13</v>
      </c>
      <c r="J3196" s="61">
        <v>6.6</v>
      </c>
      <c r="K3196" s="61">
        <v>8.8000000000000007</v>
      </c>
      <c r="L3196" s="69">
        <f t="shared" si="615"/>
        <v>0.85799999999999998</v>
      </c>
      <c r="M3196" s="69">
        <f t="shared" si="616"/>
        <v>1.1440000000000001</v>
      </c>
      <c r="N3196" s="56">
        <f>INDEX(Rate_Chart!$A$1:$AK$127,MATCH(Data!J3196,Rate_Chart!$A$1:$A$127,0),MATCH(Data!K3196,Rate_Chart!$A$1:$AK$1,0))</f>
        <v>54.558900000000001</v>
      </c>
      <c r="O3196" s="57">
        <f t="shared" si="617"/>
        <v>709.26570000000004</v>
      </c>
      <c r="P3196" s="58">
        <f t="shared" si="618"/>
        <v>437.63823529411764</v>
      </c>
      <c r="Q3196" s="58">
        <f t="shared" si="619"/>
        <v>291.75882352941176</v>
      </c>
      <c r="R3196" s="66">
        <f t="shared" si="620"/>
        <v>12.412149750000001</v>
      </c>
      <c r="S3196" s="64">
        <f t="shared" si="621"/>
        <v>48.75</v>
      </c>
      <c r="T3196" s="66">
        <f t="shared" si="622"/>
        <v>770.42784975000006</v>
      </c>
      <c r="U3196" s="68">
        <f t="shared" si="623"/>
        <v>59.263680750000006</v>
      </c>
      <c r="V3196" s="68">
        <f t="shared" si="624"/>
        <v>475.37711831550803</v>
      </c>
      <c r="W3196" s="68">
        <f t="shared" si="625"/>
        <v>316.91807887700537</v>
      </c>
    </row>
    <row r="3197" spans="1:23" x14ac:dyDescent="0.25">
      <c r="A3197" s="1" t="s">
        <v>912</v>
      </c>
      <c r="B3197" s="1" t="s">
        <v>394</v>
      </c>
      <c r="C3197" s="1" t="s">
        <v>589</v>
      </c>
      <c r="D3197" s="1" t="s">
        <v>593</v>
      </c>
      <c r="E3197" s="1" t="s">
        <v>366</v>
      </c>
      <c r="F3197" s="62" t="str">
        <f t="shared" si="614"/>
        <v>64523</v>
      </c>
      <c r="G3197" s="255">
        <v>10620013</v>
      </c>
      <c r="H3197" s="1" t="s">
        <v>385</v>
      </c>
      <c r="I3197" s="61">
        <v>15</v>
      </c>
      <c r="J3197" s="61">
        <v>7.6</v>
      </c>
      <c r="K3197" s="61">
        <v>9</v>
      </c>
      <c r="L3197" s="69">
        <f t="shared" si="615"/>
        <v>1.1399999999999999</v>
      </c>
      <c r="M3197" s="69">
        <f t="shared" si="616"/>
        <v>1.35</v>
      </c>
      <c r="N3197" s="56">
        <f>INDEX(Rate_Chart!$A$1:$AK$127,MATCH(Data!J3197,Rate_Chart!$A$1:$A$127,0),MATCH(Data!K3197,Rate_Chart!$A$1:$AK$1,0))</f>
        <v>63.46</v>
      </c>
      <c r="O3197" s="57">
        <f t="shared" si="617"/>
        <v>951.9</v>
      </c>
      <c r="P3197" s="58">
        <f t="shared" si="618"/>
        <v>466.61764705882348</v>
      </c>
      <c r="Q3197" s="58">
        <f t="shared" si="619"/>
        <v>311.07843137254901</v>
      </c>
      <c r="R3197" s="66">
        <f t="shared" si="620"/>
        <v>16.658250000000002</v>
      </c>
      <c r="S3197" s="64">
        <f t="shared" si="621"/>
        <v>56.25</v>
      </c>
      <c r="T3197" s="66">
        <f t="shared" si="622"/>
        <v>1024.80825</v>
      </c>
      <c r="U3197" s="68">
        <f t="shared" si="623"/>
        <v>68.320549999999997</v>
      </c>
      <c r="V3197" s="68">
        <f t="shared" si="624"/>
        <v>502.35698529411758</v>
      </c>
      <c r="W3197" s="68">
        <f t="shared" si="625"/>
        <v>334.90465686274507</v>
      </c>
    </row>
    <row r="3198" spans="1:23" x14ac:dyDescent="0.25">
      <c r="A3198" s="1" t="s">
        <v>912</v>
      </c>
      <c r="B3198" s="1" t="s">
        <v>395</v>
      </c>
      <c r="C3198" s="1" t="s">
        <v>589</v>
      </c>
      <c r="D3198" s="1" t="s">
        <v>593</v>
      </c>
      <c r="E3198" s="1" t="s">
        <v>366</v>
      </c>
      <c r="F3198" s="62" t="str">
        <f t="shared" si="614"/>
        <v>64523</v>
      </c>
      <c r="G3198" s="255">
        <v>10620013</v>
      </c>
      <c r="H3198" s="1" t="s">
        <v>385</v>
      </c>
      <c r="I3198" s="61">
        <v>16</v>
      </c>
      <c r="J3198" s="61">
        <v>7.3</v>
      </c>
      <c r="K3198" s="61">
        <v>8.8000000000000007</v>
      </c>
      <c r="L3198" s="69">
        <f t="shared" si="615"/>
        <v>1.1679999999999999</v>
      </c>
      <c r="M3198" s="69">
        <f t="shared" si="616"/>
        <v>1.4080000000000001</v>
      </c>
      <c r="N3198" s="56">
        <f>INDEX(Rate_Chart!$A$1:$AK$127,MATCH(Data!J3198,Rate_Chart!$A$1:$A$127,0),MATCH(Data!K3198,Rate_Chart!$A$1:$AK$1,0))</f>
        <v>60.34545</v>
      </c>
      <c r="O3198" s="57">
        <f t="shared" si="617"/>
        <v>965.52719999999999</v>
      </c>
      <c r="P3198" s="58">
        <f t="shared" si="618"/>
        <v>458.31987341772157</v>
      </c>
      <c r="Q3198" s="58">
        <f t="shared" si="619"/>
        <v>305.54658227848103</v>
      </c>
      <c r="R3198" s="66">
        <f t="shared" si="620"/>
        <v>16.896726000000001</v>
      </c>
      <c r="S3198" s="64">
        <f t="shared" si="621"/>
        <v>60</v>
      </c>
      <c r="T3198" s="66">
        <f t="shared" si="622"/>
        <v>1042.4239259999999</v>
      </c>
      <c r="U3198" s="68">
        <f t="shared" si="623"/>
        <v>65.151495374999996</v>
      </c>
      <c r="V3198" s="68">
        <f t="shared" si="624"/>
        <v>494.82148386075949</v>
      </c>
      <c r="W3198" s="68">
        <f t="shared" si="625"/>
        <v>329.88098924050632</v>
      </c>
    </row>
    <row r="3199" spans="1:23" x14ac:dyDescent="0.25">
      <c r="A3199" s="1" t="s">
        <v>912</v>
      </c>
      <c r="B3199" s="1" t="s">
        <v>395</v>
      </c>
      <c r="C3199" s="1" t="s">
        <v>589</v>
      </c>
      <c r="D3199" s="1" t="s">
        <v>593</v>
      </c>
      <c r="E3199" s="1" t="s">
        <v>366</v>
      </c>
      <c r="F3199" s="62" t="str">
        <f t="shared" si="614"/>
        <v>64523</v>
      </c>
      <c r="G3199" s="255">
        <v>10620013</v>
      </c>
      <c r="H3199" s="1" t="s">
        <v>386</v>
      </c>
      <c r="I3199" s="61">
        <v>5</v>
      </c>
      <c r="J3199" s="61">
        <v>4.3</v>
      </c>
      <c r="K3199" s="61">
        <v>8.4</v>
      </c>
      <c r="L3199" s="69">
        <f t="shared" si="615"/>
        <v>0.215</v>
      </c>
      <c r="M3199" s="69">
        <f t="shared" si="616"/>
        <v>0.42</v>
      </c>
      <c r="N3199" s="56">
        <f>INDEX(Rate_Chart!$A$1:$AK$127,MATCH(Data!J3199,Rate_Chart!$A$1:$A$127,0),MATCH(Data!K3199,Rate_Chart!$A$1:$AK$1,0))</f>
        <v>41.284167600000004</v>
      </c>
      <c r="O3199" s="57">
        <f t="shared" si="617"/>
        <v>206.420838</v>
      </c>
      <c r="P3199" s="58">
        <f t="shared" si="618"/>
        <v>417.01179393939395</v>
      </c>
      <c r="Q3199" s="58">
        <f t="shared" si="619"/>
        <v>278.00786262626264</v>
      </c>
      <c r="R3199" s="66">
        <f t="shared" si="620"/>
        <v>3.6123646650000003</v>
      </c>
      <c r="S3199" s="64">
        <f t="shared" si="621"/>
        <v>18.75</v>
      </c>
      <c r="T3199" s="66">
        <f t="shared" si="622"/>
        <v>228.783202665</v>
      </c>
      <c r="U3199" s="68">
        <f t="shared" si="623"/>
        <v>45.756640533000002</v>
      </c>
      <c r="V3199" s="68">
        <f t="shared" si="624"/>
        <v>462.18828821212122</v>
      </c>
      <c r="W3199" s="68">
        <f t="shared" si="625"/>
        <v>308.12552547474746</v>
      </c>
    </row>
    <row r="3200" spans="1:23" x14ac:dyDescent="0.25">
      <c r="A3200" s="1" t="s">
        <v>913</v>
      </c>
      <c r="B3200" s="1" t="s">
        <v>394</v>
      </c>
      <c r="C3200" s="1" t="s">
        <v>589</v>
      </c>
      <c r="D3200" s="1" t="s">
        <v>593</v>
      </c>
      <c r="E3200" s="1" t="s">
        <v>366</v>
      </c>
      <c r="F3200" s="62" t="str">
        <f t="shared" si="614"/>
        <v>64523</v>
      </c>
      <c r="G3200" s="255">
        <v>10620013</v>
      </c>
      <c r="H3200" s="1" t="s">
        <v>385</v>
      </c>
      <c r="I3200" s="61">
        <v>14</v>
      </c>
      <c r="J3200" s="61">
        <v>7.8</v>
      </c>
      <c r="K3200" s="61">
        <v>9</v>
      </c>
      <c r="L3200" s="69">
        <f t="shared" si="615"/>
        <v>1.0920000000000001</v>
      </c>
      <c r="M3200" s="69">
        <f t="shared" si="616"/>
        <v>1.26</v>
      </c>
      <c r="N3200" s="56">
        <f>INDEX(Rate_Chart!$A$1:$AK$127,MATCH(Data!J3200,Rate_Chart!$A$1:$A$127,0),MATCH(Data!K3200,Rate_Chart!$A$1:$AK$1,0))</f>
        <v>65.13</v>
      </c>
      <c r="O3200" s="57">
        <f t="shared" si="617"/>
        <v>911.81999999999994</v>
      </c>
      <c r="P3200" s="58">
        <f t="shared" si="618"/>
        <v>471.95652173913038</v>
      </c>
      <c r="Q3200" s="58">
        <f t="shared" si="619"/>
        <v>314.63768115942025</v>
      </c>
      <c r="R3200" s="66">
        <f t="shared" si="620"/>
        <v>15.956850000000001</v>
      </c>
      <c r="S3200" s="64">
        <f t="shared" si="621"/>
        <v>52.5</v>
      </c>
      <c r="T3200" s="66">
        <f t="shared" si="622"/>
        <v>980.27684999999997</v>
      </c>
      <c r="U3200" s="68">
        <f t="shared" si="623"/>
        <v>70.019774999999996</v>
      </c>
      <c r="V3200" s="68">
        <f t="shared" si="624"/>
        <v>507.3896739130434</v>
      </c>
      <c r="W3200" s="68">
        <f t="shared" si="625"/>
        <v>338.25978260869562</v>
      </c>
    </row>
    <row r="3201" spans="1:23" x14ac:dyDescent="0.25">
      <c r="A3201" s="1" t="s">
        <v>913</v>
      </c>
      <c r="B3201" s="1" t="s">
        <v>394</v>
      </c>
      <c r="C3201" s="1" t="s">
        <v>589</v>
      </c>
      <c r="D3201" s="1" t="s">
        <v>593</v>
      </c>
      <c r="E3201" s="1" t="s">
        <v>366</v>
      </c>
      <c r="F3201" s="62" t="str">
        <f t="shared" si="614"/>
        <v>64523</v>
      </c>
      <c r="G3201" s="255">
        <v>10620013</v>
      </c>
      <c r="H3201" s="1" t="s">
        <v>386</v>
      </c>
      <c r="I3201" s="61">
        <v>6</v>
      </c>
      <c r="J3201" s="61">
        <v>3.8</v>
      </c>
      <c r="K3201" s="61">
        <v>8.1</v>
      </c>
      <c r="L3201" s="69">
        <f t="shared" si="615"/>
        <v>0.22799999999999998</v>
      </c>
      <c r="M3201" s="69">
        <f t="shared" si="616"/>
        <v>0.48599999999999993</v>
      </c>
      <c r="N3201" s="56">
        <f>INDEX(Rate_Chart!$A$1:$AK$127,MATCH(Data!J3201,Rate_Chart!$A$1:$A$127,0),MATCH(Data!K3201,Rate_Chart!$A$1:$AK$1,0))</f>
        <v>38.365125900000002</v>
      </c>
      <c r="O3201" s="57">
        <f t="shared" si="617"/>
        <v>230.1907554</v>
      </c>
      <c r="P3201" s="58">
        <f t="shared" si="618"/>
        <v>417.01223804347831</v>
      </c>
      <c r="Q3201" s="58">
        <f t="shared" si="619"/>
        <v>278.00815869565218</v>
      </c>
      <c r="R3201" s="66">
        <f t="shared" si="620"/>
        <v>4.0283382195000002</v>
      </c>
      <c r="S3201" s="64">
        <f t="shared" si="621"/>
        <v>22.5</v>
      </c>
      <c r="T3201" s="66">
        <f t="shared" si="622"/>
        <v>256.71909361949997</v>
      </c>
      <c r="U3201" s="68">
        <f t="shared" si="623"/>
        <v>42.786515603249995</v>
      </c>
      <c r="V3201" s="68">
        <f t="shared" si="624"/>
        <v>465.07082177445648</v>
      </c>
      <c r="W3201" s="68">
        <f t="shared" si="625"/>
        <v>310.04721451630434</v>
      </c>
    </row>
    <row r="3202" spans="1:23" x14ac:dyDescent="0.25">
      <c r="A3202" s="1" t="s">
        <v>913</v>
      </c>
      <c r="B3202" s="1" t="s">
        <v>395</v>
      </c>
      <c r="C3202" s="1" t="s">
        <v>589</v>
      </c>
      <c r="D3202" s="1" t="s">
        <v>593</v>
      </c>
      <c r="E3202" s="1" t="s">
        <v>366</v>
      </c>
      <c r="F3202" s="62" t="str">
        <f t="shared" si="614"/>
        <v>64523</v>
      </c>
      <c r="G3202" s="255">
        <v>10620013</v>
      </c>
      <c r="H3202" s="1" t="s">
        <v>385</v>
      </c>
      <c r="I3202" s="61">
        <v>13</v>
      </c>
      <c r="J3202" s="61">
        <v>7</v>
      </c>
      <c r="K3202" s="61">
        <v>8.8000000000000007</v>
      </c>
      <c r="L3202" s="69">
        <f t="shared" si="615"/>
        <v>0.91</v>
      </c>
      <c r="M3202" s="69">
        <f t="shared" si="616"/>
        <v>1.1440000000000001</v>
      </c>
      <c r="N3202" s="56">
        <f>INDEX(Rate_Chart!$A$1:$AK$127,MATCH(Data!J3202,Rate_Chart!$A$1:$A$127,0),MATCH(Data!K3202,Rate_Chart!$A$1:$AK$1,0))</f>
        <v>57.865500000000004</v>
      </c>
      <c r="O3202" s="57">
        <f t="shared" si="617"/>
        <v>752.25150000000008</v>
      </c>
      <c r="P3202" s="58">
        <f t="shared" si="618"/>
        <v>449.73186528497411</v>
      </c>
      <c r="Q3202" s="58">
        <f t="shared" si="619"/>
        <v>299.82124352331607</v>
      </c>
      <c r="R3202" s="66">
        <f t="shared" si="620"/>
        <v>13.164401250000003</v>
      </c>
      <c r="S3202" s="64">
        <f t="shared" si="621"/>
        <v>48.75</v>
      </c>
      <c r="T3202" s="66">
        <f t="shared" si="622"/>
        <v>814.16590125000005</v>
      </c>
      <c r="U3202" s="68">
        <f t="shared" si="623"/>
        <v>62.62814625</v>
      </c>
      <c r="V3202" s="68">
        <f t="shared" si="624"/>
        <v>486.74725064766835</v>
      </c>
      <c r="W3202" s="68">
        <f t="shared" si="625"/>
        <v>324.49816709844555</v>
      </c>
    </row>
    <row r="3203" spans="1:23" x14ac:dyDescent="0.25">
      <c r="A3203" s="1" t="s">
        <v>914</v>
      </c>
      <c r="B3203" s="1" t="s">
        <v>394</v>
      </c>
      <c r="C3203" s="1" t="s">
        <v>589</v>
      </c>
      <c r="D3203" s="1" t="s">
        <v>593</v>
      </c>
      <c r="E3203" s="1" t="s">
        <v>366</v>
      </c>
      <c r="F3203" s="62" t="str">
        <f t="shared" si="614"/>
        <v>64523</v>
      </c>
      <c r="G3203" s="255">
        <v>10620013</v>
      </c>
      <c r="H3203" s="1" t="s">
        <v>385</v>
      </c>
      <c r="I3203" s="61">
        <v>15</v>
      </c>
      <c r="J3203" s="61">
        <v>7.2</v>
      </c>
      <c r="K3203" s="61">
        <v>8.8000000000000007</v>
      </c>
      <c r="L3203" s="69">
        <f t="shared" si="615"/>
        <v>1.08</v>
      </c>
      <c r="M3203" s="69">
        <f t="shared" si="616"/>
        <v>1.32</v>
      </c>
      <c r="N3203" s="56">
        <f>INDEX(Rate_Chart!$A$1:$AK$127,MATCH(Data!J3203,Rate_Chart!$A$1:$A$127,0),MATCH(Data!K3203,Rate_Chart!$A$1:$AK$1,0))</f>
        <v>59.518800000000006</v>
      </c>
      <c r="O3203" s="57">
        <f t="shared" si="617"/>
        <v>892.78200000000004</v>
      </c>
      <c r="P3203" s="58">
        <f t="shared" si="618"/>
        <v>455.50102040816324</v>
      </c>
      <c r="Q3203" s="58">
        <f t="shared" si="619"/>
        <v>303.66734693877549</v>
      </c>
      <c r="R3203" s="66">
        <f t="shared" si="620"/>
        <v>15.623685000000002</v>
      </c>
      <c r="S3203" s="64">
        <f t="shared" si="621"/>
        <v>56.25</v>
      </c>
      <c r="T3203" s="66">
        <f t="shared" si="622"/>
        <v>964.65568500000006</v>
      </c>
      <c r="U3203" s="68">
        <f t="shared" si="623"/>
        <v>64.310378999999998</v>
      </c>
      <c r="V3203" s="68">
        <f t="shared" si="624"/>
        <v>492.17126785714277</v>
      </c>
      <c r="W3203" s="68">
        <f t="shared" si="625"/>
        <v>328.11417857142851</v>
      </c>
    </row>
    <row r="3204" spans="1:23" x14ac:dyDescent="0.25">
      <c r="A3204" s="1" t="s">
        <v>914</v>
      </c>
      <c r="B3204" s="1" t="s">
        <v>394</v>
      </c>
      <c r="C3204" s="1" t="s">
        <v>589</v>
      </c>
      <c r="D3204" s="1" t="s">
        <v>593</v>
      </c>
      <c r="E3204" s="1" t="s">
        <v>366</v>
      </c>
      <c r="F3204" s="62" t="str">
        <f t="shared" si="614"/>
        <v>64523</v>
      </c>
      <c r="G3204" s="255">
        <v>10620013</v>
      </c>
      <c r="H3204" s="1" t="s">
        <v>386</v>
      </c>
      <c r="I3204" s="61">
        <v>6</v>
      </c>
      <c r="J3204" s="61">
        <v>3.5</v>
      </c>
      <c r="K3204" s="61">
        <v>8.1</v>
      </c>
      <c r="L3204" s="69">
        <f t="shared" si="615"/>
        <v>0.21</v>
      </c>
      <c r="M3204" s="69">
        <f t="shared" si="616"/>
        <v>0.48599999999999993</v>
      </c>
      <c r="N3204" s="56">
        <f>INDEX(Rate_Chart!$A$1:$AK$127,MATCH(Data!J3204,Rate_Chart!$A$1:$A$127,0),MATCH(Data!K3204,Rate_Chart!$A$1:$AK$1,0))</f>
        <v>37.114125900000005</v>
      </c>
      <c r="O3204" s="57">
        <f t="shared" si="617"/>
        <v>222.68475540000003</v>
      </c>
      <c r="P3204" s="58">
        <f t="shared" si="618"/>
        <v>417.01265056179784</v>
      </c>
      <c r="Q3204" s="58">
        <f t="shared" si="619"/>
        <v>278.00843370786521</v>
      </c>
      <c r="R3204" s="66">
        <f t="shared" si="620"/>
        <v>3.8969832195000009</v>
      </c>
      <c r="S3204" s="64">
        <f t="shared" si="621"/>
        <v>22.5</v>
      </c>
      <c r="T3204" s="66">
        <f t="shared" si="622"/>
        <v>249.08173861950002</v>
      </c>
      <c r="U3204" s="68">
        <f t="shared" si="623"/>
        <v>41.513623103250005</v>
      </c>
      <c r="V3204" s="68">
        <f t="shared" si="624"/>
        <v>466.44520340730344</v>
      </c>
      <c r="W3204" s="68">
        <f t="shared" si="625"/>
        <v>310.96346893820231</v>
      </c>
    </row>
    <row r="3205" spans="1:23" x14ac:dyDescent="0.25">
      <c r="A3205" s="1" t="s">
        <v>914</v>
      </c>
      <c r="B3205" s="1" t="s">
        <v>395</v>
      </c>
      <c r="C3205" s="1" t="s">
        <v>589</v>
      </c>
      <c r="D3205" s="1" t="s">
        <v>593</v>
      </c>
      <c r="E3205" s="1" t="s">
        <v>366</v>
      </c>
      <c r="F3205" s="62" t="str">
        <f t="shared" ref="F3205:F3268" si="626">MID(E3205,2,5)</f>
        <v>64523</v>
      </c>
      <c r="G3205" s="255">
        <v>10620013</v>
      </c>
      <c r="H3205" s="1" t="s">
        <v>385</v>
      </c>
      <c r="I3205" s="61">
        <v>17</v>
      </c>
      <c r="J3205" s="61">
        <v>7.2</v>
      </c>
      <c r="K3205" s="61">
        <v>8.8000000000000007</v>
      </c>
      <c r="L3205" s="69">
        <f t="shared" si="615"/>
        <v>1.224</v>
      </c>
      <c r="M3205" s="69">
        <f t="shared" si="616"/>
        <v>1.4960000000000002</v>
      </c>
      <c r="N3205" s="56">
        <f>INDEX(Rate_Chart!$A$1:$AK$127,MATCH(Data!J3205,Rate_Chart!$A$1:$A$127,0),MATCH(Data!K3205,Rate_Chart!$A$1:$AK$1,0))</f>
        <v>59.518800000000006</v>
      </c>
      <c r="O3205" s="57">
        <f t="shared" si="617"/>
        <v>1011.8196000000002</v>
      </c>
      <c r="P3205" s="58">
        <f t="shared" si="618"/>
        <v>455.50102040816324</v>
      </c>
      <c r="Q3205" s="58">
        <f t="shared" si="619"/>
        <v>303.66734693877549</v>
      </c>
      <c r="R3205" s="66">
        <f t="shared" si="620"/>
        <v>17.706843000000003</v>
      </c>
      <c r="S3205" s="64">
        <f t="shared" si="621"/>
        <v>63.75</v>
      </c>
      <c r="T3205" s="66">
        <f t="shared" si="622"/>
        <v>1093.2764430000002</v>
      </c>
      <c r="U3205" s="68">
        <f t="shared" si="623"/>
        <v>64.310379000000012</v>
      </c>
      <c r="V3205" s="68">
        <f t="shared" si="624"/>
        <v>492.17126785714288</v>
      </c>
      <c r="W3205" s="68">
        <f t="shared" si="625"/>
        <v>328.11417857142857</v>
      </c>
    </row>
    <row r="3206" spans="1:23" x14ac:dyDescent="0.25">
      <c r="A3206" s="1" t="s">
        <v>914</v>
      </c>
      <c r="B3206" s="1" t="s">
        <v>395</v>
      </c>
      <c r="C3206" s="1" t="s">
        <v>589</v>
      </c>
      <c r="D3206" s="1" t="s">
        <v>593</v>
      </c>
      <c r="E3206" s="1" t="s">
        <v>366</v>
      </c>
      <c r="F3206" s="62" t="str">
        <f t="shared" si="626"/>
        <v>64523</v>
      </c>
      <c r="G3206" s="255">
        <v>10620013</v>
      </c>
      <c r="H3206" s="1" t="s">
        <v>386</v>
      </c>
      <c r="I3206" s="61">
        <v>7</v>
      </c>
      <c r="J3206" s="61">
        <v>3</v>
      </c>
      <c r="K3206" s="61">
        <v>8.1999999999999993</v>
      </c>
      <c r="L3206" s="69">
        <f t="shared" si="615"/>
        <v>0.21</v>
      </c>
      <c r="M3206" s="69">
        <f t="shared" si="616"/>
        <v>0.57399999999999995</v>
      </c>
      <c r="N3206" s="56">
        <f>INDEX(Rate_Chart!$A$1:$AK$127,MATCH(Data!J3206,Rate_Chart!$A$1:$A$127,0),MATCH(Data!K3206,Rate_Chart!$A$1:$AK$1,0))</f>
        <v>35.307139800000002</v>
      </c>
      <c r="O3206" s="57">
        <f t="shared" si="617"/>
        <v>247.1499786</v>
      </c>
      <c r="P3206" s="58">
        <f t="shared" si="618"/>
        <v>417.01346220472442</v>
      </c>
      <c r="Q3206" s="58">
        <f t="shared" si="619"/>
        <v>278.00897480314961</v>
      </c>
      <c r="R3206" s="66">
        <f t="shared" si="620"/>
        <v>4.3251246255</v>
      </c>
      <c r="S3206" s="64">
        <f t="shared" si="621"/>
        <v>26.25</v>
      </c>
      <c r="T3206" s="66">
        <f t="shared" si="622"/>
        <v>277.72510322549999</v>
      </c>
      <c r="U3206" s="68">
        <f t="shared" si="623"/>
        <v>39.675014746499997</v>
      </c>
      <c r="V3206" s="68">
        <f t="shared" si="624"/>
        <v>468.60253637598419</v>
      </c>
      <c r="W3206" s="68">
        <f t="shared" si="625"/>
        <v>312.40169091732281</v>
      </c>
    </row>
    <row r="3207" spans="1:23" x14ac:dyDescent="0.25">
      <c r="A3207" s="1" t="s">
        <v>915</v>
      </c>
      <c r="B3207" s="1" t="s">
        <v>394</v>
      </c>
      <c r="C3207" s="1" t="s">
        <v>589</v>
      </c>
      <c r="D3207" s="1" t="s">
        <v>593</v>
      </c>
      <c r="E3207" s="1" t="s">
        <v>366</v>
      </c>
      <c r="F3207" s="62" t="str">
        <f t="shared" si="626"/>
        <v>64523</v>
      </c>
      <c r="G3207" s="255">
        <v>10620013</v>
      </c>
      <c r="H3207" s="1" t="s">
        <v>385</v>
      </c>
      <c r="I3207" s="61">
        <v>21</v>
      </c>
      <c r="J3207" s="61">
        <v>7.4</v>
      </c>
      <c r="K3207" s="61">
        <v>8.8000000000000007</v>
      </c>
      <c r="L3207" s="69">
        <f t="shared" si="615"/>
        <v>1.554</v>
      </c>
      <c r="M3207" s="69">
        <f t="shared" si="616"/>
        <v>1.8480000000000001</v>
      </c>
      <c r="N3207" s="56">
        <f>INDEX(Rate_Chart!$A$1:$AK$127,MATCH(Data!J3207,Rate_Chart!$A$1:$A$127,0),MATCH(Data!K3207,Rate_Chart!$A$1:$AK$1,0))</f>
        <v>61.172100000000007</v>
      </c>
      <c r="O3207" s="57">
        <f t="shared" si="617"/>
        <v>1284.6141000000002</v>
      </c>
      <c r="P3207" s="58">
        <f t="shared" si="618"/>
        <v>461.09623115577887</v>
      </c>
      <c r="Q3207" s="58">
        <f t="shared" si="619"/>
        <v>307.39748743718593</v>
      </c>
      <c r="R3207" s="66">
        <f t="shared" si="620"/>
        <v>22.480746750000005</v>
      </c>
      <c r="S3207" s="64">
        <f t="shared" si="621"/>
        <v>78.75</v>
      </c>
      <c r="T3207" s="66">
        <f t="shared" si="622"/>
        <v>1385.8448467500002</v>
      </c>
      <c r="U3207" s="68">
        <f t="shared" si="623"/>
        <v>65.992611750000009</v>
      </c>
      <c r="V3207" s="68">
        <f t="shared" si="624"/>
        <v>497.43174685929648</v>
      </c>
      <c r="W3207" s="68">
        <f t="shared" si="625"/>
        <v>331.6211645728643</v>
      </c>
    </row>
    <row r="3208" spans="1:23" x14ac:dyDescent="0.25">
      <c r="A3208" s="1" t="s">
        <v>915</v>
      </c>
      <c r="B3208" s="1" t="s">
        <v>394</v>
      </c>
      <c r="C3208" s="1" t="s">
        <v>589</v>
      </c>
      <c r="D3208" s="1" t="s">
        <v>593</v>
      </c>
      <c r="E3208" s="1" t="s">
        <v>366</v>
      </c>
      <c r="F3208" s="62" t="str">
        <f t="shared" si="626"/>
        <v>64523</v>
      </c>
      <c r="G3208" s="255">
        <v>10620013</v>
      </c>
      <c r="H3208" s="1" t="s">
        <v>386</v>
      </c>
      <c r="I3208" s="61">
        <v>6</v>
      </c>
      <c r="J3208" s="61">
        <v>3.8</v>
      </c>
      <c r="K3208" s="61">
        <v>8.1999999999999993</v>
      </c>
      <c r="L3208" s="69">
        <f t="shared" si="615"/>
        <v>0.22799999999999998</v>
      </c>
      <c r="M3208" s="69">
        <f t="shared" si="616"/>
        <v>0.49199999999999994</v>
      </c>
      <c r="N3208" s="56">
        <f>INDEX(Rate_Chart!$A$1:$AK$127,MATCH(Data!J3208,Rate_Chart!$A$1:$A$127,0),MATCH(Data!K3208,Rate_Chart!$A$1:$AK$1,0))</f>
        <v>38.6431398</v>
      </c>
      <c r="O3208" s="57">
        <f t="shared" si="617"/>
        <v>231.8588388</v>
      </c>
      <c r="P3208" s="58">
        <f t="shared" si="618"/>
        <v>417.01230000000004</v>
      </c>
      <c r="Q3208" s="58">
        <f t="shared" si="619"/>
        <v>278.00820000000004</v>
      </c>
      <c r="R3208" s="66">
        <f t="shared" si="620"/>
        <v>4.0575296790000008</v>
      </c>
      <c r="S3208" s="64">
        <f t="shared" si="621"/>
        <v>22.5</v>
      </c>
      <c r="T3208" s="66">
        <f t="shared" si="622"/>
        <v>258.41636847900003</v>
      </c>
      <c r="U3208" s="68">
        <f t="shared" si="623"/>
        <v>43.069394746500002</v>
      </c>
      <c r="V3208" s="68">
        <f t="shared" si="624"/>
        <v>464.77764114928061</v>
      </c>
      <c r="W3208" s="68">
        <f t="shared" si="625"/>
        <v>309.85176076618706</v>
      </c>
    </row>
    <row r="3209" spans="1:23" x14ac:dyDescent="0.25">
      <c r="A3209" s="1" t="s">
        <v>915</v>
      </c>
      <c r="B3209" s="1" t="s">
        <v>395</v>
      </c>
      <c r="C3209" s="1" t="s">
        <v>589</v>
      </c>
      <c r="D3209" s="1" t="s">
        <v>593</v>
      </c>
      <c r="E3209" s="1" t="s">
        <v>366</v>
      </c>
      <c r="F3209" s="62" t="str">
        <f t="shared" si="626"/>
        <v>64523</v>
      </c>
      <c r="G3209" s="255">
        <v>10620013</v>
      </c>
      <c r="H3209" s="1" t="s">
        <v>385</v>
      </c>
      <c r="I3209" s="61">
        <v>16</v>
      </c>
      <c r="J3209" s="61">
        <v>7</v>
      </c>
      <c r="K3209" s="61">
        <v>8.8000000000000007</v>
      </c>
      <c r="L3209" s="69">
        <f t="shared" si="615"/>
        <v>1.1200000000000001</v>
      </c>
      <c r="M3209" s="69">
        <f t="shared" si="616"/>
        <v>1.4080000000000001</v>
      </c>
      <c r="N3209" s="56">
        <f>INDEX(Rate_Chart!$A$1:$AK$127,MATCH(Data!J3209,Rate_Chart!$A$1:$A$127,0),MATCH(Data!K3209,Rate_Chart!$A$1:$AK$1,0))</f>
        <v>57.865500000000004</v>
      </c>
      <c r="O3209" s="57">
        <f t="shared" si="617"/>
        <v>925.84800000000007</v>
      </c>
      <c r="P3209" s="58">
        <f t="shared" si="618"/>
        <v>449.73186528497411</v>
      </c>
      <c r="Q3209" s="58">
        <f t="shared" si="619"/>
        <v>299.82124352331607</v>
      </c>
      <c r="R3209" s="66">
        <f t="shared" si="620"/>
        <v>16.202340000000003</v>
      </c>
      <c r="S3209" s="64">
        <f t="shared" si="621"/>
        <v>60</v>
      </c>
      <c r="T3209" s="66">
        <f t="shared" si="622"/>
        <v>1002.0503400000001</v>
      </c>
      <c r="U3209" s="68">
        <f t="shared" si="623"/>
        <v>62.628146250000007</v>
      </c>
      <c r="V3209" s="68">
        <f t="shared" si="624"/>
        <v>486.74725064766841</v>
      </c>
      <c r="W3209" s="68">
        <f t="shared" si="625"/>
        <v>324.49816709844561</v>
      </c>
    </row>
    <row r="3210" spans="1:23" x14ac:dyDescent="0.25">
      <c r="A3210" s="1" t="s">
        <v>915</v>
      </c>
      <c r="B3210" s="1" t="s">
        <v>395</v>
      </c>
      <c r="C3210" s="1" t="s">
        <v>589</v>
      </c>
      <c r="D3210" s="1" t="s">
        <v>593</v>
      </c>
      <c r="E3210" s="1" t="s">
        <v>366</v>
      </c>
      <c r="F3210" s="62" t="str">
        <f t="shared" si="626"/>
        <v>64523</v>
      </c>
      <c r="G3210" s="255">
        <v>10620013</v>
      </c>
      <c r="H3210" s="1" t="s">
        <v>386</v>
      </c>
      <c r="I3210" s="61">
        <v>4</v>
      </c>
      <c r="J3210" s="61">
        <v>4.3</v>
      </c>
      <c r="K3210" s="61">
        <v>8.1999999999999993</v>
      </c>
      <c r="L3210" s="69">
        <f t="shared" si="615"/>
        <v>0.17199999999999999</v>
      </c>
      <c r="M3210" s="69">
        <f t="shared" si="616"/>
        <v>0.32799999999999996</v>
      </c>
      <c r="N3210" s="56">
        <f>INDEX(Rate_Chart!$A$1:$AK$127,MATCH(Data!J3210,Rate_Chart!$A$1:$A$127,0),MATCH(Data!K3210,Rate_Chart!$A$1:$AK$1,0))</f>
        <v>40.728139799999994</v>
      </c>
      <c r="O3210" s="57">
        <f t="shared" si="617"/>
        <v>162.91255919999998</v>
      </c>
      <c r="P3210" s="58">
        <f t="shared" si="618"/>
        <v>417.01167030716726</v>
      </c>
      <c r="Q3210" s="58">
        <f t="shared" si="619"/>
        <v>278.00778020477816</v>
      </c>
      <c r="R3210" s="66">
        <f t="shared" si="620"/>
        <v>2.8509697859999998</v>
      </c>
      <c r="S3210" s="64">
        <f t="shared" si="621"/>
        <v>15</v>
      </c>
      <c r="T3210" s="66">
        <f t="shared" si="622"/>
        <v>180.76352898599998</v>
      </c>
      <c r="U3210" s="68">
        <f t="shared" si="623"/>
        <v>45.190882246499996</v>
      </c>
      <c r="V3210" s="68">
        <f t="shared" si="624"/>
        <v>462.70527897440275</v>
      </c>
      <c r="W3210" s="68">
        <f t="shared" si="625"/>
        <v>308.47018598293516</v>
      </c>
    </row>
    <row r="3211" spans="1:23" x14ac:dyDescent="0.25">
      <c r="A3211" s="1" t="s">
        <v>916</v>
      </c>
      <c r="B3211" s="1" t="s">
        <v>394</v>
      </c>
      <c r="C3211" s="1" t="s">
        <v>589</v>
      </c>
      <c r="D3211" s="1" t="s">
        <v>593</v>
      </c>
      <c r="E3211" s="1" t="s">
        <v>366</v>
      </c>
      <c r="F3211" s="62" t="str">
        <f t="shared" si="626"/>
        <v>64523</v>
      </c>
      <c r="G3211" s="255">
        <v>10620013</v>
      </c>
      <c r="H3211" s="1" t="s">
        <v>385</v>
      </c>
      <c r="I3211" s="61">
        <v>17</v>
      </c>
      <c r="J3211" s="61">
        <v>7.5</v>
      </c>
      <c r="K3211" s="61">
        <v>8.8000000000000007</v>
      </c>
      <c r="L3211" s="69">
        <f t="shared" si="615"/>
        <v>1.2749999999999999</v>
      </c>
      <c r="M3211" s="69">
        <f t="shared" si="616"/>
        <v>1.4960000000000002</v>
      </c>
      <c r="N3211" s="56">
        <f>INDEX(Rate_Chart!$A$1:$AK$127,MATCH(Data!J3211,Rate_Chart!$A$1:$A$127,0),MATCH(Data!K3211,Rate_Chart!$A$1:$AK$1,0))</f>
        <v>61.998750000000001</v>
      </c>
      <c r="O3211" s="57">
        <f t="shared" si="617"/>
        <v>1053.97875</v>
      </c>
      <c r="P3211" s="58">
        <f t="shared" si="618"/>
        <v>463.83104738154617</v>
      </c>
      <c r="Q3211" s="58">
        <f t="shared" si="619"/>
        <v>309.22069825436409</v>
      </c>
      <c r="R3211" s="66">
        <f t="shared" si="620"/>
        <v>18.444628125000001</v>
      </c>
      <c r="S3211" s="64">
        <f t="shared" si="621"/>
        <v>63.75</v>
      </c>
      <c r="T3211" s="66">
        <f t="shared" si="622"/>
        <v>1136.173378125</v>
      </c>
      <c r="U3211" s="68">
        <f t="shared" si="623"/>
        <v>66.833728124999993</v>
      </c>
      <c r="V3211" s="68">
        <f t="shared" si="624"/>
        <v>500.00295355361595</v>
      </c>
      <c r="W3211" s="68">
        <f t="shared" si="625"/>
        <v>333.33530236907728</v>
      </c>
    </row>
    <row r="3212" spans="1:23" x14ac:dyDescent="0.25">
      <c r="A3212" s="1" t="s">
        <v>916</v>
      </c>
      <c r="B3212" s="1" t="s">
        <v>394</v>
      </c>
      <c r="C3212" s="1" t="s">
        <v>589</v>
      </c>
      <c r="D3212" s="1" t="s">
        <v>593</v>
      </c>
      <c r="E3212" s="1" t="s">
        <v>366</v>
      </c>
      <c r="F3212" s="62" t="str">
        <f t="shared" si="626"/>
        <v>64523</v>
      </c>
      <c r="G3212" s="255">
        <v>10620013</v>
      </c>
      <c r="H3212" s="1" t="s">
        <v>386</v>
      </c>
      <c r="I3212" s="61">
        <v>7</v>
      </c>
      <c r="J3212" s="61">
        <v>3.8</v>
      </c>
      <c r="K3212" s="61">
        <v>8.1999999999999993</v>
      </c>
      <c r="L3212" s="69">
        <f t="shared" si="615"/>
        <v>0.26599999999999996</v>
      </c>
      <c r="M3212" s="69">
        <f t="shared" si="616"/>
        <v>0.57399999999999995</v>
      </c>
      <c r="N3212" s="56">
        <f>INDEX(Rate_Chart!$A$1:$AK$127,MATCH(Data!J3212,Rate_Chart!$A$1:$A$127,0),MATCH(Data!K3212,Rate_Chart!$A$1:$AK$1,0))</f>
        <v>38.6431398</v>
      </c>
      <c r="O3212" s="57">
        <f t="shared" si="617"/>
        <v>270.50197860000003</v>
      </c>
      <c r="P3212" s="58">
        <f t="shared" si="618"/>
        <v>417.01230000000004</v>
      </c>
      <c r="Q3212" s="58">
        <f t="shared" si="619"/>
        <v>278.00820000000004</v>
      </c>
      <c r="R3212" s="66">
        <f t="shared" si="620"/>
        <v>4.7337846255000011</v>
      </c>
      <c r="S3212" s="64">
        <f t="shared" si="621"/>
        <v>26.25</v>
      </c>
      <c r="T3212" s="66">
        <f t="shared" si="622"/>
        <v>301.48576322550002</v>
      </c>
      <c r="U3212" s="68">
        <f t="shared" si="623"/>
        <v>43.069394746500002</v>
      </c>
      <c r="V3212" s="68">
        <f t="shared" si="624"/>
        <v>464.77764114928061</v>
      </c>
      <c r="W3212" s="68">
        <f t="shared" si="625"/>
        <v>309.85176076618706</v>
      </c>
    </row>
    <row r="3213" spans="1:23" x14ac:dyDescent="0.25">
      <c r="A3213" s="1" t="s">
        <v>916</v>
      </c>
      <c r="B3213" s="1" t="s">
        <v>395</v>
      </c>
      <c r="C3213" s="1" t="s">
        <v>589</v>
      </c>
      <c r="D3213" s="1" t="s">
        <v>593</v>
      </c>
      <c r="E3213" s="1" t="s">
        <v>366</v>
      </c>
      <c r="F3213" s="62" t="str">
        <f t="shared" si="626"/>
        <v>64523</v>
      </c>
      <c r="G3213" s="255">
        <v>10620013</v>
      </c>
      <c r="H3213" s="1" t="s">
        <v>385</v>
      </c>
      <c r="I3213" s="61">
        <v>12</v>
      </c>
      <c r="J3213" s="61">
        <v>7.3</v>
      </c>
      <c r="K3213" s="61">
        <v>8.8000000000000007</v>
      </c>
      <c r="L3213" s="69">
        <f t="shared" si="615"/>
        <v>0.87599999999999989</v>
      </c>
      <c r="M3213" s="69">
        <f t="shared" si="616"/>
        <v>1.056</v>
      </c>
      <c r="N3213" s="56">
        <f>INDEX(Rate_Chart!$A$1:$AK$127,MATCH(Data!J3213,Rate_Chart!$A$1:$A$127,0),MATCH(Data!K3213,Rate_Chart!$A$1:$AK$1,0))</f>
        <v>60.34545</v>
      </c>
      <c r="O3213" s="57">
        <f t="shared" si="617"/>
        <v>724.1454</v>
      </c>
      <c r="P3213" s="58">
        <f t="shared" si="618"/>
        <v>458.31987341772157</v>
      </c>
      <c r="Q3213" s="58">
        <f t="shared" si="619"/>
        <v>305.54658227848103</v>
      </c>
      <c r="R3213" s="66">
        <f t="shared" si="620"/>
        <v>12.672544500000001</v>
      </c>
      <c r="S3213" s="64">
        <f t="shared" si="621"/>
        <v>45</v>
      </c>
      <c r="T3213" s="66">
        <f t="shared" si="622"/>
        <v>781.81794449999995</v>
      </c>
      <c r="U3213" s="68">
        <f t="shared" si="623"/>
        <v>65.151495374999996</v>
      </c>
      <c r="V3213" s="68">
        <f t="shared" si="624"/>
        <v>494.82148386075949</v>
      </c>
      <c r="W3213" s="68">
        <f t="shared" si="625"/>
        <v>329.88098924050632</v>
      </c>
    </row>
    <row r="3214" spans="1:23" x14ac:dyDescent="0.25">
      <c r="A3214" s="1" t="s">
        <v>916</v>
      </c>
      <c r="B3214" s="1" t="s">
        <v>395</v>
      </c>
      <c r="C3214" s="1" t="s">
        <v>589</v>
      </c>
      <c r="D3214" s="1" t="s">
        <v>593</v>
      </c>
      <c r="E3214" s="1" t="s">
        <v>366</v>
      </c>
      <c r="F3214" s="62" t="str">
        <f t="shared" si="626"/>
        <v>64523</v>
      </c>
      <c r="G3214" s="255">
        <v>10620013</v>
      </c>
      <c r="H3214" s="1" t="s">
        <v>386</v>
      </c>
      <c r="I3214" s="61">
        <v>3</v>
      </c>
      <c r="J3214" s="61">
        <v>4</v>
      </c>
      <c r="K3214" s="61">
        <v>8.1999999999999993</v>
      </c>
      <c r="L3214" s="69">
        <f t="shared" si="615"/>
        <v>0.12</v>
      </c>
      <c r="M3214" s="69">
        <f t="shared" si="616"/>
        <v>0.24599999999999997</v>
      </c>
      <c r="N3214" s="56">
        <f>INDEX(Rate_Chart!$A$1:$AK$127,MATCH(Data!J3214,Rate_Chart!$A$1:$A$127,0),MATCH(Data!K3214,Rate_Chart!$A$1:$AK$1,0))</f>
        <v>39.477139800000003</v>
      </c>
      <c r="O3214" s="57">
        <f t="shared" si="617"/>
        <v>118.43141940000001</v>
      </c>
      <c r="P3214" s="58">
        <f t="shared" si="618"/>
        <v>417.0120401408451</v>
      </c>
      <c r="Q3214" s="58">
        <f t="shared" si="619"/>
        <v>278.00802676056338</v>
      </c>
      <c r="R3214" s="66">
        <f t="shared" si="620"/>
        <v>2.0725498395000002</v>
      </c>
      <c r="S3214" s="64">
        <f t="shared" si="621"/>
        <v>11.25</v>
      </c>
      <c r="T3214" s="66">
        <f t="shared" si="622"/>
        <v>131.75396923950001</v>
      </c>
      <c r="U3214" s="68">
        <f t="shared" si="623"/>
        <v>43.917989746500005</v>
      </c>
      <c r="V3214" s="68">
        <f t="shared" si="624"/>
        <v>463.92242689964797</v>
      </c>
      <c r="W3214" s="68">
        <f t="shared" si="625"/>
        <v>309.28161793309863</v>
      </c>
    </row>
    <row r="3215" spans="1:23" x14ac:dyDescent="0.25">
      <c r="A3215" s="1" t="s">
        <v>917</v>
      </c>
      <c r="B3215" s="1" t="s">
        <v>394</v>
      </c>
      <c r="C3215" s="1" t="s">
        <v>589</v>
      </c>
      <c r="D3215" s="1" t="s">
        <v>593</v>
      </c>
      <c r="E3215" s="1" t="s">
        <v>366</v>
      </c>
      <c r="F3215" s="62" t="str">
        <f t="shared" si="626"/>
        <v>64523</v>
      </c>
      <c r="G3215" s="255">
        <v>10620013</v>
      </c>
      <c r="H3215" s="1" t="s">
        <v>385</v>
      </c>
      <c r="I3215" s="61">
        <v>16</v>
      </c>
      <c r="J3215" s="61">
        <v>8.1999999999999993</v>
      </c>
      <c r="K3215" s="61">
        <v>8.8000000000000007</v>
      </c>
      <c r="L3215" s="69">
        <f t="shared" ref="L3215:L3278" si="627">J3215*I3215/100</f>
        <v>1.3119999999999998</v>
      </c>
      <c r="M3215" s="69">
        <f t="shared" ref="M3215:M3278" si="628">K3215*I3215/100</f>
        <v>1.4080000000000001</v>
      </c>
      <c r="N3215" s="56">
        <f>INDEX(Rate_Chart!$A$1:$AK$127,MATCH(Data!J3215,Rate_Chart!$A$1:$A$127,0),MATCH(Data!K3215,Rate_Chart!$A$1:$AK$1,0))</f>
        <v>67.785299999999978</v>
      </c>
      <c r="O3215" s="57">
        <f t="shared" ref="O3215:O3278" si="629">N3215*I3215</f>
        <v>1084.5647999999997</v>
      </c>
      <c r="P3215" s="58">
        <f t="shared" ref="P3215:P3278" si="630">N3215/(J3215%+K3215%*2/3)</f>
        <v>481.88601895734581</v>
      </c>
      <c r="Q3215" s="58">
        <f t="shared" ref="Q3215:Q3278" si="631">P3215*2/3</f>
        <v>321.25734597156389</v>
      </c>
      <c r="R3215" s="66">
        <f t="shared" ref="R3215:R3278" si="632">O3215*1.75%</f>
        <v>18.979883999999995</v>
      </c>
      <c r="S3215" s="64">
        <f t="shared" ref="S3215:S3278" si="633">I3215*3.75</f>
        <v>60</v>
      </c>
      <c r="T3215" s="66">
        <f t="shared" ref="T3215:T3278" si="634">R3215+S3215+O3215</f>
        <v>1163.5446839999997</v>
      </c>
      <c r="U3215" s="68">
        <f t="shared" ref="U3215:U3278" si="635">T3215/I3215</f>
        <v>72.721542749999983</v>
      </c>
      <c r="V3215" s="68">
        <f t="shared" ref="V3215:V3278" si="636">U3215/(J3215%+K3215%*2/3)</f>
        <v>516.97779206161124</v>
      </c>
      <c r="W3215" s="68">
        <f t="shared" ref="W3215:W3278" si="637">V3215*2/3</f>
        <v>344.65186137440747</v>
      </c>
    </row>
    <row r="3216" spans="1:23" x14ac:dyDescent="0.25">
      <c r="A3216" s="1" t="s">
        <v>917</v>
      </c>
      <c r="B3216" s="1" t="s">
        <v>394</v>
      </c>
      <c r="C3216" s="1" t="s">
        <v>589</v>
      </c>
      <c r="D3216" s="1" t="s">
        <v>593</v>
      </c>
      <c r="E3216" s="1" t="s">
        <v>366</v>
      </c>
      <c r="F3216" s="62" t="str">
        <f t="shared" si="626"/>
        <v>64523</v>
      </c>
      <c r="G3216" s="255">
        <v>10620013</v>
      </c>
      <c r="H3216" s="1" t="s">
        <v>386</v>
      </c>
      <c r="I3216" s="61">
        <v>8</v>
      </c>
      <c r="J3216" s="61">
        <v>4.3</v>
      </c>
      <c r="K3216" s="61">
        <v>8.1</v>
      </c>
      <c r="L3216" s="69">
        <f t="shared" si="627"/>
        <v>0.34399999999999997</v>
      </c>
      <c r="M3216" s="69">
        <f t="shared" si="628"/>
        <v>0.64800000000000002</v>
      </c>
      <c r="N3216" s="56">
        <f>INDEX(Rate_Chart!$A$1:$AK$127,MATCH(Data!J3216,Rate_Chart!$A$1:$A$127,0),MATCH(Data!K3216,Rate_Chart!$A$1:$AK$1,0))</f>
        <v>40.450125900000003</v>
      </c>
      <c r="O3216" s="57">
        <f t="shared" si="629"/>
        <v>323.60100720000003</v>
      </c>
      <c r="P3216" s="58">
        <f t="shared" si="630"/>
        <v>417.01160721649489</v>
      </c>
      <c r="Q3216" s="58">
        <f t="shared" si="631"/>
        <v>278.00773814432995</v>
      </c>
      <c r="R3216" s="66">
        <f t="shared" si="632"/>
        <v>5.6630176260000011</v>
      </c>
      <c r="S3216" s="64">
        <f t="shared" si="633"/>
        <v>30</v>
      </c>
      <c r="T3216" s="66">
        <f t="shared" si="634"/>
        <v>359.26402482600002</v>
      </c>
      <c r="U3216" s="68">
        <f t="shared" si="635"/>
        <v>44.908003103250003</v>
      </c>
      <c r="V3216" s="68">
        <f t="shared" si="636"/>
        <v>462.96910415721652</v>
      </c>
      <c r="W3216" s="68">
        <f t="shared" si="637"/>
        <v>308.64606943814437</v>
      </c>
    </row>
    <row r="3217" spans="1:23" x14ac:dyDescent="0.25">
      <c r="A3217" s="1" t="s">
        <v>917</v>
      </c>
      <c r="B3217" s="1" t="s">
        <v>395</v>
      </c>
      <c r="C3217" s="1" t="s">
        <v>589</v>
      </c>
      <c r="D3217" s="1" t="s">
        <v>593</v>
      </c>
      <c r="E3217" s="1" t="s">
        <v>366</v>
      </c>
      <c r="F3217" s="62" t="str">
        <f t="shared" si="626"/>
        <v>64523</v>
      </c>
      <c r="G3217" s="255">
        <v>10620013</v>
      </c>
      <c r="H3217" s="1" t="s">
        <v>385</v>
      </c>
      <c r="I3217" s="61">
        <v>13</v>
      </c>
      <c r="J3217" s="61">
        <v>7.3</v>
      </c>
      <c r="K3217" s="61">
        <v>8.8000000000000007</v>
      </c>
      <c r="L3217" s="69">
        <f t="shared" si="627"/>
        <v>0.94899999999999995</v>
      </c>
      <c r="M3217" s="69">
        <f t="shared" si="628"/>
        <v>1.1440000000000001</v>
      </c>
      <c r="N3217" s="56">
        <f>INDEX(Rate_Chart!$A$1:$AK$127,MATCH(Data!J3217,Rate_Chart!$A$1:$A$127,0),MATCH(Data!K3217,Rate_Chart!$A$1:$AK$1,0))</f>
        <v>60.34545</v>
      </c>
      <c r="O3217" s="57">
        <f t="shared" si="629"/>
        <v>784.49085000000002</v>
      </c>
      <c r="P3217" s="58">
        <f t="shared" si="630"/>
        <v>458.31987341772157</v>
      </c>
      <c r="Q3217" s="58">
        <f t="shared" si="631"/>
        <v>305.54658227848103</v>
      </c>
      <c r="R3217" s="66">
        <f t="shared" si="632"/>
        <v>13.728589875000001</v>
      </c>
      <c r="S3217" s="64">
        <f t="shared" si="633"/>
        <v>48.75</v>
      </c>
      <c r="T3217" s="66">
        <f t="shared" si="634"/>
        <v>846.96943987500003</v>
      </c>
      <c r="U3217" s="68">
        <f t="shared" si="635"/>
        <v>65.151495374999996</v>
      </c>
      <c r="V3217" s="68">
        <f t="shared" si="636"/>
        <v>494.82148386075949</v>
      </c>
      <c r="W3217" s="68">
        <f t="shared" si="637"/>
        <v>329.88098924050632</v>
      </c>
    </row>
    <row r="3218" spans="1:23" x14ac:dyDescent="0.25">
      <c r="A3218" s="1" t="s">
        <v>918</v>
      </c>
      <c r="B3218" s="1" t="s">
        <v>394</v>
      </c>
      <c r="C3218" s="1" t="s">
        <v>589</v>
      </c>
      <c r="D3218" s="1" t="s">
        <v>593</v>
      </c>
      <c r="E3218" s="1" t="s">
        <v>366</v>
      </c>
      <c r="F3218" s="62" t="str">
        <f t="shared" si="626"/>
        <v>64523</v>
      </c>
      <c r="G3218" s="255">
        <v>10620013</v>
      </c>
      <c r="H3218" s="1" t="s">
        <v>385</v>
      </c>
      <c r="I3218" s="61">
        <v>14</v>
      </c>
      <c r="J3218" s="61">
        <v>7.9</v>
      </c>
      <c r="K3218" s="61">
        <v>8.8000000000000007</v>
      </c>
      <c r="L3218" s="69">
        <f t="shared" si="627"/>
        <v>1.1060000000000001</v>
      </c>
      <c r="M3218" s="69">
        <f t="shared" si="628"/>
        <v>1.2320000000000002</v>
      </c>
      <c r="N3218" s="56">
        <f>INDEX(Rate_Chart!$A$1:$AK$127,MATCH(Data!J3218,Rate_Chart!$A$1:$A$127,0),MATCH(Data!K3218,Rate_Chart!$A$1:$AK$1,0))</f>
        <v>65.305350000000004</v>
      </c>
      <c r="O3218" s="57">
        <f t="shared" si="629"/>
        <v>914.27490000000012</v>
      </c>
      <c r="P3218" s="58">
        <f t="shared" si="630"/>
        <v>474.37300242130755</v>
      </c>
      <c r="Q3218" s="58">
        <f t="shared" si="631"/>
        <v>316.2486682808717</v>
      </c>
      <c r="R3218" s="66">
        <f t="shared" si="632"/>
        <v>15.999810750000004</v>
      </c>
      <c r="S3218" s="64">
        <f t="shared" si="633"/>
        <v>52.5</v>
      </c>
      <c r="T3218" s="66">
        <f t="shared" si="634"/>
        <v>982.77471075000017</v>
      </c>
      <c r="U3218" s="68">
        <f t="shared" si="635"/>
        <v>70.198193625000016</v>
      </c>
      <c r="V3218" s="68">
        <f t="shared" si="636"/>
        <v>509.91423940677981</v>
      </c>
      <c r="W3218" s="68">
        <f t="shared" si="637"/>
        <v>339.94282627118656</v>
      </c>
    </row>
    <row r="3219" spans="1:23" x14ac:dyDescent="0.25">
      <c r="A3219" s="1" t="s">
        <v>918</v>
      </c>
      <c r="B3219" s="1" t="s">
        <v>394</v>
      </c>
      <c r="C3219" s="1" t="s">
        <v>589</v>
      </c>
      <c r="D3219" s="1" t="s">
        <v>593</v>
      </c>
      <c r="E3219" s="1" t="s">
        <v>366</v>
      </c>
      <c r="F3219" s="62" t="str">
        <f t="shared" si="626"/>
        <v>64523</v>
      </c>
      <c r="G3219" s="255">
        <v>10620013</v>
      </c>
      <c r="H3219" s="1" t="s">
        <v>386</v>
      </c>
      <c r="I3219" s="61">
        <v>6</v>
      </c>
      <c r="J3219" s="61">
        <v>3.6</v>
      </c>
      <c r="K3219" s="61">
        <v>8</v>
      </c>
      <c r="L3219" s="69">
        <f t="shared" si="627"/>
        <v>0.21600000000000003</v>
      </c>
      <c r="M3219" s="69">
        <f t="shared" si="628"/>
        <v>0.48</v>
      </c>
      <c r="N3219" s="56">
        <f>INDEX(Rate_Chart!$A$1:$AK$127,MATCH(Data!J3219,Rate_Chart!$A$1:$A$127,0),MATCH(Data!K3219,Rate_Chart!$A$1:$AK$1,0))</f>
        <v>37.253112000000009</v>
      </c>
      <c r="O3219" s="57">
        <f t="shared" si="629"/>
        <v>223.51867200000004</v>
      </c>
      <c r="P3219" s="58">
        <f t="shared" si="630"/>
        <v>417.01244776119404</v>
      </c>
      <c r="Q3219" s="58">
        <f t="shared" si="631"/>
        <v>278.00829850746271</v>
      </c>
      <c r="R3219" s="66">
        <f t="shared" si="632"/>
        <v>3.9115767600000009</v>
      </c>
      <c r="S3219" s="64">
        <f t="shared" si="633"/>
        <v>22.5</v>
      </c>
      <c r="T3219" s="66">
        <f t="shared" si="634"/>
        <v>249.93024876000004</v>
      </c>
      <c r="U3219" s="68">
        <f t="shared" si="635"/>
        <v>41.655041460000007</v>
      </c>
      <c r="V3219" s="68">
        <f t="shared" si="636"/>
        <v>466.28777753731345</v>
      </c>
      <c r="W3219" s="68">
        <f t="shared" si="637"/>
        <v>310.85851835820898</v>
      </c>
    </row>
    <row r="3220" spans="1:23" x14ac:dyDescent="0.25">
      <c r="A3220" s="1" t="s">
        <v>918</v>
      </c>
      <c r="B3220" s="1" t="s">
        <v>395</v>
      </c>
      <c r="C3220" s="1" t="s">
        <v>589</v>
      </c>
      <c r="D3220" s="1" t="s">
        <v>593</v>
      </c>
      <c r="E3220" s="1" t="s">
        <v>366</v>
      </c>
      <c r="F3220" s="62" t="str">
        <f t="shared" si="626"/>
        <v>64523</v>
      </c>
      <c r="G3220" s="255">
        <v>10620013</v>
      </c>
      <c r="H3220" s="1" t="s">
        <v>385</v>
      </c>
      <c r="I3220" s="61">
        <v>12</v>
      </c>
      <c r="J3220" s="61">
        <v>7.4</v>
      </c>
      <c r="K3220" s="61">
        <v>8.8000000000000007</v>
      </c>
      <c r="L3220" s="69">
        <f t="shared" si="627"/>
        <v>0.88800000000000012</v>
      </c>
      <c r="M3220" s="69">
        <f t="shared" si="628"/>
        <v>1.056</v>
      </c>
      <c r="N3220" s="56">
        <f>INDEX(Rate_Chart!$A$1:$AK$127,MATCH(Data!J3220,Rate_Chart!$A$1:$A$127,0),MATCH(Data!K3220,Rate_Chart!$A$1:$AK$1,0))</f>
        <v>61.172100000000007</v>
      </c>
      <c r="O3220" s="57">
        <f t="shared" si="629"/>
        <v>734.06520000000012</v>
      </c>
      <c r="P3220" s="58">
        <f t="shared" si="630"/>
        <v>461.09623115577887</v>
      </c>
      <c r="Q3220" s="58">
        <f t="shared" si="631"/>
        <v>307.39748743718593</v>
      </c>
      <c r="R3220" s="66">
        <f t="shared" si="632"/>
        <v>12.846141000000003</v>
      </c>
      <c r="S3220" s="64">
        <f t="shared" si="633"/>
        <v>45</v>
      </c>
      <c r="T3220" s="66">
        <f t="shared" si="634"/>
        <v>791.91134100000011</v>
      </c>
      <c r="U3220" s="68">
        <f t="shared" si="635"/>
        <v>65.992611750000009</v>
      </c>
      <c r="V3220" s="68">
        <f t="shared" si="636"/>
        <v>497.43174685929648</v>
      </c>
      <c r="W3220" s="68">
        <f t="shared" si="637"/>
        <v>331.6211645728643</v>
      </c>
    </row>
    <row r="3221" spans="1:23" x14ac:dyDescent="0.25">
      <c r="A3221" s="1" t="s">
        <v>882</v>
      </c>
      <c r="B3221" s="1" t="s">
        <v>394</v>
      </c>
      <c r="C3221" s="1" t="s">
        <v>589</v>
      </c>
      <c r="D3221" s="1" t="s">
        <v>593</v>
      </c>
      <c r="E3221" s="1" t="s">
        <v>366</v>
      </c>
      <c r="F3221" s="62" t="str">
        <f t="shared" si="626"/>
        <v>64523</v>
      </c>
      <c r="G3221" s="255">
        <v>10620013</v>
      </c>
      <c r="H3221" s="1" t="s">
        <v>385</v>
      </c>
      <c r="I3221" s="61">
        <v>17</v>
      </c>
      <c r="J3221" s="61">
        <v>8</v>
      </c>
      <c r="K3221" s="61">
        <v>9</v>
      </c>
      <c r="L3221" s="69">
        <f t="shared" si="627"/>
        <v>1.36</v>
      </c>
      <c r="M3221" s="69">
        <f t="shared" si="628"/>
        <v>1.53</v>
      </c>
      <c r="N3221" s="56">
        <f>INDEX(Rate_Chart!$A$1:$AK$127,MATCH(Data!J3221,Rate_Chart!$A$1:$A$127,0),MATCH(Data!K3221,Rate_Chart!$A$1:$AK$1,0))</f>
        <v>66.8</v>
      </c>
      <c r="O3221" s="57">
        <f t="shared" si="629"/>
        <v>1135.5999999999999</v>
      </c>
      <c r="P3221" s="58">
        <f t="shared" si="630"/>
        <v>477.14285714285705</v>
      </c>
      <c r="Q3221" s="58">
        <f t="shared" si="631"/>
        <v>318.09523809523802</v>
      </c>
      <c r="R3221" s="66">
        <f t="shared" si="632"/>
        <v>19.873000000000001</v>
      </c>
      <c r="S3221" s="64">
        <f t="shared" si="633"/>
        <v>63.75</v>
      </c>
      <c r="T3221" s="66">
        <f t="shared" si="634"/>
        <v>1219.223</v>
      </c>
      <c r="U3221" s="68">
        <f t="shared" si="635"/>
        <v>71.718999999999994</v>
      </c>
      <c r="V3221" s="68">
        <f t="shared" si="636"/>
        <v>512.27857142857135</v>
      </c>
      <c r="W3221" s="68">
        <f t="shared" si="637"/>
        <v>341.51904761904757</v>
      </c>
    </row>
    <row r="3222" spans="1:23" x14ac:dyDescent="0.25">
      <c r="A3222" s="1" t="s">
        <v>882</v>
      </c>
      <c r="B3222" s="1" t="s">
        <v>394</v>
      </c>
      <c r="C3222" s="1" t="s">
        <v>589</v>
      </c>
      <c r="D3222" s="1" t="s">
        <v>593</v>
      </c>
      <c r="E3222" s="1" t="s">
        <v>366</v>
      </c>
      <c r="F3222" s="62" t="str">
        <f t="shared" si="626"/>
        <v>64523</v>
      </c>
      <c r="G3222" s="255">
        <v>10620013</v>
      </c>
      <c r="H3222" s="1" t="s">
        <v>386</v>
      </c>
      <c r="I3222" s="61">
        <v>4</v>
      </c>
      <c r="J3222" s="61">
        <v>3.8</v>
      </c>
      <c r="K3222" s="61">
        <v>8.1</v>
      </c>
      <c r="L3222" s="69">
        <f t="shared" si="627"/>
        <v>0.152</v>
      </c>
      <c r="M3222" s="69">
        <f t="shared" si="628"/>
        <v>0.32400000000000001</v>
      </c>
      <c r="N3222" s="56">
        <f>INDEX(Rate_Chart!$A$1:$AK$127,MATCH(Data!J3222,Rate_Chart!$A$1:$A$127,0),MATCH(Data!K3222,Rate_Chart!$A$1:$AK$1,0))</f>
        <v>38.365125900000002</v>
      </c>
      <c r="O3222" s="57">
        <f t="shared" si="629"/>
        <v>153.46050360000001</v>
      </c>
      <c r="P3222" s="58">
        <f t="shared" si="630"/>
        <v>417.01223804347831</v>
      </c>
      <c r="Q3222" s="58">
        <f t="shared" si="631"/>
        <v>278.00815869565218</v>
      </c>
      <c r="R3222" s="66">
        <f t="shared" si="632"/>
        <v>2.6855588130000005</v>
      </c>
      <c r="S3222" s="64">
        <f t="shared" si="633"/>
        <v>15</v>
      </c>
      <c r="T3222" s="66">
        <f t="shared" si="634"/>
        <v>171.14606241300001</v>
      </c>
      <c r="U3222" s="68">
        <f t="shared" si="635"/>
        <v>42.786515603250002</v>
      </c>
      <c r="V3222" s="68">
        <f t="shared" si="636"/>
        <v>465.07082177445653</v>
      </c>
      <c r="W3222" s="68">
        <f t="shared" si="637"/>
        <v>310.04721451630434</v>
      </c>
    </row>
    <row r="3223" spans="1:23" x14ac:dyDescent="0.25">
      <c r="A3223" s="1" t="s">
        <v>882</v>
      </c>
      <c r="B3223" s="1" t="s">
        <v>395</v>
      </c>
      <c r="C3223" s="1" t="s">
        <v>589</v>
      </c>
      <c r="D3223" s="1" t="s">
        <v>593</v>
      </c>
      <c r="E3223" s="1" t="s">
        <v>366</v>
      </c>
      <c r="F3223" s="62" t="str">
        <f t="shared" si="626"/>
        <v>64523</v>
      </c>
      <c r="G3223" s="255">
        <v>10620013</v>
      </c>
      <c r="H3223" s="1" t="s">
        <v>385</v>
      </c>
      <c r="I3223" s="61">
        <v>13</v>
      </c>
      <c r="J3223" s="61">
        <v>7</v>
      </c>
      <c r="K3223" s="61">
        <v>8.8000000000000007</v>
      </c>
      <c r="L3223" s="69">
        <f t="shared" si="627"/>
        <v>0.91</v>
      </c>
      <c r="M3223" s="69">
        <f t="shared" si="628"/>
        <v>1.1440000000000001</v>
      </c>
      <c r="N3223" s="56">
        <f>INDEX(Rate_Chart!$A$1:$AK$127,MATCH(Data!J3223,Rate_Chart!$A$1:$A$127,0),MATCH(Data!K3223,Rate_Chart!$A$1:$AK$1,0))</f>
        <v>57.865500000000004</v>
      </c>
      <c r="O3223" s="57">
        <f t="shared" si="629"/>
        <v>752.25150000000008</v>
      </c>
      <c r="P3223" s="58">
        <f t="shared" si="630"/>
        <v>449.73186528497411</v>
      </c>
      <c r="Q3223" s="58">
        <f t="shared" si="631"/>
        <v>299.82124352331607</v>
      </c>
      <c r="R3223" s="66">
        <f t="shared" si="632"/>
        <v>13.164401250000003</v>
      </c>
      <c r="S3223" s="64">
        <f t="shared" si="633"/>
        <v>48.75</v>
      </c>
      <c r="T3223" s="66">
        <f t="shared" si="634"/>
        <v>814.16590125000005</v>
      </c>
      <c r="U3223" s="68">
        <f t="shared" si="635"/>
        <v>62.62814625</v>
      </c>
      <c r="V3223" s="68">
        <f t="shared" si="636"/>
        <v>486.74725064766835</v>
      </c>
      <c r="W3223" s="68">
        <f t="shared" si="637"/>
        <v>324.49816709844555</v>
      </c>
    </row>
    <row r="3224" spans="1:23" x14ac:dyDescent="0.25">
      <c r="A3224" s="1" t="s">
        <v>883</v>
      </c>
      <c r="B3224" s="1" t="s">
        <v>394</v>
      </c>
      <c r="C3224" s="1" t="s">
        <v>589</v>
      </c>
      <c r="D3224" s="1" t="s">
        <v>593</v>
      </c>
      <c r="E3224" s="1" t="s">
        <v>366</v>
      </c>
      <c r="F3224" s="62" t="str">
        <f t="shared" si="626"/>
        <v>64523</v>
      </c>
      <c r="G3224" s="255">
        <v>10620013</v>
      </c>
      <c r="H3224" s="1" t="s">
        <v>385</v>
      </c>
      <c r="I3224" s="61">
        <v>11</v>
      </c>
      <c r="J3224" s="61">
        <v>8</v>
      </c>
      <c r="K3224" s="61">
        <v>8.8000000000000007</v>
      </c>
      <c r="L3224" s="69">
        <f t="shared" si="627"/>
        <v>0.88</v>
      </c>
      <c r="M3224" s="69">
        <f t="shared" si="628"/>
        <v>0.96800000000000008</v>
      </c>
      <c r="N3224" s="56">
        <f>INDEX(Rate_Chart!$A$1:$AK$127,MATCH(Data!J3224,Rate_Chart!$A$1:$A$127,0),MATCH(Data!K3224,Rate_Chart!$A$1:$AK$1,0))</f>
        <v>66.131999999999991</v>
      </c>
      <c r="O3224" s="57">
        <f t="shared" si="629"/>
        <v>727.45199999999988</v>
      </c>
      <c r="P3224" s="58">
        <f t="shared" si="630"/>
        <v>476.91346153846149</v>
      </c>
      <c r="Q3224" s="58">
        <f t="shared" si="631"/>
        <v>317.94230769230768</v>
      </c>
      <c r="R3224" s="66">
        <f t="shared" si="632"/>
        <v>12.730409999999999</v>
      </c>
      <c r="S3224" s="64">
        <f t="shared" si="633"/>
        <v>41.25</v>
      </c>
      <c r="T3224" s="66">
        <f t="shared" si="634"/>
        <v>781.43240999999989</v>
      </c>
      <c r="U3224" s="68">
        <f t="shared" si="635"/>
        <v>71.039309999999986</v>
      </c>
      <c r="V3224" s="68">
        <f t="shared" si="636"/>
        <v>512.30271634615372</v>
      </c>
      <c r="W3224" s="68">
        <f t="shared" si="637"/>
        <v>341.53514423076916</v>
      </c>
    </row>
    <row r="3225" spans="1:23" x14ac:dyDescent="0.25">
      <c r="A3225" s="1" t="s">
        <v>883</v>
      </c>
      <c r="B3225" s="1" t="s">
        <v>394</v>
      </c>
      <c r="C3225" s="1" t="s">
        <v>589</v>
      </c>
      <c r="D3225" s="1" t="s">
        <v>593</v>
      </c>
      <c r="E3225" s="1" t="s">
        <v>366</v>
      </c>
      <c r="F3225" s="62" t="str">
        <f t="shared" si="626"/>
        <v>64523</v>
      </c>
      <c r="G3225" s="255">
        <v>10620013</v>
      </c>
      <c r="H3225" s="1" t="s">
        <v>386</v>
      </c>
      <c r="I3225" s="61">
        <v>6</v>
      </c>
      <c r="J3225" s="61">
        <v>4</v>
      </c>
      <c r="K3225" s="61">
        <v>8.1</v>
      </c>
      <c r="L3225" s="69">
        <f t="shared" si="627"/>
        <v>0.24</v>
      </c>
      <c r="M3225" s="69">
        <f t="shared" si="628"/>
        <v>0.48599999999999993</v>
      </c>
      <c r="N3225" s="56">
        <f>INDEX(Rate_Chart!$A$1:$AK$127,MATCH(Data!J3225,Rate_Chart!$A$1:$A$127,0),MATCH(Data!K3225,Rate_Chart!$A$1:$AK$1,0))</f>
        <v>39.199125899999999</v>
      </c>
      <c r="O3225" s="57">
        <f t="shared" si="629"/>
        <v>235.19475539999999</v>
      </c>
      <c r="P3225" s="58">
        <f t="shared" si="630"/>
        <v>417.01197765957443</v>
      </c>
      <c r="Q3225" s="58">
        <f t="shared" si="631"/>
        <v>278.00798510638293</v>
      </c>
      <c r="R3225" s="66">
        <f t="shared" si="632"/>
        <v>4.1159082195000005</v>
      </c>
      <c r="S3225" s="64">
        <f t="shared" si="633"/>
        <v>22.5</v>
      </c>
      <c r="T3225" s="66">
        <f t="shared" si="634"/>
        <v>261.81066361950002</v>
      </c>
      <c r="U3225" s="68">
        <f t="shared" si="635"/>
        <v>43.635110603250006</v>
      </c>
      <c r="V3225" s="68">
        <f t="shared" si="636"/>
        <v>464.20330428989365</v>
      </c>
      <c r="W3225" s="68">
        <f t="shared" si="637"/>
        <v>309.46886952659577</v>
      </c>
    </row>
    <row r="3226" spans="1:23" x14ac:dyDescent="0.25">
      <c r="A3226" s="1" t="s">
        <v>883</v>
      </c>
      <c r="B3226" s="1" t="s">
        <v>395</v>
      </c>
      <c r="C3226" s="1" t="s">
        <v>589</v>
      </c>
      <c r="D3226" s="1" t="s">
        <v>593</v>
      </c>
      <c r="E3226" s="1" t="s">
        <v>366</v>
      </c>
      <c r="F3226" s="62" t="str">
        <f t="shared" si="626"/>
        <v>64523</v>
      </c>
      <c r="G3226" s="255">
        <v>10620013</v>
      </c>
      <c r="H3226" s="1" t="s">
        <v>385</v>
      </c>
      <c r="I3226" s="61">
        <v>7</v>
      </c>
      <c r="J3226" s="61">
        <v>7.1</v>
      </c>
      <c r="K3226" s="61">
        <v>8.8000000000000007</v>
      </c>
      <c r="L3226" s="69">
        <f t="shared" si="627"/>
        <v>0.49699999999999994</v>
      </c>
      <c r="M3226" s="69">
        <f t="shared" si="628"/>
        <v>0.6160000000000001</v>
      </c>
      <c r="N3226" s="56">
        <f>INDEX(Rate_Chart!$A$1:$AK$127,MATCH(Data!J3226,Rate_Chart!$A$1:$A$127,0),MATCH(Data!K3226,Rate_Chart!$A$1:$AK$1,0))</f>
        <v>58.692149999999998</v>
      </c>
      <c r="O3226" s="57">
        <f t="shared" si="629"/>
        <v>410.84505000000001</v>
      </c>
      <c r="P3226" s="58">
        <f t="shared" si="630"/>
        <v>452.63868894601546</v>
      </c>
      <c r="Q3226" s="58">
        <f t="shared" si="631"/>
        <v>301.75912596401031</v>
      </c>
      <c r="R3226" s="66">
        <f t="shared" si="632"/>
        <v>7.1897883750000009</v>
      </c>
      <c r="S3226" s="64">
        <f t="shared" si="633"/>
        <v>26.25</v>
      </c>
      <c r="T3226" s="66">
        <f t="shared" si="634"/>
        <v>444.28483837499999</v>
      </c>
      <c r="U3226" s="68">
        <f t="shared" si="635"/>
        <v>63.469262624999999</v>
      </c>
      <c r="V3226" s="68">
        <f t="shared" si="636"/>
        <v>489.48017448586126</v>
      </c>
      <c r="W3226" s="68">
        <f t="shared" si="637"/>
        <v>326.32011632390748</v>
      </c>
    </row>
    <row r="3227" spans="1:23" x14ac:dyDescent="0.25">
      <c r="A3227" s="1" t="s">
        <v>884</v>
      </c>
      <c r="B3227" s="1" t="s">
        <v>394</v>
      </c>
      <c r="C3227" s="1" t="s">
        <v>589</v>
      </c>
      <c r="D3227" s="1" t="s">
        <v>593</v>
      </c>
      <c r="E3227" s="1" t="s">
        <v>366</v>
      </c>
      <c r="F3227" s="62" t="str">
        <f t="shared" si="626"/>
        <v>64523</v>
      </c>
      <c r="G3227" s="255">
        <v>10620013</v>
      </c>
      <c r="H3227" s="1" t="s">
        <v>385</v>
      </c>
      <c r="I3227" s="61">
        <v>14</v>
      </c>
      <c r="J3227" s="61">
        <v>7.6</v>
      </c>
      <c r="K3227" s="61">
        <v>8.8000000000000007</v>
      </c>
      <c r="L3227" s="69">
        <f t="shared" si="627"/>
        <v>1.0639999999999998</v>
      </c>
      <c r="M3227" s="69">
        <f t="shared" si="628"/>
        <v>1.2320000000000002</v>
      </c>
      <c r="N3227" s="56">
        <f>INDEX(Rate_Chart!$A$1:$AK$127,MATCH(Data!J3227,Rate_Chart!$A$1:$A$127,0),MATCH(Data!K3227,Rate_Chart!$A$1:$AK$1,0))</f>
        <v>62.825400000000002</v>
      </c>
      <c r="O3227" s="57">
        <f t="shared" si="629"/>
        <v>879.55560000000003</v>
      </c>
      <c r="P3227" s="58">
        <f t="shared" si="630"/>
        <v>466.5252475247525</v>
      </c>
      <c r="Q3227" s="58">
        <f t="shared" si="631"/>
        <v>311.01683168316833</v>
      </c>
      <c r="R3227" s="66">
        <f t="shared" si="632"/>
        <v>15.392223000000001</v>
      </c>
      <c r="S3227" s="64">
        <f t="shared" si="633"/>
        <v>52.5</v>
      </c>
      <c r="T3227" s="66">
        <f t="shared" si="634"/>
        <v>947.44782299999997</v>
      </c>
      <c r="U3227" s="68">
        <f t="shared" si="635"/>
        <v>67.674844499999992</v>
      </c>
      <c r="V3227" s="68">
        <f t="shared" si="636"/>
        <v>502.53597400990094</v>
      </c>
      <c r="W3227" s="68">
        <f t="shared" si="637"/>
        <v>335.02398267326731</v>
      </c>
    </row>
    <row r="3228" spans="1:23" x14ac:dyDescent="0.25">
      <c r="A3228" s="1" t="s">
        <v>884</v>
      </c>
      <c r="B3228" s="1" t="s">
        <v>394</v>
      </c>
      <c r="C3228" s="1" t="s">
        <v>589</v>
      </c>
      <c r="D3228" s="1" t="s">
        <v>593</v>
      </c>
      <c r="E3228" s="1" t="s">
        <v>366</v>
      </c>
      <c r="F3228" s="62" t="str">
        <f t="shared" si="626"/>
        <v>64523</v>
      </c>
      <c r="G3228" s="255">
        <v>10620013</v>
      </c>
      <c r="H3228" s="1" t="s">
        <v>386</v>
      </c>
      <c r="I3228" s="61">
        <v>8</v>
      </c>
      <c r="J3228" s="61">
        <v>3.9</v>
      </c>
      <c r="K3228" s="61">
        <v>8.1</v>
      </c>
      <c r="L3228" s="69">
        <f t="shared" si="627"/>
        <v>0.312</v>
      </c>
      <c r="M3228" s="69">
        <f t="shared" si="628"/>
        <v>0.64800000000000002</v>
      </c>
      <c r="N3228" s="56">
        <f>INDEX(Rate_Chart!$A$1:$AK$127,MATCH(Data!J3228,Rate_Chart!$A$1:$A$127,0),MATCH(Data!K3228,Rate_Chart!$A$1:$AK$1,0))</f>
        <v>38.782125900000004</v>
      </c>
      <c r="O3228" s="57">
        <f t="shared" si="629"/>
        <v>310.25700720000003</v>
      </c>
      <c r="P3228" s="58">
        <f t="shared" si="630"/>
        <v>417.01210645161296</v>
      </c>
      <c r="Q3228" s="58">
        <f t="shared" si="631"/>
        <v>278.00807096774196</v>
      </c>
      <c r="R3228" s="66">
        <f t="shared" si="632"/>
        <v>5.4294976260000007</v>
      </c>
      <c r="S3228" s="64">
        <f t="shared" si="633"/>
        <v>30</v>
      </c>
      <c r="T3228" s="66">
        <f t="shared" si="634"/>
        <v>345.68650482600003</v>
      </c>
      <c r="U3228" s="68">
        <f t="shared" si="635"/>
        <v>43.210813103250004</v>
      </c>
      <c r="V3228" s="68">
        <f t="shared" si="636"/>
        <v>464.63239895967746</v>
      </c>
      <c r="W3228" s="68">
        <f t="shared" si="637"/>
        <v>309.75493263978495</v>
      </c>
    </row>
    <row r="3229" spans="1:23" x14ac:dyDescent="0.25">
      <c r="A3229" s="1" t="s">
        <v>884</v>
      </c>
      <c r="B3229" s="1" t="s">
        <v>395</v>
      </c>
      <c r="C3229" s="1" t="s">
        <v>589</v>
      </c>
      <c r="D3229" s="1" t="s">
        <v>593</v>
      </c>
      <c r="E3229" s="1" t="s">
        <v>366</v>
      </c>
      <c r="F3229" s="62" t="str">
        <f t="shared" si="626"/>
        <v>64523</v>
      </c>
      <c r="G3229" s="255">
        <v>10620013</v>
      </c>
      <c r="H3229" s="1" t="s">
        <v>385</v>
      </c>
      <c r="I3229" s="61">
        <v>12</v>
      </c>
      <c r="J3229" s="61">
        <v>7</v>
      </c>
      <c r="K3229" s="61">
        <v>8.8000000000000007</v>
      </c>
      <c r="L3229" s="69">
        <f t="shared" si="627"/>
        <v>0.84</v>
      </c>
      <c r="M3229" s="69">
        <f t="shared" si="628"/>
        <v>1.056</v>
      </c>
      <c r="N3229" s="56">
        <f>INDEX(Rate_Chart!$A$1:$AK$127,MATCH(Data!J3229,Rate_Chart!$A$1:$A$127,0),MATCH(Data!K3229,Rate_Chart!$A$1:$AK$1,0))</f>
        <v>57.865500000000004</v>
      </c>
      <c r="O3229" s="57">
        <f t="shared" si="629"/>
        <v>694.38600000000008</v>
      </c>
      <c r="P3229" s="58">
        <f t="shared" si="630"/>
        <v>449.73186528497411</v>
      </c>
      <c r="Q3229" s="58">
        <f t="shared" si="631"/>
        <v>299.82124352331607</v>
      </c>
      <c r="R3229" s="66">
        <f t="shared" si="632"/>
        <v>12.151755000000003</v>
      </c>
      <c r="S3229" s="64">
        <f t="shared" si="633"/>
        <v>45</v>
      </c>
      <c r="T3229" s="66">
        <f t="shared" si="634"/>
        <v>751.53775500000006</v>
      </c>
      <c r="U3229" s="68">
        <f t="shared" si="635"/>
        <v>62.628146250000007</v>
      </c>
      <c r="V3229" s="68">
        <f t="shared" si="636"/>
        <v>486.74725064766841</v>
      </c>
      <c r="W3229" s="68">
        <f t="shared" si="637"/>
        <v>324.49816709844561</v>
      </c>
    </row>
    <row r="3230" spans="1:23" x14ac:dyDescent="0.25">
      <c r="A3230" s="1" t="s">
        <v>885</v>
      </c>
      <c r="B3230" s="1" t="s">
        <v>394</v>
      </c>
      <c r="C3230" s="1" t="s">
        <v>589</v>
      </c>
      <c r="D3230" s="1" t="s">
        <v>593</v>
      </c>
      <c r="E3230" s="1" t="s">
        <v>366</v>
      </c>
      <c r="F3230" s="62" t="str">
        <f t="shared" si="626"/>
        <v>64523</v>
      </c>
      <c r="G3230" s="255">
        <v>10620013</v>
      </c>
      <c r="H3230" s="1" t="s">
        <v>385</v>
      </c>
      <c r="I3230" s="61">
        <v>12</v>
      </c>
      <c r="J3230" s="61">
        <v>7.8</v>
      </c>
      <c r="K3230" s="61">
        <v>8.8000000000000007</v>
      </c>
      <c r="L3230" s="69">
        <f t="shared" si="627"/>
        <v>0.93599999999999994</v>
      </c>
      <c r="M3230" s="69">
        <f t="shared" si="628"/>
        <v>1.056</v>
      </c>
      <c r="N3230" s="56">
        <f>INDEX(Rate_Chart!$A$1:$AK$127,MATCH(Data!J3230,Rate_Chart!$A$1:$A$127,0),MATCH(Data!K3230,Rate_Chart!$A$1:$AK$1,0))</f>
        <v>64.478699999999989</v>
      </c>
      <c r="O3230" s="57">
        <f t="shared" si="629"/>
        <v>773.74439999999981</v>
      </c>
      <c r="P3230" s="58">
        <f t="shared" si="630"/>
        <v>471.7953658536585</v>
      </c>
      <c r="Q3230" s="58">
        <f t="shared" si="631"/>
        <v>314.530243902439</v>
      </c>
      <c r="R3230" s="66">
        <f t="shared" si="632"/>
        <v>13.540526999999997</v>
      </c>
      <c r="S3230" s="64">
        <f t="shared" si="633"/>
        <v>45</v>
      </c>
      <c r="T3230" s="66">
        <f t="shared" si="634"/>
        <v>832.28492699999981</v>
      </c>
      <c r="U3230" s="68">
        <f t="shared" si="635"/>
        <v>69.357077249999989</v>
      </c>
      <c r="V3230" s="68">
        <f t="shared" si="636"/>
        <v>507.49080914634141</v>
      </c>
      <c r="W3230" s="68">
        <f t="shared" si="637"/>
        <v>338.32720609756092</v>
      </c>
    </row>
    <row r="3231" spans="1:23" x14ac:dyDescent="0.25">
      <c r="A3231" s="1" t="s">
        <v>885</v>
      </c>
      <c r="B3231" s="1" t="s">
        <v>394</v>
      </c>
      <c r="C3231" s="1" t="s">
        <v>589</v>
      </c>
      <c r="D3231" s="1" t="s">
        <v>593</v>
      </c>
      <c r="E3231" s="1" t="s">
        <v>366</v>
      </c>
      <c r="F3231" s="62" t="str">
        <f t="shared" si="626"/>
        <v>64523</v>
      </c>
      <c r="G3231" s="255">
        <v>10620013</v>
      </c>
      <c r="H3231" s="1" t="s">
        <v>386</v>
      </c>
      <c r="I3231" s="61">
        <v>6</v>
      </c>
      <c r="J3231" s="61">
        <v>3.6</v>
      </c>
      <c r="K3231" s="61">
        <v>8.1</v>
      </c>
      <c r="L3231" s="69">
        <f t="shared" si="627"/>
        <v>0.21600000000000003</v>
      </c>
      <c r="M3231" s="69">
        <f t="shared" si="628"/>
        <v>0.48599999999999993</v>
      </c>
      <c r="N3231" s="56">
        <f>INDEX(Rate_Chart!$A$1:$AK$127,MATCH(Data!J3231,Rate_Chart!$A$1:$A$127,0),MATCH(Data!K3231,Rate_Chart!$A$1:$AK$1,0))</f>
        <v>37.531125900000006</v>
      </c>
      <c r="O3231" s="57">
        <f t="shared" si="629"/>
        <v>225.18675540000004</v>
      </c>
      <c r="P3231" s="58">
        <f t="shared" si="630"/>
        <v>417.01251000000008</v>
      </c>
      <c r="Q3231" s="58">
        <f t="shared" si="631"/>
        <v>278.00834000000003</v>
      </c>
      <c r="R3231" s="66">
        <f t="shared" si="632"/>
        <v>3.9407682195000011</v>
      </c>
      <c r="S3231" s="64">
        <f t="shared" si="633"/>
        <v>22.5</v>
      </c>
      <c r="T3231" s="66">
        <f t="shared" si="634"/>
        <v>251.62752361950004</v>
      </c>
      <c r="U3231" s="68">
        <f t="shared" si="635"/>
        <v>41.937920603250006</v>
      </c>
      <c r="V3231" s="68">
        <f t="shared" si="636"/>
        <v>465.97689559166673</v>
      </c>
      <c r="W3231" s="68">
        <f t="shared" si="637"/>
        <v>310.6512637277778</v>
      </c>
    </row>
    <row r="3232" spans="1:23" x14ac:dyDescent="0.25">
      <c r="A3232" s="1" t="s">
        <v>885</v>
      </c>
      <c r="B3232" s="1" t="s">
        <v>395</v>
      </c>
      <c r="C3232" s="1" t="s">
        <v>589</v>
      </c>
      <c r="D3232" s="1" t="s">
        <v>593</v>
      </c>
      <c r="E3232" s="1" t="s">
        <v>366</v>
      </c>
      <c r="F3232" s="62" t="str">
        <f t="shared" si="626"/>
        <v>64523</v>
      </c>
      <c r="G3232" s="255">
        <v>10620013</v>
      </c>
      <c r="H3232" s="1" t="s">
        <v>385</v>
      </c>
      <c r="I3232" s="61">
        <v>12</v>
      </c>
      <c r="J3232" s="61">
        <v>7</v>
      </c>
      <c r="K3232" s="61">
        <v>8.8000000000000007</v>
      </c>
      <c r="L3232" s="69">
        <f t="shared" si="627"/>
        <v>0.84</v>
      </c>
      <c r="M3232" s="69">
        <f t="shared" si="628"/>
        <v>1.056</v>
      </c>
      <c r="N3232" s="56">
        <f>INDEX(Rate_Chart!$A$1:$AK$127,MATCH(Data!J3232,Rate_Chart!$A$1:$A$127,0),MATCH(Data!K3232,Rate_Chart!$A$1:$AK$1,0))</f>
        <v>57.865500000000004</v>
      </c>
      <c r="O3232" s="57">
        <f t="shared" si="629"/>
        <v>694.38600000000008</v>
      </c>
      <c r="P3232" s="58">
        <f t="shared" si="630"/>
        <v>449.73186528497411</v>
      </c>
      <c r="Q3232" s="58">
        <f t="shared" si="631"/>
        <v>299.82124352331607</v>
      </c>
      <c r="R3232" s="66">
        <f t="shared" si="632"/>
        <v>12.151755000000003</v>
      </c>
      <c r="S3232" s="64">
        <f t="shared" si="633"/>
        <v>45</v>
      </c>
      <c r="T3232" s="66">
        <f t="shared" si="634"/>
        <v>751.53775500000006</v>
      </c>
      <c r="U3232" s="68">
        <f t="shared" si="635"/>
        <v>62.628146250000007</v>
      </c>
      <c r="V3232" s="68">
        <f t="shared" si="636"/>
        <v>486.74725064766841</v>
      </c>
      <c r="W3232" s="68">
        <f t="shared" si="637"/>
        <v>324.49816709844561</v>
      </c>
    </row>
    <row r="3233" spans="1:23" x14ac:dyDescent="0.25">
      <c r="A3233" s="1" t="s">
        <v>886</v>
      </c>
      <c r="B3233" s="1" t="s">
        <v>394</v>
      </c>
      <c r="C3233" s="1" t="s">
        <v>589</v>
      </c>
      <c r="D3233" s="1" t="s">
        <v>593</v>
      </c>
      <c r="E3233" s="1" t="s">
        <v>366</v>
      </c>
      <c r="F3233" s="62" t="str">
        <f t="shared" si="626"/>
        <v>64523</v>
      </c>
      <c r="G3233" s="255">
        <v>10620013</v>
      </c>
      <c r="H3233" s="1" t="s">
        <v>385</v>
      </c>
      <c r="I3233" s="61">
        <v>15</v>
      </c>
      <c r="J3233" s="61">
        <v>8</v>
      </c>
      <c r="K3233" s="61">
        <v>8.8000000000000007</v>
      </c>
      <c r="L3233" s="69">
        <f t="shared" si="627"/>
        <v>1.2</v>
      </c>
      <c r="M3233" s="69">
        <f t="shared" si="628"/>
        <v>1.32</v>
      </c>
      <c r="N3233" s="56">
        <f>INDEX(Rate_Chart!$A$1:$AK$127,MATCH(Data!J3233,Rate_Chart!$A$1:$A$127,0),MATCH(Data!K3233,Rate_Chart!$A$1:$AK$1,0))</f>
        <v>66.131999999999991</v>
      </c>
      <c r="O3233" s="57">
        <f t="shared" si="629"/>
        <v>991.9799999999999</v>
      </c>
      <c r="P3233" s="58">
        <f t="shared" si="630"/>
        <v>476.91346153846149</v>
      </c>
      <c r="Q3233" s="58">
        <f t="shared" si="631"/>
        <v>317.94230769230768</v>
      </c>
      <c r="R3233" s="66">
        <f t="shared" si="632"/>
        <v>17.359649999999998</v>
      </c>
      <c r="S3233" s="64">
        <f t="shared" si="633"/>
        <v>56.25</v>
      </c>
      <c r="T3233" s="66">
        <f t="shared" si="634"/>
        <v>1065.5896499999999</v>
      </c>
      <c r="U3233" s="68">
        <f t="shared" si="635"/>
        <v>71.039309999999986</v>
      </c>
      <c r="V3233" s="68">
        <f t="shared" si="636"/>
        <v>512.30271634615372</v>
      </c>
      <c r="W3233" s="68">
        <f t="shared" si="637"/>
        <v>341.53514423076916</v>
      </c>
    </row>
    <row r="3234" spans="1:23" x14ac:dyDescent="0.25">
      <c r="A3234" s="1" t="s">
        <v>886</v>
      </c>
      <c r="B3234" s="1" t="s">
        <v>394</v>
      </c>
      <c r="C3234" s="1" t="s">
        <v>589</v>
      </c>
      <c r="D3234" s="1" t="s">
        <v>593</v>
      </c>
      <c r="E3234" s="1" t="s">
        <v>366</v>
      </c>
      <c r="F3234" s="62" t="str">
        <f t="shared" si="626"/>
        <v>64523</v>
      </c>
      <c r="G3234" s="255">
        <v>10620013</v>
      </c>
      <c r="H3234" s="1" t="s">
        <v>386</v>
      </c>
      <c r="I3234" s="61">
        <v>10</v>
      </c>
      <c r="J3234" s="61">
        <v>3.7</v>
      </c>
      <c r="K3234" s="61">
        <v>8.1</v>
      </c>
      <c r="L3234" s="69">
        <f t="shared" si="627"/>
        <v>0.37</v>
      </c>
      <c r="M3234" s="69">
        <f t="shared" si="628"/>
        <v>0.81</v>
      </c>
      <c r="N3234" s="56">
        <f>INDEX(Rate_Chart!$A$1:$AK$127,MATCH(Data!J3234,Rate_Chart!$A$1:$A$127,0),MATCH(Data!K3234,Rate_Chart!$A$1:$AK$1,0))</f>
        <v>37.948125900000008</v>
      </c>
      <c r="O3234" s="57">
        <f t="shared" si="629"/>
        <v>379.48125900000008</v>
      </c>
      <c r="P3234" s="58">
        <f t="shared" si="630"/>
        <v>417.01237252747262</v>
      </c>
      <c r="Q3234" s="58">
        <f t="shared" si="631"/>
        <v>278.00824835164843</v>
      </c>
      <c r="R3234" s="66">
        <f t="shared" si="632"/>
        <v>6.6409220325000025</v>
      </c>
      <c r="S3234" s="64">
        <f t="shared" si="633"/>
        <v>37.5</v>
      </c>
      <c r="T3234" s="66">
        <f t="shared" si="634"/>
        <v>423.62218103250007</v>
      </c>
      <c r="U3234" s="68">
        <f t="shared" si="635"/>
        <v>42.362218103250008</v>
      </c>
      <c r="V3234" s="68">
        <f t="shared" si="636"/>
        <v>465.51888025549459</v>
      </c>
      <c r="W3234" s="68">
        <f t="shared" si="637"/>
        <v>310.34592017032975</v>
      </c>
    </row>
    <row r="3235" spans="1:23" x14ac:dyDescent="0.25">
      <c r="A3235" s="1" t="s">
        <v>886</v>
      </c>
      <c r="B3235" s="1" t="s">
        <v>395</v>
      </c>
      <c r="C3235" s="1" t="s">
        <v>589</v>
      </c>
      <c r="D3235" s="1" t="s">
        <v>593</v>
      </c>
      <c r="E3235" s="1" t="s">
        <v>366</v>
      </c>
      <c r="F3235" s="62" t="str">
        <f t="shared" si="626"/>
        <v>64523</v>
      </c>
      <c r="G3235" s="255">
        <v>10620013</v>
      </c>
      <c r="H3235" s="1" t="s">
        <v>385</v>
      </c>
      <c r="I3235" s="61">
        <v>11</v>
      </c>
      <c r="J3235" s="61">
        <v>6.9</v>
      </c>
      <c r="K3235" s="61">
        <v>8.8000000000000007</v>
      </c>
      <c r="L3235" s="69">
        <f t="shared" si="627"/>
        <v>0.75900000000000001</v>
      </c>
      <c r="M3235" s="69">
        <f t="shared" si="628"/>
        <v>0.96800000000000008</v>
      </c>
      <c r="N3235" s="56">
        <f>INDEX(Rate_Chart!$A$1:$AK$127,MATCH(Data!J3235,Rate_Chart!$A$1:$A$127,0),MATCH(Data!K3235,Rate_Chart!$A$1:$AK$1,0))</f>
        <v>57.038850000000004</v>
      </c>
      <c r="O3235" s="57">
        <f t="shared" si="629"/>
        <v>627.42735000000005</v>
      </c>
      <c r="P3235" s="58">
        <f t="shared" si="630"/>
        <v>446.77950391644907</v>
      </c>
      <c r="Q3235" s="58">
        <f t="shared" si="631"/>
        <v>297.85300261096603</v>
      </c>
      <c r="R3235" s="66">
        <f t="shared" si="632"/>
        <v>10.979978625000001</v>
      </c>
      <c r="S3235" s="64">
        <f t="shared" si="633"/>
        <v>41.25</v>
      </c>
      <c r="T3235" s="66">
        <f t="shared" si="634"/>
        <v>679.65732862499999</v>
      </c>
      <c r="U3235" s="68">
        <f t="shared" si="635"/>
        <v>61.787029875000002</v>
      </c>
      <c r="V3235" s="68">
        <f t="shared" si="636"/>
        <v>483.97151338120102</v>
      </c>
      <c r="W3235" s="68">
        <f t="shared" si="637"/>
        <v>322.64767558746735</v>
      </c>
    </row>
    <row r="3236" spans="1:23" x14ac:dyDescent="0.25">
      <c r="A3236" s="1" t="s">
        <v>887</v>
      </c>
      <c r="B3236" s="1" t="s">
        <v>394</v>
      </c>
      <c r="C3236" s="1" t="s">
        <v>589</v>
      </c>
      <c r="D3236" s="1" t="s">
        <v>593</v>
      </c>
      <c r="E3236" s="1" t="s">
        <v>366</v>
      </c>
      <c r="F3236" s="62" t="str">
        <f t="shared" si="626"/>
        <v>64523</v>
      </c>
      <c r="G3236" s="255">
        <v>10620013</v>
      </c>
      <c r="H3236" s="1" t="s">
        <v>385</v>
      </c>
      <c r="I3236" s="61">
        <v>19</v>
      </c>
      <c r="J3236" s="61">
        <v>6.5</v>
      </c>
      <c r="K3236" s="61">
        <v>8.8000000000000007</v>
      </c>
      <c r="L3236" s="69">
        <f t="shared" si="627"/>
        <v>1.2350000000000001</v>
      </c>
      <c r="M3236" s="69">
        <f t="shared" si="628"/>
        <v>1.6720000000000002</v>
      </c>
      <c r="N3236" s="56">
        <f>INDEX(Rate_Chart!$A$1:$AK$127,MATCH(Data!J3236,Rate_Chart!$A$1:$A$127,0),MATCH(Data!K3236,Rate_Chart!$A$1:$AK$1,0))</f>
        <v>53.732250000000001</v>
      </c>
      <c r="O3236" s="57">
        <f t="shared" si="629"/>
        <v>1020.91275</v>
      </c>
      <c r="P3236" s="58">
        <f t="shared" si="630"/>
        <v>434.49258760107813</v>
      </c>
      <c r="Q3236" s="58">
        <f t="shared" si="631"/>
        <v>289.66172506738542</v>
      </c>
      <c r="R3236" s="66">
        <f t="shared" si="632"/>
        <v>17.865973125</v>
      </c>
      <c r="S3236" s="64">
        <f t="shared" si="633"/>
        <v>71.25</v>
      </c>
      <c r="T3236" s="66">
        <f t="shared" si="634"/>
        <v>1110.0287231249999</v>
      </c>
      <c r="U3236" s="68">
        <f t="shared" si="635"/>
        <v>58.422564375</v>
      </c>
      <c r="V3236" s="68">
        <f t="shared" si="636"/>
        <v>472.41965801886789</v>
      </c>
      <c r="W3236" s="68">
        <f t="shared" si="637"/>
        <v>314.94643867924526</v>
      </c>
    </row>
    <row r="3237" spans="1:23" x14ac:dyDescent="0.25">
      <c r="A3237" s="1" t="s">
        <v>887</v>
      </c>
      <c r="B3237" s="1" t="s">
        <v>395</v>
      </c>
      <c r="C3237" s="1" t="s">
        <v>589</v>
      </c>
      <c r="D3237" s="1" t="s">
        <v>593</v>
      </c>
      <c r="E3237" s="1" t="s">
        <v>366</v>
      </c>
      <c r="F3237" s="62" t="str">
        <f t="shared" si="626"/>
        <v>64523</v>
      </c>
      <c r="G3237" s="255">
        <v>10620013</v>
      </c>
      <c r="H3237" s="1" t="s">
        <v>385</v>
      </c>
      <c r="I3237" s="61">
        <v>12</v>
      </c>
      <c r="J3237" s="61">
        <v>7.2</v>
      </c>
      <c r="K3237" s="61">
        <v>8.8000000000000007</v>
      </c>
      <c r="L3237" s="69">
        <f t="shared" si="627"/>
        <v>0.8640000000000001</v>
      </c>
      <c r="M3237" s="69">
        <f t="shared" si="628"/>
        <v>1.056</v>
      </c>
      <c r="N3237" s="56">
        <f>INDEX(Rate_Chart!$A$1:$AK$127,MATCH(Data!J3237,Rate_Chart!$A$1:$A$127,0),MATCH(Data!K3237,Rate_Chart!$A$1:$AK$1,0))</f>
        <v>59.518800000000006</v>
      </c>
      <c r="O3237" s="57">
        <f t="shared" si="629"/>
        <v>714.2256000000001</v>
      </c>
      <c r="P3237" s="58">
        <f t="shared" si="630"/>
        <v>455.50102040816324</v>
      </c>
      <c r="Q3237" s="58">
        <f t="shared" si="631"/>
        <v>303.66734693877549</v>
      </c>
      <c r="R3237" s="66">
        <f t="shared" si="632"/>
        <v>12.498948000000002</v>
      </c>
      <c r="S3237" s="64">
        <f t="shared" si="633"/>
        <v>45</v>
      </c>
      <c r="T3237" s="66">
        <f t="shared" si="634"/>
        <v>771.72454800000014</v>
      </c>
      <c r="U3237" s="68">
        <f t="shared" si="635"/>
        <v>64.310379000000012</v>
      </c>
      <c r="V3237" s="68">
        <f t="shared" si="636"/>
        <v>492.17126785714288</v>
      </c>
      <c r="W3237" s="68">
        <f t="shared" si="637"/>
        <v>328.11417857142857</v>
      </c>
    </row>
    <row r="3238" spans="1:23" x14ac:dyDescent="0.25">
      <c r="A3238" s="1" t="s">
        <v>888</v>
      </c>
      <c r="B3238" s="1" t="s">
        <v>394</v>
      </c>
      <c r="C3238" s="1" t="s">
        <v>589</v>
      </c>
      <c r="D3238" s="1" t="s">
        <v>593</v>
      </c>
      <c r="E3238" s="1" t="s">
        <v>366</v>
      </c>
      <c r="F3238" s="62" t="str">
        <f t="shared" si="626"/>
        <v>64523</v>
      </c>
      <c r="G3238" s="255">
        <v>10620013</v>
      </c>
      <c r="H3238" s="1" t="s">
        <v>385</v>
      </c>
      <c r="I3238" s="61">
        <v>13</v>
      </c>
      <c r="J3238" s="61">
        <v>7.2</v>
      </c>
      <c r="K3238" s="61">
        <v>8.8000000000000007</v>
      </c>
      <c r="L3238" s="69">
        <f t="shared" si="627"/>
        <v>0.93600000000000005</v>
      </c>
      <c r="M3238" s="69">
        <f t="shared" si="628"/>
        <v>1.1440000000000001</v>
      </c>
      <c r="N3238" s="56">
        <f>INDEX(Rate_Chart!$A$1:$AK$127,MATCH(Data!J3238,Rate_Chart!$A$1:$A$127,0),MATCH(Data!K3238,Rate_Chart!$A$1:$AK$1,0))</f>
        <v>59.518800000000006</v>
      </c>
      <c r="O3238" s="57">
        <f t="shared" si="629"/>
        <v>773.74440000000004</v>
      </c>
      <c r="P3238" s="58">
        <f t="shared" si="630"/>
        <v>455.50102040816324</v>
      </c>
      <c r="Q3238" s="58">
        <f t="shared" si="631"/>
        <v>303.66734693877549</v>
      </c>
      <c r="R3238" s="66">
        <f t="shared" si="632"/>
        <v>13.540527000000003</v>
      </c>
      <c r="S3238" s="64">
        <f t="shared" si="633"/>
        <v>48.75</v>
      </c>
      <c r="T3238" s="66">
        <f t="shared" si="634"/>
        <v>836.03492700000004</v>
      </c>
      <c r="U3238" s="68">
        <f t="shared" si="635"/>
        <v>64.310378999999998</v>
      </c>
      <c r="V3238" s="68">
        <f t="shared" si="636"/>
        <v>492.17126785714277</v>
      </c>
      <c r="W3238" s="68">
        <f t="shared" si="637"/>
        <v>328.11417857142851</v>
      </c>
    </row>
    <row r="3239" spans="1:23" x14ac:dyDescent="0.25">
      <c r="A3239" s="1" t="s">
        <v>888</v>
      </c>
      <c r="B3239" s="1" t="s">
        <v>394</v>
      </c>
      <c r="C3239" s="1" t="s">
        <v>589</v>
      </c>
      <c r="D3239" s="1" t="s">
        <v>593</v>
      </c>
      <c r="E3239" s="1" t="s">
        <v>366</v>
      </c>
      <c r="F3239" s="62" t="str">
        <f t="shared" si="626"/>
        <v>64523</v>
      </c>
      <c r="G3239" s="255">
        <v>10620013</v>
      </c>
      <c r="H3239" s="1" t="s">
        <v>386</v>
      </c>
      <c r="I3239" s="61">
        <v>7</v>
      </c>
      <c r="J3239" s="61">
        <v>3.7</v>
      </c>
      <c r="K3239" s="61">
        <v>8.1</v>
      </c>
      <c r="L3239" s="69">
        <f t="shared" si="627"/>
        <v>0.25900000000000001</v>
      </c>
      <c r="M3239" s="69">
        <f t="shared" si="628"/>
        <v>0.56699999999999995</v>
      </c>
      <c r="N3239" s="56">
        <f>INDEX(Rate_Chart!$A$1:$AK$127,MATCH(Data!J3239,Rate_Chart!$A$1:$A$127,0),MATCH(Data!K3239,Rate_Chart!$A$1:$AK$1,0))</f>
        <v>37.948125900000008</v>
      </c>
      <c r="O3239" s="57">
        <f t="shared" si="629"/>
        <v>265.63688130000003</v>
      </c>
      <c r="P3239" s="58">
        <f t="shared" si="630"/>
        <v>417.01237252747262</v>
      </c>
      <c r="Q3239" s="58">
        <f t="shared" si="631"/>
        <v>278.00824835164843</v>
      </c>
      <c r="R3239" s="66">
        <f t="shared" si="632"/>
        <v>4.6486454227500005</v>
      </c>
      <c r="S3239" s="64">
        <f t="shared" si="633"/>
        <v>26.25</v>
      </c>
      <c r="T3239" s="66">
        <f t="shared" si="634"/>
        <v>296.53552672275003</v>
      </c>
      <c r="U3239" s="68">
        <f t="shared" si="635"/>
        <v>42.362218103250008</v>
      </c>
      <c r="V3239" s="68">
        <f t="shared" si="636"/>
        <v>465.51888025549459</v>
      </c>
      <c r="W3239" s="68">
        <f t="shared" si="637"/>
        <v>310.34592017032975</v>
      </c>
    </row>
    <row r="3240" spans="1:23" x14ac:dyDescent="0.25">
      <c r="A3240" s="1" t="s">
        <v>888</v>
      </c>
      <c r="B3240" s="1" t="s">
        <v>395</v>
      </c>
      <c r="C3240" s="1" t="s">
        <v>589</v>
      </c>
      <c r="D3240" s="1" t="s">
        <v>593</v>
      </c>
      <c r="E3240" s="1" t="s">
        <v>366</v>
      </c>
      <c r="F3240" s="62" t="str">
        <f t="shared" si="626"/>
        <v>64523</v>
      </c>
      <c r="G3240" s="255">
        <v>10620013</v>
      </c>
      <c r="H3240" s="1" t="s">
        <v>385</v>
      </c>
      <c r="I3240" s="61">
        <v>15</v>
      </c>
      <c r="J3240" s="61">
        <v>6.9</v>
      </c>
      <c r="K3240" s="61">
        <v>8.8000000000000007</v>
      </c>
      <c r="L3240" s="69">
        <f t="shared" si="627"/>
        <v>1.0349999999999999</v>
      </c>
      <c r="M3240" s="69">
        <f t="shared" si="628"/>
        <v>1.32</v>
      </c>
      <c r="N3240" s="56">
        <f>INDEX(Rate_Chart!$A$1:$AK$127,MATCH(Data!J3240,Rate_Chart!$A$1:$A$127,0),MATCH(Data!K3240,Rate_Chart!$A$1:$AK$1,0))</f>
        <v>57.038850000000004</v>
      </c>
      <c r="O3240" s="57">
        <f t="shared" si="629"/>
        <v>855.58275000000003</v>
      </c>
      <c r="P3240" s="58">
        <f t="shared" si="630"/>
        <v>446.77950391644907</v>
      </c>
      <c r="Q3240" s="58">
        <f t="shared" si="631"/>
        <v>297.85300261096603</v>
      </c>
      <c r="R3240" s="66">
        <f t="shared" si="632"/>
        <v>14.972698125000003</v>
      </c>
      <c r="S3240" s="64">
        <f t="shared" si="633"/>
        <v>56.25</v>
      </c>
      <c r="T3240" s="66">
        <f t="shared" si="634"/>
        <v>926.805448125</v>
      </c>
      <c r="U3240" s="68">
        <f t="shared" si="635"/>
        <v>61.787029875000002</v>
      </c>
      <c r="V3240" s="68">
        <f t="shared" si="636"/>
        <v>483.97151338120102</v>
      </c>
      <c r="W3240" s="68">
        <f t="shared" si="637"/>
        <v>322.64767558746735</v>
      </c>
    </row>
    <row r="3241" spans="1:23" x14ac:dyDescent="0.25">
      <c r="A3241" s="1" t="s">
        <v>919</v>
      </c>
      <c r="B3241" s="1" t="s">
        <v>394</v>
      </c>
      <c r="C3241" s="1" t="s">
        <v>589</v>
      </c>
      <c r="D3241" s="1" t="s">
        <v>593</v>
      </c>
      <c r="E3241" s="1" t="s">
        <v>366</v>
      </c>
      <c r="F3241" s="62" t="str">
        <f t="shared" si="626"/>
        <v>64523</v>
      </c>
      <c r="G3241" s="255">
        <v>10620013</v>
      </c>
      <c r="H3241" s="1" t="s">
        <v>385</v>
      </c>
      <c r="I3241" s="61">
        <v>13</v>
      </c>
      <c r="J3241" s="61">
        <v>8</v>
      </c>
      <c r="K3241" s="61">
        <v>9</v>
      </c>
      <c r="L3241" s="69">
        <f t="shared" si="627"/>
        <v>1.04</v>
      </c>
      <c r="M3241" s="69">
        <f t="shared" si="628"/>
        <v>1.17</v>
      </c>
      <c r="N3241" s="56">
        <f>INDEX(Rate_Chart!$A$1:$AK$127,MATCH(Data!J3241,Rate_Chart!$A$1:$A$127,0),MATCH(Data!K3241,Rate_Chart!$A$1:$AK$1,0))</f>
        <v>66.8</v>
      </c>
      <c r="O3241" s="57">
        <f t="shared" si="629"/>
        <v>868.4</v>
      </c>
      <c r="P3241" s="58">
        <f t="shared" si="630"/>
        <v>477.14285714285705</v>
      </c>
      <c r="Q3241" s="58">
        <f t="shared" si="631"/>
        <v>318.09523809523802</v>
      </c>
      <c r="R3241" s="66">
        <f t="shared" si="632"/>
        <v>15.197000000000001</v>
      </c>
      <c r="S3241" s="64">
        <f t="shared" si="633"/>
        <v>48.75</v>
      </c>
      <c r="T3241" s="66">
        <f t="shared" si="634"/>
        <v>932.34699999999998</v>
      </c>
      <c r="U3241" s="68">
        <f t="shared" si="635"/>
        <v>71.718999999999994</v>
      </c>
      <c r="V3241" s="68">
        <f t="shared" si="636"/>
        <v>512.27857142857135</v>
      </c>
      <c r="W3241" s="68">
        <f t="shared" si="637"/>
        <v>341.51904761904757</v>
      </c>
    </row>
    <row r="3242" spans="1:23" x14ac:dyDescent="0.25">
      <c r="A3242" s="1" t="s">
        <v>919</v>
      </c>
      <c r="B3242" s="1" t="s">
        <v>394</v>
      </c>
      <c r="C3242" s="1" t="s">
        <v>589</v>
      </c>
      <c r="D3242" s="1" t="s">
        <v>593</v>
      </c>
      <c r="E3242" s="1" t="s">
        <v>366</v>
      </c>
      <c r="F3242" s="62" t="str">
        <f t="shared" si="626"/>
        <v>64523</v>
      </c>
      <c r="G3242" s="255">
        <v>10620013</v>
      </c>
      <c r="H3242" s="1" t="s">
        <v>386</v>
      </c>
      <c r="I3242" s="61">
        <v>5</v>
      </c>
      <c r="J3242" s="61">
        <v>4</v>
      </c>
      <c r="K3242" s="61">
        <v>8.1</v>
      </c>
      <c r="L3242" s="69">
        <f t="shared" si="627"/>
        <v>0.2</v>
      </c>
      <c r="M3242" s="69">
        <f t="shared" si="628"/>
        <v>0.40500000000000003</v>
      </c>
      <c r="N3242" s="56">
        <f>INDEX(Rate_Chart!$A$1:$AK$127,MATCH(Data!J3242,Rate_Chart!$A$1:$A$127,0),MATCH(Data!K3242,Rate_Chart!$A$1:$AK$1,0))</f>
        <v>39.199125899999999</v>
      </c>
      <c r="O3242" s="57">
        <f t="shared" si="629"/>
        <v>195.99562950000001</v>
      </c>
      <c r="P3242" s="58">
        <f t="shared" si="630"/>
        <v>417.01197765957443</v>
      </c>
      <c r="Q3242" s="58">
        <f t="shared" si="631"/>
        <v>278.00798510638293</v>
      </c>
      <c r="R3242" s="66">
        <f t="shared" si="632"/>
        <v>3.4299235162500006</v>
      </c>
      <c r="S3242" s="64">
        <f t="shared" si="633"/>
        <v>18.75</v>
      </c>
      <c r="T3242" s="66">
        <f t="shared" si="634"/>
        <v>218.17555301625001</v>
      </c>
      <c r="U3242" s="68">
        <f t="shared" si="635"/>
        <v>43.635110603249998</v>
      </c>
      <c r="V3242" s="68">
        <f t="shared" si="636"/>
        <v>464.20330428989359</v>
      </c>
      <c r="W3242" s="68">
        <f t="shared" si="637"/>
        <v>309.46886952659571</v>
      </c>
    </row>
    <row r="3243" spans="1:23" x14ac:dyDescent="0.25">
      <c r="A3243" s="1" t="s">
        <v>919</v>
      </c>
      <c r="B3243" s="1" t="s">
        <v>395</v>
      </c>
      <c r="C3243" s="1" t="s">
        <v>589</v>
      </c>
      <c r="D3243" s="1" t="s">
        <v>593</v>
      </c>
      <c r="E3243" s="1" t="s">
        <v>366</v>
      </c>
      <c r="F3243" s="62" t="str">
        <f t="shared" si="626"/>
        <v>64523</v>
      </c>
      <c r="G3243" s="255">
        <v>10620013</v>
      </c>
      <c r="H3243" s="1" t="s">
        <v>385</v>
      </c>
      <c r="I3243" s="61">
        <v>6</v>
      </c>
      <c r="J3243" s="61">
        <v>6.6</v>
      </c>
      <c r="K3243" s="61">
        <v>8.8000000000000007</v>
      </c>
      <c r="L3243" s="69">
        <f t="shared" si="627"/>
        <v>0.39599999999999996</v>
      </c>
      <c r="M3243" s="69">
        <f t="shared" si="628"/>
        <v>0.52800000000000002</v>
      </c>
      <c r="N3243" s="56">
        <f>INDEX(Rate_Chart!$A$1:$AK$127,MATCH(Data!J3243,Rate_Chart!$A$1:$A$127,0),MATCH(Data!K3243,Rate_Chart!$A$1:$AK$1,0))</f>
        <v>54.558900000000001</v>
      </c>
      <c r="O3243" s="57">
        <f t="shared" si="629"/>
        <v>327.35340000000002</v>
      </c>
      <c r="P3243" s="58">
        <f t="shared" si="630"/>
        <v>437.63823529411764</v>
      </c>
      <c r="Q3243" s="58">
        <f t="shared" si="631"/>
        <v>291.75882352941176</v>
      </c>
      <c r="R3243" s="66">
        <f t="shared" si="632"/>
        <v>5.7286845000000008</v>
      </c>
      <c r="S3243" s="64">
        <f t="shared" si="633"/>
        <v>22.5</v>
      </c>
      <c r="T3243" s="66">
        <f t="shared" si="634"/>
        <v>355.58208450000001</v>
      </c>
      <c r="U3243" s="68">
        <f t="shared" si="635"/>
        <v>59.263680749999999</v>
      </c>
      <c r="V3243" s="68">
        <f t="shared" si="636"/>
        <v>475.37711831550797</v>
      </c>
      <c r="W3243" s="68">
        <f t="shared" si="637"/>
        <v>316.91807887700531</v>
      </c>
    </row>
    <row r="3244" spans="1:23" x14ac:dyDescent="0.25">
      <c r="A3244" s="1" t="s">
        <v>920</v>
      </c>
      <c r="B3244" s="1" t="s">
        <v>394</v>
      </c>
      <c r="C3244" s="1" t="s">
        <v>589</v>
      </c>
      <c r="D3244" s="1" t="s">
        <v>593</v>
      </c>
      <c r="E3244" s="1" t="s">
        <v>366</v>
      </c>
      <c r="F3244" s="62" t="str">
        <f t="shared" si="626"/>
        <v>64523</v>
      </c>
      <c r="G3244" s="255">
        <v>10620013</v>
      </c>
      <c r="H3244" s="1" t="s">
        <v>385</v>
      </c>
      <c r="I3244" s="61">
        <v>17</v>
      </c>
      <c r="J3244" s="61">
        <v>7.3</v>
      </c>
      <c r="K3244" s="61">
        <v>8.8000000000000007</v>
      </c>
      <c r="L3244" s="69">
        <f t="shared" si="627"/>
        <v>1.2409999999999999</v>
      </c>
      <c r="M3244" s="69">
        <f t="shared" si="628"/>
        <v>1.4960000000000002</v>
      </c>
      <c r="N3244" s="56">
        <f>INDEX(Rate_Chart!$A$1:$AK$127,MATCH(Data!J3244,Rate_Chart!$A$1:$A$127,0),MATCH(Data!K3244,Rate_Chart!$A$1:$AK$1,0))</f>
        <v>60.34545</v>
      </c>
      <c r="O3244" s="57">
        <f t="shared" si="629"/>
        <v>1025.87265</v>
      </c>
      <c r="P3244" s="58">
        <f t="shared" si="630"/>
        <v>458.31987341772157</v>
      </c>
      <c r="Q3244" s="58">
        <f t="shared" si="631"/>
        <v>305.54658227848103</v>
      </c>
      <c r="R3244" s="66">
        <f t="shared" si="632"/>
        <v>17.952771375000001</v>
      </c>
      <c r="S3244" s="64">
        <f t="shared" si="633"/>
        <v>63.75</v>
      </c>
      <c r="T3244" s="66">
        <f t="shared" si="634"/>
        <v>1107.5754213750001</v>
      </c>
      <c r="U3244" s="68">
        <f t="shared" si="635"/>
        <v>65.15149537500001</v>
      </c>
      <c r="V3244" s="68">
        <f t="shared" si="636"/>
        <v>494.8214838607596</v>
      </c>
      <c r="W3244" s="68">
        <f t="shared" si="637"/>
        <v>329.88098924050638</v>
      </c>
    </row>
    <row r="3245" spans="1:23" x14ac:dyDescent="0.25">
      <c r="A3245" s="1" t="s">
        <v>920</v>
      </c>
      <c r="B3245" s="1" t="s">
        <v>394</v>
      </c>
      <c r="C3245" s="1" t="s">
        <v>589</v>
      </c>
      <c r="D3245" s="1" t="s">
        <v>593</v>
      </c>
      <c r="E3245" s="1" t="s">
        <v>366</v>
      </c>
      <c r="F3245" s="62" t="str">
        <f t="shared" si="626"/>
        <v>64523</v>
      </c>
      <c r="G3245" s="255">
        <v>10620013</v>
      </c>
      <c r="H3245" s="1" t="s">
        <v>386</v>
      </c>
      <c r="I3245" s="61">
        <v>5</v>
      </c>
      <c r="J3245" s="61">
        <v>3.5</v>
      </c>
      <c r="K3245" s="61">
        <v>8.1</v>
      </c>
      <c r="L3245" s="69">
        <f t="shared" si="627"/>
        <v>0.17499999999999999</v>
      </c>
      <c r="M3245" s="69">
        <f t="shared" si="628"/>
        <v>0.40500000000000003</v>
      </c>
      <c r="N3245" s="56">
        <f>INDEX(Rate_Chart!$A$1:$AK$127,MATCH(Data!J3245,Rate_Chart!$A$1:$A$127,0),MATCH(Data!K3245,Rate_Chart!$A$1:$AK$1,0))</f>
        <v>37.114125900000005</v>
      </c>
      <c r="O3245" s="57">
        <f t="shared" si="629"/>
        <v>185.57062950000002</v>
      </c>
      <c r="P3245" s="58">
        <f t="shared" si="630"/>
        <v>417.01265056179784</v>
      </c>
      <c r="Q3245" s="58">
        <f t="shared" si="631"/>
        <v>278.00843370786521</v>
      </c>
      <c r="R3245" s="66">
        <f t="shared" si="632"/>
        <v>3.2474860162500008</v>
      </c>
      <c r="S3245" s="64">
        <f t="shared" si="633"/>
        <v>18.75</v>
      </c>
      <c r="T3245" s="66">
        <f t="shared" si="634"/>
        <v>207.56811551625003</v>
      </c>
      <c r="U3245" s="68">
        <f t="shared" si="635"/>
        <v>41.513623103250005</v>
      </c>
      <c r="V3245" s="68">
        <f t="shared" si="636"/>
        <v>466.44520340730344</v>
      </c>
      <c r="W3245" s="68">
        <f t="shared" si="637"/>
        <v>310.96346893820231</v>
      </c>
    </row>
    <row r="3246" spans="1:23" x14ac:dyDescent="0.25">
      <c r="A3246" s="1" t="s">
        <v>920</v>
      </c>
      <c r="B3246" s="1" t="s">
        <v>395</v>
      </c>
      <c r="C3246" s="1" t="s">
        <v>589</v>
      </c>
      <c r="D3246" s="1" t="s">
        <v>593</v>
      </c>
      <c r="E3246" s="1" t="s">
        <v>366</v>
      </c>
      <c r="F3246" s="62" t="str">
        <f t="shared" si="626"/>
        <v>64523</v>
      </c>
      <c r="G3246" s="255">
        <v>10620013</v>
      </c>
      <c r="H3246" s="1" t="s">
        <v>385</v>
      </c>
      <c r="I3246" s="61">
        <v>8</v>
      </c>
      <c r="J3246" s="61">
        <v>8.1999999999999993</v>
      </c>
      <c r="K3246" s="61">
        <v>8.8000000000000007</v>
      </c>
      <c r="L3246" s="69">
        <f t="shared" si="627"/>
        <v>0.65599999999999992</v>
      </c>
      <c r="M3246" s="69">
        <f t="shared" si="628"/>
        <v>0.70400000000000007</v>
      </c>
      <c r="N3246" s="56">
        <f>INDEX(Rate_Chart!$A$1:$AK$127,MATCH(Data!J3246,Rate_Chart!$A$1:$A$127,0),MATCH(Data!K3246,Rate_Chart!$A$1:$AK$1,0))</f>
        <v>67.785299999999978</v>
      </c>
      <c r="O3246" s="57">
        <f t="shared" si="629"/>
        <v>542.28239999999983</v>
      </c>
      <c r="P3246" s="58">
        <f t="shared" si="630"/>
        <v>481.88601895734581</v>
      </c>
      <c r="Q3246" s="58">
        <f t="shared" si="631"/>
        <v>321.25734597156389</v>
      </c>
      <c r="R3246" s="66">
        <f t="shared" si="632"/>
        <v>9.4899419999999974</v>
      </c>
      <c r="S3246" s="64">
        <f t="shared" si="633"/>
        <v>30</v>
      </c>
      <c r="T3246" s="66">
        <f t="shared" si="634"/>
        <v>581.77234199999987</v>
      </c>
      <c r="U3246" s="68">
        <f t="shared" si="635"/>
        <v>72.721542749999983</v>
      </c>
      <c r="V3246" s="68">
        <f t="shared" si="636"/>
        <v>516.97779206161124</v>
      </c>
      <c r="W3246" s="68">
        <f t="shared" si="637"/>
        <v>344.65186137440747</v>
      </c>
    </row>
    <row r="3247" spans="1:23" x14ac:dyDescent="0.25">
      <c r="A3247" s="1" t="s">
        <v>922</v>
      </c>
      <c r="B3247" s="1" t="s">
        <v>394</v>
      </c>
      <c r="C3247" s="1" t="s">
        <v>589</v>
      </c>
      <c r="D3247" s="1" t="s">
        <v>593</v>
      </c>
      <c r="E3247" s="1" t="s">
        <v>366</v>
      </c>
      <c r="F3247" s="62" t="str">
        <f t="shared" si="626"/>
        <v>64523</v>
      </c>
      <c r="G3247" s="255">
        <v>10620013</v>
      </c>
      <c r="H3247" s="1" t="s">
        <v>385</v>
      </c>
      <c r="I3247" s="61">
        <v>16</v>
      </c>
      <c r="J3247" s="61">
        <v>7.2</v>
      </c>
      <c r="K3247" s="61">
        <v>8.8000000000000007</v>
      </c>
      <c r="L3247" s="69">
        <f t="shared" si="627"/>
        <v>1.1520000000000001</v>
      </c>
      <c r="M3247" s="69">
        <f t="shared" si="628"/>
        <v>1.4080000000000001</v>
      </c>
      <c r="N3247" s="56">
        <f>INDEX(Rate_Chart!$A$1:$AK$127,MATCH(Data!J3247,Rate_Chart!$A$1:$A$127,0),MATCH(Data!K3247,Rate_Chart!$A$1:$AK$1,0))</f>
        <v>59.518800000000006</v>
      </c>
      <c r="O3247" s="57">
        <f t="shared" si="629"/>
        <v>952.30080000000009</v>
      </c>
      <c r="P3247" s="58">
        <f t="shared" si="630"/>
        <v>455.50102040816324</v>
      </c>
      <c r="Q3247" s="58">
        <f t="shared" si="631"/>
        <v>303.66734693877549</v>
      </c>
      <c r="R3247" s="66">
        <f t="shared" si="632"/>
        <v>16.665264000000004</v>
      </c>
      <c r="S3247" s="64">
        <f t="shared" si="633"/>
        <v>60</v>
      </c>
      <c r="T3247" s="66">
        <f t="shared" si="634"/>
        <v>1028.9660640000002</v>
      </c>
      <c r="U3247" s="68">
        <f t="shared" si="635"/>
        <v>64.310379000000012</v>
      </c>
      <c r="V3247" s="68">
        <f t="shared" si="636"/>
        <v>492.17126785714288</v>
      </c>
      <c r="W3247" s="68">
        <f t="shared" si="637"/>
        <v>328.11417857142857</v>
      </c>
    </row>
    <row r="3248" spans="1:23" x14ac:dyDescent="0.25">
      <c r="A3248" s="1" t="s">
        <v>922</v>
      </c>
      <c r="B3248" s="1" t="s">
        <v>394</v>
      </c>
      <c r="C3248" s="1" t="s">
        <v>589</v>
      </c>
      <c r="D3248" s="1" t="s">
        <v>593</v>
      </c>
      <c r="E3248" s="1" t="s">
        <v>366</v>
      </c>
      <c r="F3248" s="62" t="str">
        <f t="shared" si="626"/>
        <v>64523</v>
      </c>
      <c r="G3248" s="255">
        <v>10620013</v>
      </c>
      <c r="H3248" s="1" t="s">
        <v>386</v>
      </c>
      <c r="I3248" s="61">
        <v>4</v>
      </c>
      <c r="J3248" s="61">
        <v>3.3</v>
      </c>
      <c r="K3248" s="61">
        <v>8.3000000000000007</v>
      </c>
      <c r="L3248" s="69">
        <f t="shared" si="627"/>
        <v>0.13200000000000001</v>
      </c>
      <c r="M3248" s="69">
        <f t="shared" si="628"/>
        <v>0.33200000000000002</v>
      </c>
      <c r="N3248" s="56">
        <f>INDEX(Rate_Chart!$A$1:$AK$127,MATCH(Data!J3248,Rate_Chart!$A$1:$A$127,0),MATCH(Data!K3248,Rate_Chart!$A$1:$AK$1,0))</f>
        <v>36.836153700000004</v>
      </c>
      <c r="O3248" s="57">
        <f t="shared" si="629"/>
        <v>147.34461480000002</v>
      </c>
      <c r="P3248" s="58">
        <f t="shared" si="630"/>
        <v>417.01306075471695</v>
      </c>
      <c r="Q3248" s="58">
        <f t="shared" si="631"/>
        <v>278.00870716981132</v>
      </c>
      <c r="R3248" s="66">
        <f t="shared" si="632"/>
        <v>2.5785307590000004</v>
      </c>
      <c r="S3248" s="64">
        <f t="shared" si="633"/>
        <v>15</v>
      </c>
      <c r="T3248" s="66">
        <f t="shared" si="634"/>
        <v>164.92314555900001</v>
      </c>
      <c r="U3248" s="68">
        <f t="shared" si="635"/>
        <v>41.230786389750001</v>
      </c>
      <c r="V3248" s="68">
        <f t="shared" si="636"/>
        <v>466.76361950660373</v>
      </c>
      <c r="W3248" s="68">
        <f t="shared" si="637"/>
        <v>311.1757463377358</v>
      </c>
    </row>
    <row r="3249" spans="1:23" x14ac:dyDescent="0.25">
      <c r="A3249" s="1" t="s">
        <v>922</v>
      </c>
      <c r="B3249" s="1" t="s">
        <v>395</v>
      </c>
      <c r="C3249" s="1" t="s">
        <v>589</v>
      </c>
      <c r="D3249" s="1" t="s">
        <v>593</v>
      </c>
      <c r="E3249" s="1" t="s">
        <v>366</v>
      </c>
      <c r="F3249" s="62" t="str">
        <f t="shared" si="626"/>
        <v>64523</v>
      </c>
      <c r="G3249" s="255">
        <v>10620013</v>
      </c>
      <c r="H3249" s="1" t="s">
        <v>385</v>
      </c>
      <c r="I3249" s="61">
        <v>12</v>
      </c>
      <c r="J3249" s="61">
        <v>6.9</v>
      </c>
      <c r="K3249" s="61">
        <v>8.6999999999999993</v>
      </c>
      <c r="L3249" s="69">
        <f t="shared" si="627"/>
        <v>0.82800000000000007</v>
      </c>
      <c r="M3249" s="69">
        <f t="shared" si="628"/>
        <v>1.0439999999999998</v>
      </c>
      <c r="N3249" s="56">
        <f>INDEX(Rate_Chart!$A$1:$AK$127,MATCH(Data!J3249,Rate_Chart!$A$1:$A$127,0),MATCH(Data!K3249,Rate_Chart!$A$1:$AK$1,0))</f>
        <v>56.462699999999998</v>
      </c>
      <c r="O3249" s="57">
        <f t="shared" si="629"/>
        <v>677.55240000000003</v>
      </c>
      <c r="P3249" s="58">
        <f t="shared" si="630"/>
        <v>444.58818897637792</v>
      </c>
      <c r="Q3249" s="58">
        <f t="shared" si="631"/>
        <v>296.39212598425195</v>
      </c>
      <c r="R3249" s="66">
        <f t="shared" si="632"/>
        <v>11.857167000000002</v>
      </c>
      <c r="S3249" s="64">
        <f t="shared" si="633"/>
        <v>45</v>
      </c>
      <c r="T3249" s="66">
        <f t="shared" si="634"/>
        <v>734.40956700000004</v>
      </c>
      <c r="U3249" s="68">
        <f t="shared" si="635"/>
        <v>61.200797250000001</v>
      </c>
      <c r="V3249" s="68">
        <f t="shared" si="636"/>
        <v>481.89604133858268</v>
      </c>
      <c r="W3249" s="68">
        <f t="shared" si="637"/>
        <v>321.26402755905514</v>
      </c>
    </row>
    <row r="3250" spans="1:23" x14ac:dyDescent="0.25">
      <c r="A3250" s="1" t="s">
        <v>923</v>
      </c>
      <c r="B3250" s="1" t="s">
        <v>394</v>
      </c>
      <c r="C3250" s="1" t="s">
        <v>589</v>
      </c>
      <c r="D3250" s="1" t="s">
        <v>593</v>
      </c>
      <c r="E3250" s="1" t="s">
        <v>366</v>
      </c>
      <c r="F3250" s="62" t="str">
        <f t="shared" si="626"/>
        <v>64523</v>
      </c>
      <c r="G3250" s="255">
        <v>10620013</v>
      </c>
      <c r="H3250" s="1" t="s">
        <v>385</v>
      </c>
      <c r="I3250" s="61">
        <v>8</v>
      </c>
      <c r="J3250" s="61">
        <v>8</v>
      </c>
      <c r="K3250" s="61">
        <v>9</v>
      </c>
      <c r="L3250" s="69">
        <f t="shared" si="627"/>
        <v>0.64</v>
      </c>
      <c r="M3250" s="69">
        <f t="shared" si="628"/>
        <v>0.72</v>
      </c>
      <c r="N3250" s="56">
        <f>INDEX(Rate_Chart!$A$1:$AK$127,MATCH(Data!J3250,Rate_Chart!$A$1:$A$127,0),MATCH(Data!K3250,Rate_Chart!$A$1:$AK$1,0))</f>
        <v>66.8</v>
      </c>
      <c r="O3250" s="57">
        <f t="shared" si="629"/>
        <v>534.4</v>
      </c>
      <c r="P3250" s="58">
        <f t="shared" si="630"/>
        <v>477.14285714285705</v>
      </c>
      <c r="Q3250" s="58">
        <f t="shared" si="631"/>
        <v>318.09523809523802</v>
      </c>
      <c r="R3250" s="66">
        <f t="shared" si="632"/>
        <v>9.3520000000000003</v>
      </c>
      <c r="S3250" s="64">
        <f t="shared" si="633"/>
        <v>30</v>
      </c>
      <c r="T3250" s="66">
        <f t="shared" si="634"/>
        <v>573.75199999999995</v>
      </c>
      <c r="U3250" s="68">
        <f t="shared" si="635"/>
        <v>71.718999999999994</v>
      </c>
      <c r="V3250" s="68">
        <f t="shared" si="636"/>
        <v>512.27857142857135</v>
      </c>
      <c r="W3250" s="68">
        <f t="shared" si="637"/>
        <v>341.51904761904757</v>
      </c>
    </row>
    <row r="3251" spans="1:23" x14ac:dyDescent="0.25">
      <c r="A3251" s="1" t="s">
        <v>923</v>
      </c>
      <c r="B3251" s="1" t="s">
        <v>394</v>
      </c>
      <c r="C3251" s="1" t="s">
        <v>589</v>
      </c>
      <c r="D3251" s="1" t="s">
        <v>593</v>
      </c>
      <c r="E3251" s="1" t="s">
        <v>366</v>
      </c>
      <c r="F3251" s="62" t="str">
        <f t="shared" si="626"/>
        <v>64523</v>
      </c>
      <c r="G3251" s="255">
        <v>10620013</v>
      </c>
      <c r="H3251" s="1" t="s">
        <v>386</v>
      </c>
      <c r="I3251" s="61">
        <v>3</v>
      </c>
      <c r="J3251" s="61">
        <v>3.2</v>
      </c>
      <c r="K3251" s="61">
        <v>8.1999999999999993</v>
      </c>
      <c r="L3251" s="69">
        <f t="shared" si="627"/>
        <v>9.6000000000000016E-2</v>
      </c>
      <c r="M3251" s="69">
        <f t="shared" si="628"/>
        <v>0.24599999999999997</v>
      </c>
      <c r="N3251" s="56">
        <f>INDEX(Rate_Chart!$A$1:$AK$127,MATCH(Data!J3251,Rate_Chart!$A$1:$A$127,0),MATCH(Data!K3251,Rate_Chart!$A$1:$AK$1,0))</f>
        <v>36.141139799999998</v>
      </c>
      <c r="O3251" s="57">
        <f t="shared" si="629"/>
        <v>108.4234194</v>
      </c>
      <c r="P3251" s="58">
        <f t="shared" si="630"/>
        <v>417.0131515384615</v>
      </c>
      <c r="Q3251" s="58">
        <f t="shared" si="631"/>
        <v>278.00876769230769</v>
      </c>
      <c r="R3251" s="66">
        <f t="shared" si="632"/>
        <v>1.8974098395000001</v>
      </c>
      <c r="S3251" s="64">
        <f t="shared" si="633"/>
        <v>11.25</v>
      </c>
      <c r="T3251" s="66">
        <f t="shared" si="634"/>
        <v>121.5708292395</v>
      </c>
      <c r="U3251" s="68">
        <f t="shared" si="635"/>
        <v>40.5236097465</v>
      </c>
      <c r="V3251" s="68">
        <f t="shared" si="636"/>
        <v>467.58011245961535</v>
      </c>
      <c r="W3251" s="68">
        <f t="shared" si="637"/>
        <v>311.72007497307692</v>
      </c>
    </row>
    <row r="3252" spans="1:23" x14ac:dyDescent="0.25">
      <c r="A3252" s="1" t="s">
        <v>923</v>
      </c>
      <c r="B3252" s="1" t="s">
        <v>395</v>
      </c>
      <c r="C3252" s="1" t="s">
        <v>589</v>
      </c>
      <c r="D3252" s="1" t="s">
        <v>593</v>
      </c>
      <c r="E3252" s="1" t="s">
        <v>366</v>
      </c>
      <c r="F3252" s="62" t="str">
        <f t="shared" si="626"/>
        <v>64523</v>
      </c>
      <c r="G3252" s="255">
        <v>10620013</v>
      </c>
      <c r="H3252" s="1" t="s">
        <v>385</v>
      </c>
      <c r="I3252" s="61">
        <v>10</v>
      </c>
      <c r="J3252" s="61">
        <v>7.8</v>
      </c>
      <c r="K3252" s="61">
        <v>8.8000000000000007</v>
      </c>
      <c r="L3252" s="69">
        <f t="shared" si="627"/>
        <v>0.78</v>
      </c>
      <c r="M3252" s="69">
        <f t="shared" si="628"/>
        <v>0.88</v>
      </c>
      <c r="N3252" s="56">
        <f>INDEX(Rate_Chart!$A$1:$AK$127,MATCH(Data!J3252,Rate_Chart!$A$1:$A$127,0),MATCH(Data!K3252,Rate_Chart!$A$1:$AK$1,0))</f>
        <v>64.478699999999989</v>
      </c>
      <c r="O3252" s="57">
        <f t="shared" si="629"/>
        <v>644.78699999999992</v>
      </c>
      <c r="P3252" s="58">
        <f t="shared" si="630"/>
        <v>471.7953658536585</v>
      </c>
      <c r="Q3252" s="58">
        <f t="shared" si="631"/>
        <v>314.530243902439</v>
      </c>
      <c r="R3252" s="66">
        <f t="shared" si="632"/>
        <v>11.2837725</v>
      </c>
      <c r="S3252" s="64">
        <f t="shared" si="633"/>
        <v>37.5</v>
      </c>
      <c r="T3252" s="66">
        <f t="shared" si="634"/>
        <v>693.57077249999998</v>
      </c>
      <c r="U3252" s="68">
        <f t="shared" si="635"/>
        <v>69.357077250000003</v>
      </c>
      <c r="V3252" s="68">
        <f t="shared" si="636"/>
        <v>507.49080914634152</v>
      </c>
      <c r="W3252" s="68">
        <f t="shared" si="637"/>
        <v>338.32720609756103</v>
      </c>
    </row>
    <row r="3253" spans="1:23" x14ac:dyDescent="0.25">
      <c r="A3253" s="1" t="s">
        <v>923</v>
      </c>
      <c r="B3253" s="1" t="s">
        <v>395</v>
      </c>
      <c r="C3253" s="1" t="s">
        <v>589</v>
      </c>
      <c r="D3253" s="1" t="s">
        <v>593</v>
      </c>
      <c r="E3253" s="1" t="s">
        <v>366</v>
      </c>
      <c r="F3253" s="62" t="str">
        <f t="shared" si="626"/>
        <v>64523</v>
      </c>
      <c r="G3253" s="255">
        <v>10620013</v>
      </c>
      <c r="H3253" s="1" t="s">
        <v>386</v>
      </c>
      <c r="I3253" s="61">
        <v>6</v>
      </c>
      <c r="J3253" s="61">
        <v>4</v>
      </c>
      <c r="K3253" s="61">
        <v>8.1999999999999993</v>
      </c>
      <c r="L3253" s="69">
        <f t="shared" si="627"/>
        <v>0.24</v>
      </c>
      <c r="M3253" s="69">
        <f t="shared" si="628"/>
        <v>0.49199999999999994</v>
      </c>
      <c r="N3253" s="56">
        <f>INDEX(Rate_Chart!$A$1:$AK$127,MATCH(Data!J3253,Rate_Chart!$A$1:$A$127,0),MATCH(Data!K3253,Rate_Chart!$A$1:$AK$1,0))</f>
        <v>39.477139800000003</v>
      </c>
      <c r="O3253" s="57">
        <f t="shared" si="629"/>
        <v>236.86283880000002</v>
      </c>
      <c r="P3253" s="58">
        <f t="shared" si="630"/>
        <v>417.0120401408451</v>
      </c>
      <c r="Q3253" s="58">
        <f t="shared" si="631"/>
        <v>278.00802676056338</v>
      </c>
      <c r="R3253" s="66">
        <f t="shared" si="632"/>
        <v>4.1450996790000003</v>
      </c>
      <c r="S3253" s="64">
        <f t="shared" si="633"/>
        <v>22.5</v>
      </c>
      <c r="T3253" s="66">
        <f t="shared" si="634"/>
        <v>263.50793847900002</v>
      </c>
      <c r="U3253" s="68">
        <f t="shared" si="635"/>
        <v>43.917989746500005</v>
      </c>
      <c r="V3253" s="68">
        <f t="shared" si="636"/>
        <v>463.92242689964797</v>
      </c>
      <c r="W3253" s="68">
        <f t="shared" si="637"/>
        <v>309.28161793309863</v>
      </c>
    </row>
    <row r="3254" spans="1:23" x14ac:dyDescent="0.25">
      <c r="A3254" s="1" t="s">
        <v>924</v>
      </c>
      <c r="B3254" s="1" t="s">
        <v>394</v>
      </c>
      <c r="C3254" s="1" t="s">
        <v>589</v>
      </c>
      <c r="D3254" s="1" t="s">
        <v>593</v>
      </c>
      <c r="E3254" s="1" t="s">
        <v>366</v>
      </c>
      <c r="F3254" s="62" t="str">
        <f t="shared" si="626"/>
        <v>64523</v>
      </c>
      <c r="G3254" s="255">
        <v>10620013</v>
      </c>
      <c r="H3254" s="1" t="s">
        <v>385</v>
      </c>
      <c r="I3254" s="61">
        <v>13</v>
      </c>
      <c r="J3254" s="61">
        <v>8</v>
      </c>
      <c r="K3254" s="61">
        <v>9</v>
      </c>
      <c r="L3254" s="69">
        <f t="shared" si="627"/>
        <v>1.04</v>
      </c>
      <c r="M3254" s="69">
        <f t="shared" si="628"/>
        <v>1.17</v>
      </c>
      <c r="N3254" s="56">
        <f>INDEX(Rate_Chart!$A$1:$AK$127,MATCH(Data!J3254,Rate_Chart!$A$1:$A$127,0),MATCH(Data!K3254,Rate_Chart!$A$1:$AK$1,0))</f>
        <v>66.8</v>
      </c>
      <c r="O3254" s="57">
        <f t="shared" si="629"/>
        <v>868.4</v>
      </c>
      <c r="P3254" s="58">
        <f t="shared" si="630"/>
        <v>477.14285714285705</v>
      </c>
      <c r="Q3254" s="58">
        <f t="shared" si="631"/>
        <v>318.09523809523802</v>
      </c>
      <c r="R3254" s="66">
        <f t="shared" si="632"/>
        <v>15.197000000000001</v>
      </c>
      <c r="S3254" s="64">
        <f t="shared" si="633"/>
        <v>48.75</v>
      </c>
      <c r="T3254" s="66">
        <f t="shared" si="634"/>
        <v>932.34699999999998</v>
      </c>
      <c r="U3254" s="68">
        <f t="shared" si="635"/>
        <v>71.718999999999994</v>
      </c>
      <c r="V3254" s="68">
        <f t="shared" si="636"/>
        <v>512.27857142857135</v>
      </c>
      <c r="W3254" s="68">
        <f t="shared" si="637"/>
        <v>341.51904761904757</v>
      </c>
    </row>
    <row r="3255" spans="1:23" x14ac:dyDescent="0.25">
      <c r="A3255" s="1" t="s">
        <v>924</v>
      </c>
      <c r="B3255" s="1" t="s">
        <v>394</v>
      </c>
      <c r="C3255" s="1" t="s">
        <v>589</v>
      </c>
      <c r="D3255" s="1" t="s">
        <v>593</v>
      </c>
      <c r="E3255" s="1" t="s">
        <v>366</v>
      </c>
      <c r="F3255" s="62" t="str">
        <f t="shared" si="626"/>
        <v>64523</v>
      </c>
      <c r="G3255" s="255">
        <v>10620013</v>
      </c>
      <c r="H3255" s="1" t="s">
        <v>386</v>
      </c>
      <c r="I3255" s="61">
        <v>5</v>
      </c>
      <c r="J3255" s="61">
        <v>3.9</v>
      </c>
      <c r="K3255" s="61">
        <v>8.1</v>
      </c>
      <c r="L3255" s="69">
        <f t="shared" si="627"/>
        <v>0.19500000000000001</v>
      </c>
      <c r="M3255" s="69">
        <f t="shared" si="628"/>
        <v>0.40500000000000003</v>
      </c>
      <c r="N3255" s="56">
        <f>INDEX(Rate_Chart!$A$1:$AK$127,MATCH(Data!J3255,Rate_Chart!$A$1:$A$127,0),MATCH(Data!K3255,Rate_Chart!$A$1:$AK$1,0))</f>
        <v>38.782125900000004</v>
      </c>
      <c r="O3255" s="57">
        <f t="shared" si="629"/>
        <v>193.91062950000003</v>
      </c>
      <c r="P3255" s="58">
        <f t="shared" si="630"/>
        <v>417.01210645161296</v>
      </c>
      <c r="Q3255" s="58">
        <f t="shared" si="631"/>
        <v>278.00807096774196</v>
      </c>
      <c r="R3255" s="66">
        <f t="shared" si="632"/>
        <v>3.3934360162500008</v>
      </c>
      <c r="S3255" s="64">
        <f t="shared" si="633"/>
        <v>18.75</v>
      </c>
      <c r="T3255" s="66">
        <f t="shared" si="634"/>
        <v>216.05406551625003</v>
      </c>
      <c r="U3255" s="68">
        <f t="shared" si="635"/>
        <v>43.210813103250004</v>
      </c>
      <c r="V3255" s="68">
        <f t="shared" si="636"/>
        <v>464.63239895967746</v>
      </c>
      <c r="W3255" s="68">
        <f t="shared" si="637"/>
        <v>309.75493263978495</v>
      </c>
    </row>
    <row r="3256" spans="1:23" x14ac:dyDescent="0.25">
      <c r="A3256" s="1" t="s">
        <v>924</v>
      </c>
      <c r="B3256" s="1" t="s">
        <v>395</v>
      </c>
      <c r="C3256" s="1" t="s">
        <v>589</v>
      </c>
      <c r="D3256" s="1" t="s">
        <v>593</v>
      </c>
      <c r="E3256" s="1" t="s">
        <v>366</v>
      </c>
      <c r="F3256" s="62" t="str">
        <f t="shared" si="626"/>
        <v>64523</v>
      </c>
      <c r="G3256" s="255">
        <v>10620013</v>
      </c>
      <c r="H3256" s="1" t="s">
        <v>385</v>
      </c>
      <c r="I3256" s="61">
        <v>10</v>
      </c>
      <c r="J3256" s="61">
        <v>7.5</v>
      </c>
      <c r="K3256" s="61">
        <v>8.8000000000000007</v>
      </c>
      <c r="L3256" s="69">
        <f t="shared" si="627"/>
        <v>0.75</v>
      </c>
      <c r="M3256" s="69">
        <f t="shared" si="628"/>
        <v>0.88</v>
      </c>
      <c r="N3256" s="56">
        <f>INDEX(Rate_Chart!$A$1:$AK$127,MATCH(Data!J3256,Rate_Chart!$A$1:$A$127,0),MATCH(Data!K3256,Rate_Chart!$A$1:$AK$1,0))</f>
        <v>61.998750000000001</v>
      </c>
      <c r="O3256" s="57">
        <f t="shared" si="629"/>
        <v>619.98749999999995</v>
      </c>
      <c r="P3256" s="58">
        <f t="shared" si="630"/>
        <v>463.83104738154617</v>
      </c>
      <c r="Q3256" s="58">
        <f t="shared" si="631"/>
        <v>309.22069825436409</v>
      </c>
      <c r="R3256" s="66">
        <f t="shared" si="632"/>
        <v>10.849781249999999</v>
      </c>
      <c r="S3256" s="64">
        <f t="shared" si="633"/>
        <v>37.5</v>
      </c>
      <c r="T3256" s="66">
        <f t="shared" si="634"/>
        <v>668.33728124999993</v>
      </c>
      <c r="U3256" s="68">
        <f t="shared" si="635"/>
        <v>66.833728124999993</v>
      </c>
      <c r="V3256" s="68">
        <f t="shared" si="636"/>
        <v>500.00295355361595</v>
      </c>
      <c r="W3256" s="68">
        <f t="shared" si="637"/>
        <v>333.33530236907728</v>
      </c>
    </row>
    <row r="3257" spans="1:23" x14ac:dyDescent="0.25">
      <c r="A3257" s="1" t="s">
        <v>924</v>
      </c>
      <c r="B3257" s="1" t="s">
        <v>395</v>
      </c>
      <c r="C3257" s="1" t="s">
        <v>589</v>
      </c>
      <c r="D3257" s="1" t="s">
        <v>593</v>
      </c>
      <c r="E3257" s="1" t="s">
        <v>366</v>
      </c>
      <c r="F3257" s="62" t="str">
        <f t="shared" si="626"/>
        <v>64523</v>
      </c>
      <c r="G3257" s="255">
        <v>10620013</v>
      </c>
      <c r="H3257" s="1" t="s">
        <v>386</v>
      </c>
      <c r="I3257" s="61">
        <v>3</v>
      </c>
      <c r="J3257" s="61">
        <v>3.9</v>
      </c>
      <c r="K3257" s="61">
        <v>8.1</v>
      </c>
      <c r="L3257" s="69">
        <f t="shared" si="627"/>
        <v>0.11699999999999999</v>
      </c>
      <c r="M3257" s="69">
        <f t="shared" si="628"/>
        <v>0.24299999999999997</v>
      </c>
      <c r="N3257" s="56">
        <f>INDEX(Rate_Chart!$A$1:$AK$127,MATCH(Data!J3257,Rate_Chart!$A$1:$A$127,0),MATCH(Data!K3257,Rate_Chart!$A$1:$AK$1,0))</f>
        <v>38.782125900000004</v>
      </c>
      <c r="O3257" s="57">
        <f t="shared" si="629"/>
        <v>116.34637770000001</v>
      </c>
      <c r="P3257" s="58">
        <f t="shared" si="630"/>
        <v>417.01210645161296</v>
      </c>
      <c r="Q3257" s="58">
        <f t="shared" si="631"/>
        <v>278.00807096774196</v>
      </c>
      <c r="R3257" s="66">
        <f t="shared" si="632"/>
        <v>2.0360616097500004</v>
      </c>
      <c r="S3257" s="64">
        <f t="shared" si="633"/>
        <v>11.25</v>
      </c>
      <c r="T3257" s="66">
        <f t="shared" si="634"/>
        <v>129.63243930975</v>
      </c>
      <c r="U3257" s="68">
        <f t="shared" si="635"/>
        <v>43.210813103249997</v>
      </c>
      <c r="V3257" s="68">
        <f t="shared" si="636"/>
        <v>464.6323989596774</v>
      </c>
      <c r="W3257" s="68">
        <f t="shared" si="637"/>
        <v>309.75493263978495</v>
      </c>
    </row>
    <row r="3258" spans="1:23" x14ac:dyDescent="0.25">
      <c r="A3258" s="1" t="s">
        <v>921</v>
      </c>
      <c r="B3258" s="1" t="s">
        <v>394</v>
      </c>
      <c r="C3258" s="1" t="s">
        <v>589</v>
      </c>
      <c r="D3258" s="1" t="s">
        <v>592</v>
      </c>
      <c r="E3258" s="1" t="s">
        <v>367</v>
      </c>
      <c r="F3258" s="62" t="str">
        <f t="shared" si="626"/>
        <v>64528</v>
      </c>
      <c r="G3258" s="255">
        <v>10620026</v>
      </c>
      <c r="H3258" s="1" t="s">
        <v>385</v>
      </c>
      <c r="I3258" s="61">
        <v>22</v>
      </c>
      <c r="J3258" s="61">
        <v>7.2</v>
      </c>
      <c r="K3258" s="61">
        <v>8.8000000000000007</v>
      </c>
      <c r="L3258" s="69">
        <f t="shared" si="627"/>
        <v>1.5840000000000001</v>
      </c>
      <c r="M3258" s="69">
        <f t="shared" si="628"/>
        <v>1.9360000000000002</v>
      </c>
      <c r="N3258" s="56">
        <f>INDEX(Rate_Chart!$A$1:$AK$127,MATCH(Data!J3258,Rate_Chart!$A$1:$A$127,0),MATCH(Data!K3258,Rate_Chart!$A$1:$AK$1,0))</f>
        <v>59.518800000000006</v>
      </c>
      <c r="O3258" s="57">
        <f t="shared" si="629"/>
        <v>1309.4136000000001</v>
      </c>
      <c r="P3258" s="58">
        <f t="shared" si="630"/>
        <v>455.50102040816324</v>
      </c>
      <c r="Q3258" s="58">
        <f t="shared" si="631"/>
        <v>303.66734693877549</v>
      </c>
      <c r="R3258" s="66">
        <f t="shared" si="632"/>
        <v>22.914738000000003</v>
      </c>
      <c r="S3258" s="64">
        <f t="shared" si="633"/>
        <v>82.5</v>
      </c>
      <c r="T3258" s="66">
        <f t="shared" si="634"/>
        <v>1414.828338</v>
      </c>
      <c r="U3258" s="68">
        <f t="shared" si="635"/>
        <v>64.310378999999998</v>
      </c>
      <c r="V3258" s="68">
        <f t="shared" si="636"/>
        <v>492.17126785714277</v>
      </c>
      <c r="W3258" s="68">
        <f t="shared" si="637"/>
        <v>328.11417857142851</v>
      </c>
    </row>
    <row r="3259" spans="1:23" x14ac:dyDescent="0.25">
      <c r="A3259" s="1" t="s">
        <v>921</v>
      </c>
      <c r="B3259" s="1" t="s">
        <v>394</v>
      </c>
      <c r="C3259" s="1" t="s">
        <v>589</v>
      </c>
      <c r="D3259" s="1" t="s">
        <v>592</v>
      </c>
      <c r="E3259" s="1" t="s">
        <v>367</v>
      </c>
      <c r="F3259" s="62" t="str">
        <f t="shared" si="626"/>
        <v>64528</v>
      </c>
      <c r="G3259" s="255">
        <v>10620026</v>
      </c>
      <c r="H3259" s="1" t="s">
        <v>386</v>
      </c>
      <c r="I3259" s="61">
        <v>25</v>
      </c>
      <c r="J3259" s="61">
        <v>4.3</v>
      </c>
      <c r="K3259" s="61">
        <v>8.1999999999999993</v>
      </c>
      <c r="L3259" s="69">
        <f t="shared" si="627"/>
        <v>1.075</v>
      </c>
      <c r="M3259" s="69">
        <f t="shared" si="628"/>
        <v>2.0499999999999998</v>
      </c>
      <c r="N3259" s="56">
        <f>INDEX(Rate_Chart!$A$1:$AK$127,MATCH(Data!J3259,Rate_Chart!$A$1:$A$127,0),MATCH(Data!K3259,Rate_Chart!$A$1:$AK$1,0))</f>
        <v>40.728139799999994</v>
      </c>
      <c r="O3259" s="57">
        <f t="shared" si="629"/>
        <v>1018.2034949999999</v>
      </c>
      <c r="P3259" s="58">
        <f t="shared" si="630"/>
        <v>417.01167030716726</v>
      </c>
      <c r="Q3259" s="58">
        <f t="shared" si="631"/>
        <v>278.00778020477816</v>
      </c>
      <c r="R3259" s="66">
        <f t="shared" si="632"/>
        <v>17.8185611625</v>
      </c>
      <c r="S3259" s="64">
        <f t="shared" si="633"/>
        <v>93.75</v>
      </c>
      <c r="T3259" s="66">
        <f t="shared" si="634"/>
        <v>1129.7720561624999</v>
      </c>
      <c r="U3259" s="68">
        <f t="shared" si="635"/>
        <v>45.190882246499996</v>
      </c>
      <c r="V3259" s="68">
        <f t="shared" si="636"/>
        <v>462.70527897440275</v>
      </c>
      <c r="W3259" s="68">
        <f t="shared" si="637"/>
        <v>308.47018598293516</v>
      </c>
    </row>
    <row r="3260" spans="1:23" x14ac:dyDescent="0.25">
      <c r="A3260" s="1" t="s">
        <v>921</v>
      </c>
      <c r="B3260" s="1" t="s">
        <v>395</v>
      </c>
      <c r="C3260" s="1" t="s">
        <v>589</v>
      </c>
      <c r="D3260" s="1" t="s">
        <v>592</v>
      </c>
      <c r="E3260" s="1" t="s">
        <v>367</v>
      </c>
      <c r="F3260" s="62" t="str">
        <f t="shared" si="626"/>
        <v>64528</v>
      </c>
      <c r="G3260" s="255">
        <v>10620026</v>
      </c>
      <c r="H3260" s="1" t="s">
        <v>385</v>
      </c>
      <c r="I3260" s="61">
        <v>10</v>
      </c>
      <c r="J3260" s="61">
        <v>6.5</v>
      </c>
      <c r="K3260" s="61">
        <v>8.8000000000000007</v>
      </c>
      <c r="L3260" s="69">
        <f t="shared" si="627"/>
        <v>0.65</v>
      </c>
      <c r="M3260" s="69">
        <f t="shared" si="628"/>
        <v>0.88</v>
      </c>
      <c r="N3260" s="56">
        <f>INDEX(Rate_Chart!$A$1:$AK$127,MATCH(Data!J3260,Rate_Chart!$A$1:$A$127,0),MATCH(Data!K3260,Rate_Chart!$A$1:$AK$1,0))</f>
        <v>53.732250000000001</v>
      </c>
      <c r="O3260" s="57">
        <f t="shared" si="629"/>
        <v>537.32249999999999</v>
      </c>
      <c r="P3260" s="58">
        <f t="shared" si="630"/>
        <v>434.49258760107813</v>
      </c>
      <c r="Q3260" s="58">
        <f t="shared" si="631"/>
        <v>289.66172506738542</v>
      </c>
      <c r="R3260" s="66">
        <f t="shared" si="632"/>
        <v>9.4031437499999999</v>
      </c>
      <c r="S3260" s="64">
        <f t="shared" si="633"/>
        <v>37.5</v>
      </c>
      <c r="T3260" s="66">
        <f t="shared" si="634"/>
        <v>584.22564375000002</v>
      </c>
      <c r="U3260" s="68">
        <f t="shared" si="635"/>
        <v>58.422564375</v>
      </c>
      <c r="V3260" s="68">
        <f t="shared" si="636"/>
        <v>472.41965801886789</v>
      </c>
      <c r="W3260" s="68">
        <f t="shared" si="637"/>
        <v>314.94643867924526</v>
      </c>
    </row>
    <row r="3261" spans="1:23" x14ac:dyDescent="0.25">
      <c r="A3261" s="1" t="s">
        <v>921</v>
      </c>
      <c r="B3261" s="1" t="s">
        <v>395</v>
      </c>
      <c r="C3261" s="1" t="s">
        <v>589</v>
      </c>
      <c r="D3261" s="1" t="s">
        <v>592</v>
      </c>
      <c r="E3261" s="1" t="s">
        <v>367</v>
      </c>
      <c r="F3261" s="62" t="str">
        <f t="shared" si="626"/>
        <v>64528</v>
      </c>
      <c r="G3261" s="255">
        <v>10620026</v>
      </c>
      <c r="H3261" s="1" t="s">
        <v>386</v>
      </c>
      <c r="I3261" s="61">
        <v>37</v>
      </c>
      <c r="J3261" s="61">
        <v>3.6</v>
      </c>
      <c r="K3261" s="61">
        <v>8.1</v>
      </c>
      <c r="L3261" s="69">
        <f t="shared" si="627"/>
        <v>1.3320000000000001</v>
      </c>
      <c r="M3261" s="69">
        <f t="shared" si="628"/>
        <v>2.9969999999999999</v>
      </c>
      <c r="N3261" s="56">
        <f>INDEX(Rate_Chart!$A$1:$AK$127,MATCH(Data!J3261,Rate_Chart!$A$1:$A$127,0),MATCH(Data!K3261,Rate_Chart!$A$1:$AK$1,0))</f>
        <v>37.531125900000006</v>
      </c>
      <c r="O3261" s="57">
        <f t="shared" si="629"/>
        <v>1388.6516583000002</v>
      </c>
      <c r="P3261" s="58">
        <f t="shared" si="630"/>
        <v>417.01251000000008</v>
      </c>
      <c r="Q3261" s="58">
        <f t="shared" si="631"/>
        <v>278.00834000000003</v>
      </c>
      <c r="R3261" s="66">
        <f t="shared" si="632"/>
        <v>24.301404020250008</v>
      </c>
      <c r="S3261" s="64">
        <f t="shared" si="633"/>
        <v>138.75</v>
      </c>
      <c r="T3261" s="66">
        <f t="shared" si="634"/>
        <v>1551.7030623202502</v>
      </c>
      <c r="U3261" s="68">
        <f t="shared" si="635"/>
        <v>41.937920603250006</v>
      </c>
      <c r="V3261" s="68">
        <f t="shared" si="636"/>
        <v>465.97689559166673</v>
      </c>
      <c r="W3261" s="68">
        <f t="shared" si="637"/>
        <v>310.6512637277778</v>
      </c>
    </row>
    <row r="3262" spans="1:23" x14ac:dyDescent="0.25">
      <c r="A3262" s="1" t="s">
        <v>902</v>
      </c>
      <c r="B3262" s="1" t="s">
        <v>394</v>
      </c>
      <c r="C3262" s="1" t="s">
        <v>589</v>
      </c>
      <c r="D3262" s="1" t="s">
        <v>592</v>
      </c>
      <c r="E3262" s="1" t="s">
        <v>367</v>
      </c>
      <c r="F3262" s="62" t="str">
        <f t="shared" si="626"/>
        <v>64528</v>
      </c>
      <c r="G3262" s="255">
        <v>10620026</v>
      </c>
      <c r="H3262" s="1" t="s">
        <v>385</v>
      </c>
      <c r="I3262" s="61">
        <v>24</v>
      </c>
      <c r="J3262" s="61">
        <v>7.3</v>
      </c>
      <c r="K3262" s="61">
        <v>8.8000000000000007</v>
      </c>
      <c r="L3262" s="69">
        <f t="shared" si="627"/>
        <v>1.7519999999999998</v>
      </c>
      <c r="M3262" s="69">
        <f t="shared" si="628"/>
        <v>2.1120000000000001</v>
      </c>
      <c r="N3262" s="56">
        <f>INDEX(Rate_Chart!$A$1:$AK$127,MATCH(Data!J3262,Rate_Chart!$A$1:$A$127,0),MATCH(Data!K3262,Rate_Chart!$A$1:$AK$1,0))</f>
        <v>60.34545</v>
      </c>
      <c r="O3262" s="57">
        <f t="shared" si="629"/>
        <v>1448.2908</v>
      </c>
      <c r="P3262" s="58">
        <f t="shared" si="630"/>
        <v>458.31987341772157</v>
      </c>
      <c r="Q3262" s="58">
        <f t="shared" si="631"/>
        <v>305.54658227848103</v>
      </c>
      <c r="R3262" s="66">
        <f t="shared" si="632"/>
        <v>25.345089000000002</v>
      </c>
      <c r="S3262" s="64">
        <f t="shared" si="633"/>
        <v>90</v>
      </c>
      <c r="T3262" s="66">
        <f t="shared" si="634"/>
        <v>1563.6358889999999</v>
      </c>
      <c r="U3262" s="68">
        <f t="shared" si="635"/>
        <v>65.151495374999996</v>
      </c>
      <c r="V3262" s="68">
        <f t="shared" si="636"/>
        <v>494.82148386075949</v>
      </c>
      <c r="W3262" s="68">
        <f t="shared" si="637"/>
        <v>329.88098924050632</v>
      </c>
    </row>
    <row r="3263" spans="1:23" x14ac:dyDescent="0.25">
      <c r="A3263" s="1" t="s">
        <v>902</v>
      </c>
      <c r="B3263" s="1" t="s">
        <v>394</v>
      </c>
      <c r="C3263" s="1" t="s">
        <v>589</v>
      </c>
      <c r="D3263" s="1" t="s">
        <v>592</v>
      </c>
      <c r="E3263" s="1" t="s">
        <v>367</v>
      </c>
      <c r="F3263" s="62" t="str">
        <f t="shared" si="626"/>
        <v>64528</v>
      </c>
      <c r="G3263" s="255">
        <v>10620026</v>
      </c>
      <c r="H3263" s="1" t="s">
        <v>386</v>
      </c>
      <c r="I3263" s="61">
        <v>26</v>
      </c>
      <c r="J3263" s="61">
        <v>4.0999999999999996</v>
      </c>
      <c r="K3263" s="61">
        <v>8.4</v>
      </c>
      <c r="L3263" s="69">
        <f t="shared" si="627"/>
        <v>1.0659999999999998</v>
      </c>
      <c r="M3263" s="69">
        <f t="shared" si="628"/>
        <v>2.1840000000000002</v>
      </c>
      <c r="N3263" s="56">
        <f>INDEX(Rate_Chart!$A$1:$AK$127,MATCH(Data!J3263,Rate_Chart!$A$1:$A$127,0),MATCH(Data!K3263,Rate_Chart!$A$1:$AK$1,0))</f>
        <v>40.4501676</v>
      </c>
      <c r="O3263" s="57">
        <f t="shared" si="629"/>
        <v>1051.7043576000001</v>
      </c>
      <c r="P3263" s="58">
        <f t="shared" si="630"/>
        <v>417.01203711340207</v>
      </c>
      <c r="Q3263" s="58">
        <f t="shared" si="631"/>
        <v>278.00802474226805</v>
      </c>
      <c r="R3263" s="66">
        <f t="shared" si="632"/>
        <v>18.404826258000003</v>
      </c>
      <c r="S3263" s="64">
        <f t="shared" si="633"/>
        <v>97.5</v>
      </c>
      <c r="T3263" s="66">
        <f t="shared" si="634"/>
        <v>1167.6091838580001</v>
      </c>
      <c r="U3263" s="68">
        <f t="shared" si="635"/>
        <v>44.908045532999999</v>
      </c>
      <c r="V3263" s="68">
        <f t="shared" si="636"/>
        <v>462.96954157731955</v>
      </c>
      <c r="W3263" s="68">
        <f t="shared" si="637"/>
        <v>308.64636105154636</v>
      </c>
    </row>
    <row r="3264" spans="1:23" x14ac:dyDescent="0.25">
      <c r="A3264" s="1" t="s">
        <v>902</v>
      </c>
      <c r="B3264" s="1" t="s">
        <v>395</v>
      </c>
      <c r="C3264" s="1" t="s">
        <v>589</v>
      </c>
      <c r="D3264" s="1" t="s">
        <v>592</v>
      </c>
      <c r="E3264" s="1" t="s">
        <v>367</v>
      </c>
      <c r="F3264" s="62" t="str">
        <f t="shared" si="626"/>
        <v>64528</v>
      </c>
      <c r="G3264" s="255">
        <v>10620026</v>
      </c>
      <c r="H3264" s="1" t="s">
        <v>385</v>
      </c>
      <c r="I3264" s="61">
        <v>15</v>
      </c>
      <c r="J3264" s="61">
        <v>6.7</v>
      </c>
      <c r="K3264" s="61">
        <v>8.8000000000000007</v>
      </c>
      <c r="L3264" s="69">
        <f t="shared" si="627"/>
        <v>1.0049999999999999</v>
      </c>
      <c r="M3264" s="69">
        <f t="shared" si="628"/>
        <v>1.32</v>
      </c>
      <c r="N3264" s="56">
        <f>INDEX(Rate_Chart!$A$1:$AK$127,MATCH(Data!J3264,Rate_Chart!$A$1:$A$127,0),MATCH(Data!K3264,Rate_Chart!$A$1:$AK$1,0))</f>
        <v>55.385550000000002</v>
      </c>
      <c r="O3264" s="57">
        <f t="shared" si="629"/>
        <v>830.78325000000007</v>
      </c>
      <c r="P3264" s="58">
        <f t="shared" si="630"/>
        <v>440.73381962864721</v>
      </c>
      <c r="Q3264" s="58">
        <f t="shared" si="631"/>
        <v>293.82254641909816</v>
      </c>
      <c r="R3264" s="66">
        <f t="shared" si="632"/>
        <v>14.538706875000003</v>
      </c>
      <c r="S3264" s="64">
        <f t="shared" si="633"/>
        <v>56.25</v>
      </c>
      <c r="T3264" s="66">
        <f t="shared" si="634"/>
        <v>901.57195687500007</v>
      </c>
      <c r="U3264" s="68">
        <f t="shared" si="635"/>
        <v>60.104797125000005</v>
      </c>
      <c r="V3264" s="68">
        <f t="shared" si="636"/>
        <v>478.28751027851456</v>
      </c>
      <c r="W3264" s="68">
        <f t="shared" si="637"/>
        <v>318.85834018567635</v>
      </c>
    </row>
    <row r="3265" spans="1:23" x14ac:dyDescent="0.25">
      <c r="A3265" s="1" t="s">
        <v>902</v>
      </c>
      <c r="B3265" s="1" t="s">
        <v>395</v>
      </c>
      <c r="C3265" s="1" t="s">
        <v>589</v>
      </c>
      <c r="D3265" s="1" t="s">
        <v>592</v>
      </c>
      <c r="E3265" s="1" t="s">
        <v>367</v>
      </c>
      <c r="F3265" s="62" t="str">
        <f t="shared" si="626"/>
        <v>64528</v>
      </c>
      <c r="G3265" s="255">
        <v>10620026</v>
      </c>
      <c r="H3265" s="1" t="s">
        <v>386</v>
      </c>
      <c r="I3265" s="61">
        <v>31</v>
      </c>
      <c r="J3265" s="61">
        <v>3.3</v>
      </c>
      <c r="K3265" s="61">
        <v>8.1999999999999993</v>
      </c>
      <c r="L3265" s="69">
        <f t="shared" si="627"/>
        <v>1.0229999999999999</v>
      </c>
      <c r="M3265" s="69">
        <f t="shared" si="628"/>
        <v>2.5419999999999998</v>
      </c>
      <c r="N3265" s="56">
        <f>INDEX(Rate_Chart!$A$1:$AK$127,MATCH(Data!J3265,Rate_Chart!$A$1:$A$127,0),MATCH(Data!K3265,Rate_Chart!$A$1:$AK$1,0))</f>
        <v>36.558139799999999</v>
      </c>
      <c r="O3265" s="57">
        <f t="shared" si="629"/>
        <v>1133.3023338</v>
      </c>
      <c r="P3265" s="58">
        <f t="shared" si="630"/>
        <v>417.0130015209125</v>
      </c>
      <c r="Q3265" s="58">
        <f t="shared" si="631"/>
        <v>278.00866768060831</v>
      </c>
      <c r="R3265" s="66">
        <f t="shared" si="632"/>
        <v>19.832790841500003</v>
      </c>
      <c r="S3265" s="64">
        <f t="shared" si="633"/>
        <v>116.25</v>
      </c>
      <c r="T3265" s="66">
        <f t="shared" si="634"/>
        <v>1269.3851246415002</v>
      </c>
      <c r="U3265" s="68">
        <f t="shared" si="635"/>
        <v>40.947907246500009</v>
      </c>
      <c r="V3265" s="68">
        <f t="shared" si="636"/>
        <v>467.08639444676817</v>
      </c>
      <c r="W3265" s="68">
        <f t="shared" si="637"/>
        <v>311.39092963117878</v>
      </c>
    </row>
    <row r="3266" spans="1:23" x14ac:dyDescent="0.25">
      <c r="A3266" s="1" t="s">
        <v>903</v>
      </c>
      <c r="B3266" s="1" t="s">
        <v>394</v>
      </c>
      <c r="C3266" s="1" t="s">
        <v>589</v>
      </c>
      <c r="D3266" s="1" t="s">
        <v>592</v>
      </c>
      <c r="E3266" s="1" t="s">
        <v>367</v>
      </c>
      <c r="F3266" s="62" t="str">
        <f t="shared" si="626"/>
        <v>64528</v>
      </c>
      <c r="G3266" s="255">
        <v>10620026</v>
      </c>
      <c r="H3266" s="1" t="s">
        <v>385</v>
      </c>
      <c r="I3266" s="61">
        <v>18</v>
      </c>
      <c r="J3266" s="61">
        <v>7.3</v>
      </c>
      <c r="K3266" s="61">
        <v>9</v>
      </c>
      <c r="L3266" s="69">
        <f t="shared" si="627"/>
        <v>1.3140000000000001</v>
      </c>
      <c r="M3266" s="69">
        <f t="shared" si="628"/>
        <v>1.62</v>
      </c>
      <c r="N3266" s="56">
        <f>INDEX(Rate_Chart!$A$1:$AK$127,MATCH(Data!J3266,Rate_Chart!$A$1:$A$127,0),MATCH(Data!K3266,Rate_Chart!$A$1:$AK$1,0))</f>
        <v>60.954999999999998</v>
      </c>
      <c r="O3266" s="57">
        <f t="shared" si="629"/>
        <v>1097.19</v>
      </c>
      <c r="P3266" s="58">
        <f t="shared" si="630"/>
        <v>458.30827067669168</v>
      </c>
      <c r="Q3266" s="58">
        <f t="shared" si="631"/>
        <v>305.53884711779443</v>
      </c>
      <c r="R3266" s="66">
        <f t="shared" si="632"/>
        <v>19.200825000000002</v>
      </c>
      <c r="S3266" s="64">
        <f t="shared" si="633"/>
        <v>67.5</v>
      </c>
      <c r="T3266" s="66">
        <f t="shared" si="634"/>
        <v>1183.8908249999999</v>
      </c>
      <c r="U3266" s="68">
        <f t="shared" si="635"/>
        <v>65.771712499999992</v>
      </c>
      <c r="V3266" s="68">
        <f t="shared" si="636"/>
        <v>494.52415413533828</v>
      </c>
      <c r="W3266" s="68">
        <f t="shared" si="637"/>
        <v>329.68276942355885</v>
      </c>
    </row>
    <row r="3267" spans="1:23" x14ac:dyDescent="0.25">
      <c r="A3267" s="1" t="s">
        <v>903</v>
      </c>
      <c r="B3267" s="1" t="s">
        <v>394</v>
      </c>
      <c r="C3267" s="1" t="s">
        <v>589</v>
      </c>
      <c r="D3267" s="1" t="s">
        <v>592</v>
      </c>
      <c r="E3267" s="1" t="s">
        <v>367</v>
      </c>
      <c r="F3267" s="62" t="str">
        <f t="shared" si="626"/>
        <v>64528</v>
      </c>
      <c r="G3267" s="255">
        <v>10620026</v>
      </c>
      <c r="H3267" s="1" t="s">
        <v>386</v>
      </c>
      <c r="I3267" s="61">
        <v>34</v>
      </c>
      <c r="J3267" s="61">
        <v>4.2</v>
      </c>
      <c r="K3267" s="61">
        <v>8.1999999999999993</v>
      </c>
      <c r="L3267" s="69">
        <f t="shared" si="627"/>
        <v>1.4280000000000002</v>
      </c>
      <c r="M3267" s="69">
        <f t="shared" si="628"/>
        <v>2.7879999999999994</v>
      </c>
      <c r="N3267" s="56">
        <f>INDEX(Rate_Chart!$A$1:$AK$127,MATCH(Data!J3267,Rate_Chart!$A$1:$A$127,0),MATCH(Data!K3267,Rate_Chart!$A$1:$AK$1,0))</f>
        <v>40.311139799999999</v>
      </c>
      <c r="O3267" s="57">
        <f t="shared" si="629"/>
        <v>1370.5787531999999</v>
      </c>
      <c r="P3267" s="58">
        <f t="shared" si="630"/>
        <v>417.01179103448277</v>
      </c>
      <c r="Q3267" s="58">
        <f t="shared" si="631"/>
        <v>278.00786068965516</v>
      </c>
      <c r="R3267" s="66">
        <f t="shared" si="632"/>
        <v>23.985128181</v>
      </c>
      <c r="S3267" s="64">
        <f t="shared" si="633"/>
        <v>127.5</v>
      </c>
      <c r="T3267" s="66">
        <f t="shared" si="634"/>
        <v>1522.0638813809999</v>
      </c>
      <c r="U3267" s="68">
        <f t="shared" si="635"/>
        <v>44.766584746499994</v>
      </c>
      <c r="V3267" s="68">
        <f t="shared" si="636"/>
        <v>463.102600825862</v>
      </c>
      <c r="W3267" s="68">
        <f t="shared" si="637"/>
        <v>308.73506721724135</v>
      </c>
    </row>
    <row r="3268" spans="1:23" x14ac:dyDescent="0.25">
      <c r="A3268" s="1" t="s">
        <v>903</v>
      </c>
      <c r="B3268" s="1" t="s">
        <v>395</v>
      </c>
      <c r="C3268" s="1" t="s">
        <v>589</v>
      </c>
      <c r="D3268" s="1" t="s">
        <v>592</v>
      </c>
      <c r="E3268" s="1" t="s">
        <v>367</v>
      </c>
      <c r="F3268" s="62" t="str">
        <f t="shared" si="626"/>
        <v>64528</v>
      </c>
      <c r="G3268" s="255">
        <v>10620026</v>
      </c>
      <c r="H3268" s="1" t="s">
        <v>385</v>
      </c>
      <c r="I3268" s="61">
        <v>8</v>
      </c>
      <c r="J3268" s="61">
        <v>6.5</v>
      </c>
      <c r="K3268" s="61">
        <v>8.8000000000000007</v>
      </c>
      <c r="L3268" s="69">
        <f t="shared" si="627"/>
        <v>0.52</v>
      </c>
      <c r="M3268" s="69">
        <f t="shared" si="628"/>
        <v>0.70400000000000007</v>
      </c>
      <c r="N3268" s="56">
        <f>INDEX(Rate_Chart!$A$1:$AK$127,MATCH(Data!J3268,Rate_Chart!$A$1:$A$127,0),MATCH(Data!K3268,Rate_Chart!$A$1:$AK$1,0))</f>
        <v>53.732250000000001</v>
      </c>
      <c r="O3268" s="57">
        <f t="shared" si="629"/>
        <v>429.858</v>
      </c>
      <c r="P3268" s="58">
        <f t="shared" si="630"/>
        <v>434.49258760107813</v>
      </c>
      <c r="Q3268" s="58">
        <f t="shared" si="631"/>
        <v>289.66172506738542</v>
      </c>
      <c r="R3268" s="66">
        <f t="shared" si="632"/>
        <v>7.5225150000000012</v>
      </c>
      <c r="S3268" s="64">
        <f t="shared" si="633"/>
        <v>30</v>
      </c>
      <c r="T3268" s="66">
        <f t="shared" si="634"/>
        <v>467.380515</v>
      </c>
      <c r="U3268" s="68">
        <f t="shared" si="635"/>
        <v>58.422564375</v>
      </c>
      <c r="V3268" s="68">
        <f t="shared" si="636"/>
        <v>472.41965801886789</v>
      </c>
      <c r="W3268" s="68">
        <f t="shared" si="637"/>
        <v>314.94643867924526</v>
      </c>
    </row>
    <row r="3269" spans="1:23" x14ac:dyDescent="0.25">
      <c r="A3269" s="1" t="s">
        <v>903</v>
      </c>
      <c r="B3269" s="1" t="s">
        <v>395</v>
      </c>
      <c r="C3269" s="1" t="s">
        <v>589</v>
      </c>
      <c r="D3269" s="1" t="s">
        <v>592</v>
      </c>
      <c r="E3269" s="1" t="s">
        <v>367</v>
      </c>
      <c r="F3269" s="62" t="str">
        <f t="shared" ref="F3269:F3332" si="638">MID(E3269,2,5)</f>
        <v>64528</v>
      </c>
      <c r="G3269" s="255">
        <v>10620026</v>
      </c>
      <c r="H3269" s="1" t="s">
        <v>386</v>
      </c>
      <c r="I3269" s="61">
        <v>37</v>
      </c>
      <c r="J3269" s="61">
        <v>3.7</v>
      </c>
      <c r="K3269" s="61">
        <v>8.1999999999999993</v>
      </c>
      <c r="L3269" s="69">
        <f t="shared" si="627"/>
        <v>1.369</v>
      </c>
      <c r="M3269" s="69">
        <f t="shared" si="628"/>
        <v>3.0339999999999998</v>
      </c>
      <c r="N3269" s="56">
        <f>INDEX(Rate_Chart!$A$1:$AK$127,MATCH(Data!J3269,Rate_Chart!$A$1:$A$127,0),MATCH(Data!K3269,Rate_Chart!$A$1:$AK$1,0))</f>
        <v>38.226139799999999</v>
      </c>
      <c r="O3269" s="57">
        <f t="shared" si="629"/>
        <v>1414.3671726</v>
      </c>
      <c r="P3269" s="58">
        <f t="shared" si="630"/>
        <v>417.01243418181815</v>
      </c>
      <c r="Q3269" s="58">
        <f t="shared" si="631"/>
        <v>278.00828945454543</v>
      </c>
      <c r="R3269" s="66">
        <f t="shared" si="632"/>
        <v>24.751425520500003</v>
      </c>
      <c r="S3269" s="64">
        <f t="shared" si="633"/>
        <v>138.75</v>
      </c>
      <c r="T3269" s="66">
        <f t="shared" si="634"/>
        <v>1577.8685981204999</v>
      </c>
      <c r="U3269" s="68">
        <f t="shared" si="635"/>
        <v>42.645097246499994</v>
      </c>
      <c r="V3269" s="68">
        <f t="shared" si="636"/>
        <v>465.21924268909078</v>
      </c>
      <c r="W3269" s="68">
        <f t="shared" si="637"/>
        <v>310.14616179272718</v>
      </c>
    </row>
    <row r="3270" spans="1:23" x14ac:dyDescent="0.25">
      <c r="A3270" s="1" t="s">
        <v>904</v>
      </c>
      <c r="B3270" s="1" t="s">
        <v>394</v>
      </c>
      <c r="C3270" s="1" t="s">
        <v>589</v>
      </c>
      <c r="D3270" s="1" t="s">
        <v>592</v>
      </c>
      <c r="E3270" s="1" t="s">
        <v>367</v>
      </c>
      <c r="F3270" s="62" t="str">
        <f t="shared" si="638"/>
        <v>64528</v>
      </c>
      <c r="G3270" s="255">
        <v>10620026</v>
      </c>
      <c r="H3270" s="1" t="s">
        <v>385</v>
      </c>
      <c r="I3270" s="61">
        <v>21</v>
      </c>
      <c r="J3270" s="61">
        <v>7.5</v>
      </c>
      <c r="K3270" s="61">
        <v>8.8000000000000007</v>
      </c>
      <c r="L3270" s="69">
        <f t="shared" si="627"/>
        <v>1.575</v>
      </c>
      <c r="M3270" s="69">
        <f t="shared" si="628"/>
        <v>1.8480000000000001</v>
      </c>
      <c r="N3270" s="56">
        <f>INDEX(Rate_Chart!$A$1:$AK$127,MATCH(Data!J3270,Rate_Chart!$A$1:$A$127,0),MATCH(Data!K3270,Rate_Chart!$A$1:$AK$1,0))</f>
        <v>61.998750000000001</v>
      </c>
      <c r="O3270" s="57">
        <f t="shared" si="629"/>
        <v>1301.9737500000001</v>
      </c>
      <c r="P3270" s="58">
        <f t="shared" si="630"/>
        <v>463.83104738154617</v>
      </c>
      <c r="Q3270" s="58">
        <f t="shared" si="631"/>
        <v>309.22069825436409</v>
      </c>
      <c r="R3270" s="66">
        <f t="shared" si="632"/>
        <v>22.784540625000005</v>
      </c>
      <c r="S3270" s="64">
        <f t="shared" si="633"/>
        <v>78.75</v>
      </c>
      <c r="T3270" s="66">
        <f t="shared" si="634"/>
        <v>1403.5082906250002</v>
      </c>
      <c r="U3270" s="68">
        <f t="shared" si="635"/>
        <v>66.833728125000007</v>
      </c>
      <c r="V3270" s="68">
        <f t="shared" si="636"/>
        <v>500.00295355361607</v>
      </c>
      <c r="W3270" s="68">
        <f t="shared" si="637"/>
        <v>333.3353023690774</v>
      </c>
    </row>
    <row r="3271" spans="1:23" x14ac:dyDescent="0.25">
      <c r="A3271" s="1" t="s">
        <v>904</v>
      </c>
      <c r="B3271" s="1" t="s">
        <v>394</v>
      </c>
      <c r="C3271" s="1" t="s">
        <v>589</v>
      </c>
      <c r="D3271" s="1" t="s">
        <v>592</v>
      </c>
      <c r="E3271" s="1" t="s">
        <v>367</v>
      </c>
      <c r="F3271" s="62" t="str">
        <f t="shared" si="638"/>
        <v>64528</v>
      </c>
      <c r="G3271" s="255">
        <v>10620026</v>
      </c>
      <c r="H3271" s="1" t="s">
        <v>386</v>
      </c>
      <c r="I3271" s="61">
        <v>27</v>
      </c>
      <c r="J3271" s="61">
        <v>4.2</v>
      </c>
      <c r="K3271" s="61">
        <v>8.1</v>
      </c>
      <c r="L3271" s="69">
        <f t="shared" si="627"/>
        <v>1.1340000000000001</v>
      </c>
      <c r="M3271" s="69">
        <f t="shared" si="628"/>
        <v>2.1869999999999998</v>
      </c>
      <c r="N3271" s="56">
        <f>INDEX(Rate_Chart!$A$1:$AK$127,MATCH(Data!J3271,Rate_Chart!$A$1:$A$127,0),MATCH(Data!K3271,Rate_Chart!$A$1:$AK$1,0))</f>
        <v>40.033125900000002</v>
      </c>
      <c r="O3271" s="57">
        <f t="shared" si="629"/>
        <v>1080.8943993</v>
      </c>
      <c r="P3271" s="58">
        <f t="shared" si="630"/>
        <v>417.01172812499999</v>
      </c>
      <c r="Q3271" s="58">
        <f t="shared" si="631"/>
        <v>278.00781875000001</v>
      </c>
      <c r="R3271" s="66">
        <f t="shared" si="632"/>
        <v>18.915651987750003</v>
      </c>
      <c r="S3271" s="64">
        <f t="shared" si="633"/>
        <v>101.25</v>
      </c>
      <c r="T3271" s="66">
        <f t="shared" si="634"/>
        <v>1201.06005128775</v>
      </c>
      <c r="U3271" s="68">
        <f t="shared" si="635"/>
        <v>44.483705603250002</v>
      </c>
      <c r="V3271" s="68">
        <f t="shared" si="636"/>
        <v>463.37193336718752</v>
      </c>
      <c r="W3271" s="68">
        <f t="shared" si="637"/>
        <v>308.9146222447917</v>
      </c>
    </row>
    <row r="3272" spans="1:23" x14ac:dyDescent="0.25">
      <c r="A3272" s="1" t="s">
        <v>904</v>
      </c>
      <c r="B3272" s="1" t="s">
        <v>395</v>
      </c>
      <c r="C3272" s="1" t="s">
        <v>589</v>
      </c>
      <c r="D3272" s="1" t="s">
        <v>592</v>
      </c>
      <c r="E3272" s="1" t="s">
        <v>367</v>
      </c>
      <c r="F3272" s="62" t="str">
        <f t="shared" si="638"/>
        <v>64528</v>
      </c>
      <c r="G3272" s="255">
        <v>10620026</v>
      </c>
      <c r="H3272" s="1" t="s">
        <v>385</v>
      </c>
      <c r="I3272" s="61">
        <v>13</v>
      </c>
      <c r="J3272" s="61">
        <v>6.4</v>
      </c>
      <c r="K3272" s="61">
        <v>8.8000000000000007</v>
      </c>
      <c r="L3272" s="69">
        <f t="shared" si="627"/>
        <v>0.83200000000000007</v>
      </c>
      <c r="M3272" s="69">
        <f t="shared" si="628"/>
        <v>1.1440000000000001</v>
      </c>
      <c r="N3272" s="56">
        <f>INDEX(Rate_Chart!$A$1:$AK$127,MATCH(Data!J3272,Rate_Chart!$A$1:$A$127,0),MATCH(Data!K3272,Rate_Chart!$A$1:$AK$1,0))</f>
        <v>52.9056</v>
      </c>
      <c r="O3272" s="57">
        <f t="shared" si="629"/>
        <v>687.77279999999996</v>
      </c>
      <c r="P3272" s="58">
        <f t="shared" si="630"/>
        <v>431.29565217391303</v>
      </c>
      <c r="Q3272" s="58">
        <f t="shared" si="631"/>
        <v>287.53043478260867</v>
      </c>
      <c r="R3272" s="66">
        <f t="shared" si="632"/>
        <v>12.036024000000001</v>
      </c>
      <c r="S3272" s="64">
        <f t="shared" si="633"/>
        <v>48.75</v>
      </c>
      <c r="T3272" s="66">
        <f t="shared" si="634"/>
        <v>748.55882399999996</v>
      </c>
      <c r="U3272" s="68">
        <f t="shared" si="635"/>
        <v>57.581447999999995</v>
      </c>
      <c r="V3272" s="68">
        <f t="shared" si="636"/>
        <v>469.4139782608695</v>
      </c>
      <c r="W3272" s="68">
        <f t="shared" si="637"/>
        <v>312.94265217391302</v>
      </c>
    </row>
    <row r="3273" spans="1:23" x14ac:dyDescent="0.25">
      <c r="A3273" s="1" t="s">
        <v>904</v>
      </c>
      <c r="B3273" s="1" t="s">
        <v>395</v>
      </c>
      <c r="C3273" s="1" t="s">
        <v>589</v>
      </c>
      <c r="D3273" s="1" t="s">
        <v>592</v>
      </c>
      <c r="E3273" s="1" t="s">
        <v>367</v>
      </c>
      <c r="F3273" s="62" t="str">
        <f t="shared" si="638"/>
        <v>64528</v>
      </c>
      <c r="G3273" s="255">
        <v>10620026</v>
      </c>
      <c r="H3273" s="1" t="s">
        <v>386</v>
      </c>
      <c r="I3273" s="61">
        <v>36</v>
      </c>
      <c r="J3273" s="61">
        <v>3.4</v>
      </c>
      <c r="K3273" s="61">
        <v>8.1</v>
      </c>
      <c r="L3273" s="69">
        <f t="shared" si="627"/>
        <v>1.224</v>
      </c>
      <c r="M3273" s="69">
        <f t="shared" si="628"/>
        <v>2.9159999999999995</v>
      </c>
      <c r="N3273" s="56">
        <f>INDEX(Rate_Chart!$A$1:$AK$127,MATCH(Data!J3273,Rate_Chart!$A$1:$A$127,0),MATCH(Data!K3273,Rate_Chart!$A$1:$AK$1,0))</f>
        <v>36.697125900000003</v>
      </c>
      <c r="O3273" s="57">
        <f t="shared" si="629"/>
        <v>1321.0965324000001</v>
      </c>
      <c r="P3273" s="58">
        <f t="shared" si="630"/>
        <v>417.01279431818188</v>
      </c>
      <c r="Q3273" s="58">
        <f t="shared" si="631"/>
        <v>278.00852954545456</v>
      </c>
      <c r="R3273" s="66">
        <f t="shared" si="632"/>
        <v>23.119189317000004</v>
      </c>
      <c r="S3273" s="64">
        <f t="shared" si="633"/>
        <v>135</v>
      </c>
      <c r="T3273" s="66">
        <f t="shared" si="634"/>
        <v>1479.2157217170002</v>
      </c>
      <c r="U3273" s="68">
        <f t="shared" si="635"/>
        <v>41.089325603250003</v>
      </c>
      <c r="V3273" s="68">
        <f t="shared" si="636"/>
        <v>466.92415458238645</v>
      </c>
      <c r="W3273" s="68">
        <f t="shared" si="637"/>
        <v>311.28276972159097</v>
      </c>
    </row>
    <row r="3274" spans="1:23" x14ac:dyDescent="0.25">
      <c r="A3274" s="1" t="s">
        <v>905</v>
      </c>
      <c r="B3274" s="1" t="s">
        <v>394</v>
      </c>
      <c r="C3274" s="1" t="s">
        <v>589</v>
      </c>
      <c r="D3274" s="1" t="s">
        <v>592</v>
      </c>
      <c r="E3274" s="1" t="s">
        <v>367</v>
      </c>
      <c r="F3274" s="62" t="str">
        <f t="shared" si="638"/>
        <v>64528</v>
      </c>
      <c r="G3274" s="255">
        <v>10620026</v>
      </c>
      <c r="H3274" s="1" t="s">
        <v>385</v>
      </c>
      <c r="I3274" s="61">
        <v>21</v>
      </c>
      <c r="J3274" s="61">
        <v>7.6</v>
      </c>
      <c r="K3274" s="61">
        <v>8.8000000000000007</v>
      </c>
      <c r="L3274" s="69">
        <f t="shared" si="627"/>
        <v>1.5959999999999999</v>
      </c>
      <c r="M3274" s="69">
        <f t="shared" si="628"/>
        <v>1.8480000000000001</v>
      </c>
      <c r="N3274" s="56">
        <f>INDEX(Rate_Chart!$A$1:$AK$127,MATCH(Data!J3274,Rate_Chart!$A$1:$A$127,0),MATCH(Data!K3274,Rate_Chart!$A$1:$AK$1,0))</f>
        <v>62.825400000000002</v>
      </c>
      <c r="O3274" s="57">
        <f t="shared" si="629"/>
        <v>1319.3334</v>
      </c>
      <c r="P3274" s="58">
        <f t="shared" si="630"/>
        <v>466.5252475247525</v>
      </c>
      <c r="Q3274" s="58">
        <f t="shared" si="631"/>
        <v>311.01683168316833</v>
      </c>
      <c r="R3274" s="66">
        <f t="shared" si="632"/>
        <v>23.088334500000002</v>
      </c>
      <c r="S3274" s="64">
        <f t="shared" si="633"/>
        <v>78.75</v>
      </c>
      <c r="T3274" s="66">
        <f t="shared" si="634"/>
        <v>1421.1717345</v>
      </c>
      <c r="U3274" s="68">
        <f t="shared" si="635"/>
        <v>67.674844499999992</v>
      </c>
      <c r="V3274" s="68">
        <f t="shared" si="636"/>
        <v>502.53597400990094</v>
      </c>
      <c r="W3274" s="68">
        <f t="shared" si="637"/>
        <v>335.02398267326731</v>
      </c>
    </row>
    <row r="3275" spans="1:23" x14ac:dyDescent="0.25">
      <c r="A3275" s="1" t="s">
        <v>905</v>
      </c>
      <c r="B3275" s="1" t="s">
        <v>394</v>
      </c>
      <c r="C3275" s="1" t="s">
        <v>589</v>
      </c>
      <c r="D3275" s="1" t="s">
        <v>592</v>
      </c>
      <c r="E3275" s="1" t="s">
        <v>367</v>
      </c>
      <c r="F3275" s="62" t="str">
        <f t="shared" si="638"/>
        <v>64528</v>
      </c>
      <c r="G3275" s="255">
        <v>10620026</v>
      </c>
      <c r="H3275" s="1" t="s">
        <v>386</v>
      </c>
      <c r="I3275" s="61">
        <v>24</v>
      </c>
      <c r="J3275" s="61">
        <v>4</v>
      </c>
      <c r="K3275" s="61">
        <v>8.1999999999999993</v>
      </c>
      <c r="L3275" s="69">
        <f t="shared" si="627"/>
        <v>0.96</v>
      </c>
      <c r="M3275" s="69">
        <f t="shared" si="628"/>
        <v>1.9679999999999997</v>
      </c>
      <c r="N3275" s="56">
        <f>INDEX(Rate_Chart!$A$1:$AK$127,MATCH(Data!J3275,Rate_Chart!$A$1:$A$127,0),MATCH(Data!K3275,Rate_Chart!$A$1:$AK$1,0))</f>
        <v>39.477139800000003</v>
      </c>
      <c r="O3275" s="57">
        <f t="shared" si="629"/>
        <v>947.45135520000008</v>
      </c>
      <c r="P3275" s="58">
        <f t="shared" si="630"/>
        <v>417.0120401408451</v>
      </c>
      <c r="Q3275" s="58">
        <f t="shared" si="631"/>
        <v>278.00802676056338</v>
      </c>
      <c r="R3275" s="66">
        <f t="shared" si="632"/>
        <v>16.580398716000001</v>
      </c>
      <c r="S3275" s="64">
        <f t="shared" si="633"/>
        <v>90</v>
      </c>
      <c r="T3275" s="66">
        <f t="shared" si="634"/>
        <v>1054.0317539160001</v>
      </c>
      <c r="U3275" s="68">
        <f t="shared" si="635"/>
        <v>43.917989746500005</v>
      </c>
      <c r="V3275" s="68">
        <f t="shared" si="636"/>
        <v>463.92242689964797</v>
      </c>
      <c r="W3275" s="68">
        <f t="shared" si="637"/>
        <v>309.28161793309863</v>
      </c>
    </row>
    <row r="3276" spans="1:23" x14ac:dyDescent="0.25">
      <c r="A3276" s="1" t="s">
        <v>905</v>
      </c>
      <c r="B3276" s="1" t="s">
        <v>395</v>
      </c>
      <c r="C3276" s="1" t="s">
        <v>589</v>
      </c>
      <c r="D3276" s="1" t="s">
        <v>592</v>
      </c>
      <c r="E3276" s="1" t="s">
        <v>367</v>
      </c>
      <c r="F3276" s="62" t="str">
        <f t="shared" si="638"/>
        <v>64528</v>
      </c>
      <c r="G3276" s="255">
        <v>10620026</v>
      </c>
      <c r="H3276" s="1" t="s">
        <v>385</v>
      </c>
      <c r="I3276" s="61">
        <v>15</v>
      </c>
      <c r="J3276" s="61">
        <v>6.3</v>
      </c>
      <c r="K3276" s="61">
        <v>8.8000000000000007</v>
      </c>
      <c r="L3276" s="69">
        <f t="shared" si="627"/>
        <v>0.94499999999999995</v>
      </c>
      <c r="M3276" s="69">
        <f t="shared" si="628"/>
        <v>1.32</v>
      </c>
      <c r="N3276" s="56">
        <f>INDEX(Rate_Chart!$A$1:$AK$127,MATCH(Data!J3276,Rate_Chart!$A$1:$A$127,0),MATCH(Data!K3276,Rate_Chart!$A$1:$AK$1,0))</f>
        <v>52.078949999999999</v>
      </c>
      <c r="O3276" s="57">
        <f t="shared" si="629"/>
        <v>781.18425000000002</v>
      </c>
      <c r="P3276" s="58">
        <f t="shared" si="630"/>
        <v>428.04616438356163</v>
      </c>
      <c r="Q3276" s="58">
        <f t="shared" si="631"/>
        <v>285.36410958904111</v>
      </c>
      <c r="R3276" s="66">
        <f t="shared" si="632"/>
        <v>13.670724375000002</v>
      </c>
      <c r="S3276" s="64">
        <f t="shared" si="633"/>
        <v>56.25</v>
      </c>
      <c r="T3276" s="66">
        <f t="shared" si="634"/>
        <v>851.10497437499998</v>
      </c>
      <c r="U3276" s="68">
        <f t="shared" si="635"/>
        <v>56.740331624999996</v>
      </c>
      <c r="V3276" s="68">
        <f t="shared" si="636"/>
        <v>466.35889006849311</v>
      </c>
      <c r="W3276" s="68">
        <f t="shared" si="637"/>
        <v>310.90592671232872</v>
      </c>
    </row>
    <row r="3277" spans="1:23" x14ac:dyDescent="0.25">
      <c r="A3277" s="1" t="s">
        <v>905</v>
      </c>
      <c r="B3277" s="1" t="s">
        <v>395</v>
      </c>
      <c r="C3277" s="1" t="s">
        <v>589</v>
      </c>
      <c r="D3277" s="1" t="s">
        <v>592</v>
      </c>
      <c r="E3277" s="1" t="s">
        <v>367</v>
      </c>
      <c r="F3277" s="62" t="str">
        <f t="shared" si="638"/>
        <v>64528</v>
      </c>
      <c r="G3277" s="255">
        <v>10620026</v>
      </c>
      <c r="H3277" s="1" t="s">
        <v>386</v>
      </c>
      <c r="I3277" s="61">
        <v>32</v>
      </c>
      <c r="J3277" s="61">
        <v>3.3</v>
      </c>
      <c r="K3277" s="61">
        <v>8.1</v>
      </c>
      <c r="L3277" s="69">
        <f t="shared" si="627"/>
        <v>1.056</v>
      </c>
      <c r="M3277" s="69">
        <f t="shared" si="628"/>
        <v>2.5920000000000001</v>
      </c>
      <c r="N3277" s="56">
        <f>INDEX(Rate_Chart!$A$1:$AK$127,MATCH(Data!J3277,Rate_Chart!$A$1:$A$127,0),MATCH(Data!K3277,Rate_Chart!$A$1:$AK$1,0))</f>
        <v>36.280125900000002</v>
      </c>
      <c r="O3277" s="57">
        <f t="shared" si="629"/>
        <v>1160.9640288000001</v>
      </c>
      <c r="P3277" s="58">
        <f t="shared" si="630"/>
        <v>417.0129413793104</v>
      </c>
      <c r="Q3277" s="58">
        <f t="shared" si="631"/>
        <v>278.00862758620696</v>
      </c>
      <c r="R3277" s="66">
        <f t="shared" si="632"/>
        <v>20.316870504000004</v>
      </c>
      <c r="S3277" s="64">
        <f t="shared" si="633"/>
        <v>120</v>
      </c>
      <c r="T3277" s="66">
        <f t="shared" si="634"/>
        <v>1301.2808993040001</v>
      </c>
      <c r="U3277" s="68">
        <f t="shared" si="635"/>
        <v>40.665028103250002</v>
      </c>
      <c r="V3277" s="68">
        <f t="shared" si="636"/>
        <v>467.4141161293104</v>
      </c>
      <c r="W3277" s="68">
        <f t="shared" si="637"/>
        <v>311.6094107528736</v>
      </c>
    </row>
    <row r="3278" spans="1:23" x14ac:dyDescent="0.25">
      <c r="A3278" s="1" t="s">
        <v>906</v>
      </c>
      <c r="B3278" s="1" t="s">
        <v>394</v>
      </c>
      <c r="C3278" s="1" t="s">
        <v>589</v>
      </c>
      <c r="D3278" s="1" t="s">
        <v>592</v>
      </c>
      <c r="E3278" s="1" t="s">
        <v>367</v>
      </c>
      <c r="F3278" s="62" t="str">
        <f t="shared" si="638"/>
        <v>64528</v>
      </c>
      <c r="G3278" s="255">
        <v>10620026</v>
      </c>
      <c r="H3278" s="1" t="s">
        <v>385</v>
      </c>
      <c r="I3278" s="61">
        <v>22</v>
      </c>
      <c r="J3278" s="61">
        <v>7.2</v>
      </c>
      <c r="K3278" s="61">
        <v>8.8000000000000007</v>
      </c>
      <c r="L3278" s="69">
        <f t="shared" si="627"/>
        <v>1.5840000000000001</v>
      </c>
      <c r="M3278" s="69">
        <f t="shared" si="628"/>
        <v>1.9360000000000002</v>
      </c>
      <c r="N3278" s="56">
        <f>INDEX(Rate_Chart!$A$1:$AK$127,MATCH(Data!J3278,Rate_Chart!$A$1:$A$127,0),MATCH(Data!K3278,Rate_Chart!$A$1:$AK$1,0))</f>
        <v>59.518800000000006</v>
      </c>
      <c r="O3278" s="57">
        <f t="shared" si="629"/>
        <v>1309.4136000000001</v>
      </c>
      <c r="P3278" s="58">
        <f t="shared" si="630"/>
        <v>455.50102040816324</v>
      </c>
      <c r="Q3278" s="58">
        <f t="shared" si="631"/>
        <v>303.66734693877549</v>
      </c>
      <c r="R3278" s="66">
        <f t="shared" si="632"/>
        <v>22.914738000000003</v>
      </c>
      <c r="S3278" s="64">
        <f t="shared" si="633"/>
        <v>82.5</v>
      </c>
      <c r="T3278" s="66">
        <f t="shared" si="634"/>
        <v>1414.828338</v>
      </c>
      <c r="U3278" s="68">
        <f t="shared" si="635"/>
        <v>64.310378999999998</v>
      </c>
      <c r="V3278" s="68">
        <f t="shared" si="636"/>
        <v>492.17126785714277</v>
      </c>
      <c r="W3278" s="68">
        <f t="shared" si="637"/>
        <v>328.11417857142851</v>
      </c>
    </row>
    <row r="3279" spans="1:23" x14ac:dyDescent="0.25">
      <c r="A3279" s="1" t="s">
        <v>906</v>
      </c>
      <c r="B3279" s="1" t="s">
        <v>394</v>
      </c>
      <c r="C3279" s="1" t="s">
        <v>589</v>
      </c>
      <c r="D3279" s="1" t="s">
        <v>592</v>
      </c>
      <c r="E3279" s="1" t="s">
        <v>367</v>
      </c>
      <c r="F3279" s="62" t="str">
        <f t="shared" si="638"/>
        <v>64528</v>
      </c>
      <c r="G3279" s="255">
        <v>10620026</v>
      </c>
      <c r="H3279" s="1" t="s">
        <v>386</v>
      </c>
      <c r="I3279" s="61">
        <v>27</v>
      </c>
      <c r="J3279" s="61">
        <v>4.2</v>
      </c>
      <c r="K3279" s="61">
        <v>8.1</v>
      </c>
      <c r="L3279" s="69">
        <f t="shared" ref="L3279:L3342" si="639">J3279*I3279/100</f>
        <v>1.1340000000000001</v>
      </c>
      <c r="M3279" s="69">
        <f t="shared" ref="M3279:M3342" si="640">K3279*I3279/100</f>
        <v>2.1869999999999998</v>
      </c>
      <c r="N3279" s="56">
        <f>INDEX(Rate_Chart!$A$1:$AK$127,MATCH(Data!J3279,Rate_Chart!$A$1:$A$127,0),MATCH(Data!K3279,Rate_Chart!$A$1:$AK$1,0))</f>
        <v>40.033125900000002</v>
      </c>
      <c r="O3279" s="57">
        <f t="shared" ref="O3279:O3342" si="641">N3279*I3279</f>
        <v>1080.8943993</v>
      </c>
      <c r="P3279" s="58">
        <f t="shared" ref="P3279:P3342" si="642">N3279/(J3279%+K3279%*2/3)</f>
        <v>417.01172812499999</v>
      </c>
      <c r="Q3279" s="58">
        <f t="shared" ref="Q3279:Q3342" si="643">P3279*2/3</f>
        <v>278.00781875000001</v>
      </c>
      <c r="R3279" s="66">
        <f t="shared" ref="R3279:R3342" si="644">O3279*1.75%</f>
        <v>18.915651987750003</v>
      </c>
      <c r="S3279" s="64">
        <f t="shared" ref="S3279:S3342" si="645">I3279*3.75</f>
        <v>101.25</v>
      </c>
      <c r="T3279" s="66">
        <f t="shared" ref="T3279:T3342" si="646">R3279+S3279+O3279</f>
        <v>1201.06005128775</v>
      </c>
      <c r="U3279" s="68">
        <f t="shared" ref="U3279:U3342" si="647">T3279/I3279</f>
        <v>44.483705603250002</v>
      </c>
      <c r="V3279" s="68">
        <f t="shared" ref="V3279:V3342" si="648">U3279/(J3279%+K3279%*2/3)</f>
        <v>463.37193336718752</v>
      </c>
      <c r="W3279" s="68">
        <f t="shared" ref="W3279:W3342" si="649">V3279*2/3</f>
        <v>308.9146222447917</v>
      </c>
    </row>
    <row r="3280" spans="1:23" x14ac:dyDescent="0.25">
      <c r="A3280" s="1" t="s">
        <v>906</v>
      </c>
      <c r="B3280" s="1" t="s">
        <v>395</v>
      </c>
      <c r="C3280" s="1" t="s">
        <v>589</v>
      </c>
      <c r="D3280" s="1" t="s">
        <v>592</v>
      </c>
      <c r="E3280" s="1" t="s">
        <v>367</v>
      </c>
      <c r="F3280" s="62" t="str">
        <f t="shared" si="638"/>
        <v>64528</v>
      </c>
      <c r="G3280" s="255">
        <v>10620026</v>
      </c>
      <c r="H3280" s="1" t="s">
        <v>385</v>
      </c>
      <c r="I3280" s="61">
        <v>18</v>
      </c>
      <c r="J3280" s="61">
        <v>6.3</v>
      </c>
      <c r="K3280" s="61">
        <v>8.6</v>
      </c>
      <c r="L3280" s="69">
        <f t="shared" si="639"/>
        <v>1.1339999999999999</v>
      </c>
      <c r="M3280" s="69">
        <f t="shared" si="640"/>
        <v>1.5479999999999998</v>
      </c>
      <c r="N3280" s="56">
        <f>INDEX(Rate_Chart!$A$1:$AK$127,MATCH(Data!J3280,Rate_Chart!$A$1:$A$127,0),MATCH(Data!K3280,Rate_Chart!$A$1:$AK$1,0))</f>
        <v>51.552899999999994</v>
      </c>
      <c r="O3280" s="57">
        <f t="shared" si="641"/>
        <v>927.95219999999995</v>
      </c>
      <c r="P3280" s="58">
        <f t="shared" si="642"/>
        <v>428.41745152354571</v>
      </c>
      <c r="Q3280" s="58">
        <f t="shared" si="643"/>
        <v>285.61163434903045</v>
      </c>
      <c r="R3280" s="66">
        <f t="shared" si="644"/>
        <v>16.2391635</v>
      </c>
      <c r="S3280" s="64">
        <f t="shared" si="645"/>
        <v>67.5</v>
      </c>
      <c r="T3280" s="66">
        <f t="shared" si="646"/>
        <v>1011.6913635</v>
      </c>
      <c r="U3280" s="68">
        <f t="shared" si="647"/>
        <v>56.205075749999999</v>
      </c>
      <c r="V3280" s="68">
        <f t="shared" si="648"/>
        <v>467.07819182825489</v>
      </c>
      <c r="W3280" s="68">
        <f t="shared" si="649"/>
        <v>311.38546121883661</v>
      </c>
    </row>
    <row r="3281" spans="1:23" x14ac:dyDescent="0.25">
      <c r="A3281" s="1" t="s">
        <v>906</v>
      </c>
      <c r="B3281" s="1" t="s">
        <v>395</v>
      </c>
      <c r="C3281" s="1" t="s">
        <v>589</v>
      </c>
      <c r="D3281" s="1" t="s">
        <v>592</v>
      </c>
      <c r="E3281" s="1" t="s">
        <v>367</v>
      </c>
      <c r="F3281" s="62" t="str">
        <f t="shared" si="638"/>
        <v>64528</v>
      </c>
      <c r="G3281" s="255">
        <v>10620026</v>
      </c>
      <c r="H3281" s="1" t="s">
        <v>386</v>
      </c>
      <c r="I3281" s="61">
        <v>26</v>
      </c>
      <c r="J3281" s="61">
        <v>3.6</v>
      </c>
      <c r="K3281" s="61">
        <v>8.1</v>
      </c>
      <c r="L3281" s="69">
        <f t="shared" si="639"/>
        <v>0.93600000000000005</v>
      </c>
      <c r="M3281" s="69">
        <f t="shared" si="640"/>
        <v>2.1059999999999999</v>
      </c>
      <c r="N3281" s="56">
        <f>INDEX(Rate_Chart!$A$1:$AK$127,MATCH(Data!J3281,Rate_Chart!$A$1:$A$127,0),MATCH(Data!K3281,Rate_Chart!$A$1:$AK$1,0))</f>
        <v>37.531125900000006</v>
      </c>
      <c r="O3281" s="57">
        <f t="shared" si="641"/>
        <v>975.80927340000017</v>
      </c>
      <c r="P3281" s="58">
        <f t="shared" si="642"/>
        <v>417.01251000000008</v>
      </c>
      <c r="Q3281" s="58">
        <f t="shared" si="643"/>
        <v>278.00834000000003</v>
      </c>
      <c r="R3281" s="66">
        <f t="shared" si="644"/>
        <v>17.076662284500003</v>
      </c>
      <c r="S3281" s="64">
        <f t="shared" si="645"/>
        <v>97.5</v>
      </c>
      <c r="T3281" s="66">
        <f t="shared" si="646"/>
        <v>1090.3859356845001</v>
      </c>
      <c r="U3281" s="68">
        <f t="shared" si="647"/>
        <v>41.937920603249999</v>
      </c>
      <c r="V3281" s="68">
        <f t="shared" si="648"/>
        <v>465.97689559166668</v>
      </c>
      <c r="W3281" s="68">
        <f t="shared" si="649"/>
        <v>310.6512637277778</v>
      </c>
    </row>
    <row r="3282" spans="1:23" x14ac:dyDescent="0.25">
      <c r="A3282" s="1" t="s">
        <v>907</v>
      </c>
      <c r="B3282" s="1" t="s">
        <v>394</v>
      </c>
      <c r="C3282" s="1" t="s">
        <v>589</v>
      </c>
      <c r="D3282" s="1" t="s">
        <v>592</v>
      </c>
      <c r="E3282" s="1" t="s">
        <v>367</v>
      </c>
      <c r="F3282" s="62" t="str">
        <f t="shared" si="638"/>
        <v>64528</v>
      </c>
      <c r="G3282" s="255">
        <v>10620026</v>
      </c>
      <c r="H3282" s="1" t="s">
        <v>385</v>
      </c>
      <c r="I3282" s="61">
        <v>19</v>
      </c>
      <c r="J3282" s="61">
        <v>7.1</v>
      </c>
      <c r="K3282" s="61">
        <v>8.8000000000000007</v>
      </c>
      <c r="L3282" s="69">
        <f t="shared" si="639"/>
        <v>1.349</v>
      </c>
      <c r="M3282" s="69">
        <f t="shared" si="640"/>
        <v>1.6720000000000002</v>
      </c>
      <c r="N3282" s="56">
        <f>INDEX(Rate_Chart!$A$1:$AK$127,MATCH(Data!J3282,Rate_Chart!$A$1:$A$127,0),MATCH(Data!K3282,Rate_Chart!$A$1:$AK$1,0))</f>
        <v>58.692149999999998</v>
      </c>
      <c r="O3282" s="57">
        <f t="shared" si="641"/>
        <v>1115.15085</v>
      </c>
      <c r="P3282" s="58">
        <f t="shared" si="642"/>
        <v>452.63868894601546</v>
      </c>
      <c r="Q3282" s="58">
        <f t="shared" si="643"/>
        <v>301.75912596401031</v>
      </c>
      <c r="R3282" s="66">
        <f t="shared" si="644"/>
        <v>19.515139875000003</v>
      </c>
      <c r="S3282" s="64">
        <f t="shared" si="645"/>
        <v>71.25</v>
      </c>
      <c r="T3282" s="66">
        <f t="shared" si="646"/>
        <v>1205.9159898749999</v>
      </c>
      <c r="U3282" s="68">
        <f t="shared" si="647"/>
        <v>63.469262624999999</v>
      </c>
      <c r="V3282" s="68">
        <f t="shared" si="648"/>
        <v>489.48017448586126</v>
      </c>
      <c r="W3282" s="68">
        <f t="shared" si="649"/>
        <v>326.32011632390748</v>
      </c>
    </row>
    <row r="3283" spans="1:23" x14ac:dyDescent="0.25">
      <c r="A3283" s="1" t="s">
        <v>907</v>
      </c>
      <c r="B3283" s="1" t="s">
        <v>394</v>
      </c>
      <c r="C3283" s="1" t="s">
        <v>589</v>
      </c>
      <c r="D3283" s="1" t="s">
        <v>592</v>
      </c>
      <c r="E3283" s="1" t="s">
        <v>367</v>
      </c>
      <c r="F3283" s="62" t="str">
        <f t="shared" si="638"/>
        <v>64528</v>
      </c>
      <c r="G3283" s="255">
        <v>10620026</v>
      </c>
      <c r="H3283" s="1" t="s">
        <v>386</v>
      </c>
      <c r="I3283" s="61">
        <v>34</v>
      </c>
      <c r="J3283" s="61">
        <v>3.7</v>
      </c>
      <c r="K3283" s="61">
        <v>8.1</v>
      </c>
      <c r="L3283" s="69">
        <f t="shared" si="639"/>
        <v>1.258</v>
      </c>
      <c r="M3283" s="69">
        <f t="shared" si="640"/>
        <v>2.7539999999999996</v>
      </c>
      <c r="N3283" s="56">
        <f>INDEX(Rate_Chart!$A$1:$AK$127,MATCH(Data!J3283,Rate_Chart!$A$1:$A$127,0),MATCH(Data!K3283,Rate_Chart!$A$1:$AK$1,0))</f>
        <v>37.948125900000008</v>
      </c>
      <c r="O3283" s="57">
        <f t="shared" si="641"/>
        <v>1290.2362806000003</v>
      </c>
      <c r="P3283" s="58">
        <f t="shared" si="642"/>
        <v>417.01237252747262</v>
      </c>
      <c r="Q3283" s="58">
        <f t="shared" si="643"/>
        <v>278.00824835164843</v>
      </c>
      <c r="R3283" s="66">
        <f t="shared" si="644"/>
        <v>22.579134910500009</v>
      </c>
      <c r="S3283" s="64">
        <f t="shared" si="645"/>
        <v>127.5</v>
      </c>
      <c r="T3283" s="66">
        <f t="shared" si="646"/>
        <v>1440.3154155105003</v>
      </c>
      <c r="U3283" s="68">
        <f t="shared" si="647"/>
        <v>42.362218103250008</v>
      </c>
      <c r="V3283" s="68">
        <f t="shared" si="648"/>
        <v>465.51888025549459</v>
      </c>
      <c r="W3283" s="68">
        <f t="shared" si="649"/>
        <v>310.34592017032975</v>
      </c>
    </row>
    <row r="3284" spans="1:23" x14ac:dyDescent="0.25">
      <c r="A3284" s="1" t="s">
        <v>907</v>
      </c>
      <c r="B3284" s="1" t="s">
        <v>395</v>
      </c>
      <c r="C3284" s="1" t="s">
        <v>589</v>
      </c>
      <c r="D3284" s="1" t="s">
        <v>592</v>
      </c>
      <c r="E3284" s="1" t="s">
        <v>367</v>
      </c>
      <c r="F3284" s="62" t="str">
        <f t="shared" si="638"/>
        <v>64528</v>
      </c>
      <c r="G3284" s="255">
        <v>10620026</v>
      </c>
      <c r="H3284" s="1" t="s">
        <v>385</v>
      </c>
      <c r="I3284" s="61">
        <v>16</v>
      </c>
      <c r="J3284" s="61">
        <v>6.4</v>
      </c>
      <c r="K3284" s="61">
        <v>8.8000000000000007</v>
      </c>
      <c r="L3284" s="69">
        <f t="shared" si="639"/>
        <v>1.024</v>
      </c>
      <c r="M3284" s="69">
        <f t="shared" si="640"/>
        <v>1.4080000000000001</v>
      </c>
      <c r="N3284" s="56">
        <f>INDEX(Rate_Chart!$A$1:$AK$127,MATCH(Data!J3284,Rate_Chart!$A$1:$A$127,0),MATCH(Data!K3284,Rate_Chart!$A$1:$AK$1,0))</f>
        <v>52.9056</v>
      </c>
      <c r="O3284" s="57">
        <f t="shared" si="641"/>
        <v>846.4896</v>
      </c>
      <c r="P3284" s="58">
        <f t="shared" si="642"/>
        <v>431.29565217391303</v>
      </c>
      <c r="Q3284" s="58">
        <f t="shared" si="643"/>
        <v>287.53043478260867</v>
      </c>
      <c r="R3284" s="66">
        <f t="shared" si="644"/>
        <v>14.813568000000002</v>
      </c>
      <c r="S3284" s="64">
        <f t="shared" si="645"/>
        <v>60</v>
      </c>
      <c r="T3284" s="66">
        <f t="shared" si="646"/>
        <v>921.30316800000003</v>
      </c>
      <c r="U3284" s="68">
        <f t="shared" si="647"/>
        <v>57.581448000000002</v>
      </c>
      <c r="V3284" s="68">
        <f t="shared" si="648"/>
        <v>469.41397826086956</v>
      </c>
      <c r="W3284" s="68">
        <f t="shared" si="649"/>
        <v>312.94265217391302</v>
      </c>
    </row>
    <row r="3285" spans="1:23" x14ac:dyDescent="0.25">
      <c r="A3285" s="1" t="s">
        <v>907</v>
      </c>
      <c r="B3285" s="1" t="s">
        <v>395</v>
      </c>
      <c r="C3285" s="1" t="s">
        <v>589</v>
      </c>
      <c r="D3285" s="1" t="s">
        <v>592</v>
      </c>
      <c r="E3285" s="1" t="s">
        <v>367</v>
      </c>
      <c r="F3285" s="62" t="str">
        <f t="shared" si="638"/>
        <v>64528</v>
      </c>
      <c r="G3285" s="255">
        <v>10620026</v>
      </c>
      <c r="H3285" s="1" t="s">
        <v>386</v>
      </c>
      <c r="I3285" s="61">
        <v>32</v>
      </c>
      <c r="J3285" s="61">
        <v>3.3</v>
      </c>
      <c r="K3285" s="61">
        <v>8.1</v>
      </c>
      <c r="L3285" s="69">
        <f t="shared" si="639"/>
        <v>1.056</v>
      </c>
      <c r="M3285" s="69">
        <f t="shared" si="640"/>
        <v>2.5920000000000001</v>
      </c>
      <c r="N3285" s="56">
        <f>INDEX(Rate_Chart!$A$1:$AK$127,MATCH(Data!J3285,Rate_Chart!$A$1:$A$127,0),MATCH(Data!K3285,Rate_Chart!$A$1:$AK$1,0))</f>
        <v>36.280125900000002</v>
      </c>
      <c r="O3285" s="57">
        <f t="shared" si="641"/>
        <v>1160.9640288000001</v>
      </c>
      <c r="P3285" s="58">
        <f t="shared" si="642"/>
        <v>417.0129413793104</v>
      </c>
      <c r="Q3285" s="58">
        <f t="shared" si="643"/>
        <v>278.00862758620696</v>
      </c>
      <c r="R3285" s="66">
        <f t="shared" si="644"/>
        <v>20.316870504000004</v>
      </c>
      <c r="S3285" s="64">
        <f t="shared" si="645"/>
        <v>120</v>
      </c>
      <c r="T3285" s="66">
        <f t="shared" si="646"/>
        <v>1301.2808993040001</v>
      </c>
      <c r="U3285" s="68">
        <f t="shared" si="647"/>
        <v>40.665028103250002</v>
      </c>
      <c r="V3285" s="68">
        <f t="shared" si="648"/>
        <v>467.4141161293104</v>
      </c>
      <c r="W3285" s="68">
        <f t="shared" si="649"/>
        <v>311.6094107528736</v>
      </c>
    </row>
    <row r="3286" spans="1:23" x14ac:dyDescent="0.25">
      <c r="A3286" s="1" t="s">
        <v>908</v>
      </c>
      <c r="B3286" s="1" t="s">
        <v>394</v>
      </c>
      <c r="C3286" s="1" t="s">
        <v>589</v>
      </c>
      <c r="D3286" s="1" t="s">
        <v>592</v>
      </c>
      <c r="E3286" s="1" t="s">
        <v>367</v>
      </c>
      <c r="F3286" s="62" t="str">
        <f t="shared" si="638"/>
        <v>64528</v>
      </c>
      <c r="G3286" s="255">
        <v>10620026</v>
      </c>
      <c r="H3286" s="1" t="s">
        <v>385</v>
      </c>
      <c r="I3286" s="61">
        <v>29</v>
      </c>
      <c r="J3286" s="61">
        <v>7.2</v>
      </c>
      <c r="K3286" s="61">
        <v>8.8000000000000007</v>
      </c>
      <c r="L3286" s="69">
        <f t="shared" si="639"/>
        <v>2.0880000000000001</v>
      </c>
      <c r="M3286" s="69">
        <f t="shared" si="640"/>
        <v>2.552</v>
      </c>
      <c r="N3286" s="56">
        <f>INDEX(Rate_Chart!$A$1:$AK$127,MATCH(Data!J3286,Rate_Chart!$A$1:$A$127,0),MATCH(Data!K3286,Rate_Chart!$A$1:$AK$1,0))</f>
        <v>59.518800000000006</v>
      </c>
      <c r="O3286" s="57">
        <f t="shared" si="641"/>
        <v>1726.0452000000002</v>
      </c>
      <c r="P3286" s="58">
        <f t="shared" si="642"/>
        <v>455.50102040816324</v>
      </c>
      <c r="Q3286" s="58">
        <f t="shared" si="643"/>
        <v>303.66734693877549</v>
      </c>
      <c r="R3286" s="66">
        <f t="shared" si="644"/>
        <v>30.205791000000008</v>
      </c>
      <c r="S3286" s="64">
        <f t="shared" si="645"/>
        <v>108.75</v>
      </c>
      <c r="T3286" s="66">
        <f t="shared" si="646"/>
        <v>1865.0009910000003</v>
      </c>
      <c r="U3286" s="68">
        <f t="shared" si="647"/>
        <v>64.310379000000012</v>
      </c>
      <c r="V3286" s="68">
        <f t="shared" si="648"/>
        <v>492.17126785714288</v>
      </c>
      <c r="W3286" s="68">
        <f t="shared" si="649"/>
        <v>328.11417857142857</v>
      </c>
    </row>
    <row r="3287" spans="1:23" x14ac:dyDescent="0.25">
      <c r="A3287" s="1" t="s">
        <v>908</v>
      </c>
      <c r="B3287" s="1" t="s">
        <v>394</v>
      </c>
      <c r="C3287" s="1" t="s">
        <v>589</v>
      </c>
      <c r="D3287" s="1" t="s">
        <v>592</v>
      </c>
      <c r="E3287" s="1" t="s">
        <v>367</v>
      </c>
      <c r="F3287" s="62" t="str">
        <f t="shared" si="638"/>
        <v>64528</v>
      </c>
      <c r="G3287" s="255">
        <v>10620026</v>
      </c>
      <c r="H3287" s="1" t="s">
        <v>386</v>
      </c>
      <c r="I3287" s="61">
        <v>29</v>
      </c>
      <c r="J3287" s="61">
        <v>3.7</v>
      </c>
      <c r="K3287" s="61">
        <v>8.1</v>
      </c>
      <c r="L3287" s="69">
        <f t="shared" si="639"/>
        <v>1.0730000000000002</v>
      </c>
      <c r="M3287" s="69">
        <f t="shared" si="640"/>
        <v>2.3489999999999998</v>
      </c>
      <c r="N3287" s="56">
        <f>INDEX(Rate_Chart!$A$1:$AK$127,MATCH(Data!J3287,Rate_Chart!$A$1:$A$127,0),MATCH(Data!K3287,Rate_Chart!$A$1:$AK$1,0))</f>
        <v>37.948125900000008</v>
      </c>
      <c r="O3287" s="57">
        <f t="shared" si="641"/>
        <v>1100.4956511000003</v>
      </c>
      <c r="P3287" s="58">
        <f t="shared" si="642"/>
        <v>417.01237252747262</v>
      </c>
      <c r="Q3287" s="58">
        <f t="shared" si="643"/>
        <v>278.00824835164843</v>
      </c>
      <c r="R3287" s="66">
        <f t="shared" si="644"/>
        <v>19.258673894250006</v>
      </c>
      <c r="S3287" s="64">
        <f t="shared" si="645"/>
        <v>108.75</v>
      </c>
      <c r="T3287" s="66">
        <f t="shared" si="646"/>
        <v>1228.5043249942503</v>
      </c>
      <c r="U3287" s="68">
        <f t="shared" si="647"/>
        <v>42.362218103250008</v>
      </c>
      <c r="V3287" s="68">
        <f t="shared" si="648"/>
        <v>465.51888025549459</v>
      </c>
      <c r="W3287" s="68">
        <f t="shared" si="649"/>
        <v>310.34592017032975</v>
      </c>
    </row>
    <row r="3288" spans="1:23" x14ac:dyDescent="0.25">
      <c r="A3288" s="1" t="s">
        <v>908</v>
      </c>
      <c r="B3288" s="1" t="s">
        <v>395</v>
      </c>
      <c r="C3288" s="1" t="s">
        <v>589</v>
      </c>
      <c r="D3288" s="1" t="s">
        <v>592</v>
      </c>
      <c r="E3288" s="1" t="s">
        <v>367</v>
      </c>
      <c r="F3288" s="62" t="str">
        <f t="shared" si="638"/>
        <v>64528</v>
      </c>
      <c r="G3288" s="255">
        <v>10620026</v>
      </c>
      <c r="H3288" s="1" t="s">
        <v>385</v>
      </c>
      <c r="I3288" s="61">
        <v>23</v>
      </c>
      <c r="J3288" s="61">
        <v>6.3</v>
      </c>
      <c r="K3288" s="61">
        <v>8.8000000000000007</v>
      </c>
      <c r="L3288" s="69">
        <f t="shared" si="639"/>
        <v>1.4490000000000001</v>
      </c>
      <c r="M3288" s="69">
        <f t="shared" si="640"/>
        <v>2.024</v>
      </c>
      <c r="N3288" s="56">
        <f>INDEX(Rate_Chart!$A$1:$AK$127,MATCH(Data!J3288,Rate_Chart!$A$1:$A$127,0),MATCH(Data!K3288,Rate_Chart!$A$1:$AK$1,0))</f>
        <v>52.078949999999999</v>
      </c>
      <c r="O3288" s="57">
        <f t="shared" si="641"/>
        <v>1197.81585</v>
      </c>
      <c r="P3288" s="58">
        <f t="shared" si="642"/>
        <v>428.04616438356163</v>
      </c>
      <c r="Q3288" s="58">
        <f t="shared" si="643"/>
        <v>285.36410958904111</v>
      </c>
      <c r="R3288" s="66">
        <f t="shared" si="644"/>
        <v>20.961777375</v>
      </c>
      <c r="S3288" s="64">
        <f t="shared" si="645"/>
        <v>86.25</v>
      </c>
      <c r="T3288" s="66">
        <f t="shared" si="646"/>
        <v>1305.0276273750001</v>
      </c>
      <c r="U3288" s="68">
        <f t="shared" si="647"/>
        <v>56.740331625000003</v>
      </c>
      <c r="V3288" s="68">
        <f t="shared" si="648"/>
        <v>466.35889006849317</v>
      </c>
      <c r="W3288" s="68">
        <f t="shared" si="649"/>
        <v>310.90592671232878</v>
      </c>
    </row>
    <row r="3289" spans="1:23" x14ac:dyDescent="0.25">
      <c r="A3289" s="1" t="s">
        <v>908</v>
      </c>
      <c r="B3289" s="1" t="s">
        <v>395</v>
      </c>
      <c r="C3289" s="1" t="s">
        <v>589</v>
      </c>
      <c r="D3289" s="1" t="s">
        <v>592</v>
      </c>
      <c r="E3289" s="1" t="s">
        <v>367</v>
      </c>
      <c r="F3289" s="62" t="str">
        <f t="shared" si="638"/>
        <v>64528</v>
      </c>
      <c r="G3289" s="255">
        <v>10620026</v>
      </c>
      <c r="H3289" s="1" t="s">
        <v>386</v>
      </c>
      <c r="I3289" s="61">
        <v>24</v>
      </c>
      <c r="J3289" s="61">
        <v>3.3</v>
      </c>
      <c r="K3289" s="61">
        <v>8.1</v>
      </c>
      <c r="L3289" s="69">
        <f t="shared" si="639"/>
        <v>0.79199999999999993</v>
      </c>
      <c r="M3289" s="69">
        <f t="shared" si="640"/>
        <v>1.9439999999999997</v>
      </c>
      <c r="N3289" s="56">
        <f>INDEX(Rate_Chart!$A$1:$AK$127,MATCH(Data!J3289,Rate_Chart!$A$1:$A$127,0),MATCH(Data!K3289,Rate_Chart!$A$1:$AK$1,0))</f>
        <v>36.280125900000002</v>
      </c>
      <c r="O3289" s="57">
        <f t="shared" si="641"/>
        <v>870.72302160000004</v>
      </c>
      <c r="P3289" s="58">
        <f t="shared" si="642"/>
        <v>417.0129413793104</v>
      </c>
      <c r="Q3289" s="58">
        <f t="shared" si="643"/>
        <v>278.00862758620696</v>
      </c>
      <c r="R3289" s="66">
        <f t="shared" si="644"/>
        <v>15.237652878000002</v>
      </c>
      <c r="S3289" s="64">
        <f t="shared" si="645"/>
        <v>90</v>
      </c>
      <c r="T3289" s="66">
        <f t="shared" si="646"/>
        <v>975.9606744780001</v>
      </c>
      <c r="U3289" s="68">
        <f t="shared" si="647"/>
        <v>40.665028103250002</v>
      </c>
      <c r="V3289" s="68">
        <f t="shared" si="648"/>
        <v>467.4141161293104</v>
      </c>
      <c r="W3289" s="68">
        <f t="shared" si="649"/>
        <v>311.6094107528736</v>
      </c>
    </row>
    <row r="3290" spans="1:23" x14ac:dyDescent="0.25">
      <c r="A3290" s="1" t="s">
        <v>909</v>
      </c>
      <c r="B3290" s="1" t="s">
        <v>394</v>
      </c>
      <c r="C3290" s="1" t="s">
        <v>589</v>
      </c>
      <c r="D3290" s="1" t="s">
        <v>592</v>
      </c>
      <c r="E3290" s="1" t="s">
        <v>367</v>
      </c>
      <c r="F3290" s="62" t="str">
        <f t="shared" si="638"/>
        <v>64528</v>
      </c>
      <c r="G3290" s="255">
        <v>10620026</v>
      </c>
      <c r="H3290" s="1" t="s">
        <v>385</v>
      </c>
      <c r="I3290" s="61">
        <v>17</v>
      </c>
      <c r="J3290" s="61">
        <v>7.3</v>
      </c>
      <c r="K3290" s="61">
        <v>8.8000000000000007</v>
      </c>
      <c r="L3290" s="69">
        <f t="shared" si="639"/>
        <v>1.2409999999999999</v>
      </c>
      <c r="M3290" s="69">
        <f t="shared" si="640"/>
        <v>1.4960000000000002</v>
      </c>
      <c r="N3290" s="56">
        <f>INDEX(Rate_Chart!$A$1:$AK$127,MATCH(Data!J3290,Rate_Chart!$A$1:$A$127,0),MATCH(Data!K3290,Rate_Chart!$A$1:$AK$1,0))</f>
        <v>60.34545</v>
      </c>
      <c r="O3290" s="57">
        <f t="shared" si="641"/>
        <v>1025.87265</v>
      </c>
      <c r="P3290" s="58">
        <f t="shared" si="642"/>
        <v>458.31987341772157</v>
      </c>
      <c r="Q3290" s="58">
        <f t="shared" si="643"/>
        <v>305.54658227848103</v>
      </c>
      <c r="R3290" s="66">
        <f t="shared" si="644"/>
        <v>17.952771375000001</v>
      </c>
      <c r="S3290" s="64">
        <f t="shared" si="645"/>
        <v>63.75</v>
      </c>
      <c r="T3290" s="66">
        <f t="shared" si="646"/>
        <v>1107.5754213750001</v>
      </c>
      <c r="U3290" s="68">
        <f t="shared" si="647"/>
        <v>65.15149537500001</v>
      </c>
      <c r="V3290" s="68">
        <f t="shared" si="648"/>
        <v>494.8214838607596</v>
      </c>
      <c r="W3290" s="68">
        <f t="shared" si="649"/>
        <v>329.88098924050638</v>
      </c>
    </row>
    <row r="3291" spans="1:23" x14ac:dyDescent="0.25">
      <c r="A3291" s="1" t="s">
        <v>909</v>
      </c>
      <c r="B3291" s="1" t="s">
        <v>394</v>
      </c>
      <c r="C3291" s="1" t="s">
        <v>589</v>
      </c>
      <c r="D3291" s="1" t="s">
        <v>592</v>
      </c>
      <c r="E3291" s="1" t="s">
        <v>367</v>
      </c>
      <c r="F3291" s="62" t="str">
        <f t="shared" si="638"/>
        <v>64528</v>
      </c>
      <c r="G3291" s="255">
        <v>10620026</v>
      </c>
      <c r="H3291" s="1" t="s">
        <v>386</v>
      </c>
      <c r="I3291" s="61">
        <v>32</v>
      </c>
      <c r="J3291" s="61">
        <v>4.3</v>
      </c>
      <c r="K3291" s="61">
        <v>8.1999999999999993</v>
      </c>
      <c r="L3291" s="69">
        <f t="shared" si="639"/>
        <v>1.3759999999999999</v>
      </c>
      <c r="M3291" s="69">
        <f t="shared" si="640"/>
        <v>2.6239999999999997</v>
      </c>
      <c r="N3291" s="56">
        <f>INDEX(Rate_Chart!$A$1:$AK$127,MATCH(Data!J3291,Rate_Chart!$A$1:$A$127,0),MATCH(Data!K3291,Rate_Chart!$A$1:$AK$1,0))</f>
        <v>40.728139799999994</v>
      </c>
      <c r="O3291" s="57">
        <f t="shared" si="641"/>
        <v>1303.3004735999998</v>
      </c>
      <c r="P3291" s="58">
        <f t="shared" si="642"/>
        <v>417.01167030716726</v>
      </c>
      <c r="Q3291" s="58">
        <f t="shared" si="643"/>
        <v>278.00778020477816</v>
      </c>
      <c r="R3291" s="66">
        <f t="shared" si="644"/>
        <v>22.807758287999999</v>
      </c>
      <c r="S3291" s="64">
        <f t="shared" si="645"/>
        <v>120</v>
      </c>
      <c r="T3291" s="66">
        <f t="shared" si="646"/>
        <v>1446.1082318879999</v>
      </c>
      <c r="U3291" s="68">
        <f t="shared" si="647"/>
        <v>45.190882246499996</v>
      </c>
      <c r="V3291" s="68">
        <f t="shared" si="648"/>
        <v>462.70527897440275</v>
      </c>
      <c r="W3291" s="68">
        <f t="shared" si="649"/>
        <v>308.47018598293516</v>
      </c>
    </row>
    <row r="3292" spans="1:23" x14ac:dyDescent="0.25">
      <c r="A3292" s="1" t="s">
        <v>909</v>
      </c>
      <c r="B3292" s="1" t="s">
        <v>395</v>
      </c>
      <c r="C3292" s="1" t="s">
        <v>589</v>
      </c>
      <c r="D3292" s="1" t="s">
        <v>592</v>
      </c>
      <c r="E3292" s="1" t="s">
        <v>367</v>
      </c>
      <c r="F3292" s="62" t="str">
        <f t="shared" si="638"/>
        <v>64528</v>
      </c>
      <c r="G3292" s="255">
        <v>10620026</v>
      </c>
      <c r="H3292" s="1" t="s">
        <v>385</v>
      </c>
      <c r="I3292" s="61">
        <v>11</v>
      </c>
      <c r="J3292" s="61">
        <v>6.6</v>
      </c>
      <c r="K3292" s="61">
        <v>8.8000000000000007</v>
      </c>
      <c r="L3292" s="69">
        <f t="shared" si="639"/>
        <v>0.72599999999999998</v>
      </c>
      <c r="M3292" s="69">
        <f t="shared" si="640"/>
        <v>0.96800000000000008</v>
      </c>
      <c r="N3292" s="56">
        <f>INDEX(Rate_Chart!$A$1:$AK$127,MATCH(Data!J3292,Rate_Chart!$A$1:$A$127,0),MATCH(Data!K3292,Rate_Chart!$A$1:$AK$1,0))</f>
        <v>54.558900000000001</v>
      </c>
      <c r="O3292" s="57">
        <f t="shared" si="641"/>
        <v>600.14790000000005</v>
      </c>
      <c r="P3292" s="58">
        <f t="shared" si="642"/>
        <v>437.63823529411764</v>
      </c>
      <c r="Q3292" s="58">
        <f t="shared" si="643"/>
        <v>291.75882352941176</v>
      </c>
      <c r="R3292" s="66">
        <f t="shared" si="644"/>
        <v>10.502588250000002</v>
      </c>
      <c r="S3292" s="64">
        <f t="shared" si="645"/>
        <v>41.25</v>
      </c>
      <c r="T3292" s="66">
        <f t="shared" si="646"/>
        <v>651.90048825000008</v>
      </c>
      <c r="U3292" s="68">
        <f t="shared" si="647"/>
        <v>59.263680750000006</v>
      </c>
      <c r="V3292" s="68">
        <f t="shared" si="648"/>
        <v>475.37711831550803</v>
      </c>
      <c r="W3292" s="68">
        <f t="shared" si="649"/>
        <v>316.91807887700537</v>
      </c>
    </row>
    <row r="3293" spans="1:23" x14ac:dyDescent="0.25">
      <c r="A3293" s="1" t="s">
        <v>909</v>
      </c>
      <c r="B3293" s="1" t="s">
        <v>395</v>
      </c>
      <c r="C3293" s="1" t="s">
        <v>589</v>
      </c>
      <c r="D3293" s="1" t="s">
        <v>592</v>
      </c>
      <c r="E3293" s="1" t="s">
        <v>367</v>
      </c>
      <c r="F3293" s="62" t="str">
        <f t="shared" si="638"/>
        <v>64528</v>
      </c>
      <c r="G3293" s="255">
        <v>10620026</v>
      </c>
      <c r="H3293" s="1" t="s">
        <v>386</v>
      </c>
      <c r="I3293" s="61">
        <v>33</v>
      </c>
      <c r="J3293" s="61">
        <v>3.6</v>
      </c>
      <c r="K3293" s="61">
        <v>8.1</v>
      </c>
      <c r="L3293" s="69">
        <f t="shared" si="639"/>
        <v>1.1879999999999999</v>
      </c>
      <c r="M3293" s="69">
        <f t="shared" si="640"/>
        <v>2.673</v>
      </c>
      <c r="N3293" s="56">
        <f>INDEX(Rate_Chart!$A$1:$AK$127,MATCH(Data!J3293,Rate_Chart!$A$1:$A$127,0),MATCH(Data!K3293,Rate_Chart!$A$1:$AK$1,0))</f>
        <v>37.531125900000006</v>
      </c>
      <c r="O3293" s="57">
        <f t="shared" si="641"/>
        <v>1238.5271547000002</v>
      </c>
      <c r="P3293" s="58">
        <f t="shared" si="642"/>
        <v>417.01251000000008</v>
      </c>
      <c r="Q3293" s="58">
        <f t="shared" si="643"/>
        <v>278.00834000000003</v>
      </c>
      <c r="R3293" s="66">
        <f t="shared" si="644"/>
        <v>21.674225207250007</v>
      </c>
      <c r="S3293" s="64">
        <f t="shared" si="645"/>
        <v>123.75</v>
      </c>
      <c r="T3293" s="66">
        <f t="shared" si="646"/>
        <v>1383.9513799072502</v>
      </c>
      <c r="U3293" s="68">
        <f t="shared" si="647"/>
        <v>41.937920603250006</v>
      </c>
      <c r="V3293" s="68">
        <f t="shared" si="648"/>
        <v>465.97689559166673</v>
      </c>
      <c r="W3293" s="68">
        <f t="shared" si="649"/>
        <v>310.6512637277778</v>
      </c>
    </row>
    <row r="3294" spans="1:23" x14ac:dyDescent="0.25">
      <c r="A3294" s="1" t="s">
        <v>910</v>
      </c>
      <c r="B3294" s="1" t="s">
        <v>394</v>
      </c>
      <c r="C3294" s="1" t="s">
        <v>589</v>
      </c>
      <c r="D3294" s="1" t="s">
        <v>592</v>
      </c>
      <c r="E3294" s="1" t="s">
        <v>367</v>
      </c>
      <c r="F3294" s="62" t="str">
        <f t="shared" si="638"/>
        <v>64528</v>
      </c>
      <c r="G3294" s="255">
        <v>10620026</v>
      </c>
      <c r="H3294" s="1" t="s">
        <v>385</v>
      </c>
      <c r="I3294" s="61">
        <v>24</v>
      </c>
      <c r="J3294" s="61">
        <v>7.2</v>
      </c>
      <c r="K3294" s="61">
        <v>8.8000000000000007</v>
      </c>
      <c r="L3294" s="69">
        <f t="shared" si="639"/>
        <v>1.7280000000000002</v>
      </c>
      <c r="M3294" s="69">
        <f t="shared" si="640"/>
        <v>2.1120000000000001</v>
      </c>
      <c r="N3294" s="56">
        <f>INDEX(Rate_Chart!$A$1:$AK$127,MATCH(Data!J3294,Rate_Chart!$A$1:$A$127,0),MATCH(Data!K3294,Rate_Chart!$A$1:$AK$1,0))</f>
        <v>59.518800000000006</v>
      </c>
      <c r="O3294" s="57">
        <f t="shared" si="641"/>
        <v>1428.4512000000002</v>
      </c>
      <c r="P3294" s="58">
        <f t="shared" si="642"/>
        <v>455.50102040816324</v>
      </c>
      <c r="Q3294" s="58">
        <f t="shared" si="643"/>
        <v>303.66734693877549</v>
      </c>
      <c r="R3294" s="66">
        <f t="shared" si="644"/>
        <v>24.997896000000004</v>
      </c>
      <c r="S3294" s="64">
        <f t="shared" si="645"/>
        <v>90</v>
      </c>
      <c r="T3294" s="66">
        <f t="shared" si="646"/>
        <v>1543.4490960000003</v>
      </c>
      <c r="U3294" s="68">
        <f t="shared" si="647"/>
        <v>64.310379000000012</v>
      </c>
      <c r="V3294" s="68">
        <f t="shared" si="648"/>
        <v>492.17126785714288</v>
      </c>
      <c r="W3294" s="68">
        <f t="shared" si="649"/>
        <v>328.11417857142857</v>
      </c>
    </row>
    <row r="3295" spans="1:23" x14ac:dyDescent="0.25">
      <c r="A3295" s="1" t="s">
        <v>910</v>
      </c>
      <c r="B3295" s="1" t="s">
        <v>394</v>
      </c>
      <c r="C3295" s="1" t="s">
        <v>589</v>
      </c>
      <c r="D3295" s="1" t="s">
        <v>592</v>
      </c>
      <c r="E3295" s="1" t="s">
        <v>367</v>
      </c>
      <c r="F3295" s="62" t="str">
        <f t="shared" si="638"/>
        <v>64528</v>
      </c>
      <c r="G3295" s="255">
        <v>10620026</v>
      </c>
      <c r="H3295" s="1" t="s">
        <v>386</v>
      </c>
      <c r="I3295" s="61">
        <v>33</v>
      </c>
      <c r="J3295" s="61">
        <v>3.9</v>
      </c>
      <c r="K3295" s="61">
        <v>8.1</v>
      </c>
      <c r="L3295" s="69">
        <f t="shared" si="639"/>
        <v>1.2869999999999999</v>
      </c>
      <c r="M3295" s="69">
        <f t="shared" si="640"/>
        <v>2.673</v>
      </c>
      <c r="N3295" s="56">
        <f>INDEX(Rate_Chart!$A$1:$AK$127,MATCH(Data!J3295,Rate_Chart!$A$1:$A$127,0),MATCH(Data!K3295,Rate_Chart!$A$1:$AK$1,0))</f>
        <v>38.782125900000004</v>
      </c>
      <c r="O3295" s="57">
        <f t="shared" si="641"/>
        <v>1279.8101547000001</v>
      </c>
      <c r="P3295" s="58">
        <f t="shared" si="642"/>
        <v>417.01210645161296</v>
      </c>
      <c r="Q3295" s="58">
        <f t="shared" si="643"/>
        <v>278.00807096774196</v>
      </c>
      <c r="R3295" s="66">
        <f t="shared" si="644"/>
        <v>22.396677707250003</v>
      </c>
      <c r="S3295" s="64">
        <f t="shared" si="645"/>
        <v>123.75</v>
      </c>
      <c r="T3295" s="66">
        <f t="shared" si="646"/>
        <v>1425.9568324072502</v>
      </c>
      <c r="U3295" s="68">
        <f t="shared" si="647"/>
        <v>43.210813103250004</v>
      </c>
      <c r="V3295" s="68">
        <f t="shared" si="648"/>
        <v>464.63239895967746</v>
      </c>
      <c r="W3295" s="68">
        <f t="shared" si="649"/>
        <v>309.75493263978495</v>
      </c>
    </row>
    <row r="3296" spans="1:23" x14ac:dyDescent="0.25">
      <c r="A3296" s="1" t="s">
        <v>910</v>
      </c>
      <c r="B3296" s="1" t="s">
        <v>395</v>
      </c>
      <c r="C3296" s="1" t="s">
        <v>589</v>
      </c>
      <c r="D3296" s="1" t="s">
        <v>592</v>
      </c>
      <c r="E3296" s="1" t="s">
        <v>367</v>
      </c>
      <c r="F3296" s="62" t="str">
        <f t="shared" si="638"/>
        <v>64528</v>
      </c>
      <c r="G3296" s="255">
        <v>10620026</v>
      </c>
      <c r="H3296" s="1" t="s">
        <v>385</v>
      </c>
      <c r="I3296" s="61">
        <v>18</v>
      </c>
      <c r="J3296" s="61">
        <v>6.9</v>
      </c>
      <c r="K3296" s="61">
        <v>8.8000000000000007</v>
      </c>
      <c r="L3296" s="69">
        <f t="shared" si="639"/>
        <v>1.242</v>
      </c>
      <c r="M3296" s="69">
        <f t="shared" si="640"/>
        <v>1.5840000000000001</v>
      </c>
      <c r="N3296" s="56">
        <f>INDEX(Rate_Chart!$A$1:$AK$127,MATCH(Data!J3296,Rate_Chart!$A$1:$A$127,0),MATCH(Data!K3296,Rate_Chart!$A$1:$AK$1,0))</f>
        <v>57.038850000000004</v>
      </c>
      <c r="O3296" s="57">
        <f t="shared" si="641"/>
        <v>1026.6993</v>
      </c>
      <c r="P3296" s="58">
        <f t="shared" si="642"/>
        <v>446.77950391644907</v>
      </c>
      <c r="Q3296" s="58">
        <f t="shared" si="643"/>
        <v>297.85300261096603</v>
      </c>
      <c r="R3296" s="66">
        <f t="shared" si="644"/>
        <v>17.967237750000002</v>
      </c>
      <c r="S3296" s="64">
        <f t="shared" si="645"/>
        <v>67.5</v>
      </c>
      <c r="T3296" s="66">
        <f t="shared" si="646"/>
        <v>1112.1665377500001</v>
      </c>
      <c r="U3296" s="68">
        <f t="shared" si="647"/>
        <v>61.787029875000002</v>
      </c>
      <c r="V3296" s="68">
        <f t="shared" si="648"/>
        <v>483.97151338120102</v>
      </c>
      <c r="W3296" s="68">
        <f t="shared" si="649"/>
        <v>322.64767558746735</v>
      </c>
    </row>
    <row r="3297" spans="1:23" x14ac:dyDescent="0.25">
      <c r="A3297" s="1" t="s">
        <v>910</v>
      </c>
      <c r="B3297" s="1" t="s">
        <v>395</v>
      </c>
      <c r="C3297" s="1" t="s">
        <v>589</v>
      </c>
      <c r="D3297" s="1" t="s">
        <v>592</v>
      </c>
      <c r="E3297" s="1" t="s">
        <v>367</v>
      </c>
      <c r="F3297" s="62" t="str">
        <f t="shared" si="638"/>
        <v>64528</v>
      </c>
      <c r="G3297" s="255">
        <v>10620026</v>
      </c>
      <c r="H3297" s="1" t="s">
        <v>386</v>
      </c>
      <c r="I3297" s="61">
        <v>23</v>
      </c>
      <c r="J3297" s="61">
        <v>3.3</v>
      </c>
      <c r="K3297" s="61">
        <v>8.1</v>
      </c>
      <c r="L3297" s="69">
        <f t="shared" si="639"/>
        <v>0.7589999999999999</v>
      </c>
      <c r="M3297" s="69">
        <f t="shared" si="640"/>
        <v>1.8629999999999998</v>
      </c>
      <c r="N3297" s="56">
        <f>INDEX(Rate_Chart!$A$1:$AK$127,MATCH(Data!J3297,Rate_Chart!$A$1:$A$127,0),MATCH(Data!K3297,Rate_Chart!$A$1:$AK$1,0))</f>
        <v>36.280125900000002</v>
      </c>
      <c r="O3297" s="57">
        <f t="shared" si="641"/>
        <v>834.44289570000001</v>
      </c>
      <c r="P3297" s="58">
        <f t="shared" si="642"/>
        <v>417.0129413793104</v>
      </c>
      <c r="Q3297" s="58">
        <f t="shared" si="643"/>
        <v>278.00862758620696</v>
      </c>
      <c r="R3297" s="66">
        <f t="shared" si="644"/>
        <v>14.602750674750002</v>
      </c>
      <c r="S3297" s="64">
        <f t="shared" si="645"/>
        <v>86.25</v>
      </c>
      <c r="T3297" s="66">
        <f t="shared" si="646"/>
        <v>935.29564637475005</v>
      </c>
      <c r="U3297" s="68">
        <f t="shared" si="647"/>
        <v>40.665028103250002</v>
      </c>
      <c r="V3297" s="68">
        <f t="shared" si="648"/>
        <v>467.4141161293104</v>
      </c>
      <c r="W3297" s="68">
        <f t="shared" si="649"/>
        <v>311.6094107528736</v>
      </c>
    </row>
    <row r="3298" spans="1:23" x14ac:dyDescent="0.25">
      <c r="A3298" s="1" t="s">
        <v>911</v>
      </c>
      <c r="B3298" s="1" t="s">
        <v>394</v>
      </c>
      <c r="C3298" s="1" t="s">
        <v>589</v>
      </c>
      <c r="D3298" s="1" t="s">
        <v>592</v>
      </c>
      <c r="E3298" s="1" t="s">
        <v>367</v>
      </c>
      <c r="F3298" s="62" t="str">
        <f t="shared" si="638"/>
        <v>64528</v>
      </c>
      <c r="G3298" s="255">
        <v>10620026</v>
      </c>
      <c r="H3298" s="1" t="s">
        <v>385</v>
      </c>
      <c r="I3298" s="61">
        <v>22</v>
      </c>
      <c r="J3298" s="61">
        <v>7.4</v>
      </c>
      <c r="K3298" s="61">
        <v>8.8000000000000007</v>
      </c>
      <c r="L3298" s="69">
        <f t="shared" si="639"/>
        <v>1.6280000000000001</v>
      </c>
      <c r="M3298" s="69">
        <f t="shared" si="640"/>
        <v>1.9360000000000002</v>
      </c>
      <c r="N3298" s="56">
        <f>INDEX(Rate_Chart!$A$1:$AK$127,MATCH(Data!J3298,Rate_Chart!$A$1:$A$127,0),MATCH(Data!K3298,Rate_Chart!$A$1:$AK$1,0))</f>
        <v>61.172100000000007</v>
      </c>
      <c r="O3298" s="57">
        <f t="shared" si="641"/>
        <v>1345.7862000000002</v>
      </c>
      <c r="P3298" s="58">
        <f t="shared" si="642"/>
        <v>461.09623115577887</v>
      </c>
      <c r="Q3298" s="58">
        <f t="shared" si="643"/>
        <v>307.39748743718593</v>
      </c>
      <c r="R3298" s="66">
        <f t="shared" si="644"/>
        <v>23.551258500000007</v>
      </c>
      <c r="S3298" s="64">
        <f t="shared" si="645"/>
        <v>82.5</v>
      </c>
      <c r="T3298" s="66">
        <f t="shared" si="646"/>
        <v>1451.8374585000001</v>
      </c>
      <c r="U3298" s="68">
        <f t="shared" si="647"/>
        <v>65.992611750000009</v>
      </c>
      <c r="V3298" s="68">
        <f t="shared" si="648"/>
        <v>497.43174685929648</v>
      </c>
      <c r="W3298" s="68">
        <f t="shared" si="649"/>
        <v>331.6211645728643</v>
      </c>
    </row>
    <row r="3299" spans="1:23" x14ac:dyDescent="0.25">
      <c r="A3299" s="1" t="s">
        <v>911</v>
      </c>
      <c r="B3299" s="1" t="s">
        <v>394</v>
      </c>
      <c r="C3299" s="1" t="s">
        <v>589</v>
      </c>
      <c r="D3299" s="1" t="s">
        <v>592</v>
      </c>
      <c r="E3299" s="1" t="s">
        <v>367</v>
      </c>
      <c r="F3299" s="62" t="str">
        <f t="shared" si="638"/>
        <v>64528</v>
      </c>
      <c r="G3299" s="255">
        <v>10620026</v>
      </c>
      <c r="H3299" s="1" t="s">
        <v>386</v>
      </c>
      <c r="I3299" s="61">
        <v>29</v>
      </c>
      <c r="J3299" s="61">
        <v>4.3</v>
      </c>
      <c r="K3299" s="61">
        <v>8.1</v>
      </c>
      <c r="L3299" s="69">
        <f t="shared" si="639"/>
        <v>1.2469999999999999</v>
      </c>
      <c r="M3299" s="69">
        <f t="shared" si="640"/>
        <v>2.3489999999999998</v>
      </c>
      <c r="N3299" s="56">
        <f>INDEX(Rate_Chart!$A$1:$AK$127,MATCH(Data!J3299,Rate_Chart!$A$1:$A$127,0),MATCH(Data!K3299,Rate_Chart!$A$1:$AK$1,0))</f>
        <v>40.450125900000003</v>
      </c>
      <c r="O3299" s="57">
        <f t="shared" si="641"/>
        <v>1173.0536511</v>
      </c>
      <c r="P3299" s="58">
        <f t="shared" si="642"/>
        <v>417.01160721649489</v>
      </c>
      <c r="Q3299" s="58">
        <f t="shared" si="643"/>
        <v>278.00773814432995</v>
      </c>
      <c r="R3299" s="66">
        <f t="shared" si="644"/>
        <v>20.528438894250002</v>
      </c>
      <c r="S3299" s="64">
        <f t="shared" si="645"/>
        <v>108.75</v>
      </c>
      <c r="T3299" s="66">
        <f t="shared" si="646"/>
        <v>1302.3320899942501</v>
      </c>
      <c r="U3299" s="68">
        <f t="shared" si="647"/>
        <v>44.908003103250003</v>
      </c>
      <c r="V3299" s="68">
        <f t="shared" si="648"/>
        <v>462.96910415721652</v>
      </c>
      <c r="W3299" s="68">
        <f t="shared" si="649"/>
        <v>308.64606943814437</v>
      </c>
    </row>
    <row r="3300" spans="1:23" x14ac:dyDescent="0.25">
      <c r="A3300" s="1" t="s">
        <v>911</v>
      </c>
      <c r="B3300" s="1" t="s">
        <v>395</v>
      </c>
      <c r="C3300" s="1" t="s">
        <v>589</v>
      </c>
      <c r="D3300" s="1" t="s">
        <v>592</v>
      </c>
      <c r="E3300" s="1" t="s">
        <v>367</v>
      </c>
      <c r="F3300" s="62" t="str">
        <f t="shared" si="638"/>
        <v>64528</v>
      </c>
      <c r="G3300" s="255">
        <v>10620026</v>
      </c>
      <c r="H3300" s="1" t="s">
        <v>385</v>
      </c>
      <c r="I3300" s="61">
        <v>13</v>
      </c>
      <c r="J3300" s="61">
        <v>6.7</v>
      </c>
      <c r="K3300" s="61">
        <v>8.8000000000000007</v>
      </c>
      <c r="L3300" s="69">
        <f t="shared" si="639"/>
        <v>0.87100000000000011</v>
      </c>
      <c r="M3300" s="69">
        <f t="shared" si="640"/>
        <v>1.1440000000000001</v>
      </c>
      <c r="N3300" s="56">
        <f>INDEX(Rate_Chart!$A$1:$AK$127,MATCH(Data!J3300,Rate_Chart!$A$1:$A$127,0),MATCH(Data!K3300,Rate_Chart!$A$1:$AK$1,0))</f>
        <v>55.385550000000002</v>
      </c>
      <c r="O3300" s="57">
        <f t="shared" si="641"/>
        <v>720.01215000000002</v>
      </c>
      <c r="P3300" s="58">
        <f t="shared" si="642"/>
        <v>440.73381962864721</v>
      </c>
      <c r="Q3300" s="58">
        <f t="shared" si="643"/>
        <v>293.82254641909816</v>
      </c>
      <c r="R3300" s="66">
        <f t="shared" si="644"/>
        <v>12.600212625000001</v>
      </c>
      <c r="S3300" s="64">
        <f t="shared" si="645"/>
        <v>48.75</v>
      </c>
      <c r="T3300" s="66">
        <f t="shared" si="646"/>
        <v>781.36236262500006</v>
      </c>
      <c r="U3300" s="68">
        <f t="shared" si="647"/>
        <v>60.104797125000005</v>
      </c>
      <c r="V3300" s="68">
        <f t="shared" si="648"/>
        <v>478.28751027851456</v>
      </c>
      <c r="W3300" s="68">
        <f t="shared" si="649"/>
        <v>318.85834018567635</v>
      </c>
    </row>
    <row r="3301" spans="1:23" x14ac:dyDescent="0.25">
      <c r="A3301" s="1" t="s">
        <v>911</v>
      </c>
      <c r="B3301" s="1" t="s">
        <v>395</v>
      </c>
      <c r="C3301" s="1" t="s">
        <v>589</v>
      </c>
      <c r="D3301" s="1" t="s">
        <v>592</v>
      </c>
      <c r="E3301" s="1" t="s">
        <v>367</v>
      </c>
      <c r="F3301" s="62" t="str">
        <f t="shared" si="638"/>
        <v>64528</v>
      </c>
      <c r="G3301" s="255">
        <v>10620026</v>
      </c>
      <c r="H3301" s="1" t="s">
        <v>386</v>
      </c>
      <c r="I3301" s="61">
        <v>30</v>
      </c>
      <c r="J3301" s="61">
        <v>3.3</v>
      </c>
      <c r="K3301" s="61">
        <v>8.1</v>
      </c>
      <c r="L3301" s="69">
        <f t="shared" si="639"/>
        <v>0.99</v>
      </c>
      <c r="M3301" s="69">
        <f t="shared" si="640"/>
        <v>2.4300000000000002</v>
      </c>
      <c r="N3301" s="56">
        <f>INDEX(Rate_Chart!$A$1:$AK$127,MATCH(Data!J3301,Rate_Chart!$A$1:$A$127,0),MATCH(Data!K3301,Rate_Chart!$A$1:$AK$1,0))</f>
        <v>36.280125900000002</v>
      </c>
      <c r="O3301" s="57">
        <f t="shared" si="641"/>
        <v>1088.403777</v>
      </c>
      <c r="P3301" s="58">
        <f t="shared" si="642"/>
        <v>417.0129413793104</v>
      </c>
      <c r="Q3301" s="58">
        <f t="shared" si="643"/>
        <v>278.00862758620696</v>
      </c>
      <c r="R3301" s="66">
        <f t="shared" si="644"/>
        <v>19.0470660975</v>
      </c>
      <c r="S3301" s="64">
        <f t="shared" si="645"/>
        <v>112.5</v>
      </c>
      <c r="T3301" s="66">
        <f t="shared" si="646"/>
        <v>1219.9508430975</v>
      </c>
      <c r="U3301" s="68">
        <f t="shared" si="647"/>
        <v>40.665028103250002</v>
      </c>
      <c r="V3301" s="68">
        <f t="shared" si="648"/>
        <v>467.4141161293104</v>
      </c>
      <c r="W3301" s="68">
        <f t="shared" si="649"/>
        <v>311.6094107528736</v>
      </c>
    </row>
    <row r="3302" spans="1:23" x14ac:dyDescent="0.25">
      <c r="A3302" s="1" t="s">
        <v>912</v>
      </c>
      <c r="B3302" s="1" t="s">
        <v>394</v>
      </c>
      <c r="C3302" s="1" t="s">
        <v>589</v>
      </c>
      <c r="D3302" s="1" t="s">
        <v>592</v>
      </c>
      <c r="E3302" s="1" t="s">
        <v>367</v>
      </c>
      <c r="F3302" s="62" t="str">
        <f t="shared" si="638"/>
        <v>64528</v>
      </c>
      <c r="G3302" s="255">
        <v>10620026</v>
      </c>
      <c r="H3302" s="1" t="s">
        <v>385</v>
      </c>
      <c r="I3302" s="61">
        <v>28</v>
      </c>
      <c r="J3302" s="61">
        <v>7</v>
      </c>
      <c r="K3302" s="61">
        <v>9</v>
      </c>
      <c r="L3302" s="69">
        <f t="shared" si="639"/>
        <v>1.96</v>
      </c>
      <c r="M3302" s="69">
        <f t="shared" si="640"/>
        <v>2.52</v>
      </c>
      <c r="N3302" s="56">
        <f>INDEX(Rate_Chart!$A$1:$AK$127,MATCH(Data!J3302,Rate_Chart!$A$1:$A$127,0),MATCH(Data!K3302,Rate_Chart!$A$1:$AK$1,0))</f>
        <v>58.45</v>
      </c>
      <c r="O3302" s="57">
        <f t="shared" si="641"/>
        <v>1636.6000000000001</v>
      </c>
      <c r="P3302" s="58">
        <f t="shared" si="642"/>
        <v>449.61538461538464</v>
      </c>
      <c r="Q3302" s="58">
        <f t="shared" si="643"/>
        <v>299.74358974358978</v>
      </c>
      <c r="R3302" s="66">
        <f t="shared" si="644"/>
        <v>28.640500000000007</v>
      </c>
      <c r="S3302" s="64">
        <f t="shared" si="645"/>
        <v>105</v>
      </c>
      <c r="T3302" s="66">
        <f t="shared" si="646"/>
        <v>1770.2405000000001</v>
      </c>
      <c r="U3302" s="68">
        <f t="shared" si="647"/>
        <v>63.222875000000002</v>
      </c>
      <c r="V3302" s="68">
        <f t="shared" si="648"/>
        <v>486.32980769230767</v>
      </c>
      <c r="W3302" s="68">
        <f t="shared" si="649"/>
        <v>324.21987179487178</v>
      </c>
    </row>
    <row r="3303" spans="1:23" x14ac:dyDescent="0.25">
      <c r="A3303" s="1" t="s">
        <v>912</v>
      </c>
      <c r="B3303" s="1" t="s">
        <v>394</v>
      </c>
      <c r="C3303" s="1" t="s">
        <v>589</v>
      </c>
      <c r="D3303" s="1" t="s">
        <v>592</v>
      </c>
      <c r="E3303" s="1" t="s">
        <v>367</v>
      </c>
      <c r="F3303" s="62" t="str">
        <f t="shared" si="638"/>
        <v>64528</v>
      </c>
      <c r="G3303" s="255">
        <v>10620026</v>
      </c>
      <c r="H3303" s="1" t="s">
        <v>386</v>
      </c>
      <c r="I3303" s="61">
        <v>30</v>
      </c>
      <c r="J3303" s="61">
        <v>4.3</v>
      </c>
      <c r="K3303" s="61">
        <v>8.5</v>
      </c>
      <c r="L3303" s="69">
        <f t="shared" si="639"/>
        <v>1.29</v>
      </c>
      <c r="M3303" s="69">
        <f t="shared" si="640"/>
        <v>2.5499999999999998</v>
      </c>
      <c r="N3303" s="56">
        <f>INDEX(Rate_Chart!$A$1:$AK$127,MATCH(Data!J3303,Rate_Chart!$A$1:$A$127,0),MATCH(Data!K3303,Rate_Chart!$A$1:$AK$1,0))</f>
        <v>41.562181500000001</v>
      </c>
      <c r="O3303" s="57">
        <f t="shared" si="641"/>
        <v>1246.8654450000001</v>
      </c>
      <c r="P3303" s="58">
        <f t="shared" si="642"/>
        <v>417.01185451505017</v>
      </c>
      <c r="Q3303" s="58">
        <f t="shared" si="643"/>
        <v>278.00790301003343</v>
      </c>
      <c r="R3303" s="66">
        <f t="shared" si="644"/>
        <v>21.820145287500004</v>
      </c>
      <c r="S3303" s="64">
        <f t="shared" si="645"/>
        <v>112.5</v>
      </c>
      <c r="T3303" s="66">
        <f t="shared" si="646"/>
        <v>1381.1855902875002</v>
      </c>
      <c r="U3303" s="68">
        <f t="shared" si="647"/>
        <v>46.039519676250009</v>
      </c>
      <c r="V3303" s="68">
        <f t="shared" si="648"/>
        <v>461.9349800292643</v>
      </c>
      <c r="W3303" s="68">
        <f t="shared" si="649"/>
        <v>307.95665335284286</v>
      </c>
    </row>
    <row r="3304" spans="1:23" x14ac:dyDescent="0.25">
      <c r="A3304" s="1" t="s">
        <v>912</v>
      </c>
      <c r="B3304" s="1" t="s">
        <v>395</v>
      </c>
      <c r="C3304" s="1" t="s">
        <v>589</v>
      </c>
      <c r="D3304" s="1" t="s">
        <v>592</v>
      </c>
      <c r="E3304" s="1" t="s">
        <v>367</v>
      </c>
      <c r="F3304" s="62" t="str">
        <f t="shared" si="638"/>
        <v>64528</v>
      </c>
      <c r="G3304" s="255">
        <v>10620026</v>
      </c>
      <c r="H3304" s="1" t="s">
        <v>385</v>
      </c>
      <c r="I3304" s="61">
        <v>22</v>
      </c>
      <c r="J3304" s="61">
        <v>6.8</v>
      </c>
      <c r="K3304" s="61">
        <v>9</v>
      </c>
      <c r="L3304" s="69">
        <f t="shared" si="639"/>
        <v>1.496</v>
      </c>
      <c r="M3304" s="69">
        <f t="shared" si="640"/>
        <v>1.98</v>
      </c>
      <c r="N3304" s="56">
        <f>INDEX(Rate_Chart!$A$1:$AK$127,MATCH(Data!J3304,Rate_Chart!$A$1:$A$127,0),MATCH(Data!K3304,Rate_Chart!$A$1:$AK$1,0))</f>
        <v>56.78</v>
      </c>
      <c r="O3304" s="57">
        <f t="shared" si="641"/>
        <v>1249.1600000000001</v>
      </c>
      <c r="P3304" s="58">
        <f t="shared" si="642"/>
        <v>443.59375</v>
      </c>
      <c r="Q3304" s="58">
        <f t="shared" si="643"/>
        <v>295.72916666666669</v>
      </c>
      <c r="R3304" s="66">
        <f t="shared" si="644"/>
        <v>21.860300000000002</v>
      </c>
      <c r="S3304" s="64">
        <f t="shared" si="645"/>
        <v>82.5</v>
      </c>
      <c r="T3304" s="66">
        <f t="shared" si="646"/>
        <v>1353.5203000000001</v>
      </c>
      <c r="U3304" s="68">
        <f t="shared" si="647"/>
        <v>61.523650000000004</v>
      </c>
      <c r="V3304" s="68">
        <f t="shared" si="648"/>
        <v>480.65351562500001</v>
      </c>
      <c r="W3304" s="68">
        <f t="shared" si="649"/>
        <v>320.43567708333336</v>
      </c>
    </row>
    <row r="3305" spans="1:23" x14ac:dyDescent="0.25">
      <c r="A3305" s="1" t="s">
        <v>912</v>
      </c>
      <c r="B3305" s="1" t="s">
        <v>395</v>
      </c>
      <c r="C3305" s="1" t="s">
        <v>589</v>
      </c>
      <c r="D3305" s="1" t="s">
        <v>592</v>
      </c>
      <c r="E3305" s="1" t="s">
        <v>367</v>
      </c>
      <c r="F3305" s="62" t="str">
        <f t="shared" si="638"/>
        <v>64528</v>
      </c>
      <c r="G3305" s="255">
        <v>10620026</v>
      </c>
      <c r="H3305" s="1" t="s">
        <v>386</v>
      </c>
      <c r="I3305" s="61">
        <v>36</v>
      </c>
      <c r="J3305" s="61">
        <v>3.8</v>
      </c>
      <c r="K3305" s="61">
        <v>8.1999999999999993</v>
      </c>
      <c r="L3305" s="69">
        <f t="shared" si="639"/>
        <v>1.3679999999999999</v>
      </c>
      <c r="M3305" s="69">
        <f t="shared" si="640"/>
        <v>2.952</v>
      </c>
      <c r="N3305" s="56">
        <f>INDEX(Rate_Chart!$A$1:$AK$127,MATCH(Data!J3305,Rate_Chart!$A$1:$A$127,0),MATCH(Data!K3305,Rate_Chart!$A$1:$AK$1,0))</f>
        <v>38.6431398</v>
      </c>
      <c r="O3305" s="57">
        <f t="shared" si="641"/>
        <v>1391.1530327999999</v>
      </c>
      <c r="P3305" s="58">
        <f t="shared" si="642"/>
        <v>417.01230000000004</v>
      </c>
      <c r="Q3305" s="58">
        <f t="shared" si="643"/>
        <v>278.00820000000004</v>
      </c>
      <c r="R3305" s="66">
        <f t="shared" si="644"/>
        <v>24.345178074</v>
      </c>
      <c r="S3305" s="64">
        <f t="shared" si="645"/>
        <v>135</v>
      </c>
      <c r="T3305" s="66">
        <f t="shared" si="646"/>
        <v>1550.4982108739998</v>
      </c>
      <c r="U3305" s="68">
        <f t="shared" si="647"/>
        <v>43.069394746499995</v>
      </c>
      <c r="V3305" s="68">
        <f t="shared" si="648"/>
        <v>464.77764114928056</v>
      </c>
      <c r="W3305" s="68">
        <f t="shared" si="649"/>
        <v>309.85176076618706</v>
      </c>
    </row>
    <row r="3306" spans="1:23" x14ac:dyDescent="0.25">
      <c r="A3306" s="1" t="s">
        <v>913</v>
      </c>
      <c r="B3306" s="1" t="s">
        <v>394</v>
      </c>
      <c r="C3306" s="1" t="s">
        <v>589</v>
      </c>
      <c r="D3306" s="1" t="s">
        <v>592</v>
      </c>
      <c r="E3306" s="1" t="s">
        <v>367</v>
      </c>
      <c r="F3306" s="62" t="str">
        <f t="shared" si="638"/>
        <v>64528</v>
      </c>
      <c r="G3306" s="255">
        <v>10620026</v>
      </c>
      <c r="H3306" s="1" t="s">
        <v>385</v>
      </c>
      <c r="I3306" s="61">
        <v>19</v>
      </c>
      <c r="J3306" s="61">
        <v>7.5</v>
      </c>
      <c r="K3306" s="61">
        <v>9</v>
      </c>
      <c r="L3306" s="69">
        <f t="shared" si="639"/>
        <v>1.425</v>
      </c>
      <c r="M3306" s="69">
        <f t="shared" si="640"/>
        <v>1.71</v>
      </c>
      <c r="N3306" s="56">
        <f>INDEX(Rate_Chart!$A$1:$AK$127,MATCH(Data!J3306,Rate_Chart!$A$1:$A$127,0),MATCH(Data!K3306,Rate_Chart!$A$1:$AK$1,0))</f>
        <v>62.625</v>
      </c>
      <c r="O3306" s="57">
        <f t="shared" si="641"/>
        <v>1189.875</v>
      </c>
      <c r="P3306" s="58">
        <f t="shared" si="642"/>
        <v>463.88888888888886</v>
      </c>
      <c r="Q3306" s="58">
        <f t="shared" si="643"/>
        <v>309.25925925925924</v>
      </c>
      <c r="R3306" s="66">
        <f t="shared" si="644"/>
        <v>20.822812500000001</v>
      </c>
      <c r="S3306" s="64">
        <f t="shared" si="645"/>
        <v>71.25</v>
      </c>
      <c r="T3306" s="66">
        <f t="shared" si="646"/>
        <v>1281.9478125000001</v>
      </c>
      <c r="U3306" s="68">
        <f t="shared" si="647"/>
        <v>67.470937500000005</v>
      </c>
      <c r="V3306" s="68">
        <f t="shared" si="648"/>
        <v>499.78472222222223</v>
      </c>
      <c r="W3306" s="68">
        <f t="shared" si="649"/>
        <v>333.18981481481484</v>
      </c>
    </row>
    <row r="3307" spans="1:23" x14ac:dyDescent="0.25">
      <c r="A3307" s="1" t="s">
        <v>913</v>
      </c>
      <c r="B3307" s="1" t="s">
        <v>394</v>
      </c>
      <c r="C3307" s="1" t="s">
        <v>589</v>
      </c>
      <c r="D3307" s="1" t="s">
        <v>592</v>
      </c>
      <c r="E3307" s="1" t="s">
        <v>367</v>
      </c>
      <c r="F3307" s="62" t="str">
        <f t="shared" si="638"/>
        <v>64528</v>
      </c>
      <c r="G3307" s="255">
        <v>10620026</v>
      </c>
      <c r="H3307" s="1" t="s">
        <v>386</v>
      </c>
      <c r="I3307" s="61">
        <v>33</v>
      </c>
      <c r="J3307" s="61">
        <v>4.2</v>
      </c>
      <c r="K3307" s="61">
        <v>8.1999999999999993</v>
      </c>
      <c r="L3307" s="69">
        <f t="shared" si="639"/>
        <v>1.3859999999999999</v>
      </c>
      <c r="M3307" s="69">
        <f t="shared" si="640"/>
        <v>2.7059999999999995</v>
      </c>
      <c r="N3307" s="56">
        <f>INDEX(Rate_Chart!$A$1:$AK$127,MATCH(Data!J3307,Rate_Chart!$A$1:$A$127,0),MATCH(Data!K3307,Rate_Chart!$A$1:$AK$1,0))</f>
        <v>40.311139799999999</v>
      </c>
      <c r="O3307" s="57">
        <f t="shared" si="641"/>
        <v>1330.2676134000001</v>
      </c>
      <c r="P3307" s="58">
        <f t="shared" si="642"/>
        <v>417.01179103448277</v>
      </c>
      <c r="Q3307" s="58">
        <f t="shared" si="643"/>
        <v>278.00786068965516</v>
      </c>
      <c r="R3307" s="66">
        <f t="shared" si="644"/>
        <v>23.279683234500002</v>
      </c>
      <c r="S3307" s="64">
        <f t="shared" si="645"/>
        <v>123.75</v>
      </c>
      <c r="T3307" s="66">
        <f t="shared" si="646"/>
        <v>1477.2972966345001</v>
      </c>
      <c r="U3307" s="68">
        <f t="shared" si="647"/>
        <v>44.766584746500001</v>
      </c>
      <c r="V3307" s="68">
        <f t="shared" si="648"/>
        <v>463.10260082586211</v>
      </c>
      <c r="W3307" s="68">
        <f t="shared" si="649"/>
        <v>308.73506721724141</v>
      </c>
    </row>
    <row r="3308" spans="1:23" x14ac:dyDescent="0.25">
      <c r="A3308" s="1" t="s">
        <v>913</v>
      </c>
      <c r="B3308" s="1" t="s">
        <v>395</v>
      </c>
      <c r="C3308" s="1" t="s">
        <v>589</v>
      </c>
      <c r="D3308" s="1" t="s">
        <v>592</v>
      </c>
      <c r="E3308" s="1" t="s">
        <v>367</v>
      </c>
      <c r="F3308" s="62" t="str">
        <f t="shared" si="638"/>
        <v>64528</v>
      </c>
      <c r="G3308" s="255">
        <v>10620026</v>
      </c>
      <c r="H3308" s="1" t="s">
        <v>385</v>
      </c>
      <c r="I3308" s="61">
        <v>13</v>
      </c>
      <c r="J3308" s="61">
        <v>6.8</v>
      </c>
      <c r="K3308" s="61">
        <v>8.8000000000000007</v>
      </c>
      <c r="L3308" s="69">
        <f t="shared" si="639"/>
        <v>0.8839999999999999</v>
      </c>
      <c r="M3308" s="69">
        <f t="shared" si="640"/>
        <v>1.1440000000000001</v>
      </c>
      <c r="N3308" s="56">
        <f>INDEX(Rate_Chart!$A$1:$AK$127,MATCH(Data!J3308,Rate_Chart!$A$1:$A$127,0),MATCH(Data!K3308,Rate_Chart!$A$1:$AK$1,0))</f>
        <v>56.212200000000003</v>
      </c>
      <c r="O3308" s="57">
        <f t="shared" si="641"/>
        <v>730.7586</v>
      </c>
      <c r="P3308" s="58">
        <f t="shared" si="642"/>
        <v>443.78052631578947</v>
      </c>
      <c r="Q3308" s="58">
        <f t="shared" si="643"/>
        <v>295.8536842105263</v>
      </c>
      <c r="R3308" s="66">
        <f t="shared" si="644"/>
        <v>12.788275500000001</v>
      </c>
      <c r="S3308" s="64">
        <f t="shared" si="645"/>
        <v>48.75</v>
      </c>
      <c r="T3308" s="66">
        <f t="shared" si="646"/>
        <v>792.29687549999994</v>
      </c>
      <c r="U3308" s="68">
        <f t="shared" si="647"/>
        <v>60.945913499999996</v>
      </c>
      <c r="V3308" s="68">
        <f t="shared" si="648"/>
        <v>481.15194868421048</v>
      </c>
      <c r="W3308" s="68">
        <f t="shared" si="649"/>
        <v>320.76796578947364</v>
      </c>
    </row>
    <row r="3309" spans="1:23" x14ac:dyDescent="0.25">
      <c r="A3309" s="1" t="s">
        <v>913</v>
      </c>
      <c r="B3309" s="1" t="s">
        <v>395</v>
      </c>
      <c r="C3309" s="1" t="s">
        <v>589</v>
      </c>
      <c r="D3309" s="1" t="s">
        <v>592</v>
      </c>
      <c r="E3309" s="1" t="s">
        <v>367</v>
      </c>
      <c r="F3309" s="62" t="str">
        <f t="shared" si="638"/>
        <v>64528</v>
      </c>
      <c r="G3309" s="255">
        <v>10620026</v>
      </c>
      <c r="H3309" s="1" t="s">
        <v>386</v>
      </c>
      <c r="I3309" s="61">
        <v>31</v>
      </c>
      <c r="J3309" s="61">
        <v>3.6</v>
      </c>
      <c r="K3309" s="61">
        <v>8.1999999999999993</v>
      </c>
      <c r="L3309" s="69">
        <f t="shared" si="639"/>
        <v>1.1160000000000001</v>
      </c>
      <c r="M3309" s="69">
        <f t="shared" si="640"/>
        <v>2.5419999999999998</v>
      </c>
      <c r="N3309" s="56">
        <f>INDEX(Rate_Chart!$A$1:$AK$127,MATCH(Data!J3309,Rate_Chart!$A$1:$A$127,0),MATCH(Data!K3309,Rate_Chart!$A$1:$AK$1,0))</f>
        <v>37.809139800000004</v>
      </c>
      <c r="O3309" s="57">
        <f t="shared" si="641"/>
        <v>1172.0833338000002</v>
      </c>
      <c r="P3309" s="58">
        <f t="shared" si="642"/>
        <v>417.01257132352941</v>
      </c>
      <c r="Q3309" s="58">
        <f t="shared" si="643"/>
        <v>278.00838088235292</v>
      </c>
      <c r="R3309" s="66">
        <f t="shared" si="644"/>
        <v>20.511458341500006</v>
      </c>
      <c r="S3309" s="64">
        <f t="shared" si="645"/>
        <v>116.25</v>
      </c>
      <c r="T3309" s="66">
        <f t="shared" si="646"/>
        <v>1308.8447921415002</v>
      </c>
      <c r="U3309" s="68">
        <f t="shared" si="647"/>
        <v>42.220799746500006</v>
      </c>
      <c r="V3309" s="68">
        <f t="shared" si="648"/>
        <v>465.67058543933825</v>
      </c>
      <c r="W3309" s="68">
        <f t="shared" si="649"/>
        <v>310.44705695955884</v>
      </c>
    </row>
    <row r="3310" spans="1:23" x14ac:dyDescent="0.25">
      <c r="A3310" s="1" t="s">
        <v>914</v>
      </c>
      <c r="B3310" s="1" t="s">
        <v>394</v>
      </c>
      <c r="C3310" s="1" t="s">
        <v>589</v>
      </c>
      <c r="D3310" s="1" t="s">
        <v>592</v>
      </c>
      <c r="E3310" s="1" t="s">
        <v>367</v>
      </c>
      <c r="F3310" s="62" t="str">
        <f t="shared" si="638"/>
        <v>64528</v>
      </c>
      <c r="G3310" s="255">
        <v>10620026</v>
      </c>
      <c r="H3310" s="1" t="s">
        <v>385</v>
      </c>
      <c r="I3310" s="61">
        <v>23</v>
      </c>
      <c r="J3310" s="61">
        <v>7.6</v>
      </c>
      <c r="K3310" s="61">
        <v>8.8000000000000007</v>
      </c>
      <c r="L3310" s="69">
        <f t="shared" si="639"/>
        <v>1.7479999999999998</v>
      </c>
      <c r="M3310" s="69">
        <f t="shared" si="640"/>
        <v>2.024</v>
      </c>
      <c r="N3310" s="56">
        <f>INDEX(Rate_Chart!$A$1:$AK$127,MATCH(Data!J3310,Rate_Chart!$A$1:$A$127,0),MATCH(Data!K3310,Rate_Chart!$A$1:$AK$1,0))</f>
        <v>62.825400000000002</v>
      </c>
      <c r="O3310" s="57">
        <f t="shared" si="641"/>
        <v>1444.9842000000001</v>
      </c>
      <c r="P3310" s="58">
        <f t="shared" si="642"/>
        <v>466.5252475247525</v>
      </c>
      <c r="Q3310" s="58">
        <f t="shared" si="643"/>
        <v>311.01683168316833</v>
      </c>
      <c r="R3310" s="66">
        <f t="shared" si="644"/>
        <v>25.287223500000003</v>
      </c>
      <c r="S3310" s="64">
        <f t="shared" si="645"/>
        <v>86.25</v>
      </c>
      <c r="T3310" s="66">
        <f t="shared" si="646"/>
        <v>1556.5214235000001</v>
      </c>
      <c r="U3310" s="68">
        <f t="shared" si="647"/>
        <v>67.674844500000006</v>
      </c>
      <c r="V3310" s="68">
        <f t="shared" si="648"/>
        <v>502.53597400990105</v>
      </c>
      <c r="W3310" s="68">
        <f t="shared" si="649"/>
        <v>335.02398267326737</v>
      </c>
    </row>
    <row r="3311" spans="1:23" x14ac:dyDescent="0.25">
      <c r="A3311" s="1" t="s">
        <v>914</v>
      </c>
      <c r="B3311" s="1" t="s">
        <v>394</v>
      </c>
      <c r="C3311" s="1" t="s">
        <v>589</v>
      </c>
      <c r="D3311" s="1" t="s">
        <v>592</v>
      </c>
      <c r="E3311" s="1" t="s">
        <v>367</v>
      </c>
      <c r="F3311" s="62" t="str">
        <f t="shared" si="638"/>
        <v>64528</v>
      </c>
      <c r="G3311" s="255">
        <v>10620026</v>
      </c>
      <c r="H3311" s="1" t="s">
        <v>386</v>
      </c>
      <c r="I3311" s="61">
        <v>27</v>
      </c>
      <c r="J3311" s="61">
        <v>4.2</v>
      </c>
      <c r="K3311" s="61">
        <v>8.1999999999999993</v>
      </c>
      <c r="L3311" s="69">
        <f t="shared" si="639"/>
        <v>1.1340000000000001</v>
      </c>
      <c r="M3311" s="69">
        <f t="shared" si="640"/>
        <v>2.214</v>
      </c>
      <c r="N3311" s="56">
        <f>INDEX(Rate_Chart!$A$1:$AK$127,MATCH(Data!J3311,Rate_Chart!$A$1:$A$127,0),MATCH(Data!K3311,Rate_Chart!$A$1:$AK$1,0))</f>
        <v>40.311139799999999</v>
      </c>
      <c r="O3311" s="57">
        <f t="shared" si="641"/>
        <v>1088.4007746</v>
      </c>
      <c r="P3311" s="58">
        <f t="shared" si="642"/>
        <v>417.01179103448277</v>
      </c>
      <c r="Q3311" s="58">
        <f t="shared" si="643"/>
        <v>278.00786068965516</v>
      </c>
      <c r="R3311" s="66">
        <f t="shared" si="644"/>
        <v>19.047013555500001</v>
      </c>
      <c r="S3311" s="64">
        <f t="shared" si="645"/>
        <v>101.25</v>
      </c>
      <c r="T3311" s="66">
        <f t="shared" si="646"/>
        <v>1208.6977881554999</v>
      </c>
      <c r="U3311" s="68">
        <f t="shared" si="647"/>
        <v>44.766584746499994</v>
      </c>
      <c r="V3311" s="68">
        <f t="shared" si="648"/>
        <v>463.102600825862</v>
      </c>
      <c r="W3311" s="68">
        <f t="shared" si="649"/>
        <v>308.73506721724135</v>
      </c>
    </row>
    <row r="3312" spans="1:23" x14ac:dyDescent="0.25">
      <c r="A3312" s="1" t="s">
        <v>914</v>
      </c>
      <c r="B3312" s="1" t="s">
        <v>395</v>
      </c>
      <c r="C3312" s="1" t="s">
        <v>589</v>
      </c>
      <c r="D3312" s="1" t="s">
        <v>592</v>
      </c>
      <c r="E3312" s="1" t="s">
        <v>367</v>
      </c>
      <c r="F3312" s="62" t="str">
        <f t="shared" si="638"/>
        <v>64528</v>
      </c>
      <c r="G3312" s="255">
        <v>10620026</v>
      </c>
      <c r="H3312" s="1" t="s">
        <v>385</v>
      </c>
      <c r="I3312" s="61">
        <v>23</v>
      </c>
      <c r="J3312" s="61">
        <v>6.4</v>
      </c>
      <c r="K3312" s="61">
        <v>8.8000000000000007</v>
      </c>
      <c r="L3312" s="69">
        <f t="shared" si="639"/>
        <v>1.4720000000000002</v>
      </c>
      <c r="M3312" s="69">
        <f t="shared" si="640"/>
        <v>2.024</v>
      </c>
      <c r="N3312" s="56">
        <f>INDEX(Rate_Chart!$A$1:$AK$127,MATCH(Data!J3312,Rate_Chart!$A$1:$A$127,0),MATCH(Data!K3312,Rate_Chart!$A$1:$AK$1,0))</f>
        <v>52.9056</v>
      </c>
      <c r="O3312" s="57">
        <f t="shared" si="641"/>
        <v>1216.8288</v>
      </c>
      <c r="P3312" s="58">
        <f t="shared" si="642"/>
        <v>431.29565217391303</v>
      </c>
      <c r="Q3312" s="58">
        <f t="shared" si="643"/>
        <v>287.53043478260867</v>
      </c>
      <c r="R3312" s="66">
        <f t="shared" si="644"/>
        <v>21.294504000000003</v>
      </c>
      <c r="S3312" s="64">
        <f t="shared" si="645"/>
        <v>86.25</v>
      </c>
      <c r="T3312" s="66">
        <f t="shared" si="646"/>
        <v>1324.373304</v>
      </c>
      <c r="U3312" s="68">
        <f t="shared" si="647"/>
        <v>57.581448000000002</v>
      </c>
      <c r="V3312" s="68">
        <f t="shared" si="648"/>
        <v>469.41397826086956</v>
      </c>
      <c r="W3312" s="68">
        <f t="shared" si="649"/>
        <v>312.94265217391302</v>
      </c>
    </row>
    <row r="3313" spans="1:23" x14ac:dyDescent="0.25">
      <c r="A3313" s="1" t="s">
        <v>914</v>
      </c>
      <c r="B3313" s="1" t="s">
        <v>395</v>
      </c>
      <c r="C3313" s="1" t="s">
        <v>589</v>
      </c>
      <c r="D3313" s="1" t="s">
        <v>592</v>
      </c>
      <c r="E3313" s="1" t="s">
        <v>367</v>
      </c>
      <c r="F3313" s="62" t="str">
        <f t="shared" si="638"/>
        <v>64528</v>
      </c>
      <c r="G3313" s="255">
        <v>10620026</v>
      </c>
      <c r="H3313" s="1" t="s">
        <v>386</v>
      </c>
      <c r="I3313" s="61">
        <v>34</v>
      </c>
      <c r="J3313" s="61">
        <v>3.7</v>
      </c>
      <c r="K3313" s="61">
        <v>8.4</v>
      </c>
      <c r="L3313" s="69">
        <f t="shared" si="639"/>
        <v>1.258</v>
      </c>
      <c r="M3313" s="69">
        <f t="shared" si="640"/>
        <v>2.8560000000000003</v>
      </c>
      <c r="N3313" s="56">
        <f>INDEX(Rate_Chart!$A$1:$AK$127,MATCH(Data!J3313,Rate_Chart!$A$1:$A$127,0),MATCH(Data!K3313,Rate_Chart!$A$1:$AK$1,0))</f>
        <v>38.782167600000008</v>
      </c>
      <c r="O3313" s="57">
        <f t="shared" si="641"/>
        <v>1318.5936984000002</v>
      </c>
      <c r="P3313" s="58">
        <f t="shared" si="642"/>
        <v>417.01255483870978</v>
      </c>
      <c r="Q3313" s="58">
        <f t="shared" si="643"/>
        <v>278.00836989247318</v>
      </c>
      <c r="R3313" s="66">
        <f t="shared" si="644"/>
        <v>23.075389722000008</v>
      </c>
      <c r="S3313" s="64">
        <f t="shared" si="645"/>
        <v>127.5</v>
      </c>
      <c r="T3313" s="66">
        <f t="shared" si="646"/>
        <v>1469.1690881220002</v>
      </c>
      <c r="U3313" s="68">
        <f t="shared" si="647"/>
        <v>43.210855533000007</v>
      </c>
      <c r="V3313" s="68">
        <f t="shared" si="648"/>
        <v>464.63285519354849</v>
      </c>
      <c r="W3313" s="68">
        <f t="shared" si="649"/>
        <v>309.75523679569898</v>
      </c>
    </row>
    <row r="3314" spans="1:23" x14ac:dyDescent="0.25">
      <c r="A3314" s="1" t="s">
        <v>915</v>
      </c>
      <c r="B3314" s="1" t="s">
        <v>394</v>
      </c>
      <c r="C3314" s="1" t="s">
        <v>589</v>
      </c>
      <c r="D3314" s="1" t="s">
        <v>592</v>
      </c>
      <c r="E3314" s="1" t="s">
        <v>367</v>
      </c>
      <c r="F3314" s="62" t="str">
        <f t="shared" si="638"/>
        <v>64528</v>
      </c>
      <c r="G3314" s="255">
        <v>10620026</v>
      </c>
      <c r="H3314" s="1" t="s">
        <v>385</v>
      </c>
      <c r="I3314" s="61">
        <v>20</v>
      </c>
      <c r="J3314" s="61">
        <v>7.5</v>
      </c>
      <c r="K3314" s="61">
        <v>8.8000000000000007</v>
      </c>
      <c r="L3314" s="69">
        <f t="shared" si="639"/>
        <v>1.5</v>
      </c>
      <c r="M3314" s="69">
        <f t="shared" si="640"/>
        <v>1.76</v>
      </c>
      <c r="N3314" s="56">
        <f>INDEX(Rate_Chart!$A$1:$AK$127,MATCH(Data!J3314,Rate_Chart!$A$1:$A$127,0),MATCH(Data!K3314,Rate_Chart!$A$1:$AK$1,0))</f>
        <v>61.998750000000001</v>
      </c>
      <c r="O3314" s="57">
        <f t="shared" si="641"/>
        <v>1239.9749999999999</v>
      </c>
      <c r="P3314" s="58">
        <f t="shared" si="642"/>
        <v>463.83104738154617</v>
      </c>
      <c r="Q3314" s="58">
        <f t="shared" si="643"/>
        <v>309.22069825436409</v>
      </c>
      <c r="R3314" s="66">
        <f t="shared" si="644"/>
        <v>21.699562499999999</v>
      </c>
      <c r="S3314" s="64">
        <f t="shared" si="645"/>
        <v>75</v>
      </c>
      <c r="T3314" s="66">
        <f t="shared" si="646"/>
        <v>1336.6745624999999</v>
      </c>
      <c r="U3314" s="68">
        <f t="shared" si="647"/>
        <v>66.833728124999993</v>
      </c>
      <c r="V3314" s="68">
        <f t="shared" si="648"/>
        <v>500.00295355361595</v>
      </c>
      <c r="W3314" s="68">
        <f t="shared" si="649"/>
        <v>333.33530236907728</v>
      </c>
    </row>
    <row r="3315" spans="1:23" x14ac:dyDescent="0.25">
      <c r="A3315" s="1" t="s">
        <v>915</v>
      </c>
      <c r="B3315" s="1" t="s">
        <v>394</v>
      </c>
      <c r="C3315" s="1" t="s">
        <v>589</v>
      </c>
      <c r="D3315" s="1" t="s">
        <v>592</v>
      </c>
      <c r="E3315" s="1" t="s">
        <v>367</v>
      </c>
      <c r="F3315" s="62" t="str">
        <f t="shared" si="638"/>
        <v>64528</v>
      </c>
      <c r="G3315" s="255">
        <v>10620026</v>
      </c>
      <c r="H3315" s="1" t="s">
        <v>386</v>
      </c>
      <c r="I3315" s="61">
        <v>31</v>
      </c>
      <c r="J3315" s="61">
        <v>4.4000000000000004</v>
      </c>
      <c r="K3315" s="61">
        <v>8.1999999999999993</v>
      </c>
      <c r="L3315" s="69">
        <f t="shared" si="639"/>
        <v>1.3640000000000001</v>
      </c>
      <c r="M3315" s="69">
        <f t="shared" si="640"/>
        <v>2.5419999999999998</v>
      </c>
      <c r="N3315" s="56">
        <f>INDEX(Rate_Chart!$A$1:$AK$127,MATCH(Data!J3315,Rate_Chart!$A$1:$A$127,0),MATCH(Data!K3315,Rate_Chart!$A$1:$AK$1,0))</f>
        <v>41.145139800000003</v>
      </c>
      <c r="O3315" s="57">
        <f t="shared" si="641"/>
        <v>1275.4993338000002</v>
      </c>
      <c r="P3315" s="58">
        <f t="shared" si="642"/>
        <v>417.01155202702705</v>
      </c>
      <c r="Q3315" s="58">
        <f t="shared" si="643"/>
        <v>278.00770135135139</v>
      </c>
      <c r="R3315" s="66">
        <f t="shared" si="644"/>
        <v>22.321238341500006</v>
      </c>
      <c r="S3315" s="64">
        <f t="shared" si="645"/>
        <v>116.25</v>
      </c>
      <c r="T3315" s="66">
        <f t="shared" si="646"/>
        <v>1414.0705721415002</v>
      </c>
      <c r="U3315" s="68">
        <f t="shared" si="647"/>
        <v>45.615179746500004</v>
      </c>
      <c r="V3315" s="68">
        <f t="shared" si="648"/>
        <v>462.31601094425679</v>
      </c>
      <c r="W3315" s="68">
        <f t="shared" si="649"/>
        <v>308.21067396283786</v>
      </c>
    </row>
    <row r="3316" spans="1:23" x14ac:dyDescent="0.25">
      <c r="A3316" s="1" t="s">
        <v>915</v>
      </c>
      <c r="B3316" s="1" t="s">
        <v>395</v>
      </c>
      <c r="C3316" s="1" t="s">
        <v>589</v>
      </c>
      <c r="D3316" s="1" t="s">
        <v>592</v>
      </c>
      <c r="E3316" s="1" t="s">
        <v>367</v>
      </c>
      <c r="F3316" s="62" t="str">
        <f t="shared" si="638"/>
        <v>64528</v>
      </c>
      <c r="G3316" s="255">
        <v>10620026</v>
      </c>
      <c r="H3316" s="1" t="s">
        <v>385</v>
      </c>
      <c r="I3316" s="61">
        <v>16</v>
      </c>
      <c r="J3316" s="61">
        <v>6.8</v>
      </c>
      <c r="K3316" s="61">
        <v>8.8000000000000007</v>
      </c>
      <c r="L3316" s="69">
        <f t="shared" si="639"/>
        <v>1.0880000000000001</v>
      </c>
      <c r="M3316" s="69">
        <f t="shared" si="640"/>
        <v>1.4080000000000001</v>
      </c>
      <c r="N3316" s="56">
        <f>INDEX(Rate_Chart!$A$1:$AK$127,MATCH(Data!J3316,Rate_Chart!$A$1:$A$127,0),MATCH(Data!K3316,Rate_Chart!$A$1:$AK$1,0))</f>
        <v>56.212200000000003</v>
      </c>
      <c r="O3316" s="57">
        <f t="shared" si="641"/>
        <v>899.39520000000005</v>
      </c>
      <c r="P3316" s="58">
        <f t="shared" si="642"/>
        <v>443.78052631578947</v>
      </c>
      <c r="Q3316" s="58">
        <f t="shared" si="643"/>
        <v>295.8536842105263</v>
      </c>
      <c r="R3316" s="66">
        <f t="shared" si="644"/>
        <v>15.739416000000002</v>
      </c>
      <c r="S3316" s="64">
        <f t="shared" si="645"/>
        <v>60</v>
      </c>
      <c r="T3316" s="66">
        <f t="shared" si="646"/>
        <v>975.13461600000005</v>
      </c>
      <c r="U3316" s="68">
        <f t="shared" si="647"/>
        <v>60.945913500000003</v>
      </c>
      <c r="V3316" s="68">
        <f t="shared" si="648"/>
        <v>481.15194868421054</v>
      </c>
      <c r="W3316" s="68">
        <f t="shared" si="649"/>
        <v>320.76796578947369</v>
      </c>
    </row>
    <row r="3317" spans="1:23" x14ac:dyDescent="0.25">
      <c r="A3317" s="1" t="s">
        <v>915</v>
      </c>
      <c r="B3317" s="1" t="s">
        <v>395</v>
      </c>
      <c r="C3317" s="1" t="s">
        <v>589</v>
      </c>
      <c r="D3317" s="1" t="s">
        <v>592</v>
      </c>
      <c r="E3317" s="1" t="s">
        <v>367</v>
      </c>
      <c r="F3317" s="62" t="str">
        <f t="shared" si="638"/>
        <v>64528</v>
      </c>
      <c r="G3317" s="255">
        <v>10620026</v>
      </c>
      <c r="H3317" s="1" t="s">
        <v>386</v>
      </c>
      <c r="I3317" s="61">
        <v>24</v>
      </c>
      <c r="J3317" s="61">
        <v>3.6</v>
      </c>
      <c r="K3317" s="61">
        <v>8.1999999999999993</v>
      </c>
      <c r="L3317" s="69">
        <f t="shared" si="639"/>
        <v>0.8640000000000001</v>
      </c>
      <c r="M3317" s="69">
        <f t="shared" si="640"/>
        <v>1.9679999999999997</v>
      </c>
      <c r="N3317" s="56">
        <f>INDEX(Rate_Chart!$A$1:$AK$127,MATCH(Data!J3317,Rate_Chart!$A$1:$A$127,0),MATCH(Data!K3317,Rate_Chart!$A$1:$AK$1,0))</f>
        <v>37.809139800000004</v>
      </c>
      <c r="O3317" s="57">
        <f t="shared" si="641"/>
        <v>907.41935520000015</v>
      </c>
      <c r="P3317" s="58">
        <f t="shared" si="642"/>
        <v>417.01257132352941</v>
      </c>
      <c r="Q3317" s="58">
        <f t="shared" si="643"/>
        <v>278.00838088235292</v>
      </c>
      <c r="R3317" s="66">
        <f t="shared" si="644"/>
        <v>15.879838716000004</v>
      </c>
      <c r="S3317" s="64">
        <f t="shared" si="645"/>
        <v>90</v>
      </c>
      <c r="T3317" s="66">
        <f t="shared" si="646"/>
        <v>1013.2991939160001</v>
      </c>
      <c r="U3317" s="68">
        <f t="shared" si="647"/>
        <v>42.220799746500006</v>
      </c>
      <c r="V3317" s="68">
        <f t="shared" si="648"/>
        <v>465.67058543933825</v>
      </c>
      <c r="W3317" s="68">
        <f t="shared" si="649"/>
        <v>310.44705695955884</v>
      </c>
    </row>
    <row r="3318" spans="1:23" x14ac:dyDescent="0.25">
      <c r="A3318" s="1" t="s">
        <v>916</v>
      </c>
      <c r="B3318" s="1" t="s">
        <v>394</v>
      </c>
      <c r="C3318" s="1" t="s">
        <v>589</v>
      </c>
      <c r="D3318" s="1" t="s">
        <v>592</v>
      </c>
      <c r="E3318" s="1" t="s">
        <v>367</v>
      </c>
      <c r="F3318" s="62" t="str">
        <f t="shared" si="638"/>
        <v>64528</v>
      </c>
      <c r="G3318" s="255">
        <v>10620026</v>
      </c>
      <c r="H3318" s="1" t="s">
        <v>385</v>
      </c>
      <c r="I3318" s="61">
        <v>21</v>
      </c>
      <c r="J3318" s="61">
        <v>7.3</v>
      </c>
      <c r="K3318" s="61">
        <v>8.8000000000000007</v>
      </c>
      <c r="L3318" s="69">
        <f t="shared" si="639"/>
        <v>1.5329999999999999</v>
      </c>
      <c r="M3318" s="69">
        <f t="shared" si="640"/>
        <v>1.8480000000000001</v>
      </c>
      <c r="N3318" s="56">
        <f>INDEX(Rate_Chart!$A$1:$AK$127,MATCH(Data!J3318,Rate_Chart!$A$1:$A$127,0),MATCH(Data!K3318,Rate_Chart!$A$1:$AK$1,0))</f>
        <v>60.34545</v>
      </c>
      <c r="O3318" s="57">
        <f t="shared" si="641"/>
        <v>1267.2544499999999</v>
      </c>
      <c r="P3318" s="58">
        <f t="shared" si="642"/>
        <v>458.31987341772157</v>
      </c>
      <c r="Q3318" s="58">
        <f t="shared" si="643"/>
        <v>305.54658227848103</v>
      </c>
      <c r="R3318" s="66">
        <f t="shared" si="644"/>
        <v>22.176952875000001</v>
      </c>
      <c r="S3318" s="64">
        <f t="shared" si="645"/>
        <v>78.75</v>
      </c>
      <c r="T3318" s="66">
        <f t="shared" si="646"/>
        <v>1368.181402875</v>
      </c>
      <c r="U3318" s="68">
        <f t="shared" si="647"/>
        <v>65.151495374999996</v>
      </c>
      <c r="V3318" s="68">
        <f t="shared" si="648"/>
        <v>494.82148386075949</v>
      </c>
      <c r="W3318" s="68">
        <f t="shared" si="649"/>
        <v>329.88098924050632</v>
      </c>
    </row>
    <row r="3319" spans="1:23" x14ac:dyDescent="0.25">
      <c r="A3319" s="1" t="s">
        <v>916</v>
      </c>
      <c r="B3319" s="1" t="s">
        <v>394</v>
      </c>
      <c r="C3319" s="1" t="s">
        <v>589</v>
      </c>
      <c r="D3319" s="1" t="s">
        <v>592</v>
      </c>
      <c r="E3319" s="1" t="s">
        <v>367</v>
      </c>
      <c r="F3319" s="62" t="str">
        <f t="shared" si="638"/>
        <v>64528</v>
      </c>
      <c r="G3319" s="255">
        <v>10620026</v>
      </c>
      <c r="H3319" s="1" t="s">
        <v>386</v>
      </c>
      <c r="I3319" s="61">
        <v>27</v>
      </c>
      <c r="J3319" s="61">
        <v>4.3</v>
      </c>
      <c r="K3319" s="61">
        <v>8.1999999999999993</v>
      </c>
      <c r="L3319" s="69">
        <f t="shared" si="639"/>
        <v>1.161</v>
      </c>
      <c r="M3319" s="69">
        <f t="shared" si="640"/>
        <v>2.214</v>
      </c>
      <c r="N3319" s="56">
        <f>INDEX(Rate_Chart!$A$1:$AK$127,MATCH(Data!J3319,Rate_Chart!$A$1:$A$127,0),MATCH(Data!K3319,Rate_Chart!$A$1:$AK$1,0))</f>
        <v>40.728139799999994</v>
      </c>
      <c r="O3319" s="57">
        <f t="shared" si="641"/>
        <v>1099.6597745999998</v>
      </c>
      <c r="P3319" s="58">
        <f t="shared" si="642"/>
        <v>417.01167030716726</v>
      </c>
      <c r="Q3319" s="58">
        <f t="shared" si="643"/>
        <v>278.00778020477816</v>
      </c>
      <c r="R3319" s="66">
        <f t="shared" si="644"/>
        <v>19.244046055499997</v>
      </c>
      <c r="S3319" s="64">
        <f t="shared" si="645"/>
        <v>101.25</v>
      </c>
      <c r="T3319" s="66">
        <f t="shared" si="646"/>
        <v>1220.1538206554997</v>
      </c>
      <c r="U3319" s="68">
        <f t="shared" si="647"/>
        <v>45.190882246499989</v>
      </c>
      <c r="V3319" s="68">
        <f t="shared" si="648"/>
        <v>462.70527897440269</v>
      </c>
      <c r="W3319" s="68">
        <f t="shared" si="649"/>
        <v>308.47018598293511</v>
      </c>
    </row>
    <row r="3320" spans="1:23" x14ac:dyDescent="0.25">
      <c r="A3320" s="1" t="s">
        <v>916</v>
      </c>
      <c r="B3320" s="1" t="s">
        <v>395</v>
      </c>
      <c r="C3320" s="1" t="s">
        <v>589</v>
      </c>
      <c r="D3320" s="1" t="s">
        <v>592</v>
      </c>
      <c r="E3320" s="1" t="s">
        <v>367</v>
      </c>
      <c r="F3320" s="62" t="str">
        <f t="shared" si="638"/>
        <v>64528</v>
      </c>
      <c r="G3320" s="255">
        <v>10620026</v>
      </c>
      <c r="H3320" s="1" t="s">
        <v>385</v>
      </c>
      <c r="I3320" s="61">
        <v>22</v>
      </c>
      <c r="J3320" s="61">
        <v>6.5</v>
      </c>
      <c r="K3320" s="61">
        <v>8.8000000000000007</v>
      </c>
      <c r="L3320" s="69">
        <f t="shared" si="639"/>
        <v>1.43</v>
      </c>
      <c r="M3320" s="69">
        <f t="shared" si="640"/>
        <v>1.9360000000000002</v>
      </c>
      <c r="N3320" s="56">
        <f>INDEX(Rate_Chart!$A$1:$AK$127,MATCH(Data!J3320,Rate_Chart!$A$1:$A$127,0),MATCH(Data!K3320,Rate_Chart!$A$1:$AK$1,0))</f>
        <v>53.732250000000001</v>
      </c>
      <c r="O3320" s="57">
        <f t="shared" si="641"/>
        <v>1182.1095</v>
      </c>
      <c r="P3320" s="58">
        <f t="shared" si="642"/>
        <v>434.49258760107813</v>
      </c>
      <c r="Q3320" s="58">
        <f t="shared" si="643"/>
        <v>289.66172506738542</v>
      </c>
      <c r="R3320" s="66">
        <f t="shared" si="644"/>
        <v>20.686916250000003</v>
      </c>
      <c r="S3320" s="64">
        <f t="shared" si="645"/>
        <v>82.5</v>
      </c>
      <c r="T3320" s="66">
        <f t="shared" si="646"/>
        <v>1285.29641625</v>
      </c>
      <c r="U3320" s="68">
        <f t="shared" si="647"/>
        <v>58.422564375</v>
      </c>
      <c r="V3320" s="68">
        <f t="shared" si="648"/>
        <v>472.41965801886789</v>
      </c>
      <c r="W3320" s="68">
        <f t="shared" si="649"/>
        <v>314.94643867924526</v>
      </c>
    </row>
    <row r="3321" spans="1:23" x14ac:dyDescent="0.25">
      <c r="A3321" s="1" t="s">
        <v>916</v>
      </c>
      <c r="B3321" s="1" t="s">
        <v>395</v>
      </c>
      <c r="C3321" s="1" t="s">
        <v>589</v>
      </c>
      <c r="D3321" s="1" t="s">
        <v>592</v>
      </c>
      <c r="E3321" s="1" t="s">
        <v>367</v>
      </c>
      <c r="F3321" s="62" t="str">
        <f t="shared" si="638"/>
        <v>64528</v>
      </c>
      <c r="G3321" s="255">
        <v>10620026</v>
      </c>
      <c r="H3321" s="1" t="s">
        <v>386</v>
      </c>
      <c r="I3321" s="61">
        <v>30</v>
      </c>
      <c r="J3321" s="61">
        <v>3.6</v>
      </c>
      <c r="K3321" s="61">
        <v>8.1999999999999993</v>
      </c>
      <c r="L3321" s="69">
        <f t="shared" si="639"/>
        <v>1.08</v>
      </c>
      <c r="M3321" s="69">
        <f t="shared" si="640"/>
        <v>2.4599999999999995</v>
      </c>
      <c r="N3321" s="56">
        <f>INDEX(Rate_Chart!$A$1:$AK$127,MATCH(Data!J3321,Rate_Chart!$A$1:$A$127,0),MATCH(Data!K3321,Rate_Chart!$A$1:$AK$1,0))</f>
        <v>37.809139800000004</v>
      </c>
      <c r="O3321" s="57">
        <f t="shared" si="641"/>
        <v>1134.2741940000001</v>
      </c>
      <c r="P3321" s="58">
        <f t="shared" si="642"/>
        <v>417.01257132352941</v>
      </c>
      <c r="Q3321" s="58">
        <f t="shared" si="643"/>
        <v>278.00838088235292</v>
      </c>
      <c r="R3321" s="66">
        <f t="shared" si="644"/>
        <v>19.849798395000004</v>
      </c>
      <c r="S3321" s="64">
        <f t="shared" si="645"/>
        <v>112.5</v>
      </c>
      <c r="T3321" s="66">
        <f t="shared" si="646"/>
        <v>1266.6239923950002</v>
      </c>
      <c r="U3321" s="68">
        <f t="shared" si="647"/>
        <v>42.220799746500006</v>
      </c>
      <c r="V3321" s="68">
        <f t="shared" si="648"/>
        <v>465.67058543933825</v>
      </c>
      <c r="W3321" s="68">
        <f t="shared" si="649"/>
        <v>310.44705695955884</v>
      </c>
    </row>
    <row r="3322" spans="1:23" x14ac:dyDescent="0.25">
      <c r="A3322" s="1" t="s">
        <v>917</v>
      </c>
      <c r="B3322" s="1" t="s">
        <v>394</v>
      </c>
      <c r="C3322" s="1" t="s">
        <v>589</v>
      </c>
      <c r="D3322" s="1" t="s">
        <v>592</v>
      </c>
      <c r="E3322" s="1" t="s">
        <v>367</v>
      </c>
      <c r="F3322" s="62" t="str">
        <f t="shared" si="638"/>
        <v>64528</v>
      </c>
      <c r="G3322" s="255">
        <v>10620026</v>
      </c>
      <c r="H3322" s="1" t="s">
        <v>385</v>
      </c>
      <c r="I3322" s="61">
        <v>23</v>
      </c>
      <c r="J3322" s="61">
        <v>7.9</v>
      </c>
      <c r="K3322" s="61">
        <v>8.8000000000000007</v>
      </c>
      <c r="L3322" s="69">
        <f t="shared" si="639"/>
        <v>1.8170000000000002</v>
      </c>
      <c r="M3322" s="69">
        <f t="shared" si="640"/>
        <v>2.024</v>
      </c>
      <c r="N3322" s="56">
        <f>INDEX(Rate_Chart!$A$1:$AK$127,MATCH(Data!J3322,Rate_Chart!$A$1:$A$127,0),MATCH(Data!K3322,Rate_Chart!$A$1:$AK$1,0))</f>
        <v>65.305350000000004</v>
      </c>
      <c r="O3322" s="57">
        <f t="shared" si="641"/>
        <v>1502.02305</v>
      </c>
      <c r="P3322" s="58">
        <f t="shared" si="642"/>
        <v>474.37300242130755</v>
      </c>
      <c r="Q3322" s="58">
        <f t="shared" si="643"/>
        <v>316.2486682808717</v>
      </c>
      <c r="R3322" s="66">
        <f t="shared" si="644"/>
        <v>26.285403375000001</v>
      </c>
      <c r="S3322" s="64">
        <f t="shared" si="645"/>
        <v>86.25</v>
      </c>
      <c r="T3322" s="66">
        <f t="shared" si="646"/>
        <v>1614.558453375</v>
      </c>
      <c r="U3322" s="68">
        <f t="shared" si="647"/>
        <v>70.198193625000002</v>
      </c>
      <c r="V3322" s="68">
        <f t="shared" si="648"/>
        <v>509.9142394067797</v>
      </c>
      <c r="W3322" s="68">
        <f t="shared" si="649"/>
        <v>339.94282627118645</v>
      </c>
    </row>
    <row r="3323" spans="1:23" x14ac:dyDescent="0.25">
      <c r="A3323" s="1" t="s">
        <v>917</v>
      </c>
      <c r="B3323" s="1" t="s">
        <v>394</v>
      </c>
      <c r="C3323" s="1" t="s">
        <v>589</v>
      </c>
      <c r="D3323" s="1" t="s">
        <v>592</v>
      </c>
      <c r="E3323" s="1" t="s">
        <v>367</v>
      </c>
      <c r="F3323" s="62" t="str">
        <f t="shared" si="638"/>
        <v>64528</v>
      </c>
      <c r="G3323" s="255">
        <v>10620026</v>
      </c>
      <c r="H3323" s="1" t="s">
        <v>386</v>
      </c>
      <c r="I3323" s="61">
        <v>29</v>
      </c>
      <c r="J3323" s="61">
        <v>4.5999999999999996</v>
      </c>
      <c r="K3323" s="61">
        <v>8.1999999999999993</v>
      </c>
      <c r="L3323" s="69">
        <f t="shared" si="639"/>
        <v>1.3339999999999999</v>
      </c>
      <c r="M3323" s="69">
        <f t="shared" si="640"/>
        <v>2.3779999999999997</v>
      </c>
      <c r="N3323" s="56">
        <f>INDEX(Rate_Chart!$A$1:$AK$127,MATCH(Data!J3323,Rate_Chart!$A$1:$A$127,0),MATCH(Data!K3323,Rate_Chart!$A$1:$AK$1,0))</f>
        <v>41.979139799999999</v>
      </c>
      <c r="O3323" s="57">
        <f t="shared" si="641"/>
        <v>1217.3950542</v>
      </c>
      <c r="P3323" s="58">
        <f t="shared" si="642"/>
        <v>417.01132251655633</v>
      </c>
      <c r="Q3323" s="58">
        <f t="shared" si="643"/>
        <v>278.00754834437089</v>
      </c>
      <c r="R3323" s="66">
        <f t="shared" si="644"/>
        <v>21.304413448500004</v>
      </c>
      <c r="S3323" s="64">
        <f t="shared" si="645"/>
        <v>108.75</v>
      </c>
      <c r="T3323" s="66">
        <f t="shared" si="646"/>
        <v>1347.4494676485001</v>
      </c>
      <c r="U3323" s="68">
        <f t="shared" si="647"/>
        <v>46.4637747465</v>
      </c>
      <c r="V3323" s="68">
        <f t="shared" si="648"/>
        <v>461.56067628973517</v>
      </c>
      <c r="W3323" s="68">
        <f t="shared" si="649"/>
        <v>307.70711752649009</v>
      </c>
    </row>
    <row r="3324" spans="1:23" x14ac:dyDescent="0.25">
      <c r="A3324" s="1" t="s">
        <v>917</v>
      </c>
      <c r="B3324" s="1" t="s">
        <v>395</v>
      </c>
      <c r="C3324" s="1" t="s">
        <v>589</v>
      </c>
      <c r="D3324" s="1" t="s">
        <v>592</v>
      </c>
      <c r="E3324" s="1" t="s">
        <v>367</v>
      </c>
      <c r="F3324" s="62" t="str">
        <f t="shared" si="638"/>
        <v>64528</v>
      </c>
      <c r="G3324" s="255">
        <v>10620026</v>
      </c>
      <c r="H3324" s="1" t="s">
        <v>385</v>
      </c>
      <c r="I3324" s="61">
        <v>23</v>
      </c>
      <c r="J3324" s="61">
        <v>6.9</v>
      </c>
      <c r="K3324" s="61">
        <v>8.8000000000000007</v>
      </c>
      <c r="L3324" s="69">
        <f t="shared" si="639"/>
        <v>1.5870000000000002</v>
      </c>
      <c r="M3324" s="69">
        <f t="shared" si="640"/>
        <v>2.024</v>
      </c>
      <c r="N3324" s="56">
        <f>INDEX(Rate_Chart!$A$1:$AK$127,MATCH(Data!J3324,Rate_Chart!$A$1:$A$127,0),MATCH(Data!K3324,Rate_Chart!$A$1:$AK$1,0))</f>
        <v>57.038850000000004</v>
      </c>
      <c r="O3324" s="57">
        <f t="shared" si="641"/>
        <v>1311.89355</v>
      </c>
      <c r="P3324" s="58">
        <f t="shared" si="642"/>
        <v>446.77950391644907</v>
      </c>
      <c r="Q3324" s="58">
        <f t="shared" si="643"/>
        <v>297.85300261096603</v>
      </c>
      <c r="R3324" s="66">
        <f t="shared" si="644"/>
        <v>22.958137125000004</v>
      </c>
      <c r="S3324" s="64">
        <f t="shared" si="645"/>
        <v>86.25</v>
      </c>
      <c r="T3324" s="66">
        <f t="shared" si="646"/>
        <v>1421.1016871249999</v>
      </c>
      <c r="U3324" s="68">
        <f t="shared" si="647"/>
        <v>61.787029874999995</v>
      </c>
      <c r="V3324" s="68">
        <f t="shared" si="648"/>
        <v>483.97151338120096</v>
      </c>
      <c r="W3324" s="68">
        <f t="shared" si="649"/>
        <v>322.64767558746729</v>
      </c>
    </row>
    <row r="3325" spans="1:23" x14ac:dyDescent="0.25">
      <c r="A3325" s="1" t="s">
        <v>917</v>
      </c>
      <c r="B3325" s="1" t="s">
        <v>395</v>
      </c>
      <c r="C3325" s="1" t="s">
        <v>589</v>
      </c>
      <c r="D3325" s="1" t="s">
        <v>592</v>
      </c>
      <c r="E3325" s="1" t="s">
        <v>367</v>
      </c>
      <c r="F3325" s="62" t="str">
        <f t="shared" si="638"/>
        <v>64528</v>
      </c>
      <c r="G3325" s="255">
        <v>10620026</v>
      </c>
      <c r="H3325" s="1" t="s">
        <v>386</v>
      </c>
      <c r="I3325" s="61">
        <v>30</v>
      </c>
      <c r="J3325" s="61">
        <v>3.4</v>
      </c>
      <c r="K3325" s="61">
        <v>8.1999999999999993</v>
      </c>
      <c r="L3325" s="69">
        <f t="shared" si="639"/>
        <v>1.02</v>
      </c>
      <c r="M3325" s="69">
        <f t="shared" si="640"/>
        <v>2.4599999999999995</v>
      </c>
      <c r="N3325" s="56">
        <f>INDEX(Rate_Chart!$A$1:$AK$127,MATCH(Data!J3325,Rate_Chart!$A$1:$A$127,0),MATCH(Data!K3325,Rate_Chart!$A$1:$AK$1,0))</f>
        <v>36.975139800000001</v>
      </c>
      <c r="O3325" s="57">
        <f t="shared" si="641"/>
        <v>1109.2541940000001</v>
      </c>
      <c r="P3325" s="58">
        <f t="shared" si="642"/>
        <v>417.01285488721805</v>
      </c>
      <c r="Q3325" s="58">
        <f t="shared" si="643"/>
        <v>278.00856992481204</v>
      </c>
      <c r="R3325" s="66">
        <f t="shared" si="644"/>
        <v>19.411948395000003</v>
      </c>
      <c r="S3325" s="64">
        <f t="shared" si="645"/>
        <v>112.5</v>
      </c>
      <c r="T3325" s="66">
        <f t="shared" si="646"/>
        <v>1241.1661423950002</v>
      </c>
      <c r="U3325" s="68">
        <f t="shared" si="647"/>
        <v>41.372204746500003</v>
      </c>
      <c r="V3325" s="68">
        <f t="shared" si="648"/>
        <v>466.60381293045111</v>
      </c>
      <c r="W3325" s="68">
        <f t="shared" si="649"/>
        <v>311.06920862030074</v>
      </c>
    </row>
    <row r="3326" spans="1:23" x14ac:dyDescent="0.25">
      <c r="A3326" s="1" t="s">
        <v>918</v>
      </c>
      <c r="B3326" s="1" t="s">
        <v>394</v>
      </c>
      <c r="C3326" s="1" t="s">
        <v>589</v>
      </c>
      <c r="D3326" s="1" t="s">
        <v>592</v>
      </c>
      <c r="E3326" s="1" t="s">
        <v>367</v>
      </c>
      <c r="F3326" s="62" t="str">
        <f t="shared" si="638"/>
        <v>64528</v>
      </c>
      <c r="G3326" s="255">
        <v>10620026</v>
      </c>
      <c r="H3326" s="1" t="s">
        <v>385</v>
      </c>
      <c r="I3326" s="61">
        <v>18</v>
      </c>
      <c r="J3326" s="61">
        <v>7.8</v>
      </c>
      <c r="K3326" s="61">
        <v>8.8000000000000007</v>
      </c>
      <c r="L3326" s="69">
        <f t="shared" si="639"/>
        <v>1.4040000000000001</v>
      </c>
      <c r="M3326" s="69">
        <f t="shared" si="640"/>
        <v>1.5840000000000001</v>
      </c>
      <c r="N3326" s="56">
        <f>INDEX(Rate_Chart!$A$1:$AK$127,MATCH(Data!J3326,Rate_Chart!$A$1:$A$127,0),MATCH(Data!K3326,Rate_Chart!$A$1:$AK$1,0))</f>
        <v>64.478699999999989</v>
      </c>
      <c r="O3326" s="57">
        <f t="shared" si="641"/>
        <v>1160.6165999999998</v>
      </c>
      <c r="P3326" s="58">
        <f t="shared" si="642"/>
        <v>471.7953658536585</v>
      </c>
      <c r="Q3326" s="58">
        <f t="shared" si="643"/>
        <v>314.530243902439</v>
      </c>
      <c r="R3326" s="66">
        <f t="shared" si="644"/>
        <v>20.3107905</v>
      </c>
      <c r="S3326" s="64">
        <f t="shared" si="645"/>
        <v>67.5</v>
      </c>
      <c r="T3326" s="66">
        <f t="shared" si="646"/>
        <v>1248.4273904999998</v>
      </c>
      <c r="U3326" s="68">
        <f t="shared" si="647"/>
        <v>69.357077249999989</v>
      </c>
      <c r="V3326" s="68">
        <f t="shared" si="648"/>
        <v>507.49080914634141</v>
      </c>
      <c r="W3326" s="68">
        <f t="shared" si="649"/>
        <v>338.32720609756092</v>
      </c>
    </row>
    <row r="3327" spans="1:23" x14ac:dyDescent="0.25">
      <c r="A3327" s="1" t="s">
        <v>918</v>
      </c>
      <c r="B3327" s="1" t="s">
        <v>394</v>
      </c>
      <c r="C3327" s="1" t="s">
        <v>589</v>
      </c>
      <c r="D3327" s="1" t="s">
        <v>592</v>
      </c>
      <c r="E3327" s="1" t="s">
        <v>367</v>
      </c>
      <c r="F3327" s="62" t="str">
        <f t="shared" si="638"/>
        <v>64528</v>
      </c>
      <c r="G3327" s="255">
        <v>10620026</v>
      </c>
      <c r="H3327" s="1" t="s">
        <v>386</v>
      </c>
      <c r="I3327" s="61">
        <v>30</v>
      </c>
      <c r="J3327" s="61">
        <v>4.2</v>
      </c>
      <c r="K3327" s="61">
        <v>8.1999999999999993</v>
      </c>
      <c r="L3327" s="69">
        <f t="shared" si="639"/>
        <v>1.26</v>
      </c>
      <c r="M3327" s="69">
        <f t="shared" si="640"/>
        <v>2.4599999999999995</v>
      </c>
      <c r="N3327" s="56">
        <f>INDEX(Rate_Chart!$A$1:$AK$127,MATCH(Data!J3327,Rate_Chart!$A$1:$A$127,0),MATCH(Data!K3327,Rate_Chart!$A$1:$AK$1,0))</f>
        <v>40.311139799999999</v>
      </c>
      <c r="O3327" s="57">
        <f t="shared" si="641"/>
        <v>1209.334194</v>
      </c>
      <c r="P3327" s="58">
        <f t="shared" si="642"/>
        <v>417.01179103448277</v>
      </c>
      <c r="Q3327" s="58">
        <f t="shared" si="643"/>
        <v>278.00786068965516</v>
      </c>
      <c r="R3327" s="66">
        <f t="shared" si="644"/>
        <v>21.163348395000003</v>
      </c>
      <c r="S3327" s="64">
        <f t="shared" si="645"/>
        <v>112.5</v>
      </c>
      <c r="T3327" s="66">
        <f t="shared" si="646"/>
        <v>1342.997542395</v>
      </c>
      <c r="U3327" s="68">
        <f t="shared" si="647"/>
        <v>44.766584746500001</v>
      </c>
      <c r="V3327" s="68">
        <f t="shared" si="648"/>
        <v>463.10260082586211</v>
      </c>
      <c r="W3327" s="68">
        <f t="shared" si="649"/>
        <v>308.73506721724141</v>
      </c>
    </row>
    <row r="3328" spans="1:23" x14ac:dyDescent="0.25">
      <c r="A3328" s="1" t="s">
        <v>918</v>
      </c>
      <c r="B3328" s="1" t="s">
        <v>395</v>
      </c>
      <c r="C3328" s="1" t="s">
        <v>589</v>
      </c>
      <c r="D3328" s="1" t="s">
        <v>592</v>
      </c>
      <c r="E3328" s="1" t="s">
        <v>367</v>
      </c>
      <c r="F3328" s="62" t="str">
        <f t="shared" si="638"/>
        <v>64528</v>
      </c>
      <c r="G3328" s="255">
        <v>10620026</v>
      </c>
      <c r="H3328" s="1" t="s">
        <v>385</v>
      </c>
      <c r="I3328" s="61">
        <v>22</v>
      </c>
      <c r="J3328" s="61">
        <v>6.8</v>
      </c>
      <c r="K3328" s="61">
        <v>8.8000000000000007</v>
      </c>
      <c r="L3328" s="69">
        <f t="shared" si="639"/>
        <v>1.496</v>
      </c>
      <c r="M3328" s="69">
        <f t="shared" si="640"/>
        <v>1.9360000000000002</v>
      </c>
      <c r="N3328" s="56">
        <f>INDEX(Rate_Chart!$A$1:$AK$127,MATCH(Data!J3328,Rate_Chart!$A$1:$A$127,0),MATCH(Data!K3328,Rate_Chart!$A$1:$AK$1,0))</f>
        <v>56.212200000000003</v>
      </c>
      <c r="O3328" s="57">
        <f t="shared" si="641"/>
        <v>1236.6684</v>
      </c>
      <c r="P3328" s="58">
        <f t="shared" si="642"/>
        <v>443.78052631578947</v>
      </c>
      <c r="Q3328" s="58">
        <f t="shared" si="643"/>
        <v>295.8536842105263</v>
      </c>
      <c r="R3328" s="66">
        <f t="shared" si="644"/>
        <v>21.641697000000001</v>
      </c>
      <c r="S3328" s="64">
        <f t="shared" si="645"/>
        <v>82.5</v>
      </c>
      <c r="T3328" s="66">
        <f t="shared" si="646"/>
        <v>1340.810097</v>
      </c>
      <c r="U3328" s="68">
        <f t="shared" si="647"/>
        <v>60.945913500000003</v>
      </c>
      <c r="V3328" s="68">
        <f t="shared" si="648"/>
        <v>481.15194868421054</v>
      </c>
      <c r="W3328" s="68">
        <f t="shared" si="649"/>
        <v>320.76796578947369</v>
      </c>
    </row>
    <row r="3329" spans="1:23" x14ac:dyDescent="0.25">
      <c r="A3329" s="1" t="s">
        <v>918</v>
      </c>
      <c r="B3329" s="1" t="s">
        <v>395</v>
      </c>
      <c r="C3329" s="1" t="s">
        <v>589</v>
      </c>
      <c r="D3329" s="1" t="s">
        <v>592</v>
      </c>
      <c r="E3329" s="1" t="s">
        <v>367</v>
      </c>
      <c r="F3329" s="62" t="str">
        <f t="shared" si="638"/>
        <v>64528</v>
      </c>
      <c r="G3329" s="255">
        <v>10620026</v>
      </c>
      <c r="H3329" s="1" t="s">
        <v>386</v>
      </c>
      <c r="I3329" s="61">
        <v>25</v>
      </c>
      <c r="J3329" s="61">
        <v>3.3</v>
      </c>
      <c r="K3329" s="61">
        <v>8.1</v>
      </c>
      <c r="L3329" s="69">
        <f t="shared" si="639"/>
        <v>0.82499999999999996</v>
      </c>
      <c r="M3329" s="69">
        <f t="shared" si="640"/>
        <v>2.0249999999999999</v>
      </c>
      <c r="N3329" s="56">
        <f>INDEX(Rate_Chart!$A$1:$AK$127,MATCH(Data!J3329,Rate_Chart!$A$1:$A$127,0),MATCH(Data!K3329,Rate_Chart!$A$1:$AK$1,0))</f>
        <v>36.280125900000002</v>
      </c>
      <c r="O3329" s="57">
        <f t="shared" si="641"/>
        <v>907.00314750000007</v>
      </c>
      <c r="P3329" s="58">
        <f t="shared" si="642"/>
        <v>417.0129413793104</v>
      </c>
      <c r="Q3329" s="58">
        <f t="shared" si="643"/>
        <v>278.00862758620696</v>
      </c>
      <c r="R3329" s="66">
        <f t="shared" si="644"/>
        <v>15.872555081250002</v>
      </c>
      <c r="S3329" s="64">
        <f t="shared" si="645"/>
        <v>93.75</v>
      </c>
      <c r="T3329" s="66">
        <f t="shared" si="646"/>
        <v>1016.62570258125</v>
      </c>
      <c r="U3329" s="68">
        <f t="shared" si="647"/>
        <v>40.665028103250002</v>
      </c>
      <c r="V3329" s="68">
        <f t="shared" si="648"/>
        <v>467.4141161293104</v>
      </c>
      <c r="W3329" s="68">
        <f t="shared" si="649"/>
        <v>311.6094107528736</v>
      </c>
    </row>
    <row r="3330" spans="1:23" x14ac:dyDescent="0.25">
      <c r="A3330" s="1" t="s">
        <v>882</v>
      </c>
      <c r="B3330" s="1" t="s">
        <v>394</v>
      </c>
      <c r="C3330" s="1" t="s">
        <v>589</v>
      </c>
      <c r="D3330" s="1" t="s">
        <v>592</v>
      </c>
      <c r="E3330" s="1" t="s">
        <v>367</v>
      </c>
      <c r="F3330" s="62" t="str">
        <f t="shared" si="638"/>
        <v>64528</v>
      </c>
      <c r="G3330" s="255">
        <v>10620026</v>
      </c>
      <c r="H3330" s="1" t="s">
        <v>385</v>
      </c>
      <c r="I3330" s="61">
        <v>23</v>
      </c>
      <c r="J3330" s="61">
        <v>7.8</v>
      </c>
      <c r="K3330" s="61">
        <v>8.8000000000000007</v>
      </c>
      <c r="L3330" s="69">
        <f t="shared" si="639"/>
        <v>1.794</v>
      </c>
      <c r="M3330" s="69">
        <f t="shared" si="640"/>
        <v>2.024</v>
      </c>
      <c r="N3330" s="56">
        <f>INDEX(Rate_Chart!$A$1:$AK$127,MATCH(Data!J3330,Rate_Chart!$A$1:$A$127,0),MATCH(Data!K3330,Rate_Chart!$A$1:$AK$1,0))</f>
        <v>64.478699999999989</v>
      </c>
      <c r="O3330" s="57">
        <f t="shared" si="641"/>
        <v>1483.0100999999997</v>
      </c>
      <c r="P3330" s="58">
        <f t="shared" si="642"/>
        <v>471.7953658536585</v>
      </c>
      <c r="Q3330" s="58">
        <f t="shared" si="643"/>
        <v>314.530243902439</v>
      </c>
      <c r="R3330" s="66">
        <f t="shared" si="644"/>
        <v>25.952676749999998</v>
      </c>
      <c r="S3330" s="64">
        <f t="shared" si="645"/>
        <v>86.25</v>
      </c>
      <c r="T3330" s="66">
        <f t="shared" si="646"/>
        <v>1595.2127767499996</v>
      </c>
      <c r="U3330" s="68">
        <f t="shared" si="647"/>
        <v>69.357077249999989</v>
      </c>
      <c r="V3330" s="68">
        <f t="shared" si="648"/>
        <v>507.49080914634141</v>
      </c>
      <c r="W3330" s="68">
        <f t="shared" si="649"/>
        <v>338.32720609756092</v>
      </c>
    </row>
    <row r="3331" spans="1:23" x14ac:dyDescent="0.25">
      <c r="A3331" s="1" t="s">
        <v>882</v>
      </c>
      <c r="B3331" s="1" t="s">
        <v>394</v>
      </c>
      <c r="C3331" s="1" t="s">
        <v>589</v>
      </c>
      <c r="D3331" s="1" t="s">
        <v>592</v>
      </c>
      <c r="E3331" s="1" t="s">
        <v>367</v>
      </c>
      <c r="F3331" s="62" t="str">
        <f t="shared" si="638"/>
        <v>64528</v>
      </c>
      <c r="G3331" s="255">
        <v>10620026</v>
      </c>
      <c r="H3331" s="1" t="s">
        <v>386</v>
      </c>
      <c r="I3331" s="61">
        <v>26</v>
      </c>
      <c r="J3331" s="61">
        <v>4</v>
      </c>
      <c r="K3331" s="61">
        <v>8.3000000000000007</v>
      </c>
      <c r="L3331" s="69">
        <f t="shared" si="639"/>
        <v>1.04</v>
      </c>
      <c r="M3331" s="69">
        <f t="shared" si="640"/>
        <v>2.1579999999999999</v>
      </c>
      <c r="N3331" s="56">
        <f>INDEX(Rate_Chart!$A$1:$AK$127,MATCH(Data!J3331,Rate_Chart!$A$1:$A$127,0),MATCH(Data!K3331,Rate_Chart!$A$1:$AK$1,0))</f>
        <v>39.755153700000008</v>
      </c>
      <c r="O3331" s="57">
        <f t="shared" si="641"/>
        <v>1033.6339962000002</v>
      </c>
      <c r="P3331" s="58">
        <f t="shared" si="642"/>
        <v>417.01210174825178</v>
      </c>
      <c r="Q3331" s="58">
        <f t="shared" si="643"/>
        <v>278.00806783216785</v>
      </c>
      <c r="R3331" s="66">
        <f t="shared" si="644"/>
        <v>18.088594933500005</v>
      </c>
      <c r="S3331" s="64">
        <f t="shared" si="645"/>
        <v>97.5</v>
      </c>
      <c r="T3331" s="66">
        <f t="shared" si="646"/>
        <v>1149.2225911335001</v>
      </c>
      <c r="U3331" s="68">
        <f t="shared" si="647"/>
        <v>44.200868889750005</v>
      </c>
      <c r="V3331" s="68">
        <f t="shared" si="648"/>
        <v>463.6454778645105</v>
      </c>
      <c r="W3331" s="68">
        <f t="shared" si="649"/>
        <v>309.096985243007</v>
      </c>
    </row>
    <row r="3332" spans="1:23" x14ac:dyDescent="0.25">
      <c r="A3332" s="1" t="s">
        <v>882</v>
      </c>
      <c r="B3332" s="1" t="s">
        <v>395</v>
      </c>
      <c r="C3332" s="1" t="s">
        <v>589</v>
      </c>
      <c r="D3332" s="1" t="s">
        <v>592</v>
      </c>
      <c r="E3332" s="1" t="s">
        <v>367</v>
      </c>
      <c r="F3332" s="62" t="str">
        <f t="shared" si="638"/>
        <v>64528</v>
      </c>
      <c r="G3332" s="255">
        <v>10620026</v>
      </c>
      <c r="H3332" s="1" t="s">
        <v>385</v>
      </c>
      <c r="I3332" s="61">
        <v>26</v>
      </c>
      <c r="J3332" s="61">
        <v>6.3</v>
      </c>
      <c r="K3332" s="61">
        <v>8.6</v>
      </c>
      <c r="L3332" s="69">
        <f t="shared" si="639"/>
        <v>1.6379999999999999</v>
      </c>
      <c r="M3332" s="69">
        <f t="shared" si="640"/>
        <v>2.2359999999999998</v>
      </c>
      <c r="N3332" s="56">
        <f>INDEX(Rate_Chart!$A$1:$AK$127,MATCH(Data!J3332,Rate_Chart!$A$1:$A$127,0),MATCH(Data!K3332,Rate_Chart!$A$1:$AK$1,0))</f>
        <v>51.552899999999994</v>
      </c>
      <c r="O3332" s="57">
        <f t="shared" si="641"/>
        <v>1340.3753999999999</v>
      </c>
      <c r="P3332" s="58">
        <f t="shared" si="642"/>
        <v>428.41745152354571</v>
      </c>
      <c r="Q3332" s="58">
        <f t="shared" si="643"/>
        <v>285.61163434903045</v>
      </c>
      <c r="R3332" s="66">
        <f t="shared" si="644"/>
        <v>23.456569500000001</v>
      </c>
      <c r="S3332" s="64">
        <f t="shared" si="645"/>
        <v>97.5</v>
      </c>
      <c r="T3332" s="66">
        <f t="shared" si="646"/>
        <v>1461.3319695</v>
      </c>
      <c r="U3332" s="68">
        <f t="shared" si="647"/>
        <v>56.205075749999999</v>
      </c>
      <c r="V3332" s="68">
        <f t="shared" si="648"/>
        <v>467.07819182825489</v>
      </c>
      <c r="W3332" s="68">
        <f t="shared" si="649"/>
        <v>311.38546121883661</v>
      </c>
    </row>
    <row r="3333" spans="1:23" x14ac:dyDescent="0.25">
      <c r="A3333" s="1" t="s">
        <v>882</v>
      </c>
      <c r="B3333" s="1" t="s">
        <v>395</v>
      </c>
      <c r="C3333" s="1" t="s">
        <v>589</v>
      </c>
      <c r="D3333" s="1" t="s">
        <v>592</v>
      </c>
      <c r="E3333" s="1" t="s">
        <v>367</v>
      </c>
      <c r="F3333" s="62" t="str">
        <f t="shared" ref="F3333:F3396" si="650">MID(E3333,2,5)</f>
        <v>64528</v>
      </c>
      <c r="G3333" s="255">
        <v>10620026</v>
      </c>
      <c r="H3333" s="1" t="s">
        <v>386</v>
      </c>
      <c r="I3333" s="61">
        <v>40</v>
      </c>
      <c r="J3333" s="61">
        <v>3.2</v>
      </c>
      <c r="K3333" s="61">
        <v>8</v>
      </c>
      <c r="L3333" s="69">
        <f t="shared" si="639"/>
        <v>1.28</v>
      </c>
      <c r="M3333" s="69">
        <f t="shared" si="640"/>
        <v>3.2</v>
      </c>
      <c r="N3333" s="56">
        <f>INDEX(Rate_Chart!$A$1:$AK$127,MATCH(Data!J3333,Rate_Chart!$A$1:$A$127,0),MATCH(Data!K3333,Rate_Chart!$A$1:$AK$1,0))</f>
        <v>35.585112000000002</v>
      </c>
      <c r="O3333" s="57">
        <f t="shared" si="641"/>
        <v>1423.4044800000001</v>
      </c>
      <c r="P3333" s="58">
        <f t="shared" si="642"/>
        <v>417.01303124999998</v>
      </c>
      <c r="Q3333" s="58">
        <f t="shared" si="643"/>
        <v>278.00868750000001</v>
      </c>
      <c r="R3333" s="66">
        <f t="shared" si="644"/>
        <v>24.909578400000004</v>
      </c>
      <c r="S3333" s="64">
        <f t="shared" si="645"/>
        <v>150</v>
      </c>
      <c r="T3333" s="66">
        <f t="shared" si="646"/>
        <v>1598.3140584000002</v>
      </c>
      <c r="U3333" s="68">
        <f t="shared" si="647"/>
        <v>39.957851460000008</v>
      </c>
      <c r="V3333" s="68">
        <f t="shared" si="648"/>
        <v>468.25607179687501</v>
      </c>
      <c r="W3333" s="68">
        <f t="shared" si="649"/>
        <v>312.17071453124998</v>
      </c>
    </row>
    <row r="3334" spans="1:23" x14ac:dyDescent="0.25">
      <c r="A3334" s="1" t="s">
        <v>883</v>
      </c>
      <c r="B3334" s="1" t="s">
        <v>394</v>
      </c>
      <c r="C3334" s="1" t="s">
        <v>589</v>
      </c>
      <c r="D3334" s="1" t="s">
        <v>592</v>
      </c>
      <c r="E3334" s="1" t="s">
        <v>367</v>
      </c>
      <c r="F3334" s="62" t="str">
        <f t="shared" si="650"/>
        <v>64528</v>
      </c>
      <c r="G3334" s="255">
        <v>10620026</v>
      </c>
      <c r="H3334" s="1" t="s">
        <v>385</v>
      </c>
      <c r="I3334" s="61">
        <v>24</v>
      </c>
      <c r="J3334" s="61">
        <v>7.5</v>
      </c>
      <c r="K3334" s="61">
        <v>8.8000000000000007</v>
      </c>
      <c r="L3334" s="69">
        <f t="shared" si="639"/>
        <v>1.8</v>
      </c>
      <c r="M3334" s="69">
        <f t="shared" si="640"/>
        <v>2.1120000000000001</v>
      </c>
      <c r="N3334" s="56">
        <f>INDEX(Rate_Chart!$A$1:$AK$127,MATCH(Data!J3334,Rate_Chart!$A$1:$A$127,0),MATCH(Data!K3334,Rate_Chart!$A$1:$AK$1,0))</f>
        <v>61.998750000000001</v>
      </c>
      <c r="O3334" s="57">
        <f t="shared" si="641"/>
        <v>1487.97</v>
      </c>
      <c r="P3334" s="58">
        <f t="shared" si="642"/>
        <v>463.83104738154617</v>
      </c>
      <c r="Q3334" s="58">
        <f t="shared" si="643"/>
        <v>309.22069825436409</v>
      </c>
      <c r="R3334" s="66">
        <f t="shared" si="644"/>
        <v>26.039475000000003</v>
      </c>
      <c r="S3334" s="64">
        <f t="shared" si="645"/>
        <v>90</v>
      </c>
      <c r="T3334" s="66">
        <f t="shared" si="646"/>
        <v>1604.0094750000001</v>
      </c>
      <c r="U3334" s="68">
        <f t="shared" si="647"/>
        <v>66.833728125000007</v>
      </c>
      <c r="V3334" s="68">
        <f t="shared" si="648"/>
        <v>500.00295355361607</v>
      </c>
      <c r="W3334" s="68">
        <f t="shared" si="649"/>
        <v>333.3353023690774</v>
      </c>
    </row>
    <row r="3335" spans="1:23" x14ac:dyDescent="0.25">
      <c r="A3335" s="1" t="s">
        <v>883</v>
      </c>
      <c r="B3335" s="1" t="s">
        <v>394</v>
      </c>
      <c r="C3335" s="1" t="s">
        <v>589</v>
      </c>
      <c r="D3335" s="1" t="s">
        <v>592</v>
      </c>
      <c r="E3335" s="1" t="s">
        <v>367</v>
      </c>
      <c r="F3335" s="62" t="str">
        <f t="shared" si="650"/>
        <v>64528</v>
      </c>
      <c r="G3335" s="255">
        <v>10620026</v>
      </c>
      <c r="H3335" s="1" t="s">
        <v>386</v>
      </c>
      <c r="I3335" s="61">
        <v>27</v>
      </c>
      <c r="J3335" s="61">
        <v>4.4000000000000004</v>
      </c>
      <c r="K3335" s="61">
        <v>8</v>
      </c>
      <c r="L3335" s="69">
        <f t="shared" si="639"/>
        <v>1.1880000000000002</v>
      </c>
      <c r="M3335" s="69">
        <f t="shared" si="640"/>
        <v>2.16</v>
      </c>
      <c r="N3335" s="56">
        <f>INDEX(Rate_Chart!$A$1:$AK$127,MATCH(Data!J3335,Rate_Chart!$A$1:$A$127,0),MATCH(Data!K3335,Rate_Chart!$A$1:$AK$1,0))</f>
        <v>40.589112000000007</v>
      </c>
      <c r="O3335" s="57">
        <f t="shared" si="641"/>
        <v>1095.9060240000001</v>
      </c>
      <c r="P3335" s="58">
        <f t="shared" si="642"/>
        <v>417.01142465753429</v>
      </c>
      <c r="Q3335" s="58">
        <f t="shared" si="643"/>
        <v>278.00761643835619</v>
      </c>
      <c r="R3335" s="66">
        <f t="shared" si="644"/>
        <v>19.178355420000003</v>
      </c>
      <c r="S3335" s="64">
        <f t="shared" si="645"/>
        <v>101.25</v>
      </c>
      <c r="T3335" s="66">
        <f t="shared" si="646"/>
        <v>1216.33437942</v>
      </c>
      <c r="U3335" s="68">
        <f t="shared" si="647"/>
        <v>45.049421459999998</v>
      </c>
      <c r="V3335" s="68">
        <f t="shared" si="648"/>
        <v>462.83652184931503</v>
      </c>
      <c r="W3335" s="68">
        <f t="shared" si="649"/>
        <v>308.55768123287669</v>
      </c>
    </row>
    <row r="3336" spans="1:23" x14ac:dyDescent="0.25">
      <c r="A3336" s="1" t="s">
        <v>883</v>
      </c>
      <c r="B3336" s="1" t="s">
        <v>395</v>
      </c>
      <c r="C3336" s="1" t="s">
        <v>589</v>
      </c>
      <c r="D3336" s="1" t="s">
        <v>592</v>
      </c>
      <c r="E3336" s="1" t="s">
        <v>367</v>
      </c>
      <c r="F3336" s="62" t="str">
        <f t="shared" si="650"/>
        <v>64528</v>
      </c>
      <c r="G3336" s="255">
        <v>10620026</v>
      </c>
      <c r="H3336" s="1" t="s">
        <v>385</v>
      </c>
      <c r="I3336" s="61">
        <v>17</v>
      </c>
      <c r="J3336" s="61">
        <v>6.7</v>
      </c>
      <c r="K3336" s="61">
        <v>8.8000000000000007</v>
      </c>
      <c r="L3336" s="69">
        <f t="shared" si="639"/>
        <v>1.139</v>
      </c>
      <c r="M3336" s="69">
        <f t="shared" si="640"/>
        <v>1.4960000000000002</v>
      </c>
      <c r="N3336" s="56">
        <f>INDEX(Rate_Chart!$A$1:$AK$127,MATCH(Data!J3336,Rate_Chart!$A$1:$A$127,0),MATCH(Data!K3336,Rate_Chart!$A$1:$AK$1,0))</f>
        <v>55.385550000000002</v>
      </c>
      <c r="O3336" s="57">
        <f t="shared" si="641"/>
        <v>941.55435</v>
      </c>
      <c r="P3336" s="58">
        <f t="shared" si="642"/>
        <v>440.73381962864721</v>
      </c>
      <c r="Q3336" s="58">
        <f t="shared" si="643"/>
        <v>293.82254641909816</v>
      </c>
      <c r="R3336" s="66">
        <f t="shared" si="644"/>
        <v>16.477201125000001</v>
      </c>
      <c r="S3336" s="64">
        <f t="shared" si="645"/>
        <v>63.75</v>
      </c>
      <c r="T3336" s="66">
        <f t="shared" si="646"/>
        <v>1021.781551125</v>
      </c>
      <c r="U3336" s="68">
        <f t="shared" si="647"/>
        <v>60.104797124999997</v>
      </c>
      <c r="V3336" s="68">
        <f t="shared" si="648"/>
        <v>478.2875102785145</v>
      </c>
      <c r="W3336" s="68">
        <f t="shared" si="649"/>
        <v>318.85834018567635</v>
      </c>
    </row>
    <row r="3337" spans="1:23" x14ac:dyDescent="0.25">
      <c r="A3337" s="1" t="s">
        <v>883</v>
      </c>
      <c r="B3337" s="1" t="s">
        <v>395</v>
      </c>
      <c r="C3337" s="1" t="s">
        <v>589</v>
      </c>
      <c r="D3337" s="1" t="s">
        <v>592</v>
      </c>
      <c r="E3337" s="1" t="s">
        <v>367</v>
      </c>
      <c r="F3337" s="62" t="str">
        <f t="shared" si="650"/>
        <v>64528</v>
      </c>
      <c r="G3337" s="255">
        <v>10620026</v>
      </c>
      <c r="H3337" s="1" t="s">
        <v>386</v>
      </c>
      <c r="I3337" s="61">
        <v>31</v>
      </c>
      <c r="J3337" s="61">
        <v>3.8</v>
      </c>
      <c r="K3337" s="61">
        <v>8.1</v>
      </c>
      <c r="L3337" s="69">
        <f t="shared" si="639"/>
        <v>1.1779999999999999</v>
      </c>
      <c r="M3337" s="69">
        <f t="shared" si="640"/>
        <v>2.5110000000000001</v>
      </c>
      <c r="N3337" s="56">
        <f>INDEX(Rate_Chart!$A$1:$AK$127,MATCH(Data!J3337,Rate_Chart!$A$1:$A$127,0),MATCH(Data!K3337,Rate_Chart!$A$1:$AK$1,0))</f>
        <v>38.365125900000002</v>
      </c>
      <c r="O3337" s="57">
        <f t="shared" si="641"/>
        <v>1189.3189029</v>
      </c>
      <c r="P3337" s="58">
        <f t="shared" si="642"/>
        <v>417.01223804347831</v>
      </c>
      <c r="Q3337" s="58">
        <f t="shared" si="643"/>
        <v>278.00815869565218</v>
      </c>
      <c r="R3337" s="66">
        <f t="shared" si="644"/>
        <v>20.813080800750001</v>
      </c>
      <c r="S3337" s="64">
        <f t="shared" si="645"/>
        <v>116.25</v>
      </c>
      <c r="T3337" s="66">
        <f t="shared" si="646"/>
        <v>1326.38198370075</v>
      </c>
      <c r="U3337" s="68">
        <f t="shared" si="647"/>
        <v>42.786515603250002</v>
      </c>
      <c r="V3337" s="68">
        <f t="shared" si="648"/>
        <v>465.07082177445653</v>
      </c>
      <c r="W3337" s="68">
        <f t="shared" si="649"/>
        <v>310.04721451630434</v>
      </c>
    </row>
    <row r="3338" spans="1:23" x14ac:dyDescent="0.25">
      <c r="A3338" s="1" t="s">
        <v>884</v>
      </c>
      <c r="B3338" s="1" t="s">
        <v>394</v>
      </c>
      <c r="C3338" s="1" t="s">
        <v>589</v>
      </c>
      <c r="D3338" s="1" t="s">
        <v>592</v>
      </c>
      <c r="E3338" s="1" t="s">
        <v>367</v>
      </c>
      <c r="F3338" s="62" t="str">
        <f t="shared" si="650"/>
        <v>64528</v>
      </c>
      <c r="G3338" s="255">
        <v>10620026</v>
      </c>
      <c r="H3338" s="1" t="s">
        <v>385</v>
      </c>
      <c r="I3338" s="61">
        <v>28</v>
      </c>
      <c r="J3338" s="61">
        <v>7</v>
      </c>
      <c r="K3338" s="61">
        <v>8.8000000000000007</v>
      </c>
      <c r="L3338" s="69">
        <f t="shared" si="639"/>
        <v>1.96</v>
      </c>
      <c r="M3338" s="69">
        <f t="shared" si="640"/>
        <v>2.4640000000000004</v>
      </c>
      <c r="N3338" s="56">
        <f>INDEX(Rate_Chart!$A$1:$AK$127,MATCH(Data!J3338,Rate_Chart!$A$1:$A$127,0),MATCH(Data!K3338,Rate_Chart!$A$1:$AK$1,0))</f>
        <v>57.865500000000004</v>
      </c>
      <c r="O3338" s="57">
        <f t="shared" si="641"/>
        <v>1620.2340000000002</v>
      </c>
      <c r="P3338" s="58">
        <f t="shared" si="642"/>
        <v>449.73186528497411</v>
      </c>
      <c r="Q3338" s="58">
        <f t="shared" si="643"/>
        <v>299.82124352331607</v>
      </c>
      <c r="R3338" s="66">
        <f t="shared" si="644"/>
        <v>28.354095000000004</v>
      </c>
      <c r="S3338" s="64">
        <f t="shared" si="645"/>
        <v>105</v>
      </c>
      <c r="T3338" s="66">
        <f t="shared" si="646"/>
        <v>1753.5880950000001</v>
      </c>
      <c r="U3338" s="68">
        <f t="shared" si="647"/>
        <v>62.62814625</v>
      </c>
      <c r="V3338" s="68">
        <f t="shared" si="648"/>
        <v>486.74725064766835</v>
      </c>
      <c r="W3338" s="68">
        <f t="shared" si="649"/>
        <v>324.49816709844555</v>
      </c>
    </row>
    <row r="3339" spans="1:23" x14ac:dyDescent="0.25">
      <c r="A3339" s="1" t="s">
        <v>884</v>
      </c>
      <c r="B3339" s="1" t="s">
        <v>394</v>
      </c>
      <c r="C3339" s="1" t="s">
        <v>589</v>
      </c>
      <c r="D3339" s="1" t="s">
        <v>592</v>
      </c>
      <c r="E3339" s="1" t="s">
        <v>367</v>
      </c>
      <c r="F3339" s="62" t="str">
        <f t="shared" si="650"/>
        <v>64528</v>
      </c>
      <c r="G3339" s="255">
        <v>10620026</v>
      </c>
      <c r="H3339" s="1" t="s">
        <v>386</v>
      </c>
      <c r="I3339" s="61">
        <v>28</v>
      </c>
      <c r="J3339" s="61">
        <v>4</v>
      </c>
      <c r="K3339" s="61">
        <v>8.3000000000000007</v>
      </c>
      <c r="L3339" s="69">
        <f t="shared" si="639"/>
        <v>1.1200000000000001</v>
      </c>
      <c r="M3339" s="69">
        <f t="shared" si="640"/>
        <v>2.3240000000000003</v>
      </c>
      <c r="N3339" s="56">
        <f>INDEX(Rate_Chart!$A$1:$AK$127,MATCH(Data!J3339,Rate_Chart!$A$1:$A$127,0),MATCH(Data!K3339,Rate_Chart!$A$1:$AK$1,0))</f>
        <v>39.755153700000008</v>
      </c>
      <c r="O3339" s="57">
        <f t="shared" si="641"/>
        <v>1113.1443036000003</v>
      </c>
      <c r="P3339" s="58">
        <f t="shared" si="642"/>
        <v>417.01210174825178</v>
      </c>
      <c r="Q3339" s="58">
        <f t="shared" si="643"/>
        <v>278.00806783216785</v>
      </c>
      <c r="R3339" s="66">
        <f t="shared" si="644"/>
        <v>19.480025313000006</v>
      </c>
      <c r="S3339" s="64">
        <f t="shared" si="645"/>
        <v>105</v>
      </c>
      <c r="T3339" s="66">
        <f t="shared" si="646"/>
        <v>1237.6243289130002</v>
      </c>
      <c r="U3339" s="68">
        <f t="shared" si="647"/>
        <v>44.200868889750005</v>
      </c>
      <c r="V3339" s="68">
        <f t="shared" si="648"/>
        <v>463.6454778645105</v>
      </c>
      <c r="W3339" s="68">
        <f t="shared" si="649"/>
        <v>309.096985243007</v>
      </c>
    </row>
    <row r="3340" spans="1:23" x14ac:dyDescent="0.25">
      <c r="A3340" s="1" t="s">
        <v>884</v>
      </c>
      <c r="B3340" s="1" t="s">
        <v>395</v>
      </c>
      <c r="C3340" s="1" t="s">
        <v>589</v>
      </c>
      <c r="D3340" s="1" t="s">
        <v>592</v>
      </c>
      <c r="E3340" s="1" t="s">
        <v>367</v>
      </c>
      <c r="F3340" s="62" t="str">
        <f t="shared" si="650"/>
        <v>64528</v>
      </c>
      <c r="G3340" s="255">
        <v>10620026</v>
      </c>
      <c r="H3340" s="1" t="s">
        <v>385</v>
      </c>
      <c r="I3340" s="61">
        <v>17</v>
      </c>
      <c r="J3340" s="61">
        <v>6.9</v>
      </c>
      <c r="K3340" s="61">
        <v>8.8000000000000007</v>
      </c>
      <c r="L3340" s="69">
        <f t="shared" si="639"/>
        <v>1.173</v>
      </c>
      <c r="M3340" s="69">
        <f t="shared" si="640"/>
        <v>1.4960000000000002</v>
      </c>
      <c r="N3340" s="56">
        <f>INDEX(Rate_Chart!$A$1:$AK$127,MATCH(Data!J3340,Rate_Chart!$A$1:$A$127,0),MATCH(Data!K3340,Rate_Chart!$A$1:$AK$1,0))</f>
        <v>57.038850000000004</v>
      </c>
      <c r="O3340" s="57">
        <f t="shared" si="641"/>
        <v>969.66045000000008</v>
      </c>
      <c r="P3340" s="58">
        <f t="shared" si="642"/>
        <v>446.77950391644907</v>
      </c>
      <c r="Q3340" s="58">
        <f t="shared" si="643"/>
        <v>297.85300261096603</v>
      </c>
      <c r="R3340" s="66">
        <f t="shared" si="644"/>
        <v>16.969057875000004</v>
      </c>
      <c r="S3340" s="64">
        <f t="shared" si="645"/>
        <v>63.75</v>
      </c>
      <c r="T3340" s="66">
        <f t="shared" si="646"/>
        <v>1050.3795078750002</v>
      </c>
      <c r="U3340" s="68">
        <f t="shared" si="647"/>
        <v>61.787029875000009</v>
      </c>
      <c r="V3340" s="68">
        <f t="shared" si="648"/>
        <v>483.97151338120108</v>
      </c>
      <c r="W3340" s="68">
        <f t="shared" si="649"/>
        <v>322.6476755874674</v>
      </c>
    </row>
    <row r="3341" spans="1:23" x14ac:dyDescent="0.25">
      <c r="A3341" s="1" t="s">
        <v>884</v>
      </c>
      <c r="B3341" s="1" t="s">
        <v>395</v>
      </c>
      <c r="C3341" s="1" t="s">
        <v>589</v>
      </c>
      <c r="D3341" s="1" t="s">
        <v>592</v>
      </c>
      <c r="E3341" s="1" t="s">
        <v>367</v>
      </c>
      <c r="F3341" s="62" t="str">
        <f t="shared" si="650"/>
        <v>64528</v>
      </c>
      <c r="G3341" s="255">
        <v>10620026</v>
      </c>
      <c r="H3341" s="1" t="s">
        <v>386</v>
      </c>
      <c r="I3341" s="61">
        <v>19</v>
      </c>
      <c r="J3341" s="61">
        <v>3.4</v>
      </c>
      <c r="K3341" s="61">
        <v>8.1</v>
      </c>
      <c r="L3341" s="69">
        <f t="shared" si="639"/>
        <v>0.64599999999999991</v>
      </c>
      <c r="M3341" s="69">
        <f t="shared" si="640"/>
        <v>1.5390000000000001</v>
      </c>
      <c r="N3341" s="56">
        <f>INDEX(Rate_Chart!$A$1:$AK$127,MATCH(Data!J3341,Rate_Chart!$A$1:$A$127,0),MATCH(Data!K3341,Rate_Chart!$A$1:$AK$1,0))</f>
        <v>36.697125900000003</v>
      </c>
      <c r="O3341" s="57">
        <f t="shared" si="641"/>
        <v>697.24539210000012</v>
      </c>
      <c r="P3341" s="58">
        <f t="shared" si="642"/>
        <v>417.01279431818188</v>
      </c>
      <c r="Q3341" s="58">
        <f t="shared" si="643"/>
        <v>278.00852954545456</v>
      </c>
      <c r="R3341" s="66">
        <f t="shared" si="644"/>
        <v>12.201794361750004</v>
      </c>
      <c r="S3341" s="64">
        <f t="shared" si="645"/>
        <v>71.25</v>
      </c>
      <c r="T3341" s="66">
        <f t="shared" si="646"/>
        <v>780.69718646175011</v>
      </c>
      <c r="U3341" s="68">
        <f t="shared" si="647"/>
        <v>41.089325603250003</v>
      </c>
      <c r="V3341" s="68">
        <f t="shared" si="648"/>
        <v>466.92415458238645</v>
      </c>
      <c r="W3341" s="68">
        <f t="shared" si="649"/>
        <v>311.28276972159097</v>
      </c>
    </row>
    <row r="3342" spans="1:23" x14ac:dyDescent="0.25">
      <c r="A3342" s="1" t="s">
        <v>885</v>
      </c>
      <c r="B3342" s="1" t="s">
        <v>394</v>
      </c>
      <c r="C3342" s="1" t="s">
        <v>589</v>
      </c>
      <c r="D3342" s="1" t="s">
        <v>592</v>
      </c>
      <c r="E3342" s="1" t="s">
        <v>367</v>
      </c>
      <c r="F3342" s="62" t="str">
        <f t="shared" si="650"/>
        <v>64528</v>
      </c>
      <c r="G3342" s="255">
        <v>10620026</v>
      </c>
      <c r="H3342" s="1" t="s">
        <v>385</v>
      </c>
      <c r="I3342" s="61">
        <v>20</v>
      </c>
      <c r="J3342" s="61">
        <v>7.6</v>
      </c>
      <c r="K3342" s="61">
        <v>8.8000000000000007</v>
      </c>
      <c r="L3342" s="69">
        <f t="shared" si="639"/>
        <v>1.52</v>
      </c>
      <c r="M3342" s="69">
        <f t="shared" si="640"/>
        <v>1.76</v>
      </c>
      <c r="N3342" s="56">
        <f>INDEX(Rate_Chart!$A$1:$AK$127,MATCH(Data!J3342,Rate_Chart!$A$1:$A$127,0),MATCH(Data!K3342,Rate_Chart!$A$1:$AK$1,0))</f>
        <v>62.825400000000002</v>
      </c>
      <c r="O3342" s="57">
        <f t="shared" si="641"/>
        <v>1256.508</v>
      </c>
      <c r="P3342" s="58">
        <f t="shared" si="642"/>
        <v>466.5252475247525</v>
      </c>
      <c r="Q3342" s="58">
        <f t="shared" si="643"/>
        <v>311.01683168316833</v>
      </c>
      <c r="R3342" s="66">
        <f t="shared" si="644"/>
        <v>21.988890000000001</v>
      </c>
      <c r="S3342" s="64">
        <f t="shared" si="645"/>
        <v>75</v>
      </c>
      <c r="T3342" s="66">
        <f t="shared" si="646"/>
        <v>1353.4968900000001</v>
      </c>
      <c r="U3342" s="68">
        <f t="shared" si="647"/>
        <v>67.674844500000006</v>
      </c>
      <c r="V3342" s="68">
        <f t="shared" si="648"/>
        <v>502.53597400990105</v>
      </c>
      <c r="W3342" s="68">
        <f t="shared" si="649"/>
        <v>335.02398267326737</v>
      </c>
    </row>
    <row r="3343" spans="1:23" x14ac:dyDescent="0.25">
      <c r="A3343" s="1" t="s">
        <v>885</v>
      </c>
      <c r="B3343" s="1" t="s">
        <v>394</v>
      </c>
      <c r="C3343" s="1" t="s">
        <v>589</v>
      </c>
      <c r="D3343" s="1" t="s">
        <v>592</v>
      </c>
      <c r="E3343" s="1" t="s">
        <v>367</v>
      </c>
      <c r="F3343" s="62" t="str">
        <f t="shared" si="650"/>
        <v>64528</v>
      </c>
      <c r="G3343" s="255">
        <v>10620026</v>
      </c>
      <c r="H3343" s="1" t="s">
        <v>386</v>
      </c>
      <c r="I3343" s="61">
        <v>31</v>
      </c>
      <c r="J3343" s="61">
        <v>3.8</v>
      </c>
      <c r="K3343" s="61">
        <v>8.1</v>
      </c>
      <c r="L3343" s="69">
        <f t="shared" ref="L3343:L3406" si="651">J3343*I3343/100</f>
        <v>1.1779999999999999</v>
      </c>
      <c r="M3343" s="69">
        <f t="shared" ref="M3343:M3406" si="652">K3343*I3343/100</f>
        <v>2.5110000000000001</v>
      </c>
      <c r="N3343" s="56">
        <f>INDEX(Rate_Chart!$A$1:$AK$127,MATCH(Data!J3343,Rate_Chart!$A$1:$A$127,0),MATCH(Data!K3343,Rate_Chart!$A$1:$AK$1,0))</f>
        <v>38.365125900000002</v>
      </c>
      <c r="O3343" s="57">
        <f t="shared" ref="O3343:O3406" si="653">N3343*I3343</f>
        <v>1189.3189029</v>
      </c>
      <c r="P3343" s="58">
        <f t="shared" ref="P3343:P3406" si="654">N3343/(J3343%+K3343%*2/3)</f>
        <v>417.01223804347831</v>
      </c>
      <c r="Q3343" s="58">
        <f t="shared" ref="Q3343:Q3406" si="655">P3343*2/3</f>
        <v>278.00815869565218</v>
      </c>
      <c r="R3343" s="66">
        <f t="shared" ref="R3343:R3406" si="656">O3343*1.75%</f>
        <v>20.813080800750001</v>
      </c>
      <c r="S3343" s="64">
        <f t="shared" ref="S3343:S3406" si="657">I3343*3.75</f>
        <v>116.25</v>
      </c>
      <c r="T3343" s="66">
        <f t="shared" ref="T3343:T3406" si="658">R3343+S3343+O3343</f>
        <v>1326.38198370075</v>
      </c>
      <c r="U3343" s="68">
        <f t="shared" ref="U3343:U3406" si="659">T3343/I3343</f>
        <v>42.786515603250002</v>
      </c>
      <c r="V3343" s="68">
        <f t="shared" ref="V3343:V3406" si="660">U3343/(J3343%+K3343%*2/3)</f>
        <v>465.07082177445653</v>
      </c>
      <c r="W3343" s="68">
        <f t="shared" ref="W3343:W3406" si="661">V3343*2/3</f>
        <v>310.04721451630434</v>
      </c>
    </row>
    <row r="3344" spans="1:23" x14ac:dyDescent="0.25">
      <c r="A3344" s="1" t="s">
        <v>885</v>
      </c>
      <c r="B3344" s="1" t="s">
        <v>395</v>
      </c>
      <c r="C3344" s="1" t="s">
        <v>589</v>
      </c>
      <c r="D3344" s="1" t="s">
        <v>592</v>
      </c>
      <c r="E3344" s="1" t="s">
        <v>367</v>
      </c>
      <c r="F3344" s="62" t="str">
        <f t="shared" si="650"/>
        <v>64528</v>
      </c>
      <c r="G3344" s="255">
        <v>10620026</v>
      </c>
      <c r="H3344" s="1" t="s">
        <v>385</v>
      </c>
      <c r="I3344" s="61">
        <v>17</v>
      </c>
      <c r="J3344" s="61">
        <v>6.4</v>
      </c>
      <c r="K3344" s="61">
        <v>8.8000000000000007</v>
      </c>
      <c r="L3344" s="69">
        <f t="shared" si="651"/>
        <v>1.0880000000000001</v>
      </c>
      <c r="M3344" s="69">
        <f t="shared" si="652"/>
        <v>1.4960000000000002</v>
      </c>
      <c r="N3344" s="56">
        <f>INDEX(Rate_Chart!$A$1:$AK$127,MATCH(Data!J3344,Rate_Chart!$A$1:$A$127,0),MATCH(Data!K3344,Rate_Chart!$A$1:$AK$1,0))</f>
        <v>52.9056</v>
      </c>
      <c r="O3344" s="57">
        <f t="shared" si="653"/>
        <v>899.39520000000005</v>
      </c>
      <c r="P3344" s="58">
        <f t="shared" si="654"/>
        <v>431.29565217391303</v>
      </c>
      <c r="Q3344" s="58">
        <f t="shared" si="655"/>
        <v>287.53043478260867</v>
      </c>
      <c r="R3344" s="66">
        <f t="shared" si="656"/>
        <v>15.739416000000002</v>
      </c>
      <c r="S3344" s="64">
        <f t="shared" si="657"/>
        <v>63.75</v>
      </c>
      <c r="T3344" s="66">
        <f t="shared" si="658"/>
        <v>978.88461600000005</v>
      </c>
      <c r="U3344" s="68">
        <f t="shared" si="659"/>
        <v>57.581448000000002</v>
      </c>
      <c r="V3344" s="68">
        <f t="shared" si="660"/>
        <v>469.41397826086956</v>
      </c>
      <c r="W3344" s="68">
        <f t="shared" si="661"/>
        <v>312.94265217391302</v>
      </c>
    </row>
    <row r="3345" spans="1:23" x14ac:dyDescent="0.25">
      <c r="A3345" s="1" t="s">
        <v>885</v>
      </c>
      <c r="B3345" s="1" t="s">
        <v>395</v>
      </c>
      <c r="C3345" s="1" t="s">
        <v>589</v>
      </c>
      <c r="D3345" s="1" t="s">
        <v>592</v>
      </c>
      <c r="E3345" s="1" t="s">
        <v>367</v>
      </c>
      <c r="F3345" s="62" t="str">
        <f t="shared" si="650"/>
        <v>64528</v>
      </c>
      <c r="G3345" s="255">
        <v>10620026</v>
      </c>
      <c r="H3345" s="1" t="s">
        <v>386</v>
      </c>
      <c r="I3345" s="61">
        <v>23</v>
      </c>
      <c r="J3345" s="61">
        <v>3.9</v>
      </c>
      <c r="K3345" s="61">
        <v>8.1</v>
      </c>
      <c r="L3345" s="69">
        <f t="shared" si="651"/>
        <v>0.89700000000000002</v>
      </c>
      <c r="M3345" s="69">
        <f t="shared" si="652"/>
        <v>1.8629999999999998</v>
      </c>
      <c r="N3345" s="56">
        <f>INDEX(Rate_Chart!$A$1:$AK$127,MATCH(Data!J3345,Rate_Chart!$A$1:$A$127,0),MATCH(Data!K3345,Rate_Chart!$A$1:$AK$1,0))</f>
        <v>38.782125900000004</v>
      </c>
      <c r="O3345" s="57">
        <f t="shared" si="653"/>
        <v>891.98889570000006</v>
      </c>
      <c r="P3345" s="58">
        <f t="shared" si="654"/>
        <v>417.01210645161296</v>
      </c>
      <c r="Q3345" s="58">
        <f t="shared" si="655"/>
        <v>278.00807096774196</v>
      </c>
      <c r="R3345" s="66">
        <f t="shared" si="656"/>
        <v>15.609805674750003</v>
      </c>
      <c r="S3345" s="64">
        <f t="shared" si="657"/>
        <v>86.25</v>
      </c>
      <c r="T3345" s="66">
        <f t="shared" si="658"/>
        <v>993.84870137475002</v>
      </c>
      <c r="U3345" s="68">
        <f t="shared" si="659"/>
        <v>43.210813103250004</v>
      </c>
      <c r="V3345" s="68">
        <f t="shared" si="660"/>
        <v>464.63239895967746</v>
      </c>
      <c r="W3345" s="68">
        <f t="shared" si="661"/>
        <v>309.75493263978495</v>
      </c>
    </row>
    <row r="3346" spans="1:23" x14ac:dyDescent="0.25">
      <c r="A3346" s="1" t="s">
        <v>886</v>
      </c>
      <c r="B3346" s="1" t="s">
        <v>394</v>
      </c>
      <c r="C3346" s="1" t="s">
        <v>589</v>
      </c>
      <c r="D3346" s="1" t="s">
        <v>592</v>
      </c>
      <c r="E3346" s="1" t="s">
        <v>367</v>
      </c>
      <c r="F3346" s="62" t="str">
        <f t="shared" si="650"/>
        <v>64528</v>
      </c>
      <c r="G3346" s="255">
        <v>10620026</v>
      </c>
      <c r="H3346" s="1" t="s">
        <v>385</v>
      </c>
      <c r="I3346" s="61">
        <v>22</v>
      </c>
      <c r="J3346" s="61">
        <v>7.6</v>
      </c>
      <c r="K3346" s="61">
        <v>8.8000000000000007</v>
      </c>
      <c r="L3346" s="69">
        <f t="shared" si="651"/>
        <v>1.6719999999999999</v>
      </c>
      <c r="M3346" s="69">
        <f t="shared" si="652"/>
        <v>1.9360000000000002</v>
      </c>
      <c r="N3346" s="56">
        <f>INDEX(Rate_Chart!$A$1:$AK$127,MATCH(Data!J3346,Rate_Chart!$A$1:$A$127,0),MATCH(Data!K3346,Rate_Chart!$A$1:$AK$1,0))</f>
        <v>62.825400000000002</v>
      </c>
      <c r="O3346" s="57">
        <f t="shared" si="653"/>
        <v>1382.1588000000002</v>
      </c>
      <c r="P3346" s="58">
        <f t="shared" si="654"/>
        <v>466.5252475247525</v>
      </c>
      <c r="Q3346" s="58">
        <f t="shared" si="655"/>
        <v>311.01683168316833</v>
      </c>
      <c r="R3346" s="66">
        <f t="shared" si="656"/>
        <v>24.187779000000006</v>
      </c>
      <c r="S3346" s="64">
        <f t="shared" si="657"/>
        <v>82.5</v>
      </c>
      <c r="T3346" s="66">
        <f t="shared" si="658"/>
        <v>1488.8465790000002</v>
      </c>
      <c r="U3346" s="68">
        <f t="shared" si="659"/>
        <v>67.674844500000006</v>
      </c>
      <c r="V3346" s="68">
        <f t="shared" si="660"/>
        <v>502.53597400990105</v>
      </c>
      <c r="W3346" s="68">
        <f t="shared" si="661"/>
        <v>335.02398267326737</v>
      </c>
    </row>
    <row r="3347" spans="1:23" x14ac:dyDescent="0.25">
      <c r="A3347" s="1" t="s">
        <v>886</v>
      </c>
      <c r="B3347" s="1" t="s">
        <v>394</v>
      </c>
      <c r="C3347" s="1" t="s">
        <v>589</v>
      </c>
      <c r="D3347" s="1" t="s">
        <v>592</v>
      </c>
      <c r="E3347" s="1" t="s">
        <v>367</v>
      </c>
      <c r="F3347" s="62" t="str">
        <f t="shared" si="650"/>
        <v>64528</v>
      </c>
      <c r="G3347" s="255">
        <v>10620026</v>
      </c>
      <c r="H3347" s="1" t="s">
        <v>386</v>
      </c>
      <c r="I3347" s="61">
        <v>29</v>
      </c>
      <c r="J3347" s="61">
        <v>4.4000000000000004</v>
      </c>
      <c r="K3347" s="61">
        <v>8.1</v>
      </c>
      <c r="L3347" s="69">
        <f t="shared" si="651"/>
        <v>1.276</v>
      </c>
      <c r="M3347" s="69">
        <f t="shared" si="652"/>
        <v>2.3489999999999998</v>
      </c>
      <c r="N3347" s="56">
        <f>INDEX(Rate_Chart!$A$1:$AK$127,MATCH(Data!J3347,Rate_Chart!$A$1:$A$127,0),MATCH(Data!K3347,Rate_Chart!$A$1:$AK$1,0))</f>
        <v>40.867125900000005</v>
      </c>
      <c r="O3347" s="57">
        <f t="shared" si="653"/>
        <v>1185.1466511000001</v>
      </c>
      <c r="P3347" s="58">
        <f t="shared" si="654"/>
        <v>417.01148877551026</v>
      </c>
      <c r="Q3347" s="58">
        <f t="shared" si="655"/>
        <v>278.00765918367352</v>
      </c>
      <c r="R3347" s="66">
        <f t="shared" si="656"/>
        <v>20.740066394250004</v>
      </c>
      <c r="S3347" s="64">
        <f t="shared" si="657"/>
        <v>108.75</v>
      </c>
      <c r="T3347" s="66">
        <f t="shared" si="658"/>
        <v>1314.6367174942502</v>
      </c>
      <c r="U3347" s="68">
        <f t="shared" si="659"/>
        <v>45.332300603250005</v>
      </c>
      <c r="V3347" s="68">
        <f t="shared" si="660"/>
        <v>462.57449595153065</v>
      </c>
      <c r="W3347" s="68">
        <f t="shared" si="661"/>
        <v>308.38299730102045</v>
      </c>
    </row>
    <row r="3348" spans="1:23" x14ac:dyDescent="0.25">
      <c r="A3348" s="1" t="s">
        <v>886</v>
      </c>
      <c r="B3348" s="1" t="s">
        <v>395</v>
      </c>
      <c r="C3348" s="1" t="s">
        <v>589</v>
      </c>
      <c r="D3348" s="1" t="s">
        <v>592</v>
      </c>
      <c r="E3348" s="1" t="s">
        <v>367</v>
      </c>
      <c r="F3348" s="62" t="str">
        <f t="shared" si="650"/>
        <v>64528</v>
      </c>
      <c r="G3348" s="255">
        <v>10620026</v>
      </c>
      <c r="H3348" s="1" t="s">
        <v>385</v>
      </c>
      <c r="I3348" s="61">
        <v>39</v>
      </c>
      <c r="J3348" s="61">
        <v>6.2</v>
      </c>
      <c r="K3348" s="61">
        <v>8.6</v>
      </c>
      <c r="L3348" s="69">
        <f t="shared" si="651"/>
        <v>2.4180000000000001</v>
      </c>
      <c r="M3348" s="69">
        <f t="shared" si="652"/>
        <v>3.3539999999999996</v>
      </c>
      <c r="N3348" s="56">
        <f>INDEX(Rate_Chart!$A$1:$AK$127,MATCH(Data!J3348,Rate_Chart!$A$1:$A$127,0),MATCH(Data!K3348,Rate_Chart!$A$1:$AK$1,0))</f>
        <v>50.7346</v>
      </c>
      <c r="O3348" s="57">
        <f t="shared" si="653"/>
        <v>1978.6494</v>
      </c>
      <c r="P3348" s="58">
        <f t="shared" si="654"/>
        <v>425.15027932960902</v>
      </c>
      <c r="Q3348" s="58">
        <f t="shared" si="655"/>
        <v>283.4335195530727</v>
      </c>
      <c r="R3348" s="66">
        <f t="shared" si="656"/>
        <v>34.626364500000001</v>
      </c>
      <c r="S3348" s="64">
        <f t="shared" si="657"/>
        <v>146.25</v>
      </c>
      <c r="T3348" s="66">
        <f t="shared" si="658"/>
        <v>2159.5257645000002</v>
      </c>
      <c r="U3348" s="68">
        <f t="shared" si="659"/>
        <v>55.372455500000001</v>
      </c>
      <c r="V3348" s="68">
        <f t="shared" si="660"/>
        <v>464.01499022346377</v>
      </c>
      <c r="W3348" s="68">
        <f t="shared" si="661"/>
        <v>309.34332681564251</v>
      </c>
    </row>
    <row r="3349" spans="1:23" x14ac:dyDescent="0.25">
      <c r="A3349" s="1" t="s">
        <v>887</v>
      </c>
      <c r="B3349" s="1" t="s">
        <v>394</v>
      </c>
      <c r="C3349" s="1" t="s">
        <v>589</v>
      </c>
      <c r="D3349" s="1" t="s">
        <v>592</v>
      </c>
      <c r="E3349" s="1" t="s">
        <v>367</v>
      </c>
      <c r="F3349" s="62" t="str">
        <f t="shared" si="650"/>
        <v>64528</v>
      </c>
      <c r="G3349" s="255">
        <v>10620026</v>
      </c>
      <c r="H3349" s="1" t="s">
        <v>385</v>
      </c>
      <c r="I3349" s="61">
        <v>17</v>
      </c>
      <c r="J3349" s="61">
        <v>7.5</v>
      </c>
      <c r="K3349" s="61">
        <v>8.6</v>
      </c>
      <c r="L3349" s="69">
        <f t="shared" si="651"/>
        <v>1.2749999999999999</v>
      </c>
      <c r="M3349" s="69">
        <f t="shared" si="652"/>
        <v>1.462</v>
      </c>
      <c r="N3349" s="56">
        <f>INDEX(Rate_Chart!$A$1:$AK$127,MATCH(Data!J3349,Rate_Chart!$A$1:$A$127,0),MATCH(Data!K3349,Rate_Chart!$A$1:$AK$1,0))</f>
        <v>61.372500000000002</v>
      </c>
      <c r="O3349" s="57">
        <f t="shared" si="653"/>
        <v>1043.3325</v>
      </c>
      <c r="P3349" s="58">
        <f t="shared" si="654"/>
        <v>463.77204030226704</v>
      </c>
      <c r="Q3349" s="58">
        <f t="shared" si="655"/>
        <v>309.18136020151138</v>
      </c>
      <c r="R3349" s="66">
        <f t="shared" si="656"/>
        <v>18.258318750000001</v>
      </c>
      <c r="S3349" s="64">
        <f t="shared" si="657"/>
        <v>63.75</v>
      </c>
      <c r="T3349" s="66">
        <f t="shared" si="658"/>
        <v>1125.3408187499999</v>
      </c>
      <c r="U3349" s="68">
        <f t="shared" si="659"/>
        <v>66.196518749999996</v>
      </c>
      <c r="V3349" s="68">
        <f t="shared" si="660"/>
        <v>500.22558249370275</v>
      </c>
      <c r="W3349" s="68">
        <f t="shared" si="661"/>
        <v>333.4837216624685</v>
      </c>
    </row>
    <row r="3350" spans="1:23" x14ac:dyDescent="0.25">
      <c r="A3350" s="1" t="s">
        <v>887</v>
      </c>
      <c r="B3350" s="1" t="s">
        <v>394</v>
      </c>
      <c r="C3350" s="1" t="s">
        <v>589</v>
      </c>
      <c r="D3350" s="1" t="s">
        <v>592</v>
      </c>
      <c r="E3350" s="1" t="s">
        <v>367</v>
      </c>
      <c r="F3350" s="62" t="str">
        <f t="shared" si="650"/>
        <v>64528</v>
      </c>
      <c r="G3350" s="255">
        <v>10620026</v>
      </c>
      <c r="H3350" s="1" t="s">
        <v>386</v>
      </c>
      <c r="I3350" s="61">
        <v>28</v>
      </c>
      <c r="J3350" s="61">
        <v>3.8</v>
      </c>
      <c r="K3350" s="61">
        <v>8.1</v>
      </c>
      <c r="L3350" s="69">
        <f t="shared" si="651"/>
        <v>1.0639999999999998</v>
      </c>
      <c r="M3350" s="69">
        <f t="shared" si="652"/>
        <v>2.2679999999999998</v>
      </c>
      <c r="N3350" s="56">
        <f>INDEX(Rate_Chart!$A$1:$AK$127,MATCH(Data!J3350,Rate_Chart!$A$1:$A$127,0),MATCH(Data!K3350,Rate_Chart!$A$1:$AK$1,0))</f>
        <v>38.365125900000002</v>
      </c>
      <c r="O3350" s="57">
        <f t="shared" si="653"/>
        <v>1074.2235252</v>
      </c>
      <c r="P3350" s="58">
        <f t="shared" si="654"/>
        <v>417.01223804347831</v>
      </c>
      <c r="Q3350" s="58">
        <f t="shared" si="655"/>
        <v>278.00815869565218</v>
      </c>
      <c r="R3350" s="66">
        <f t="shared" si="656"/>
        <v>18.798911691000004</v>
      </c>
      <c r="S3350" s="64">
        <f t="shared" si="657"/>
        <v>105</v>
      </c>
      <c r="T3350" s="66">
        <f t="shared" si="658"/>
        <v>1198.0224368910001</v>
      </c>
      <c r="U3350" s="68">
        <f t="shared" si="659"/>
        <v>42.786515603250002</v>
      </c>
      <c r="V3350" s="68">
        <f t="shared" si="660"/>
        <v>465.07082177445653</v>
      </c>
      <c r="W3350" s="68">
        <f t="shared" si="661"/>
        <v>310.04721451630434</v>
      </c>
    </row>
    <row r="3351" spans="1:23" x14ac:dyDescent="0.25">
      <c r="A3351" s="1" t="s">
        <v>887</v>
      </c>
      <c r="B3351" s="1" t="s">
        <v>395</v>
      </c>
      <c r="C3351" s="1" t="s">
        <v>589</v>
      </c>
      <c r="D3351" s="1" t="s">
        <v>592</v>
      </c>
      <c r="E3351" s="1" t="s">
        <v>367</v>
      </c>
      <c r="F3351" s="62" t="str">
        <f t="shared" si="650"/>
        <v>64528</v>
      </c>
      <c r="G3351" s="255">
        <v>10620026</v>
      </c>
      <c r="H3351" s="1" t="s">
        <v>385</v>
      </c>
      <c r="I3351" s="61">
        <v>15</v>
      </c>
      <c r="J3351" s="61">
        <v>7.2</v>
      </c>
      <c r="K3351" s="61">
        <v>8.8000000000000007</v>
      </c>
      <c r="L3351" s="69">
        <f t="shared" si="651"/>
        <v>1.08</v>
      </c>
      <c r="M3351" s="69">
        <f t="shared" si="652"/>
        <v>1.32</v>
      </c>
      <c r="N3351" s="56">
        <f>INDEX(Rate_Chart!$A$1:$AK$127,MATCH(Data!J3351,Rate_Chart!$A$1:$A$127,0),MATCH(Data!K3351,Rate_Chart!$A$1:$AK$1,0))</f>
        <v>59.518800000000006</v>
      </c>
      <c r="O3351" s="57">
        <f t="shared" si="653"/>
        <v>892.78200000000004</v>
      </c>
      <c r="P3351" s="58">
        <f t="shared" si="654"/>
        <v>455.50102040816324</v>
      </c>
      <c r="Q3351" s="58">
        <f t="shared" si="655"/>
        <v>303.66734693877549</v>
      </c>
      <c r="R3351" s="66">
        <f t="shared" si="656"/>
        <v>15.623685000000002</v>
      </c>
      <c r="S3351" s="64">
        <f t="shared" si="657"/>
        <v>56.25</v>
      </c>
      <c r="T3351" s="66">
        <f t="shared" si="658"/>
        <v>964.65568500000006</v>
      </c>
      <c r="U3351" s="68">
        <f t="shared" si="659"/>
        <v>64.310378999999998</v>
      </c>
      <c r="V3351" s="68">
        <f t="shared" si="660"/>
        <v>492.17126785714277</v>
      </c>
      <c r="W3351" s="68">
        <f t="shared" si="661"/>
        <v>328.11417857142851</v>
      </c>
    </row>
    <row r="3352" spans="1:23" x14ac:dyDescent="0.25">
      <c r="A3352" s="1" t="s">
        <v>887</v>
      </c>
      <c r="B3352" s="1" t="s">
        <v>395</v>
      </c>
      <c r="C3352" s="1" t="s">
        <v>589</v>
      </c>
      <c r="D3352" s="1" t="s">
        <v>592</v>
      </c>
      <c r="E3352" s="1" t="s">
        <v>367</v>
      </c>
      <c r="F3352" s="62" t="str">
        <f t="shared" si="650"/>
        <v>64528</v>
      </c>
      <c r="G3352" s="255">
        <v>10620026</v>
      </c>
      <c r="H3352" s="1" t="s">
        <v>386</v>
      </c>
      <c r="I3352" s="61">
        <v>13</v>
      </c>
      <c r="J3352" s="61">
        <v>4</v>
      </c>
      <c r="K3352" s="61">
        <v>8.1</v>
      </c>
      <c r="L3352" s="69">
        <f t="shared" si="651"/>
        <v>0.52</v>
      </c>
      <c r="M3352" s="69">
        <f t="shared" si="652"/>
        <v>1.0529999999999999</v>
      </c>
      <c r="N3352" s="56">
        <f>INDEX(Rate_Chart!$A$1:$AK$127,MATCH(Data!J3352,Rate_Chart!$A$1:$A$127,0),MATCH(Data!K3352,Rate_Chart!$A$1:$AK$1,0))</f>
        <v>39.199125899999999</v>
      </c>
      <c r="O3352" s="57">
        <f t="shared" si="653"/>
        <v>509.5886367</v>
      </c>
      <c r="P3352" s="58">
        <f t="shared" si="654"/>
        <v>417.01197765957443</v>
      </c>
      <c r="Q3352" s="58">
        <f t="shared" si="655"/>
        <v>278.00798510638293</v>
      </c>
      <c r="R3352" s="66">
        <f t="shared" si="656"/>
        <v>8.917801142250001</v>
      </c>
      <c r="S3352" s="64">
        <f t="shared" si="657"/>
        <v>48.75</v>
      </c>
      <c r="T3352" s="66">
        <f t="shared" si="658"/>
        <v>567.25643784224997</v>
      </c>
      <c r="U3352" s="68">
        <f t="shared" si="659"/>
        <v>43.635110603249998</v>
      </c>
      <c r="V3352" s="68">
        <f t="shared" si="660"/>
        <v>464.20330428989359</v>
      </c>
      <c r="W3352" s="68">
        <f t="shared" si="661"/>
        <v>309.46886952659571</v>
      </c>
    </row>
    <row r="3353" spans="1:23" x14ac:dyDescent="0.25">
      <c r="A3353" s="1" t="s">
        <v>888</v>
      </c>
      <c r="B3353" s="1" t="s">
        <v>394</v>
      </c>
      <c r="C3353" s="1" t="s">
        <v>589</v>
      </c>
      <c r="D3353" s="1" t="s">
        <v>592</v>
      </c>
      <c r="E3353" s="1" t="s">
        <v>367</v>
      </c>
      <c r="F3353" s="62" t="str">
        <f t="shared" si="650"/>
        <v>64528</v>
      </c>
      <c r="G3353" s="255">
        <v>10620026</v>
      </c>
      <c r="H3353" s="1" t="s">
        <v>385</v>
      </c>
      <c r="I3353" s="61">
        <v>24</v>
      </c>
      <c r="J3353" s="61">
        <v>7.6</v>
      </c>
      <c r="K3353" s="61">
        <v>9</v>
      </c>
      <c r="L3353" s="69">
        <f t="shared" si="651"/>
        <v>1.8239999999999998</v>
      </c>
      <c r="M3353" s="69">
        <f t="shared" si="652"/>
        <v>2.16</v>
      </c>
      <c r="N3353" s="56">
        <f>INDEX(Rate_Chart!$A$1:$AK$127,MATCH(Data!J3353,Rate_Chart!$A$1:$A$127,0),MATCH(Data!K3353,Rate_Chart!$A$1:$AK$1,0))</f>
        <v>63.46</v>
      </c>
      <c r="O3353" s="57">
        <f t="shared" si="653"/>
        <v>1523.04</v>
      </c>
      <c r="P3353" s="58">
        <f t="shared" si="654"/>
        <v>466.61764705882348</v>
      </c>
      <c r="Q3353" s="58">
        <f t="shared" si="655"/>
        <v>311.07843137254901</v>
      </c>
      <c r="R3353" s="66">
        <f t="shared" si="656"/>
        <v>26.653200000000002</v>
      </c>
      <c r="S3353" s="64">
        <f t="shared" si="657"/>
        <v>90</v>
      </c>
      <c r="T3353" s="66">
        <f t="shared" si="658"/>
        <v>1639.6931999999999</v>
      </c>
      <c r="U3353" s="68">
        <f t="shared" si="659"/>
        <v>68.320549999999997</v>
      </c>
      <c r="V3353" s="68">
        <f t="shared" si="660"/>
        <v>502.35698529411758</v>
      </c>
      <c r="W3353" s="68">
        <f t="shared" si="661"/>
        <v>334.90465686274507</v>
      </c>
    </row>
    <row r="3354" spans="1:23" x14ac:dyDescent="0.25">
      <c r="A3354" s="1" t="s">
        <v>888</v>
      </c>
      <c r="B3354" s="1" t="s">
        <v>394</v>
      </c>
      <c r="C3354" s="1" t="s">
        <v>589</v>
      </c>
      <c r="D3354" s="1" t="s">
        <v>592</v>
      </c>
      <c r="E3354" s="1" t="s">
        <v>367</v>
      </c>
      <c r="F3354" s="62" t="str">
        <f t="shared" si="650"/>
        <v>64528</v>
      </c>
      <c r="G3354" s="255">
        <v>10620026</v>
      </c>
      <c r="H3354" s="1" t="s">
        <v>386</v>
      </c>
      <c r="I3354" s="61">
        <v>29</v>
      </c>
      <c r="J3354" s="61">
        <v>4</v>
      </c>
      <c r="K3354" s="61">
        <v>8.3000000000000007</v>
      </c>
      <c r="L3354" s="69">
        <f t="shared" si="651"/>
        <v>1.1599999999999999</v>
      </c>
      <c r="M3354" s="69">
        <f t="shared" si="652"/>
        <v>2.407</v>
      </c>
      <c r="N3354" s="56">
        <f>INDEX(Rate_Chart!$A$1:$AK$127,MATCH(Data!J3354,Rate_Chart!$A$1:$A$127,0),MATCH(Data!K3354,Rate_Chart!$A$1:$AK$1,0))</f>
        <v>39.755153700000008</v>
      </c>
      <c r="O3354" s="57">
        <f t="shared" si="653"/>
        <v>1152.8994573000002</v>
      </c>
      <c r="P3354" s="58">
        <f t="shared" si="654"/>
        <v>417.01210174825178</v>
      </c>
      <c r="Q3354" s="58">
        <f t="shared" si="655"/>
        <v>278.00806783216785</v>
      </c>
      <c r="R3354" s="66">
        <f t="shared" si="656"/>
        <v>20.175740502750006</v>
      </c>
      <c r="S3354" s="64">
        <f t="shared" si="657"/>
        <v>108.75</v>
      </c>
      <c r="T3354" s="66">
        <f t="shared" si="658"/>
        <v>1281.8251978027502</v>
      </c>
      <c r="U3354" s="68">
        <f t="shared" si="659"/>
        <v>44.200868889750005</v>
      </c>
      <c r="V3354" s="68">
        <f t="shared" si="660"/>
        <v>463.6454778645105</v>
      </c>
      <c r="W3354" s="68">
        <f t="shared" si="661"/>
        <v>309.096985243007</v>
      </c>
    </row>
    <row r="3355" spans="1:23" x14ac:dyDescent="0.25">
      <c r="A3355" s="1" t="s">
        <v>888</v>
      </c>
      <c r="B3355" s="1" t="s">
        <v>395</v>
      </c>
      <c r="C3355" s="1" t="s">
        <v>589</v>
      </c>
      <c r="D3355" s="1" t="s">
        <v>592</v>
      </c>
      <c r="E3355" s="1" t="s">
        <v>367</v>
      </c>
      <c r="F3355" s="62" t="str">
        <f t="shared" si="650"/>
        <v>64528</v>
      </c>
      <c r="G3355" s="255">
        <v>10620026</v>
      </c>
      <c r="H3355" s="1" t="s">
        <v>385</v>
      </c>
      <c r="I3355" s="61">
        <v>18</v>
      </c>
      <c r="J3355" s="61">
        <v>6.8</v>
      </c>
      <c r="K3355" s="61">
        <v>8.8000000000000007</v>
      </c>
      <c r="L3355" s="69">
        <f t="shared" si="651"/>
        <v>1.224</v>
      </c>
      <c r="M3355" s="69">
        <f t="shared" si="652"/>
        <v>1.5840000000000001</v>
      </c>
      <c r="N3355" s="56">
        <f>INDEX(Rate_Chart!$A$1:$AK$127,MATCH(Data!J3355,Rate_Chart!$A$1:$A$127,0),MATCH(Data!K3355,Rate_Chart!$A$1:$AK$1,0))</f>
        <v>56.212200000000003</v>
      </c>
      <c r="O3355" s="57">
        <f t="shared" si="653"/>
        <v>1011.8196</v>
      </c>
      <c r="P3355" s="58">
        <f t="shared" si="654"/>
        <v>443.78052631578947</v>
      </c>
      <c r="Q3355" s="58">
        <f t="shared" si="655"/>
        <v>295.8536842105263</v>
      </c>
      <c r="R3355" s="66">
        <f t="shared" si="656"/>
        <v>17.706843000000003</v>
      </c>
      <c r="S3355" s="64">
        <f t="shared" si="657"/>
        <v>67.5</v>
      </c>
      <c r="T3355" s="66">
        <f t="shared" si="658"/>
        <v>1097.026443</v>
      </c>
      <c r="U3355" s="68">
        <f t="shared" si="659"/>
        <v>60.945913499999996</v>
      </c>
      <c r="V3355" s="68">
        <f t="shared" si="660"/>
        <v>481.15194868421048</v>
      </c>
      <c r="W3355" s="68">
        <f t="shared" si="661"/>
        <v>320.76796578947364</v>
      </c>
    </row>
    <row r="3356" spans="1:23" x14ac:dyDescent="0.25">
      <c r="A3356" s="1" t="s">
        <v>888</v>
      </c>
      <c r="B3356" s="1" t="s">
        <v>395</v>
      </c>
      <c r="C3356" s="1" t="s">
        <v>589</v>
      </c>
      <c r="D3356" s="1" t="s">
        <v>592</v>
      </c>
      <c r="E3356" s="1" t="s">
        <v>367</v>
      </c>
      <c r="F3356" s="62" t="str">
        <f t="shared" si="650"/>
        <v>64528</v>
      </c>
      <c r="G3356" s="255">
        <v>10620026</v>
      </c>
      <c r="H3356" s="1" t="s">
        <v>386</v>
      </c>
      <c r="I3356" s="61">
        <v>25</v>
      </c>
      <c r="J3356" s="61">
        <v>3.4</v>
      </c>
      <c r="K3356" s="61">
        <v>8.1</v>
      </c>
      <c r="L3356" s="69">
        <f t="shared" si="651"/>
        <v>0.85</v>
      </c>
      <c r="M3356" s="69">
        <f t="shared" si="652"/>
        <v>2.0249999999999999</v>
      </c>
      <c r="N3356" s="56">
        <f>INDEX(Rate_Chart!$A$1:$AK$127,MATCH(Data!J3356,Rate_Chart!$A$1:$A$127,0),MATCH(Data!K3356,Rate_Chart!$A$1:$AK$1,0))</f>
        <v>36.697125900000003</v>
      </c>
      <c r="O3356" s="57">
        <f t="shared" si="653"/>
        <v>917.42814750000002</v>
      </c>
      <c r="P3356" s="58">
        <f t="shared" si="654"/>
        <v>417.01279431818188</v>
      </c>
      <c r="Q3356" s="58">
        <f t="shared" si="655"/>
        <v>278.00852954545456</v>
      </c>
      <c r="R3356" s="66">
        <f t="shared" si="656"/>
        <v>16.054992581250001</v>
      </c>
      <c r="S3356" s="64">
        <f t="shared" si="657"/>
        <v>93.75</v>
      </c>
      <c r="T3356" s="66">
        <f t="shared" si="658"/>
        <v>1027.23314008125</v>
      </c>
      <c r="U3356" s="68">
        <f t="shared" si="659"/>
        <v>41.089325603249996</v>
      </c>
      <c r="V3356" s="68">
        <f t="shared" si="660"/>
        <v>466.92415458238634</v>
      </c>
      <c r="W3356" s="68">
        <f t="shared" si="661"/>
        <v>311.28276972159091</v>
      </c>
    </row>
    <row r="3357" spans="1:23" x14ac:dyDescent="0.25">
      <c r="A3357" s="1" t="s">
        <v>919</v>
      </c>
      <c r="B3357" s="1" t="s">
        <v>394</v>
      </c>
      <c r="C3357" s="1" t="s">
        <v>589</v>
      </c>
      <c r="D3357" s="1" t="s">
        <v>592</v>
      </c>
      <c r="E3357" s="1" t="s">
        <v>367</v>
      </c>
      <c r="F3357" s="62" t="str">
        <f t="shared" si="650"/>
        <v>64528</v>
      </c>
      <c r="G3357" s="255">
        <v>10620026</v>
      </c>
      <c r="H3357" s="1" t="s">
        <v>385</v>
      </c>
      <c r="I3357" s="61">
        <v>24</v>
      </c>
      <c r="J3357" s="61">
        <v>6.8</v>
      </c>
      <c r="K3357" s="61">
        <v>8.6</v>
      </c>
      <c r="L3357" s="69">
        <f t="shared" si="651"/>
        <v>1.6319999999999999</v>
      </c>
      <c r="M3357" s="69">
        <f t="shared" si="652"/>
        <v>2.0639999999999996</v>
      </c>
      <c r="N3357" s="56">
        <f>INDEX(Rate_Chart!$A$1:$AK$127,MATCH(Data!J3357,Rate_Chart!$A$1:$A$127,0),MATCH(Data!K3357,Rate_Chart!$A$1:$AK$1,0))</f>
        <v>55.644399999999997</v>
      </c>
      <c r="O3357" s="57">
        <f t="shared" si="653"/>
        <v>1335.4656</v>
      </c>
      <c r="P3357" s="58">
        <f t="shared" si="654"/>
        <v>443.97127659574471</v>
      </c>
      <c r="Q3357" s="58">
        <f t="shared" si="655"/>
        <v>295.98085106382979</v>
      </c>
      <c r="R3357" s="66">
        <f t="shared" si="656"/>
        <v>23.370648000000003</v>
      </c>
      <c r="S3357" s="64">
        <f t="shared" si="657"/>
        <v>90</v>
      </c>
      <c r="T3357" s="66">
        <f t="shared" si="658"/>
        <v>1448.8362480000001</v>
      </c>
      <c r="U3357" s="68">
        <f t="shared" si="659"/>
        <v>60.368177000000003</v>
      </c>
      <c r="V3357" s="68">
        <f t="shared" si="660"/>
        <v>481.66098670212773</v>
      </c>
      <c r="W3357" s="68">
        <f t="shared" si="661"/>
        <v>321.10732446808515</v>
      </c>
    </row>
    <row r="3358" spans="1:23" x14ac:dyDescent="0.25">
      <c r="A3358" s="1" t="s">
        <v>919</v>
      </c>
      <c r="B3358" s="1" t="s">
        <v>394</v>
      </c>
      <c r="C3358" s="1" t="s">
        <v>589</v>
      </c>
      <c r="D3358" s="1" t="s">
        <v>592</v>
      </c>
      <c r="E3358" s="1" t="s">
        <v>367</v>
      </c>
      <c r="F3358" s="62" t="str">
        <f t="shared" si="650"/>
        <v>64528</v>
      </c>
      <c r="G3358" s="255">
        <v>10620026</v>
      </c>
      <c r="H3358" s="1" t="s">
        <v>386</v>
      </c>
      <c r="I3358" s="61">
        <v>27</v>
      </c>
      <c r="J3358" s="61">
        <v>3.8</v>
      </c>
      <c r="K3358" s="61">
        <v>8.1</v>
      </c>
      <c r="L3358" s="69">
        <f t="shared" si="651"/>
        <v>1.026</v>
      </c>
      <c r="M3358" s="69">
        <f t="shared" si="652"/>
        <v>2.1869999999999998</v>
      </c>
      <c r="N3358" s="56">
        <f>INDEX(Rate_Chart!$A$1:$AK$127,MATCH(Data!J3358,Rate_Chart!$A$1:$A$127,0),MATCH(Data!K3358,Rate_Chart!$A$1:$AK$1,0))</f>
        <v>38.365125900000002</v>
      </c>
      <c r="O3358" s="57">
        <f t="shared" si="653"/>
        <v>1035.8583993</v>
      </c>
      <c r="P3358" s="58">
        <f t="shared" si="654"/>
        <v>417.01223804347831</v>
      </c>
      <c r="Q3358" s="58">
        <f t="shared" si="655"/>
        <v>278.00815869565218</v>
      </c>
      <c r="R3358" s="66">
        <f t="shared" si="656"/>
        <v>18.127521987750001</v>
      </c>
      <c r="S3358" s="64">
        <f t="shared" si="657"/>
        <v>101.25</v>
      </c>
      <c r="T3358" s="66">
        <f t="shared" si="658"/>
        <v>1155.23592128775</v>
      </c>
      <c r="U3358" s="68">
        <f t="shared" si="659"/>
        <v>42.786515603250002</v>
      </c>
      <c r="V3358" s="68">
        <f t="shared" si="660"/>
        <v>465.07082177445653</v>
      </c>
      <c r="W3358" s="68">
        <f t="shared" si="661"/>
        <v>310.04721451630434</v>
      </c>
    </row>
    <row r="3359" spans="1:23" x14ac:dyDescent="0.25">
      <c r="A3359" s="1" t="s">
        <v>919</v>
      </c>
      <c r="B3359" s="1" t="s">
        <v>395</v>
      </c>
      <c r="C3359" s="1" t="s">
        <v>589</v>
      </c>
      <c r="D3359" s="1" t="s">
        <v>592</v>
      </c>
      <c r="E3359" s="1" t="s">
        <v>367</v>
      </c>
      <c r="F3359" s="62" t="str">
        <f t="shared" si="650"/>
        <v>64528</v>
      </c>
      <c r="G3359" s="255">
        <v>10620026</v>
      </c>
      <c r="H3359" s="1" t="s">
        <v>385</v>
      </c>
      <c r="I3359" s="61">
        <v>13</v>
      </c>
      <c r="J3359" s="61">
        <v>6.6</v>
      </c>
      <c r="K3359" s="61">
        <v>8.8000000000000007</v>
      </c>
      <c r="L3359" s="69">
        <f t="shared" si="651"/>
        <v>0.85799999999999998</v>
      </c>
      <c r="M3359" s="69">
        <f t="shared" si="652"/>
        <v>1.1440000000000001</v>
      </c>
      <c r="N3359" s="56">
        <f>INDEX(Rate_Chart!$A$1:$AK$127,MATCH(Data!J3359,Rate_Chart!$A$1:$A$127,0),MATCH(Data!K3359,Rate_Chart!$A$1:$AK$1,0))</f>
        <v>54.558900000000001</v>
      </c>
      <c r="O3359" s="57">
        <f t="shared" si="653"/>
        <v>709.26570000000004</v>
      </c>
      <c r="P3359" s="58">
        <f t="shared" si="654"/>
        <v>437.63823529411764</v>
      </c>
      <c r="Q3359" s="58">
        <f t="shared" si="655"/>
        <v>291.75882352941176</v>
      </c>
      <c r="R3359" s="66">
        <f t="shared" si="656"/>
        <v>12.412149750000001</v>
      </c>
      <c r="S3359" s="64">
        <f t="shared" si="657"/>
        <v>48.75</v>
      </c>
      <c r="T3359" s="66">
        <f t="shared" si="658"/>
        <v>770.42784975000006</v>
      </c>
      <c r="U3359" s="68">
        <f t="shared" si="659"/>
        <v>59.263680750000006</v>
      </c>
      <c r="V3359" s="68">
        <f t="shared" si="660"/>
        <v>475.37711831550803</v>
      </c>
      <c r="W3359" s="68">
        <f t="shared" si="661"/>
        <v>316.91807887700537</v>
      </c>
    </row>
    <row r="3360" spans="1:23" x14ac:dyDescent="0.25">
      <c r="A3360" s="1" t="s">
        <v>919</v>
      </c>
      <c r="B3360" s="1" t="s">
        <v>395</v>
      </c>
      <c r="C3360" s="1" t="s">
        <v>589</v>
      </c>
      <c r="D3360" s="1" t="s">
        <v>592</v>
      </c>
      <c r="E3360" s="1" t="s">
        <v>367</v>
      </c>
      <c r="F3360" s="62" t="str">
        <f t="shared" si="650"/>
        <v>64528</v>
      </c>
      <c r="G3360" s="255">
        <v>10620026</v>
      </c>
      <c r="H3360" s="1" t="s">
        <v>386</v>
      </c>
      <c r="I3360" s="61">
        <v>17</v>
      </c>
      <c r="J3360" s="61">
        <v>3.7</v>
      </c>
      <c r="K3360" s="61">
        <v>8.1</v>
      </c>
      <c r="L3360" s="69">
        <f t="shared" si="651"/>
        <v>0.629</v>
      </c>
      <c r="M3360" s="69">
        <f t="shared" si="652"/>
        <v>1.3769999999999998</v>
      </c>
      <c r="N3360" s="56">
        <f>INDEX(Rate_Chart!$A$1:$AK$127,MATCH(Data!J3360,Rate_Chart!$A$1:$A$127,0),MATCH(Data!K3360,Rate_Chart!$A$1:$AK$1,0))</f>
        <v>37.948125900000008</v>
      </c>
      <c r="O3360" s="57">
        <f t="shared" si="653"/>
        <v>645.11814030000016</v>
      </c>
      <c r="P3360" s="58">
        <f t="shared" si="654"/>
        <v>417.01237252747262</v>
      </c>
      <c r="Q3360" s="58">
        <f t="shared" si="655"/>
        <v>278.00824835164843</v>
      </c>
      <c r="R3360" s="66">
        <f t="shared" si="656"/>
        <v>11.289567455250005</v>
      </c>
      <c r="S3360" s="64">
        <f t="shared" si="657"/>
        <v>63.75</v>
      </c>
      <c r="T3360" s="66">
        <f t="shared" si="658"/>
        <v>720.15770775525016</v>
      </c>
      <c r="U3360" s="68">
        <f t="shared" si="659"/>
        <v>42.362218103250008</v>
      </c>
      <c r="V3360" s="68">
        <f t="shared" si="660"/>
        <v>465.51888025549459</v>
      </c>
      <c r="W3360" s="68">
        <f t="shared" si="661"/>
        <v>310.34592017032975</v>
      </c>
    </row>
    <row r="3361" spans="1:23" x14ac:dyDescent="0.25">
      <c r="A3361" s="1" t="s">
        <v>920</v>
      </c>
      <c r="B3361" s="1" t="s">
        <v>394</v>
      </c>
      <c r="C3361" s="1" t="s">
        <v>589</v>
      </c>
      <c r="D3361" s="1" t="s">
        <v>592</v>
      </c>
      <c r="E3361" s="1" t="s">
        <v>367</v>
      </c>
      <c r="F3361" s="62" t="str">
        <f t="shared" si="650"/>
        <v>64528</v>
      </c>
      <c r="G3361" s="255">
        <v>10620026</v>
      </c>
      <c r="H3361" s="1" t="s">
        <v>385</v>
      </c>
      <c r="I3361" s="61">
        <v>25</v>
      </c>
      <c r="J3361" s="61">
        <v>6.9</v>
      </c>
      <c r="K3361" s="61">
        <v>8.6</v>
      </c>
      <c r="L3361" s="69">
        <f t="shared" si="651"/>
        <v>1.7250000000000001</v>
      </c>
      <c r="M3361" s="69">
        <f t="shared" si="652"/>
        <v>2.15</v>
      </c>
      <c r="N3361" s="56">
        <f>INDEX(Rate_Chart!$A$1:$AK$127,MATCH(Data!J3361,Rate_Chart!$A$1:$A$127,0),MATCH(Data!K3361,Rate_Chart!$A$1:$AK$1,0))</f>
        <v>56.462699999999998</v>
      </c>
      <c r="O3361" s="57">
        <f t="shared" si="653"/>
        <v>1411.5674999999999</v>
      </c>
      <c r="P3361" s="58">
        <f t="shared" si="654"/>
        <v>446.93430079155672</v>
      </c>
      <c r="Q3361" s="58">
        <f t="shared" si="655"/>
        <v>297.95620052770448</v>
      </c>
      <c r="R3361" s="66">
        <f t="shared" si="656"/>
        <v>24.70243125</v>
      </c>
      <c r="S3361" s="64">
        <f t="shared" si="657"/>
        <v>93.75</v>
      </c>
      <c r="T3361" s="66">
        <f t="shared" si="658"/>
        <v>1530.0199312499999</v>
      </c>
      <c r="U3361" s="68">
        <f t="shared" si="659"/>
        <v>61.200797249999994</v>
      </c>
      <c r="V3361" s="68">
        <f t="shared" si="660"/>
        <v>484.4390283641161</v>
      </c>
      <c r="W3361" s="68">
        <f t="shared" si="661"/>
        <v>322.95935224274405</v>
      </c>
    </row>
    <row r="3362" spans="1:23" x14ac:dyDescent="0.25">
      <c r="A3362" s="1" t="s">
        <v>920</v>
      </c>
      <c r="B3362" s="1" t="s">
        <v>394</v>
      </c>
      <c r="C3362" s="1" t="s">
        <v>589</v>
      </c>
      <c r="D3362" s="1" t="s">
        <v>592</v>
      </c>
      <c r="E3362" s="1" t="s">
        <v>367</v>
      </c>
      <c r="F3362" s="62" t="str">
        <f t="shared" si="650"/>
        <v>64528</v>
      </c>
      <c r="G3362" s="255">
        <v>10620026</v>
      </c>
      <c r="H3362" s="1" t="s">
        <v>386</v>
      </c>
      <c r="I3362" s="61">
        <v>24</v>
      </c>
      <c r="J3362" s="61">
        <v>3.9</v>
      </c>
      <c r="K3362" s="61">
        <v>8.1</v>
      </c>
      <c r="L3362" s="69">
        <f t="shared" si="651"/>
        <v>0.93599999999999994</v>
      </c>
      <c r="M3362" s="69">
        <f t="shared" si="652"/>
        <v>1.9439999999999997</v>
      </c>
      <c r="N3362" s="56">
        <f>INDEX(Rate_Chart!$A$1:$AK$127,MATCH(Data!J3362,Rate_Chart!$A$1:$A$127,0),MATCH(Data!K3362,Rate_Chart!$A$1:$AK$1,0))</f>
        <v>38.782125900000004</v>
      </c>
      <c r="O3362" s="57">
        <f t="shared" si="653"/>
        <v>930.77102160000004</v>
      </c>
      <c r="P3362" s="58">
        <f t="shared" si="654"/>
        <v>417.01210645161296</v>
      </c>
      <c r="Q3362" s="58">
        <f t="shared" si="655"/>
        <v>278.00807096774196</v>
      </c>
      <c r="R3362" s="66">
        <f t="shared" si="656"/>
        <v>16.288492878000003</v>
      </c>
      <c r="S3362" s="64">
        <f t="shared" si="657"/>
        <v>90</v>
      </c>
      <c r="T3362" s="66">
        <f t="shared" si="658"/>
        <v>1037.059514478</v>
      </c>
      <c r="U3362" s="68">
        <f t="shared" si="659"/>
        <v>43.210813103249997</v>
      </c>
      <c r="V3362" s="68">
        <f t="shared" si="660"/>
        <v>464.6323989596774</v>
      </c>
      <c r="W3362" s="68">
        <f t="shared" si="661"/>
        <v>309.75493263978495</v>
      </c>
    </row>
    <row r="3363" spans="1:23" x14ac:dyDescent="0.25">
      <c r="A3363" s="1" t="s">
        <v>920</v>
      </c>
      <c r="B3363" s="1" t="s">
        <v>395</v>
      </c>
      <c r="C3363" s="1" t="s">
        <v>589</v>
      </c>
      <c r="D3363" s="1" t="s">
        <v>592</v>
      </c>
      <c r="E3363" s="1" t="s">
        <v>367</v>
      </c>
      <c r="F3363" s="62" t="str">
        <f t="shared" si="650"/>
        <v>64528</v>
      </c>
      <c r="G3363" s="255">
        <v>10620026</v>
      </c>
      <c r="H3363" s="1" t="s">
        <v>385</v>
      </c>
      <c r="I3363" s="61">
        <v>17</v>
      </c>
      <c r="J3363" s="61">
        <v>6.5</v>
      </c>
      <c r="K3363" s="61">
        <v>8.8000000000000007</v>
      </c>
      <c r="L3363" s="69">
        <f t="shared" si="651"/>
        <v>1.105</v>
      </c>
      <c r="M3363" s="69">
        <f t="shared" si="652"/>
        <v>1.4960000000000002</v>
      </c>
      <c r="N3363" s="56">
        <f>INDEX(Rate_Chart!$A$1:$AK$127,MATCH(Data!J3363,Rate_Chart!$A$1:$A$127,0),MATCH(Data!K3363,Rate_Chart!$A$1:$AK$1,0))</f>
        <v>53.732250000000001</v>
      </c>
      <c r="O3363" s="57">
        <f t="shared" si="653"/>
        <v>913.44825000000003</v>
      </c>
      <c r="P3363" s="58">
        <f t="shared" si="654"/>
        <v>434.49258760107813</v>
      </c>
      <c r="Q3363" s="58">
        <f t="shared" si="655"/>
        <v>289.66172506738542</v>
      </c>
      <c r="R3363" s="66">
        <f t="shared" si="656"/>
        <v>15.985344375000002</v>
      </c>
      <c r="S3363" s="64">
        <f t="shared" si="657"/>
        <v>63.75</v>
      </c>
      <c r="T3363" s="66">
        <f t="shared" si="658"/>
        <v>993.18359437499998</v>
      </c>
      <c r="U3363" s="68">
        <f t="shared" si="659"/>
        <v>58.422564375</v>
      </c>
      <c r="V3363" s="68">
        <f t="shared" si="660"/>
        <v>472.41965801886789</v>
      </c>
      <c r="W3363" s="68">
        <f t="shared" si="661"/>
        <v>314.94643867924526</v>
      </c>
    </row>
    <row r="3364" spans="1:23" x14ac:dyDescent="0.25">
      <c r="A3364" s="1" t="s">
        <v>920</v>
      </c>
      <c r="B3364" s="1" t="s">
        <v>395</v>
      </c>
      <c r="C3364" s="1" t="s">
        <v>589</v>
      </c>
      <c r="D3364" s="1" t="s">
        <v>592</v>
      </c>
      <c r="E3364" s="1" t="s">
        <v>367</v>
      </c>
      <c r="F3364" s="62" t="str">
        <f t="shared" si="650"/>
        <v>64528</v>
      </c>
      <c r="G3364" s="255">
        <v>10620026</v>
      </c>
      <c r="H3364" s="1" t="s">
        <v>386</v>
      </c>
      <c r="I3364" s="61">
        <v>29</v>
      </c>
      <c r="J3364" s="61">
        <v>3.3</v>
      </c>
      <c r="K3364" s="61">
        <v>8.1</v>
      </c>
      <c r="L3364" s="69">
        <f t="shared" si="651"/>
        <v>0.95699999999999985</v>
      </c>
      <c r="M3364" s="69">
        <f t="shared" si="652"/>
        <v>2.3489999999999998</v>
      </c>
      <c r="N3364" s="56">
        <f>INDEX(Rate_Chart!$A$1:$AK$127,MATCH(Data!J3364,Rate_Chart!$A$1:$A$127,0),MATCH(Data!K3364,Rate_Chart!$A$1:$AK$1,0))</f>
        <v>36.280125900000002</v>
      </c>
      <c r="O3364" s="57">
        <f t="shared" si="653"/>
        <v>1052.1236511</v>
      </c>
      <c r="P3364" s="58">
        <f t="shared" si="654"/>
        <v>417.0129413793104</v>
      </c>
      <c r="Q3364" s="58">
        <f t="shared" si="655"/>
        <v>278.00862758620696</v>
      </c>
      <c r="R3364" s="66">
        <f t="shared" si="656"/>
        <v>18.41216389425</v>
      </c>
      <c r="S3364" s="64">
        <f t="shared" si="657"/>
        <v>108.75</v>
      </c>
      <c r="T3364" s="66">
        <f t="shared" si="658"/>
        <v>1179.2858149942499</v>
      </c>
      <c r="U3364" s="68">
        <f t="shared" si="659"/>
        <v>40.665028103249995</v>
      </c>
      <c r="V3364" s="68">
        <f t="shared" si="660"/>
        <v>467.41411612931034</v>
      </c>
      <c r="W3364" s="68">
        <f t="shared" si="661"/>
        <v>311.60941075287354</v>
      </c>
    </row>
    <row r="3365" spans="1:23" x14ac:dyDescent="0.25">
      <c r="A3365" s="1" t="s">
        <v>922</v>
      </c>
      <c r="B3365" s="1" t="s">
        <v>394</v>
      </c>
      <c r="C3365" s="1" t="s">
        <v>589</v>
      </c>
      <c r="D3365" s="1" t="s">
        <v>592</v>
      </c>
      <c r="E3365" s="1" t="s">
        <v>367</v>
      </c>
      <c r="F3365" s="62" t="str">
        <f t="shared" si="650"/>
        <v>64528</v>
      </c>
      <c r="G3365" s="255">
        <v>10620026</v>
      </c>
      <c r="H3365" s="1" t="s">
        <v>385</v>
      </c>
      <c r="I3365" s="61">
        <v>22</v>
      </c>
      <c r="J3365" s="61">
        <v>7.2</v>
      </c>
      <c r="K3365" s="61">
        <v>8.8000000000000007</v>
      </c>
      <c r="L3365" s="69">
        <f t="shared" si="651"/>
        <v>1.5840000000000001</v>
      </c>
      <c r="M3365" s="69">
        <f t="shared" si="652"/>
        <v>1.9360000000000002</v>
      </c>
      <c r="N3365" s="56">
        <f>INDEX(Rate_Chart!$A$1:$AK$127,MATCH(Data!J3365,Rate_Chart!$A$1:$A$127,0),MATCH(Data!K3365,Rate_Chart!$A$1:$AK$1,0))</f>
        <v>59.518800000000006</v>
      </c>
      <c r="O3365" s="57">
        <f t="shared" si="653"/>
        <v>1309.4136000000001</v>
      </c>
      <c r="P3365" s="58">
        <f t="shared" si="654"/>
        <v>455.50102040816324</v>
      </c>
      <c r="Q3365" s="58">
        <f t="shared" si="655"/>
        <v>303.66734693877549</v>
      </c>
      <c r="R3365" s="66">
        <f t="shared" si="656"/>
        <v>22.914738000000003</v>
      </c>
      <c r="S3365" s="64">
        <f t="shared" si="657"/>
        <v>82.5</v>
      </c>
      <c r="T3365" s="66">
        <f t="shared" si="658"/>
        <v>1414.828338</v>
      </c>
      <c r="U3365" s="68">
        <f t="shared" si="659"/>
        <v>64.310378999999998</v>
      </c>
      <c r="V3365" s="68">
        <f t="shared" si="660"/>
        <v>492.17126785714277</v>
      </c>
      <c r="W3365" s="68">
        <f t="shared" si="661"/>
        <v>328.11417857142851</v>
      </c>
    </row>
    <row r="3366" spans="1:23" x14ac:dyDescent="0.25">
      <c r="A3366" s="1" t="s">
        <v>922</v>
      </c>
      <c r="B3366" s="1" t="s">
        <v>394</v>
      </c>
      <c r="C3366" s="1" t="s">
        <v>589</v>
      </c>
      <c r="D3366" s="1" t="s">
        <v>592</v>
      </c>
      <c r="E3366" s="1" t="s">
        <v>367</v>
      </c>
      <c r="F3366" s="62" t="str">
        <f t="shared" si="650"/>
        <v>64528</v>
      </c>
      <c r="G3366" s="255">
        <v>10620026</v>
      </c>
      <c r="H3366" s="1" t="s">
        <v>386</v>
      </c>
      <c r="I3366" s="61">
        <v>34</v>
      </c>
      <c r="J3366" s="61">
        <v>4.5</v>
      </c>
      <c r="K3366" s="61">
        <v>8.4</v>
      </c>
      <c r="L3366" s="69">
        <f t="shared" si="651"/>
        <v>1.53</v>
      </c>
      <c r="M3366" s="69">
        <f t="shared" si="652"/>
        <v>2.8560000000000003</v>
      </c>
      <c r="N3366" s="56">
        <f>INDEX(Rate_Chart!$A$1:$AK$127,MATCH(Data!J3366,Rate_Chart!$A$1:$A$127,0),MATCH(Data!K3366,Rate_Chart!$A$1:$AK$1,0))</f>
        <v>42.118167600000007</v>
      </c>
      <c r="O3366" s="57">
        <f t="shared" si="653"/>
        <v>1432.0176984000002</v>
      </c>
      <c r="P3366" s="58">
        <f t="shared" si="654"/>
        <v>417.01156039603967</v>
      </c>
      <c r="Q3366" s="58">
        <f t="shared" si="655"/>
        <v>278.00770693069313</v>
      </c>
      <c r="R3366" s="66">
        <f t="shared" si="656"/>
        <v>25.060309722000007</v>
      </c>
      <c r="S3366" s="64">
        <f t="shared" si="657"/>
        <v>127.5</v>
      </c>
      <c r="T3366" s="66">
        <f t="shared" si="658"/>
        <v>1584.5780081220003</v>
      </c>
      <c r="U3366" s="68">
        <f t="shared" si="659"/>
        <v>46.605235533000005</v>
      </c>
      <c r="V3366" s="68">
        <f t="shared" si="660"/>
        <v>461.43797557425745</v>
      </c>
      <c r="W3366" s="68">
        <f t="shared" si="661"/>
        <v>307.62531704950499</v>
      </c>
    </row>
    <row r="3367" spans="1:23" x14ac:dyDescent="0.25">
      <c r="A3367" s="1" t="s">
        <v>922</v>
      </c>
      <c r="B3367" s="1" t="s">
        <v>395</v>
      </c>
      <c r="C3367" s="1" t="s">
        <v>589</v>
      </c>
      <c r="D3367" s="1" t="s">
        <v>592</v>
      </c>
      <c r="E3367" s="1" t="s">
        <v>367</v>
      </c>
      <c r="F3367" s="62" t="str">
        <f t="shared" si="650"/>
        <v>64528</v>
      </c>
      <c r="G3367" s="255">
        <v>10620026</v>
      </c>
      <c r="H3367" s="1" t="s">
        <v>385</v>
      </c>
      <c r="I3367" s="61">
        <v>21</v>
      </c>
      <c r="J3367" s="61">
        <v>6.7</v>
      </c>
      <c r="K3367" s="61">
        <v>8.6</v>
      </c>
      <c r="L3367" s="69">
        <f t="shared" si="651"/>
        <v>1.4070000000000003</v>
      </c>
      <c r="M3367" s="69">
        <f t="shared" si="652"/>
        <v>1.806</v>
      </c>
      <c r="N3367" s="56">
        <f>INDEX(Rate_Chart!$A$1:$AK$127,MATCH(Data!J3367,Rate_Chart!$A$1:$A$127,0),MATCH(Data!K3367,Rate_Chart!$A$1:$AK$1,0))</f>
        <v>54.826099999999997</v>
      </c>
      <c r="O3367" s="57">
        <f t="shared" si="653"/>
        <v>1151.3480999999999</v>
      </c>
      <c r="P3367" s="58">
        <f t="shared" si="654"/>
        <v>440.96058981233244</v>
      </c>
      <c r="Q3367" s="58">
        <f t="shared" si="655"/>
        <v>293.97372654155498</v>
      </c>
      <c r="R3367" s="66">
        <f t="shared" si="656"/>
        <v>20.148591750000001</v>
      </c>
      <c r="S3367" s="64">
        <f t="shared" si="657"/>
        <v>78.75</v>
      </c>
      <c r="T3367" s="66">
        <f t="shared" si="658"/>
        <v>1250.2466917499999</v>
      </c>
      <c r="U3367" s="68">
        <f t="shared" si="659"/>
        <v>59.535556749999991</v>
      </c>
      <c r="V3367" s="68">
        <f t="shared" si="660"/>
        <v>478.8382580428954</v>
      </c>
      <c r="W3367" s="68">
        <f t="shared" si="661"/>
        <v>319.22550536193029</v>
      </c>
    </row>
    <row r="3368" spans="1:23" x14ac:dyDescent="0.25">
      <c r="A3368" s="1" t="s">
        <v>922</v>
      </c>
      <c r="B3368" s="1" t="s">
        <v>395</v>
      </c>
      <c r="C3368" s="1" t="s">
        <v>589</v>
      </c>
      <c r="D3368" s="1" t="s">
        <v>592</v>
      </c>
      <c r="E3368" s="1" t="s">
        <v>367</v>
      </c>
      <c r="F3368" s="62" t="str">
        <f t="shared" si="650"/>
        <v>64528</v>
      </c>
      <c r="G3368" s="255">
        <v>10620026</v>
      </c>
      <c r="H3368" s="1" t="s">
        <v>386</v>
      </c>
      <c r="I3368" s="61">
        <v>27</v>
      </c>
      <c r="J3368" s="61">
        <v>3.3</v>
      </c>
      <c r="K3368" s="61">
        <v>8.1</v>
      </c>
      <c r="L3368" s="69">
        <f t="shared" si="651"/>
        <v>0.8909999999999999</v>
      </c>
      <c r="M3368" s="69">
        <f t="shared" si="652"/>
        <v>2.1869999999999998</v>
      </c>
      <c r="N3368" s="56">
        <f>INDEX(Rate_Chart!$A$1:$AK$127,MATCH(Data!J3368,Rate_Chart!$A$1:$A$127,0),MATCH(Data!K3368,Rate_Chart!$A$1:$AK$1,0))</f>
        <v>36.280125900000002</v>
      </c>
      <c r="O3368" s="57">
        <f t="shared" si="653"/>
        <v>979.56339930000001</v>
      </c>
      <c r="P3368" s="58">
        <f t="shared" si="654"/>
        <v>417.0129413793104</v>
      </c>
      <c r="Q3368" s="58">
        <f t="shared" si="655"/>
        <v>278.00862758620696</v>
      </c>
      <c r="R3368" s="66">
        <f t="shared" si="656"/>
        <v>17.142359487750003</v>
      </c>
      <c r="S3368" s="64">
        <f t="shared" si="657"/>
        <v>101.25</v>
      </c>
      <c r="T3368" s="66">
        <f t="shared" si="658"/>
        <v>1097.95575878775</v>
      </c>
      <c r="U3368" s="68">
        <f t="shared" si="659"/>
        <v>40.665028103250002</v>
      </c>
      <c r="V3368" s="68">
        <f t="shared" si="660"/>
        <v>467.4141161293104</v>
      </c>
      <c r="W3368" s="68">
        <f t="shared" si="661"/>
        <v>311.6094107528736</v>
      </c>
    </row>
    <row r="3369" spans="1:23" x14ac:dyDescent="0.25">
      <c r="A3369" s="1" t="s">
        <v>923</v>
      </c>
      <c r="B3369" s="1" t="s">
        <v>394</v>
      </c>
      <c r="C3369" s="1" t="s">
        <v>589</v>
      </c>
      <c r="D3369" s="1" t="s">
        <v>592</v>
      </c>
      <c r="E3369" s="1" t="s">
        <v>367</v>
      </c>
      <c r="F3369" s="62" t="str">
        <f t="shared" si="650"/>
        <v>64528</v>
      </c>
      <c r="G3369" s="255">
        <v>10620026</v>
      </c>
      <c r="H3369" s="1" t="s">
        <v>385</v>
      </c>
      <c r="I3369" s="61">
        <v>23</v>
      </c>
      <c r="J3369" s="61">
        <v>7.6</v>
      </c>
      <c r="K3369" s="61">
        <v>8.8000000000000007</v>
      </c>
      <c r="L3369" s="69">
        <f t="shared" si="651"/>
        <v>1.7479999999999998</v>
      </c>
      <c r="M3369" s="69">
        <f t="shared" si="652"/>
        <v>2.024</v>
      </c>
      <c r="N3369" s="56">
        <f>INDEX(Rate_Chart!$A$1:$AK$127,MATCH(Data!J3369,Rate_Chart!$A$1:$A$127,0),MATCH(Data!K3369,Rate_Chart!$A$1:$AK$1,0))</f>
        <v>62.825400000000002</v>
      </c>
      <c r="O3369" s="57">
        <f t="shared" si="653"/>
        <v>1444.9842000000001</v>
      </c>
      <c r="P3369" s="58">
        <f t="shared" si="654"/>
        <v>466.5252475247525</v>
      </c>
      <c r="Q3369" s="58">
        <f t="shared" si="655"/>
        <v>311.01683168316833</v>
      </c>
      <c r="R3369" s="66">
        <f t="shared" si="656"/>
        <v>25.287223500000003</v>
      </c>
      <c r="S3369" s="64">
        <f t="shared" si="657"/>
        <v>86.25</v>
      </c>
      <c r="T3369" s="66">
        <f t="shared" si="658"/>
        <v>1556.5214235000001</v>
      </c>
      <c r="U3369" s="68">
        <f t="shared" si="659"/>
        <v>67.674844500000006</v>
      </c>
      <c r="V3369" s="68">
        <f t="shared" si="660"/>
        <v>502.53597400990105</v>
      </c>
      <c r="W3369" s="68">
        <f t="shared" si="661"/>
        <v>335.02398267326737</v>
      </c>
    </row>
    <row r="3370" spans="1:23" x14ac:dyDescent="0.25">
      <c r="A3370" s="1" t="s">
        <v>923</v>
      </c>
      <c r="B3370" s="1" t="s">
        <v>394</v>
      </c>
      <c r="C3370" s="1" t="s">
        <v>589</v>
      </c>
      <c r="D3370" s="1" t="s">
        <v>592</v>
      </c>
      <c r="E3370" s="1" t="s">
        <v>367</v>
      </c>
      <c r="F3370" s="62" t="str">
        <f t="shared" si="650"/>
        <v>64528</v>
      </c>
      <c r="G3370" s="255">
        <v>10620026</v>
      </c>
      <c r="H3370" s="1" t="s">
        <v>386</v>
      </c>
      <c r="I3370" s="61">
        <v>21</v>
      </c>
      <c r="J3370" s="61">
        <v>3.5</v>
      </c>
      <c r="K3370" s="61">
        <v>8.1</v>
      </c>
      <c r="L3370" s="69">
        <f t="shared" si="651"/>
        <v>0.73499999999999999</v>
      </c>
      <c r="M3370" s="69">
        <f t="shared" si="652"/>
        <v>1.7009999999999998</v>
      </c>
      <c r="N3370" s="56">
        <f>INDEX(Rate_Chart!$A$1:$AK$127,MATCH(Data!J3370,Rate_Chart!$A$1:$A$127,0),MATCH(Data!K3370,Rate_Chart!$A$1:$AK$1,0))</f>
        <v>37.114125900000005</v>
      </c>
      <c r="O3370" s="57">
        <f t="shared" si="653"/>
        <v>779.39664390000007</v>
      </c>
      <c r="P3370" s="58">
        <f t="shared" si="654"/>
        <v>417.01265056179784</v>
      </c>
      <c r="Q3370" s="58">
        <f t="shared" si="655"/>
        <v>278.00843370786521</v>
      </c>
      <c r="R3370" s="66">
        <f t="shared" si="656"/>
        <v>13.639441268250003</v>
      </c>
      <c r="S3370" s="64">
        <f t="shared" si="657"/>
        <v>78.75</v>
      </c>
      <c r="T3370" s="66">
        <f t="shared" si="658"/>
        <v>871.78608516825011</v>
      </c>
      <c r="U3370" s="68">
        <f t="shared" si="659"/>
        <v>41.513623103250005</v>
      </c>
      <c r="V3370" s="68">
        <f t="shared" si="660"/>
        <v>466.44520340730344</v>
      </c>
      <c r="W3370" s="68">
        <f t="shared" si="661"/>
        <v>310.96346893820231</v>
      </c>
    </row>
    <row r="3371" spans="1:23" x14ac:dyDescent="0.25">
      <c r="A3371" s="1" t="s">
        <v>923</v>
      </c>
      <c r="B3371" s="1" t="s">
        <v>395</v>
      </c>
      <c r="C3371" s="1" t="s">
        <v>589</v>
      </c>
      <c r="D3371" s="1" t="s">
        <v>592</v>
      </c>
      <c r="E3371" s="1" t="s">
        <v>367</v>
      </c>
      <c r="F3371" s="62" t="str">
        <f t="shared" si="650"/>
        <v>64528</v>
      </c>
      <c r="G3371" s="255">
        <v>10620026</v>
      </c>
      <c r="H3371" s="1" t="s">
        <v>385</v>
      </c>
      <c r="I3371" s="61">
        <v>21</v>
      </c>
      <c r="J3371" s="61">
        <v>7.5</v>
      </c>
      <c r="K3371" s="61">
        <v>8.8000000000000007</v>
      </c>
      <c r="L3371" s="69">
        <f t="shared" si="651"/>
        <v>1.575</v>
      </c>
      <c r="M3371" s="69">
        <f t="shared" si="652"/>
        <v>1.8480000000000001</v>
      </c>
      <c r="N3371" s="56">
        <f>INDEX(Rate_Chart!$A$1:$AK$127,MATCH(Data!J3371,Rate_Chart!$A$1:$A$127,0),MATCH(Data!K3371,Rate_Chart!$A$1:$AK$1,0))</f>
        <v>61.998750000000001</v>
      </c>
      <c r="O3371" s="57">
        <f t="shared" si="653"/>
        <v>1301.9737500000001</v>
      </c>
      <c r="P3371" s="58">
        <f t="shared" si="654"/>
        <v>463.83104738154617</v>
      </c>
      <c r="Q3371" s="58">
        <f t="shared" si="655"/>
        <v>309.22069825436409</v>
      </c>
      <c r="R3371" s="66">
        <f t="shared" si="656"/>
        <v>22.784540625000005</v>
      </c>
      <c r="S3371" s="64">
        <f t="shared" si="657"/>
        <v>78.75</v>
      </c>
      <c r="T3371" s="66">
        <f t="shared" si="658"/>
        <v>1403.5082906250002</v>
      </c>
      <c r="U3371" s="68">
        <f t="shared" si="659"/>
        <v>66.833728125000007</v>
      </c>
      <c r="V3371" s="68">
        <f t="shared" si="660"/>
        <v>500.00295355361607</v>
      </c>
      <c r="W3371" s="68">
        <f t="shared" si="661"/>
        <v>333.3353023690774</v>
      </c>
    </row>
    <row r="3372" spans="1:23" x14ac:dyDescent="0.25">
      <c r="A3372" s="1" t="s">
        <v>923</v>
      </c>
      <c r="B3372" s="1" t="s">
        <v>395</v>
      </c>
      <c r="C3372" s="1" t="s">
        <v>589</v>
      </c>
      <c r="D3372" s="1" t="s">
        <v>592</v>
      </c>
      <c r="E3372" s="1" t="s">
        <v>367</v>
      </c>
      <c r="F3372" s="62" t="str">
        <f t="shared" si="650"/>
        <v>64528</v>
      </c>
      <c r="G3372" s="255">
        <v>10620026</v>
      </c>
      <c r="H3372" s="1" t="s">
        <v>386</v>
      </c>
      <c r="I3372" s="61">
        <v>24</v>
      </c>
      <c r="J3372" s="61">
        <v>3.6</v>
      </c>
      <c r="K3372" s="61">
        <v>8.1</v>
      </c>
      <c r="L3372" s="69">
        <f t="shared" si="651"/>
        <v>0.8640000000000001</v>
      </c>
      <c r="M3372" s="69">
        <f t="shared" si="652"/>
        <v>1.9439999999999997</v>
      </c>
      <c r="N3372" s="56">
        <f>INDEX(Rate_Chart!$A$1:$AK$127,MATCH(Data!J3372,Rate_Chart!$A$1:$A$127,0),MATCH(Data!K3372,Rate_Chart!$A$1:$AK$1,0))</f>
        <v>37.531125900000006</v>
      </c>
      <c r="O3372" s="57">
        <f t="shared" si="653"/>
        <v>900.74702160000015</v>
      </c>
      <c r="P3372" s="58">
        <f t="shared" si="654"/>
        <v>417.01251000000008</v>
      </c>
      <c r="Q3372" s="58">
        <f t="shared" si="655"/>
        <v>278.00834000000003</v>
      </c>
      <c r="R3372" s="66">
        <f t="shared" si="656"/>
        <v>15.763072878000004</v>
      </c>
      <c r="S3372" s="64">
        <f t="shared" si="657"/>
        <v>90</v>
      </c>
      <c r="T3372" s="66">
        <f t="shared" si="658"/>
        <v>1006.5100944780002</v>
      </c>
      <c r="U3372" s="68">
        <f t="shared" si="659"/>
        <v>41.937920603250006</v>
      </c>
      <c r="V3372" s="68">
        <f t="shared" si="660"/>
        <v>465.97689559166673</v>
      </c>
      <c r="W3372" s="68">
        <f t="shared" si="661"/>
        <v>310.6512637277778</v>
      </c>
    </row>
    <row r="3373" spans="1:23" x14ac:dyDescent="0.25">
      <c r="A3373" s="1" t="s">
        <v>924</v>
      </c>
      <c r="B3373" s="1" t="s">
        <v>394</v>
      </c>
      <c r="C3373" s="1" t="s">
        <v>589</v>
      </c>
      <c r="D3373" s="1" t="s">
        <v>592</v>
      </c>
      <c r="E3373" s="1" t="s">
        <v>367</v>
      </c>
      <c r="F3373" s="62" t="str">
        <f t="shared" si="650"/>
        <v>64528</v>
      </c>
      <c r="G3373" s="255">
        <v>10620026</v>
      </c>
      <c r="H3373" s="1" t="s">
        <v>385</v>
      </c>
      <c r="I3373" s="61">
        <v>19</v>
      </c>
      <c r="J3373" s="61">
        <v>6.5</v>
      </c>
      <c r="K3373" s="61">
        <v>8.8000000000000007</v>
      </c>
      <c r="L3373" s="69">
        <f t="shared" si="651"/>
        <v>1.2350000000000001</v>
      </c>
      <c r="M3373" s="69">
        <f t="shared" si="652"/>
        <v>1.6720000000000002</v>
      </c>
      <c r="N3373" s="56">
        <f>INDEX(Rate_Chart!$A$1:$AK$127,MATCH(Data!J3373,Rate_Chart!$A$1:$A$127,0),MATCH(Data!K3373,Rate_Chart!$A$1:$AK$1,0))</f>
        <v>53.732250000000001</v>
      </c>
      <c r="O3373" s="57">
        <f t="shared" si="653"/>
        <v>1020.91275</v>
      </c>
      <c r="P3373" s="58">
        <f t="shared" si="654"/>
        <v>434.49258760107813</v>
      </c>
      <c r="Q3373" s="58">
        <f t="shared" si="655"/>
        <v>289.66172506738542</v>
      </c>
      <c r="R3373" s="66">
        <f t="shared" si="656"/>
        <v>17.865973125</v>
      </c>
      <c r="S3373" s="64">
        <f t="shared" si="657"/>
        <v>71.25</v>
      </c>
      <c r="T3373" s="66">
        <f t="shared" si="658"/>
        <v>1110.0287231249999</v>
      </c>
      <c r="U3373" s="68">
        <f t="shared" si="659"/>
        <v>58.422564375</v>
      </c>
      <c r="V3373" s="68">
        <f t="shared" si="660"/>
        <v>472.41965801886789</v>
      </c>
      <c r="W3373" s="68">
        <f t="shared" si="661"/>
        <v>314.94643867924526</v>
      </c>
    </row>
    <row r="3374" spans="1:23" x14ac:dyDescent="0.25">
      <c r="A3374" s="1" t="s">
        <v>924</v>
      </c>
      <c r="B3374" s="1" t="s">
        <v>394</v>
      </c>
      <c r="C3374" s="1" t="s">
        <v>589</v>
      </c>
      <c r="D3374" s="1" t="s">
        <v>592</v>
      </c>
      <c r="E3374" s="1" t="s">
        <v>367</v>
      </c>
      <c r="F3374" s="62" t="str">
        <f t="shared" si="650"/>
        <v>64528</v>
      </c>
      <c r="G3374" s="255">
        <v>10620026</v>
      </c>
      <c r="H3374" s="1" t="s">
        <v>386</v>
      </c>
      <c r="I3374" s="61">
        <v>25</v>
      </c>
      <c r="J3374" s="61">
        <v>4</v>
      </c>
      <c r="K3374" s="61">
        <v>8.1999999999999993</v>
      </c>
      <c r="L3374" s="69">
        <f t="shared" si="651"/>
        <v>1</v>
      </c>
      <c r="M3374" s="69">
        <f t="shared" si="652"/>
        <v>2.0499999999999998</v>
      </c>
      <c r="N3374" s="56">
        <f>INDEX(Rate_Chart!$A$1:$AK$127,MATCH(Data!J3374,Rate_Chart!$A$1:$A$127,0),MATCH(Data!K3374,Rate_Chart!$A$1:$AK$1,0))</f>
        <v>39.477139800000003</v>
      </c>
      <c r="O3374" s="57">
        <f t="shared" si="653"/>
        <v>986.92849500000011</v>
      </c>
      <c r="P3374" s="58">
        <f t="shared" si="654"/>
        <v>417.0120401408451</v>
      </c>
      <c r="Q3374" s="58">
        <f t="shared" si="655"/>
        <v>278.00802676056338</v>
      </c>
      <c r="R3374" s="66">
        <f t="shared" si="656"/>
        <v>17.271248662500003</v>
      </c>
      <c r="S3374" s="64">
        <f t="shared" si="657"/>
        <v>93.75</v>
      </c>
      <c r="T3374" s="66">
        <f t="shared" si="658"/>
        <v>1097.9497436625002</v>
      </c>
      <c r="U3374" s="68">
        <f t="shared" si="659"/>
        <v>43.917989746500005</v>
      </c>
      <c r="V3374" s="68">
        <f t="shared" si="660"/>
        <v>463.92242689964797</v>
      </c>
      <c r="W3374" s="68">
        <f t="shared" si="661"/>
        <v>309.28161793309863</v>
      </c>
    </row>
    <row r="3375" spans="1:23" x14ac:dyDescent="0.25">
      <c r="A3375" s="1" t="s">
        <v>924</v>
      </c>
      <c r="B3375" s="1" t="s">
        <v>395</v>
      </c>
      <c r="C3375" s="1" t="s">
        <v>589</v>
      </c>
      <c r="D3375" s="1" t="s">
        <v>592</v>
      </c>
      <c r="E3375" s="1" t="s">
        <v>367</v>
      </c>
      <c r="F3375" s="62" t="str">
        <f t="shared" si="650"/>
        <v>64528</v>
      </c>
      <c r="G3375" s="255">
        <v>10620026</v>
      </c>
      <c r="H3375" s="1" t="s">
        <v>385</v>
      </c>
      <c r="I3375" s="61">
        <v>16</v>
      </c>
      <c r="J3375" s="61">
        <v>7.5</v>
      </c>
      <c r="K3375" s="61">
        <v>8.8000000000000007</v>
      </c>
      <c r="L3375" s="69">
        <f t="shared" si="651"/>
        <v>1.2</v>
      </c>
      <c r="M3375" s="69">
        <f t="shared" si="652"/>
        <v>1.4080000000000001</v>
      </c>
      <c r="N3375" s="56">
        <f>INDEX(Rate_Chart!$A$1:$AK$127,MATCH(Data!J3375,Rate_Chart!$A$1:$A$127,0),MATCH(Data!K3375,Rate_Chart!$A$1:$AK$1,0))</f>
        <v>61.998750000000001</v>
      </c>
      <c r="O3375" s="57">
        <f t="shared" si="653"/>
        <v>991.98</v>
      </c>
      <c r="P3375" s="58">
        <f t="shared" si="654"/>
        <v>463.83104738154617</v>
      </c>
      <c r="Q3375" s="58">
        <f t="shared" si="655"/>
        <v>309.22069825436409</v>
      </c>
      <c r="R3375" s="66">
        <f t="shared" si="656"/>
        <v>17.359650000000002</v>
      </c>
      <c r="S3375" s="64">
        <f t="shared" si="657"/>
        <v>60</v>
      </c>
      <c r="T3375" s="66">
        <f t="shared" si="658"/>
        <v>1069.3396500000001</v>
      </c>
      <c r="U3375" s="68">
        <f t="shared" si="659"/>
        <v>66.833728125000007</v>
      </c>
      <c r="V3375" s="68">
        <f t="shared" si="660"/>
        <v>500.00295355361607</v>
      </c>
      <c r="W3375" s="68">
        <f t="shared" si="661"/>
        <v>333.3353023690774</v>
      </c>
    </row>
    <row r="3376" spans="1:23" x14ac:dyDescent="0.25">
      <c r="A3376" s="1" t="s">
        <v>924</v>
      </c>
      <c r="B3376" s="1" t="s">
        <v>395</v>
      </c>
      <c r="C3376" s="1" t="s">
        <v>589</v>
      </c>
      <c r="D3376" s="1" t="s">
        <v>592</v>
      </c>
      <c r="E3376" s="1" t="s">
        <v>367</v>
      </c>
      <c r="F3376" s="62" t="str">
        <f t="shared" si="650"/>
        <v>64528</v>
      </c>
      <c r="G3376" s="255">
        <v>10620026</v>
      </c>
      <c r="H3376" s="1" t="s">
        <v>386</v>
      </c>
      <c r="I3376" s="61">
        <v>30</v>
      </c>
      <c r="J3376" s="61">
        <v>3.5</v>
      </c>
      <c r="K3376" s="61">
        <v>8.1</v>
      </c>
      <c r="L3376" s="69">
        <f t="shared" si="651"/>
        <v>1.05</v>
      </c>
      <c r="M3376" s="69">
        <f t="shared" si="652"/>
        <v>2.4300000000000002</v>
      </c>
      <c r="N3376" s="56">
        <f>INDEX(Rate_Chart!$A$1:$AK$127,MATCH(Data!J3376,Rate_Chart!$A$1:$A$127,0),MATCH(Data!K3376,Rate_Chart!$A$1:$AK$1,0))</f>
        <v>37.114125900000005</v>
      </c>
      <c r="O3376" s="57">
        <f t="shared" si="653"/>
        <v>1113.4237770000002</v>
      </c>
      <c r="P3376" s="58">
        <f t="shared" si="654"/>
        <v>417.01265056179784</v>
      </c>
      <c r="Q3376" s="58">
        <f t="shared" si="655"/>
        <v>278.00843370786521</v>
      </c>
      <c r="R3376" s="66">
        <f t="shared" si="656"/>
        <v>19.484916097500005</v>
      </c>
      <c r="S3376" s="64">
        <f t="shared" si="657"/>
        <v>112.5</v>
      </c>
      <c r="T3376" s="66">
        <f t="shared" si="658"/>
        <v>1245.4086930975002</v>
      </c>
      <c r="U3376" s="68">
        <f t="shared" si="659"/>
        <v>41.513623103250005</v>
      </c>
      <c r="V3376" s="68">
        <f t="shared" si="660"/>
        <v>466.44520340730344</v>
      </c>
      <c r="W3376" s="68">
        <f t="shared" si="661"/>
        <v>310.96346893820231</v>
      </c>
    </row>
    <row r="3377" spans="1:23" x14ac:dyDescent="0.25">
      <c r="A3377" s="1" t="s">
        <v>921</v>
      </c>
      <c r="B3377" s="1" t="s">
        <v>394</v>
      </c>
      <c r="C3377" s="1" t="s">
        <v>589</v>
      </c>
      <c r="D3377" s="1" t="s">
        <v>865</v>
      </c>
      <c r="E3377" s="1" t="s">
        <v>368</v>
      </c>
      <c r="F3377" s="62" t="str">
        <f t="shared" si="650"/>
        <v>64532</v>
      </c>
      <c r="G3377" s="255">
        <v>10620063</v>
      </c>
      <c r="H3377" s="1" t="s">
        <v>386</v>
      </c>
      <c r="I3377" s="61">
        <v>28</v>
      </c>
      <c r="J3377" s="61">
        <v>3.9</v>
      </c>
      <c r="K3377" s="61">
        <v>8</v>
      </c>
      <c r="L3377" s="69">
        <f t="shared" si="651"/>
        <v>1.0920000000000001</v>
      </c>
      <c r="M3377" s="69">
        <f t="shared" si="652"/>
        <v>2.2400000000000002</v>
      </c>
      <c r="N3377" s="56">
        <f>INDEX(Rate_Chart!$A$1:$AK$127,MATCH(Data!J3377,Rate_Chart!$A$1:$A$127,0),MATCH(Data!K3377,Rate_Chart!$A$1:$AK$1,0))</f>
        <v>38.504112000000006</v>
      </c>
      <c r="O3377" s="57">
        <f t="shared" si="653"/>
        <v>1078.1151360000001</v>
      </c>
      <c r="P3377" s="58">
        <f t="shared" si="654"/>
        <v>417.0120433212997</v>
      </c>
      <c r="Q3377" s="58">
        <f t="shared" si="655"/>
        <v>278.00802888086645</v>
      </c>
      <c r="R3377" s="66">
        <f t="shared" si="656"/>
        <v>18.867014880000003</v>
      </c>
      <c r="S3377" s="64">
        <f t="shared" si="657"/>
        <v>105</v>
      </c>
      <c r="T3377" s="66">
        <f t="shared" si="658"/>
        <v>1201.9821508800001</v>
      </c>
      <c r="U3377" s="68">
        <f t="shared" si="659"/>
        <v>42.927933960000004</v>
      </c>
      <c r="V3377" s="68">
        <f t="shared" si="660"/>
        <v>464.92347249097475</v>
      </c>
      <c r="W3377" s="68">
        <f t="shared" si="661"/>
        <v>309.94898166064985</v>
      </c>
    </row>
    <row r="3378" spans="1:23" x14ac:dyDescent="0.25">
      <c r="A3378" s="1" t="s">
        <v>921</v>
      </c>
      <c r="B3378" s="1" t="s">
        <v>395</v>
      </c>
      <c r="C3378" s="1" t="s">
        <v>589</v>
      </c>
      <c r="D3378" s="1" t="s">
        <v>865</v>
      </c>
      <c r="E3378" s="1" t="s">
        <v>368</v>
      </c>
      <c r="F3378" s="62" t="str">
        <f t="shared" si="650"/>
        <v>64532</v>
      </c>
      <c r="G3378" s="255">
        <v>10620063</v>
      </c>
      <c r="H3378" s="1" t="s">
        <v>386</v>
      </c>
      <c r="I3378" s="61">
        <v>25</v>
      </c>
      <c r="J3378" s="61">
        <v>3</v>
      </c>
      <c r="K3378" s="61">
        <v>8</v>
      </c>
      <c r="L3378" s="69">
        <f t="shared" si="651"/>
        <v>0.75</v>
      </c>
      <c r="M3378" s="69">
        <f t="shared" si="652"/>
        <v>2</v>
      </c>
      <c r="N3378" s="56">
        <f>INDEX(Rate_Chart!$A$1:$AK$127,MATCH(Data!J3378,Rate_Chart!$A$1:$A$127,0),MATCH(Data!K3378,Rate_Chart!$A$1:$AK$1,0))</f>
        <v>34.751112000000006</v>
      </c>
      <c r="O3378" s="57">
        <f t="shared" si="653"/>
        <v>868.77780000000018</v>
      </c>
      <c r="P3378" s="58">
        <f t="shared" si="654"/>
        <v>417.01334400000002</v>
      </c>
      <c r="Q3378" s="58">
        <f t="shared" si="655"/>
        <v>278.00889599999999</v>
      </c>
      <c r="R3378" s="66">
        <f t="shared" si="656"/>
        <v>15.203611500000004</v>
      </c>
      <c r="S3378" s="64">
        <f t="shared" si="657"/>
        <v>93.75</v>
      </c>
      <c r="T3378" s="66">
        <f t="shared" si="658"/>
        <v>977.73141150000015</v>
      </c>
      <c r="U3378" s="68">
        <f t="shared" si="659"/>
        <v>39.109256460000005</v>
      </c>
      <c r="V3378" s="68">
        <f t="shared" si="660"/>
        <v>469.31107752000003</v>
      </c>
      <c r="W3378" s="68">
        <f t="shared" si="661"/>
        <v>312.87405168000004</v>
      </c>
    </row>
    <row r="3379" spans="1:23" x14ac:dyDescent="0.25">
      <c r="A3379" s="1" t="s">
        <v>902</v>
      </c>
      <c r="B3379" s="1" t="s">
        <v>394</v>
      </c>
      <c r="C3379" s="1" t="s">
        <v>589</v>
      </c>
      <c r="D3379" s="1" t="s">
        <v>865</v>
      </c>
      <c r="E3379" s="1" t="s">
        <v>368</v>
      </c>
      <c r="F3379" s="62" t="str">
        <f t="shared" si="650"/>
        <v>64532</v>
      </c>
      <c r="G3379" s="255">
        <v>10620063</v>
      </c>
      <c r="H3379" s="1" t="s">
        <v>385</v>
      </c>
      <c r="I3379" s="61">
        <v>12</v>
      </c>
      <c r="J3379" s="61">
        <v>5.8</v>
      </c>
      <c r="K3379" s="61">
        <v>8.8000000000000007</v>
      </c>
      <c r="L3379" s="69">
        <f t="shared" si="651"/>
        <v>0.69599999999999995</v>
      </c>
      <c r="M3379" s="69">
        <f t="shared" si="652"/>
        <v>1.056</v>
      </c>
      <c r="N3379" s="56">
        <f>INDEX(Rate_Chart!$A$1:$AK$127,MATCH(Data!J3379,Rate_Chart!$A$1:$A$127,0),MATCH(Data!K3379,Rate_Chart!$A$1:$AK$1,0))</f>
        <v>47.945700000000002</v>
      </c>
      <c r="O3379" s="57">
        <f t="shared" si="653"/>
        <v>575.34840000000008</v>
      </c>
      <c r="P3379" s="58">
        <f t="shared" si="654"/>
        <v>410.96314285714288</v>
      </c>
      <c r="Q3379" s="58">
        <f t="shared" si="655"/>
        <v>273.97542857142861</v>
      </c>
      <c r="R3379" s="66">
        <f t="shared" si="656"/>
        <v>10.068597000000002</v>
      </c>
      <c r="S3379" s="64">
        <f t="shared" si="657"/>
        <v>45</v>
      </c>
      <c r="T3379" s="66">
        <f t="shared" si="658"/>
        <v>630.41699700000004</v>
      </c>
      <c r="U3379" s="68">
        <f t="shared" si="659"/>
        <v>52.534749750000003</v>
      </c>
      <c r="V3379" s="68">
        <f t="shared" si="660"/>
        <v>450.29785500000003</v>
      </c>
      <c r="W3379" s="68">
        <f t="shared" si="661"/>
        <v>300.19857000000002</v>
      </c>
    </row>
    <row r="3380" spans="1:23" x14ac:dyDescent="0.25">
      <c r="A3380" s="1" t="s">
        <v>902</v>
      </c>
      <c r="B3380" s="1" t="s">
        <v>394</v>
      </c>
      <c r="C3380" s="1" t="s">
        <v>589</v>
      </c>
      <c r="D3380" s="1" t="s">
        <v>865</v>
      </c>
      <c r="E3380" s="1" t="s">
        <v>368</v>
      </c>
      <c r="F3380" s="62" t="str">
        <f t="shared" si="650"/>
        <v>64532</v>
      </c>
      <c r="G3380" s="255">
        <v>10620063</v>
      </c>
      <c r="H3380" s="1" t="s">
        <v>386</v>
      </c>
      <c r="I3380" s="61">
        <v>16</v>
      </c>
      <c r="J3380" s="61">
        <v>3.5</v>
      </c>
      <c r="K3380" s="61">
        <v>8</v>
      </c>
      <c r="L3380" s="69">
        <f t="shared" si="651"/>
        <v>0.56000000000000005</v>
      </c>
      <c r="M3380" s="69">
        <f t="shared" si="652"/>
        <v>1.28</v>
      </c>
      <c r="N3380" s="56">
        <f>INDEX(Rate_Chart!$A$1:$AK$127,MATCH(Data!J3380,Rate_Chart!$A$1:$A$127,0),MATCH(Data!K3380,Rate_Chart!$A$1:$AK$1,0))</f>
        <v>36.836112000000007</v>
      </c>
      <c r="O3380" s="57">
        <f t="shared" si="653"/>
        <v>589.37779200000011</v>
      </c>
      <c r="P3380" s="58">
        <f t="shared" si="654"/>
        <v>417.01258867924531</v>
      </c>
      <c r="Q3380" s="58">
        <f t="shared" si="655"/>
        <v>278.00839245283021</v>
      </c>
      <c r="R3380" s="66">
        <f t="shared" si="656"/>
        <v>10.314111360000004</v>
      </c>
      <c r="S3380" s="64">
        <f t="shared" si="657"/>
        <v>60</v>
      </c>
      <c r="T3380" s="66">
        <f t="shared" si="658"/>
        <v>659.69190336000008</v>
      </c>
      <c r="U3380" s="68">
        <f t="shared" si="659"/>
        <v>41.230743960000005</v>
      </c>
      <c r="V3380" s="68">
        <f t="shared" si="660"/>
        <v>466.76313916981132</v>
      </c>
      <c r="W3380" s="68">
        <f t="shared" si="661"/>
        <v>311.17542611320755</v>
      </c>
    </row>
    <row r="3381" spans="1:23" x14ac:dyDescent="0.25">
      <c r="A3381" s="1" t="s">
        <v>902</v>
      </c>
      <c r="B3381" s="1" t="s">
        <v>395</v>
      </c>
      <c r="C3381" s="1" t="s">
        <v>589</v>
      </c>
      <c r="D3381" s="1" t="s">
        <v>865</v>
      </c>
      <c r="E3381" s="1" t="s">
        <v>368</v>
      </c>
      <c r="F3381" s="62" t="str">
        <f t="shared" si="650"/>
        <v>64532</v>
      </c>
      <c r="G3381" s="255">
        <v>10620063</v>
      </c>
      <c r="H3381" s="1" t="s">
        <v>386</v>
      </c>
      <c r="I3381" s="61">
        <v>19</v>
      </c>
      <c r="J3381" s="61">
        <v>3.4</v>
      </c>
      <c r="K3381" s="61">
        <v>8.1</v>
      </c>
      <c r="L3381" s="69">
        <f t="shared" si="651"/>
        <v>0.64599999999999991</v>
      </c>
      <c r="M3381" s="69">
        <f t="shared" si="652"/>
        <v>1.5390000000000001</v>
      </c>
      <c r="N3381" s="56">
        <f>INDEX(Rate_Chart!$A$1:$AK$127,MATCH(Data!J3381,Rate_Chart!$A$1:$A$127,0),MATCH(Data!K3381,Rate_Chart!$A$1:$AK$1,0))</f>
        <v>36.697125900000003</v>
      </c>
      <c r="O3381" s="57">
        <f t="shared" si="653"/>
        <v>697.24539210000012</v>
      </c>
      <c r="P3381" s="58">
        <f t="shared" si="654"/>
        <v>417.01279431818188</v>
      </c>
      <c r="Q3381" s="58">
        <f t="shared" si="655"/>
        <v>278.00852954545456</v>
      </c>
      <c r="R3381" s="66">
        <f t="shared" si="656"/>
        <v>12.201794361750004</v>
      </c>
      <c r="S3381" s="64">
        <f t="shared" si="657"/>
        <v>71.25</v>
      </c>
      <c r="T3381" s="66">
        <f t="shared" si="658"/>
        <v>780.69718646175011</v>
      </c>
      <c r="U3381" s="68">
        <f t="shared" si="659"/>
        <v>41.089325603250003</v>
      </c>
      <c r="V3381" s="68">
        <f t="shared" si="660"/>
        <v>466.92415458238645</v>
      </c>
      <c r="W3381" s="68">
        <f t="shared" si="661"/>
        <v>311.28276972159097</v>
      </c>
    </row>
    <row r="3382" spans="1:23" x14ac:dyDescent="0.25">
      <c r="A3382" s="1" t="s">
        <v>903</v>
      </c>
      <c r="B3382" s="1" t="s">
        <v>394</v>
      </c>
      <c r="C3382" s="1" t="s">
        <v>589</v>
      </c>
      <c r="D3382" s="1" t="s">
        <v>865</v>
      </c>
      <c r="E3382" s="1" t="s">
        <v>368</v>
      </c>
      <c r="F3382" s="62" t="str">
        <f t="shared" si="650"/>
        <v>64532</v>
      </c>
      <c r="G3382" s="255">
        <v>10620063</v>
      </c>
      <c r="H3382" s="1" t="s">
        <v>385</v>
      </c>
      <c r="I3382" s="61">
        <v>12</v>
      </c>
      <c r="J3382" s="61">
        <v>5.8</v>
      </c>
      <c r="K3382" s="61">
        <v>8.8000000000000007</v>
      </c>
      <c r="L3382" s="69">
        <f t="shared" si="651"/>
        <v>0.69599999999999995</v>
      </c>
      <c r="M3382" s="69">
        <f t="shared" si="652"/>
        <v>1.056</v>
      </c>
      <c r="N3382" s="56">
        <f>INDEX(Rate_Chart!$A$1:$AK$127,MATCH(Data!J3382,Rate_Chart!$A$1:$A$127,0),MATCH(Data!K3382,Rate_Chart!$A$1:$AK$1,0))</f>
        <v>47.945700000000002</v>
      </c>
      <c r="O3382" s="57">
        <f t="shared" si="653"/>
        <v>575.34840000000008</v>
      </c>
      <c r="P3382" s="58">
        <f t="shared" si="654"/>
        <v>410.96314285714288</v>
      </c>
      <c r="Q3382" s="58">
        <f t="shared" si="655"/>
        <v>273.97542857142861</v>
      </c>
      <c r="R3382" s="66">
        <f t="shared" si="656"/>
        <v>10.068597000000002</v>
      </c>
      <c r="S3382" s="64">
        <f t="shared" si="657"/>
        <v>45</v>
      </c>
      <c r="T3382" s="66">
        <f t="shared" si="658"/>
        <v>630.41699700000004</v>
      </c>
      <c r="U3382" s="68">
        <f t="shared" si="659"/>
        <v>52.534749750000003</v>
      </c>
      <c r="V3382" s="68">
        <f t="shared" si="660"/>
        <v>450.29785500000003</v>
      </c>
      <c r="W3382" s="68">
        <f t="shared" si="661"/>
        <v>300.19857000000002</v>
      </c>
    </row>
    <row r="3383" spans="1:23" x14ac:dyDescent="0.25">
      <c r="A3383" s="1" t="s">
        <v>903</v>
      </c>
      <c r="B3383" s="1" t="s">
        <v>394</v>
      </c>
      <c r="C3383" s="1" t="s">
        <v>589</v>
      </c>
      <c r="D3383" s="1" t="s">
        <v>865</v>
      </c>
      <c r="E3383" s="1" t="s">
        <v>368</v>
      </c>
      <c r="F3383" s="62" t="str">
        <f t="shared" si="650"/>
        <v>64532</v>
      </c>
      <c r="G3383" s="255">
        <v>10620063</v>
      </c>
      <c r="H3383" s="1" t="s">
        <v>386</v>
      </c>
      <c r="I3383" s="61">
        <v>15</v>
      </c>
      <c r="J3383" s="61">
        <v>3</v>
      </c>
      <c r="K3383" s="61">
        <v>8</v>
      </c>
      <c r="L3383" s="69">
        <f t="shared" si="651"/>
        <v>0.45</v>
      </c>
      <c r="M3383" s="69">
        <f t="shared" si="652"/>
        <v>1.2</v>
      </c>
      <c r="N3383" s="56">
        <f>INDEX(Rate_Chart!$A$1:$AK$127,MATCH(Data!J3383,Rate_Chart!$A$1:$A$127,0),MATCH(Data!K3383,Rate_Chart!$A$1:$AK$1,0))</f>
        <v>34.751112000000006</v>
      </c>
      <c r="O3383" s="57">
        <f t="shared" si="653"/>
        <v>521.26668000000006</v>
      </c>
      <c r="P3383" s="58">
        <f t="shared" si="654"/>
        <v>417.01334400000002</v>
      </c>
      <c r="Q3383" s="58">
        <f t="shared" si="655"/>
        <v>278.00889599999999</v>
      </c>
      <c r="R3383" s="66">
        <f t="shared" si="656"/>
        <v>9.1221669000000016</v>
      </c>
      <c r="S3383" s="64">
        <f t="shared" si="657"/>
        <v>56.25</v>
      </c>
      <c r="T3383" s="66">
        <f t="shared" si="658"/>
        <v>586.63884690000009</v>
      </c>
      <c r="U3383" s="68">
        <f t="shared" si="659"/>
        <v>39.109256460000005</v>
      </c>
      <c r="V3383" s="68">
        <f t="shared" si="660"/>
        <v>469.31107752000003</v>
      </c>
      <c r="W3383" s="68">
        <f t="shared" si="661"/>
        <v>312.87405168000004</v>
      </c>
    </row>
    <row r="3384" spans="1:23" x14ac:dyDescent="0.25">
      <c r="A3384" s="1" t="s">
        <v>903</v>
      </c>
      <c r="B3384" s="1" t="s">
        <v>395</v>
      </c>
      <c r="C3384" s="1" t="s">
        <v>589</v>
      </c>
      <c r="D3384" s="1" t="s">
        <v>865</v>
      </c>
      <c r="E3384" s="1" t="s">
        <v>368</v>
      </c>
      <c r="F3384" s="62" t="str">
        <f t="shared" si="650"/>
        <v>64532</v>
      </c>
      <c r="G3384" s="255">
        <v>10620063</v>
      </c>
      <c r="H3384" s="1" t="s">
        <v>386</v>
      </c>
      <c r="I3384" s="61">
        <v>20</v>
      </c>
      <c r="J3384" s="61">
        <v>3.1</v>
      </c>
      <c r="K3384" s="61">
        <v>8</v>
      </c>
      <c r="L3384" s="69">
        <f t="shared" si="651"/>
        <v>0.62</v>
      </c>
      <c r="M3384" s="69">
        <f t="shared" si="652"/>
        <v>1.6</v>
      </c>
      <c r="N3384" s="56">
        <f>INDEX(Rate_Chart!$A$1:$AK$127,MATCH(Data!J3384,Rate_Chart!$A$1:$A$127,0),MATCH(Data!K3384,Rate_Chart!$A$1:$AK$1,0))</f>
        <v>35.168112000000008</v>
      </c>
      <c r="O3384" s="57">
        <f t="shared" si="653"/>
        <v>703.36224000000016</v>
      </c>
      <c r="P3384" s="58">
        <f t="shared" si="654"/>
        <v>417.01318577075102</v>
      </c>
      <c r="Q3384" s="58">
        <f t="shared" si="655"/>
        <v>278.00879051383401</v>
      </c>
      <c r="R3384" s="66">
        <f t="shared" si="656"/>
        <v>12.308839200000003</v>
      </c>
      <c r="S3384" s="64">
        <f t="shared" si="657"/>
        <v>75</v>
      </c>
      <c r="T3384" s="66">
        <f t="shared" si="658"/>
        <v>790.67107920000012</v>
      </c>
      <c r="U3384" s="68">
        <f t="shared" si="659"/>
        <v>39.533553960000006</v>
      </c>
      <c r="V3384" s="68">
        <f t="shared" si="660"/>
        <v>468.77731968379447</v>
      </c>
      <c r="W3384" s="68">
        <f t="shared" si="661"/>
        <v>312.51821312252963</v>
      </c>
    </row>
    <row r="3385" spans="1:23" x14ac:dyDescent="0.25">
      <c r="A3385" s="1" t="s">
        <v>904</v>
      </c>
      <c r="B3385" s="1" t="s">
        <v>394</v>
      </c>
      <c r="C3385" s="1" t="s">
        <v>589</v>
      </c>
      <c r="D3385" s="1" t="s">
        <v>865</v>
      </c>
      <c r="E3385" s="1" t="s">
        <v>368</v>
      </c>
      <c r="F3385" s="62" t="str">
        <f t="shared" si="650"/>
        <v>64532</v>
      </c>
      <c r="G3385" s="255">
        <v>10620063</v>
      </c>
      <c r="H3385" s="1" t="s">
        <v>385</v>
      </c>
      <c r="I3385" s="61">
        <v>13</v>
      </c>
      <c r="J3385" s="61">
        <v>5.6</v>
      </c>
      <c r="K3385" s="61">
        <v>8.4</v>
      </c>
      <c r="L3385" s="69">
        <f t="shared" si="651"/>
        <v>0.72799999999999998</v>
      </c>
      <c r="M3385" s="69">
        <f t="shared" si="652"/>
        <v>1.0920000000000001</v>
      </c>
      <c r="N3385" s="56">
        <f>INDEX(Rate_Chart!$A$1:$AK$127,MATCH(Data!J3385,Rate_Chart!$A$1:$A$127,0),MATCH(Data!K3385,Rate_Chart!$A$1:$AK$1,0))</f>
        <v>45.357199999999999</v>
      </c>
      <c r="O3385" s="57">
        <f t="shared" si="653"/>
        <v>589.64359999999999</v>
      </c>
      <c r="P3385" s="58">
        <f t="shared" si="654"/>
        <v>404.97500000000002</v>
      </c>
      <c r="Q3385" s="58">
        <f t="shared" si="655"/>
        <v>269.98333333333335</v>
      </c>
      <c r="R3385" s="66">
        <f t="shared" si="656"/>
        <v>10.318763000000001</v>
      </c>
      <c r="S3385" s="64">
        <f t="shared" si="657"/>
        <v>48.75</v>
      </c>
      <c r="T3385" s="66">
        <f t="shared" si="658"/>
        <v>648.71236299999998</v>
      </c>
      <c r="U3385" s="68">
        <f t="shared" si="659"/>
        <v>49.900950999999999</v>
      </c>
      <c r="V3385" s="68">
        <f t="shared" si="660"/>
        <v>445.54420535714291</v>
      </c>
      <c r="W3385" s="68">
        <f t="shared" si="661"/>
        <v>297.02947023809526</v>
      </c>
    </row>
    <row r="3386" spans="1:23" x14ac:dyDescent="0.25">
      <c r="A3386" s="1" t="s">
        <v>904</v>
      </c>
      <c r="B3386" s="1" t="s">
        <v>394</v>
      </c>
      <c r="C3386" s="1" t="s">
        <v>589</v>
      </c>
      <c r="D3386" s="1" t="s">
        <v>865</v>
      </c>
      <c r="E3386" s="1" t="s">
        <v>368</v>
      </c>
      <c r="F3386" s="62" t="str">
        <f t="shared" si="650"/>
        <v>64532</v>
      </c>
      <c r="G3386" s="255">
        <v>10620063</v>
      </c>
      <c r="H3386" s="1" t="s">
        <v>386</v>
      </c>
      <c r="I3386" s="61">
        <v>22</v>
      </c>
      <c r="J3386" s="61">
        <v>3</v>
      </c>
      <c r="K3386" s="61">
        <v>8</v>
      </c>
      <c r="L3386" s="69">
        <f t="shared" si="651"/>
        <v>0.66</v>
      </c>
      <c r="M3386" s="69">
        <f t="shared" si="652"/>
        <v>1.76</v>
      </c>
      <c r="N3386" s="56">
        <f>INDEX(Rate_Chart!$A$1:$AK$127,MATCH(Data!J3386,Rate_Chart!$A$1:$A$127,0),MATCH(Data!K3386,Rate_Chart!$A$1:$AK$1,0))</f>
        <v>34.751112000000006</v>
      </c>
      <c r="O3386" s="57">
        <f t="shared" si="653"/>
        <v>764.52446400000008</v>
      </c>
      <c r="P3386" s="58">
        <f t="shared" si="654"/>
        <v>417.01334400000002</v>
      </c>
      <c r="Q3386" s="58">
        <f t="shared" si="655"/>
        <v>278.00889599999999</v>
      </c>
      <c r="R3386" s="66">
        <f t="shared" si="656"/>
        <v>13.379178120000002</v>
      </c>
      <c r="S3386" s="64">
        <f t="shared" si="657"/>
        <v>82.5</v>
      </c>
      <c r="T3386" s="66">
        <f t="shared" si="658"/>
        <v>860.40364212000009</v>
      </c>
      <c r="U3386" s="68">
        <f t="shared" si="659"/>
        <v>39.109256460000005</v>
      </c>
      <c r="V3386" s="68">
        <f t="shared" si="660"/>
        <v>469.31107752000003</v>
      </c>
      <c r="W3386" s="68">
        <f t="shared" si="661"/>
        <v>312.87405168000004</v>
      </c>
    </row>
    <row r="3387" spans="1:23" x14ac:dyDescent="0.25">
      <c r="A3387" s="1" t="s">
        <v>904</v>
      </c>
      <c r="B3387" s="1" t="s">
        <v>395</v>
      </c>
      <c r="C3387" s="1" t="s">
        <v>589</v>
      </c>
      <c r="D3387" s="1" t="s">
        <v>865</v>
      </c>
      <c r="E3387" s="1" t="s">
        <v>368</v>
      </c>
      <c r="F3387" s="62" t="str">
        <f t="shared" si="650"/>
        <v>64532</v>
      </c>
      <c r="G3387" s="255">
        <v>10620063</v>
      </c>
      <c r="H3387" s="1" t="s">
        <v>386</v>
      </c>
      <c r="I3387" s="61">
        <v>21</v>
      </c>
      <c r="J3387" s="61">
        <v>3.2</v>
      </c>
      <c r="K3387" s="61">
        <v>8.1</v>
      </c>
      <c r="L3387" s="69">
        <f t="shared" si="651"/>
        <v>0.67200000000000004</v>
      </c>
      <c r="M3387" s="69">
        <f t="shared" si="652"/>
        <v>1.7009999999999998</v>
      </c>
      <c r="N3387" s="56">
        <f>INDEX(Rate_Chart!$A$1:$AK$127,MATCH(Data!J3387,Rate_Chart!$A$1:$A$127,0),MATCH(Data!K3387,Rate_Chart!$A$1:$AK$1,0))</f>
        <v>35.8631259</v>
      </c>
      <c r="O3387" s="57">
        <f t="shared" si="653"/>
        <v>753.1256439</v>
      </c>
      <c r="P3387" s="58">
        <f t="shared" si="654"/>
        <v>417.01309186046512</v>
      </c>
      <c r="Q3387" s="58">
        <f t="shared" si="655"/>
        <v>278.00872790697673</v>
      </c>
      <c r="R3387" s="66">
        <f t="shared" si="656"/>
        <v>13.179698768250001</v>
      </c>
      <c r="S3387" s="64">
        <f t="shared" si="657"/>
        <v>78.75</v>
      </c>
      <c r="T3387" s="66">
        <f t="shared" si="658"/>
        <v>845.05534266824998</v>
      </c>
      <c r="U3387" s="68">
        <f t="shared" si="659"/>
        <v>40.24073060325</v>
      </c>
      <c r="V3387" s="68">
        <f t="shared" si="660"/>
        <v>467.91547213081401</v>
      </c>
      <c r="W3387" s="68">
        <f t="shared" si="661"/>
        <v>311.94364808720934</v>
      </c>
    </row>
    <row r="3388" spans="1:23" x14ac:dyDescent="0.25">
      <c r="A3388" s="1" t="s">
        <v>905</v>
      </c>
      <c r="B3388" s="1" t="s">
        <v>394</v>
      </c>
      <c r="C3388" s="1" t="s">
        <v>589</v>
      </c>
      <c r="D3388" s="1" t="s">
        <v>865</v>
      </c>
      <c r="E3388" s="1" t="s">
        <v>368</v>
      </c>
      <c r="F3388" s="62" t="str">
        <f t="shared" si="650"/>
        <v>64532</v>
      </c>
      <c r="G3388" s="255">
        <v>10620063</v>
      </c>
      <c r="H3388" s="1" t="s">
        <v>385</v>
      </c>
      <c r="I3388" s="61">
        <v>13</v>
      </c>
      <c r="J3388" s="61">
        <v>6</v>
      </c>
      <c r="K3388" s="61">
        <v>8.8000000000000007</v>
      </c>
      <c r="L3388" s="69">
        <f t="shared" si="651"/>
        <v>0.78</v>
      </c>
      <c r="M3388" s="69">
        <f t="shared" si="652"/>
        <v>1.1440000000000001</v>
      </c>
      <c r="N3388" s="56">
        <f>INDEX(Rate_Chart!$A$1:$AK$127,MATCH(Data!J3388,Rate_Chart!$A$1:$A$127,0),MATCH(Data!K3388,Rate_Chart!$A$1:$AK$1,0))</f>
        <v>49.599000000000004</v>
      </c>
      <c r="O3388" s="57">
        <f t="shared" si="653"/>
        <v>644.78700000000003</v>
      </c>
      <c r="P3388" s="58">
        <f t="shared" si="654"/>
        <v>417.96910112359552</v>
      </c>
      <c r="Q3388" s="58">
        <f t="shared" si="655"/>
        <v>278.64606741573033</v>
      </c>
      <c r="R3388" s="66">
        <f t="shared" si="656"/>
        <v>11.283772500000001</v>
      </c>
      <c r="S3388" s="64">
        <f t="shared" si="657"/>
        <v>48.75</v>
      </c>
      <c r="T3388" s="66">
        <f t="shared" si="658"/>
        <v>704.82077249999998</v>
      </c>
      <c r="U3388" s="68">
        <f t="shared" si="659"/>
        <v>54.2169825</v>
      </c>
      <c r="V3388" s="68">
        <f t="shared" si="660"/>
        <v>456.88468398876404</v>
      </c>
      <c r="W3388" s="68">
        <f t="shared" si="661"/>
        <v>304.58978932584267</v>
      </c>
    </row>
    <row r="3389" spans="1:23" x14ac:dyDescent="0.25">
      <c r="A3389" s="1" t="s">
        <v>905</v>
      </c>
      <c r="B3389" s="1" t="s">
        <v>394</v>
      </c>
      <c r="C3389" s="1" t="s">
        <v>589</v>
      </c>
      <c r="D3389" s="1" t="s">
        <v>865</v>
      </c>
      <c r="E3389" s="1" t="s">
        <v>368</v>
      </c>
      <c r="F3389" s="62" t="str">
        <f t="shared" si="650"/>
        <v>64532</v>
      </c>
      <c r="G3389" s="255">
        <v>10620063</v>
      </c>
      <c r="H3389" s="1" t="s">
        <v>386</v>
      </c>
      <c r="I3389" s="61">
        <v>19</v>
      </c>
      <c r="J3389" s="61">
        <v>3</v>
      </c>
      <c r="K3389" s="61">
        <v>8</v>
      </c>
      <c r="L3389" s="69">
        <f t="shared" si="651"/>
        <v>0.56999999999999995</v>
      </c>
      <c r="M3389" s="69">
        <f t="shared" si="652"/>
        <v>1.52</v>
      </c>
      <c r="N3389" s="56">
        <f>INDEX(Rate_Chart!$A$1:$AK$127,MATCH(Data!J3389,Rate_Chart!$A$1:$A$127,0),MATCH(Data!K3389,Rate_Chart!$A$1:$AK$1,0))</f>
        <v>34.751112000000006</v>
      </c>
      <c r="O3389" s="57">
        <f t="shared" si="653"/>
        <v>660.27112800000009</v>
      </c>
      <c r="P3389" s="58">
        <f t="shared" si="654"/>
        <v>417.01334400000002</v>
      </c>
      <c r="Q3389" s="58">
        <f t="shared" si="655"/>
        <v>278.00889599999999</v>
      </c>
      <c r="R3389" s="66">
        <f t="shared" si="656"/>
        <v>11.554744740000002</v>
      </c>
      <c r="S3389" s="64">
        <f t="shared" si="657"/>
        <v>71.25</v>
      </c>
      <c r="T3389" s="66">
        <f t="shared" si="658"/>
        <v>743.07587274000014</v>
      </c>
      <c r="U3389" s="68">
        <f t="shared" si="659"/>
        <v>39.109256460000005</v>
      </c>
      <c r="V3389" s="68">
        <f t="shared" si="660"/>
        <v>469.31107752000003</v>
      </c>
      <c r="W3389" s="68">
        <f t="shared" si="661"/>
        <v>312.87405168000004</v>
      </c>
    </row>
    <row r="3390" spans="1:23" x14ac:dyDescent="0.25">
      <c r="A3390" s="1" t="s">
        <v>905</v>
      </c>
      <c r="B3390" s="1" t="s">
        <v>395</v>
      </c>
      <c r="C3390" s="1" t="s">
        <v>589</v>
      </c>
      <c r="D3390" s="1" t="s">
        <v>865</v>
      </c>
      <c r="E3390" s="1" t="s">
        <v>368</v>
      </c>
      <c r="F3390" s="62" t="str">
        <f t="shared" si="650"/>
        <v>64532</v>
      </c>
      <c r="G3390" s="255">
        <v>10620063</v>
      </c>
      <c r="H3390" s="1" t="s">
        <v>386</v>
      </c>
      <c r="I3390" s="61">
        <v>22</v>
      </c>
      <c r="J3390" s="61">
        <v>3</v>
      </c>
      <c r="K3390" s="61">
        <v>8</v>
      </c>
      <c r="L3390" s="69">
        <f t="shared" si="651"/>
        <v>0.66</v>
      </c>
      <c r="M3390" s="69">
        <f t="shared" si="652"/>
        <v>1.76</v>
      </c>
      <c r="N3390" s="56">
        <f>INDEX(Rate_Chart!$A$1:$AK$127,MATCH(Data!J3390,Rate_Chart!$A$1:$A$127,0),MATCH(Data!K3390,Rate_Chart!$A$1:$AK$1,0))</f>
        <v>34.751112000000006</v>
      </c>
      <c r="O3390" s="57">
        <f t="shared" si="653"/>
        <v>764.52446400000008</v>
      </c>
      <c r="P3390" s="58">
        <f t="shared" si="654"/>
        <v>417.01334400000002</v>
      </c>
      <c r="Q3390" s="58">
        <f t="shared" si="655"/>
        <v>278.00889599999999</v>
      </c>
      <c r="R3390" s="66">
        <f t="shared" si="656"/>
        <v>13.379178120000002</v>
      </c>
      <c r="S3390" s="64">
        <f t="shared" si="657"/>
        <v>82.5</v>
      </c>
      <c r="T3390" s="66">
        <f t="shared" si="658"/>
        <v>860.40364212000009</v>
      </c>
      <c r="U3390" s="68">
        <f t="shared" si="659"/>
        <v>39.109256460000005</v>
      </c>
      <c r="V3390" s="68">
        <f t="shared" si="660"/>
        <v>469.31107752000003</v>
      </c>
      <c r="W3390" s="68">
        <f t="shared" si="661"/>
        <v>312.87405168000004</v>
      </c>
    </row>
    <row r="3391" spans="1:23" x14ac:dyDescent="0.25">
      <c r="A3391" s="1" t="s">
        <v>906</v>
      </c>
      <c r="B3391" s="1" t="s">
        <v>394</v>
      </c>
      <c r="C3391" s="1" t="s">
        <v>589</v>
      </c>
      <c r="D3391" s="1" t="s">
        <v>865</v>
      </c>
      <c r="E3391" s="1" t="s">
        <v>368</v>
      </c>
      <c r="F3391" s="62" t="str">
        <f t="shared" si="650"/>
        <v>64532</v>
      </c>
      <c r="G3391" s="255">
        <v>10620063</v>
      </c>
      <c r="H3391" s="1" t="s">
        <v>385</v>
      </c>
      <c r="I3391" s="61">
        <v>14</v>
      </c>
      <c r="J3391" s="61">
        <v>5.6</v>
      </c>
      <c r="K3391" s="61">
        <v>8.4</v>
      </c>
      <c r="L3391" s="69">
        <f t="shared" si="651"/>
        <v>0.78399999999999992</v>
      </c>
      <c r="M3391" s="69">
        <f t="shared" si="652"/>
        <v>1.1760000000000002</v>
      </c>
      <c r="N3391" s="56">
        <f>INDEX(Rate_Chart!$A$1:$AK$127,MATCH(Data!J3391,Rate_Chart!$A$1:$A$127,0),MATCH(Data!K3391,Rate_Chart!$A$1:$AK$1,0))</f>
        <v>45.357199999999999</v>
      </c>
      <c r="O3391" s="57">
        <f t="shared" si="653"/>
        <v>635.00080000000003</v>
      </c>
      <c r="P3391" s="58">
        <f t="shared" si="654"/>
        <v>404.97500000000002</v>
      </c>
      <c r="Q3391" s="58">
        <f t="shared" si="655"/>
        <v>269.98333333333335</v>
      </c>
      <c r="R3391" s="66">
        <f t="shared" si="656"/>
        <v>11.112514000000001</v>
      </c>
      <c r="S3391" s="64">
        <f t="shared" si="657"/>
        <v>52.5</v>
      </c>
      <c r="T3391" s="66">
        <f t="shared" si="658"/>
        <v>698.61331400000006</v>
      </c>
      <c r="U3391" s="68">
        <f t="shared" si="659"/>
        <v>49.900951000000006</v>
      </c>
      <c r="V3391" s="68">
        <f t="shared" si="660"/>
        <v>445.54420535714297</v>
      </c>
      <c r="W3391" s="68">
        <f t="shared" si="661"/>
        <v>297.02947023809531</v>
      </c>
    </row>
    <row r="3392" spans="1:23" x14ac:dyDescent="0.25">
      <c r="A3392" s="1" t="s">
        <v>906</v>
      </c>
      <c r="B3392" s="1" t="s">
        <v>394</v>
      </c>
      <c r="C3392" s="1" t="s">
        <v>589</v>
      </c>
      <c r="D3392" s="1" t="s">
        <v>865</v>
      </c>
      <c r="E3392" s="1" t="s">
        <v>368</v>
      </c>
      <c r="F3392" s="62" t="str">
        <f t="shared" si="650"/>
        <v>64532</v>
      </c>
      <c r="G3392" s="255">
        <v>10620063</v>
      </c>
      <c r="H3392" s="1" t="s">
        <v>386</v>
      </c>
      <c r="I3392" s="61">
        <v>21</v>
      </c>
      <c r="J3392" s="61">
        <v>3</v>
      </c>
      <c r="K3392" s="61">
        <v>8</v>
      </c>
      <c r="L3392" s="69">
        <f t="shared" si="651"/>
        <v>0.63</v>
      </c>
      <c r="M3392" s="69">
        <f t="shared" si="652"/>
        <v>1.68</v>
      </c>
      <c r="N3392" s="56">
        <f>INDEX(Rate_Chart!$A$1:$AK$127,MATCH(Data!J3392,Rate_Chart!$A$1:$A$127,0),MATCH(Data!K3392,Rate_Chart!$A$1:$AK$1,0))</f>
        <v>34.751112000000006</v>
      </c>
      <c r="O3392" s="57">
        <f t="shared" si="653"/>
        <v>729.77335200000016</v>
      </c>
      <c r="P3392" s="58">
        <f t="shared" si="654"/>
        <v>417.01334400000002</v>
      </c>
      <c r="Q3392" s="58">
        <f t="shared" si="655"/>
        <v>278.00889599999999</v>
      </c>
      <c r="R3392" s="66">
        <f t="shared" si="656"/>
        <v>12.771033660000004</v>
      </c>
      <c r="S3392" s="64">
        <f t="shared" si="657"/>
        <v>78.75</v>
      </c>
      <c r="T3392" s="66">
        <f t="shared" si="658"/>
        <v>821.29438566000022</v>
      </c>
      <c r="U3392" s="68">
        <f t="shared" si="659"/>
        <v>39.109256460000012</v>
      </c>
      <c r="V3392" s="68">
        <f t="shared" si="660"/>
        <v>469.31107752000008</v>
      </c>
      <c r="W3392" s="68">
        <f t="shared" si="661"/>
        <v>312.87405168000004</v>
      </c>
    </row>
    <row r="3393" spans="1:23" x14ac:dyDescent="0.25">
      <c r="A3393" s="1" t="s">
        <v>906</v>
      </c>
      <c r="B3393" s="1" t="s">
        <v>395</v>
      </c>
      <c r="C3393" s="1" t="s">
        <v>589</v>
      </c>
      <c r="D3393" s="1" t="s">
        <v>865</v>
      </c>
      <c r="E3393" s="1" t="s">
        <v>368</v>
      </c>
      <c r="F3393" s="62" t="str">
        <f t="shared" si="650"/>
        <v>64532</v>
      </c>
      <c r="G3393" s="255">
        <v>10620063</v>
      </c>
      <c r="H3393" s="1" t="s">
        <v>386</v>
      </c>
      <c r="I3393" s="61">
        <v>25</v>
      </c>
      <c r="J3393" s="61">
        <v>3</v>
      </c>
      <c r="K3393" s="61">
        <v>8</v>
      </c>
      <c r="L3393" s="69">
        <f t="shared" si="651"/>
        <v>0.75</v>
      </c>
      <c r="M3393" s="69">
        <f t="shared" si="652"/>
        <v>2</v>
      </c>
      <c r="N3393" s="56">
        <f>INDEX(Rate_Chart!$A$1:$AK$127,MATCH(Data!J3393,Rate_Chart!$A$1:$A$127,0),MATCH(Data!K3393,Rate_Chart!$A$1:$AK$1,0))</f>
        <v>34.751112000000006</v>
      </c>
      <c r="O3393" s="57">
        <f t="shared" si="653"/>
        <v>868.77780000000018</v>
      </c>
      <c r="P3393" s="58">
        <f t="shared" si="654"/>
        <v>417.01334400000002</v>
      </c>
      <c r="Q3393" s="58">
        <f t="shared" si="655"/>
        <v>278.00889599999999</v>
      </c>
      <c r="R3393" s="66">
        <f t="shared" si="656"/>
        <v>15.203611500000004</v>
      </c>
      <c r="S3393" s="64">
        <f t="shared" si="657"/>
        <v>93.75</v>
      </c>
      <c r="T3393" s="66">
        <f t="shared" si="658"/>
        <v>977.73141150000015</v>
      </c>
      <c r="U3393" s="68">
        <f t="shared" si="659"/>
        <v>39.109256460000005</v>
      </c>
      <c r="V3393" s="68">
        <f t="shared" si="660"/>
        <v>469.31107752000003</v>
      </c>
      <c r="W3393" s="68">
        <f t="shared" si="661"/>
        <v>312.87405168000004</v>
      </c>
    </row>
    <row r="3394" spans="1:23" x14ac:dyDescent="0.25">
      <c r="A3394" s="1" t="s">
        <v>907</v>
      </c>
      <c r="B3394" s="1" t="s">
        <v>394</v>
      </c>
      <c r="C3394" s="1" t="s">
        <v>589</v>
      </c>
      <c r="D3394" s="1" t="s">
        <v>865</v>
      </c>
      <c r="E3394" s="1" t="s">
        <v>368</v>
      </c>
      <c r="F3394" s="62" t="str">
        <f t="shared" si="650"/>
        <v>64532</v>
      </c>
      <c r="G3394" s="255">
        <v>10620063</v>
      </c>
      <c r="H3394" s="1" t="s">
        <v>385</v>
      </c>
      <c r="I3394" s="61">
        <v>14</v>
      </c>
      <c r="J3394" s="61">
        <v>5.6</v>
      </c>
      <c r="K3394" s="61">
        <v>8.6</v>
      </c>
      <c r="L3394" s="69">
        <f t="shared" si="651"/>
        <v>0.78399999999999992</v>
      </c>
      <c r="M3394" s="69">
        <f t="shared" si="652"/>
        <v>1.204</v>
      </c>
      <c r="N3394" s="56">
        <f>INDEX(Rate_Chart!$A$1:$AK$127,MATCH(Data!J3394,Rate_Chart!$A$1:$A$127,0),MATCH(Data!K3394,Rate_Chart!$A$1:$AK$1,0))</f>
        <v>45.824799999999996</v>
      </c>
      <c r="O3394" s="57">
        <f t="shared" si="653"/>
        <v>641.54719999999998</v>
      </c>
      <c r="P3394" s="58">
        <f t="shared" si="654"/>
        <v>404.33647058823533</v>
      </c>
      <c r="Q3394" s="58">
        <f t="shared" si="655"/>
        <v>269.55764705882353</v>
      </c>
      <c r="R3394" s="66">
        <f t="shared" si="656"/>
        <v>11.227076</v>
      </c>
      <c r="S3394" s="64">
        <f t="shared" si="657"/>
        <v>52.5</v>
      </c>
      <c r="T3394" s="66">
        <f t="shared" si="658"/>
        <v>705.27427599999999</v>
      </c>
      <c r="U3394" s="68">
        <f t="shared" si="659"/>
        <v>50.376733999999999</v>
      </c>
      <c r="V3394" s="68">
        <f t="shared" si="660"/>
        <v>444.50059411764715</v>
      </c>
      <c r="W3394" s="68">
        <f t="shared" si="661"/>
        <v>296.33372941176475</v>
      </c>
    </row>
    <row r="3395" spans="1:23" x14ac:dyDescent="0.25">
      <c r="A3395" s="1" t="s">
        <v>907</v>
      </c>
      <c r="B3395" s="1" t="s">
        <v>394</v>
      </c>
      <c r="C3395" s="1" t="s">
        <v>589</v>
      </c>
      <c r="D3395" s="1" t="s">
        <v>865</v>
      </c>
      <c r="E3395" s="1" t="s">
        <v>368</v>
      </c>
      <c r="F3395" s="62" t="str">
        <f t="shared" si="650"/>
        <v>64532</v>
      </c>
      <c r="G3395" s="255">
        <v>10620063</v>
      </c>
      <c r="H3395" s="1" t="s">
        <v>386</v>
      </c>
      <c r="I3395" s="61">
        <v>22</v>
      </c>
      <c r="J3395" s="61">
        <v>3</v>
      </c>
      <c r="K3395" s="61">
        <v>8</v>
      </c>
      <c r="L3395" s="69">
        <f t="shared" si="651"/>
        <v>0.66</v>
      </c>
      <c r="M3395" s="69">
        <f t="shared" si="652"/>
        <v>1.76</v>
      </c>
      <c r="N3395" s="56">
        <f>INDEX(Rate_Chart!$A$1:$AK$127,MATCH(Data!J3395,Rate_Chart!$A$1:$A$127,0),MATCH(Data!K3395,Rate_Chart!$A$1:$AK$1,0))</f>
        <v>34.751112000000006</v>
      </c>
      <c r="O3395" s="57">
        <f t="shared" si="653"/>
        <v>764.52446400000008</v>
      </c>
      <c r="P3395" s="58">
        <f t="shared" si="654"/>
        <v>417.01334400000002</v>
      </c>
      <c r="Q3395" s="58">
        <f t="shared" si="655"/>
        <v>278.00889599999999</v>
      </c>
      <c r="R3395" s="66">
        <f t="shared" si="656"/>
        <v>13.379178120000002</v>
      </c>
      <c r="S3395" s="64">
        <f t="shared" si="657"/>
        <v>82.5</v>
      </c>
      <c r="T3395" s="66">
        <f t="shared" si="658"/>
        <v>860.40364212000009</v>
      </c>
      <c r="U3395" s="68">
        <f t="shared" si="659"/>
        <v>39.109256460000005</v>
      </c>
      <c r="V3395" s="68">
        <f t="shared" si="660"/>
        <v>469.31107752000003</v>
      </c>
      <c r="W3395" s="68">
        <f t="shared" si="661"/>
        <v>312.87405168000004</v>
      </c>
    </row>
    <row r="3396" spans="1:23" x14ac:dyDescent="0.25">
      <c r="A3396" s="1" t="s">
        <v>907</v>
      </c>
      <c r="B3396" s="1" t="s">
        <v>395</v>
      </c>
      <c r="C3396" s="1" t="s">
        <v>589</v>
      </c>
      <c r="D3396" s="1" t="s">
        <v>865</v>
      </c>
      <c r="E3396" s="1" t="s">
        <v>368</v>
      </c>
      <c r="F3396" s="62" t="str">
        <f t="shared" si="650"/>
        <v>64532</v>
      </c>
      <c r="G3396" s="255">
        <v>10620063</v>
      </c>
      <c r="H3396" s="1" t="s">
        <v>386</v>
      </c>
      <c r="I3396" s="61">
        <v>27</v>
      </c>
      <c r="J3396" s="61">
        <v>3.1</v>
      </c>
      <c r="K3396" s="61">
        <v>8.1</v>
      </c>
      <c r="L3396" s="69">
        <f t="shared" si="651"/>
        <v>0.83700000000000008</v>
      </c>
      <c r="M3396" s="69">
        <f t="shared" si="652"/>
        <v>2.1869999999999998</v>
      </c>
      <c r="N3396" s="56">
        <f>INDEX(Rate_Chart!$A$1:$AK$127,MATCH(Data!J3396,Rate_Chart!$A$1:$A$127,0),MATCH(Data!K3396,Rate_Chart!$A$1:$AK$1,0))</f>
        <v>35.446125899999998</v>
      </c>
      <c r="O3396" s="57">
        <f t="shared" si="653"/>
        <v>957.04539929999999</v>
      </c>
      <c r="P3396" s="58">
        <f t="shared" si="654"/>
        <v>417.01324588235298</v>
      </c>
      <c r="Q3396" s="58">
        <f t="shared" si="655"/>
        <v>278.0088305882353</v>
      </c>
      <c r="R3396" s="66">
        <f t="shared" si="656"/>
        <v>16.748294487750002</v>
      </c>
      <c r="S3396" s="64">
        <f t="shared" si="657"/>
        <v>101.25</v>
      </c>
      <c r="T3396" s="66">
        <f t="shared" si="658"/>
        <v>1075.04369378775</v>
      </c>
      <c r="U3396" s="68">
        <f t="shared" si="659"/>
        <v>39.816433103249999</v>
      </c>
      <c r="V3396" s="68">
        <f t="shared" si="660"/>
        <v>468.42862474411766</v>
      </c>
      <c r="W3396" s="68">
        <f t="shared" si="661"/>
        <v>312.28574982941177</v>
      </c>
    </row>
    <row r="3397" spans="1:23" x14ac:dyDescent="0.25">
      <c r="A3397" s="1" t="s">
        <v>908</v>
      </c>
      <c r="B3397" s="1" t="s">
        <v>394</v>
      </c>
      <c r="C3397" s="1" t="s">
        <v>589</v>
      </c>
      <c r="D3397" s="1" t="s">
        <v>865</v>
      </c>
      <c r="E3397" s="1" t="s">
        <v>368</v>
      </c>
      <c r="F3397" s="62" t="str">
        <f t="shared" ref="F3397:F3460" si="662">MID(E3397,2,5)</f>
        <v>64532</v>
      </c>
      <c r="G3397" s="255">
        <v>10620063</v>
      </c>
      <c r="H3397" s="1" t="s">
        <v>385</v>
      </c>
      <c r="I3397" s="61">
        <v>13</v>
      </c>
      <c r="J3397" s="61">
        <v>5.8</v>
      </c>
      <c r="K3397" s="61">
        <v>8.6</v>
      </c>
      <c r="L3397" s="69">
        <f t="shared" si="651"/>
        <v>0.75399999999999989</v>
      </c>
      <c r="M3397" s="69">
        <f t="shared" si="652"/>
        <v>1.1179999999999999</v>
      </c>
      <c r="N3397" s="56">
        <f>INDEX(Rate_Chart!$A$1:$AK$127,MATCH(Data!J3397,Rate_Chart!$A$1:$A$127,0),MATCH(Data!K3397,Rate_Chart!$A$1:$AK$1,0))</f>
        <v>47.461399999999998</v>
      </c>
      <c r="O3397" s="57">
        <f t="shared" si="653"/>
        <v>616.9982</v>
      </c>
      <c r="P3397" s="58">
        <f t="shared" si="654"/>
        <v>411.51502890173413</v>
      </c>
      <c r="Q3397" s="58">
        <f t="shared" si="655"/>
        <v>274.34335260115608</v>
      </c>
      <c r="R3397" s="66">
        <f t="shared" si="656"/>
        <v>10.797468500000001</v>
      </c>
      <c r="S3397" s="64">
        <f t="shared" si="657"/>
        <v>48.75</v>
      </c>
      <c r="T3397" s="66">
        <f t="shared" si="658"/>
        <v>676.54566850000003</v>
      </c>
      <c r="U3397" s="68">
        <f t="shared" si="659"/>
        <v>52.041974500000002</v>
      </c>
      <c r="V3397" s="68">
        <f t="shared" si="660"/>
        <v>451.23099277456657</v>
      </c>
      <c r="W3397" s="68">
        <f t="shared" si="661"/>
        <v>300.82066184971103</v>
      </c>
    </row>
    <row r="3398" spans="1:23" x14ac:dyDescent="0.25">
      <c r="A3398" s="1" t="s">
        <v>908</v>
      </c>
      <c r="B3398" s="1" t="s">
        <v>394</v>
      </c>
      <c r="C3398" s="1" t="s">
        <v>589</v>
      </c>
      <c r="D3398" s="1" t="s">
        <v>865</v>
      </c>
      <c r="E3398" s="1" t="s">
        <v>368</v>
      </c>
      <c r="F3398" s="62" t="str">
        <f t="shared" si="662"/>
        <v>64532</v>
      </c>
      <c r="G3398" s="255">
        <v>10620063</v>
      </c>
      <c r="H3398" s="1" t="s">
        <v>386</v>
      </c>
      <c r="I3398" s="61">
        <v>15</v>
      </c>
      <c r="J3398" s="61">
        <v>3.1</v>
      </c>
      <c r="K3398" s="61">
        <v>8.1</v>
      </c>
      <c r="L3398" s="69">
        <f t="shared" si="651"/>
        <v>0.46500000000000002</v>
      </c>
      <c r="M3398" s="69">
        <f t="shared" si="652"/>
        <v>1.2150000000000001</v>
      </c>
      <c r="N3398" s="56">
        <f>INDEX(Rate_Chart!$A$1:$AK$127,MATCH(Data!J3398,Rate_Chart!$A$1:$A$127,0),MATCH(Data!K3398,Rate_Chart!$A$1:$AK$1,0))</f>
        <v>35.446125899999998</v>
      </c>
      <c r="O3398" s="57">
        <f t="shared" si="653"/>
        <v>531.6918885</v>
      </c>
      <c r="P3398" s="58">
        <f t="shared" si="654"/>
        <v>417.01324588235298</v>
      </c>
      <c r="Q3398" s="58">
        <f t="shared" si="655"/>
        <v>278.0088305882353</v>
      </c>
      <c r="R3398" s="66">
        <f t="shared" si="656"/>
        <v>9.3046080487500014</v>
      </c>
      <c r="S3398" s="64">
        <f t="shared" si="657"/>
        <v>56.25</v>
      </c>
      <c r="T3398" s="66">
        <f t="shared" si="658"/>
        <v>597.24649654874997</v>
      </c>
      <c r="U3398" s="68">
        <f t="shared" si="659"/>
        <v>39.816433103249999</v>
      </c>
      <c r="V3398" s="68">
        <f t="shared" si="660"/>
        <v>468.42862474411766</v>
      </c>
      <c r="W3398" s="68">
        <f t="shared" si="661"/>
        <v>312.28574982941177</v>
      </c>
    </row>
    <row r="3399" spans="1:23" x14ac:dyDescent="0.25">
      <c r="A3399" s="1" t="s">
        <v>908</v>
      </c>
      <c r="B3399" s="1" t="s">
        <v>395</v>
      </c>
      <c r="C3399" s="1" t="s">
        <v>589</v>
      </c>
      <c r="D3399" s="1" t="s">
        <v>865</v>
      </c>
      <c r="E3399" s="1" t="s">
        <v>368</v>
      </c>
      <c r="F3399" s="62" t="str">
        <f t="shared" si="662"/>
        <v>64532</v>
      </c>
      <c r="G3399" s="255">
        <v>10620063</v>
      </c>
      <c r="H3399" s="1" t="s">
        <v>386</v>
      </c>
      <c r="I3399" s="61">
        <v>18</v>
      </c>
      <c r="J3399" s="61">
        <v>3.3</v>
      </c>
      <c r="K3399" s="61">
        <v>8.1</v>
      </c>
      <c r="L3399" s="69">
        <f t="shared" si="651"/>
        <v>0.59399999999999997</v>
      </c>
      <c r="M3399" s="69">
        <f t="shared" si="652"/>
        <v>1.4579999999999997</v>
      </c>
      <c r="N3399" s="56">
        <f>INDEX(Rate_Chart!$A$1:$AK$127,MATCH(Data!J3399,Rate_Chart!$A$1:$A$127,0),MATCH(Data!K3399,Rate_Chart!$A$1:$AK$1,0))</f>
        <v>36.280125900000002</v>
      </c>
      <c r="O3399" s="57">
        <f t="shared" si="653"/>
        <v>653.04226620000009</v>
      </c>
      <c r="P3399" s="58">
        <f t="shared" si="654"/>
        <v>417.0129413793104</v>
      </c>
      <c r="Q3399" s="58">
        <f t="shared" si="655"/>
        <v>278.00862758620696</v>
      </c>
      <c r="R3399" s="66">
        <f t="shared" si="656"/>
        <v>11.428239658500003</v>
      </c>
      <c r="S3399" s="64">
        <f t="shared" si="657"/>
        <v>67.5</v>
      </c>
      <c r="T3399" s="66">
        <f t="shared" si="658"/>
        <v>731.97050585850013</v>
      </c>
      <c r="U3399" s="68">
        <f t="shared" si="659"/>
        <v>40.665028103250009</v>
      </c>
      <c r="V3399" s="68">
        <f t="shared" si="660"/>
        <v>467.41411612931046</v>
      </c>
      <c r="W3399" s="68">
        <f t="shared" si="661"/>
        <v>311.60941075287366</v>
      </c>
    </row>
    <row r="3400" spans="1:23" x14ac:dyDescent="0.25">
      <c r="A3400" s="1" t="s">
        <v>909</v>
      </c>
      <c r="B3400" s="1" t="s">
        <v>394</v>
      </c>
      <c r="C3400" s="1" t="s">
        <v>589</v>
      </c>
      <c r="D3400" s="1" t="s">
        <v>865</v>
      </c>
      <c r="E3400" s="1" t="s">
        <v>368</v>
      </c>
      <c r="F3400" s="62" t="str">
        <f t="shared" si="662"/>
        <v>64532</v>
      </c>
      <c r="G3400" s="255">
        <v>10620063</v>
      </c>
      <c r="H3400" s="1" t="s">
        <v>385</v>
      </c>
      <c r="I3400" s="61">
        <v>13</v>
      </c>
      <c r="J3400" s="61">
        <v>5.7</v>
      </c>
      <c r="K3400" s="61">
        <v>8.8000000000000007</v>
      </c>
      <c r="L3400" s="69">
        <f t="shared" si="651"/>
        <v>0.7410000000000001</v>
      </c>
      <c r="M3400" s="69">
        <f t="shared" si="652"/>
        <v>1.1440000000000001</v>
      </c>
      <c r="N3400" s="56">
        <f>INDEX(Rate_Chart!$A$1:$AK$127,MATCH(Data!J3400,Rate_Chart!$A$1:$A$127,0),MATCH(Data!K3400,Rate_Chart!$A$1:$AK$1,0))</f>
        <v>47.119050000000001</v>
      </c>
      <c r="O3400" s="57">
        <f t="shared" si="653"/>
        <v>612.54764999999998</v>
      </c>
      <c r="P3400" s="58">
        <f t="shared" si="654"/>
        <v>407.3693083573487</v>
      </c>
      <c r="Q3400" s="58">
        <f t="shared" si="655"/>
        <v>271.57953890489915</v>
      </c>
      <c r="R3400" s="66">
        <f t="shared" si="656"/>
        <v>10.719583875000001</v>
      </c>
      <c r="S3400" s="64">
        <f t="shared" si="657"/>
        <v>48.75</v>
      </c>
      <c r="T3400" s="66">
        <f t="shared" si="658"/>
        <v>672.01723387499999</v>
      </c>
      <c r="U3400" s="68">
        <f t="shared" si="659"/>
        <v>51.693633374999997</v>
      </c>
      <c r="V3400" s="68">
        <f t="shared" si="660"/>
        <v>446.91902053314118</v>
      </c>
      <c r="W3400" s="68">
        <f t="shared" si="661"/>
        <v>297.94601368876079</v>
      </c>
    </row>
    <row r="3401" spans="1:23" x14ac:dyDescent="0.25">
      <c r="A3401" s="1" t="s">
        <v>909</v>
      </c>
      <c r="B3401" s="1" t="s">
        <v>394</v>
      </c>
      <c r="C3401" s="1" t="s">
        <v>589</v>
      </c>
      <c r="D3401" s="1" t="s">
        <v>865</v>
      </c>
      <c r="E3401" s="1" t="s">
        <v>368</v>
      </c>
      <c r="F3401" s="62" t="str">
        <f t="shared" si="662"/>
        <v>64532</v>
      </c>
      <c r="G3401" s="255">
        <v>10620063</v>
      </c>
      <c r="H3401" s="1" t="s">
        <v>386</v>
      </c>
      <c r="I3401" s="61">
        <v>25</v>
      </c>
      <c r="J3401" s="61">
        <v>3</v>
      </c>
      <c r="K3401" s="61">
        <v>8</v>
      </c>
      <c r="L3401" s="69">
        <f t="shared" si="651"/>
        <v>0.75</v>
      </c>
      <c r="M3401" s="69">
        <f t="shared" si="652"/>
        <v>2</v>
      </c>
      <c r="N3401" s="56">
        <f>INDEX(Rate_Chart!$A$1:$AK$127,MATCH(Data!J3401,Rate_Chart!$A$1:$A$127,0),MATCH(Data!K3401,Rate_Chart!$A$1:$AK$1,0))</f>
        <v>34.751112000000006</v>
      </c>
      <c r="O3401" s="57">
        <f t="shared" si="653"/>
        <v>868.77780000000018</v>
      </c>
      <c r="P3401" s="58">
        <f t="shared" si="654"/>
        <v>417.01334400000002</v>
      </c>
      <c r="Q3401" s="58">
        <f t="shared" si="655"/>
        <v>278.00889599999999</v>
      </c>
      <c r="R3401" s="66">
        <f t="shared" si="656"/>
        <v>15.203611500000004</v>
      </c>
      <c r="S3401" s="64">
        <f t="shared" si="657"/>
        <v>93.75</v>
      </c>
      <c r="T3401" s="66">
        <f t="shared" si="658"/>
        <v>977.73141150000015</v>
      </c>
      <c r="U3401" s="68">
        <f t="shared" si="659"/>
        <v>39.109256460000005</v>
      </c>
      <c r="V3401" s="68">
        <f t="shared" si="660"/>
        <v>469.31107752000003</v>
      </c>
      <c r="W3401" s="68">
        <f t="shared" si="661"/>
        <v>312.87405168000004</v>
      </c>
    </row>
    <row r="3402" spans="1:23" x14ac:dyDescent="0.25">
      <c r="A3402" s="1" t="s">
        <v>909</v>
      </c>
      <c r="B3402" s="1" t="s">
        <v>395</v>
      </c>
      <c r="C3402" s="1" t="s">
        <v>589</v>
      </c>
      <c r="D3402" s="1" t="s">
        <v>865</v>
      </c>
      <c r="E3402" s="1" t="s">
        <v>368</v>
      </c>
      <c r="F3402" s="62" t="str">
        <f t="shared" si="662"/>
        <v>64532</v>
      </c>
      <c r="G3402" s="255">
        <v>10620063</v>
      </c>
      <c r="H3402" s="1" t="s">
        <v>386</v>
      </c>
      <c r="I3402" s="61">
        <v>26</v>
      </c>
      <c r="J3402" s="61">
        <v>4</v>
      </c>
      <c r="K3402" s="61">
        <v>8.1</v>
      </c>
      <c r="L3402" s="69">
        <f t="shared" si="651"/>
        <v>1.04</v>
      </c>
      <c r="M3402" s="69">
        <f t="shared" si="652"/>
        <v>2.1059999999999999</v>
      </c>
      <c r="N3402" s="56">
        <f>INDEX(Rate_Chart!$A$1:$AK$127,MATCH(Data!J3402,Rate_Chart!$A$1:$A$127,0),MATCH(Data!K3402,Rate_Chart!$A$1:$AK$1,0))</f>
        <v>39.199125899999999</v>
      </c>
      <c r="O3402" s="57">
        <f t="shared" si="653"/>
        <v>1019.1772734</v>
      </c>
      <c r="P3402" s="58">
        <f t="shared" si="654"/>
        <v>417.01197765957443</v>
      </c>
      <c r="Q3402" s="58">
        <f t="shared" si="655"/>
        <v>278.00798510638293</v>
      </c>
      <c r="R3402" s="66">
        <f t="shared" si="656"/>
        <v>17.835602284500002</v>
      </c>
      <c r="S3402" s="64">
        <f t="shared" si="657"/>
        <v>97.5</v>
      </c>
      <c r="T3402" s="66">
        <f t="shared" si="658"/>
        <v>1134.5128756844999</v>
      </c>
      <c r="U3402" s="68">
        <f t="shared" si="659"/>
        <v>43.635110603249998</v>
      </c>
      <c r="V3402" s="68">
        <f t="shared" si="660"/>
        <v>464.20330428989359</v>
      </c>
      <c r="W3402" s="68">
        <f t="shared" si="661"/>
        <v>309.46886952659571</v>
      </c>
    </row>
    <row r="3403" spans="1:23" x14ac:dyDescent="0.25">
      <c r="A3403" s="1" t="s">
        <v>910</v>
      </c>
      <c r="B3403" s="1" t="s">
        <v>394</v>
      </c>
      <c r="C3403" s="1" t="s">
        <v>589</v>
      </c>
      <c r="D3403" s="1" t="s">
        <v>865</v>
      </c>
      <c r="E3403" s="1" t="s">
        <v>368</v>
      </c>
      <c r="F3403" s="62" t="str">
        <f t="shared" si="662"/>
        <v>64532</v>
      </c>
      <c r="G3403" s="255">
        <v>10620063</v>
      </c>
      <c r="H3403" s="1" t="s">
        <v>385</v>
      </c>
      <c r="I3403" s="61">
        <v>12</v>
      </c>
      <c r="J3403" s="61">
        <v>5.6</v>
      </c>
      <c r="K3403" s="61">
        <v>8.4</v>
      </c>
      <c r="L3403" s="69">
        <f t="shared" si="651"/>
        <v>0.67199999999999993</v>
      </c>
      <c r="M3403" s="69">
        <f t="shared" si="652"/>
        <v>1.008</v>
      </c>
      <c r="N3403" s="56">
        <f>INDEX(Rate_Chart!$A$1:$AK$127,MATCH(Data!J3403,Rate_Chart!$A$1:$A$127,0),MATCH(Data!K3403,Rate_Chart!$A$1:$AK$1,0))</f>
        <v>45.357199999999999</v>
      </c>
      <c r="O3403" s="57">
        <f t="shared" si="653"/>
        <v>544.28639999999996</v>
      </c>
      <c r="P3403" s="58">
        <f t="shared" si="654"/>
        <v>404.97500000000002</v>
      </c>
      <c r="Q3403" s="58">
        <f t="shared" si="655"/>
        <v>269.98333333333335</v>
      </c>
      <c r="R3403" s="66">
        <f t="shared" si="656"/>
        <v>9.5250120000000003</v>
      </c>
      <c r="S3403" s="64">
        <f t="shared" si="657"/>
        <v>45</v>
      </c>
      <c r="T3403" s="66">
        <f t="shared" si="658"/>
        <v>598.81141200000002</v>
      </c>
      <c r="U3403" s="68">
        <f t="shared" si="659"/>
        <v>49.900950999999999</v>
      </c>
      <c r="V3403" s="68">
        <f t="shared" si="660"/>
        <v>445.54420535714291</v>
      </c>
      <c r="W3403" s="68">
        <f t="shared" si="661"/>
        <v>297.02947023809526</v>
      </c>
    </row>
    <row r="3404" spans="1:23" x14ac:dyDescent="0.25">
      <c r="A3404" s="1" t="s">
        <v>910</v>
      </c>
      <c r="B3404" s="1" t="s">
        <v>394</v>
      </c>
      <c r="C3404" s="1" t="s">
        <v>589</v>
      </c>
      <c r="D3404" s="1" t="s">
        <v>865</v>
      </c>
      <c r="E3404" s="1" t="s">
        <v>368</v>
      </c>
      <c r="F3404" s="62" t="str">
        <f t="shared" si="662"/>
        <v>64532</v>
      </c>
      <c r="G3404" s="255">
        <v>10620063</v>
      </c>
      <c r="H3404" s="1" t="s">
        <v>386</v>
      </c>
      <c r="I3404" s="61">
        <v>25</v>
      </c>
      <c r="J3404" s="61">
        <v>3</v>
      </c>
      <c r="K3404" s="61">
        <v>8</v>
      </c>
      <c r="L3404" s="69">
        <f t="shared" si="651"/>
        <v>0.75</v>
      </c>
      <c r="M3404" s="69">
        <f t="shared" si="652"/>
        <v>2</v>
      </c>
      <c r="N3404" s="56">
        <f>INDEX(Rate_Chart!$A$1:$AK$127,MATCH(Data!J3404,Rate_Chart!$A$1:$A$127,0),MATCH(Data!K3404,Rate_Chart!$A$1:$AK$1,0))</f>
        <v>34.751112000000006</v>
      </c>
      <c r="O3404" s="57">
        <f t="shared" si="653"/>
        <v>868.77780000000018</v>
      </c>
      <c r="P3404" s="58">
        <f t="shared" si="654"/>
        <v>417.01334400000002</v>
      </c>
      <c r="Q3404" s="58">
        <f t="shared" si="655"/>
        <v>278.00889599999999</v>
      </c>
      <c r="R3404" s="66">
        <f t="shared" si="656"/>
        <v>15.203611500000004</v>
      </c>
      <c r="S3404" s="64">
        <f t="shared" si="657"/>
        <v>93.75</v>
      </c>
      <c r="T3404" s="66">
        <f t="shared" si="658"/>
        <v>977.73141150000015</v>
      </c>
      <c r="U3404" s="68">
        <f t="shared" si="659"/>
        <v>39.109256460000005</v>
      </c>
      <c r="V3404" s="68">
        <f t="shared" si="660"/>
        <v>469.31107752000003</v>
      </c>
      <c r="W3404" s="68">
        <f t="shared" si="661"/>
        <v>312.87405168000004</v>
      </c>
    </row>
    <row r="3405" spans="1:23" x14ac:dyDescent="0.25">
      <c r="A3405" s="1" t="s">
        <v>910</v>
      </c>
      <c r="B3405" s="1" t="s">
        <v>395</v>
      </c>
      <c r="C3405" s="1" t="s">
        <v>589</v>
      </c>
      <c r="D3405" s="1" t="s">
        <v>865</v>
      </c>
      <c r="E3405" s="1" t="s">
        <v>368</v>
      </c>
      <c r="F3405" s="62" t="str">
        <f t="shared" si="662"/>
        <v>64532</v>
      </c>
      <c r="G3405" s="255">
        <v>10620063</v>
      </c>
      <c r="H3405" s="1" t="s">
        <v>386</v>
      </c>
      <c r="I3405" s="61">
        <v>24</v>
      </c>
      <c r="J3405" s="61">
        <v>3.1</v>
      </c>
      <c r="K3405" s="61">
        <v>8.1</v>
      </c>
      <c r="L3405" s="69">
        <f t="shared" si="651"/>
        <v>0.74400000000000011</v>
      </c>
      <c r="M3405" s="69">
        <f t="shared" si="652"/>
        <v>1.9439999999999997</v>
      </c>
      <c r="N3405" s="56">
        <f>INDEX(Rate_Chart!$A$1:$AK$127,MATCH(Data!J3405,Rate_Chart!$A$1:$A$127,0),MATCH(Data!K3405,Rate_Chart!$A$1:$AK$1,0))</f>
        <v>35.446125899999998</v>
      </c>
      <c r="O3405" s="57">
        <f t="shared" si="653"/>
        <v>850.70702159999996</v>
      </c>
      <c r="P3405" s="58">
        <f t="shared" si="654"/>
        <v>417.01324588235298</v>
      </c>
      <c r="Q3405" s="58">
        <f t="shared" si="655"/>
        <v>278.0088305882353</v>
      </c>
      <c r="R3405" s="66">
        <f t="shared" si="656"/>
        <v>14.887372878000001</v>
      </c>
      <c r="S3405" s="64">
        <f t="shared" si="657"/>
        <v>90</v>
      </c>
      <c r="T3405" s="66">
        <f t="shared" si="658"/>
        <v>955.59439447799991</v>
      </c>
      <c r="U3405" s="68">
        <f t="shared" si="659"/>
        <v>39.816433103249999</v>
      </c>
      <c r="V3405" s="68">
        <f t="shared" si="660"/>
        <v>468.42862474411766</v>
      </c>
      <c r="W3405" s="68">
        <f t="shared" si="661"/>
        <v>312.28574982941177</v>
      </c>
    </row>
    <row r="3406" spans="1:23" x14ac:dyDescent="0.25">
      <c r="A3406" s="1" t="s">
        <v>911</v>
      </c>
      <c r="B3406" s="1" t="s">
        <v>394</v>
      </c>
      <c r="C3406" s="1" t="s">
        <v>589</v>
      </c>
      <c r="D3406" s="1" t="s">
        <v>865</v>
      </c>
      <c r="E3406" s="1" t="s">
        <v>368</v>
      </c>
      <c r="F3406" s="62" t="str">
        <f t="shared" si="662"/>
        <v>64532</v>
      </c>
      <c r="G3406" s="255">
        <v>10620063</v>
      </c>
      <c r="H3406" s="1" t="s">
        <v>385</v>
      </c>
      <c r="I3406" s="61">
        <v>10</v>
      </c>
      <c r="J3406" s="61">
        <v>5.7</v>
      </c>
      <c r="K3406" s="61">
        <v>8.6</v>
      </c>
      <c r="L3406" s="69">
        <f t="shared" si="651"/>
        <v>0.56999999999999995</v>
      </c>
      <c r="M3406" s="69">
        <f t="shared" si="652"/>
        <v>0.86</v>
      </c>
      <c r="N3406" s="56">
        <f>INDEX(Rate_Chart!$A$1:$AK$127,MATCH(Data!J3406,Rate_Chart!$A$1:$A$127,0),MATCH(Data!K3406,Rate_Chart!$A$1:$AK$1,0))</f>
        <v>46.643099999999997</v>
      </c>
      <c r="O3406" s="57">
        <f t="shared" si="653"/>
        <v>466.43099999999998</v>
      </c>
      <c r="P3406" s="58">
        <f t="shared" si="654"/>
        <v>407.95714285714286</v>
      </c>
      <c r="Q3406" s="58">
        <f t="shared" si="655"/>
        <v>271.97142857142859</v>
      </c>
      <c r="R3406" s="66">
        <f t="shared" si="656"/>
        <v>8.1625425000000007</v>
      </c>
      <c r="S3406" s="64">
        <f t="shared" si="657"/>
        <v>37.5</v>
      </c>
      <c r="T3406" s="66">
        <f t="shared" si="658"/>
        <v>512.09354250000001</v>
      </c>
      <c r="U3406" s="68">
        <f t="shared" si="659"/>
        <v>51.209354250000004</v>
      </c>
      <c r="V3406" s="68">
        <f t="shared" si="660"/>
        <v>447.89522667638488</v>
      </c>
      <c r="W3406" s="68">
        <f t="shared" si="661"/>
        <v>298.59681778425659</v>
      </c>
    </row>
    <row r="3407" spans="1:23" x14ac:dyDescent="0.25">
      <c r="A3407" s="1" t="s">
        <v>911</v>
      </c>
      <c r="B3407" s="1" t="s">
        <v>394</v>
      </c>
      <c r="C3407" s="1" t="s">
        <v>589</v>
      </c>
      <c r="D3407" s="1" t="s">
        <v>865</v>
      </c>
      <c r="E3407" s="1" t="s">
        <v>368</v>
      </c>
      <c r="F3407" s="62" t="str">
        <f t="shared" si="662"/>
        <v>64532</v>
      </c>
      <c r="G3407" s="255">
        <v>10620063</v>
      </c>
      <c r="H3407" s="1" t="s">
        <v>386</v>
      </c>
      <c r="I3407" s="61">
        <v>22</v>
      </c>
      <c r="J3407" s="61">
        <v>3</v>
      </c>
      <c r="K3407" s="61">
        <v>8</v>
      </c>
      <c r="L3407" s="69">
        <f t="shared" ref="L3407:L3470" si="663">J3407*I3407/100</f>
        <v>0.66</v>
      </c>
      <c r="M3407" s="69">
        <f t="shared" ref="M3407:M3470" si="664">K3407*I3407/100</f>
        <v>1.76</v>
      </c>
      <c r="N3407" s="56">
        <f>INDEX(Rate_Chart!$A$1:$AK$127,MATCH(Data!J3407,Rate_Chart!$A$1:$A$127,0),MATCH(Data!K3407,Rate_Chart!$A$1:$AK$1,0))</f>
        <v>34.751112000000006</v>
      </c>
      <c r="O3407" s="57">
        <f t="shared" ref="O3407:O3470" si="665">N3407*I3407</f>
        <v>764.52446400000008</v>
      </c>
      <c r="P3407" s="58">
        <f t="shared" ref="P3407:P3470" si="666">N3407/(J3407%+K3407%*2/3)</f>
        <v>417.01334400000002</v>
      </c>
      <c r="Q3407" s="58">
        <f t="shared" ref="Q3407:Q3470" si="667">P3407*2/3</f>
        <v>278.00889599999999</v>
      </c>
      <c r="R3407" s="66">
        <f t="shared" ref="R3407:R3470" si="668">O3407*1.75%</f>
        <v>13.379178120000002</v>
      </c>
      <c r="S3407" s="64">
        <f t="shared" ref="S3407:S3470" si="669">I3407*3.75</f>
        <v>82.5</v>
      </c>
      <c r="T3407" s="66">
        <f t="shared" ref="T3407:T3470" si="670">R3407+S3407+O3407</f>
        <v>860.40364212000009</v>
      </c>
      <c r="U3407" s="68">
        <f t="shared" ref="U3407:U3470" si="671">T3407/I3407</f>
        <v>39.109256460000005</v>
      </c>
      <c r="V3407" s="68">
        <f t="shared" ref="V3407:V3470" si="672">U3407/(J3407%+K3407%*2/3)</f>
        <v>469.31107752000003</v>
      </c>
      <c r="W3407" s="68">
        <f t="shared" ref="W3407:W3470" si="673">V3407*2/3</f>
        <v>312.87405168000004</v>
      </c>
    </row>
    <row r="3408" spans="1:23" x14ac:dyDescent="0.25">
      <c r="A3408" s="1" t="s">
        <v>911</v>
      </c>
      <c r="B3408" s="1" t="s">
        <v>395</v>
      </c>
      <c r="C3408" s="1" t="s">
        <v>589</v>
      </c>
      <c r="D3408" s="1" t="s">
        <v>865</v>
      </c>
      <c r="E3408" s="1" t="s">
        <v>368</v>
      </c>
      <c r="F3408" s="62" t="str">
        <f t="shared" si="662"/>
        <v>64532</v>
      </c>
      <c r="G3408" s="255">
        <v>10620063</v>
      </c>
      <c r="H3408" s="1" t="s">
        <v>386</v>
      </c>
      <c r="I3408" s="61">
        <v>21</v>
      </c>
      <c r="J3408" s="61">
        <v>3.2</v>
      </c>
      <c r="K3408" s="61">
        <v>8.1</v>
      </c>
      <c r="L3408" s="69">
        <f t="shared" si="663"/>
        <v>0.67200000000000004</v>
      </c>
      <c r="M3408" s="69">
        <f t="shared" si="664"/>
        <v>1.7009999999999998</v>
      </c>
      <c r="N3408" s="56">
        <f>INDEX(Rate_Chart!$A$1:$AK$127,MATCH(Data!J3408,Rate_Chart!$A$1:$A$127,0),MATCH(Data!K3408,Rate_Chart!$A$1:$AK$1,0))</f>
        <v>35.8631259</v>
      </c>
      <c r="O3408" s="57">
        <f t="shared" si="665"/>
        <v>753.1256439</v>
      </c>
      <c r="P3408" s="58">
        <f t="shared" si="666"/>
        <v>417.01309186046512</v>
      </c>
      <c r="Q3408" s="58">
        <f t="shared" si="667"/>
        <v>278.00872790697673</v>
      </c>
      <c r="R3408" s="66">
        <f t="shared" si="668"/>
        <v>13.179698768250001</v>
      </c>
      <c r="S3408" s="64">
        <f t="shared" si="669"/>
        <v>78.75</v>
      </c>
      <c r="T3408" s="66">
        <f t="shared" si="670"/>
        <v>845.05534266824998</v>
      </c>
      <c r="U3408" s="68">
        <f t="shared" si="671"/>
        <v>40.24073060325</v>
      </c>
      <c r="V3408" s="68">
        <f t="shared" si="672"/>
        <v>467.91547213081401</v>
      </c>
      <c r="W3408" s="68">
        <f t="shared" si="673"/>
        <v>311.94364808720934</v>
      </c>
    </row>
    <row r="3409" spans="1:23" x14ac:dyDescent="0.25">
      <c r="A3409" s="1" t="s">
        <v>912</v>
      </c>
      <c r="B3409" s="1" t="s">
        <v>394</v>
      </c>
      <c r="C3409" s="1" t="s">
        <v>589</v>
      </c>
      <c r="D3409" s="1" t="s">
        <v>865</v>
      </c>
      <c r="E3409" s="1" t="s">
        <v>368</v>
      </c>
      <c r="F3409" s="62" t="str">
        <f t="shared" si="662"/>
        <v>64532</v>
      </c>
      <c r="G3409" s="255">
        <v>10620063</v>
      </c>
      <c r="H3409" s="1" t="s">
        <v>385</v>
      </c>
      <c r="I3409" s="61">
        <v>13</v>
      </c>
      <c r="J3409" s="61">
        <v>5.8</v>
      </c>
      <c r="K3409" s="61">
        <v>8.8000000000000007</v>
      </c>
      <c r="L3409" s="69">
        <f t="shared" si="663"/>
        <v>0.75399999999999989</v>
      </c>
      <c r="M3409" s="69">
        <f t="shared" si="664"/>
        <v>1.1440000000000001</v>
      </c>
      <c r="N3409" s="56">
        <f>INDEX(Rate_Chart!$A$1:$AK$127,MATCH(Data!J3409,Rate_Chart!$A$1:$A$127,0),MATCH(Data!K3409,Rate_Chart!$A$1:$AK$1,0))</f>
        <v>47.945700000000002</v>
      </c>
      <c r="O3409" s="57">
        <f t="shared" si="665"/>
        <v>623.29410000000007</v>
      </c>
      <c r="P3409" s="58">
        <f t="shared" si="666"/>
        <v>410.96314285714288</v>
      </c>
      <c r="Q3409" s="58">
        <f t="shared" si="667"/>
        <v>273.97542857142861</v>
      </c>
      <c r="R3409" s="66">
        <f t="shared" si="668"/>
        <v>10.907646750000003</v>
      </c>
      <c r="S3409" s="64">
        <f t="shared" si="669"/>
        <v>48.75</v>
      </c>
      <c r="T3409" s="66">
        <f t="shared" si="670"/>
        <v>682.9517467500001</v>
      </c>
      <c r="U3409" s="68">
        <f t="shared" si="671"/>
        <v>52.53474975000001</v>
      </c>
      <c r="V3409" s="68">
        <f t="shared" si="672"/>
        <v>450.29785500000008</v>
      </c>
      <c r="W3409" s="68">
        <f t="shared" si="673"/>
        <v>300.19857000000007</v>
      </c>
    </row>
    <row r="3410" spans="1:23" x14ac:dyDescent="0.25">
      <c r="A3410" s="1" t="s">
        <v>912</v>
      </c>
      <c r="B3410" s="1" t="s">
        <v>394</v>
      </c>
      <c r="C3410" s="1" t="s">
        <v>589</v>
      </c>
      <c r="D3410" s="1" t="s">
        <v>865</v>
      </c>
      <c r="E3410" s="1" t="s">
        <v>368</v>
      </c>
      <c r="F3410" s="62" t="str">
        <f t="shared" si="662"/>
        <v>64532</v>
      </c>
      <c r="G3410" s="255">
        <v>10620063</v>
      </c>
      <c r="H3410" s="1" t="s">
        <v>386</v>
      </c>
      <c r="I3410" s="61">
        <v>23</v>
      </c>
      <c r="J3410" s="61">
        <v>3</v>
      </c>
      <c r="K3410" s="61">
        <v>8</v>
      </c>
      <c r="L3410" s="69">
        <f t="shared" si="663"/>
        <v>0.69</v>
      </c>
      <c r="M3410" s="69">
        <f t="shared" si="664"/>
        <v>1.84</v>
      </c>
      <c r="N3410" s="56">
        <f>INDEX(Rate_Chart!$A$1:$AK$127,MATCH(Data!J3410,Rate_Chart!$A$1:$A$127,0),MATCH(Data!K3410,Rate_Chart!$A$1:$AK$1,0))</f>
        <v>34.751112000000006</v>
      </c>
      <c r="O3410" s="57">
        <f t="shared" si="665"/>
        <v>799.27557600000011</v>
      </c>
      <c r="P3410" s="58">
        <f t="shared" si="666"/>
        <v>417.01334400000002</v>
      </c>
      <c r="Q3410" s="58">
        <f t="shared" si="667"/>
        <v>278.00889599999999</v>
      </c>
      <c r="R3410" s="66">
        <f t="shared" si="668"/>
        <v>13.987322580000003</v>
      </c>
      <c r="S3410" s="64">
        <f t="shared" si="669"/>
        <v>86.25</v>
      </c>
      <c r="T3410" s="66">
        <f t="shared" si="670"/>
        <v>899.51289858000007</v>
      </c>
      <c r="U3410" s="68">
        <f t="shared" si="671"/>
        <v>39.109256460000005</v>
      </c>
      <c r="V3410" s="68">
        <f t="shared" si="672"/>
        <v>469.31107752000003</v>
      </c>
      <c r="W3410" s="68">
        <f t="shared" si="673"/>
        <v>312.87405168000004</v>
      </c>
    </row>
    <row r="3411" spans="1:23" x14ac:dyDescent="0.25">
      <c r="A3411" s="1" t="s">
        <v>912</v>
      </c>
      <c r="B3411" s="1" t="s">
        <v>395</v>
      </c>
      <c r="C3411" s="1" t="s">
        <v>589</v>
      </c>
      <c r="D3411" s="1" t="s">
        <v>865</v>
      </c>
      <c r="E3411" s="1" t="s">
        <v>368</v>
      </c>
      <c r="F3411" s="62" t="str">
        <f t="shared" si="662"/>
        <v>64532</v>
      </c>
      <c r="G3411" s="255">
        <v>10620063</v>
      </c>
      <c r="H3411" s="1" t="s">
        <v>386</v>
      </c>
      <c r="I3411" s="61">
        <v>23</v>
      </c>
      <c r="J3411" s="61">
        <v>3.7</v>
      </c>
      <c r="K3411" s="61">
        <v>8.1999999999999993</v>
      </c>
      <c r="L3411" s="69">
        <f t="shared" si="663"/>
        <v>0.85100000000000009</v>
      </c>
      <c r="M3411" s="69">
        <f t="shared" si="664"/>
        <v>1.8859999999999999</v>
      </c>
      <c r="N3411" s="56">
        <f>INDEX(Rate_Chart!$A$1:$AK$127,MATCH(Data!J3411,Rate_Chart!$A$1:$A$127,0),MATCH(Data!K3411,Rate_Chart!$A$1:$AK$1,0))</f>
        <v>38.226139799999999</v>
      </c>
      <c r="O3411" s="57">
        <f t="shared" si="665"/>
        <v>879.20121539999991</v>
      </c>
      <c r="P3411" s="58">
        <f t="shared" si="666"/>
        <v>417.01243418181815</v>
      </c>
      <c r="Q3411" s="58">
        <f t="shared" si="667"/>
        <v>278.00828945454543</v>
      </c>
      <c r="R3411" s="66">
        <f t="shared" si="668"/>
        <v>15.3860212695</v>
      </c>
      <c r="S3411" s="64">
        <f t="shared" si="669"/>
        <v>86.25</v>
      </c>
      <c r="T3411" s="66">
        <f t="shared" si="670"/>
        <v>980.83723666949993</v>
      </c>
      <c r="U3411" s="68">
        <f t="shared" si="671"/>
        <v>42.645097246499994</v>
      </c>
      <c r="V3411" s="68">
        <f t="shared" si="672"/>
        <v>465.21924268909078</v>
      </c>
      <c r="W3411" s="68">
        <f t="shared" si="673"/>
        <v>310.14616179272718</v>
      </c>
    </row>
    <row r="3412" spans="1:23" x14ac:dyDescent="0.25">
      <c r="A3412" s="1" t="s">
        <v>913</v>
      </c>
      <c r="B3412" s="1" t="s">
        <v>394</v>
      </c>
      <c r="C3412" s="1" t="s">
        <v>589</v>
      </c>
      <c r="D3412" s="1" t="s">
        <v>865</v>
      </c>
      <c r="E3412" s="1" t="s">
        <v>368</v>
      </c>
      <c r="F3412" s="62" t="str">
        <f t="shared" si="662"/>
        <v>64532</v>
      </c>
      <c r="G3412" s="255">
        <v>10620063</v>
      </c>
      <c r="H3412" s="1" t="s">
        <v>385</v>
      </c>
      <c r="I3412" s="61">
        <v>13</v>
      </c>
      <c r="J3412" s="61">
        <v>5.6</v>
      </c>
      <c r="K3412" s="61">
        <v>8.8000000000000007</v>
      </c>
      <c r="L3412" s="69">
        <f t="shared" si="663"/>
        <v>0.72799999999999998</v>
      </c>
      <c r="M3412" s="69">
        <f t="shared" si="664"/>
        <v>1.1440000000000001</v>
      </c>
      <c r="N3412" s="56">
        <f>INDEX(Rate_Chart!$A$1:$AK$127,MATCH(Data!J3412,Rate_Chart!$A$1:$A$127,0),MATCH(Data!K3412,Rate_Chart!$A$1:$AK$1,0))</f>
        <v>46.292400000000001</v>
      </c>
      <c r="O3412" s="57">
        <f t="shared" si="665"/>
        <v>601.80119999999999</v>
      </c>
      <c r="P3412" s="58">
        <f t="shared" si="666"/>
        <v>403.71279069767445</v>
      </c>
      <c r="Q3412" s="58">
        <f t="shared" si="667"/>
        <v>269.14186046511628</v>
      </c>
      <c r="R3412" s="66">
        <f t="shared" si="668"/>
        <v>10.531521000000001</v>
      </c>
      <c r="S3412" s="64">
        <f t="shared" si="669"/>
        <v>48.75</v>
      </c>
      <c r="T3412" s="66">
        <f t="shared" si="670"/>
        <v>661.08272099999999</v>
      </c>
      <c r="U3412" s="68">
        <f t="shared" si="671"/>
        <v>50.852516999999999</v>
      </c>
      <c r="V3412" s="68">
        <f t="shared" si="672"/>
        <v>443.48125290697675</v>
      </c>
      <c r="W3412" s="68">
        <f t="shared" si="673"/>
        <v>295.65416860465115</v>
      </c>
    </row>
    <row r="3413" spans="1:23" x14ac:dyDescent="0.25">
      <c r="A3413" s="1" t="s">
        <v>913</v>
      </c>
      <c r="B3413" s="1" t="s">
        <v>394</v>
      </c>
      <c r="C3413" s="1" t="s">
        <v>589</v>
      </c>
      <c r="D3413" s="1" t="s">
        <v>865</v>
      </c>
      <c r="E3413" s="1" t="s">
        <v>368</v>
      </c>
      <c r="F3413" s="62" t="str">
        <f t="shared" si="662"/>
        <v>64532</v>
      </c>
      <c r="G3413" s="255">
        <v>10620063</v>
      </c>
      <c r="H3413" s="1" t="s">
        <v>386</v>
      </c>
      <c r="I3413" s="61">
        <v>26</v>
      </c>
      <c r="J3413" s="61">
        <v>3.1</v>
      </c>
      <c r="K3413" s="61">
        <v>8</v>
      </c>
      <c r="L3413" s="69">
        <f t="shared" si="663"/>
        <v>0.80600000000000005</v>
      </c>
      <c r="M3413" s="69">
        <f t="shared" si="664"/>
        <v>2.08</v>
      </c>
      <c r="N3413" s="56">
        <f>INDEX(Rate_Chart!$A$1:$AK$127,MATCH(Data!J3413,Rate_Chart!$A$1:$A$127,0),MATCH(Data!K3413,Rate_Chart!$A$1:$AK$1,0))</f>
        <v>35.168112000000008</v>
      </c>
      <c r="O3413" s="57">
        <f t="shared" si="665"/>
        <v>914.3709120000002</v>
      </c>
      <c r="P3413" s="58">
        <f t="shared" si="666"/>
        <v>417.01318577075102</v>
      </c>
      <c r="Q3413" s="58">
        <f t="shared" si="667"/>
        <v>278.00879051383401</v>
      </c>
      <c r="R3413" s="66">
        <f t="shared" si="668"/>
        <v>16.001490960000005</v>
      </c>
      <c r="S3413" s="64">
        <f t="shared" si="669"/>
        <v>97.5</v>
      </c>
      <c r="T3413" s="66">
        <f t="shared" si="670"/>
        <v>1027.8724029600003</v>
      </c>
      <c r="U3413" s="68">
        <f t="shared" si="671"/>
        <v>39.533553960000013</v>
      </c>
      <c r="V3413" s="68">
        <f t="shared" si="672"/>
        <v>468.77731968379459</v>
      </c>
      <c r="W3413" s="68">
        <f t="shared" si="673"/>
        <v>312.51821312252974</v>
      </c>
    </row>
    <row r="3414" spans="1:23" x14ac:dyDescent="0.25">
      <c r="A3414" s="1" t="s">
        <v>913</v>
      </c>
      <c r="B3414" s="1" t="s">
        <v>395</v>
      </c>
      <c r="C3414" s="1" t="s">
        <v>589</v>
      </c>
      <c r="D3414" s="1" t="s">
        <v>865</v>
      </c>
      <c r="E3414" s="1" t="s">
        <v>368</v>
      </c>
      <c r="F3414" s="62" t="str">
        <f t="shared" si="662"/>
        <v>64532</v>
      </c>
      <c r="G3414" s="255">
        <v>10620063</v>
      </c>
      <c r="H3414" s="1" t="s">
        <v>386</v>
      </c>
      <c r="I3414" s="61">
        <v>18</v>
      </c>
      <c r="J3414" s="61">
        <v>3.3</v>
      </c>
      <c r="K3414" s="61">
        <v>8</v>
      </c>
      <c r="L3414" s="69">
        <f t="shared" si="663"/>
        <v>0.59399999999999997</v>
      </c>
      <c r="M3414" s="69">
        <f t="shared" si="664"/>
        <v>1.44</v>
      </c>
      <c r="N3414" s="56">
        <f>INDEX(Rate_Chart!$A$1:$AK$127,MATCH(Data!J3414,Rate_Chart!$A$1:$A$127,0),MATCH(Data!K3414,Rate_Chart!$A$1:$AK$1,0))</f>
        <v>36.002112000000004</v>
      </c>
      <c r="O3414" s="57">
        <f t="shared" si="665"/>
        <v>648.03801600000008</v>
      </c>
      <c r="P3414" s="58">
        <f t="shared" si="666"/>
        <v>417.01288030888031</v>
      </c>
      <c r="Q3414" s="58">
        <f t="shared" si="667"/>
        <v>278.00858687258687</v>
      </c>
      <c r="R3414" s="66">
        <f t="shared" si="668"/>
        <v>11.340665280000003</v>
      </c>
      <c r="S3414" s="64">
        <f t="shared" si="669"/>
        <v>67.5</v>
      </c>
      <c r="T3414" s="66">
        <f t="shared" si="670"/>
        <v>726.87868128000014</v>
      </c>
      <c r="U3414" s="68">
        <f t="shared" si="671"/>
        <v>40.382148960000009</v>
      </c>
      <c r="V3414" s="68">
        <f t="shared" si="672"/>
        <v>467.74689915057917</v>
      </c>
      <c r="W3414" s="68">
        <f t="shared" si="673"/>
        <v>311.83126610038613</v>
      </c>
    </row>
    <row r="3415" spans="1:23" x14ac:dyDescent="0.25">
      <c r="A3415" s="1" t="s">
        <v>914</v>
      </c>
      <c r="B3415" s="1" t="s">
        <v>394</v>
      </c>
      <c r="C3415" s="1" t="s">
        <v>589</v>
      </c>
      <c r="D3415" s="1" t="s">
        <v>865</v>
      </c>
      <c r="E3415" s="1" t="s">
        <v>368</v>
      </c>
      <c r="F3415" s="62" t="str">
        <f t="shared" si="662"/>
        <v>64532</v>
      </c>
      <c r="G3415" s="255">
        <v>10620063</v>
      </c>
      <c r="H3415" s="1" t="s">
        <v>385</v>
      </c>
      <c r="I3415" s="61">
        <v>18</v>
      </c>
      <c r="J3415" s="61">
        <v>5.8</v>
      </c>
      <c r="K3415" s="61">
        <v>8.8000000000000007</v>
      </c>
      <c r="L3415" s="69">
        <f t="shared" si="663"/>
        <v>1.0439999999999998</v>
      </c>
      <c r="M3415" s="69">
        <f t="shared" si="664"/>
        <v>1.5840000000000001</v>
      </c>
      <c r="N3415" s="56">
        <f>INDEX(Rate_Chart!$A$1:$AK$127,MATCH(Data!J3415,Rate_Chart!$A$1:$A$127,0),MATCH(Data!K3415,Rate_Chart!$A$1:$AK$1,0))</f>
        <v>47.945700000000002</v>
      </c>
      <c r="O3415" s="57">
        <f t="shared" si="665"/>
        <v>863.02260000000001</v>
      </c>
      <c r="P3415" s="58">
        <f t="shared" si="666"/>
        <v>410.96314285714288</v>
      </c>
      <c r="Q3415" s="58">
        <f t="shared" si="667"/>
        <v>273.97542857142861</v>
      </c>
      <c r="R3415" s="66">
        <f t="shared" si="668"/>
        <v>15.102895500000002</v>
      </c>
      <c r="S3415" s="64">
        <f t="shared" si="669"/>
        <v>67.5</v>
      </c>
      <c r="T3415" s="66">
        <f t="shared" si="670"/>
        <v>945.62549550000006</v>
      </c>
      <c r="U3415" s="68">
        <f t="shared" si="671"/>
        <v>52.534749750000003</v>
      </c>
      <c r="V3415" s="68">
        <f t="shared" si="672"/>
        <v>450.29785500000003</v>
      </c>
      <c r="W3415" s="68">
        <f t="shared" si="673"/>
        <v>300.19857000000002</v>
      </c>
    </row>
    <row r="3416" spans="1:23" x14ac:dyDescent="0.25">
      <c r="A3416" s="1" t="s">
        <v>914</v>
      </c>
      <c r="B3416" s="1" t="s">
        <v>394</v>
      </c>
      <c r="C3416" s="1" t="s">
        <v>589</v>
      </c>
      <c r="D3416" s="1" t="s">
        <v>865</v>
      </c>
      <c r="E3416" s="1" t="s">
        <v>368</v>
      </c>
      <c r="F3416" s="62" t="str">
        <f t="shared" si="662"/>
        <v>64532</v>
      </c>
      <c r="G3416" s="255">
        <v>10620063</v>
      </c>
      <c r="H3416" s="1" t="s">
        <v>386</v>
      </c>
      <c r="I3416" s="61">
        <v>20</v>
      </c>
      <c r="J3416" s="61">
        <v>3.2</v>
      </c>
      <c r="K3416" s="61">
        <v>8</v>
      </c>
      <c r="L3416" s="69">
        <f t="shared" si="663"/>
        <v>0.64</v>
      </c>
      <c r="M3416" s="69">
        <f t="shared" si="664"/>
        <v>1.6</v>
      </c>
      <c r="N3416" s="56">
        <f>INDEX(Rate_Chart!$A$1:$AK$127,MATCH(Data!J3416,Rate_Chart!$A$1:$A$127,0),MATCH(Data!K3416,Rate_Chart!$A$1:$AK$1,0))</f>
        <v>35.585112000000002</v>
      </c>
      <c r="O3416" s="57">
        <f t="shared" si="665"/>
        <v>711.70224000000007</v>
      </c>
      <c r="P3416" s="58">
        <f t="shared" si="666"/>
        <v>417.01303124999998</v>
      </c>
      <c r="Q3416" s="58">
        <f t="shared" si="667"/>
        <v>278.00868750000001</v>
      </c>
      <c r="R3416" s="66">
        <f t="shared" si="668"/>
        <v>12.454789200000002</v>
      </c>
      <c r="S3416" s="64">
        <f t="shared" si="669"/>
        <v>75</v>
      </c>
      <c r="T3416" s="66">
        <f t="shared" si="670"/>
        <v>799.15702920000012</v>
      </c>
      <c r="U3416" s="68">
        <f t="shared" si="671"/>
        <v>39.957851460000008</v>
      </c>
      <c r="V3416" s="68">
        <f t="shared" si="672"/>
        <v>468.25607179687501</v>
      </c>
      <c r="W3416" s="68">
        <f t="shared" si="673"/>
        <v>312.17071453124998</v>
      </c>
    </row>
    <row r="3417" spans="1:23" x14ac:dyDescent="0.25">
      <c r="A3417" s="1" t="s">
        <v>914</v>
      </c>
      <c r="B3417" s="1" t="s">
        <v>395</v>
      </c>
      <c r="C3417" s="1" t="s">
        <v>589</v>
      </c>
      <c r="D3417" s="1" t="s">
        <v>865</v>
      </c>
      <c r="E3417" s="1" t="s">
        <v>368</v>
      </c>
      <c r="F3417" s="62" t="str">
        <f t="shared" si="662"/>
        <v>64532</v>
      </c>
      <c r="G3417" s="255">
        <v>10620063</v>
      </c>
      <c r="H3417" s="1" t="s">
        <v>386</v>
      </c>
      <c r="I3417" s="61">
        <v>24</v>
      </c>
      <c r="J3417" s="61">
        <v>4.2</v>
      </c>
      <c r="K3417" s="61">
        <v>8.1999999999999993</v>
      </c>
      <c r="L3417" s="69">
        <f t="shared" si="663"/>
        <v>1.008</v>
      </c>
      <c r="M3417" s="69">
        <f t="shared" si="664"/>
        <v>1.9679999999999997</v>
      </c>
      <c r="N3417" s="56">
        <f>INDEX(Rate_Chart!$A$1:$AK$127,MATCH(Data!J3417,Rate_Chart!$A$1:$A$127,0),MATCH(Data!K3417,Rate_Chart!$A$1:$AK$1,0))</f>
        <v>40.311139799999999</v>
      </c>
      <c r="O3417" s="57">
        <f t="shared" si="665"/>
        <v>967.46735519999993</v>
      </c>
      <c r="P3417" s="58">
        <f t="shared" si="666"/>
        <v>417.01179103448277</v>
      </c>
      <c r="Q3417" s="58">
        <f t="shared" si="667"/>
        <v>278.00786068965516</v>
      </c>
      <c r="R3417" s="66">
        <f t="shared" si="668"/>
        <v>16.930678715999999</v>
      </c>
      <c r="S3417" s="64">
        <f t="shared" si="669"/>
        <v>90</v>
      </c>
      <c r="T3417" s="66">
        <f t="shared" si="670"/>
        <v>1074.398033916</v>
      </c>
      <c r="U3417" s="68">
        <f t="shared" si="671"/>
        <v>44.766584746500001</v>
      </c>
      <c r="V3417" s="68">
        <f t="shared" si="672"/>
        <v>463.10260082586211</v>
      </c>
      <c r="W3417" s="68">
        <f t="shared" si="673"/>
        <v>308.73506721724141</v>
      </c>
    </row>
    <row r="3418" spans="1:23" x14ac:dyDescent="0.25">
      <c r="A3418" s="1" t="s">
        <v>915</v>
      </c>
      <c r="B3418" s="1" t="s">
        <v>394</v>
      </c>
      <c r="C3418" s="1" t="s">
        <v>589</v>
      </c>
      <c r="D3418" s="1" t="s">
        <v>865</v>
      </c>
      <c r="E3418" s="1" t="s">
        <v>368</v>
      </c>
      <c r="F3418" s="62" t="str">
        <f t="shared" si="662"/>
        <v>64532</v>
      </c>
      <c r="G3418" s="255">
        <v>10620063</v>
      </c>
      <c r="H3418" s="1" t="s">
        <v>385</v>
      </c>
      <c r="I3418" s="61">
        <v>16</v>
      </c>
      <c r="J3418" s="61">
        <v>5.8</v>
      </c>
      <c r="K3418" s="61">
        <v>8.8000000000000007</v>
      </c>
      <c r="L3418" s="69">
        <f t="shared" si="663"/>
        <v>0.92799999999999994</v>
      </c>
      <c r="M3418" s="69">
        <f t="shared" si="664"/>
        <v>1.4080000000000001</v>
      </c>
      <c r="N3418" s="56">
        <f>INDEX(Rate_Chart!$A$1:$AK$127,MATCH(Data!J3418,Rate_Chart!$A$1:$A$127,0),MATCH(Data!K3418,Rate_Chart!$A$1:$AK$1,0))</f>
        <v>47.945700000000002</v>
      </c>
      <c r="O3418" s="57">
        <f t="shared" si="665"/>
        <v>767.13120000000004</v>
      </c>
      <c r="P3418" s="58">
        <f t="shared" si="666"/>
        <v>410.96314285714288</v>
      </c>
      <c r="Q3418" s="58">
        <f t="shared" si="667"/>
        <v>273.97542857142861</v>
      </c>
      <c r="R3418" s="66">
        <f t="shared" si="668"/>
        <v>13.424796000000002</v>
      </c>
      <c r="S3418" s="64">
        <f t="shared" si="669"/>
        <v>60</v>
      </c>
      <c r="T3418" s="66">
        <f t="shared" si="670"/>
        <v>840.55599600000005</v>
      </c>
      <c r="U3418" s="68">
        <f t="shared" si="671"/>
        <v>52.534749750000003</v>
      </c>
      <c r="V3418" s="68">
        <f t="shared" si="672"/>
        <v>450.29785500000003</v>
      </c>
      <c r="W3418" s="68">
        <f t="shared" si="673"/>
        <v>300.19857000000002</v>
      </c>
    </row>
    <row r="3419" spans="1:23" x14ac:dyDescent="0.25">
      <c r="A3419" s="1" t="s">
        <v>915</v>
      </c>
      <c r="B3419" s="1" t="s">
        <v>394</v>
      </c>
      <c r="C3419" s="1" t="s">
        <v>589</v>
      </c>
      <c r="D3419" s="1" t="s">
        <v>865</v>
      </c>
      <c r="E3419" s="1" t="s">
        <v>368</v>
      </c>
      <c r="F3419" s="62" t="str">
        <f t="shared" si="662"/>
        <v>64532</v>
      </c>
      <c r="G3419" s="255">
        <v>10620063</v>
      </c>
      <c r="H3419" s="1" t="s">
        <v>386</v>
      </c>
      <c r="I3419" s="61">
        <v>20</v>
      </c>
      <c r="J3419" s="61">
        <v>3</v>
      </c>
      <c r="K3419" s="61">
        <v>8</v>
      </c>
      <c r="L3419" s="69">
        <f t="shared" si="663"/>
        <v>0.6</v>
      </c>
      <c r="M3419" s="69">
        <f t="shared" si="664"/>
        <v>1.6</v>
      </c>
      <c r="N3419" s="56">
        <f>INDEX(Rate_Chart!$A$1:$AK$127,MATCH(Data!J3419,Rate_Chart!$A$1:$A$127,0),MATCH(Data!K3419,Rate_Chart!$A$1:$AK$1,0))</f>
        <v>34.751112000000006</v>
      </c>
      <c r="O3419" s="57">
        <f t="shared" si="665"/>
        <v>695.02224000000012</v>
      </c>
      <c r="P3419" s="58">
        <f t="shared" si="666"/>
        <v>417.01334400000002</v>
      </c>
      <c r="Q3419" s="58">
        <f t="shared" si="667"/>
        <v>278.00889599999999</v>
      </c>
      <c r="R3419" s="66">
        <f t="shared" si="668"/>
        <v>12.162889200000004</v>
      </c>
      <c r="S3419" s="64">
        <f t="shared" si="669"/>
        <v>75</v>
      </c>
      <c r="T3419" s="66">
        <f t="shared" si="670"/>
        <v>782.18512920000012</v>
      </c>
      <c r="U3419" s="68">
        <f t="shared" si="671"/>
        <v>39.109256460000005</v>
      </c>
      <c r="V3419" s="68">
        <f t="shared" si="672"/>
        <v>469.31107752000003</v>
      </c>
      <c r="W3419" s="68">
        <f t="shared" si="673"/>
        <v>312.87405168000004</v>
      </c>
    </row>
    <row r="3420" spans="1:23" x14ac:dyDescent="0.25">
      <c r="A3420" s="1" t="s">
        <v>915</v>
      </c>
      <c r="B3420" s="1" t="s">
        <v>395</v>
      </c>
      <c r="C3420" s="1" t="s">
        <v>589</v>
      </c>
      <c r="D3420" s="1" t="s">
        <v>865</v>
      </c>
      <c r="E3420" s="1" t="s">
        <v>368</v>
      </c>
      <c r="F3420" s="62" t="str">
        <f t="shared" si="662"/>
        <v>64532</v>
      </c>
      <c r="G3420" s="255">
        <v>10620063</v>
      </c>
      <c r="H3420" s="1" t="s">
        <v>386</v>
      </c>
      <c r="I3420" s="61">
        <v>29</v>
      </c>
      <c r="J3420" s="61">
        <v>3.8</v>
      </c>
      <c r="K3420" s="61">
        <v>8.1999999999999993</v>
      </c>
      <c r="L3420" s="69">
        <f t="shared" si="663"/>
        <v>1.1019999999999999</v>
      </c>
      <c r="M3420" s="69">
        <f t="shared" si="664"/>
        <v>2.3779999999999997</v>
      </c>
      <c r="N3420" s="56">
        <f>INDEX(Rate_Chart!$A$1:$AK$127,MATCH(Data!J3420,Rate_Chart!$A$1:$A$127,0),MATCH(Data!K3420,Rate_Chart!$A$1:$AK$1,0))</f>
        <v>38.6431398</v>
      </c>
      <c r="O3420" s="57">
        <f t="shared" si="665"/>
        <v>1120.6510542000001</v>
      </c>
      <c r="P3420" s="58">
        <f t="shared" si="666"/>
        <v>417.01230000000004</v>
      </c>
      <c r="Q3420" s="58">
        <f t="shared" si="667"/>
        <v>278.00820000000004</v>
      </c>
      <c r="R3420" s="66">
        <f t="shared" si="668"/>
        <v>19.611393448500003</v>
      </c>
      <c r="S3420" s="64">
        <f t="shared" si="669"/>
        <v>108.75</v>
      </c>
      <c r="T3420" s="66">
        <f t="shared" si="670"/>
        <v>1249.0124476485</v>
      </c>
      <c r="U3420" s="68">
        <f t="shared" si="671"/>
        <v>43.069394746500002</v>
      </c>
      <c r="V3420" s="68">
        <f t="shared" si="672"/>
        <v>464.77764114928061</v>
      </c>
      <c r="W3420" s="68">
        <f t="shared" si="673"/>
        <v>309.85176076618706</v>
      </c>
    </row>
    <row r="3421" spans="1:23" x14ac:dyDescent="0.25">
      <c r="A3421" s="1" t="s">
        <v>916</v>
      </c>
      <c r="B3421" s="1" t="s">
        <v>394</v>
      </c>
      <c r="C3421" s="1" t="s">
        <v>589</v>
      </c>
      <c r="D3421" s="1" t="s">
        <v>865</v>
      </c>
      <c r="E3421" s="1" t="s">
        <v>368</v>
      </c>
      <c r="F3421" s="62" t="str">
        <f t="shared" si="662"/>
        <v>64532</v>
      </c>
      <c r="G3421" s="255">
        <v>10620063</v>
      </c>
      <c r="H3421" s="1" t="s">
        <v>385</v>
      </c>
      <c r="I3421" s="61">
        <v>15</v>
      </c>
      <c r="J3421" s="61">
        <v>6</v>
      </c>
      <c r="K3421" s="61">
        <v>8.8000000000000007</v>
      </c>
      <c r="L3421" s="69">
        <f t="shared" si="663"/>
        <v>0.9</v>
      </c>
      <c r="M3421" s="69">
        <f t="shared" si="664"/>
        <v>1.32</v>
      </c>
      <c r="N3421" s="56">
        <f>INDEX(Rate_Chart!$A$1:$AK$127,MATCH(Data!J3421,Rate_Chart!$A$1:$A$127,0),MATCH(Data!K3421,Rate_Chart!$A$1:$AK$1,0))</f>
        <v>49.599000000000004</v>
      </c>
      <c r="O3421" s="57">
        <f t="shared" si="665"/>
        <v>743.98500000000001</v>
      </c>
      <c r="P3421" s="58">
        <f t="shared" si="666"/>
        <v>417.96910112359552</v>
      </c>
      <c r="Q3421" s="58">
        <f t="shared" si="667"/>
        <v>278.64606741573033</v>
      </c>
      <c r="R3421" s="66">
        <f t="shared" si="668"/>
        <v>13.019737500000002</v>
      </c>
      <c r="S3421" s="64">
        <f t="shared" si="669"/>
        <v>56.25</v>
      </c>
      <c r="T3421" s="66">
        <f t="shared" si="670"/>
        <v>813.25473750000003</v>
      </c>
      <c r="U3421" s="68">
        <f t="shared" si="671"/>
        <v>54.2169825</v>
      </c>
      <c r="V3421" s="68">
        <f t="shared" si="672"/>
        <v>456.88468398876404</v>
      </c>
      <c r="W3421" s="68">
        <f t="shared" si="673"/>
        <v>304.58978932584267</v>
      </c>
    </row>
    <row r="3422" spans="1:23" x14ac:dyDescent="0.25">
      <c r="A3422" s="1" t="s">
        <v>916</v>
      </c>
      <c r="B3422" s="1" t="s">
        <v>394</v>
      </c>
      <c r="C3422" s="1" t="s">
        <v>589</v>
      </c>
      <c r="D3422" s="1" t="s">
        <v>865</v>
      </c>
      <c r="E3422" s="1" t="s">
        <v>368</v>
      </c>
      <c r="F3422" s="62" t="str">
        <f t="shared" si="662"/>
        <v>64532</v>
      </c>
      <c r="G3422" s="255">
        <v>10620063</v>
      </c>
      <c r="H3422" s="1" t="s">
        <v>386</v>
      </c>
      <c r="I3422" s="61">
        <v>16</v>
      </c>
      <c r="J3422" s="61">
        <v>3</v>
      </c>
      <c r="K3422" s="61">
        <v>8</v>
      </c>
      <c r="L3422" s="69">
        <f t="shared" si="663"/>
        <v>0.48</v>
      </c>
      <c r="M3422" s="69">
        <f t="shared" si="664"/>
        <v>1.28</v>
      </c>
      <c r="N3422" s="56">
        <f>INDEX(Rate_Chart!$A$1:$AK$127,MATCH(Data!J3422,Rate_Chart!$A$1:$A$127,0),MATCH(Data!K3422,Rate_Chart!$A$1:$AK$1,0))</f>
        <v>34.751112000000006</v>
      </c>
      <c r="O3422" s="57">
        <f t="shared" si="665"/>
        <v>556.0177920000001</v>
      </c>
      <c r="P3422" s="58">
        <f t="shared" si="666"/>
        <v>417.01334400000002</v>
      </c>
      <c r="Q3422" s="58">
        <f t="shared" si="667"/>
        <v>278.00889599999999</v>
      </c>
      <c r="R3422" s="66">
        <f t="shared" si="668"/>
        <v>9.7303113600000035</v>
      </c>
      <c r="S3422" s="64">
        <f t="shared" si="669"/>
        <v>60</v>
      </c>
      <c r="T3422" s="66">
        <f t="shared" si="670"/>
        <v>625.74810336000007</v>
      </c>
      <c r="U3422" s="68">
        <f t="shared" si="671"/>
        <v>39.109256460000005</v>
      </c>
      <c r="V3422" s="68">
        <f t="shared" si="672"/>
        <v>469.31107752000003</v>
      </c>
      <c r="W3422" s="68">
        <f t="shared" si="673"/>
        <v>312.87405168000004</v>
      </c>
    </row>
    <row r="3423" spans="1:23" x14ac:dyDescent="0.25">
      <c r="A3423" s="1" t="s">
        <v>916</v>
      </c>
      <c r="B3423" s="1" t="s">
        <v>395</v>
      </c>
      <c r="C3423" s="1" t="s">
        <v>589</v>
      </c>
      <c r="D3423" s="1" t="s">
        <v>865</v>
      </c>
      <c r="E3423" s="1" t="s">
        <v>368</v>
      </c>
      <c r="F3423" s="62" t="str">
        <f t="shared" si="662"/>
        <v>64532</v>
      </c>
      <c r="G3423" s="255">
        <v>10620063</v>
      </c>
      <c r="H3423" s="1" t="s">
        <v>386</v>
      </c>
      <c r="I3423" s="61">
        <v>23</v>
      </c>
      <c r="J3423" s="61">
        <v>3.8</v>
      </c>
      <c r="K3423" s="61">
        <v>8</v>
      </c>
      <c r="L3423" s="69">
        <f t="shared" si="663"/>
        <v>0.87399999999999989</v>
      </c>
      <c r="M3423" s="69">
        <f t="shared" si="664"/>
        <v>1.84</v>
      </c>
      <c r="N3423" s="56">
        <f>INDEX(Rate_Chart!$A$1:$AK$127,MATCH(Data!J3423,Rate_Chart!$A$1:$A$127,0),MATCH(Data!K3423,Rate_Chart!$A$1:$AK$1,0))</f>
        <v>38.087112000000005</v>
      </c>
      <c r="O3423" s="57">
        <f t="shared" si="665"/>
        <v>876.00357600000007</v>
      </c>
      <c r="P3423" s="58">
        <f t="shared" si="666"/>
        <v>417.01217518248177</v>
      </c>
      <c r="Q3423" s="58">
        <f t="shared" si="667"/>
        <v>278.00811678832116</v>
      </c>
      <c r="R3423" s="66">
        <f t="shared" si="668"/>
        <v>15.330062580000003</v>
      </c>
      <c r="S3423" s="64">
        <f t="shared" si="669"/>
        <v>86.25</v>
      </c>
      <c r="T3423" s="66">
        <f t="shared" si="670"/>
        <v>977.58363858000007</v>
      </c>
      <c r="U3423" s="68">
        <f t="shared" si="671"/>
        <v>42.503636460000003</v>
      </c>
      <c r="V3423" s="68">
        <f t="shared" si="672"/>
        <v>465.36828240875911</v>
      </c>
      <c r="W3423" s="68">
        <f t="shared" si="673"/>
        <v>310.24552160583943</v>
      </c>
    </row>
    <row r="3424" spans="1:23" x14ac:dyDescent="0.25">
      <c r="A3424" s="1" t="s">
        <v>917</v>
      </c>
      <c r="B3424" s="1" t="s">
        <v>394</v>
      </c>
      <c r="C3424" s="1" t="s">
        <v>589</v>
      </c>
      <c r="D3424" s="1" t="s">
        <v>865</v>
      </c>
      <c r="E3424" s="1" t="s">
        <v>368</v>
      </c>
      <c r="F3424" s="62" t="str">
        <f t="shared" si="662"/>
        <v>64532</v>
      </c>
      <c r="G3424" s="255">
        <v>10620063</v>
      </c>
      <c r="H3424" s="1" t="s">
        <v>385</v>
      </c>
      <c r="I3424" s="61">
        <v>7</v>
      </c>
      <c r="J3424" s="61">
        <v>5.8</v>
      </c>
      <c r="K3424" s="61">
        <v>8.8000000000000007</v>
      </c>
      <c r="L3424" s="69">
        <f t="shared" si="663"/>
        <v>0.40600000000000003</v>
      </c>
      <c r="M3424" s="69">
        <f t="shared" si="664"/>
        <v>0.6160000000000001</v>
      </c>
      <c r="N3424" s="56">
        <f>INDEX(Rate_Chart!$A$1:$AK$127,MATCH(Data!J3424,Rate_Chart!$A$1:$A$127,0),MATCH(Data!K3424,Rate_Chart!$A$1:$AK$1,0))</f>
        <v>47.945700000000002</v>
      </c>
      <c r="O3424" s="57">
        <f t="shared" si="665"/>
        <v>335.61990000000003</v>
      </c>
      <c r="P3424" s="58">
        <f t="shared" si="666"/>
        <v>410.96314285714288</v>
      </c>
      <c r="Q3424" s="58">
        <f t="shared" si="667"/>
        <v>273.97542857142861</v>
      </c>
      <c r="R3424" s="66">
        <f t="shared" si="668"/>
        <v>5.8733482500000012</v>
      </c>
      <c r="S3424" s="64">
        <f t="shared" si="669"/>
        <v>26.25</v>
      </c>
      <c r="T3424" s="66">
        <f t="shared" si="670"/>
        <v>367.74324825000002</v>
      </c>
      <c r="U3424" s="68">
        <f t="shared" si="671"/>
        <v>52.534749750000003</v>
      </c>
      <c r="V3424" s="68">
        <f t="shared" si="672"/>
        <v>450.29785500000003</v>
      </c>
      <c r="W3424" s="68">
        <f t="shared" si="673"/>
        <v>300.19857000000002</v>
      </c>
    </row>
    <row r="3425" spans="1:23" x14ac:dyDescent="0.25">
      <c r="A3425" s="1" t="s">
        <v>917</v>
      </c>
      <c r="B3425" s="1" t="s">
        <v>394</v>
      </c>
      <c r="C3425" s="1" t="s">
        <v>589</v>
      </c>
      <c r="D3425" s="1" t="s">
        <v>865</v>
      </c>
      <c r="E3425" s="1" t="s">
        <v>368</v>
      </c>
      <c r="F3425" s="62" t="str">
        <f t="shared" si="662"/>
        <v>64532</v>
      </c>
      <c r="G3425" s="255">
        <v>10620063</v>
      </c>
      <c r="H3425" s="1" t="s">
        <v>386</v>
      </c>
      <c r="I3425" s="61">
        <v>16</v>
      </c>
      <c r="J3425" s="61">
        <v>3.3</v>
      </c>
      <c r="K3425" s="61">
        <v>8</v>
      </c>
      <c r="L3425" s="69">
        <f t="shared" si="663"/>
        <v>0.52800000000000002</v>
      </c>
      <c r="M3425" s="69">
        <f t="shared" si="664"/>
        <v>1.28</v>
      </c>
      <c r="N3425" s="56">
        <f>INDEX(Rate_Chart!$A$1:$AK$127,MATCH(Data!J3425,Rate_Chart!$A$1:$A$127,0),MATCH(Data!K3425,Rate_Chart!$A$1:$AK$1,0))</f>
        <v>36.002112000000004</v>
      </c>
      <c r="O3425" s="57">
        <f t="shared" si="665"/>
        <v>576.03379200000006</v>
      </c>
      <c r="P3425" s="58">
        <f t="shared" si="666"/>
        <v>417.01288030888031</v>
      </c>
      <c r="Q3425" s="58">
        <f t="shared" si="667"/>
        <v>278.00858687258687</v>
      </c>
      <c r="R3425" s="66">
        <f t="shared" si="668"/>
        <v>10.080591360000001</v>
      </c>
      <c r="S3425" s="64">
        <f t="shared" si="669"/>
        <v>60</v>
      </c>
      <c r="T3425" s="66">
        <f t="shared" si="670"/>
        <v>646.11438336000003</v>
      </c>
      <c r="U3425" s="68">
        <f t="shared" si="671"/>
        <v>40.382148960000002</v>
      </c>
      <c r="V3425" s="68">
        <f t="shared" si="672"/>
        <v>467.74689915057911</v>
      </c>
      <c r="W3425" s="68">
        <f t="shared" si="673"/>
        <v>311.83126610038607</v>
      </c>
    </row>
    <row r="3426" spans="1:23" x14ac:dyDescent="0.25">
      <c r="A3426" s="1" t="s">
        <v>917</v>
      </c>
      <c r="B3426" s="1" t="s">
        <v>395</v>
      </c>
      <c r="C3426" s="1" t="s">
        <v>589</v>
      </c>
      <c r="D3426" s="1" t="s">
        <v>865</v>
      </c>
      <c r="E3426" s="1" t="s">
        <v>368</v>
      </c>
      <c r="F3426" s="62" t="str">
        <f t="shared" si="662"/>
        <v>64532</v>
      </c>
      <c r="G3426" s="255">
        <v>10620063</v>
      </c>
      <c r="H3426" s="1" t="s">
        <v>386</v>
      </c>
      <c r="I3426" s="61">
        <v>35</v>
      </c>
      <c r="J3426" s="61">
        <v>3.4</v>
      </c>
      <c r="K3426" s="61">
        <v>8.1999999999999993</v>
      </c>
      <c r="L3426" s="69">
        <f t="shared" si="663"/>
        <v>1.19</v>
      </c>
      <c r="M3426" s="69">
        <f t="shared" si="664"/>
        <v>2.87</v>
      </c>
      <c r="N3426" s="56">
        <f>INDEX(Rate_Chart!$A$1:$AK$127,MATCH(Data!J3426,Rate_Chart!$A$1:$A$127,0),MATCH(Data!K3426,Rate_Chart!$A$1:$AK$1,0))</f>
        <v>36.975139800000001</v>
      </c>
      <c r="O3426" s="57">
        <f t="shared" si="665"/>
        <v>1294.129893</v>
      </c>
      <c r="P3426" s="58">
        <f t="shared" si="666"/>
        <v>417.01285488721805</v>
      </c>
      <c r="Q3426" s="58">
        <f t="shared" si="667"/>
        <v>278.00856992481204</v>
      </c>
      <c r="R3426" s="66">
        <f t="shared" si="668"/>
        <v>22.647273127500004</v>
      </c>
      <c r="S3426" s="64">
        <f t="shared" si="669"/>
        <v>131.25</v>
      </c>
      <c r="T3426" s="66">
        <f t="shared" si="670"/>
        <v>1448.0271661275001</v>
      </c>
      <c r="U3426" s="68">
        <f t="shared" si="671"/>
        <v>41.372204746500003</v>
      </c>
      <c r="V3426" s="68">
        <f t="shared" si="672"/>
        <v>466.60381293045111</v>
      </c>
      <c r="W3426" s="68">
        <f t="shared" si="673"/>
        <v>311.06920862030074</v>
      </c>
    </row>
    <row r="3427" spans="1:23" x14ac:dyDescent="0.25">
      <c r="A3427" s="1" t="s">
        <v>918</v>
      </c>
      <c r="B3427" s="1" t="s">
        <v>394</v>
      </c>
      <c r="C3427" s="1" t="s">
        <v>589</v>
      </c>
      <c r="D3427" s="1" t="s">
        <v>865</v>
      </c>
      <c r="E3427" s="1" t="s">
        <v>368</v>
      </c>
      <c r="F3427" s="62" t="str">
        <f t="shared" si="662"/>
        <v>64532</v>
      </c>
      <c r="G3427" s="255">
        <v>10620063</v>
      </c>
      <c r="H3427" s="1" t="s">
        <v>385</v>
      </c>
      <c r="I3427" s="61">
        <v>13</v>
      </c>
      <c r="J3427" s="61">
        <v>6</v>
      </c>
      <c r="K3427" s="61">
        <v>8.8000000000000007</v>
      </c>
      <c r="L3427" s="69">
        <f t="shared" si="663"/>
        <v>0.78</v>
      </c>
      <c r="M3427" s="69">
        <f t="shared" si="664"/>
        <v>1.1440000000000001</v>
      </c>
      <c r="N3427" s="56">
        <f>INDEX(Rate_Chart!$A$1:$AK$127,MATCH(Data!J3427,Rate_Chart!$A$1:$A$127,0),MATCH(Data!K3427,Rate_Chart!$A$1:$AK$1,0))</f>
        <v>49.599000000000004</v>
      </c>
      <c r="O3427" s="57">
        <f t="shared" si="665"/>
        <v>644.78700000000003</v>
      </c>
      <c r="P3427" s="58">
        <f t="shared" si="666"/>
        <v>417.96910112359552</v>
      </c>
      <c r="Q3427" s="58">
        <f t="shared" si="667"/>
        <v>278.64606741573033</v>
      </c>
      <c r="R3427" s="66">
        <f t="shared" si="668"/>
        <v>11.283772500000001</v>
      </c>
      <c r="S3427" s="64">
        <f t="shared" si="669"/>
        <v>48.75</v>
      </c>
      <c r="T3427" s="66">
        <f t="shared" si="670"/>
        <v>704.82077249999998</v>
      </c>
      <c r="U3427" s="68">
        <f t="shared" si="671"/>
        <v>54.2169825</v>
      </c>
      <c r="V3427" s="68">
        <f t="shared" si="672"/>
        <v>456.88468398876404</v>
      </c>
      <c r="W3427" s="68">
        <f t="shared" si="673"/>
        <v>304.58978932584267</v>
      </c>
    </row>
    <row r="3428" spans="1:23" x14ac:dyDescent="0.25">
      <c r="A3428" s="1" t="s">
        <v>918</v>
      </c>
      <c r="B3428" s="1" t="s">
        <v>394</v>
      </c>
      <c r="C3428" s="1" t="s">
        <v>589</v>
      </c>
      <c r="D3428" s="1" t="s">
        <v>865</v>
      </c>
      <c r="E3428" s="1" t="s">
        <v>368</v>
      </c>
      <c r="F3428" s="62" t="str">
        <f t="shared" si="662"/>
        <v>64532</v>
      </c>
      <c r="G3428" s="255">
        <v>10620063</v>
      </c>
      <c r="H3428" s="1" t="s">
        <v>386</v>
      </c>
      <c r="I3428" s="61">
        <v>18</v>
      </c>
      <c r="J3428" s="61">
        <v>3</v>
      </c>
      <c r="K3428" s="61">
        <v>8</v>
      </c>
      <c r="L3428" s="69">
        <f t="shared" si="663"/>
        <v>0.54</v>
      </c>
      <c r="M3428" s="69">
        <f t="shared" si="664"/>
        <v>1.44</v>
      </c>
      <c r="N3428" s="56">
        <f>INDEX(Rate_Chart!$A$1:$AK$127,MATCH(Data!J3428,Rate_Chart!$A$1:$A$127,0),MATCH(Data!K3428,Rate_Chart!$A$1:$AK$1,0))</f>
        <v>34.751112000000006</v>
      </c>
      <c r="O3428" s="57">
        <f t="shared" si="665"/>
        <v>625.52001600000017</v>
      </c>
      <c r="P3428" s="58">
        <f t="shared" si="666"/>
        <v>417.01334400000002</v>
      </c>
      <c r="Q3428" s="58">
        <f t="shared" si="667"/>
        <v>278.00889599999999</v>
      </c>
      <c r="R3428" s="66">
        <f t="shared" si="668"/>
        <v>10.946600280000004</v>
      </c>
      <c r="S3428" s="64">
        <f t="shared" si="669"/>
        <v>67.5</v>
      </c>
      <c r="T3428" s="66">
        <f t="shared" si="670"/>
        <v>703.96661628000015</v>
      </c>
      <c r="U3428" s="68">
        <f t="shared" si="671"/>
        <v>39.109256460000012</v>
      </c>
      <c r="V3428" s="68">
        <f t="shared" si="672"/>
        <v>469.31107752000008</v>
      </c>
      <c r="W3428" s="68">
        <f t="shared" si="673"/>
        <v>312.87405168000004</v>
      </c>
    </row>
    <row r="3429" spans="1:23" x14ac:dyDescent="0.25">
      <c r="A3429" s="1" t="s">
        <v>918</v>
      </c>
      <c r="B3429" s="1" t="s">
        <v>395</v>
      </c>
      <c r="C3429" s="1" t="s">
        <v>589</v>
      </c>
      <c r="D3429" s="1" t="s">
        <v>865</v>
      </c>
      <c r="E3429" s="1" t="s">
        <v>368</v>
      </c>
      <c r="F3429" s="62" t="str">
        <f t="shared" si="662"/>
        <v>64532</v>
      </c>
      <c r="G3429" s="255">
        <v>10620063</v>
      </c>
      <c r="H3429" s="1" t="s">
        <v>386</v>
      </c>
      <c r="I3429" s="61">
        <v>28</v>
      </c>
      <c r="J3429" s="61">
        <v>3</v>
      </c>
      <c r="K3429" s="61">
        <v>8</v>
      </c>
      <c r="L3429" s="69">
        <f t="shared" si="663"/>
        <v>0.84</v>
      </c>
      <c r="M3429" s="69">
        <f t="shared" si="664"/>
        <v>2.2400000000000002</v>
      </c>
      <c r="N3429" s="56">
        <f>INDEX(Rate_Chart!$A$1:$AK$127,MATCH(Data!J3429,Rate_Chart!$A$1:$A$127,0),MATCH(Data!K3429,Rate_Chart!$A$1:$AK$1,0))</f>
        <v>34.751112000000006</v>
      </c>
      <c r="O3429" s="57">
        <f t="shared" si="665"/>
        <v>973.03113600000017</v>
      </c>
      <c r="P3429" s="58">
        <f t="shared" si="666"/>
        <v>417.01334400000002</v>
      </c>
      <c r="Q3429" s="58">
        <f t="shared" si="667"/>
        <v>278.00889599999999</v>
      </c>
      <c r="R3429" s="66">
        <f t="shared" si="668"/>
        <v>17.028044880000003</v>
      </c>
      <c r="S3429" s="64">
        <f t="shared" si="669"/>
        <v>105</v>
      </c>
      <c r="T3429" s="66">
        <f t="shared" si="670"/>
        <v>1095.0591808800002</v>
      </c>
      <c r="U3429" s="68">
        <f t="shared" si="671"/>
        <v>39.109256460000005</v>
      </c>
      <c r="V3429" s="68">
        <f t="shared" si="672"/>
        <v>469.31107752000003</v>
      </c>
      <c r="W3429" s="68">
        <f t="shared" si="673"/>
        <v>312.87405168000004</v>
      </c>
    </row>
    <row r="3430" spans="1:23" x14ac:dyDescent="0.25">
      <c r="A3430" s="1" t="s">
        <v>882</v>
      </c>
      <c r="B3430" s="1" t="s">
        <v>394</v>
      </c>
      <c r="C3430" s="1" t="s">
        <v>589</v>
      </c>
      <c r="D3430" s="1" t="s">
        <v>865</v>
      </c>
      <c r="E3430" s="1" t="s">
        <v>368</v>
      </c>
      <c r="F3430" s="62" t="str">
        <f t="shared" si="662"/>
        <v>64532</v>
      </c>
      <c r="G3430" s="255">
        <v>10620063</v>
      </c>
      <c r="H3430" s="1" t="s">
        <v>385</v>
      </c>
      <c r="I3430" s="61">
        <v>16</v>
      </c>
      <c r="J3430" s="61">
        <v>5.6</v>
      </c>
      <c r="K3430" s="61">
        <v>8.6</v>
      </c>
      <c r="L3430" s="69">
        <f t="shared" si="663"/>
        <v>0.89599999999999991</v>
      </c>
      <c r="M3430" s="69">
        <f t="shared" si="664"/>
        <v>1.3759999999999999</v>
      </c>
      <c r="N3430" s="56">
        <f>INDEX(Rate_Chart!$A$1:$AK$127,MATCH(Data!J3430,Rate_Chart!$A$1:$A$127,0),MATCH(Data!K3430,Rate_Chart!$A$1:$AK$1,0))</f>
        <v>45.824799999999996</v>
      </c>
      <c r="O3430" s="57">
        <f t="shared" si="665"/>
        <v>733.19679999999994</v>
      </c>
      <c r="P3430" s="58">
        <f t="shared" si="666"/>
        <v>404.33647058823533</v>
      </c>
      <c r="Q3430" s="58">
        <f t="shared" si="667"/>
        <v>269.55764705882353</v>
      </c>
      <c r="R3430" s="66">
        <f t="shared" si="668"/>
        <v>12.830944000000001</v>
      </c>
      <c r="S3430" s="64">
        <f t="shared" si="669"/>
        <v>60</v>
      </c>
      <c r="T3430" s="66">
        <f t="shared" si="670"/>
        <v>806.02774399999998</v>
      </c>
      <c r="U3430" s="68">
        <f t="shared" si="671"/>
        <v>50.376733999999999</v>
      </c>
      <c r="V3430" s="68">
        <f t="shared" si="672"/>
        <v>444.50059411764715</v>
      </c>
      <c r="W3430" s="68">
        <f t="shared" si="673"/>
        <v>296.33372941176475</v>
      </c>
    </row>
    <row r="3431" spans="1:23" x14ac:dyDescent="0.25">
      <c r="A3431" s="1" t="s">
        <v>882</v>
      </c>
      <c r="B3431" s="1" t="s">
        <v>394</v>
      </c>
      <c r="C3431" s="1" t="s">
        <v>589</v>
      </c>
      <c r="D3431" s="1" t="s">
        <v>865</v>
      </c>
      <c r="E3431" s="1" t="s">
        <v>368</v>
      </c>
      <c r="F3431" s="62" t="str">
        <f t="shared" si="662"/>
        <v>64532</v>
      </c>
      <c r="G3431" s="255">
        <v>10620063</v>
      </c>
      <c r="H3431" s="1" t="s">
        <v>386</v>
      </c>
      <c r="I3431" s="61">
        <v>17</v>
      </c>
      <c r="J3431" s="61">
        <v>3</v>
      </c>
      <c r="K3431" s="61">
        <v>8</v>
      </c>
      <c r="L3431" s="69">
        <f t="shared" si="663"/>
        <v>0.51</v>
      </c>
      <c r="M3431" s="69">
        <f t="shared" si="664"/>
        <v>1.36</v>
      </c>
      <c r="N3431" s="56">
        <f>INDEX(Rate_Chart!$A$1:$AK$127,MATCH(Data!J3431,Rate_Chart!$A$1:$A$127,0),MATCH(Data!K3431,Rate_Chart!$A$1:$AK$1,0))</f>
        <v>34.751112000000006</v>
      </c>
      <c r="O3431" s="57">
        <f t="shared" si="665"/>
        <v>590.76890400000013</v>
      </c>
      <c r="P3431" s="58">
        <f t="shared" si="666"/>
        <v>417.01334400000002</v>
      </c>
      <c r="Q3431" s="58">
        <f t="shared" si="667"/>
        <v>278.00889599999999</v>
      </c>
      <c r="R3431" s="66">
        <f t="shared" si="668"/>
        <v>10.338455820000004</v>
      </c>
      <c r="S3431" s="64">
        <f t="shared" si="669"/>
        <v>63.75</v>
      </c>
      <c r="T3431" s="66">
        <f t="shared" si="670"/>
        <v>664.85735982000017</v>
      </c>
      <c r="U3431" s="68">
        <f t="shared" si="671"/>
        <v>39.109256460000012</v>
      </c>
      <c r="V3431" s="68">
        <f t="shared" si="672"/>
        <v>469.31107752000008</v>
      </c>
      <c r="W3431" s="68">
        <f t="shared" si="673"/>
        <v>312.87405168000004</v>
      </c>
    </row>
    <row r="3432" spans="1:23" x14ac:dyDescent="0.25">
      <c r="A3432" s="1" t="s">
        <v>882</v>
      </c>
      <c r="B3432" s="1" t="s">
        <v>395</v>
      </c>
      <c r="C3432" s="1" t="s">
        <v>589</v>
      </c>
      <c r="D3432" s="1" t="s">
        <v>865</v>
      </c>
      <c r="E3432" s="1" t="s">
        <v>368</v>
      </c>
      <c r="F3432" s="62" t="str">
        <f t="shared" si="662"/>
        <v>64532</v>
      </c>
      <c r="G3432" s="255">
        <v>10620063</v>
      </c>
      <c r="H3432" s="1" t="s">
        <v>386</v>
      </c>
      <c r="I3432" s="61">
        <v>30</v>
      </c>
      <c r="J3432" s="61">
        <v>3.1</v>
      </c>
      <c r="K3432" s="61">
        <v>8</v>
      </c>
      <c r="L3432" s="69">
        <f t="shared" si="663"/>
        <v>0.93</v>
      </c>
      <c r="M3432" s="69">
        <f t="shared" si="664"/>
        <v>2.4</v>
      </c>
      <c r="N3432" s="56">
        <f>INDEX(Rate_Chart!$A$1:$AK$127,MATCH(Data!J3432,Rate_Chart!$A$1:$A$127,0),MATCH(Data!K3432,Rate_Chart!$A$1:$AK$1,0))</f>
        <v>35.168112000000008</v>
      </c>
      <c r="O3432" s="57">
        <f t="shared" si="665"/>
        <v>1055.0433600000001</v>
      </c>
      <c r="P3432" s="58">
        <f t="shared" si="666"/>
        <v>417.01318577075102</v>
      </c>
      <c r="Q3432" s="58">
        <f t="shared" si="667"/>
        <v>278.00879051383401</v>
      </c>
      <c r="R3432" s="66">
        <f t="shared" si="668"/>
        <v>18.463258800000006</v>
      </c>
      <c r="S3432" s="64">
        <f t="shared" si="669"/>
        <v>112.5</v>
      </c>
      <c r="T3432" s="66">
        <f t="shared" si="670"/>
        <v>1186.0066188000001</v>
      </c>
      <c r="U3432" s="68">
        <f t="shared" si="671"/>
        <v>39.533553959999999</v>
      </c>
      <c r="V3432" s="68">
        <f t="shared" si="672"/>
        <v>468.77731968379442</v>
      </c>
      <c r="W3432" s="68">
        <f t="shared" si="673"/>
        <v>312.51821312252963</v>
      </c>
    </row>
    <row r="3433" spans="1:23" x14ac:dyDescent="0.25">
      <c r="A3433" s="1" t="s">
        <v>883</v>
      </c>
      <c r="B3433" s="1" t="s">
        <v>394</v>
      </c>
      <c r="C3433" s="1" t="s">
        <v>589</v>
      </c>
      <c r="D3433" s="1" t="s">
        <v>865</v>
      </c>
      <c r="E3433" s="1" t="s">
        <v>368</v>
      </c>
      <c r="F3433" s="62" t="str">
        <f t="shared" si="662"/>
        <v>64532</v>
      </c>
      <c r="G3433" s="255">
        <v>10620063</v>
      </c>
      <c r="H3433" s="1" t="s">
        <v>385</v>
      </c>
      <c r="I3433" s="61">
        <v>11</v>
      </c>
      <c r="J3433" s="61">
        <v>5.6</v>
      </c>
      <c r="K3433" s="61">
        <v>8.4</v>
      </c>
      <c r="L3433" s="69">
        <f t="shared" si="663"/>
        <v>0.61599999999999999</v>
      </c>
      <c r="M3433" s="69">
        <f t="shared" si="664"/>
        <v>0.92400000000000004</v>
      </c>
      <c r="N3433" s="56">
        <f>INDEX(Rate_Chart!$A$1:$AK$127,MATCH(Data!J3433,Rate_Chart!$A$1:$A$127,0),MATCH(Data!K3433,Rate_Chart!$A$1:$AK$1,0))</f>
        <v>45.357199999999999</v>
      </c>
      <c r="O3433" s="57">
        <f t="shared" si="665"/>
        <v>498.92919999999998</v>
      </c>
      <c r="P3433" s="58">
        <f t="shared" si="666"/>
        <v>404.97500000000002</v>
      </c>
      <c r="Q3433" s="58">
        <f t="shared" si="667"/>
        <v>269.98333333333335</v>
      </c>
      <c r="R3433" s="66">
        <f t="shared" si="668"/>
        <v>8.7312609999999999</v>
      </c>
      <c r="S3433" s="64">
        <f t="shared" si="669"/>
        <v>41.25</v>
      </c>
      <c r="T3433" s="66">
        <f t="shared" si="670"/>
        <v>548.91046099999994</v>
      </c>
      <c r="U3433" s="68">
        <f t="shared" si="671"/>
        <v>49.900950999999992</v>
      </c>
      <c r="V3433" s="68">
        <f t="shared" si="672"/>
        <v>445.54420535714286</v>
      </c>
      <c r="W3433" s="68">
        <f t="shared" si="673"/>
        <v>297.02947023809526</v>
      </c>
    </row>
    <row r="3434" spans="1:23" x14ac:dyDescent="0.25">
      <c r="A3434" s="1" t="s">
        <v>883</v>
      </c>
      <c r="B3434" s="1" t="s">
        <v>394</v>
      </c>
      <c r="C3434" s="1" t="s">
        <v>589</v>
      </c>
      <c r="D3434" s="1" t="s">
        <v>865</v>
      </c>
      <c r="E3434" s="1" t="s">
        <v>368</v>
      </c>
      <c r="F3434" s="62" t="str">
        <f t="shared" si="662"/>
        <v>64532</v>
      </c>
      <c r="G3434" s="255">
        <v>10620063</v>
      </c>
      <c r="H3434" s="1" t="s">
        <v>386</v>
      </c>
      <c r="I3434" s="61">
        <v>21</v>
      </c>
      <c r="J3434" s="61">
        <v>3</v>
      </c>
      <c r="K3434" s="61">
        <v>8</v>
      </c>
      <c r="L3434" s="69">
        <f t="shared" si="663"/>
        <v>0.63</v>
      </c>
      <c r="M3434" s="69">
        <f t="shared" si="664"/>
        <v>1.68</v>
      </c>
      <c r="N3434" s="56">
        <f>INDEX(Rate_Chart!$A$1:$AK$127,MATCH(Data!J3434,Rate_Chart!$A$1:$A$127,0),MATCH(Data!K3434,Rate_Chart!$A$1:$AK$1,0))</f>
        <v>34.751112000000006</v>
      </c>
      <c r="O3434" s="57">
        <f t="shared" si="665"/>
        <v>729.77335200000016</v>
      </c>
      <c r="P3434" s="58">
        <f t="shared" si="666"/>
        <v>417.01334400000002</v>
      </c>
      <c r="Q3434" s="58">
        <f t="shared" si="667"/>
        <v>278.00889599999999</v>
      </c>
      <c r="R3434" s="66">
        <f t="shared" si="668"/>
        <v>12.771033660000004</v>
      </c>
      <c r="S3434" s="64">
        <f t="shared" si="669"/>
        <v>78.75</v>
      </c>
      <c r="T3434" s="66">
        <f t="shared" si="670"/>
        <v>821.29438566000022</v>
      </c>
      <c r="U3434" s="68">
        <f t="shared" si="671"/>
        <v>39.109256460000012</v>
      </c>
      <c r="V3434" s="68">
        <f t="shared" si="672"/>
        <v>469.31107752000008</v>
      </c>
      <c r="W3434" s="68">
        <f t="shared" si="673"/>
        <v>312.87405168000004</v>
      </c>
    </row>
    <row r="3435" spans="1:23" x14ac:dyDescent="0.25">
      <c r="A3435" s="1" t="s">
        <v>883</v>
      </c>
      <c r="B3435" s="1" t="s">
        <v>395</v>
      </c>
      <c r="C3435" s="1" t="s">
        <v>589</v>
      </c>
      <c r="D3435" s="1" t="s">
        <v>865</v>
      </c>
      <c r="E3435" s="1" t="s">
        <v>368</v>
      </c>
      <c r="F3435" s="62" t="str">
        <f t="shared" si="662"/>
        <v>64532</v>
      </c>
      <c r="G3435" s="255">
        <v>10620063</v>
      </c>
      <c r="H3435" s="1" t="s">
        <v>386</v>
      </c>
      <c r="I3435" s="61">
        <v>27</v>
      </c>
      <c r="J3435" s="61">
        <v>3.3</v>
      </c>
      <c r="K3435" s="61">
        <v>8.1</v>
      </c>
      <c r="L3435" s="69">
        <f t="shared" si="663"/>
        <v>0.8909999999999999</v>
      </c>
      <c r="M3435" s="69">
        <f t="shared" si="664"/>
        <v>2.1869999999999998</v>
      </c>
      <c r="N3435" s="56">
        <f>INDEX(Rate_Chart!$A$1:$AK$127,MATCH(Data!J3435,Rate_Chart!$A$1:$A$127,0),MATCH(Data!K3435,Rate_Chart!$A$1:$AK$1,0))</f>
        <v>36.280125900000002</v>
      </c>
      <c r="O3435" s="57">
        <f t="shared" si="665"/>
        <v>979.56339930000001</v>
      </c>
      <c r="P3435" s="58">
        <f t="shared" si="666"/>
        <v>417.0129413793104</v>
      </c>
      <c r="Q3435" s="58">
        <f t="shared" si="667"/>
        <v>278.00862758620696</v>
      </c>
      <c r="R3435" s="66">
        <f t="shared" si="668"/>
        <v>17.142359487750003</v>
      </c>
      <c r="S3435" s="64">
        <f t="shared" si="669"/>
        <v>101.25</v>
      </c>
      <c r="T3435" s="66">
        <f t="shared" si="670"/>
        <v>1097.95575878775</v>
      </c>
      <c r="U3435" s="68">
        <f t="shared" si="671"/>
        <v>40.665028103250002</v>
      </c>
      <c r="V3435" s="68">
        <f t="shared" si="672"/>
        <v>467.4141161293104</v>
      </c>
      <c r="W3435" s="68">
        <f t="shared" si="673"/>
        <v>311.6094107528736</v>
      </c>
    </row>
    <row r="3436" spans="1:23" x14ac:dyDescent="0.25">
      <c r="A3436" s="1" t="s">
        <v>884</v>
      </c>
      <c r="B3436" s="1" t="s">
        <v>394</v>
      </c>
      <c r="C3436" s="1" t="s">
        <v>589</v>
      </c>
      <c r="D3436" s="1" t="s">
        <v>865</v>
      </c>
      <c r="E3436" s="1" t="s">
        <v>368</v>
      </c>
      <c r="F3436" s="62" t="str">
        <f t="shared" si="662"/>
        <v>64532</v>
      </c>
      <c r="G3436" s="255">
        <v>10620063</v>
      </c>
      <c r="H3436" s="1" t="s">
        <v>386</v>
      </c>
      <c r="I3436" s="61">
        <v>22</v>
      </c>
      <c r="J3436" s="61">
        <v>4.4000000000000004</v>
      </c>
      <c r="K3436" s="61">
        <v>8.1</v>
      </c>
      <c r="L3436" s="69">
        <f t="shared" si="663"/>
        <v>0.96800000000000008</v>
      </c>
      <c r="M3436" s="69">
        <f t="shared" si="664"/>
        <v>1.7819999999999998</v>
      </c>
      <c r="N3436" s="56">
        <f>INDEX(Rate_Chart!$A$1:$AK$127,MATCH(Data!J3436,Rate_Chart!$A$1:$A$127,0),MATCH(Data!K3436,Rate_Chart!$A$1:$AK$1,0))</f>
        <v>40.867125900000005</v>
      </c>
      <c r="O3436" s="57">
        <f t="shared" si="665"/>
        <v>899.07676980000008</v>
      </c>
      <c r="P3436" s="58">
        <f t="shared" si="666"/>
        <v>417.01148877551026</v>
      </c>
      <c r="Q3436" s="58">
        <f t="shared" si="667"/>
        <v>278.00765918367352</v>
      </c>
      <c r="R3436" s="66">
        <f t="shared" si="668"/>
        <v>15.733843471500004</v>
      </c>
      <c r="S3436" s="64">
        <f t="shared" si="669"/>
        <v>82.5</v>
      </c>
      <c r="T3436" s="66">
        <f t="shared" si="670"/>
        <v>997.31061327150007</v>
      </c>
      <c r="U3436" s="68">
        <f t="shared" si="671"/>
        <v>45.332300603250005</v>
      </c>
      <c r="V3436" s="68">
        <f t="shared" si="672"/>
        <v>462.57449595153065</v>
      </c>
      <c r="W3436" s="68">
        <f t="shared" si="673"/>
        <v>308.38299730102045</v>
      </c>
    </row>
    <row r="3437" spans="1:23" x14ac:dyDescent="0.25">
      <c r="A3437" s="1" t="s">
        <v>884</v>
      </c>
      <c r="B3437" s="1" t="s">
        <v>395</v>
      </c>
      <c r="C3437" s="1" t="s">
        <v>589</v>
      </c>
      <c r="D3437" s="1" t="s">
        <v>865</v>
      </c>
      <c r="E3437" s="1" t="s">
        <v>368</v>
      </c>
      <c r="F3437" s="62" t="str">
        <f t="shared" si="662"/>
        <v>64532</v>
      </c>
      <c r="G3437" s="255">
        <v>10620063</v>
      </c>
      <c r="H3437" s="1" t="s">
        <v>386</v>
      </c>
      <c r="I3437" s="61">
        <v>23</v>
      </c>
      <c r="J3437" s="61">
        <v>3.6</v>
      </c>
      <c r="K3437" s="61">
        <v>8.1</v>
      </c>
      <c r="L3437" s="69">
        <f t="shared" si="663"/>
        <v>0.82799999999999996</v>
      </c>
      <c r="M3437" s="69">
        <f t="shared" si="664"/>
        <v>1.8629999999999998</v>
      </c>
      <c r="N3437" s="56">
        <f>INDEX(Rate_Chart!$A$1:$AK$127,MATCH(Data!J3437,Rate_Chart!$A$1:$A$127,0),MATCH(Data!K3437,Rate_Chart!$A$1:$AK$1,0))</f>
        <v>37.531125900000006</v>
      </c>
      <c r="O3437" s="57">
        <f t="shared" si="665"/>
        <v>863.21589570000015</v>
      </c>
      <c r="P3437" s="58">
        <f t="shared" si="666"/>
        <v>417.01251000000008</v>
      </c>
      <c r="Q3437" s="58">
        <f t="shared" si="667"/>
        <v>278.00834000000003</v>
      </c>
      <c r="R3437" s="66">
        <f t="shared" si="668"/>
        <v>15.106278174750004</v>
      </c>
      <c r="S3437" s="64">
        <f t="shared" si="669"/>
        <v>86.25</v>
      </c>
      <c r="T3437" s="66">
        <f t="shared" si="670"/>
        <v>964.57217387475021</v>
      </c>
      <c r="U3437" s="68">
        <f t="shared" si="671"/>
        <v>41.937920603250006</v>
      </c>
      <c r="V3437" s="68">
        <f t="shared" si="672"/>
        <v>465.97689559166673</v>
      </c>
      <c r="W3437" s="68">
        <f t="shared" si="673"/>
        <v>310.6512637277778</v>
      </c>
    </row>
    <row r="3438" spans="1:23" x14ac:dyDescent="0.25">
      <c r="A3438" s="1" t="s">
        <v>885</v>
      </c>
      <c r="B3438" s="1" t="s">
        <v>394</v>
      </c>
      <c r="C3438" s="1" t="s">
        <v>589</v>
      </c>
      <c r="D3438" s="1" t="s">
        <v>865</v>
      </c>
      <c r="E3438" s="1" t="s">
        <v>368</v>
      </c>
      <c r="F3438" s="62" t="str">
        <f t="shared" si="662"/>
        <v>64532</v>
      </c>
      <c r="G3438" s="255">
        <v>10620063</v>
      </c>
      <c r="H3438" s="1" t="s">
        <v>385</v>
      </c>
      <c r="I3438" s="61">
        <v>14</v>
      </c>
      <c r="J3438" s="61">
        <v>5.7</v>
      </c>
      <c r="K3438" s="61">
        <v>8.6</v>
      </c>
      <c r="L3438" s="69">
        <f t="shared" si="663"/>
        <v>0.79799999999999993</v>
      </c>
      <c r="M3438" s="69">
        <f t="shared" si="664"/>
        <v>1.204</v>
      </c>
      <c r="N3438" s="56">
        <f>INDEX(Rate_Chart!$A$1:$AK$127,MATCH(Data!J3438,Rate_Chart!$A$1:$A$127,0),MATCH(Data!K3438,Rate_Chart!$A$1:$AK$1,0))</f>
        <v>46.643099999999997</v>
      </c>
      <c r="O3438" s="57">
        <f t="shared" si="665"/>
        <v>653.00339999999994</v>
      </c>
      <c r="P3438" s="58">
        <f t="shared" si="666"/>
        <v>407.95714285714286</v>
      </c>
      <c r="Q3438" s="58">
        <f t="shared" si="667"/>
        <v>271.97142857142859</v>
      </c>
      <c r="R3438" s="66">
        <f t="shared" si="668"/>
        <v>11.427559499999999</v>
      </c>
      <c r="S3438" s="64">
        <f t="shared" si="669"/>
        <v>52.5</v>
      </c>
      <c r="T3438" s="66">
        <f t="shared" si="670"/>
        <v>716.93095949999997</v>
      </c>
      <c r="U3438" s="68">
        <f t="shared" si="671"/>
        <v>51.209354249999997</v>
      </c>
      <c r="V3438" s="68">
        <f t="shared" si="672"/>
        <v>447.89522667638482</v>
      </c>
      <c r="W3438" s="68">
        <f t="shared" si="673"/>
        <v>298.59681778425653</v>
      </c>
    </row>
    <row r="3439" spans="1:23" x14ac:dyDescent="0.25">
      <c r="A3439" s="1" t="s">
        <v>885</v>
      </c>
      <c r="B3439" s="1" t="s">
        <v>394</v>
      </c>
      <c r="C3439" s="1" t="s">
        <v>589</v>
      </c>
      <c r="D3439" s="1" t="s">
        <v>865</v>
      </c>
      <c r="E3439" s="1" t="s">
        <v>368</v>
      </c>
      <c r="F3439" s="62" t="str">
        <f t="shared" si="662"/>
        <v>64532</v>
      </c>
      <c r="G3439" s="255">
        <v>10620063</v>
      </c>
      <c r="H3439" s="1" t="s">
        <v>386</v>
      </c>
      <c r="I3439" s="61">
        <v>21</v>
      </c>
      <c r="J3439" s="61">
        <v>3.2</v>
      </c>
      <c r="K3439" s="61">
        <v>8.3000000000000007</v>
      </c>
      <c r="L3439" s="69">
        <f t="shared" si="663"/>
        <v>0.67200000000000004</v>
      </c>
      <c r="M3439" s="69">
        <f t="shared" si="664"/>
        <v>1.7430000000000001</v>
      </c>
      <c r="N3439" s="56">
        <f>INDEX(Rate_Chart!$A$1:$AK$127,MATCH(Data!J3439,Rate_Chart!$A$1:$A$127,0),MATCH(Data!K3439,Rate_Chart!$A$1:$AK$1,0))</f>
        <v>36.419153700000003</v>
      </c>
      <c r="O3439" s="57">
        <f t="shared" si="665"/>
        <v>764.8022277</v>
      </c>
      <c r="P3439" s="58">
        <f t="shared" si="666"/>
        <v>417.01321030534348</v>
      </c>
      <c r="Q3439" s="58">
        <f t="shared" si="667"/>
        <v>278.00880687022897</v>
      </c>
      <c r="R3439" s="66">
        <f t="shared" si="668"/>
        <v>13.384038984750001</v>
      </c>
      <c r="S3439" s="64">
        <f t="shared" si="669"/>
        <v>78.75</v>
      </c>
      <c r="T3439" s="66">
        <f t="shared" si="670"/>
        <v>856.93626668474997</v>
      </c>
      <c r="U3439" s="68">
        <f t="shared" si="671"/>
        <v>40.80648888975</v>
      </c>
      <c r="V3439" s="68">
        <f t="shared" si="672"/>
        <v>467.24987278339688</v>
      </c>
      <c r="W3439" s="68">
        <f t="shared" si="673"/>
        <v>311.49991518893125</v>
      </c>
    </row>
    <row r="3440" spans="1:23" x14ac:dyDescent="0.25">
      <c r="A3440" s="1" t="s">
        <v>885</v>
      </c>
      <c r="B3440" s="1" t="s">
        <v>395</v>
      </c>
      <c r="C3440" s="1" t="s">
        <v>589</v>
      </c>
      <c r="D3440" s="1" t="s">
        <v>865</v>
      </c>
      <c r="E3440" s="1" t="s">
        <v>368</v>
      </c>
      <c r="F3440" s="62" t="str">
        <f t="shared" si="662"/>
        <v>64532</v>
      </c>
      <c r="G3440" s="255">
        <v>10620063</v>
      </c>
      <c r="H3440" s="1" t="s">
        <v>386</v>
      </c>
      <c r="I3440" s="61">
        <v>23</v>
      </c>
      <c r="J3440" s="61">
        <v>3.5</v>
      </c>
      <c r="K3440" s="61">
        <v>8.1</v>
      </c>
      <c r="L3440" s="69">
        <f t="shared" si="663"/>
        <v>0.80500000000000005</v>
      </c>
      <c r="M3440" s="69">
        <f t="shared" si="664"/>
        <v>1.8629999999999998</v>
      </c>
      <c r="N3440" s="56">
        <f>INDEX(Rate_Chart!$A$1:$AK$127,MATCH(Data!J3440,Rate_Chart!$A$1:$A$127,0),MATCH(Data!K3440,Rate_Chart!$A$1:$AK$1,0))</f>
        <v>37.114125900000005</v>
      </c>
      <c r="O3440" s="57">
        <f t="shared" si="665"/>
        <v>853.62489570000014</v>
      </c>
      <c r="P3440" s="58">
        <f t="shared" si="666"/>
        <v>417.01265056179784</v>
      </c>
      <c r="Q3440" s="58">
        <f t="shared" si="667"/>
        <v>278.00843370786521</v>
      </c>
      <c r="R3440" s="66">
        <f t="shared" si="668"/>
        <v>14.938435674750004</v>
      </c>
      <c r="S3440" s="64">
        <f t="shared" si="669"/>
        <v>86.25</v>
      </c>
      <c r="T3440" s="66">
        <f t="shared" si="670"/>
        <v>954.81333137475008</v>
      </c>
      <c r="U3440" s="68">
        <f t="shared" si="671"/>
        <v>41.513623103250005</v>
      </c>
      <c r="V3440" s="68">
        <f t="shared" si="672"/>
        <v>466.44520340730344</v>
      </c>
      <c r="W3440" s="68">
        <f t="shared" si="673"/>
        <v>310.96346893820231</v>
      </c>
    </row>
    <row r="3441" spans="1:23" x14ac:dyDescent="0.25">
      <c r="A3441" s="1" t="s">
        <v>886</v>
      </c>
      <c r="B3441" s="1" t="s">
        <v>394</v>
      </c>
      <c r="C3441" s="1" t="s">
        <v>589</v>
      </c>
      <c r="D3441" s="1" t="s">
        <v>865</v>
      </c>
      <c r="E3441" s="1" t="s">
        <v>368</v>
      </c>
      <c r="F3441" s="62" t="str">
        <f t="shared" si="662"/>
        <v>64532</v>
      </c>
      <c r="G3441" s="255">
        <v>10620063</v>
      </c>
      <c r="H3441" s="1" t="s">
        <v>386</v>
      </c>
      <c r="I3441" s="61">
        <v>26</v>
      </c>
      <c r="J3441" s="61">
        <v>3.8</v>
      </c>
      <c r="K3441" s="61">
        <v>8.1999999999999993</v>
      </c>
      <c r="L3441" s="69">
        <f t="shared" si="663"/>
        <v>0.98799999999999999</v>
      </c>
      <c r="M3441" s="69">
        <f t="shared" si="664"/>
        <v>2.1319999999999997</v>
      </c>
      <c r="N3441" s="56">
        <f>INDEX(Rate_Chart!$A$1:$AK$127,MATCH(Data!J3441,Rate_Chart!$A$1:$A$127,0),MATCH(Data!K3441,Rate_Chart!$A$1:$AK$1,0))</f>
        <v>38.6431398</v>
      </c>
      <c r="O3441" s="57">
        <f t="shared" si="665"/>
        <v>1004.7216347999999</v>
      </c>
      <c r="P3441" s="58">
        <f t="shared" si="666"/>
        <v>417.01230000000004</v>
      </c>
      <c r="Q3441" s="58">
        <f t="shared" si="667"/>
        <v>278.00820000000004</v>
      </c>
      <c r="R3441" s="66">
        <f t="shared" si="668"/>
        <v>17.582628609</v>
      </c>
      <c r="S3441" s="64">
        <f t="shared" si="669"/>
        <v>97.5</v>
      </c>
      <c r="T3441" s="66">
        <f t="shared" si="670"/>
        <v>1119.804263409</v>
      </c>
      <c r="U3441" s="68">
        <f t="shared" si="671"/>
        <v>43.069394746500002</v>
      </c>
      <c r="V3441" s="68">
        <f t="shared" si="672"/>
        <v>464.77764114928061</v>
      </c>
      <c r="W3441" s="68">
        <f t="shared" si="673"/>
        <v>309.85176076618706</v>
      </c>
    </row>
    <row r="3442" spans="1:23" x14ac:dyDescent="0.25">
      <c r="A3442" s="1" t="s">
        <v>886</v>
      </c>
      <c r="B3442" s="1" t="s">
        <v>395</v>
      </c>
      <c r="C3442" s="1" t="s">
        <v>589</v>
      </c>
      <c r="D3442" s="1" t="s">
        <v>865</v>
      </c>
      <c r="E3442" s="1" t="s">
        <v>368</v>
      </c>
      <c r="F3442" s="62" t="str">
        <f t="shared" si="662"/>
        <v>64532</v>
      </c>
      <c r="G3442" s="255">
        <v>10620063</v>
      </c>
      <c r="H3442" s="1" t="s">
        <v>386</v>
      </c>
      <c r="I3442" s="61">
        <v>21</v>
      </c>
      <c r="J3442" s="61">
        <v>3</v>
      </c>
      <c r="K3442" s="61">
        <v>8</v>
      </c>
      <c r="L3442" s="69">
        <f t="shared" si="663"/>
        <v>0.63</v>
      </c>
      <c r="M3442" s="69">
        <f t="shared" si="664"/>
        <v>1.68</v>
      </c>
      <c r="N3442" s="56">
        <f>INDEX(Rate_Chart!$A$1:$AK$127,MATCH(Data!J3442,Rate_Chart!$A$1:$A$127,0),MATCH(Data!K3442,Rate_Chart!$A$1:$AK$1,0))</f>
        <v>34.751112000000006</v>
      </c>
      <c r="O3442" s="57">
        <f t="shared" si="665"/>
        <v>729.77335200000016</v>
      </c>
      <c r="P3442" s="58">
        <f t="shared" si="666"/>
        <v>417.01334400000002</v>
      </c>
      <c r="Q3442" s="58">
        <f t="shared" si="667"/>
        <v>278.00889599999999</v>
      </c>
      <c r="R3442" s="66">
        <f t="shared" si="668"/>
        <v>12.771033660000004</v>
      </c>
      <c r="S3442" s="64">
        <f t="shared" si="669"/>
        <v>78.75</v>
      </c>
      <c r="T3442" s="66">
        <f t="shared" si="670"/>
        <v>821.29438566000022</v>
      </c>
      <c r="U3442" s="68">
        <f t="shared" si="671"/>
        <v>39.109256460000012</v>
      </c>
      <c r="V3442" s="68">
        <f t="shared" si="672"/>
        <v>469.31107752000008</v>
      </c>
      <c r="W3442" s="68">
        <f t="shared" si="673"/>
        <v>312.87405168000004</v>
      </c>
    </row>
    <row r="3443" spans="1:23" x14ac:dyDescent="0.25">
      <c r="A3443" s="1" t="s">
        <v>887</v>
      </c>
      <c r="B3443" s="1" t="s">
        <v>394</v>
      </c>
      <c r="C3443" s="1" t="s">
        <v>589</v>
      </c>
      <c r="D3443" s="1" t="s">
        <v>865</v>
      </c>
      <c r="E3443" s="1" t="s">
        <v>368</v>
      </c>
      <c r="F3443" s="62" t="str">
        <f t="shared" si="662"/>
        <v>64532</v>
      </c>
      <c r="G3443" s="255">
        <v>10620063</v>
      </c>
      <c r="H3443" s="1" t="s">
        <v>385</v>
      </c>
      <c r="I3443" s="61">
        <v>17</v>
      </c>
      <c r="J3443" s="61">
        <v>5.8</v>
      </c>
      <c r="K3443" s="61">
        <v>8.6</v>
      </c>
      <c r="L3443" s="69">
        <f t="shared" si="663"/>
        <v>0.98599999999999999</v>
      </c>
      <c r="M3443" s="69">
        <f t="shared" si="664"/>
        <v>1.462</v>
      </c>
      <c r="N3443" s="56">
        <f>INDEX(Rate_Chart!$A$1:$AK$127,MATCH(Data!J3443,Rate_Chart!$A$1:$A$127,0),MATCH(Data!K3443,Rate_Chart!$A$1:$AK$1,0))</f>
        <v>47.461399999999998</v>
      </c>
      <c r="O3443" s="57">
        <f t="shared" si="665"/>
        <v>806.84379999999999</v>
      </c>
      <c r="P3443" s="58">
        <f t="shared" si="666"/>
        <v>411.51502890173413</v>
      </c>
      <c r="Q3443" s="58">
        <f t="shared" si="667"/>
        <v>274.34335260115608</v>
      </c>
      <c r="R3443" s="66">
        <f t="shared" si="668"/>
        <v>14.119766500000001</v>
      </c>
      <c r="S3443" s="64">
        <f t="shared" si="669"/>
        <v>63.75</v>
      </c>
      <c r="T3443" s="66">
        <f t="shared" si="670"/>
        <v>884.71356649999996</v>
      </c>
      <c r="U3443" s="68">
        <f t="shared" si="671"/>
        <v>52.041974499999995</v>
      </c>
      <c r="V3443" s="68">
        <f t="shared" si="672"/>
        <v>451.23099277456652</v>
      </c>
      <c r="W3443" s="68">
        <f t="shared" si="673"/>
        <v>300.82066184971103</v>
      </c>
    </row>
    <row r="3444" spans="1:23" x14ac:dyDescent="0.25">
      <c r="A3444" s="1" t="s">
        <v>887</v>
      </c>
      <c r="B3444" s="1" t="s">
        <v>394</v>
      </c>
      <c r="C3444" s="1" t="s">
        <v>589</v>
      </c>
      <c r="D3444" s="1" t="s">
        <v>865</v>
      </c>
      <c r="E3444" s="1" t="s">
        <v>368</v>
      </c>
      <c r="F3444" s="62" t="str">
        <f t="shared" si="662"/>
        <v>64532</v>
      </c>
      <c r="G3444" s="255">
        <v>10620063</v>
      </c>
      <c r="H3444" s="1" t="s">
        <v>386</v>
      </c>
      <c r="I3444" s="61">
        <v>19</v>
      </c>
      <c r="J3444" s="61">
        <v>3</v>
      </c>
      <c r="K3444" s="61">
        <v>8</v>
      </c>
      <c r="L3444" s="69">
        <f t="shared" si="663"/>
        <v>0.56999999999999995</v>
      </c>
      <c r="M3444" s="69">
        <f t="shared" si="664"/>
        <v>1.52</v>
      </c>
      <c r="N3444" s="56">
        <f>INDEX(Rate_Chart!$A$1:$AK$127,MATCH(Data!J3444,Rate_Chart!$A$1:$A$127,0),MATCH(Data!K3444,Rate_Chart!$A$1:$AK$1,0))</f>
        <v>34.751112000000006</v>
      </c>
      <c r="O3444" s="57">
        <f t="shared" si="665"/>
        <v>660.27112800000009</v>
      </c>
      <c r="P3444" s="58">
        <f t="shared" si="666"/>
        <v>417.01334400000002</v>
      </c>
      <c r="Q3444" s="58">
        <f t="shared" si="667"/>
        <v>278.00889599999999</v>
      </c>
      <c r="R3444" s="66">
        <f t="shared" si="668"/>
        <v>11.554744740000002</v>
      </c>
      <c r="S3444" s="64">
        <f t="shared" si="669"/>
        <v>71.25</v>
      </c>
      <c r="T3444" s="66">
        <f t="shared" si="670"/>
        <v>743.07587274000014</v>
      </c>
      <c r="U3444" s="68">
        <f t="shared" si="671"/>
        <v>39.109256460000005</v>
      </c>
      <c r="V3444" s="68">
        <f t="shared" si="672"/>
        <v>469.31107752000003</v>
      </c>
      <c r="W3444" s="68">
        <f t="shared" si="673"/>
        <v>312.87405168000004</v>
      </c>
    </row>
    <row r="3445" spans="1:23" x14ac:dyDescent="0.25">
      <c r="A3445" s="1" t="s">
        <v>887</v>
      </c>
      <c r="B3445" s="1" t="s">
        <v>395</v>
      </c>
      <c r="C3445" s="1" t="s">
        <v>589</v>
      </c>
      <c r="D3445" s="1" t="s">
        <v>865</v>
      </c>
      <c r="E3445" s="1" t="s">
        <v>368</v>
      </c>
      <c r="F3445" s="62" t="str">
        <f t="shared" si="662"/>
        <v>64532</v>
      </c>
      <c r="G3445" s="255">
        <v>10620063</v>
      </c>
      <c r="H3445" s="1" t="s">
        <v>386</v>
      </c>
      <c r="I3445" s="61">
        <v>35</v>
      </c>
      <c r="J3445" s="61">
        <v>3.1</v>
      </c>
      <c r="K3445" s="61">
        <v>8</v>
      </c>
      <c r="L3445" s="69">
        <f t="shared" si="663"/>
        <v>1.085</v>
      </c>
      <c r="M3445" s="69">
        <f t="shared" si="664"/>
        <v>2.8</v>
      </c>
      <c r="N3445" s="56">
        <f>INDEX(Rate_Chart!$A$1:$AK$127,MATCH(Data!J3445,Rate_Chart!$A$1:$A$127,0),MATCH(Data!K3445,Rate_Chart!$A$1:$AK$1,0))</f>
        <v>35.168112000000008</v>
      </c>
      <c r="O3445" s="57">
        <f t="shared" si="665"/>
        <v>1230.8839200000002</v>
      </c>
      <c r="P3445" s="58">
        <f t="shared" si="666"/>
        <v>417.01318577075102</v>
      </c>
      <c r="Q3445" s="58">
        <f t="shared" si="667"/>
        <v>278.00879051383401</v>
      </c>
      <c r="R3445" s="66">
        <f t="shared" si="668"/>
        <v>21.540468600000004</v>
      </c>
      <c r="S3445" s="64">
        <f t="shared" si="669"/>
        <v>131.25</v>
      </c>
      <c r="T3445" s="66">
        <f t="shared" si="670"/>
        <v>1383.6743886000002</v>
      </c>
      <c r="U3445" s="68">
        <f t="shared" si="671"/>
        <v>39.533553960000006</v>
      </c>
      <c r="V3445" s="68">
        <f t="shared" si="672"/>
        <v>468.77731968379447</v>
      </c>
      <c r="W3445" s="68">
        <f t="shared" si="673"/>
        <v>312.51821312252963</v>
      </c>
    </row>
    <row r="3446" spans="1:23" x14ac:dyDescent="0.25">
      <c r="A3446" s="1" t="s">
        <v>888</v>
      </c>
      <c r="B3446" s="1" t="s">
        <v>394</v>
      </c>
      <c r="C3446" s="1" t="s">
        <v>589</v>
      </c>
      <c r="D3446" s="1" t="s">
        <v>865</v>
      </c>
      <c r="E3446" s="1" t="s">
        <v>368</v>
      </c>
      <c r="F3446" s="62" t="str">
        <f t="shared" si="662"/>
        <v>64532</v>
      </c>
      <c r="G3446" s="255">
        <v>10620063</v>
      </c>
      <c r="H3446" s="1" t="s">
        <v>386</v>
      </c>
      <c r="I3446" s="61">
        <v>20</v>
      </c>
      <c r="J3446" s="61">
        <v>5.2</v>
      </c>
      <c r="K3446" s="61">
        <v>8.5</v>
      </c>
      <c r="L3446" s="69">
        <f t="shared" si="663"/>
        <v>1.04</v>
      </c>
      <c r="M3446" s="69">
        <f t="shared" si="664"/>
        <v>1.7</v>
      </c>
      <c r="N3446" s="56">
        <f>INDEX(Rate_Chart!$A$1:$AK$127,MATCH(Data!J3446,Rate_Chart!$A$1:$A$127,0),MATCH(Data!K3446,Rate_Chart!$A$1:$AK$1,0))</f>
        <v>45.315181500000008</v>
      </c>
      <c r="O3446" s="57">
        <f t="shared" si="665"/>
        <v>906.30363000000011</v>
      </c>
      <c r="P3446" s="58">
        <f t="shared" si="666"/>
        <v>417.01087269938654</v>
      </c>
      <c r="Q3446" s="58">
        <f t="shared" si="667"/>
        <v>278.00724846625769</v>
      </c>
      <c r="R3446" s="66">
        <f t="shared" si="668"/>
        <v>15.860313525000004</v>
      </c>
      <c r="S3446" s="64">
        <f t="shared" si="669"/>
        <v>75</v>
      </c>
      <c r="T3446" s="66">
        <f t="shared" si="670"/>
        <v>997.16394352500015</v>
      </c>
      <c r="U3446" s="68">
        <f t="shared" si="671"/>
        <v>49.858197176250009</v>
      </c>
      <c r="V3446" s="68">
        <f t="shared" si="672"/>
        <v>458.81776542561352</v>
      </c>
      <c r="W3446" s="68">
        <f t="shared" si="673"/>
        <v>305.87851028374234</v>
      </c>
    </row>
    <row r="3447" spans="1:23" x14ac:dyDescent="0.25">
      <c r="A3447" s="1" t="s">
        <v>888</v>
      </c>
      <c r="B3447" s="1" t="s">
        <v>395</v>
      </c>
      <c r="C3447" s="1" t="s">
        <v>589</v>
      </c>
      <c r="D3447" s="1" t="s">
        <v>865</v>
      </c>
      <c r="E3447" s="1" t="s">
        <v>368</v>
      </c>
      <c r="F3447" s="62" t="str">
        <f t="shared" si="662"/>
        <v>64532</v>
      </c>
      <c r="G3447" s="255">
        <v>10620063</v>
      </c>
      <c r="H3447" s="1" t="s">
        <v>386</v>
      </c>
      <c r="I3447" s="61">
        <v>24</v>
      </c>
      <c r="J3447" s="61">
        <v>3.1</v>
      </c>
      <c r="K3447" s="61">
        <v>8</v>
      </c>
      <c r="L3447" s="69">
        <f t="shared" si="663"/>
        <v>0.74400000000000011</v>
      </c>
      <c r="M3447" s="69">
        <f t="shared" si="664"/>
        <v>1.92</v>
      </c>
      <c r="N3447" s="56">
        <f>INDEX(Rate_Chart!$A$1:$AK$127,MATCH(Data!J3447,Rate_Chart!$A$1:$A$127,0),MATCH(Data!K3447,Rate_Chart!$A$1:$AK$1,0))</f>
        <v>35.168112000000008</v>
      </c>
      <c r="O3447" s="57">
        <f t="shared" si="665"/>
        <v>844.03468800000019</v>
      </c>
      <c r="P3447" s="58">
        <f t="shared" si="666"/>
        <v>417.01318577075102</v>
      </c>
      <c r="Q3447" s="58">
        <f t="shared" si="667"/>
        <v>278.00879051383401</v>
      </c>
      <c r="R3447" s="66">
        <f t="shared" si="668"/>
        <v>14.770607040000005</v>
      </c>
      <c r="S3447" s="64">
        <f t="shared" si="669"/>
        <v>90</v>
      </c>
      <c r="T3447" s="66">
        <f t="shared" si="670"/>
        <v>948.80529504000015</v>
      </c>
      <c r="U3447" s="68">
        <f t="shared" si="671"/>
        <v>39.533553960000006</v>
      </c>
      <c r="V3447" s="68">
        <f t="shared" si="672"/>
        <v>468.77731968379447</v>
      </c>
      <c r="W3447" s="68">
        <f t="shared" si="673"/>
        <v>312.51821312252963</v>
      </c>
    </row>
    <row r="3448" spans="1:23" x14ac:dyDescent="0.25">
      <c r="A3448" s="1" t="s">
        <v>919</v>
      </c>
      <c r="B3448" s="1" t="s">
        <v>394</v>
      </c>
      <c r="C3448" s="1" t="s">
        <v>589</v>
      </c>
      <c r="D3448" s="1" t="s">
        <v>865</v>
      </c>
      <c r="E3448" s="1" t="s">
        <v>368</v>
      </c>
      <c r="F3448" s="62" t="str">
        <f t="shared" si="662"/>
        <v>64532</v>
      </c>
      <c r="G3448" s="255">
        <v>10620063</v>
      </c>
      <c r="H3448" s="1" t="s">
        <v>385</v>
      </c>
      <c r="I3448" s="61">
        <v>18</v>
      </c>
      <c r="J3448" s="61">
        <v>5.6</v>
      </c>
      <c r="K3448" s="61">
        <v>8.4</v>
      </c>
      <c r="L3448" s="69">
        <f t="shared" si="663"/>
        <v>1.008</v>
      </c>
      <c r="M3448" s="69">
        <f t="shared" si="664"/>
        <v>1.5120000000000002</v>
      </c>
      <c r="N3448" s="56">
        <f>INDEX(Rate_Chart!$A$1:$AK$127,MATCH(Data!J3448,Rate_Chart!$A$1:$A$127,0),MATCH(Data!K3448,Rate_Chart!$A$1:$AK$1,0))</f>
        <v>45.357199999999999</v>
      </c>
      <c r="O3448" s="57">
        <f t="shared" si="665"/>
        <v>816.42959999999994</v>
      </c>
      <c r="P3448" s="58">
        <f t="shared" si="666"/>
        <v>404.97500000000002</v>
      </c>
      <c r="Q3448" s="58">
        <f t="shared" si="667"/>
        <v>269.98333333333335</v>
      </c>
      <c r="R3448" s="66">
        <f t="shared" si="668"/>
        <v>14.287518</v>
      </c>
      <c r="S3448" s="64">
        <f t="shared" si="669"/>
        <v>67.5</v>
      </c>
      <c r="T3448" s="66">
        <f t="shared" si="670"/>
        <v>898.21711799999991</v>
      </c>
      <c r="U3448" s="68">
        <f t="shared" si="671"/>
        <v>49.900950999999992</v>
      </c>
      <c r="V3448" s="68">
        <f t="shared" si="672"/>
        <v>445.54420535714286</v>
      </c>
      <c r="W3448" s="68">
        <f t="shared" si="673"/>
        <v>297.02947023809526</v>
      </c>
    </row>
    <row r="3449" spans="1:23" x14ac:dyDescent="0.25">
      <c r="A3449" s="1" t="s">
        <v>919</v>
      </c>
      <c r="B3449" s="1" t="s">
        <v>394</v>
      </c>
      <c r="C3449" s="1" t="s">
        <v>589</v>
      </c>
      <c r="D3449" s="1" t="s">
        <v>865</v>
      </c>
      <c r="E3449" s="1" t="s">
        <v>368</v>
      </c>
      <c r="F3449" s="62" t="str">
        <f t="shared" si="662"/>
        <v>64532</v>
      </c>
      <c r="G3449" s="255">
        <v>10620063</v>
      </c>
      <c r="H3449" s="1" t="s">
        <v>386</v>
      </c>
      <c r="I3449" s="61">
        <v>17</v>
      </c>
      <c r="J3449" s="61">
        <v>3</v>
      </c>
      <c r="K3449" s="61">
        <v>8</v>
      </c>
      <c r="L3449" s="69">
        <f t="shared" si="663"/>
        <v>0.51</v>
      </c>
      <c r="M3449" s="69">
        <f t="shared" si="664"/>
        <v>1.36</v>
      </c>
      <c r="N3449" s="56">
        <f>INDEX(Rate_Chart!$A$1:$AK$127,MATCH(Data!J3449,Rate_Chart!$A$1:$A$127,0),MATCH(Data!K3449,Rate_Chart!$A$1:$AK$1,0))</f>
        <v>34.751112000000006</v>
      </c>
      <c r="O3449" s="57">
        <f t="shared" si="665"/>
        <v>590.76890400000013</v>
      </c>
      <c r="P3449" s="58">
        <f t="shared" si="666"/>
        <v>417.01334400000002</v>
      </c>
      <c r="Q3449" s="58">
        <f t="shared" si="667"/>
        <v>278.00889599999999</v>
      </c>
      <c r="R3449" s="66">
        <f t="shared" si="668"/>
        <v>10.338455820000004</v>
      </c>
      <c r="S3449" s="64">
        <f t="shared" si="669"/>
        <v>63.75</v>
      </c>
      <c r="T3449" s="66">
        <f t="shared" si="670"/>
        <v>664.85735982000017</v>
      </c>
      <c r="U3449" s="68">
        <f t="shared" si="671"/>
        <v>39.109256460000012</v>
      </c>
      <c r="V3449" s="68">
        <f t="shared" si="672"/>
        <v>469.31107752000008</v>
      </c>
      <c r="W3449" s="68">
        <f t="shared" si="673"/>
        <v>312.87405168000004</v>
      </c>
    </row>
    <row r="3450" spans="1:23" x14ac:dyDescent="0.25">
      <c r="A3450" s="1" t="s">
        <v>919</v>
      </c>
      <c r="B3450" s="1" t="s">
        <v>395</v>
      </c>
      <c r="C3450" s="1" t="s">
        <v>589</v>
      </c>
      <c r="D3450" s="1" t="s">
        <v>865</v>
      </c>
      <c r="E3450" s="1" t="s">
        <v>368</v>
      </c>
      <c r="F3450" s="62" t="str">
        <f t="shared" si="662"/>
        <v>64532</v>
      </c>
      <c r="G3450" s="255">
        <v>10620063</v>
      </c>
      <c r="H3450" s="1" t="s">
        <v>386</v>
      </c>
      <c r="I3450" s="61">
        <v>28</v>
      </c>
      <c r="J3450" s="61">
        <v>3.3</v>
      </c>
      <c r="K3450" s="61">
        <v>8.1999999999999993</v>
      </c>
      <c r="L3450" s="69">
        <f t="shared" si="663"/>
        <v>0.92399999999999993</v>
      </c>
      <c r="M3450" s="69">
        <f t="shared" si="664"/>
        <v>2.2959999999999998</v>
      </c>
      <c r="N3450" s="56">
        <f>INDEX(Rate_Chart!$A$1:$AK$127,MATCH(Data!J3450,Rate_Chart!$A$1:$A$127,0),MATCH(Data!K3450,Rate_Chart!$A$1:$AK$1,0))</f>
        <v>36.558139799999999</v>
      </c>
      <c r="O3450" s="57">
        <f t="shared" si="665"/>
        <v>1023.6279144</v>
      </c>
      <c r="P3450" s="58">
        <f t="shared" si="666"/>
        <v>417.0130015209125</v>
      </c>
      <c r="Q3450" s="58">
        <f t="shared" si="667"/>
        <v>278.00866768060831</v>
      </c>
      <c r="R3450" s="66">
        <f t="shared" si="668"/>
        <v>17.913488502000003</v>
      </c>
      <c r="S3450" s="64">
        <f t="shared" si="669"/>
        <v>105</v>
      </c>
      <c r="T3450" s="66">
        <f t="shared" si="670"/>
        <v>1146.5414029020001</v>
      </c>
      <c r="U3450" s="68">
        <f t="shared" si="671"/>
        <v>40.947907246500002</v>
      </c>
      <c r="V3450" s="68">
        <f t="shared" si="672"/>
        <v>467.08639444676805</v>
      </c>
      <c r="W3450" s="68">
        <f t="shared" si="673"/>
        <v>311.39092963117872</v>
      </c>
    </row>
    <row r="3451" spans="1:23" x14ac:dyDescent="0.25">
      <c r="A3451" s="1" t="s">
        <v>920</v>
      </c>
      <c r="B3451" s="1" t="s">
        <v>394</v>
      </c>
      <c r="C3451" s="1" t="s">
        <v>589</v>
      </c>
      <c r="D3451" s="1" t="s">
        <v>865</v>
      </c>
      <c r="E3451" s="1" t="s">
        <v>368</v>
      </c>
      <c r="F3451" s="62" t="str">
        <f t="shared" si="662"/>
        <v>64532</v>
      </c>
      <c r="G3451" s="255">
        <v>10620063</v>
      </c>
      <c r="H3451" s="1" t="s">
        <v>385</v>
      </c>
      <c r="I3451" s="61">
        <v>18</v>
      </c>
      <c r="J3451" s="61">
        <v>5.6</v>
      </c>
      <c r="K3451" s="61">
        <v>8.4</v>
      </c>
      <c r="L3451" s="69">
        <f t="shared" si="663"/>
        <v>1.008</v>
      </c>
      <c r="M3451" s="69">
        <f t="shared" si="664"/>
        <v>1.5120000000000002</v>
      </c>
      <c r="N3451" s="56">
        <f>INDEX(Rate_Chart!$A$1:$AK$127,MATCH(Data!J3451,Rate_Chart!$A$1:$A$127,0),MATCH(Data!K3451,Rate_Chart!$A$1:$AK$1,0))</f>
        <v>45.357199999999999</v>
      </c>
      <c r="O3451" s="57">
        <f t="shared" si="665"/>
        <v>816.42959999999994</v>
      </c>
      <c r="P3451" s="58">
        <f t="shared" si="666"/>
        <v>404.97500000000002</v>
      </c>
      <c r="Q3451" s="58">
        <f t="shared" si="667"/>
        <v>269.98333333333335</v>
      </c>
      <c r="R3451" s="66">
        <f t="shared" si="668"/>
        <v>14.287518</v>
      </c>
      <c r="S3451" s="64">
        <f t="shared" si="669"/>
        <v>67.5</v>
      </c>
      <c r="T3451" s="66">
        <f t="shared" si="670"/>
        <v>898.21711799999991</v>
      </c>
      <c r="U3451" s="68">
        <f t="shared" si="671"/>
        <v>49.900950999999992</v>
      </c>
      <c r="V3451" s="68">
        <f t="shared" si="672"/>
        <v>445.54420535714286</v>
      </c>
      <c r="W3451" s="68">
        <f t="shared" si="673"/>
        <v>297.02947023809526</v>
      </c>
    </row>
    <row r="3452" spans="1:23" x14ac:dyDescent="0.25">
      <c r="A3452" s="1" t="s">
        <v>920</v>
      </c>
      <c r="B3452" s="1" t="s">
        <v>394</v>
      </c>
      <c r="C3452" s="1" t="s">
        <v>589</v>
      </c>
      <c r="D3452" s="1" t="s">
        <v>865</v>
      </c>
      <c r="E3452" s="1" t="s">
        <v>368</v>
      </c>
      <c r="F3452" s="62" t="str">
        <f t="shared" si="662"/>
        <v>64532</v>
      </c>
      <c r="G3452" s="255">
        <v>10620063</v>
      </c>
      <c r="H3452" s="1" t="s">
        <v>386</v>
      </c>
      <c r="I3452" s="61">
        <v>21</v>
      </c>
      <c r="J3452" s="61">
        <v>3</v>
      </c>
      <c r="K3452" s="61">
        <v>8</v>
      </c>
      <c r="L3452" s="69">
        <f t="shared" si="663"/>
        <v>0.63</v>
      </c>
      <c r="M3452" s="69">
        <f t="shared" si="664"/>
        <v>1.68</v>
      </c>
      <c r="N3452" s="56">
        <f>INDEX(Rate_Chart!$A$1:$AK$127,MATCH(Data!J3452,Rate_Chart!$A$1:$A$127,0),MATCH(Data!K3452,Rate_Chart!$A$1:$AK$1,0))</f>
        <v>34.751112000000006</v>
      </c>
      <c r="O3452" s="57">
        <f t="shared" si="665"/>
        <v>729.77335200000016</v>
      </c>
      <c r="P3452" s="58">
        <f t="shared" si="666"/>
        <v>417.01334400000002</v>
      </c>
      <c r="Q3452" s="58">
        <f t="shared" si="667"/>
        <v>278.00889599999999</v>
      </c>
      <c r="R3452" s="66">
        <f t="shared" si="668"/>
        <v>12.771033660000004</v>
      </c>
      <c r="S3452" s="64">
        <f t="shared" si="669"/>
        <v>78.75</v>
      </c>
      <c r="T3452" s="66">
        <f t="shared" si="670"/>
        <v>821.29438566000022</v>
      </c>
      <c r="U3452" s="68">
        <f t="shared" si="671"/>
        <v>39.109256460000012</v>
      </c>
      <c r="V3452" s="68">
        <f t="shared" si="672"/>
        <v>469.31107752000008</v>
      </c>
      <c r="W3452" s="68">
        <f t="shared" si="673"/>
        <v>312.87405168000004</v>
      </c>
    </row>
    <row r="3453" spans="1:23" x14ac:dyDescent="0.25">
      <c r="A3453" s="1" t="s">
        <v>920</v>
      </c>
      <c r="B3453" s="1" t="s">
        <v>395</v>
      </c>
      <c r="C3453" s="1" t="s">
        <v>589</v>
      </c>
      <c r="D3453" s="1" t="s">
        <v>865</v>
      </c>
      <c r="E3453" s="1" t="s">
        <v>368</v>
      </c>
      <c r="F3453" s="62" t="str">
        <f t="shared" si="662"/>
        <v>64532</v>
      </c>
      <c r="G3453" s="255">
        <v>10620063</v>
      </c>
      <c r="H3453" s="1" t="s">
        <v>386</v>
      </c>
      <c r="I3453" s="61">
        <v>27</v>
      </c>
      <c r="J3453" s="61">
        <v>3.1</v>
      </c>
      <c r="K3453" s="61">
        <v>8.1</v>
      </c>
      <c r="L3453" s="69">
        <f t="shared" si="663"/>
        <v>0.83700000000000008</v>
      </c>
      <c r="M3453" s="69">
        <f t="shared" si="664"/>
        <v>2.1869999999999998</v>
      </c>
      <c r="N3453" s="56">
        <f>INDEX(Rate_Chart!$A$1:$AK$127,MATCH(Data!J3453,Rate_Chart!$A$1:$A$127,0),MATCH(Data!K3453,Rate_Chart!$A$1:$AK$1,0))</f>
        <v>35.446125899999998</v>
      </c>
      <c r="O3453" s="57">
        <f t="shared" si="665"/>
        <v>957.04539929999999</v>
      </c>
      <c r="P3453" s="58">
        <f t="shared" si="666"/>
        <v>417.01324588235298</v>
      </c>
      <c r="Q3453" s="58">
        <f t="shared" si="667"/>
        <v>278.0088305882353</v>
      </c>
      <c r="R3453" s="66">
        <f t="shared" si="668"/>
        <v>16.748294487750002</v>
      </c>
      <c r="S3453" s="64">
        <f t="shared" si="669"/>
        <v>101.25</v>
      </c>
      <c r="T3453" s="66">
        <f t="shared" si="670"/>
        <v>1075.04369378775</v>
      </c>
      <c r="U3453" s="68">
        <f t="shared" si="671"/>
        <v>39.816433103249999</v>
      </c>
      <c r="V3453" s="68">
        <f t="shared" si="672"/>
        <v>468.42862474411766</v>
      </c>
      <c r="W3453" s="68">
        <f t="shared" si="673"/>
        <v>312.28574982941177</v>
      </c>
    </row>
    <row r="3454" spans="1:23" x14ac:dyDescent="0.25">
      <c r="A3454" s="1" t="s">
        <v>922</v>
      </c>
      <c r="B3454" s="1" t="s">
        <v>394</v>
      </c>
      <c r="C3454" s="1" t="s">
        <v>589</v>
      </c>
      <c r="D3454" s="1" t="s">
        <v>865</v>
      </c>
      <c r="E3454" s="1" t="s">
        <v>368</v>
      </c>
      <c r="F3454" s="62" t="str">
        <f t="shared" si="662"/>
        <v>64532</v>
      </c>
      <c r="G3454" s="255">
        <v>10620063</v>
      </c>
      <c r="H3454" s="1" t="s">
        <v>385</v>
      </c>
      <c r="I3454" s="61">
        <v>15</v>
      </c>
      <c r="J3454" s="61">
        <v>6.1</v>
      </c>
      <c r="K3454" s="61">
        <v>8.8000000000000007</v>
      </c>
      <c r="L3454" s="69">
        <f t="shared" si="663"/>
        <v>0.91500000000000004</v>
      </c>
      <c r="M3454" s="69">
        <f t="shared" si="664"/>
        <v>1.32</v>
      </c>
      <c r="N3454" s="56">
        <f>INDEX(Rate_Chart!$A$1:$AK$127,MATCH(Data!J3454,Rate_Chart!$A$1:$A$127,0),MATCH(Data!K3454,Rate_Chart!$A$1:$AK$1,0))</f>
        <v>50.425650000000005</v>
      </c>
      <c r="O3454" s="57">
        <f t="shared" si="665"/>
        <v>756.38475000000005</v>
      </c>
      <c r="P3454" s="58">
        <f t="shared" si="666"/>
        <v>421.38426183844012</v>
      </c>
      <c r="Q3454" s="58">
        <f t="shared" si="667"/>
        <v>280.92284122562677</v>
      </c>
      <c r="R3454" s="66">
        <f t="shared" si="668"/>
        <v>13.236733125000002</v>
      </c>
      <c r="S3454" s="64">
        <f t="shared" si="669"/>
        <v>56.25</v>
      </c>
      <c r="T3454" s="66">
        <f t="shared" si="670"/>
        <v>825.87148312500005</v>
      </c>
      <c r="U3454" s="68">
        <f t="shared" si="671"/>
        <v>55.058098875000006</v>
      </c>
      <c r="V3454" s="68">
        <f t="shared" si="672"/>
        <v>460.09553377437328</v>
      </c>
      <c r="W3454" s="68">
        <f t="shared" si="673"/>
        <v>306.73035584958217</v>
      </c>
    </row>
    <row r="3455" spans="1:23" x14ac:dyDescent="0.25">
      <c r="A3455" s="1" t="s">
        <v>922</v>
      </c>
      <c r="B3455" s="1" t="s">
        <v>394</v>
      </c>
      <c r="C3455" s="1" t="s">
        <v>589</v>
      </c>
      <c r="D3455" s="1" t="s">
        <v>865</v>
      </c>
      <c r="E3455" s="1" t="s">
        <v>368</v>
      </c>
      <c r="F3455" s="62" t="str">
        <f t="shared" si="662"/>
        <v>64532</v>
      </c>
      <c r="G3455" s="255">
        <v>10620063</v>
      </c>
      <c r="H3455" s="1" t="s">
        <v>386</v>
      </c>
      <c r="I3455" s="61">
        <v>22</v>
      </c>
      <c r="J3455" s="61">
        <v>3.2</v>
      </c>
      <c r="K3455" s="61">
        <v>8.1</v>
      </c>
      <c r="L3455" s="69">
        <f t="shared" si="663"/>
        <v>0.70400000000000007</v>
      </c>
      <c r="M3455" s="69">
        <f t="shared" si="664"/>
        <v>1.7819999999999998</v>
      </c>
      <c r="N3455" s="56">
        <f>INDEX(Rate_Chart!$A$1:$AK$127,MATCH(Data!J3455,Rate_Chart!$A$1:$A$127,0),MATCH(Data!K3455,Rate_Chart!$A$1:$AK$1,0))</f>
        <v>35.8631259</v>
      </c>
      <c r="O3455" s="57">
        <f t="shared" si="665"/>
        <v>788.9887698</v>
      </c>
      <c r="P3455" s="58">
        <f t="shared" si="666"/>
        <v>417.01309186046512</v>
      </c>
      <c r="Q3455" s="58">
        <f t="shared" si="667"/>
        <v>278.00872790697673</v>
      </c>
      <c r="R3455" s="66">
        <f t="shared" si="668"/>
        <v>13.807303471500001</v>
      </c>
      <c r="S3455" s="64">
        <f t="shared" si="669"/>
        <v>82.5</v>
      </c>
      <c r="T3455" s="66">
        <f t="shared" si="670"/>
        <v>885.29607327150006</v>
      </c>
      <c r="U3455" s="68">
        <f t="shared" si="671"/>
        <v>40.24073060325</v>
      </c>
      <c r="V3455" s="68">
        <f t="shared" si="672"/>
        <v>467.91547213081401</v>
      </c>
      <c r="W3455" s="68">
        <f t="shared" si="673"/>
        <v>311.94364808720934</v>
      </c>
    </row>
    <row r="3456" spans="1:23" x14ac:dyDescent="0.25">
      <c r="A3456" s="1" t="s">
        <v>922</v>
      </c>
      <c r="B3456" s="1" t="s">
        <v>395</v>
      </c>
      <c r="C3456" s="1" t="s">
        <v>589</v>
      </c>
      <c r="D3456" s="1" t="s">
        <v>865</v>
      </c>
      <c r="E3456" s="1" t="s">
        <v>368</v>
      </c>
      <c r="F3456" s="62" t="str">
        <f t="shared" si="662"/>
        <v>64532</v>
      </c>
      <c r="G3456" s="255">
        <v>10620063</v>
      </c>
      <c r="H3456" s="1" t="s">
        <v>386</v>
      </c>
      <c r="I3456" s="61">
        <v>25</v>
      </c>
      <c r="J3456" s="61">
        <v>3</v>
      </c>
      <c r="K3456" s="61">
        <v>8</v>
      </c>
      <c r="L3456" s="69">
        <f t="shared" si="663"/>
        <v>0.75</v>
      </c>
      <c r="M3456" s="69">
        <f t="shared" si="664"/>
        <v>2</v>
      </c>
      <c r="N3456" s="56">
        <f>INDEX(Rate_Chart!$A$1:$AK$127,MATCH(Data!J3456,Rate_Chart!$A$1:$A$127,0),MATCH(Data!K3456,Rate_Chart!$A$1:$AK$1,0))</f>
        <v>34.751112000000006</v>
      </c>
      <c r="O3456" s="57">
        <f t="shared" si="665"/>
        <v>868.77780000000018</v>
      </c>
      <c r="P3456" s="58">
        <f t="shared" si="666"/>
        <v>417.01334400000002</v>
      </c>
      <c r="Q3456" s="58">
        <f t="shared" si="667"/>
        <v>278.00889599999999</v>
      </c>
      <c r="R3456" s="66">
        <f t="shared" si="668"/>
        <v>15.203611500000004</v>
      </c>
      <c r="S3456" s="64">
        <f t="shared" si="669"/>
        <v>93.75</v>
      </c>
      <c r="T3456" s="66">
        <f t="shared" si="670"/>
        <v>977.73141150000015</v>
      </c>
      <c r="U3456" s="68">
        <f t="shared" si="671"/>
        <v>39.109256460000005</v>
      </c>
      <c r="V3456" s="68">
        <f t="shared" si="672"/>
        <v>469.31107752000003</v>
      </c>
      <c r="W3456" s="68">
        <f t="shared" si="673"/>
        <v>312.87405168000004</v>
      </c>
    </row>
    <row r="3457" spans="1:23" x14ac:dyDescent="0.25">
      <c r="A3457" s="1" t="s">
        <v>923</v>
      </c>
      <c r="B3457" s="1" t="s">
        <v>394</v>
      </c>
      <c r="C3457" s="1" t="s">
        <v>589</v>
      </c>
      <c r="D3457" s="1" t="s">
        <v>865</v>
      </c>
      <c r="E3457" s="1" t="s">
        <v>368</v>
      </c>
      <c r="F3457" s="62" t="str">
        <f t="shared" si="662"/>
        <v>64532</v>
      </c>
      <c r="G3457" s="255">
        <v>10620063</v>
      </c>
      <c r="H3457" s="1" t="s">
        <v>386</v>
      </c>
      <c r="I3457" s="61">
        <v>22</v>
      </c>
      <c r="J3457" s="61">
        <v>4.2</v>
      </c>
      <c r="K3457" s="61">
        <v>8.1999999999999993</v>
      </c>
      <c r="L3457" s="69">
        <f t="shared" si="663"/>
        <v>0.92400000000000004</v>
      </c>
      <c r="M3457" s="69">
        <f t="shared" si="664"/>
        <v>1.8039999999999998</v>
      </c>
      <c r="N3457" s="56">
        <f>INDEX(Rate_Chart!$A$1:$AK$127,MATCH(Data!J3457,Rate_Chart!$A$1:$A$127,0),MATCH(Data!K3457,Rate_Chart!$A$1:$AK$1,0))</f>
        <v>40.311139799999999</v>
      </c>
      <c r="O3457" s="57">
        <f t="shared" si="665"/>
        <v>886.84507559999997</v>
      </c>
      <c r="P3457" s="58">
        <f t="shared" si="666"/>
        <v>417.01179103448277</v>
      </c>
      <c r="Q3457" s="58">
        <f t="shared" si="667"/>
        <v>278.00786068965516</v>
      </c>
      <c r="R3457" s="66">
        <f t="shared" si="668"/>
        <v>15.519788823000001</v>
      </c>
      <c r="S3457" s="64">
        <f t="shared" si="669"/>
        <v>82.5</v>
      </c>
      <c r="T3457" s="66">
        <f t="shared" si="670"/>
        <v>984.86486442299997</v>
      </c>
      <c r="U3457" s="68">
        <f t="shared" si="671"/>
        <v>44.766584746500001</v>
      </c>
      <c r="V3457" s="68">
        <f t="shared" si="672"/>
        <v>463.10260082586211</v>
      </c>
      <c r="W3457" s="68">
        <f t="shared" si="673"/>
        <v>308.73506721724141</v>
      </c>
    </row>
    <row r="3458" spans="1:23" x14ac:dyDescent="0.25">
      <c r="A3458" s="1" t="s">
        <v>924</v>
      </c>
      <c r="B3458" s="1" t="s">
        <v>394</v>
      </c>
      <c r="C3458" s="1" t="s">
        <v>589</v>
      </c>
      <c r="D3458" s="1" t="s">
        <v>865</v>
      </c>
      <c r="E3458" s="1" t="s">
        <v>368</v>
      </c>
      <c r="F3458" s="62" t="str">
        <f t="shared" si="662"/>
        <v>64532</v>
      </c>
      <c r="G3458" s="255">
        <v>10620063</v>
      </c>
      <c r="H3458" s="1" t="s">
        <v>385</v>
      </c>
      <c r="I3458" s="61">
        <v>14</v>
      </c>
      <c r="J3458" s="61">
        <v>5.7</v>
      </c>
      <c r="K3458" s="61">
        <v>9</v>
      </c>
      <c r="L3458" s="69">
        <f t="shared" si="663"/>
        <v>0.79799999999999993</v>
      </c>
      <c r="M3458" s="69">
        <f t="shared" si="664"/>
        <v>1.26</v>
      </c>
      <c r="N3458" s="56">
        <f>INDEX(Rate_Chart!$A$1:$AK$127,MATCH(Data!J3458,Rate_Chart!$A$1:$A$127,0),MATCH(Data!K3458,Rate_Chart!$A$1:$AK$1,0))</f>
        <v>47.594999999999999</v>
      </c>
      <c r="O3458" s="57">
        <f t="shared" si="665"/>
        <v>666.32999999999993</v>
      </c>
      <c r="P3458" s="58">
        <f t="shared" si="666"/>
        <v>406.79487179487182</v>
      </c>
      <c r="Q3458" s="58">
        <f t="shared" si="667"/>
        <v>271.19658119658123</v>
      </c>
      <c r="R3458" s="66">
        <f t="shared" si="668"/>
        <v>11.660774999999999</v>
      </c>
      <c r="S3458" s="64">
        <f t="shared" si="669"/>
        <v>52.5</v>
      </c>
      <c r="T3458" s="66">
        <f t="shared" si="670"/>
        <v>730.49077499999999</v>
      </c>
      <c r="U3458" s="68">
        <f t="shared" si="671"/>
        <v>52.177912499999998</v>
      </c>
      <c r="V3458" s="68">
        <f t="shared" si="672"/>
        <v>445.9650641025641</v>
      </c>
      <c r="W3458" s="68">
        <f t="shared" si="673"/>
        <v>297.31004273504271</v>
      </c>
    </row>
    <row r="3459" spans="1:23" x14ac:dyDescent="0.25">
      <c r="A3459" s="1" t="s">
        <v>924</v>
      </c>
      <c r="B3459" s="1" t="s">
        <v>394</v>
      </c>
      <c r="C3459" s="1" t="s">
        <v>589</v>
      </c>
      <c r="D3459" s="1" t="s">
        <v>865</v>
      </c>
      <c r="E3459" s="1" t="s">
        <v>368</v>
      </c>
      <c r="F3459" s="62" t="str">
        <f t="shared" si="662"/>
        <v>64532</v>
      </c>
      <c r="G3459" s="255">
        <v>10620063</v>
      </c>
      <c r="H3459" s="1" t="s">
        <v>386</v>
      </c>
      <c r="I3459" s="61">
        <v>23</v>
      </c>
      <c r="J3459" s="61">
        <v>3.4</v>
      </c>
      <c r="K3459" s="61">
        <v>8.4</v>
      </c>
      <c r="L3459" s="69">
        <f t="shared" si="663"/>
        <v>0.78200000000000003</v>
      </c>
      <c r="M3459" s="69">
        <f t="shared" si="664"/>
        <v>1.9320000000000002</v>
      </c>
      <c r="N3459" s="56">
        <f>INDEX(Rate_Chart!$A$1:$AK$127,MATCH(Data!J3459,Rate_Chart!$A$1:$A$127,0),MATCH(Data!K3459,Rate_Chart!$A$1:$AK$1,0))</f>
        <v>37.531167600000003</v>
      </c>
      <c r="O3459" s="57">
        <f t="shared" si="665"/>
        <v>863.21685480000008</v>
      </c>
      <c r="P3459" s="58">
        <f t="shared" si="666"/>
        <v>417.01297333333338</v>
      </c>
      <c r="Q3459" s="58">
        <f t="shared" si="667"/>
        <v>278.0086488888889</v>
      </c>
      <c r="R3459" s="66">
        <f t="shared" si="668"/>
        <v>15.106294959000003</v>
      </c>
      <c r="S3459" s="64">
        <f t="shared" si="669"/>
        <v>86.25</v>
      </c>
      <c r="T3459" s="66">
        <f t="shared" si="670"/>
        <v>964.5731497590001</v>
      </c>
      <c r="U3459" s="68">
        <f t="shared" si="671"/>
        <v>41.937963033000003</v>
      </c>
      <c r="V3459" s="68">
        <f t="shared" si="672"/>
        <v>465.97736703333339</v>
      </c>
      <c r="W3459" s="68">
        <f t="shared" si="673"/>
        <v>310.65157802222228</v>
      </c>
    </row>
    <row r="3460" spans="1:23" x14ac:dyDescent="0.25">
      <c r="A3460" s="1" t="s">
        <v>924</v>
      </c>
      <c r="B3460" s="1" t="s">
        <v>395</v>
      </c>
      <c r="C3460" s="1" t="s">
        <v>589</v>
      </c>
      <c r="D3460" s="1" t="s">
        <v>865</v>
      </c>
      <c r="E3460" s="1" t="s">
        <v>368</v>
      </c>
      <c r="F3460" s="62" t="str">
        <f t="shared" si="662"/>
        <v>64532</v>
      </c>
      <c r="G3460" s="255">
        <v>10620063</v>
      </c>
      <c r="H3460" s="1" t="s">
        <v>386</v>
      </c>
      <c r="I3460" s="61">
        <v>28</v>
      </c>
      <c r="J3460" s="61">
        <v>3.3</v>
      </c>
      <c r="K3460" s="61">
        <v>8.1</v>
      </c>
      <c r="L3460" s="69">
        <f t="shared" si="663"/>
        <v>0.92399999999999993</v>
      </c>
      <c r="M3460" s="69">
        <f t="shared" si="664"/>
        <v>2.2679999999999998</v>
      </c>
      <c r="N3460" s="56">
        <f>INDEX(Rate_Chart!$A$1:$AK$127,MATCH(Data!J3460,Rate_Chart!$A$1:$A$127,0),MATCH(Data!K3460,Rate_Chart!$A$1:$AK$1,0))</f>
        <v>36.280125900000002</v>
      </c>
      <c r="O3460" s="57">
        <f t="shared" si="665"/>
        <v>1015.8435252</v>
      </c>
      <c r="P3460" s="58">
        <f t="shared" si="666"/>
        <v>417.0129413793104</v>
      </c>
      <c r="Q3460" s="58">
        <f t="shared" si="667"/>
        <v>278.00862758620696</v>
      </c>
      <c r="R3460" s="66">
        <f t="shared" si="668"/>
        <v>17.777261691000003</v>
      </c>
      <c r="S3460" s="64">
        <f t="shared" si="669"/>
        <v>105</v>
      </c>
      <c r="T3460" s="66">
        <f t="shared" si="670"/>
        <v>1138.6207868910001</v>
      </c>
      <c r="U3460" s="68">
        <f t="shared" si="671"/>
        <v>40.665028103250002</v>
      </c>
      <c r="V3460" s="68">
        <f t="shared" si="672"/>
        <v>467.4141161293104</v>
      </c>
      <c r="W3460" s="68">
        <f t="shared" si="673"/>
        <v>311.6094107528736</v>
      </c>
    </row>
    <row r="3461" spans="1:23" x14ac:dyDescent="0.25">
      <c r="A3461" s="1" t="s">
        <v>921</v>
      </c>
      <c r="B3461" s="1" t="s">
        <v>394</v>
      </c>
      <c r="C3461" s="1" t="s">
        <v>589</v>
      </c>
      <c r="D3461" s="1" t="s">
        <v>591</v>
      </c>
      <c r="E3461" s="1" t="s">
        <v>369</v>
      </c>
      <c r="F3461" s="62" t="str">
        <f t="shared" ref="F3461:F3524" si="674">MID(E3461,2,5)</f>
        <v>64534</v>
      </c>
      <c r="G3461" s="255">
        <v>10620038</v>
      </c>
      <c r="H3461" s="1" t="s">
        <v>385</v>
      </c>
      <c r="I3461" s="61">
        <v>23</v>
      </c>
      <c r="J3461" s="61">
        <v>6.4</v>
      </c>
      <c r="K3461" s="61">
        <v>8.8000000000000007</v>
      </c>
      <c r="L3461" s="69">
        <f t="shared" si="663"/>
        <v>1.4720000000000002</v>
      </c>
      <c r="M3461" s="69">
        <f t="shared" si="664"/>
        <v>2.024</v>
      </c>
      <c r="N3461" s="56">
        <f>INDEX(Rate_Chart!$A$1:$AK$127,MATCH(Data!J3461,Rate_Chart!$A$1:$A$127,0),MATCH(Data!K3461,Rate_Chart!$A$1:$AK$1,0))</f>
        <v>52.9056</v>
      </c>
      <c r="O3461" s="57">
        <f t="shared" si="665"/>
        <v>1216.8288</v>
      </c>
      <c r="P3461" s="58">
        <f t="shared" si="666"/>
        <v>431.29565217391303</v>
      </c>
      <c r="Q3461" s="58">
        <f t="shared" si="667"/>
        <v>287.53043478260867</v>
      </c>
      <c r="R3461" s="66">
        <f t="shared" si="668"/>
        <v>21.294504000000003</v>
      </c>
      <c r="S3461" s="64">
        <f t="shared" si="669"/>
        <v>86.25</v>
      </c>
      <c r="T3461" s="66">
        <f t="shared" si="670"/>
        <v>1324.373304</v>
      </c>
      <c r="U3461" s="68">
        <f t="shared" si="671"/>
        <v>57.581448000000002</v>
      </c>
      <c r="V3461" s="68">
        <f t="shared" si="672"/>
        <v>469.41397826086956</v>
      </c>
      <c r="W3461" s="68">
        <f t="shared" si="673"/>
        <v>312.94265217391302</v>
      </c>
    </row>
    <row r="3462" spans="1:23" x14ac:dyDescent="0.25">
      <c r="A3462" s="1" t="s">
        <v>921</v>
      </c>
      <c r="B3462" s="1" t="s">
        <v>394</v>
      </c>
      <c r="C3462" s="1" t="s">
        <v>589</v>
      </c>
      <c r="D3462" s="1" t="s">
        <v>591</v>
      </c>
      <c r="E3462" s="1" t="s">
        <v>369</v>
      </c>
      <c r="F3462" s="62" t="str">
        <f t="shared" si="674"/>
        <v>64534</v>
      </c>
      <c r="G3462" s="255">
        <v>10620038</v>
      </c>
      <c r="H3462" s="1" t="s">
        <v>386</v>
      </c>
      <c r="I3462" s="61">
        <v>18</v>
      </c>
      <c r="J3462" s="61">
        <v>3.7</v>
      </c>
      <c r="K3462" s="61">
        <v>8.1999999999999993</v>
      </c>
      <c r="L3462" s="69">
        <f t="shared" si="663"/>
        <v>0.66600000000000004</v>
      </c>
      <c r="M3462" s="69">
        <f t="shared" si="664"/>
        <v>1.476</v>
      </c>
      <c r="N3462" s="56">
        <f>INDEX(Rate_Chart!$A$1:$AK$127,MATCH(Data!J3462,Rate_Chart!$A$1:$A$127,0),MATCH(Data!K3462,Rate_Chart!$A$1:$AK$1,0))</f>
        <v>38.226139799999999</v>
      </c>
      <c r="O3462" s="57">
        <f t="shared" si="665"/>
        <v>688.07051639999997</v>
      </c>
      <c r="P3462" s="58">
        <f t="shared" si="666"/>
        <v>417.01243418181815</v>
      </c>
      <c r="Q3462" s="58">
        <f t="shared" si="667"/>
        <v>278.00828945454543</v>
      </c>
      <c r="R3462" s="66">
        <f t="shared" si="668"/>
        <v>12.041234037000001</v>
      </c>
      <c r="S3462" s="64">
        <f t="shared" si="669"/>
        <v>67.5</v>
      </c>
      <c r="T3462" s="66">
        <f t="shared" si="670"/>
        <v>767.61175043699996</v>
      </c>
      <c r="U3462" s="68">
        <f t="shared" si="671"/>
        <v>42.645097246500001</v>
      </c>
      <c r="V3462" s="68">
        <f t="shared" si="672"/>
        <v>465.21924268909089</v>
      </c>
      <c r="W3462" s="68">
        <f t="shared" si="673"/>
        <v>310.14616179272724</v>
      </c>
    </row>
    <row r="3463" spans="1:23" x14ac:dyDescent="0.25">
      <c r="A3463" s="1" t="s">
        <v>921</v>
      </c>
      <c r="B3463" s="1" t="s">
        <v>395</v>
      </c>
      <c r="C3463" s="1" t="s">
        <v>589</v>
      </c>
      <c r="D3463" s="1" t="s">
        <v>591</v>
      </c>
      <c r="E3463" s="1" t="s">
        <v>369</v>
      </c>
      <c r="F3463" s="62" t="str">
        <f t="shared" si="674"/>
        <v>64534</v>
      </c>
      <c r="G3463" s="255">
        <v>10620038</v>
      </c>
      <c r="H3463" s="1" t="s">
        <v>386</v>
      </c>
      <c r="I3463" s="61">
        <v>12</v>
      </c>
      <c r="J3463" s="61">
        <v>5</v>
      </c>
      <c r="K3463" s="61">
        <v>8.5</v>
      </c>
      <c r="L3463" s="69">
        <f t="shared" si="663"/>
        <v>0.6</v>
      </c>
      <c r="M3463" s="69">
        <f t="shared" si="664"/>
        <v>1.02</v>
      </c>
      <c r="N3463" s="56">
        <f>INDEX(Rate_Chart!$A$1:$AK$127,MATCH(Data!J3463,Rate_Chart!$A$1:$A$127,0),MATCH(Data!K3463,Rate_Chart!$A$1:$AK$1,0))</f>
        <v>44.481181500000005</v>
      </c>
      <c r="O3463" s="57">
        <f t="shared" si="665"/>
        <v>533.77417800000012</v>
      </c>
      <c r="P3463" s="58">
        <f t="shared" si="666"/>
        <v>417.01107656250002</v>
      </c>
      <c r="Q3463" s="58">
        <f t="shared" si="667"/>
        <v>278.00738437500002</v>
      </c>
      <c r="R3463" s="66">
        <f t="shared" si="668"/>
        <v>9.3410481150000031</v>
      </c>
      <c r="S3463" s="64">
        <f t="shared" si="669"/>
        <v>45</v>
      </c>
      <c r="T3463" s="66">
        <f t="shared" si="670"/>
        <v>588.11522611500016</v>
      </c>
      <c r="U3463" s="68">
        <f t="shared" si="671"/>
        <v>49.009602176250013</v>
      </c>
      <c r="V3463" s="68">
        <f t="shared" si="672"/>
        <v>459.46502040234384</v>
      </c>
      <c r="W3463" s="68">
        <f t="shared" si="673"/>
        <v>306.31001360156256</v>
      </c>
    </row>
    <row r="3464" spans="1:23" x14ac:dyDescent="0.25">
      <c r="A3464" s="1" t="s">
        <v>902</v>
      </c>
      <c r="B3464" s="1" t="s">
        <v>394</v>
      </c>
      <c r="C3464" s="1" t="s">
        <v>589</v>
      </c>
      <c r="D3464" s="1" t="s">
        <v>591</v>
      </c>
      <c r="E3464" s="1" t="s">
        <v>369</v>
      </c>
      <c r="F3464" s="62" t="str">
        <f t="shared" si="674"/>
        <v>64534</v>
      </c>
      <c r="G3464" s="255">
        <v>10620038</v>
      </c>
      <c r="H3464" s="1" t="s">
        <v>385</v>
      </c>
      <c r="I3464" s="61">
        <v>25</v>
      </c>
      <c r="J3464" s="61">
        <v>6.1</v>
      </c>
      <c r="K3464" s="61">
        <v>8.8000000000000007</v>
      </c>
      <c r="L3464" s="69">
        <f t="shared" si="663"/>
        <v>1.5249999999999999</v>
      </c>
      <c r="M3464" s="69">
        <f t="shared" si="664"/>
        <v>2.2000000000000002</v>
      </c>
      <c r="N3464" s="56">
        <f>INDEX(Rate_Chart!$A$1:$AK$127,MATCH(Data!J3464,Rate_Chart!$A$1:$A$127,0),MATCH(Data!K3464,Rate_Chart!$A$1:$AK$1,0))</f>
        <v>50.425650000000005</v>
      </c>
      <c r="O3464" s="57">
        <f t="shared" si="665"/>
        <v>1260.6412500000001</v>
      </c>
      <c r="P3464" s="58">
        <f t="shared" si="666"/>
        <v>421.38426183844012</v>
      </c>
      <c r="Q3464" s="58">
        <f t="shared" si="667"/>
        <v>280.92284122562677</v>
      </c>
      <c r="R3464" s="66">
        <f t="shared" si="668"/>
        <v>22.061221875000005</v>
      </c>
      <c r="S3464" s="64">
        <f t="shared" si="669"/>
        <v>93.75</v>
      </c>
      <c r="T3464" s="66">
        <f t="shared" si="670"/>
        <v>1376.4524718750001</v>
      </c>
      <c r="U3464" s="68">
        <f t="shared" si="671"/>
        <v>55.058098875000006</v>
      </c>
      <c r="V3464" s="68">
        <f t="shared" si="672"/>
        <v>460.09553377437328</v>
      </c>
      <c r="W3464" s="68">
        <f t="shared" si="673"/>
        <v>306.73035584958217</v>
      </c>
    </row>
    <row r="3465" spans="1:23" x14ac:dyDescent="0.25">
      <c r="A3465" s="1" t="s">
        <v>902</v>
      </c>
      <c r="B3465" s="1" t="s">
        <v>394</v>
      </c>
      <c r="C3465" s="1" t="s">
        <v>589</v>
      </c>
      <c r="D3465" s="1" t="s">
        <v>591</v>
      </c>
      <c r="E3465" s="1" t="s">
        <v>369</v>
      </c>
      <c r="F3465" s="62" t="str">
        <f t="shared" si="674"/>
        <v>64534</v>
      </c>
      <c r="G3465" s="255">
        <v>10620038</v>
      </c>
      <c r="H3465" s="1" t="s">
        <v>386</v>
      </c>
      <c r="I3465" s="61">
        <v>11</v>
      </c>
      <c r="J3465" s="61">
        <v>3</v>
      </c>
      <c r="K3465" s="61">
        <v>8</v>
      </c>
      <c r="L3465" s="69">
        <f t="shared" si="663"/>
        <v>0.33</v>
      </c>
      <c r="M3465" s="69">
        <f t="shared" si="664"/>
        <v>0.88</v>
      </c>
      <c r="N3465" s="56">
        <f>INDEX(Rate_Chart!$A$1:$AK$127,MATCH(Data!J3465,Rate_Chart!$A$1:$A$127,0),MATCH(Data!K3465,Rate_Chart!$A$1:$AK$1,0))</f>
        <v>34.751112000000006</v>
      </c>
      <c r="O3465" s="57">
        <f t="shared" si="665"/>
        <v>382.26223200000004</v>
      </c>
      <c r="P3465" s="58">
        <f t="shared" si="666"/>
        <v>417.01334400000002</v>
      </c>
      <c r="Q3465" s="58">
        <f t="shared" si="667"/>
        <v>278.00889599999999</v>
      </c>
      <c r="R3465" s="66">
        <f t="shared" si="668"/>
        <v>6.6895890600000012</v>
      </c>
      <c r="S3465" s="64">
        <f t="shared" si="669"/>
        <v>41.25</v>
      </c>
      <c r="T3465" s="66">
        <f t="shared" si="670"/>
        <v>430.20182106000004</v>
      </c>
      <c r="U3465" s="68">
        <f t="shared" si="671"/>
        <v>39.109256460000005</v>
      </c>
      <c r="V3465" s="68">
        <f t="shared" si="672"/>
        <v>469.31107752000003</v>
      </c>
      <c r="W3465" s="68">
        <f t="shared" si="673"/>
        <v>312.87405168000004</v>
      </c>
    </row>
    <row r="3466" spans="1:23" x14ac:dyDescent="0.25">
      <c r="A3466" s="1" t="s">
        <v>902</v>
      </c>
      <c r="B3466" s="1" t="s">
        <v>395</v>
      </c>
      <c r="C3466" s="1" t="s">
        <v>589</v>
      </c>
      <c r="D3466" s="1" t="s">
        <v>591</v>
      </c>
      <c r="E3466" s="1" t="s">
        <v>369</v>
      </c>
      <c r="F3466" s="62" t="str">
        <f t="shared" si="674"/>
        <v>64534</v>
      </c>
      <c r="G3466" s="255">
        <v>10620038</v>
      </c>
      <c r="H3466" s="1" t="s">
        <v>386</v>
      </c>
      <c r="I3466" s="61">
        <v>20</v>
      </c>
      <c r="J3466" s="61">
        <v>4.3</v>
      </c>
      <c r="K3466" s="61">
        <v>8.1999999999999993</v>
      </c>
      <c r="L3466" s="69">
        <f t="shared" si="663"/>
        <v>0.86</v>
      </c>
      <c r="M3466" s="69">
        <f t="shared" si="664"/>
        <v>1.64</v>
      </c>
      <c r="N3466" s="56">
        <f>INDEX(Rate_Chart!$A$1:$AK$127,MATCH(Data!J3466,Rate_Chart!$A$1:$A$127,0),MATCH(Data!K3466,Rate_Chart!$A$1:$AK$1,0))</f>
        <v>40.728139799999994</v>
      </c>
      <c r="O3466" s="57">
        <f t="shared" si="665"/>
        <v>814.56279599999993</v>
      </c>
      <c r="P3466" s="58">
        <f t="shared" si="666"/>
        <v>417.01167030716726</v>
      </c>
      <c r="Q3466" s="58">
        <f t="shared" si="667"/>
        <v>278.00778020477816</v>
      </c>
      <c r="R3466" s="66">
        <f t="shared" si="668"/>
        <v>14.25484893</v>
      </c>
      <c r="S3466" s="64">
        <f t="shared" si="669"/>
        <v>75</v>
      </c>
      <c r="T3466" s="66">
        <f t="shared" si="670"/>
        <v>903.81764492999991</v>
      </c>
      <c r="U3466" s="68">
        <f t="shared" si="671"/>
        <v>45.190882246499996</v>
      </c>
      <c r="V3466" s="68">
        <f t="shared" si="672"/>
        <v>462.70527897440275</v>
      </c>
      <c r="W3466" s="68">
        <f t="shared" si="673"/>
        <v>308.47018598293516</v>
      </c>
    </row>
    <row r="3467" spans="1:23" x14ac:dyDescent="0.25">
      <c r="A3467" s="1" t="s">
        <v>903</v>
      </c>
      <c r="B3467" s="1" t="s">
        <v>394</v>
      </c>
      <c r="C3467" s="1" t="s">
        <v>589</v>
      </c>
      <c r="D3467" s="1" t="s">
        <v>591</v>
      </c>
      <c r="E3467" s="1" t="s">
        <v>369</v>
      </c>
      <c r="F3467" s="62" t="str">
        <f t="shared" si="674"/>
        <v>64534</v>
      </c>
      <c r="G3467" s="255">
        <v>10620038</v>
      </c>
      <c r="H3467" s="1" t="s">
        <v>385</v>
      </c>
      <c r="I3467" s="61">
        <v>27</v>
      </c>
      <c r="J3467" s="61">
        <v>6.2</v>
      </c>
      <c r="K3467" s="61">
        <v>8.8000000000000007</v>
      </c>
      <c r="L3467" s="69">
        <f t="shared" si="663"/>
        <v>1.6740000000000002</v>
      </c>
      <c r="M3467" s="69">
        <f t="shared" si="664"/>
        <v>2.3760000000000003</v>
      </c>
      <c r="N3467" s="56">
        <f>INDEX(Rate_Chart!$A$1:$AK$127,MATCH(Data!J3467,Rate_Chart!$A$1:$A$127,0),MATCH(Data!K3467,Rate_Chart!$A$1:$AK$1,0))</f>
        <v>51.252300000000005</v>
      </c>
      <c r="O3467" s="57">
        <f t="shared" si="665"/>
        <v>1383.8121000000001</v>
      </c>
      <c r="P3467" s="58">
        <f t="shared" si="666"/>
        <v>424.74281767955802</v>
      </c>
      <c r="Q3467" s="58">
        <f t="shared" si="667"/>
        <v>283.1618784530387</v>
      </c>
      <c r="R3467" s="66">
        <f t="shared" si="668"/>
        <v>24.216711750000005</v>
      </c>
      <c r="S3467" s="64">
        <f t="shared" si="669"/>
        <v>101.25</v>
      </c>
      <c r="T3467" s="66">
        <f t="shared" si="670"/>
        <v>1509.2788117500002</v>
      </c>
      <c r="U3467" s="68">
        <f t="shared" si="671"/>
        <v>55.899215250000005</v>
      </c>
      <c r="V3467" s="68">
        <f t="shared" si="672"/>
        <v>463.25316505524864</v>
      </c>
      <c r="W3467" s="68">
        <f t="shared" si="673"/>
        <v>308.83544337016576</v>
      </c>
    </row>
    <row r="3468" spans="1:23" x14ac:dyDescent="0.25">
      <c r="A3468" s="1" t="s">
        <v>903</v>
      </c>
      <c r="B3468" s="1" t="s">
        <v>394</v>
      </c>
      <c r="C3468" s="1" t="s">
        <v>589</v>
      </c>
      <c r="D3468" s="1" t="s">
        <v>591</v>
      </c>
      <c r="E3468" s="1" t="s">
        <v>369</v>
      </c>
      <c r="F3468" s="62" t="str">
        <f t="shared" si="674"/>
        <v>64534</v>
      </c>
      <c r="G3468" s="255">
        <v>10620038</v>
      </c>
      <c r="H3468" s="1" t="s">
        <v>386</v>
      </c>
      <c r="I3468" s="61">
        <v>9</v>
      </c>
      <c r="J3468" s="61">
        <v>3.7</v>
      </c>
      <c r="K3468" s="61">
        <v>8.1999999999999993</v>
      </c>
      <c r="L3468" s="69">
        <f t="shared" si="663"/>
        <v>0.33300000000000002</v>
      </c>
      <c r="M3468" s="69">
        <f t="shared" si="664"/>
        <v>0.73799999999999999</v>
      </c>
      <c r="N3468" s="56">
        <f>INDEX(Rate_Chart!$A$1:$AK$127,MATCH(Data!J3468,Rate_Chart!$A$1:$A$127,0),MATCH(Data!K3468,Rate_Chart!$A$1:$AK$1,0))</f>
        <v>38.226139799999999</v>
      </c>
      <c r="O3468" s="57">
        <f t="shared" si="665"/>
        <v>344.03525819999999</v>
      </c>
      <c r="P3468" s="58">
        <f t="shared" si="666"/>
        <v>417.01243418181815</v>
      </c>
      <c r="Q3468" s="58">
        <f t="shared" si="667"/>
        <v>278.00828945454543</v>
      </c>
      <c r="R3468" s="66">
        <f t="shared" si="668"/>
        <v>6.0206170185000003</v>
      </c>
      <c r="S3468" s="64">
        <f t="shared" si="669"/>
        <v>33.75</v>
      </c>
      <c r="T3468" s="66">
        <f t="shared" si="670"/>
        <v>383.80587521849998</v>
      </c>
      <c r="U3468" s="68">
        <f t="shared" si="671"/>
        <v>42.645097246500001</v>
      </c>
      <c r="V3468" s="68">
        <f t="shared" si="672"/>
        <v>465.21924268909089</v>
      </c>
      <c r="W3468" s="68">
        <f t="shared" si="673"/>
        <v>310.14616179272724</v>
      </c>
    </row>
    <row r="3469" spans="1:23" x14ac:dyDescent="0.25">
      <c r="A3469" s="1" t="s">
        <v>903</v>
      </c>
      <c r="B3469" s="1" t="s">
        <v>395</v>
      </c>
      <c r="C3469" s="1" t="s">
        <v>589</v>
      </c>
      <c r="D3469" s="1" t="s">
        <v>591</v>
      </c>
      <c r="E3469" s="1" t="s">
        <v>369</v>
      </c>
      <c r="F3469" s="62" t="str">
        <f t="shared" si="674"/>
        <v>64534</v>
      </c>
      <c r="G3469" s="255">
        <v>10620038</v>
      </c>
      <c r="H3469" s="1" t="s">
        <v>386</v>
      </c>
      <c r="I3469" s="61">
        <v>12</v>
      </c>
      <c r="J3469" s="61">
        <v>4.8</v>
      </c>
      <c r="K3469" s="61">
        <v>8.1999999999999993</v>
      </c>
      <c r="L3469" s="69">
        <f t="shared" si="663"/>
        <v>0.57599999999999996</v>
      </c>
      <c r="M3469" s="69">
        <f t="shared" si="664"/>
        <v>0.98399999999999987</v>
      </c>
      <c r="N3469" s="56">
        <f>INDEX(Rate_Chart!$A$1:$AK$127,MATCH(Data!J3469,Rate_Chart!$A$1:$A$127,0),MATCH(Data!K3469,Rate_Chart!$A$1:$AK$1,0))</f>
        <v>42.813139800000002</v>
      </c>
      <c r="O3469" s="57">
        <f t="shared" si="665"/>
        <v>513.75767760000008</v>
      </c>
      <c r="P3469" s="58">
        <f t="shared" si="666"/>
        <v>417.01110194805199</v>
      </c>
      <c r="Q3469" s="58">
        <f t="shared" si="667"/>
        <v>278.00740129870132</v>
      </c>
      <c r="R3469" s="66">
        <f t="shared" si="668"/>
        <v>8.9907593580000018</v>
      </c>
      <c r="S3469" s="64">
        <f t="shared" si="669"/>
        <v>45</v>
      </c>
      <c r="T3469" s="66">
        <f t="shared" si="670"/>
        <v>567.74843695800007</v>
      </c>
      <c r="U3469" s="68">
        <f t="shared" si="671"/>
        <v>47.312369746500003</v>
      </c>
      <c r="V3469" s="68">
        <f t="shared" si="672"/>
        <v>460.83477025811698</v>
      </c>
      <c r="W3469" s="68">
        <f t="shared" si="673"/>
        <v>307.223180172078</v>
      </c>
    </row>
    <row r="3470" spans="1:23" x14ac:dyDescent="0.25">
      <c r="A3470" s="1" t="s">
        <v>904</v>
      </c>
      <c r="B3470" s="1" t="s">
        <v>394</v>
      </c>
      <c r="C3470" s="1" t="s">
        <v>589</v>
      </c>
      <c r="D3470" s="1" t="s">
        <v>591</v>
      </c>
      <c r="E3470" s="1" t="s">
        <v>369</v>
      </c>
      <c r="F3470" s="62" t="str">
        <f t="shared" si="674"/>
        <v>64534</v>
      </c>
      <c r="G3470" s="255">
        <v>10620038</v>
      </c>
      <c r="H3470" s="1" t="s">
        <v>385</v>
      </c>
      <c r="I3470" s="61">
        <v>26</v>
      </c>
      <c r="J3470" s="61">
        <v>6.4</v>
      </c>
      <c r="K3470" s="61">
        <v>8.8000000000000007</v>
      </c>
      <c r="L3470" s="69">
        <f t="shared" si="663"/>
        <v>1.6640000000000001</v>
      </c>
      <c r="M3470" s="69">
        <f t="shared" si="664"/>
        <v>2.2880000000000003</v>
      </c>
      <c r="N3470" s="56">
        <f>INDEX(Rate_Chart!$A$1:$AK$127,MATCH(Data!J3470,Rate_Chart!$A$1:$A$127,0),MATCH(Data!K3470,Rate_Chart!$A$1:$AK$1,0))</f>
        <v>52.9056</v>
      </c>
      <c r="O3470" s="57">
        <f t="shared" si="665"/>
        <v>1375.5455999999999</v>
      </c>
      <c r="P3470" s="58">
        <f t="shared" si="666"/>
        <v>431.29565217391303</v>
      </c>
      <c r="Q3470" s="58">
        <f t="shared" si="667"/>
        <v>287.53043478260867</v>
      </c>
      <c r="R3470" s="66">
        <f t="shared" si="668"/>
        <v>24.072048000000002</v>
      </c>
      <c r="S3470" s="64">
        <f t="shared" si="669"/>
        <v>97.5</v>
      </c>
      <c r="T3470" s="66">
        <f t="shared" si="670"/>
        <v>1497.1176479999999</v>
      </c>
      <c r="U3470" s="68">
        <f t="shared" si="671"/>
        <v>57.581447999999995</v>
      </c>
      <c r="V3470" s="68">
        <f t="shared" si="672"/>
        <v>469.4139782608695</v>
      </c>
      <c r="W3470" s="68">
        <f t="shared" si="673"/>
        <v>312.94265217391302</v>
      </c>
    </row>
    <row r="3471" spans="1:23" x14ac:dyDescent="0.25">
      <c r="A3471" s="1" t="s">
        <v>904</v>
      </c>
      <c r="B3471" s="1" t="s">
        <v>394</v>
      </c>
      <c r="C3471" s="1" t="s">
        <v>589</v>
      </c>
      <c r="D3471" s="1" t="s">
        <v>591</v>
      </c>
      <c r="E3471" s="1" t="s">
        <v>369</v>
      </c>
      <c r="F3471" s="62" t="str">
        <f t="shared" si="674"/>
        <v>64534</v>
      </c>
      <c r="G3471" s="255">
        <v>10620038</v>
      </c>
      <c r="H3471" s="1" t="s">
        <v>386</v>
      </c>
      <c r="I3471" s="61">
        <v>13</v>
      </c>
      <c r="J3471" s="61">
        <v>3.2</v>
      </c>
      <c r="K3471" s="61">
        <v>8.1</v>
      </c>
      <c r="L3471" s="69">
        <f t="shared" ref="L3471:L3534" si="675">J3471*I3471/100</f>
        <v>0.41600000000000004</v>
      </c>
      <c r="M3471" s="69">
        <f t="shared" ref="M3471:M3534" si="676">K3471*I3471/100</f>
        <v>1.0529999999999999</v>
      </c>
      <c r="N3471" s="56">
        <f>INDEX(Rate_Chart!$A$1:$AK$127,MATCH(Data!J3471,Rate_Chart!$A$1:$A$127,0),MATCH(Data!K3471,Rate_Chart!$A$1:$AK$1,0))</f>
        <v>35.8631259</v>
      </c>
      <c r="O3471" s="57">
        <f t="shared" ref="O3471:O3534" si="677">N3471*I3471</f>
        <v>466.2206367</v>
      </c>
      <c r="P3471" s="58">
        <f t="shared" ref="P3471:P3534" si="678">N3471/(J3471%+K3471%*2/3)</f>
        <v>417.01309186046512</v>
      </c>
      <c r="Q3471" s="58">
        <f t="shared" ref="Q3471:Q3534" si="679">P3471*2/3</f>
        <v>278.00872790697673</v>
      </c>
      <c r="R3471" s="66">
        <f t="shared" ref="R3471:R3534" si="680">O3471*1.75%</f>
        <v>8.1588611422500001</v>
      </c>
      <c r="S3471" s="64">
        <f t="shared" ref="S3471:S3534" si="681">I3471*3.75</f>
        <v>48.75</v>
      </c>
      <c r="T3471" s="66">
        <f t="shared" ref="T3471:T3534" si="682">R3471+S3471+O3471</f>
        <v>523.12949784224998</v>
      </c>
      <c r="U3471" s="68">
        <f t="shared" ref="U3471:U3534" si="683">T3471/I3471</f>
        <v>40.24073060325</v>
      </c>
      <c r="V3471" s="68">
        <f t="shared" ref="V3471:V3534" si="684">U3471/(J3471%+K3471%*2/3)</f>
        <v>467.91547213081401</v>
      </c>
      <c r="W3471" s="68">
        <f t="shared" ref="W3471:W3534" si="685">V3471*2/3</f>
        <v>311.94364808720934</v>
      </c>
    </row>
    <row r="3472" spans="1:23" x14ac:dyDescent="0.25">
      <c r="A3472" s="1" t="s">
        <v>904</v>
      </c>
      <c r="B3472" s="1" t="s">
        <v>395</v>
      </c>
      <c r="C3472" s="1" t="s">
        <v>589</v>
      </c>
      <c r="D3472" s="1" t="s">
        <v>591</v>
      </c>
      <c r="E3472" s="1" t="s">
        <v>369</v>
      </c>
      <c r="F3472" s="62" t="str">
        <f t="shared" si="674"/>
        <v>64534</v>
      </c>
      <c r="G3472" s="255">
        <v>10620038</v>
      </c>
      <c r="H3472" s="1" t="s">
        <v>386</v>
      </c>
      <c r="I3472" s="61">
        <v>19</v>
      </c>
      <c r="J3472" s="61">
        <v>4.0999999999999996</v>
      </c>
      <c r="K3472" s="61">
        <v>8.1</v>
      </c>
      <c r="L3472" s="69">
        <f t="shared" si="675"/>
        <v>0.77899999999999991</v>
      </c>
      <c r="M3472" s="69">
        <f t="shared" si="676"/>
        <v>1.5390000000000001</v>
      </c>
      <c r="N3472" s="56">
        <f>INDEX(Rate_Chart!$A$1:$AK$127,MATCH(Data!J3472,Rate_Chart!$A$1:$A$127,0),MATCH(Data!K3472,Rate_Chart!$A$1:$AK$1,0))</f>
        <v>39.6161259</v>
      </c>
      <c r="O3472" s="57">
        <f t="shared" si="677"/>
        <v>752.70639210000002</v>
      </c>
      <c r="P3472" s="58">
        <f t="shared" si="678"/>
        <v>417.01185157894736</v>
      </c>
      <c r="Q3472" s="58">
        <f t="shared" si="679"/>
        <v>278.00790105263155</v>
      </c>
      <c r="R3472" s="66">
        <f t="shared" si="680"/>
        <v>13.172361861750002</v>
      </c>
      <c r="S3472" s="64">
        <f t="shared" si="681"/>
        <v>71.25</v>
      </c>
      <c r="T3472" s="66">
        <f t="shared" si="682"/>
        <v>837.12875396175002</v>
      </c>
      <c r="U3472" s="68">
        <f t="shared" si="683"/>
        <v>44.05940810325</v>
      </c>
      <c r="V3472" s="68">
        <f t="shared" si="684"/>
        <v>463.78324319210526</v>
      </c>
      <c r="W3472" s="68">
        <f t="shared" si="685"/>
        <v>309.18882879473682</v>
      </c>
    </row>
    <row r="3473" spans="1:23" x14ac:dyDescent="0.25">
      <c r="A3473" s="1" t="s">
        <v>905</v>
      </c>
      <c r="B3473" s="1" t="s">
        <v>394</v>
      </c>
      <c r="C3473" s="1" t="s">
        <v>589</v>
      </c>
      <c r="D3473" s="1" t="s">
        <v>591</v>
      </c>
      <c r="E3473" s="1" t="s">
        <v>369</v>
      </c>
      <c r="F3473" s="62" t="str">
        <f t="shared" si="674"/>
        <v>64534</v>
      </c>
      <c r="G3473" s="255">
        <v>10620038</v>
      </c>
      <c r="H3473" s="1" t="s">
        <v>385</v>
      </c>
      <c r="I3473" s="61">
        <v>25</v>
      </c>
      <c r="J3473" s="61">
        <v>6.4</v>
      </c>
      <c r="K3473" s="61">
        <v>8.6</v>
      </c>
      <c r="L3473" s="69">
        <f t="shared" si="675"/>
        <v>1.6</v>
      </c>
      <c r="M3473" s="69">
        <f t="shared" si="676"/>
        <v>2.15</v>
      </c>
      <c r="N3473" s="56">
        <f>INDEX(Rate_Chart!$A$1:$AK$127,MATCH(Data!J3473,Rate_Chart!$A$1:$A$127,0),MATCH(Data!K3473,Rate_Chart!$A$1:$AK$1,0))</f>
        <v>52.371199999999995</v>
      </c>
      <c r="O3473" s="57">
        <f t="shared" si="677"/>
        <v>1309.28</v>
      </c>
      <c r="P3473" s="58">
        <f t="shared" si="678"/>
        <v>431.6307692307692</v>
      </c>
      <c r="Q3473" s="58">
        <f t="shared" si="679"/>
        <v>287.75384615384615</v>
      </c>
      <c r="R3473" s="66">
        <f t="shared" si="680"/>
        <v>22.912400000000002</v>
      </c>
      <c r="S3473" s="64">
        <f t="shared" si="681"/>
        <v>93.75</v>
      </c>
      <c r="T3473" s="66">
        <f t="shared" si="682"/>
        <v>1425.9423999999999</v>
      </c>
      <c r="U3473" s="68">
        <f t="shared" si="683"/>
        <v>57.037695999999997</v>
      </c>
      <c r="V3473" s="68">
        <f t="shared" si="684"/>
        <v>470.0909010989011</v>
      </c>
      <c r="W3473" s="68">
        <f t="shared" si="685"/>
        <v>313.39393406593405</v>
      </c>
    </row>
    <row r="3474" spans="1:23" x14ac:dyDescent="0.25">
      <c r="A3474" s="1" t="s">
        <v>905</v>
      </c>
      <c r="B3474" s="1" t="s">
        <v>394</v>
      </c>
      <c r="C3474" s="1" t="s">
        <v>589</v>
      </c>
      <c r="D3474" s="1" t="s">
        <v>591</v>
      </c>
      <c r="E3474" s="1" t="s">
        <v>369</v>
      </c>
      <c r="F3474" s="62" t="str">
        <f t="shared" si="674"/>
        <v>64534</v>
      </c>
      <c r="G3474" s="255">
        <v>10620038</v>
      </c>
      <c r="H3474" s="1" t="s">
        <v>386</v>
      </c>
      <c r="I3474" s="61">
        <v>19</v>
      </c>
      <c r="J3474" s="61">
        <v>3.5</v>
      </c>
      <c r="K3474" s="61">
        <v>8.1</v>
      </c>
      <c r="L3474" s="69">
        <f t="shared" si="675"/>
        <v>0.66500000000000004</v>
      </c>
      <c r="M3474" s="69">
        <f t="shared" si="676"/>
        <v>1.5390000000000001</v>
      </c>
      <c r="N3474" s="56">
        <f>INDEX(Rate_Chart!$A$1:$AK$127,MATCH(Data!J3474,Rate_Chart!$A$1:$A$127,0),MATCH(Data!K3474,Rate_Chart!$A$1:$AK$1,0))</f>
        <v>37.114125900000005</v>
      </c>
      <c r="O3474" s="57">
        <f t="shared" si="677"/>
        <v>705.16839210000012</v>
      </c>
      <c r="P3474" s="58">
        <f t="shared" si="678"/>
        <v>417.01265056179784</v>
      </c>
      <c r="Q3474" s="58">
        <f t="shared" si="679"/>
        <v>278.00843370786521</v>
      </c>
      <c r="R3474" s="66">
        <f t="shared" si="680"/>
        <v>12.340446861750003</v>
      </c>
      <c r="S3474" s="64">
        <f t="shared" si="681"/>
        <v>71.25</v>
      </c>
      <c r="T3474" s="66">
        <f t="shared" si="682"/>
        <v>788.75883896175014</v>
      </c>
      <c r="U3474" s="68">
        <f t="shared" si="683"/>
        <v>41.513623103250005</v>
      </c>
      <c r="V3474" s="68">
        <f t="shared" si="684"/>
        <v>466.44520340730344</v>
      </c>
      <c r="W3474" s="68">
        <f t="shared" si="685"/>
        <v>310.96346893820231</v>
      </c>
    </row>
    <row r="3475" spans="1:23" x14ac:dyDescent="0.25">
      <c r="A3475" s="1" t="s">
        <v>905</v>
      </c>
      <c r="B3475" s="1" t="s">
        <v>395</v>
      </c>
      <c r="C3475" s="1" t="s">
        <v>589</v>
      </c>
      <c r="D3475" s="1" t="s">
        <v>591</v>
      </c>
      <c r="E3475" s="1" t="s">
        <v>369</v>
      </c>
      <c r="F3475" s="62" t="str">
        <f t="shared" si="674"/>
        <v>64534</v>
      </c>
      <c r="G3475" s="255">
        <v>10620038</v>
      </c>
      <c r="H3475" s="1" t="s">
        <v>386</v>
      </c>
      <c r="I3475" s="61">
        <v>19</v>
      </c>
      <c r="J3475" s="61">
        <v>4.3</v>
      </c>
      <c r="K3475" s="61">
        <v>8.1</v>
      </c>
      <c r="L3475" s="69">
        <f t="shared" si="675"/>
        <v>0.81700000000000006</v>
      </c>
      <c r="M3475" s="69">
        <f t="shared" si="676"/>
        <v>1.5390000000000001</v>
      </c>
      <c r="N3475" s="56">
        <f>INDEX(Rate_Chart!$A$1:$AK$127,MATCH(Data!J3475,Rate_Chart!$A$1:$A$127,0),MATCH(Data!K3475,Rate_Chart!$A$1:$AK$1,0))</f>
        <v>40.450125900000003</v>
      </c>
      <c r="O3475" s="57">
        <f t="shared" si="677"/>
        <v>768.55239210000002</v>
      </c>
      <c r="P3475" s="58">
        <f t="shared" si="678"/>
        <v>417.01160721649489</v>
      </c>
      <c r="Q3475" s="58">
        <f t="shared" si="679"/>
        <v>278.00773814432995</v>
      </c>
      <c r="R3475" s="66">
        <f t="shared" si="680"/>
        <v>13.449666861750002</v>
      </c>
      <c r="S3475" s="64">
        <f t="shared" si="681"/>
        <v>71.25</v>
      </c>
      <c r="T3475" s="66">
        <f t="shared" si="682"/>
        <v>853.25205896174998</v>
      </c>
      <c r="U3475" s="68">
        <f t="shared" si="683"/>
        <v>44.908003103249996</v>
      </c>
      <c r="V3475" s="68">
        <f t="shared" si="684"/>
        <v>462.96910415721646</v>
      </c>
      <c r="W3475" s="68">
        <f t="shared" si="685"/>
        <v>308.64606943814431</v>
      </c>
    </row>
    <row r="3476" spans="1:23" x14ac:dyDescent="0.25">
      <c r="A3476" s="1" t="s">
        <v>906</v>
      </c>
      <c r="B3476" s="1" t="s">
        <v>394</v>
      </c>
      <c r="C3476" s="1" t="s">
        <v>589</v>
      </c>
      <c r="D3476" s="1" t="s">
        <v>591</v>
      </c>
      <c r="E3476" s="1" t="s">
        <v>369</v>
      </c>
      <c r="F3476" s="62" t="str">
        <f t="shared" si="674"/>
        <v>64534</v>
      </c>
      <c r="G3476" s="255">
        <v>10620038</v>
      </c>
      <c r="H3476" s="1" t="s">
        <v>385</v>
      </c>
      <c r="I3476" s="61">
        <v>28</v>
      </c>
      <c r="J3476" s="61">
        <v>6</v>
      </c>
      <c r="K3476" s="61">
        <v>8.6</v>
      </c>
      <c r="L3476" s="69">
        <f t="shared" si="675"/>
        <v>1.68</v>
      </c>
      <c r="M3476" s="69">
        <f t="shared" si="676"/>
        <v>2.4079999999999999</v>
      </c>
      <c r="N3476" s="56">
        <f>INDEX(Rate_Chart!$A$1:$AK$127,MATCH(Data!J3476,Rate_Chart!$A$1:$A$127,0),MATCH(Data!K3476,Rate_Chart!$A$1:$AK$1,0))</f>
        <v>49.097999999999999</v>
      </c>
      <c r="O3476" s="57">
        <f t="shared" si="677"/>
        <v>1374.7439999999999</v>
      </c>
      <c r="P3476" s="58">
        <f t="shared" si="678"/>
        <v>418.44886363636368</v>
      </c>
      <c r="Q3476" s="58">
        <f t="shared" si="679"/>
        <v>278.96590909090912</v>
      </c>
      <c r="R3476" s="66">
        <f t="shared" si="680"/>
        <v>24.058019999999999</v>
      </c>
      <c r="S3476" s="64">
        <f t="shared" si="681"/>
        <v>105</v>
      </c>
      <c r="T3476" s="66">
        <f t="shared" si="682"/>
        <v>1503.8020199999999</v>
      </c>
      <c r="U3476" s="68">
        <f t="shared" si="683"/>
        <v>53.707214999999998</v>
      </c>
      <c r="V3476" s="68">
        <f t="shared" si="684"/>
        <v>457.7319460227273</v>
      </c>
      <c r="W3476" s="68">
        <f t="shared" si="685"/>
        <v>305.15463068181822</v>
      </c>
    </row>
    <row r="3477" spans="1:23" x14ac:dyDescent="0.25">
      <c r="A3477" s="1" t="s">
        <v>906</v>
      </c>
      <c r="B3477" s="1" t="s">
        <v>394</v>
      </c>
      <c r="C3477" s="1" t="s">
        <v>589</v>
      </c>
      <c r="D3477" s="1" t="s">
        <v>591</v>
      </c>
      <c r="E3477" s="1" t="s">
        <v>369</v>
      </c>
      <c r="F3477" s="62" t="str">
        <f t="shared" si="674"/>
        <v>64534</v>
      </c>
      <c r="G3477" s="255">
        <v>10620038</v>
      </c>
      <c r="H3477" s="1" t="s">
        <v>386</v>
      </c>
      <c r="I3477" s="61">
        <v>18</v>
      </c>
      <c r="J3477" s="61">
        <v>3.1</v>
      </c>
      <c r="K3477" s="61">
        <v>8.1</v>
      </c>
      <c r="L3477" s="69">
        <f t="shared" si="675"/>
        <v>0.55800000000000005</v>
      </c>
      <c r="M3477" s="69">
        <f t="shared" si="676"/>
        <v>1.4579999999999997</v>
      </c>
      <c r="N3477" s="56">
        <f>INDEX(Rate_Chart!$A$1:$AK$127,MATCH(Data!J3477,Rate_Chart!$A$1:$A$127,0),MATCH(Data!K3477,Rate_Chart!$A$1:$AK$1,0))</f>
        <v>35.446125899999998</v>
      </c>
      <c r="O3477" s="57">
        <f t="shared" si="677"/>
        <v>638.03026619999991</v>
      </c>
      <c r="P3477" s="58">
        <f t="shared" si="678"/>
        <v>417.01324588235298</v>
      </c>
      <c r="Q3477" s="58">
        <f t="shared" si="679"/>
        <v>278.0088305882353</v>
      </c>
      <c r="R3477" s="66">
        <f t="shared" si="680"/>
        <v>11.165529658499999</v>
      </c>
      <c r="S3477" s="64">
        <f t="shared" si="681"/>
        <v>67.5</v>
      </c>
      <c r="T3477" s="66">
        <f t="shared" si="682"/>
        <v>716.69579585849988</v>
      </c>
      <c r="U3477" s="68">
        <f t="shared" si="683"/>
        <v>39.816433103249992</v>
      </c>
      <c r="V3477" s="68">
        <f t="shared" si="684"/>
        <v>468.4286247441176</v>
      </c>
      <c r="W3477" s="68">
        <f t="shared" si="685"/>
        <v>312.28574982941171</v>
      </c>
    </row>
    <row r="3478" spans="1:23" x14ac:dyDescent="0.25">
      <c r="A3478" s="1" t="s">
        <v>906</v>
      </c>
      <c r="B3478" s="1" t="s">
        <v>395</v>
      </c>
      <c r="C3478" s="1" t="s">
        <v>589</v>
      </c>
      <c r="D3478" s="1" t="s">
        <v>591</v>
      </c>
      <c r="E3478" s="1" t="s">
        <v>369</v>
      </c>
      <c r="F3478" s="62" t="str">
        <f t="shared" si="674"/>
        <v>64534</v>
      </c>
      <c r="G3478" s="255">
        <v>10620038</v>
      </c>
      <c r="H3478" s="1" t="s">
        <v>386</v>
      </c>
      <c r="I3478" s="61">
        <v>21</v>
      </c>
      <c r="J3478" s="61">
        <v>4</v>
      </c>
      <c r="K3478" s="61">
        <v>8.1</v>
      </c>
      <c r="L3478" s="69">
        <f t="shared" si="675"/>
        <v>0.84</v>
      </c>
      <c r="M3478" s="69">
        <f t="shared" si="676"/>
        <v>1.7009999999999998</v>
      </c>
      <c r="N3478" s="56">
        <f>INDEX(Rate_Chart!$A$1:$AK$127,MATCH(Data!J3478,Rate_Chart!$A$1:$A$127,0),MATCH(Data!K3478,Rate_Chart!$A$1:$AK$1,0))</f>
        <v>39.199125899999999</v>
      </c>
      <c r="O3478" s="57">
        <f t="shared" si="677"/>
        <v>823.18164389999993</v>
      </c>
      <c r="P3478" s="58">
        <f t="shared" si="678"/>
        <v>417.01197765957443</v>
      </c>
      <c r="Q3478" s="58">
        <f t="shared" si="679"/>
        <v>278.00798510638293</v>
      </c>
      <c r="R3478" s="66">
        <f t="shared" si="680"/>
        <v>14.40567876825</v>
      </c>
      <c r="S3478" s="64">
        <f t="shared" si="681"/>
        <v>78.75</v>
      </c>
      <c r="T3478" s="66">
        <f t="shared" si="682"/>
        <v>916.33732266824995</v>
      </c>
      <c r="U3478" s="68">
        <f t="shared" si="683"/>
        <v>43.635110603249998</v>
      </c>
      <c r="V3478" s="68">
        <f t="shared" si="684"/>
        <v>464.20330428989359</v>
      </c>
      <c r="W3478" s="68">
        <f t="shared" si="685"/>
        <v>309.46886952659571</v>
      </c>
    </row>
    <row r="3479" spans="1:23" x14ac:dyDescent="0.25">
      <c r="A3479" s="1" t="s">
        <v>907</v>
      </c>
      <c r="B3479" s="1" t="s">
        <v>394</v>
      </c>
      <c r="C3479" s="1" t="s">
        <v>589</v>
      </c>
      <c r="D3479" s="1" t="s">
        <v>591</v>
      </c>
      <c r="E3479" s="1" t="s">
        <v>369</v>
      </c>
      <c r="F3479" s="62" t="str">
        <f t="shared" si="674"/>
        <v>64534</v>
      </c>
      <c r="G3479" s="255">
        <v>10620038</v>
      </c>
      <c r="H3479" s="1" t="s">
        <v>385</v>
      </c>
      <c r="I3479" s="61">
        <v>29</v>
      </c>
      <c r="J3479" s="61">
        <v>6.3</v>
      </c>
      <c r="K3479" s="61">
        <v>8.8000000000000007</v>
      </c>
      <c r="L3479" s="69">
        <f t="shared" si="675"/>
        <v>1.827</v>
      </c>
      <c r="M3479" s="69">
        <f t="shared" si="676"/>
        <v>2.552</v>
      </c>
      <c r="N3479" s="56">
        <f>INDEX(Rate_Chart!$A$1:$AK$127,MATCH(Data!J3479,Rate_Chart!$A$1:$A$127,0),MATCH(Data!K3479,Rate_Chart!$A$1:$AK$1,0))</f>
        <v>52.078949999999999</v>
      </c>
      <c r="O3479" s="57">
        <f t="shared" si="677"/>
        <v>1510.28955</v>
      </c>
      <c r="P3479" s="58">
        <f t="shared" si="678"/>
        <v>428.04616438356163</v>
      </c>
      <c r="Q3479" s="58">
        <f t="shared" si="679"/>
        <v>285.36410958904111</v>
      </c>
      <c r="R3479" s="66">
        <f t="shared" si="680"/>
        <v>26.430067125000001</v>
      </c>
      <c r="S3479" s="64">
        <f t="shared" si="681"/>
        <v>108.75</v>
      </c>
      <c r="T3479" s="66">
        <f t="shared" si="682"/>
        <v>1645.469617125</v>
      </c>
      <c r="U3479" s="68">
        <f t="shared" si="683"/>
        <v>56.740331625000003</v>
      </c>
      <c r="V3479" s="68">
        <f t="shared" si="684"/>
        <v>466.35889006849317</v>
      </c>
      <c r="W3479" s="68">
        <f t="shared" si="685"/>
        <v>310.90592671232878</v>
      </c>
    </row>
    <row r="3480" spans="1:23" x14ac:dyDescent="0.25">
      <c r="A3480" s="1" t="s">
        <v>907</v>
      </c>
      <c r="B3480" s="1" t="s">
        <v>394</v>
      </c>
      <c r="C3480" s="1" t="s">
        <v>589</v>
      </c>
      <c r="D3480" s="1" t="s">
        <v>591</v>
      </c>
      <c r="E3480" s="1" t="s">
        <v>369</v>
      </c>
      <c r="F3480" s="62" t="str">
        <f t="shared" si="674"/>
        <v>64534</v>
      </c>
      <c r="G3480" s="255">
        <v>10620038</v>
      </c>
      <c r="H3480" s="1" t="s">
        <v>386</v>
      </c>
      <c r="I3480" s="61">
        <v>14</v>
      </c>
      <c r="J3480" s="61">
        <v>3.2</v>
      </c>
      <c r="K3480" s="61">
        <v>8.1</v>
      </c>
      <c r="L3480" s="69">
        <f t="shared" si="675"/>
        <v>0.44800000000000006</v>
      </c>
      <c r="M3480" s="69">
        <f t="shared" si="676"/>
        <v>1.1339999999999999</v>
      </c>
      <c r="N3480" s="56">
        <f>INDEX(Rate_Chart!$A$1:$AK$127,MATCH(Data!J3480,Rate_Chart!$A$1:$A$127,0),MATCH(Data!K3480,Rate_Chart!$A$1:$AK$1,0))</f>
        <v>35.8631259</v>
      </c>
      <c r="O3480" s="57">
        <f t="shared" si="677"/>
        <v>502.0837626</v>
      </c>
      <c r="P3480" s="58">
        <f t="shared" si="678"/>
        <v>417.01309186046512</v>
      </c>
      <c r="Q3480" s="58">
        <f t="shared" si="679"/>
        <v>278.00872790697673</v>
      </c>
      <c r="R3480" s="66">
        <f t="shared" si="680"/>
        <v>8.7864658455000004</v>
      </c>
      <c r="S3480" s="64">
        <f t="shared" si="681"/>
        <v>52.5</v>
      </c>
      <c r="T3480" s="66">
        <f t="shared" si="682"/>
        <v>563.37022844550006</v>
      </c>
      <c r="U3480" s="68">
        <f t="shared" si="683"/>
        <v>40.240730603250007</v>
      </c>
      <c r="V3480" s="68">
        <f t="shared" si="684"/>
        <v>467.91547213081407</v>
      </c>
      <c r="W3480" s="68">
        <f t="shared" si="685"/>
        <v>311.9436480872094</v>
      </c>
    </row>
    <row r="3481" spans="1:23" x14ac:dyDescent="0.25">
      <c r="A3481" s="1" t="s">
        <v>907</v>
      </c>
      <c r="B3481" s="1" t="s">
        <v>395</v>
      </c>
      <c r="C3481" s="1" t="s">
        <v>589</v>
      </c>
      <c r="D3481" s="1" t="s">
        <v>591</v>
      </c>
      <c r="E3481" s="1" t="s">
        <v>369</v>
      </c>
      <c r="F3481" s="62" t="str">
        <f t="shared" si="674"/>
        <v>64534</v>
      </c>
      <c r="G3481" s="255">
        <v>10620038</v>
      </c>
      <c r="H3481" s="1" t="s">
        <v>386</v>
      </c>
      <c r="I3481" s="61">
        <v>24</v>
      </c>
      <c r="J3481" s="61">
        <v>4.2</v>
      </c>
      <c r="K3481" s="61">
        <v>8.1999999999999993</v>
      </c>
      <c r="L3481" s="69">
        <f t="shared" si="675"/>
        <v>1.008</v>
      </c>
      <c r="M3481" s="69">
        <f t="shared" si="676"/>
        <v>1.9679999999999997</v>
      </c>
      <c r="N3481" s="56">
        <f>INDEX(Rate_Chart!$A$1:$AK$127,MATCH(Data!J3481,Rate_Chart!$A$1:$A$127,0),MATCH(Data!K3481,Rate_Chart!$A$1:$AK$1,0))</f>
        <v>40.311139799999999</v>
      </c>
      <c r="O3481" s="57">
        <f t="shared" si="677"/>
        <v>967.46735519999993</v>
      </c>
      <c r="P3481" s="58">
        <f t="shared" si="678"/>
        <v>417.01179103448277</v>
      </c>
      <c r="Q3481" s="58">
        <f t="shared" si="679"/>
        <v>278.00786068965516</v>
      </c>
      <c r="R3481" s="66">
        <f t="shared" si="680"/>
        <v>16.930678715999999</v>
      </c>
      <c r="S3481" s="64">
        <f t="shared" si="681"/>
        <v>90</v>
      </c>
      <c r="T3481" s="66">
        <f t="shared" si="682"/>
        <v>1074.398033916</v>
      </c>
      <c r="U3481" s="68">
        <f t="shared" si="683"/>
        <v>44.766584746500001</v>
      </c>
      <c r="V3481" s="68">
        <f t="shared" si="684"/>
        <v>463.10260082586211</v>
      </c>
      <c r="W3481" s="68">
        <f t="shared" si="685"/>
        <v>308.73506721724141</v>
      </c>
    </row>
    <row r="3482" spans="1:23" x14ac:dyDescent="0.25">
      <c r="A3482" s="1" t="s">
        <v>908</v>
      </c>
      <c r="B3482" s="1" t="s">
        <v>394</v>
      </c>
      <c r="C3482" s="1" t="s">
        <v>589</v>
      </c>
      <c r="D3482" s="1" t="s">
        <v>591</v>
      </c>
      <c r="E3482" s="1" t="s">
        <v>369</v>
      </c>
      <c r="F3482" s="62" t="str">
        <f t="shared" si="674"/>
        <v>64534</v>
      </c>
      <c r="G3482" s="255">
        <v>10620038</v>
      </c>
      <c r="H3482" s="1" t="s">
        <v>385</v>
      </c>
      <c r="I3482" s="61">
        <v>26</v>
      </c>
      <c r="J3482" s="61">
        <v>6.3</v>
      </c>
      <c r="K3482" s="61">
        <v>8.8000000000000007</v>
      </c>
      <c r="L3482" s="69">
        <f t="shared" si="675"/>
        <v>1.6379999999999999</v>
      </c>
      <c r="M3482" s="69">
        <f t="shared" si="676"/>
        <v>2.2880000000000003</v>
      </c>
      <c r="N3482" s="56">
        <f>INDEX(Rate_Chart!$A$1:$AK$127,MATCH(Data!J3482,Rate_Chart!$A$1:$A$127,0),MATCH(Data!K3482,Rate_Chart!$A$1:$AK$1,0))</f>
        <v>52.078949999999999</v>
      </c>
      <c r="O3482" s="57">
        <f t="shared" si="677"/>
        <v>1354.0527</v>
      </c>
      <c r="P3482" s="58">
        <f t="shared" si="678"/>
        <v>428.04616438356163</v>
      </c>
      <c r="Q3482" s="58">
        <f t="shared" si="679"/>
        <v>285.36410958904111</v>
      </c>
      <c r="R3482" s="66">
        <f t="shared" si="680"/>
        <v>23.695922250000002</v>
      </c>
      <c r="S3482" s="64">
        <f t="shared" si="681"/>
        <v>97.5</v>
      </c>
      <c r="T3482" s="66">
        <f t="shared" si="682"/>
        <v>1475.2486222499999</v>
      </c>
      <c r="U3482" s="68">
        <f t="shared" si="683"/>
        <v>56.740331624999996</v>
      </c>
      <c r="V3482" s="68">
        <f t="shared" si="684"/>
        <v>466.35889006849311</v>
      </c>
      <c r="W3482" s="68">
        <f t="shared" si="685"/>
        <v>310.90592671232872</v>
      </c>
    </row>
    <row r="3483" spans="1:23" x14ac:dyDescent="0.25">
      <c r="A3483" s="1" t="s">
        <v>908</v>
      </c>
      <c r="B3483" s="1" t="s">
        <v>394</v>
      </c>
      <c r="C3483" s="1" t="s">
        <v>589</v>
      </c>
      <c r="D3483" s="1" t="s">
        <v>591</v>
      </c>
      <c r="E3483" s="1" t="s">
        <v>369</v>
      </c>
      <c r="F3483" s="62" t="str">
        <f t="shared" si="674"/>
        <v>64534</v>
      </c>
      <c r="G3483" s="255">
        <v>10620038</v>
      </c>
      <c r="H3483" s="1" t="s">
        <v>386</v>
      </c>
      <c r="I3483" s="61">
        <v>17</v>
      </c>
      <c r="J3483" s="61">
        <v>3.6</v>
      </c>
      <c r="K3483" s="61">
        <v>8.1</v>
      </c>
      <c r="L3483" s="69">
        <f t="shared" si="675"/>
        <v>0.61199999999999999</v>
      </c>
      <c r="M3483" s="69">
        <f t="shared" si="676"/>
        <v>1.3769999999999998</v>
      </c>
      <c r="N3483" s="56">
        <f>INDEX(Rate_Chart!$A$1:$AK$127,MATCH(Data!J3483,Rate_Chart!$A$1:$A$127,0),MATCH(Data!K3483,Rate_Chart!$A$1:$AK$1,0))</f>
        <v>37.531125900000006</v>
      </c>
      <c r="O3483" s="57">
        <f t="shared" si="677"/>
        <v>638.02914030000011</v>
      </c>
      <c r="P3483" s="58">
        <f t="shared" si="678"/>
        <v>417.01251000000008</v>
      </c>
      <c r="Q3483" s="58">
        <f t="shared" si="679"/>
        <v>278.00834000000003</v>
      </c>
      <c r="R3483" s="66">
        <f t="shared" si="680"/>
        <v>11.165509955250004</v>
      </c>
      <c r="S3483" s="64">
        <f t="shared" si="681"/>
        <v>63.75</v>
      </c>
      <c r="T3483" s="66">
        <f t="shared" si="682"/>
        <v>712.94465025525005</v>
      </c>
      <c r="U3483" s="68">
        <f t="shared" si="683"/>
        <v>41.937920603250006</v>
      </c>
      <c r="V3483" s="68">
        <f t="shared" si="684"/>
        <v>465.97689559166673</v>
      </c>
      <c r="W3483" s="68">
        <f t="shared" si="685"/>
        <v>310.6512637277778</v>
      </c>
    </row>
    <row r="3484" spans="1:23" x14ac:dyDescent="0.25">
      <c r="A3484" s="1" t="s">
        <v>908</v>
      </c>
      <c r="B3484" s="1" t="s">
        <v>395</v>
      </c>
      <c r="C3484" s="1" t="s">
        <v>589</v>
      </c>
      <c r="D3484" s="1" t="s">
        <v>591</v>
      </c>
      <c r="E3484" s="1" t="s">
        <v>369</v>
      </c>
      <c r="F3484" s="62" t="str">
        <f t="shared" si="674"/>
        <v>64534</v>
      </c>
      <c r="G3484" s="255">
        <v>10620038</v>
      </c>
      <c r="H3484" s="1" t="s">
        <v>386</v>
      </c>
      <c r="I3484" s="61">
        <v>22</v>
      </c>
      <c r="J3484" s="61">
        <v>4.2</v>
      </c>
      <c r="K3484" s="61">
        <v>8.1</v>
      </c>
      <c r="L3484" s="69">
        <f t="shared" si="675"/>
        <v>0.92400000000000004</v>
      </c>
      <c r="M3484" s="69">
        <f t="shared" si="676"/>
        <v>1.7819999999999998</v>
      </c>
      <c r="N3484" s="56">
        <f>INDEX(Rate_Chart!$A$1:$AK$127,MATCH(Data!J3484,Rate_Chart!$A$1:$A$127,0),MATCH(Data!K3484,Rate_Chart!$A$1:$AK$1,0))</f>
        <v>40.033125900000002</v>
      </c>
      <c r="O3484" s="57">
        <f t="shared" si="677"/>
        <v>880.72876980000001</v>
      </c>
      <c r="P3484" s="58">
        <f t="shared" si="678"/>
        <v>417.01172812499999</v>
      </c>
      <c r="Q3484" s="58">
        <f t="shared" si="679"/>
        <v>278.00781875000001</v>
      </c>
      <c r="R3484" s="66">
        <f t="shared" si="680"/>
        <v>15.412753471500002</v>
      </c>
      <c r="S3484" s="64">
        <f t="shared" si="681"/>
        <v>82.5</v>
      </c>
      <c r="T3484" s="66">
        <f t="shared" si="682"/>
        <v>978.64152327149998</v>
      </c>
      <c r="U3484" s="68">
        <f t="shared" si="683"/>
        <v>44.483705603250002</v>
      </c>
      <c r="V3484" s="68">
        <f t="shared" si="684"/>
        <v>463.37193336718752</v>
      </c>
      <c r="W3484" s="68">
        <f t="shared" si="685"/>
        <v>308.9146222447917</v>
      </c>
    </row>
    <row r="3485" spans="1:23" x14ac:dyDescent="0.25">
      <c r="A3485" s="1" t="s">
        <v>909</v>
      </c>
      <c r="B3485" s="1" t="s">
        <v>394</v>
      </c>
      <c r="C3485" s="1" t="s">
        <v>589</v>
      </c>
      <c r="D3485" s="1" t="s">
        <v>591</v>
      </c>
      <c r="E3485" s="1" t="s">
        <v>369</v>
      </c>
      <c r="F3485" s="62" t="str">
        <f t="shared" si="674"/>
        <v>64534</v>
      </c>
      <c r="G3485" s="255">
        <v>10620038</v>
      </c>
      <c r="H3485" s="1" t="s">
        <v>385</v>
      </c>
      <c r="I3485" s="61">
        <v>30</v>
      </c>
      <c r="J3485" s="61">
        <v>6.3</v>
      </c>
      <c r="K3485" s="61">
        <v>8.8000000000000007</v>
      </c>
      <c r="L3485" s="69">
        <f t="shared" si="675"/>
        <v>1.89</v>
      </c>
      <c r="M3485" s="69">
        <f t="shared" si="676"/>
        <v>2.64</v>
      </c>
      <c r="N3485" s="56">
        <f>INDEX(Rate_Chart!$A$1:$AK$127,MATCH(Data!J3485,Rate_Chart!$A$1:$A$127,0),MATCH(Data!K3485,Rate_Chart!$A$1:$AK$1,0))</f>
        <v>52.078949999999999</v>
      </c>
      <c r="O3485" s="57">
        <f t="shared" si="677"/>
        <v>1562.3685</v>
      </c>
      <c r="P3485" s="58">
        <f t="shared" si="678"/>
        <v>428.04616438356163</v>
      </c>
      <c r="Q3485" s="58">
        <f t="shared" si="679"/>
        <v>285.36410958904111</v>
      </c>
      <c r="R3485" s="66">
        <f t="shared" si="680"/>
        <v>27.341448750000005</v>
      </c>
      <c r="S3485" s="64">
        <f t="shared" si="681"/>
        <v>112.5</v>
      </c>
      <c r="T3485" s="66">
        <f t="shared" si="682"/>
        <v>1702.20994875</v>
      </c>
      <c r="U3485" s="68">
        <f t="shared" si="683"/>
        <v>56.740331624999996</v>
      </c>
      <c r="V3485" s="68">
        <f t="shared" si="684"/>
        <v>466.35889006849311</v>
      </c>
      <c r="W3485" s="68">
        <f t="shared" si="685"/>
        <v>310.90592671232872</v>
      </c>
    </row>
    <row r="3486" spans="1:23" x14ac:dyDescent="0.25">
      <c r="A3486" s="1" t="s">
        <v>909</v>
      </c>
      <c r="B3486" s="1" t="s">
        <v>394</v>
      </c>
      <c r="C3486" s="1" t="s">
        <v>589</v>
      </c>
      <c r="D3486" s="1" t="s">
        <v>591</v>
      </c>
      <c r="E3486" s="1" t="s">
        <v>369</v>
      </c>
      <c r="F3486" s="62" t="str">
        <f t="shared" si="674"/>
        <v>64534</v>
      </c>
      <c r="G3486" s="255">
        <v>10620038</v>
      </c>
      <c r="H3486" s="1" t="s">
        <v>386</v>
      </c>
      <c r="I3486" s="61">
        <v>17</v>
      </c>
      <c r="J3486" s="61">
        <v>3.2</v>
      </c>
      <c r="K3486" s="61">
        <v>8.1</v>
      </c>
      <c r="L3486" s="69">
        <f t="shared" si="675"/>
        <v>0.54400000000000004</v>
      </c>
      <c r="M3486" s="69">
        <f t="shared" si="676"/>
        <v>1.3769999999999998</v>
      </c>
      <c r="N3486" s="56">
        <f>INDEX(Rate_Chart!$A$1:$AK$127,MATCH(Data!J3486,Rate_Chart!$A$1:$A$127,0),MATCH(Data!K3486,Rate_Chart!$A$1:$AK$1,0))</f>
        <v>35.8631259</v>
      </c>
      <c r="O3486" s="57">
        <f t="shared" si="677"/>
        <v>609.6731403</v>
      </c>
      <c r="P3486" s="58">
        <f t="shared" si="678"/>
        <v>417.01309186046512</v>
      </c>
      <c r="Q3486" s="58">
        <f t="shared" si="679"/>
        <v>278.00872790697673</v>
      </c>
      <c r="R3486" s="66">
        <f t="shared" si="680"/>
        <v>10.669279955250001</v>
      </c>
      <c r="S3486" s="64">
        <f t="shared" si="681"/>
        <v>63.75</v>
      </c>
      <c r="T3486" s="66">
        <f t="shared" si="682"/>
        <v>684.09242025524998</v>
      </c>
      <c r="U3486" s="68">
        <f t="shared" si="683"/>
        <v>40.24073060325</v>
      </c>
      <c r="V3486" s="68">
        <f t="shared" si="684"/>
        <v>467.91547213081401</v>
      </c>
      <c r="W3486" s="68">
        <f t="shared" si="685"/>
        <v>311.94364808720934</v>
      </c>
    </row>
    <row r="3487" spans="1:23" x14ac:dyDescent="0.25">
      <c r="A3487" s="1" t="s">
        <v>909</v>
      </c>
      <c r="B3487" s="1" t="s">
        <v>395</v>
      </c>
      <c r="C3487" s="1" t="s">
        <v>589</v>
      </c>
      <c r="D3487" s="1" t="s">
        <v>591</v>
      </c>
      <c r="E3487" s="1" t="s">
        <v>369</v>
      </c>
      <c r="F3487" s="62" t="str">
        <f t="shared" si="674"/>
        <v>64534</v>
      </c>
      <c r="G3487" s="255">
        <v>10620038</v>
      </c>
      <c r="H3487" s="1" t="s">
        <v>386</v>
      </c>
      <c r="I3487" s="61">
        <v>19</v>
      </c>
      <c r="J3487" s="61">
        <v>4.7</v>
      </c>
      <c r="K3487" s="61">
        <v>8.1999999999999993</v>
      </c>
      <c r="L3487" s="69">
        <f t="shared" si="675"/>
        <v>0.89300000000000002</v>
      </c>
      <c r="M3487" s="69">
        <f t="shared" si="676"/>
        <v>1.5579999999999998</v>
      </c>
      <c r="N3487" s="56">
        <f>INDEX(Rate_Chart!$A$1:$AK$127,MATCH(Data!J3487,Rate_Chart!$A$1:$A$127,0),MATCH(Data!K3487,Rate_Chart!$A$1:$AK$1,0))</f>
        <v>42.3961398</v>
      </c>
      <c r="O3487" s="57">
        <f t="shared" si="677"/>
        <v>805.52665620000005</v>
      </c>
      <c r="P3487" s="58">
        <f t="shared" si="678"/>
        <v>417.01121114754102</v>
      </c>
      <c r="Q3487" s="58">
        <f t="shared" si="679"/>
        <v>278.00747409836066</v>
      </c>
      <c r="R3487" s="66">
        <f t="shared" si="680"/>
        <v>14.096716483500002</v>
      </c>
      <c r="S3487" s="64">
        <f t="shared" si="681"/>
        <v>71.25</v>
      </c>
      <c r="T3487" s="66">
        <f t="shared" si="682"/>
        <v>890.87337268350007</v>
      </c>
      <c r="U3487" s="68">
        <f t="shared" si="683"/>
        <v>46.888072246500002</v>
      </c>
      <c r="V3487" s="68">
        <f t="shared" si="684"/>
        <v>461.19415324426234</v>
      </c>
      <c r="W3487" s="68">
        <f t="shared" si="685"/>
        <v>307.46276882950821</v>
      </c>
    </row>
    <row r="3488" spans="1:23" x14ac:dyDescent="0.25">
      <c r="A3488" s="1" t="s">
        <v>910</v>
      </c>
      <c r="B3488" s="1" t="s">
        <v>394</v>
      </c>
      <c r="C3488" s="1" t="s">
        <v>589</v>
      </c>
      <c r="D3488" s="1" t="s">
        <v>591</v>
      </c>
      <c r="E3488" s="1" t="s">
        <v>369</v>
      </c>
      <c r="F3488" s="62" t="str">
        <f t="shared" si="674"/>
        <v>64534</v>
      </c>
      <c r="G3488" s="255">
        <v>10620038</v>
      </c>
      <c r="H3488" s="1" t="s">
        <v>385</v>
      </c>
      <c r="I3488" s="61">
        <v>28</v>
      </c>
      <c r="J3488" s="61">
        <v>6.4</v>
      </c>
      <c r="K3488" s="61">
        <v>8.8000000000000007</v>
      </c>
      <c r="L3488" s="69">
        <f t="shared" si="675"/>
        <v>1.7920000000000003</v>
      </c>
      <c r="M3488" s="69">
        <f t="shared" si="676"/>
        <v>2.4640000000000004</v>
      </c>
      <c r="N3488" s="56">
        <f>INDEX(Rate_Chart!$A$1:$AK$127,MATCH(Data!J3488,Rate_Chart!$A$1:$A$127,0),MATCH(Data!K3488,Rate_Chart!$A$1:$AK$1,0))</f>
        <v>52.9056</v>
      </c>
      <c r="O3488" s="57">
        <f t="shared" si="677"/>
        <v>1481.3568</v>
      </c>
      <c r="P3488" s="58">
        <f t="shared" si="678"/>
        <v>431.29565217391303</v>
      </c>
      <c r="Q3488" s="58">
        <f t="shared" si="679"/>
        <v>287.53043478260867</v>
      </c>
      <c r="R3488" s="66">
        <f t="shared" si="680"/>
        <v>25.923744000000003</v>
      </c>
      <c r="S3488" s="64">
        <f t="shared" si="681"/>
        <v>105</v>
      </c>
      <c r="T3488" s="66">
        <f t="shared" si="682"/>
        <v>1612.280544</v>
      </c>
      <c r="U3488" s="68">
        <f t="shared" si="683"/>
        <v>57.581448000000002</v>
      </c>
      <c r="V3488" s="68">
        <f t="shared" si="684"/>
        <v>469.41397826086956</v>
      </c>
      <c r="W3488" s="68">
        <f t="shared" si="685"/>
        <v>312.94265217391302</v>
      </c>
    </row>
    <row r="3489" spans="1:23" x14ac:dyDescent="0.25">
      <c r="A3489" s="1" t="s">
        <v>910</v>
      </c>
      <c r="B3489" s="1" t="s">
        <v>394</v>
      </c>
      <c r="C3489" s="1" t="s">
        <v>589</v>
      </c>
      <c r="D3489" s="1" t="s">
        <v>591</v>
      </c>
      <c r="E3489" s="1" t="s">
        <v>369</v>
      </c>
      <c r="F3489" s="62" t="str">
        <f t="shared" si="674"/>
        <v>64534</v>
      </c>
      <c r="G3489" s="255">
        <v>10620038</v>
      </c>
      <c r="H3489" s="1" t="s">
        <v>386</v>
      </c>
      <c r="I3489" s="61">
        <v>16</v>
      </c>
      <c r="J3489" s="61">
        <v>3.3</v>
      </c>
      <c r="K3489" s="61">
        <v>8.1</v>
      </c>
      <c r="L3489" s="69">
        <f t="shared" si="675"/>
        <v>0.52800000000000002</v>
      </c>
      <c r="M3489" s="69">
        <f t="shared" si="676"/>
        <v>1.296</v>
      </c>
      <c r="N3489" s="56">
        <f>INDEX(Rate_Chart!$A$1:$AK$127,MATCH(Data!J3489,Rate_Chart!$A$1:$A$127,0),MATCH(Data!K3489,Rate_Chart!$A$1:$AK$1,0))</f>
        <v>36.280125900000002</v>
      </c>
      <c r="O3489" s="57">
        <f t="shared" si="677"/>
        <v>580.48201440000003</v>
      </c>
      <c r="P3489" s="58">
        <f t="shared" si="678"/>
        <v>417.0129413793104</v>
      </c>
      <c r="Q3489" s="58">
        <f t="shared" si="679"/>
        <v>278.00862758620696</v>
      </c>
      <c r="R3489" s="66">
        <f t="shared" si="680"/>
        <v>10.158435252000002</v>
      </c>
      <c r="S3489" s="64">
        <f t="shared" si="681"/>
        <v>60</v>
      </c>
      <c r="T3489" s="66">
        <f t="shared" si="682"/>
        <v>650.64044965200003</v>
      </c>
      <c r="U3489" s="68">
        <f t="shared" si="683"/>
        <v>40.665028103250002</v>
      </c>
      <c r="V3489" s="68">
        <f t="shared" si="684"/>
        <v>467.4141161293104</v>
      </c>
      <c r="W3489" s="68">
        <f t="shared" si="685"/>
        <v>311.6094107528736</v>
      </c>
    </row>
    <row r="3490" spans="1:23" x14ac:dyDescent="0.25">
      <c r="A3490" s="1" t="s">
        <v>910</v>
      </c>
      <c r="B3490" s="1" t="s">
        <v>395</v>
      </c>
      <c r="C3490" s="1" t="s">
        <v>589</v>
      </c>
      <c r="D3490" s="1" t="s">
        <v>591</v>
      </c>
      <c r="E3490" s="1" t="s">
        <v>369</v>
      </c>
      <c r="F3490" s="62" t="str">
        <f t="shared" si="674"/>
        <v>64534</v>
      </c>
      <c r="G3490" s="255">
        <v>10620038</v>
      </c>
      <c r="H3490" s="1" t="s">
        <v>386</v>
      </c>
      <c r="I3490" s="61">
        <v>22</v>
      </c>
      <c r="J3490" s="61">
        <v>4</v>
      </c>
      <c r="K3490" s="61">
        <v>8.1</v>
      </c>
      <c r="L3490" s="69">
        <f t="shared" si="675"/>
        <v>0.88</v>
      </c>
      <c r="M3490" s="69">
        <f t="shared" si="676"/>
        <v>1.7819999999999998</v>
      </c>
      <c r="N3490" s="56">
        <f>INDEX(Rate_Chart!$A$1:$AK$127,MATCH(Data!J3490,Rate_Chart!$A$1:$A$127,0),MATCH(Data!K3490,Rate_Chart!$A$1:$AK$1,0))</f>
        <v>39.199125899999999</v>
      </c>
      <c r="O3490" s="57">
        <f t="shared" si="677"/>
        <v>862.38076979999994</v>
      </c>
      <c r="P3490" s="58">
        <f t="shared" si="678"/>
        <v>417.01197765957443</v>
      </c>
      <c r="Q3490" s="58">
        <f t="shared" si="679"/>
        <v>278.00798510638293</v>
      </c>
      <c r="R3490" s="66">
        <f t="shared" si="680"/>
        <v>15.0916634715</v>
      </c>
      <c r="S3490" s="64">
        <f t="shared" si="681"/>
        <v>82.5</v>
      </c>
      <c r="T3490" s="66">
        <f t="shared" si="682"/>
        <v>959.97243327149999</v>
      </c>
      <c r="U3490" s="68">
        <f t="shared" si="683"/>
        <v>43.635110603249998</v>
      </c>
      <c r="V3490" s="68">
        <f t="shared" si="684"/>
        <v>464.20330428989359</v>
      </c>
      <c r="W3490" s="68">
        <f t="shared" si="685"/>
        <v>309.46886952659571</v>
      </c>
    </row>
    <row r="3491" spans="1:23" x14ac:dyDescent="0.25">
      <c r="A3491" s="1" t="s">
        <v>911</v>
      </c>
      <c r="B3491" s="1" t="s">
        <v>394</v>
      </c>
      <c r="C3491" s="1" t="s">
        <v>589</v>
      </c>
      <c r="D3491" s="1" t="s">
        <v>591</v>
      </c>
      <c r="E3491" s="1" t="s">
        <v>369</v>
      </c>
      <c r="F3491" s="62" t="str">
        <f t="shared" si="674"/>
        <v>64534</v>
      </c>
      <c r="G3491" s="255">
        <v>10620038</v>
      </c>
      <c r="H3491" s="1" t="s">
        <v>385</v>
      </c>
      <c r="I3491" s="61">
        <v>29</v>
      </c>
      <c r="J3491" s="61">
        <v>6.2</v>
      </c>
      <c r="K3491" s="61">
        <v>8.6</v>
      </c>
      <c r="L3491" s="69">
        <f t="shared" si="675"/>
        <v>1.798</v>
      </c>
      <c r="M3491" s="69">
        <f t="shared" si="676"/>
        <v>2.4939999999999998</v>
      </c>
      <c r="N3491" s="56">
        <f>INDEX(Rate_Chart!$A$1:$AK$127,MATCH(Data!J3491,Rate_Chart!$A$1:$A$127,0),MATCH(Data!K3491,Rate_Chart!$A$1:$AK$1,0))</f>
        <v>50.7346</v>
      </c>
      <c r="O3491" s="57">
        <f t="shared" si="677"/>
        <v>1471.3034</v>
      </c>
      <c r="P3491" s="58">
        <f t="shared" si="678"/>
        <v>425.15027932960902</v>
      </c>
      <c r="Q3491" s="58">
        <f t="shared" si="679"/>
        <v>283.4335195530727</v>
      </c>
      <c r="R3491" s="66">
        <f t="shared" si="680"/>
        <v>25.747809500000002</v>
      </c>
      <c r="S3491" s="64">
        <f t="shared" si="681"/>
        <v>108.75</v>
      </c>
      <c r="T3491" s="66">
        <f t="shared" si="682"/>
        <v>1605.8012094999999</v>
      </c>
      <c r="U3491" s="68">
        <f t="shared" si="683"/>
        <v>55.372455499999994</v>
      </c>
      <c r="V3491" s="68">
        <f t="shared" si="684"/>
        <v>464.01499022346371</v>
      </c>
      <c r="W3491" s="68">
        <f t="shared" si="685"/>
        <v>309.34332681564246</v>
      </c>
    </row>
    <row r="3492" spans="1:23" x14ac:dyDescent="0.25">
      <c r="A3492" s="1" t="s">
        <v>911</v>
      </c>
      <c r="B3492" s="1" t="s">
        <v>394</v>
      </c>
      <c r="C3492" s="1" t="s">
        <v>589</v>
      </c>
      <c r="D3492" s="1" t="s">
        <v>591</v>
      </c>
      <c r="E3492" s="1" t="s">
        <v>369</v>
      </c>
      <c r="F3492" s="62" t="str">
        <f t="shared" si="674"/>
        <v>64534</v>
      </c>
      <c r="G3492" s="255">
        <v>10620038</v>
      </c>
      <c r="H3492" s="1" t="s">
        <v>386</v>
      </c>
      <c r="I3492" s="61">
        <v>17</v>
      </c>
      <c r="J3492" s="61">
        <v>3.2</v>
      </c>
      <c r="K3492" s="61">
        <v>8</v>
      </c>
      <c r="L3492" s="69">
        <f t="shared" si="675"/>
        <v>0.54400000000000004</v>
      </c>
      <c r="M3492" s="69">
        <f t="shared" si="676"/>
        <v>1.36</v>
      </c>
      <c r="N3492" s="56">
        <f>INDEX(Rate_Chart!$A$1:$AK$127,MATCH(Data!J3492,Rate_Chart!$A$1:$A$127,0),MATCH(Data!K3492,Rate_Chart!$A$1:$AK$1,0))</f>
        <v>35.585112000000002</v>
      </c>
      <c r="O3492" s="57">
        <f t="shared" si="677"/>
        <v>604.94690400000002</v>
      </c>
      <c r="P3492" s="58">
        <f t="shared" si="678"/>
        <v>417.01303124999998</v>
      </c>
      <c r="Q3492" s="58">
        <f t="shared" si="679"/>
        <v>278.00868750000001</v>
      </c>
      <c r="R3492" s="66">
        <f t="shared" si="680"/>
        <v>10.586570820000002</v>
      </c>
      <c r="S3492" s="64">
        <f t="shared" si="681"/>
        <v>63.75</v>
      </c>
      <c r="T3492" s="66">
        <f t="shared" si="682"/>
        <v>679.28347482000004</v>
      </c>
      <c r="U3492" s="68">
        <f t="shared" si="683"/>
        <v>39.957851460000001</v>
      </c>
      <c r="V3492" s="68">
        <f t="shared" si="684"/>
        <v>468.25607179687495</v>
      </c>
      <c r="W3492" s="68">
        <f t="shared" si="685"/>
        <v>312.17071453124998</v>
      </c>
    </row>
    <row r="3493" spans="1:23" x14ac:dyDescent="0.25">
      <c r="A3493" s="1" t="s">
        <v>911</v>
      </c>
      <c r="B3493" s="1" t="s">
        <v>395</v>
      </c>
      <c r="C3493" s="1" t="s">
        <v>589</v>
      </c>
      <c r="D3493" s="1" t="s">
        <v>591</v>
      </c>
      <c r="E3493" s="1" t="s">
        <v>369</v>
      </c>
      <c r="F3493" s="62" t="str">
        <f t="shared" si="674"/>
        <v>64534</v>
      </c>
      <c r="G3493" s="255">
        <v>10620038</v>
      </c>
      <c r="H3493" s="1" t="s">
        <v>386</v>
      </c>
      <c r="I3493" s="61">
        <v>24</v>
      </c>
      <c r="J3493" s="61">
        <v>4.5</v>
      </c>
      <c r="K3493" s="61">
        <v>8.1</v>
      </c>
      <c r="L3493" s="69">
        <f t="shared" si="675"/>
        <v>1.08</v>
      </c>
      <c r="M3493" s="69">
        <f t="shared" si="676"/>
        <v>1.9439999999999997</v>
      </c>
      <c r="N3493" s="56">
        <f>INDEX(Rate_Chart!$A$1:$AK$127,MATCH(Data!J3493,Rate_Chart!$A$1:$A$127,0),MATCH(Data!K3493,Rate_Chart!$A$1:$AK$1,0))</f>
        <v>41.284125900000006</v>
      </c>
      <c r="O3493" s="57">
        <f t="shared" si="677"/>
        <v>990.81902160000016</v>
      </c>
      <c r="P3493" s="58">
        <f t="shared" si="678"/>
        <v>417.01137272727277</v>
      </c>
      <c r="Q3493" s="58">
        <f t="shared" si="679"/>
        <v>278.00758181818185</v>
      </c>
      <c r="R3493" s="66">
        <f t="shared" si="680"/>
        <v>17.339332878000004</v>
      </c>
      <c r="S3493" s="64">
        <f t="shared" si="681"/>
        <v>90</v>
      </c>
      <c r="T3493" s="66">
        <f t="shared" si="682"/>
        <v>1098.1583544780001</v>
      </c>
      <c r="U3493" s="68">
        <f t="shared" si="683"/>
        <v>45.756598103250006</v>
      </c>
      <c r="V3493" s="68">
        <f t="shared" si="684"/>
        <v>462.18785962878792</v>
      </c>
      <c r="W3493" s="68">
        <f t="shared" si="685"/>
        <v>308.12523975252526</v>
      </c>
    </row>
    <row r="3494" spans="1:23" x14ac:dyDescent="0.25">
      <c r="A3494" s="1" t="s">
        <v>912</v>
      </c>
      <c r="B3494" s="1" t="s">
        <v>394</v>
      </c>
      <c r="C3494" s="1" t="s">
        <v>589</v>
      </c>
      <c r="D3494" s="1" t="s">
        <v>591</v>
      </c>
      <c r="E3494" s="1" t="s">
        <v>369</v>
      </c>
      <c r="F3494" s="62" t="str">
        <f t="shared" si="674"/>
        <v>64534</v>
      </c>
      <c r="G3494" s="255">
        <v>10620038</v>
      </c>
      <c r="H3494" s="1" t="s">
        <v>385</v>
      </c>
      <c r="I3494" s="61">
        <v>28</v>
      </c>
      <c r="J3494" s="61">
        <v>6.4</v>
      </c>
      <c r="K3494" s="61">
        <v>8.6</v>
      </c>
      <c r="L3494" s="69">
        <f t="shared" si="675"/>
        <v>1.7920000000000003</v>
      </c>
      <c r="M3494" s="69">
        <f t="shared" si="676"/>
        <v>2.4079999999999999</v>
      </c>
      <c r="N3494" s="56">
        <f>INDEX(Rate_Chart!$A$1:$AK$127,MATCH(Data!J3494,Rate_Chart!$A$1:$A$127,0),MATCH(Data!K3494,Rate_Chart!$A$1:$AK$1,0))</f>
        <v>52.371199999999995</v>
      </c>
      <c r="O3494" s="57">
        <f t="shared" si="677"/>
        <v>1466.3935999999999</v>
      </c>
      <c r="P3494" s="58">
        <f t="shared" si="678"/>
        <v>431.6307692307692</v>
      </c>
      <c r="Q3494" s="58">
        <f t="shared" si="679"/>
        <v>287.75384615384615</v>
      </c>
      <c r="R3494" s="66">
        <f t="shared" si="680"/>
        <v>25.661888000000001</v>
      </c>
      <c r="S3494" s="64">
        <f t="shared" si="681"/>
        <v>105</v>
      </c>
      <c r="T3494" s="66">
        <f t="shared" si="682"/>
        <v>1597.055488</v>
      </c>
      <c r="U3494" s="68">
        <f t="shared" si="683"/>
        <v>57.037695999999997</v>
      </c>
      <c r="V3494" s="68">
        <f t="shared" si="684"/>
        <v>470.0909010989011</v>
      </c>
      <c r="W3494" s="68">
        <f t="shared" si="685"/>
        <v>313.39393406593405</v>
      </c>
    </row>
    <row r="3495" spans="1:23" x14ac:dyDescent="0.25">
      <c r="A3495" s="1" t="s">
        <v>912</v>
      </c>
      <c r="B3495" s="1" t="s">
        <v>394</v>
      </c>
      <c r="C3495" s="1" t="s">
        <v>589</v>
      </c>
      <c r="D3495" s="1" t="s">
        <v>591</v>
      </c>
      <c r="E3495" s="1" t="s">
        <v>369</v>
      </c>
      <c r="F3495" s="62" t="str">
        <f t="shared" si="674"/>
        <v>64534</v>
      </c>
      <c r="G3495" s="255">
        <v>10620038</v>
      </c>
      <c r="H3495" s="1" t="s">
        <v>386</v>
      </c>
      <c r="I3495" s="61">
        <v>19</v>
      </c>
      <c r="J3495" s="61">
        <v>3</v>
      </c>
      <c r="K3495" s="61">
        <v>8</v>
      </c>
      <c r="L3495" s="69">
        <f t="shared" si="675"/>
        <v>0.56999999999999995</v>
      </c>
      <c r="M3495" s="69">
        <f t="shared" si="676"/>
        <v>1.52</v>
      </c>
      <c r="N3495" s="56">
        <f>INDEX(Rate_Chart!$A$1:$AK$127,MATCH(Data!J3495,Rate_Chart!$A$1:$A$127,0),MATCH(Data!K3495,Rate_Chart!$A$1:$AK$1,0))</f>
        <v>34.751112000000006</v>
      </c>
      <c r="O3495" s="57">
        <f t="shared" si="677"/>
        <v>660.27112800000009</v>
      </c>
      <c r="P3495" s="58">
        <f t="shared" si="678"/>
        <v>417.01334400000002</v>
      </c>
      <c r="Q3495" s="58">
        <f t="shared" si="679"/>
        <v>278.00889599999999</v>
      </c>
      <c r="R3495" s="66">
        <f t="shared" si="680"/>
        <v>11.554744740000002</v>
      </c>
      <c r="S3495" s="64">
        <f t="shared" si="681"/>
        <v>71.25</v>
      </c>
      <c r="T3495" s="66">
        <f t="shared" si="682"/>
        <v>743.07587274000014</v>
      </c>
      <c r="U3495" s="68">
        <f t="shared" si="683"/>
        <v>39.109256460000005</v>
      </c>
      <c r="V3495" s="68">
        <f t="shared" si="684"/>
        <v>469.31107752000003</v>
      </c>
      <c r="W3495" s="68">
        <f t="shared" si="685"/>
        <v>312.87405168000004</v>
      </c>
    </row>
    <row r="3496" spans="1:23" x14ac:dyDescent="0.25">
      <c r="A3496" s="1" t="s">
        <v>912</v>
      </c>
      <c r="B3496" s="1" t="s">
        <v>395</v>
      </c>
      <c r="C3496" s="1" t="s">
        <v>589</v>
      </c>
      <c r="D3496" s="1" t="s">
        <v>591</v>
      </c>
      <c r="E3496" s="1" t="s">
        <v>369</v>
      </c>
      <c r="F3496" s="62" t="str">
        <f t="shared" si="674"/>
        <v>64534</v>
      </c>
      <c r="G3496" s="255">
        <v>10620038</v>
      </c>
      <c r="H3496" s="1" t="s">
        <v>386</v>
      </c>
      <c r="I3496" s="61">
        <v>19</v>
      </c>
      <c r="J3496" s="61">
        <v>4.5999999999999996</v>
      </c>
      <c r="K3496" s="61">
        <v>8.1999999999999993</v>
      </c>
      <c r="L3496" s="69">
        <f t="shared" si="675"/>
        <v>0.87399999999999989</v>
      </c>
      <c r="M3496" s="69">
        <f t="shared" si="676"/>
        <v>1.5579999999999998</v>
      </c>
      <c r="N3496" s="56">
        <f>INDEX(Rate_Chart!$A$1:$AK$127,MATCH(Data!J3496,Rate_Chart!$A$1:$A$127,0),MATCH(Data!K3496,Rate_Chart!$A$1:$AK$1,0))</f>
        <v>41.979139799999999</v>
      </c>
      <c r="O3496" s="57">
        <f t="shared" si="677"/>
        <v>797.60365619999993</v>
      </c>
      <c r="P3496" s="58">
        <f t="shared" si="678"/>
        <v>417.01132251655633</v>
      </c>
      <c r="Q3496" s="58">
        <f t="shared" si="679"/>
        <v>278.00754834437089</v>
      </c>
      <c r="R3496" s="66">
        <f t="shared" si="680"/>
        <v>13.958063983500001</v>
      </c>
      <c r="S3496" s="64">
        <f t="shared" si="681"/>
        <v>71.25</v>
      </c>
      <c r="T3496" s="66">
        <f t="shared" si="682"/>
        <v>882.81172018349992</v>
      </c>
      <c r="U3496" s="68">
        <f t="shared" si="683"/>
        <v>46.463774746499993</v>
      </c>
      <c r="V3496" s="68">
        <f t="shared" si="684"/>
        <v>461.56067628973511</v>
      </c>
      <c r="W3496" s="68">
        <f t="shared" si="685"/>
        <v>307.70711752649009</v>
      </c>
    </row>
    <row r="3497" spans="1:23" x14ac:dyDescent="0.25">
      <c r="A3497" s="1" t="s">
        <v>913</v>
      </c>
      <c r="B3497" s="1" t="s">
        <v>394</v>
      </c>
      <c r="C3497" s="1" t="s">
        <v>589</v>
      </c>
      <c r="D3497" s="1" t="s">
        <v>591</v>
      </c>
      <c r="E3497" s="1" t="s">
        <v>369</v>
      </c>
      <c r="F3497" s="62" t="str">
        <f t="shared" si="674"/>
        <v>64534</v>
      </c>
      <c r="G3497" s="255">
        <v>10620038</v>
      </c>
      <c r="H3497" s="1" t="s">
        <v>385</v>
      </c>
      <c r="I3497" s="61">
        <v>26</v>
      </c>
      <c r="J3497" s="61">
        <v>6.3</v>
      </c>
      <c r="K3497" s="61">
        <v>8.6</v>
      </c>
      <c r="L3497" s="69">
        <f t="shared" si="675"/>
        <v>1.6379999999999999</v>
      </c>
      <c r="M3497" s="69">
        <f t="shared" si="676"/>
        <v>2.2359999999999998</v>
      </c>
      <c r="N3497" s="56">
        <f>INDEX(Rate_Chart!$A$1:$AK$127,MATCH(Data!J3497,Rate_Chart!$A$1:$A$127,0),MATCH(Data!K3497,Rate_Chart!$A$1:$AK$1,0))</f>
        <v>51.552899999999994</v>
      </c>
      <c r="O3497" s="57">
        <f t="shared" si="677"/>
        <v>1340.3753999999999</v>
      </c>
      <c r="P3497" s="58">
        <f t="shared" si="678"/>
        <v>428.41745152354571</v>
      </c>
      <c r="Q3497" s="58">
        <f t="shared" si="679"/>
        <v>285.61163434903045</v>
      </c>
      <c r="R3497" s="66">
        <f t="shared" si="680"/>
        <v>23.456569500000001</v>
      </c>
      <c r="S3497" s="64">
        <f t="shared" si="681"/>
        <v>97.5</v>
      </c>
      <c r="T3497" s="66">
        <f t="shared" si="682"/>
        <v>1461.3319695</v>
      </c>
      <c r="U3497" s="68">
        <f t="shared" si="683"/>
        <v>56.205075749999999</v>
      </c>
      <c r="V3497" s="68">
        <f t="shared" si="684"/>
        <v>467.07819182825489</v>
      </c>
      <c r="W3497" s="68">
        <f t="shared" si="685"/>
        <v>311.38546121883661</v>
      </c>
    </row>
    <row r="3498" spans="1:23" x14ac:dyDescent="0.25">
      <c r="A3498" s="1" t="s">
        <v>913</v>
      </c>
      <c r="B3498" s="1" t="s">
        <v>394</v>
      </c>
      <c r="C3498" s="1" t="s">
        <v>589</v>
      </c>
      <c r="D3498" s="1" t="s">
        <v>591</v>
      </c>
      <c r="E3498" s="1" t="s">
        <v>369</v>
      </c>
      <c r="F3498" s="62" t="str">
        <f t="shared" si="674"/>
        <v>64534</v>
      </c>
      <c r="G3498" s="255">
        <v>10620038</v>
      </c>
      <c r="H3498" s="1" t="s">
        <v>386</v>
      </c>
      <c r="I3498" s="61">
        <v>18</v>
      </c>
      <c r="J3498" s="61">
        <v>3.6</v>
      </c>
      <c r="K3498" s="61">
        <v>8</v>
      </c>
      <c r="L3498" s="69">
        <f t="shared" si="675"/>
        <v>0.64800000000000002</v>
      </c>
      <c r="M3498" s="69">
        <f t="shared" si="676"/>
        <v>1.44</v>
      </c>
      <c r="N3498" s="56">
        <f>INDEX(Rate_Chart!$A$1:$AK$127,MATCH(Data!J3498,Rate_Chart!$A$1:$A$127,0),MATCH(Data!K3498,Rate_Chart!$A$1:$AK$1,0))</f>
        <v>37.253112000000009</v>
      </c>
      <c r="O3498" s="57">
        <f t="shared" si="677"/>
        <v>670.55601600000011</v>
      </c>
      <c r="P3498" s="58">
        <f t="shared" si="678"/>
        <v>417.01244776119404</v>
      </c>
      <c r="Q3498" s="58">
        <f t="shared" si="679"/>
        <v>278.00829850746271</v>
      </c>
      <c r="R3498" s="66">
        <f t="shared" si="680"/>
        <v>11.734730280000003</v>
      </c>
      <c r="S3498" s="64">
        <f t="shared" si="681"/>
        <v>67.5</v>
      </c>
      <c r="T3498" s="66">
        <f t="shared" si="682"/>
        <v>749.79074628000012</v>
      </c>
      <c r="U3498" s="68">
        <f t="shared" si="683"/>
        <v>41.655041460000007</v>
      </c>
      <c r="V3498" s="68">
        <f t="shared" si="684"/>
        <v>466.28777753731345</v>
      </c>
      <c r="W3498" s="68">
        <f t="shared" si="685"/>
        <v>310.85851835820898</v>
      </c>
    </row>
    <row r="3499" spans="1:23" x14ac:dyDescent="0.25">
      <c r="A3499" s="1" t="s">
        <v>913</v>
      </c>
      <c r="B3499" s="1" t="s">
        <v>395</v>
      </c>
      <c r="C3499" s="1" t="s">
        <v>589</v>
      </c>
      <c r="D3499" s="1" t="s">
        <v>591</v>
      </c>
      <c r="E3499" s="1" t="s">
        <v>369</v>
      </c>
      <c r="F3499" s="62" t="str">
        <f t="shared" si="674"/>
        <v>64534</v>
      </c>
      <c r="G3499" s="255">
        <v>10620038</v>
      </c>
      <c r="H3499" s="1" t="s">
        <v>386</v>
      </c>
      <c r="I3499" s="61">
        <v>20</v>
      </c>
      <c r="J3499" s="61">
        <v>4.5999999999999996</v>
      </c>
      <c r="K3499" s="61">
        <v>8.4</v>
      </c>
      <c r="L3499" s="69">
        <f t="shared" si="675"/>
        <v>0.92</v>
      </c>
      <c r="M3499" s="69">
        <f t="shared" si="676"/>
        <v>1.68</v>
      </c>
      <c r="N3499" s="56">
        <f>INDEX(Rate_Chart!$A$1:$AK$127,MATCH(Data!J3499,Rate_Chart!$A$1:$A$127,0),MATCH(Data!K3499,Rate_Chart!$A$1:$AK$1,0))</f>
        <v>42.535167600000008</v>
      </c>
      <c r="O3499" s="57">
        <f t="shared" si="677"/>
        <v>850.70335200000022</v>
      </c>
      <c r="P3499" s="58">
        <f t="shared" si="678"/>
        <v>417.01144705882359</v>
      </c>
      <c r="Q3499" s="58">
        <f t="shared" si="679"/>
        <v>278.00763137254904</v>
      </c>
      <c r="R3499" s="66">
        <f t="shared" si="680"/>
        <v>14.887308660000006</v>
      </c>
      <c r="S3499" s="64">
        <f t="shared" si="681"/>
        <v>75</v>
      </c>
      <c r="T3499" s="66">
        <f t="shared" si="682"/>
        <v>940.59066066000025</v>
      </c>
      <c r="U3499" s="68">
        <f t="shared" si="683"/>
        <v>47.029533033000014</v>
      </c>
      <c r="V3499" s="68">
        <f t="shared" si="684"/>
        <v>461.07385326470597</v>
      </c>
      <c r="W3499" s="68">
        <f t="shared" si="685"/>
        <v>307.38256884313734</v>
      </c>
    </row>
    <row r="3500" spans="1:23" x14ac:dyDescent="0.25">
      <c r="A3500" s="1" t="s">
        <v>914</v>
      </c>
      <c r="B3500" s="1" t="s">
        <v>394</v>
      </c>
      <c r="C3500" s="1" t="s">
        <v>589</v>
      </c>
      <c r="D3500" s="1" t="s">
        <v>591</v>
      </c>
      <c r="E3500" s="1" t="s">
        <v>369</v>
      </c>
      <c r="F3500" s="62" t="str">
        <f t="shared" si="674"/>
        <v>64534</v>
      </c>
      <c r="G3500" s="255">
        <v>10620038</v>
      </c>
      <c r="H3500" s="1" t="s">
        <v>385</v>
      </c>
      <c r="I3500" s="61">
        <v>30</v>
      </c>
      <c r="J3500" s="61">
        <v>6.4</v>
      </c>
      <c r="K3500" s="61">
        <v>8.8000000000000007</v>
      </c>
      <c r="L3500" s="69">
        <f t="shared" si="675"/>
        <v>1.92</v>
      </c>
      <c r="M3500" s="69">
        <f t="shared" si="676"/>
        <v>2.64</v>
      </c>
      <c r="N3500" s="56">
        <f>INDEX(Rate_Chart!$A$1:$AK$127,MATCH(Data!J3500,Rate_Chart!$A$1:$A$127,0),MATCH(Data!K3500,Rate_Chart!$A$1:$AK$1,0))</f>
        <v>52.9056</v>
      </c>
      <c r="O3500" s="57">
        <f t="shared" si="677"/>
        <v>1587.1679999999999</v>
      </c>
      <c r="P3500" s="58">
        <f t="shared" si="678"/>
        <v>431.29565217391303</v>
      </c>
      <c r="Q3500" s="58">
        <f t="shared" si="679"/>
        <v>287.53043478260867</v>
      </c>
      <c r="R3500" s="66">
        <f t="shared" si="680"/>
        <v>27.77544</v>
      </c>
      <c r="S3500" s="64">
        <f t="shared" si="681"/>
        <v>112.5</v>
      </c>
      <c r="T3500" s="66">
        <f t="shared" si="682"/>
        <v>1727.44344</v>
      </c>
      <c r="U3500" s="68">
        <f t="shared" si="683"/>
        <v>57.581448000000002</v>
      </c>
      <c r="V3500" s="68">
        <f t="shared" si="684"/>
        <v>469.41397826086956</v>
      </c>
      <c r="W3500" s="68">
        <f t="shared" si="685"/>
        <v>312.94265217391302</v>
      </c>
    </row>
    <row r="3501" spans="1:23" x14ac:dyDescent="0.25">
      <c r="A3501" s="1" t="s">
        <v>914</v>
      </c>
      <c r="B3501" s="1" t="s">
        <v>394</v>
      </c>
      <c r="C3501" s="1" t="s">
        <v>589</v>
      </c>
      <c r="D3501" s="1" t="s">
        <v>591</v>
      </c>
      <c r="E3501" s="1" t="s">
        <v>369</v>
      </c>
      <c r="F3501" s="62" t="str">
        <f t="shared" si="674"/>
        <v>64534</v>
      </c>
      <c r="G3501" s="255">
        <v>10620038</v>
      </c>
      <c r="H3501" s="1" t="s">
        <v>386</v>
      </c>
      <c r="I3501" s="61">
        <v>19</v>
      </c>
      <c r="J3501" s="61">
        <v>3.2</v>
      </c>
      <c r="K3501" s="61">
        <v>8</v>
      </c>
      <c r="L3501" s="69">
        <f t="shared" si="675"/>
        <v>0.6080000000000001</v>
      </c>
      <c r="M3501" s="69">
        <f t="shared" si="676"/>
        <v>1.52</v>
      </c>
      <c r="N3501" s="56">
        <f>INDEX(Rate_Chart!$A$1:$AK$127,MATCH(Data!J3501,Rate_Chart!$A$1:$A$127,0),MATCH(Data!K3501,Rate_Chart!$A$1:$AK$1,0))</f>
        <v>35.585112000000002</v>
      </c>
      <c r="O3501" s="57">
        <f t="shared" si="677"/>
        <v>676.11712800000009</v>
      </c>
      <c r="P3501" s="58">
        <f t="shared" si="678"/>
        <v>417.01303124999998</v>
      </c>
      <c r="Q3501" s="58">
        <f t="shared" si="679"/>
        <v>278.00868750000001</v>
      </c>
      <c r="R3501" s="66">
        <f t="shared" si="680"/>
        <v>11.832049740000002</v>
      </c>
      <c r="S3501" s="64">
        <f t="shared" si="681"/>
        <v>71.25</v>
      </c>
      <c r="T3501" s="66">
        <f t="shared" si="682"/>
        <v>759.1991777400001</v>
      </c>
      <c r="U3501" s="68">
        <f t="shared" si="683"/>
        <v>39.957851460000008</v>
      </c>
      <c r="V3501" s="68">
        <f t="shared" si="684"/>
        <v>468.25607179687501</v>
      </c>
      <c r="W3501" s="68">
        <f t="shared" si="685"/>
        <v>312.17071453124998</v>
      </c>
    </row>
    <row r="3502" spans="1:23" x14ac:dyDescent="0.25">
      <c r="A3502" s="1" t="s">
        <v>914</v>
      </c>
      <c r="B3502" s="1" t="s">
        <v>395</v>
      </c>
      <c r="C3502" s="1" t="s">
        <v>589</v>
      </c>
      <c r="D3502" s="1" t="s">
        <v>591</v>
      </c>
      <c r="E3502" s="1" t="s">
        <v>369</v>
      </c>
      <c r="F3502" s="62" t="str">
        <f t="shared" si="674"/>
        <v>64534</v>
      </c>
      <c r="G3502" s="255">
        <v>10620038</v>
      </c>
      <c r="H3502" s="1" t="s">
        <v>386</v>
      </c>
      <c r="I3502" s="61">
        <v>19</v>
      </c>
      <c r="J3502" s="61">
        <v>4.7</v>
      </c>
      <c r="K3502" s="61">
        <v>8.5</v>
      </c>
      <c r="L3502" s="69">
        <f t="shared" si="675"/>
        <v>0.89300000000000002</v>
      </c>
      <c r="M3502" s="69">
        <f t="shared" si="676"/>
        <v>1.615</v>
      </c>
      <c r="N3502" s="56">
        <f>INDEX(Rate_Chart!$A$1:$AK$127,MATCH(Data!J3502,Rate_Chart!$A$1:$A$127,0),MATCH(Data!K3502,Rate_Chart!$A$1:$AK$1,0))</f>
        <v>43.2301815</v>
      </c>
      <c r="O3502" s="57">
        <f t="shared" si="677"/>
        <v>821.37344849999999</v>
      </c>
      <c r="P3502" s="58">
        <f t="shared" si="678"/>
        <v>417.01139710610931</v>
      </c>
      <c r="Q3502" s="58">
        <f t="shared" si="679"/>
        <v>278.00759807073956</v>
      </c>
      <c r="R3502" s="66">
        <f t="shared" si="680"/>
        <v>14.374035348750001</v>
      </c>
      <c r="S3502" s="64">
        <f t="shared" si="681"/>
        <v>71.25</v>
      </c>
      <c r="T3502" s="66">
        <f t="shared" si="682"/>
        <v>906.99748384874999</v>
      </c>
      <c r="U3502" s="68">
        <f t="shared" si="683"/>
        <v>47.736709676250001</v>
      </c>
      <c r="V3502" s="68">
        <f t="shared" si="684"/>
        <v>460.48272999598072</v>
      </c>
      <c r="W3502" s="68">
        <f t="shared" si="685"/>
        <v>306.98848666398715</v>
      </c>
    </row>
    <row r="3503" spans="1:23" x14ac:dyDescent="0.25">
      <c r="A3503" s="1" t="s">
        <v>915</v>
      </c>
      <c r="B3503" s="1" t="s">
        <v>394</v>
      </c>
      <c r="C3503" s="1" t="s">
        <v>589</v>
      </c>
      <c r="D3503" s="1" t="s">
        <v>591</v>
      </c>
      <c r="E3503" s="1" t="s">
        <v>369</v>
      </c>
      <c r="F3503" s="62" t="str">
        <f t="shared" si="674"/>
        <v>64534</v>
      </c>
      <c r="G3503" s="255">
        <v>10620038</v>
      </c>
      <c r="H3503" s="1" t="s">
        <v>385</v>
      </c>
      <c r="I3503" s="61">
        <v>35</v>
      </c>
      <c r="J3503" s="61">
        <v>6.8</v>
      </c>
      <c r="K3503" s="61">
        <v>8.6</v>
      </c>
      <c r="L3503" s="69">
        <f t="shared" si="675"/>
        <v>2.38</v>
      </c>
      <c r="M3503" s="69">
        <f t="shared" si="676"/>
        <v>3.01</v>
      </c>
      <c r="N3503" s="56">
        <f>INDEX(Rate_Chart!$A$1:$AK$127,MATCH(Data!J3503,Rate_Chart!$A$1:$A$127,0),MATCH(Data!K3503,Rate_Chart!$A$1:$AK$1,0))</f>
        <v>55.644399999999997</v>
      </c>
      <c r="O3503" s="57">
        <f t="shared" si="677"/>
        <v>1947.5539999999999</v>
      </c>
      <c r="P3503" s="58">
        <f t="shared" si="678"/>
        <v>443.97127659574471</v>
      </c>
      <c r="Q3503" s="58">
        <f t="shared" si="679"/>
        <v>295.98085106382979</v>
      </c>
      <c r="R3503" s="66">
        <f t="shared" si="680"/>
        <v>34.082194999999999</v>
      </c>
      <c r="S3503" s="64">
        <f t="shared" si="681"/>
        <v>131.25</v>
      </c>
      <c r="T3503" s="66">
        <f t="shared" si="682"/>
        <v>2112.886195</v>
      </c>
      <c r="U3503" s="68">
        <f t="shared" si="683"/>
        <v>60.368177000000003</v>
      </c>
      <c r="V3503" s="68">
        <f t="shared" si="684"/>
        <v>481.66098670212773</v>
      </c>
      <c r="W3503" s="68">
        <f t="shared" si="685"/>
        <v>321.10732446808515</v>
      </c>
    </row>
    <row r="3504" spans="1:23" x14ac:dyDescent="0.25">
      <c r="A3504" s="1" t="s">
        <v>915</v>
      </c>
      <c r="B3504" s="1" t="s">
        <v>394</v>
      </c>
      <c r="C3504" s="1" t="s">
        <v>589</v>
      </c>
      <c r="D3504" s="1" t="s">
        <v>591</v>
      </c>
      <c r="E3504" s="1" t="s">
        <v>369</v>
      </c>
      <c r="F3504" s="62" t="str">
        <f t="shared" si="674"/>
        <v>64534</v>
      </c>
      <c r="G3504" s="255">
        <v>10620038</v>
      </c>
      <c r="H3504" s="1" t="s">
        <v>386</v>
      </c>
      <c r="I3504" s="61">
        <v>1</v>
      </c>
      <c r="J3504" s="61">
        <v>3</v>
      </c>
      <c r="K3504" s="61">
        <v>8</v>
      </c>
      <c r="L3504" s="69">
        <f t="shared" si="675"/>
        <v>0.03</v>
      </c>
      <c r="M3504" s="69">
        <f t="shared" si="676"/>
        <v>0.08</v>
      </c>
      <c r="N3504" s="56">
        <f>INDEX(Rate_Chart!$A$1:$AK$127,MATCH(Data!J3504,Rate_Chart!$A$1:$A$127,0),MATCH(Data!K3504,Rate_Chart!$A$1:$AK$1,0))</f>
        <v>34.751112000000006</v>
      </c>
      <c r="O3504" s="57">
        <f t="shared" si="677"/>
        <v>34.751112000000006</v>
      </c>
      <c r="P3504" s="58">
        <f t="shared" si="678"/>
        <v>417.01334400000002</v>
      </c>
      <c r="Q3504" s="58">
        <f t="shared" si="679"/>
        <v>278.00889599999999</v>
      </c>
      <c r="R3504" s="66">
        <f t="shared" si="680"/>
        <v>0.60814446000000022</v>
      </c>
      <c r="S3504" s="64">
        <f t="shared" si="681"/>
        <v>3.75</v>
      </c>
      <c r="T3504" s="66">
        <f t="shared" si="682"/>
        <v>39.109256460000005</v>
      </c>
      <c r="U3504" s="68">
        <f t="shared" si="683"/>
        <v>39.109256460000005</v>
      </c>
      <c r="V3504" s="68">
        <f t="shared" si="684"/>
        <v>469.31107752000003</v>
      </c>
      <c r="W3504" s="68">
        <f t="shared" si="685"/>
        <v>312.87405168000004</v>
      </c>
    </row>
    <row r="3505" spans="1:23" x14ac:dyDescent="0.25">
      <c r="A3505" s="1" t="s">
        <v>915</v>
      </c>
      <c r="B3505" s="1" t="s">
        <v>395</v>
      </c>
      <c r="C3505" s="1" t="s">
        <v>589</v>
      </c>
      <c r="D3505" s="1" t="s">
        <v>591</v>
      </c>
      <c r="E3505" s="1" t="s">
        <v>369</v>
      </c>
      <c r="F3505" s="62" t="str">
        <f t="shared" si="674"/>
        <v>64534</v>
      </c>
      <c r="G3505" s="255">
        <v>10620038</v>
      </c>
      <c r="H3505" s="1" t="s">
        <v>386</v>
      </c>
      <c r="I3505" s="61">
        <v>25</v>
      </c>
      <c r="J3505" s="61">
        <v>3.4</v>
      </c>
      <c r="K3505" s="61">
        <v>8</v>
      </c>
      <c r="L3505" s="69">
        <f t="shared" si="675"/>
        <v>0.85</v>
      </c>
      <c r="M3505" s="69">
        <f t="shared" si="676"/>
        <v>2</v>
      </c>
      <c r="N3505" s="56">
        <f>INDEX(Rate_Chart!$A$1:$AK$127,MATCH(Data!J3505,Rate_Chart!$A$1:$A$127,0),MATCH(Data!K3505,Rate_Chart!$A$1:$AK$1,0))</f>
        <v>36.419112000000005</v>
      </c>
      <c r="O3505" s="57">
        <f t="shared" si="677"/>
        <v>910.47780000000012</v>
      </c>
      <c r="P3505" s="58">
        <f t="shared" si="678"/>
        <v>417.01273282442747</v>
      </c>
      <c r="Q3505" s="58">
        <f t="shared" si="679"/>
        <v>278.00848854961833</v>
      </c>
      <c r="R3505" s="66">
        <f t="shared" si="680"/>
        <v>15.933361500000004</v>
      </c>
      <c r="S3505" s="64">
        <f t="shared" si="681"/>
        <v>93.75</v>
      </c>
      <c r="T3505" s="66">
        <f t="shared" si="682"/>
        <v>1020.1611615000002</v>
      </c>
      <c r="U3505" s="68">
        <f t="shared" si="683"/>
        <v>40.806446460000004</v>
      </c>
      <c r="V3505" s="68">
        <f t="shared" si="684"/>
        <v>467.24938694656487</v>
      </c>
      <c r="W3505" s="68">
        <f t="shared" si="685"/>
        <v>311.49959129770991</v>
      </c>
    </row>
    <row r="3506" spans="1:23" x14ac:dyDescent="0.25">
      <c r="A3506" s="1" t="s">
        <v>916</v>
      </c>
      <c r="B3506" s="1" t="s">
        <v>394</v>
      </c>
      <c r="C3506" s="1" t="s">
        <v>589</v>
      </c>
      <c r="D3506" s="1" t="s">
        <v>591</v>
      </c>
      <c r="E3506" s="1" t="s">
        <v>369</v>
      </c>
      <c r="F3506" s="62" t="str">
        <f t="shared" si="674"/>
        <v>64534</v>
      </c>
      <c r="G3506" s="255">
        <v>10620038</v>
      </c>
      <c r="H3506" s="1" t="s">
        <v>385</v>
      </c>
      <c r="I3506" s="61">
        <v>24</v>
      </c>
      <c r="J3506" s="61">
        <v>6.3</v>
      </c>
      <c r="K3506" s="61">
        <v>8.6</v>
      </c>
      <c r="L3506" s="69">
        <f t="shared" si="675"/>
        <v>1.5119999999999998</v>
      </c>
      <c r="M3506" s="69">
        <f t="shared" si="676"/>
        <v>2.0639999999999996</v>
      </c>
      <c r="N3506" s="56">
        <f>INDEX(Rate_Chart!$A$1:$AK$127,MATCH(Data!J3506,Rate_Chart!$A$1:$A$127,0),MATCH(Data!K3506,Rate_Chart!$A$1:$AK$1,0))</f>
        <v>51.552899999999994</v>
      </c>
      <c r="O3506" s="57">
        <f t="shared" si="677"/>
        <v>1237.2695999999999</v>
      </c>
      <c r="P3506" s="58">
        <f t="shared" si="678"/>
        <v>428.41745152354571</v>
      </c>
      <c r="Q3506" s="58">
        <f t="shared" si="679"/>
        <v>285.61163434903045</v>
      </c>
      <c r="R3506" s="66">
        <f t="shared" si="680"/>
        <v>21.652217999999998</v>
      </c>
      <c r="S3506" s="64">
        <f t="shared" si="681"/>
        <v>90</v>
      </c>
      <c r="T3506" s="66">
        <f t="shared" si="682"/>
        <v>1348.9218179999998</v>
      </c>
      <c r="U3506" s="68">
        <f t="shared" si="683"/>
        <v>56.205075749999992</v>
      </c>
      <c r="V3506" s="68">
        <f t="shared" si="684"/>
        <v>467.07819182825483</v>
      </c>
      <c r="W3506" s="68">
        <f t="shared" si="685"/>
        <v>311.38546121883655</v>
      </c>
    </row>
    <row r="3507" spans="1:23" x14ac:dyDescent="0.25">
      <c r="A3507" s="1" t="s">
        <v>916</v>
      </c>
      <c r="B3507" s="1" t="s">
        <v>394</v>
      </c>
      <c r="C3507" s="1" t="s">
        <v>589</v>
      </c>
      <c r="D3507" s="1" t="s">
        <v>591</v>
      </c>
      <c r="E3507" s="1" t="s">
        <v>369</v>
      </c>
      <c r="F3507" s="62" t="str">
        <f t="shared" si="674"/>
        <v>64534</v>
      </c>
      <c r="G3507" s="255">
        <v>10620038</v>
      </c>
      <c r="H3507" s="1" t="s">
        <v>386</v>
      </c>
      <c r="I3507" s="61">
        <v>15</v>
      </c>
      <c r="J3507" s="61">
        <v>3.4</v>
      </c>
      <c r="K3507" s="61">
        <v>8</v>
      </c>
      <c r="L3507" s="69">
        <f t="shared" si="675"/>
        <v>0.51</v>
      </c>
      <c r="M3507" s="69">
        <f t="shared" si="676"/>
        <v>1.2</v>
      </c>
      <c r="N3507" s="56">
        <f>INDEX(Rate_Chart!$A$1:$AK$127,MATCH(Data!J3507,Rate_Chart!$A$1:$A$127,0),MATCH(Data!K3507,Rate_Chart!$A$1:$AK$1,0))</f>
        <v>36.419112000000005</v>
      </c>
      <c r="O3507" s="57">
        <f t="shared" si="677"/>
        <v>546.28668000000005</v>
      </c>
      <c r="P3507" s="58">
        <f t="shared" si="678"/>
        <v>417.01273282442747</v>
      </c>
      <c r="Q3507" s="58">
        <f t="shared" si="679"/>
        <v>278.00848854961833</v>
      </c>
      <c r="R3507" s="66">
        <f t="shared" si="680"/>
        <v>9.5600169000000026</v>
      </c>
      <c r="S3507" s="64">
        <f t="shared" si="681"/>
        <v>56.25</v>
      </c>
      <c r="T3507" s="66">
        <f t="shared" si="682"/>
        <v>612.0966969000001</v>
      </c>
      <c r="U3507" s="68">
        <f t="shared" si="683"/>
        <v>40.806446460000004</v>
      </c>
      <c r="V3507" s="68">
        <f t="shared" si="684"/>
        <v>467.24938694656487</v>
      </c>
      <c r="W3507" s="68">
        <f t="shared" si="685"/>
        <v>311.49959129770991</v>
      </c>
    </row>
    <row r="3508" spans="1:23" x14ac:dyDescent="0.25">
      <c r="A3508" s="1" t="s">
        <v>916</v>
      </c>
      <c r="B3508" s="1" t="s">
        <v>395</v>
      </c>
      <c r="C3508" s="1" t="s">
        <v>589</v>
      </c>
      <c r="D3508" s="1" t="s">
        <v>591</v>
      </c>
      <c r="E3508" s="1" t="s">
        <v>369</v>
      </c>
      <c r="F3508" s="62" t="str">
        <f t="shared" si="674"/>
        <v>64534</v>
      </c>
      <c r="G3508" s="255">
        <v>10620038</v>
      </c>
      <c r="H3508" s="1" t="s">
        <v>386</v>
      </c>
      <c r="I3508" s="61">
        <v>21</v>
      </c>
      <c r="J3508" s="61">
        <v>4.5</v>
      </c>
      <c r="K3508" s="61">
        <v>8.1999999999999993</v>
      </c>
      <c r="L3508" s="69">
        <f t="shared" si="675"/>
        <v>0.94499999999999995</v>
      </c>
      <c r="M3508" s="69">
        <f t="shared" si="676"/>
        <v>1.722</v>
      </c>
      <c r="N3508" s="56">
        <f>INDEX(Rate_Chart!$A$1:$AK$127,MATCH(Data!J3508,Rate_Chart!$A$1:$A$127,0),MATCH(Data!K3508,Rate_Chart!$A$1:$AK$1,0))</f>
        <v>41.562139799999997</v>
      </c>
      <c r="O3508" s="57">
        <f t="shared" si="677"/>
        <v>872.80493579999995</v>
      </c>
      <c r="P3508" s="58">
        <f t="shared" si="678"/>
        <v>417.01143612040136</v>
      </c>
      <c r="Q3508" s="58">
        <f t="shared" si="679"/>
        <v>278.00762408026759</v>
      </c>
      <c r="R3508" s="66">
        <f t="shared" si="680"/>
        <v>15.274086376500001</v>
      </c>
      <c r="S3508" s="64">
        <f t="shared" si="681"/>
        <v>78.75</v>
      </c>
      <c r="T3508" s="66">
        <f t="shared" si="682"/>
        <v>966.82902217649996</v>
      </c>
      <c r="U3508" s="68">
        <f t="shared" si="683"/>
        <v>46.039477246499999</v>
      </c>
      <c r="V3508" s="68">
        <f t="shared" si="684"/>
        <v>461.93455431270905</v>
      </c>
      <c r="W3508" s="68">
        <f t="shared" si="685"/>
        <v>307.95636954180605</v>
      </c>
    </row>
    <row r="3509" spans="1:23" x14ac:dyDescent="0.25">
      <c r="A3509" s="1" t="s">
        <v>917</v>
      </c>
      <c r="B3509" s="1" t="s">
        <v>394</v>
      </c>
      <c r="C3509" s="1" t="s">
        <v>589</v>
      </c>
      <c r="D3509" s="1" t="s">
        <v>591</v>
      </c>
      <c r="E3509" s="1" t="s">
        <v>369</v>
      </c>
      <c r="F3509" s="62" t="str">
        <f t="shared" si="674"/>
        <v>64534</v>
      </c>
      <c r="G3509" s="255">
        <v>10620038</v>
      </c>
      <c r="H3509" s="1" t="s">
        <v>385</v>
      </c>
      <c r="I3509" s="61">
        <v>26</v>
      </c>
      <c r="J3509" s="61">
        <v>6.6</v>
      </c>
      <c r="K3509" s="61">
        <v>8.8000000000000007</v>
      </c>
      <c r="L3509" s="69">
        <f t="shared" si="675"/>
        <v>1.716</v>
      </c>
      <c r="M3509" s="69">
        <f t="shared" si="676"/>
        <v>2.2880000000000003</v>
      </c>
      <c r="N3509" s="56">
        <f>INDEX(Rate_Chart!$A$1:$AK$127,MATCH(Data!J3509,Rate_Chart!$A$1:$A$127,0),MATCH(Data!K3509,Rate_Chart!$A$1:$AK$1,0))</f>
        <v>54.558900000000001</v>
      </c>
      <c r="O3509" s="57">
        <f t="shared" si="677"/>
        <v>1418.5314000000001</v>
      </c>
      <c r="P3509" s="58">
        <f t="shared" si="678"/>
        <v>437.63823529411764</v>
      </c>
      <c r="Q3509" s="58">
        <f t="shared" si="679"/>
        <v>291.75882352941176</v>
      </c>
      <c r="R3509" s="66">
        <f t="shared" si="680"/>
        <v>24.824299500000002</v>
      </c>
      <c r="S3509" s="64">
        <f t="shared" si="681"/>
        <v>97.5</v>
      </c>
      <c r="T3509" s="66">
        <f t="shared" si="682"/>
        <v>1540.8556995000001</v>
      </c>
      <c r="U3509" s="68">
        <f t="shared" si="683"/>
        <v>59.263680750000006</v>
      </c>
      <c r="V3509" s="68">
        <f t="shared" si="684"/>
        <v>475.37711831550803</v>
      </c>
      <c r="W3509" s="68">
        <f t="shared" si="685"/>
        <v>316.91807887700537</v>
      </c>
    </row>
    <row r="3510" spans="1:23" x14ac:dyDescent="0.25">
      <c r="A3510" s="1" t="s">
        <v>917</v>
      </c>
      <c r="B3510" s="1" t="s">
        <v>394</v>
      </c>
      <c r="C3510" s="1" t="s">
        <v>589</v>
      </c>
      <c r="D3510" s="1" t="s">
        <v>591</v>
      </c>
      <c r="E3510" s="1" t="s">
        <v>369</v>
      </c>
      <c r="F3510" s="62" t="str">
        <f t="shared" si="674"/>
        <v>64534</v>
      </c>
      <c r="G3510" s="255">
        <v>10620038</v>
      </c>
      <c r="H3510" s="1" t="s">
        <v>386</v>
      </c>
      <c r="I3510" s="61">
        <v>16</v>
      </c>
      <c r="J3510" s="61">
        <v>3.5</v>
      </c>
      <c r="K3510" s="61">
        <v>8</v>
      </c>
      <c r="L3510" s="69">
        <f t="shared" si="675"/>
        <v>0.56000000000000005</v>
      </c>
      <c r="M3510" s="69">
        <f t="shared" si="676"/>
        <v>1.28</v>
      </c>
      <c r="N3510" s="56">
        <f>INDEX(Rate_Chart!$A$1:$AK$127,MATCH(Data!J3510,Rate_Chart!$A$1:$A$127,0),MATCH(Data!K3510,Rate_Chart!$A$1:$AK$1,0))</f>
        <v>36.836112000000007</v>
      </c>
      <c r="O3510" s="57">
        <f t="shared" si="677"/>
        <v>589.37779200000011</v>
      </c>
      <c r="P3510" s="58">
        <f t="shared" si="678"/>
        <v>417.01258867924531</v>
      </c>
      <c r="Q3510" s="58">
        <f t="shared" si="679"/>
        <v>278.00839245283021</v>
      </c>
      <c r="R3510" s="66">
        <f t="shared" si="680"/>
        <v>10.314111360000004</v>
      </c>
      <c r="S3510" s="64">
        <f t="shared" si="681"/>
        <v>60</v>
      </c>
      <c r="T3510" s="66">
        <f t="shared" si="682"/>
        <v>659.69190336000008</v>
      </c>
      <c r="U3510" s="68">
        <f t="shared" si="683"/>
        <v>41.230743960000005</v>
      </c>
      <c r="V3510" s="68">
        <f t="shared" si="684"/>
        <v>466.76313916981132</v>
      </c>
      <c r="W3510" s="68">
        <f t="shared" si="685"/>
        <v>311.17542611320755</v>
      </c>
    </row>
    <row r="3511" spans="1:23" x14ac:dyDescent="0.25">
      <c r="A3511" s="1" t="s">
        <v>917</v>
      </c>
      <c r="B3511" s="1" t="s">
        <v>395</v>
      </c>
      <c r="C3511" s="1" t="s">
        <v>589</v>
      </c>
      <c r="D3511" s="1" t="s">
        <v>591</v>
      </c>
      <c r="E3511" s="1" t="s">
        <v>369</v>
      </c>
      <c r="F3511" s="62" t="str">
        <f t="shared" si="674"/>
        <v>64534</v>
      </c>
      <c r="G3511" s="255">
        <v>10620038</v>
      </c>
      <c r="H3511" s="1" t="s">
        <v>386</v>
      </c>
      <c r="I3511" s="61">
        <v>25</v>
      </c>
      <c r="J3511" s="61">
        <v>4.2</v>
      </c>
      <c r="K3511" s="61">
        <v>8.1999999999999993</v>
      </c>
      <c r="L3511" s="69">
        <f t="shared" si="675"/>
        <v>1.05</v>
      </c>
      <c r="M3511" s="69">
        <f t="shared" si="676"/>
        <v>2.0499999999999998</v>
      </c>
      <c r="N3511" s="56">
        <f>INDEX(Rate_Chart!$A$1:$AK$127,MATCH(Data!J3511,Rate_Chart!$A$1:$A$127,0),MATCH(Data!K3511,Rate_Chart!$A$1:$AK$1,0))</f>
        <v>40.311139799999999</v>
      </c>
      <c r="O3511" s="57">
        <f t="shared" si="677"/>
        <v>1007.778495</v>
      </c>
      <c r="P3511" s="58">
        <f t="shared" si="678"/>
        <v>417.01179103448277</v>
      </c>
      <c r="Q3511" s="58">
        <f t="shared" si="679"/>
        <v>278.00786068965516</v>
      </c>
      <c r="R3511" s="66">
        <f t="shared" si="680"/>
        <v>17.636123662500001</v>
      </c>
      <c r="S3511" s="64">
        <f t="shared" si="681"/>
        <v>93.75</v>
      </c>
      <c r="T3511" s="66">
        <f t="shared" si="682"/>
        <v>1119.1646186625001</v>
      </c>
      <c r="U3511" s="68">
        <f t="shared" si="683"/>
        <v>44.766584746500001</v>
      </c>
      <c r="V3511" s="68">
        <f t="shared" si="684"/>
        <v>463.10260082586211</v>
      </c>
      <c r="W3511" s="68">
        <f t="shared" si="685"/>
        <v>308.73506721724141</v>
      </c>
    </row>
    <row r="3512" spans="1:23" x14ac:dyDescent="0.25">
      <c r="A3512" s="1" t="s">
        <v>918</v>
      </c>
      <c r="B3512" s="1" t="s">
        <v>394</v>
      </c>
      <c r="C3512" s="1" t="s">
        <v>589</v>
      </c>
      <c r="D3512" s="1" t="s">
        <v>591</v>
      </c>
      <c r="E3512" s="1" t="s">
        <v>369</v>
      </c>
      <c r="F3512" s="62" t="str">
        <f t="shared" si="674"/>
        <v>64534</v>
      </c>
      <c r="G3512" s="255">
        <v>10620038</v>
      </c>
      <c r="H3512" s="1" t="s">
        <v>385</v>
      </c>
      <c r="I3512" s="61">
        <v>28</v>
      </c>
      <c r="J3512" s="61">
        <v>6.4</v>
      </c>
      <c r="K3512" s="61">
        <v>8.6</v>
      </c>
      <c r="L3512" s="69">
        <f t="shared" si="675"/>
        <v>1.7920000000000003</v>
      </c>
      <c r="M3512" s="69">
        <f t="shared" si="676"/>
        <v>2.4079999999999999</v>
      </c>
      <c r="N3512" s="56">
        <f>INDEX(Rate_Chart!$A$1:$AK$127,MATCH(Data!J3512,Rate_Chart!$A$1:$A$127,0),MATCH(Data!K3512,Rate_Chart!$A$1:$AK$1,0))</f>
        <v>52.371199999999995</v>
      </c>
      <c r="O3512" s="57">
        <f t="shared" si="677"/>
        <v>1466.3935999999999</v>
      </c>
      <c r="P3512" s="58">
        <f t="shared" si="678"/>
        <v>431.6307692307692</v>
      </c>
      <c r="Q3512" s="58">
        <f t="shared" si="679"/>
        <v>287.75384615384615</v>
      </c>
      <c r="R3512" s="66">
        <f t="shared" si="680"/>
        <v>25.661888000000001</v>
      </c>
      <c r="S3512" s="64">
        <f t="shared" si="681"/>
        <v>105</v>
      </c>
      <c r="T3512" s="66">
        <f t="shared" si="682"/>
        <v>1597.055488</v>
      </c>
      <c r="U3512" s="68">
        <f t="shared" si="683"/>
        <v>57.037695999999997</v>
      </c>
      <c r="V3512" s="68">
        <f t="shared" si="684"/>
        <v>470.0909010989011</v>
      </c>
      <c r="W3512" s="68">
        <f t="shared" si="685"/>
        <v>313.39393406593405</v>
      </c>
    </row>
    <row r="3513" spans="1:23" x14ac:dyDescent="0.25">
      <c r="A3513" s="1" t="s">
        <v>918</v>
      </c>
      <c r="B3513" s="1" t="s">
        <v>394</v>
      </c>
      <c r="C3513" s="1" t="s">
        <v>589</v>
      </c>
      <c r="D3513" s="1" t="s">
        <v>591</v>
      </c>
      <c r="E3513" s="1" t="s">
        <v>369</v>
      </c>
      <c r="F3513" s="62" t="str">
        <f t="shared" si="674"/>
        <v>64534</v>
      </c>
      <c r="G3513" s="255">
        <v>10620038</v>
      </c>
      <c r="H3513" s="1" t="s">
        <v>386</v>
      </c>
      <c r="I3513" s="61">
        <v>16</v>
      </c>
      <c r="J3513" s="61">
        <v>3.2</v>
      </c>
      <c r="K3513" s="61">
        <v>8</v>
      </c>
      <c r="L3513" s="69">
        <f t="shared" si="675"/>
        <v>0.51200000000000001</v>
      </c>
      <c r="M3513" s="69">
        <f t="shared" si="676"/>
        <v>1.28</v>
      </c>
      <c r="N3513" s="56">
        <f>INDEX(Rate_Chart!$A$1:$AK$127,MATCH(Data!J3513,Rate_Chart!$A$1:$A$127,0),MATCH(Data!K3513,Rate_Chart!$A$1:$AK$1,0))</f>
        <v>35.585112000000002</v>
      </c>
      <c r="O3513" s="57">
        <f t="shared" si="677"/>
        <v>569.36179200000004</v>
      </c>
      <c r="P3513" s="58">
        <f t="shared" si="678"/>
        <v>417.01303124999998</v>
      </c>
      <c r="Q3513" s="58">
        <f t="shared" si="679"/>
        <v>278.00868750000001</v>
      </c>
      <c r="R3513" s="66">
        <f t="shared" si="680"/>
        <v>9.9638313600000021</v>
      </c>
      <c r="S3513" s="64">
        <f t="shared" si="681"/>
        <v>60</v>
      </c>
      <c r="T3513" s="66">
        <f t="shared" si="682"/>
        <v>639.32562336000001</v>
      </c>
      <c r="U3513" s="68">
        <f t="shared" si="683"/>
        <v>39.957851460000001</v>
      </c>
      <c r="V3513" s="68">
        <f t="shared" si="684"/>
        <v>468.25607179687495</v>
      </c>
      <c r="W3513" s="68">
        <f t="shared" si="685"/>
        <v>312.17071453124998</v>
      </c>
    </row>
    <row r="3514" spans="1:23" x14ac:dyDescent="0.25">
      <c r="A3514" s="1" t="s">
        <v>918</v>
      </c>
      <c r="B3514" s="1" t="s">
        <v>395</v>
      </c>
      <c r="C3514" s="1" t="s">
        <v>589</v>
      </c>
      <c r="D3514" s="1" t="s">
        <v>591</v>
      </c>
      <c r="E3514" s="1" t="s">
        <v>369</v>
      </c>
      <c r="F3514" s="62" t="str">
        <f t="shared" si="674"/>
        <v>64534</v>
      </c>
      <c r="G3514" s="255">
        <v>10620038</v>
      </c>
      <c r="H3514" s="1" t="s">
        <v>386</v>
      </c>
      <c r="I3514" s="61">
        <v>21</v>
      </c>
      <c r="J3514" s="61">
        <v>4.2</v>
      </c>
      <c r="K3514" s="61">
        <v>8.5</v>
      </c>
      <c r="L3514" s="69">
        <f t="shared" si="675"/>
        <v>0.88200000000000001</v>
      </c>
      <c r="M3514" s="69">
        <f t="shared" si="676"/>
        <v>1.7849999999999999</v>
      </c>
      <c r="N3514" s="56">
        <f>INDEX(Rate_Chart!$A$1:$AK$127,MATCH(Data!J3514,Rate_Chart!$A$1:$A$127,0),MATCH(Data!K3514,Rate_Chart!$A$1:$AK$1,0))</f>
        <v>41.145181500000007</v>
      </c>
      <c r="O3514" s="57">
        <f t="shared" si="677"/>
        <v>864.04881150000017</v>
      </c>
      <c r="P3514" s="58">
        <f t="shared" si="678"/>
        <v>417.01197466216217</v>
      </c>
      <c r="Q3514" s="58">
        <f t="shared" si="679"/>
        <v>278.00798310810814</v>
      </c>
      <c r="R3514" s="66">
        <f t="shared" si="680"/>
        <v>15.120854201250005</v>
      </c>
      <c r="S3514" s="64">
        <f t="shared" si="681"/>
        <v>78.75</v>
      </c>
      <c r="T3514" s="66">
        <f t="shared" si="682"/>
        <v>957.91966570125021</v>
      </c>
      <c r="U3514" s="68">
        <f t="shared" si="683"/>
        <v>45.615222176250008</v>
      </c>
      <c r="V3514" s="68">
        <f t="shared" si="684"/>
        <v>462.31644097550679</v>
      </c>
      <c r="W3514" s="68">
        <f t="shared" si="685"/>
        <v>308.21096065033788</v>
      </c>
    </row>
    <row r="3515" spans="1:23" x14ac:dyDescent="0.25">
      <c r="A3515" s="1" t="s">
        <v>882</v>
      </c>
      <c r="B3515" s="1" t="s">
        <v>394</v>
      </c>
      <c r="C3515" s="1" t="s">
        <v>589</v>
      </c>
      <c r="D3515" s="1" t="s">
        <v>591</v>
      </c>
      <c r="E3515" s="1" t="s">
        <v>369</v>
      </c>
      <c r="F3515" s="62" t="str">
        <f t="shared" si="674"/>
        <v>64534</v>
      </c>
      <c r="G3515" s="255">
        <v>10620038</v>
      </c>
      <c r="H3515" s="1" t="s">
        <v>385</v>
      </c>
      <c r="I3515" s="61">
        <v>29</v>
      </c>
      <c r="J3515" s="61">
        <v>6.5</v>
      </c>
      <c r="K3515" s="61">
        <v>8.8000000000000007</v>
      </c>
      <c r="L3515" s="69">
        <f t="shared" si="675"/>
        <v>1.885</v>
      </c>
      <c r="M3515" s="69">
        <f t="shared" si="676"/>
        <v>2.552</v>
      </c>
      <c r="N3515" s="56">
        <f>INDEX(Rate_Chart!$A$1:$AK$127,MATCH(Data!J3515,Rate_Chart!$A$1:$A$127,0),MATCH(Data!K3515,Rate_Chart!$A$1:$AK$1,0))</f>
        <v>53.732250000000001</v>
      </c>
      <c r="O3515" s="57">
        <f t="shared" si="677"/>
        <v>1558.23525</v>
      </c>
      <c r="P3515" s="58">
        <f t="shared" si="678"/>
        <v>434.49258760107813</v>
      </c>
      <c r="Q3515" s="58">
        <f t="shared" si="679"/>
        <v>289.66172506738542</v>
      </c>
      <c r="R3515" s="66">
        <f t="shared" si="680"/>
        <v>27.269116875000002</v>
      </c>
      <c r="S3515" s="64">
        <f t="shared" si="681"/>
        <v>108.75</v>
      </c>
      <c r="T3515" s="66">
        <f t="shared" si="682"/>
        <v>1694.254366875</v>
      </c>
      <c r="U3515" s="68">
        <f t="shared" si="683"/>
        <v>58.422564375</v>
      </c>
      <c r="V3515" s="68">
        <f t="shared" si="684"/>
        <v>472.41965801886789</v>
      </c>
      <c r="W3515" s="68">
        <f t="shared" si="685"/>
        <v>314.94643867924526</v>
      </c>
    </row>
    <row r="3516" spans="1:23" x14ac:dyDescent="0.25">
      <c r="A3516" s="1" t="s">
        <v>882</v>
      </c>
      <c r="B3516" s="1" t="s">
        <v>394</v>
      </c>
      <c r="C3516" s="1" t="s">
        <v>589</v>
      </c>
      <c r="D3516" s="1" t="s">
        <v>591</v>
      </c>
      <c r="E3516" s="1" t="s">
        <v>369</v>
      </c>
      <c r="F3516" s="62" t="str">
        <f t="shared" si="674"/>
        <v>64534</v>
      </c>
      <c r="G3516" s="255">
        <v>10620038</v>
      </c>
      <c r="H3516" s="1" t="s">
        <v>386</v>
      </c>
      <c r="I3516" s="61">
        <v>14</v>
      </c>
      <c r="J3516" s="61">
        <v>3.6</v>
      </c>
      <c r="K3516" s="61">
        <v>8</v>
      </c>
      <c r="L3516" s="69">
        <f t="shared" si="675"/>
        <v>0.504</v>
      </c>
      <c r="M3516" s="69">
        <f t="shared" si="676"/>
        <v>1.1200000000000001</v>
      </c>
      <c r="N3516" s="56">
        <f>INDEX(Rate_Chart!$A$1:$AK$127,MATCH(Data!J3516,Rate_Chart!$A$1:$A$127,0),MATCH(Data!K3516,Rate_Chart!$A$1:$AK$1,0))</f>
        <v>37.253112000000009</v>
      </c>
      <c r="O3516" s="57">
        <f t="shared" si="677"/>
        <v>521.54356800000016</v>
      </c>
      <c r="P3516" s="58">
        <f t="shared" si="678"/>
        <v>417.01244776119404</v>
      </c>
      <c r="Q3516" s="58">
        <f t="shared" si="679"/>
        <v>278.00829850746271</v>
      </c>
      <c r="R3516" s="66">
        <f t="shared" si="680"/>
        <v>9.1270124400000032</v>
      </c>
      <c r="S3516" s="64">
        <f t="shared" si="681"/>
        <v>52.5</v>
      </c>
      <c r="T3516" s="66">
        <f t="shared" si="682"/>
        <v>583.17058044000021</v>
      </c>
      <c r="U3516" s="68">
        <f t="shared" si="683"/>
        <v>41.655041460000014</v>
      </c>
      <c r="V3516" s="68">
        <f t="shared" si="684"/>
        <v>466.2877775373135</v>
      </c>
      <c r="W3516" s="68">
        <f t="shared" si="685"/>
        <v>310.85851835820898</v>
      </c>
    </row>
    <row r="3517" spans="1:23" x14ac:dyDescent="0.25">
      <c r="A3517" s="1" t="s">
        <v>882</v>
      </c>
      <c r="B3517" s="1" t="s">
        <v>395</v>
      </c>
      <c r="C3517" s="1" t="s">
        <v>589</v>
      </c>
      <c r="D3517" s="1" t="s">
        <v>591</v>
      </c>
      <c r="E3517" s="1" t="s">
        <v>369</v>
      </c>
      <c r="F3517" s="62" t="str">
        <f t="shared" si="674"/>
        <v>64534</v>
      </c>
      <c r="G3517" s="255">
        <v>10620038</v>
      </c>
      <c r="H3517" s="1" t="s">
        <v>386</v>
      </c>
      <c r="I3517" s="61">
        <v>19</v>
      </c>
      <c r="J3517" s="61">
        <v>4.2</v>
      </c>
      <c r="K3517" s="61">
        <v>8.1999999999999993</v>
      </c>
      <c r="L3517" s="69">
        <f t="shared" si="675"/>
        <v>0.79799999999999993</v>
      </c>
      <c r="M3517" s="69">
        <f t="shared" si="676"/>
        <v>1.5579999999999998</v>
      </c>
      <c r="N3517" s="56">
        <f>INDEX(Rate_Chart!$A$1:$AK$127,MATCH(Data!J3517,Rate_Chart!$A$1:$A$127,0),MATCH(Data!K3517,Rate_Chart!$A$1:$AK$1,0))</f>
        <v>40.311139799999999</v>
      </c>
      <c r="O3517" s="57">
        <f t="shared" si="677"/>
        <v>765.91165620000004</v>
      </c>
      <c r="P3517" s="58">
        <f t="shared" si="678"/>
        <v>417.01179103448277</v>
      </c>
      <c r="Q3517" s="58">
        <f t="shared" si="679"/>
        <v>278.00786068965516</v>
      </c>
      <c r="R3517" s="66">
        <f t="shared" si="680"/>
        <v>13.403453983500002</v>
      </c>
      <c r="S3517" s="64">
        <f t="shared" si="681"/>
        <v>71.25</v>
      </c>
      <c r="T3517" s="66">
        <f t="shared" si="682"/>
        <v>850.5651101835</v>
      </c>
      <c r="U3517" s="68">
        <f t="shared" si="683"/>
        <v>44.766584746500001</v>
      </c>
      <c r="V3517" s="68">
        <f t="shared" si="684"/>
        <v>463.10260082586211</v>
      </c>
      <c r="W3517" s="68">
        <f t="shared" si="685"/>
        <v>308.73506721724141</v>
      </c>
    </row>
    <row r="3518" spans="1:23" x14ac:dyDescent="0.25">
      <c r="A3518" s="1" t="s">
        <v>883</v>
      </c>
      <c r="B3518" s="1" t="s">
        <v>394</v>
      </c>
      <c r="C3518" s="1" t="s">
        <v>589</v>
      </c>
      <c r="D3518" s="1" t="s">
        <v>591</v>
      </c>
      <c r="E3518" s="1" t="s">
        <v>369</v>
      </c>
      <c r="F3518" s="62" t="str">
        <f t="shared" si="674"/>
        <v>64534</v>
      </c>
      <c r="G3518" s="255">
        <v>10620038</v>
      </c>
      <c r="H3518" s="1" t="s">
        <v>385</v>
      </c>
      <c r="I3518" s="61">
        <v>23</v>
      </c>
      <c r="J3518" s="61">
        <v>6</v>
      </c>
      <c r="K3518" s="61">
        <v>8.6</v>
      </c>
      <c r="L3518" s="69">
        <f t="shared" si="675"/>
        <v>1.38</v>
      </c>
      <c r="M3518" s="69">
        <f t="shared" si="676"/>
        <v>1.9779999999999998</v>
      </c>
      <c r="N3518" s="56">
        <f>INDEX(Rate_Chart!$A$1:$AK$127,MATCH(Data!J3518,Rate_Chart!$A$1:$A$127,0),MATCH(Data!K3518,Rate_Chart!$A$1:$AK$1,0))</f>
        <v>49.097999999999999</v>
      </c>
      <c r="O3518" s="57">
        <f t="shared" si="677"/>
        <v>1129.2539999999999</v>
      </c>
      <c r="P3518" s="58">
        <f t="shared" si="678"/>
        <v>418.44886363636368</v>
      </c>
      <c r="Q3518" s="58">
        <f t="shared" si="679"/>
        <v>278.96590909090912</v>
      </c>
      <c r="R3518" s="66">
        <f t="shared" si="680"/>
        <v>19.761945000000001</v>
      </c>
      <c r="S3518" s="64">
        <f t="shared" si="681"/>
        <v>86.25</v>
      </c>
      <c r="T3518" s="66">
        <f t="shared" si="682"/>
        <v>1235.2659449999999</v>
      </c>
      <c r="U3518" s="68">
        <f t="shared" si="683"/>
        <v>53.707214999999998</v>
      </c>
      <c r="V3518" s="68">
        <f t="shared" si="684"/>
        <v>457.7319460227273</v>
      </c>
      <c r="W3518" s="68">
        <f t="shared" si="685"/>
        <v>305.15463068181822</v>
      </c>
    </row>
    <row r="3519" spans="1:23" x14ac:dyDescent="0.25">
      <c r="A3519" s="1" t="s">
        <v>883</v>
      </c>
      <c r="B3519" s="1" t="s">
        <v>394</v>
      </c>
      <c r="C3519" s="1" t="s">
        <v>589</v>
      </c>
      <c r="D3519" s="1" t="s">
        <v>591</v>
      </c>
      <c r="E3519" s="1" t="s">
        <v>369</v>
      </c>
      <c r="F3519" s="62" t="str">
        <f t="shared" si="674"/>
        <v>64534</v>
      </c>
      <c r="G3519" s="255">
        <v>10620038</v>
      </c>
      <c r="H3519" s="1" t="s">
        <v>386</v>
      </c>
      <c r="I3519" s="61">
        <v>18</v>
      </c>
      <c r="J3519" s="61">
        <v>3.2</v>
      </c>
      <c r="K3519" s="61">
        <v>8.1</v>
      </c>
      <c r="L3519" s="69">
        <f t="shared" si="675"/>
        <v>0.57600000000000007</v>
      </c>
      <c r="M3519" s="69">
        <f t="shared" si="676"/>
        <v>1.4579999999999997</v>
      </c>
      <c r="N3519" s="56">
        <f>INDEX(Rate_Chart!$A$1:$AK$127,MATCH(Data!J3519,Rate_Chart!$A$1:$A$127,0),MATCH(Data!K3519,Rate_Chart!$A$1:$AK$1,0))</f>
        <v>35.8631259</v>
      </c>
      <c r="O3519" s="57">
        <f t="shared" si="677"/>
        <v>645.5362662</v>
      </c>
      <c r="P3519" s="58">
        <f t="shared" si="678"/>
        <v>417.01309186046512</v>
      </c>
      <c r="Q3519" s="58">
        <f t="shared" si="679"/>
        <v>278.00872790697673</v>
      </c>
      <c r="R3519" s="66">
        <f t="shared" si="680"/>
        <v>11.296884658500002</v>
      </c>
      <c r="S3519" s="64">
        <f t="shared" si="681"/>
        <v>67.5</v>
      </c>
      <c r="T3519" s="66">
        <f t="shared" si="682"/>
        <v>724.33315085849995</v>
      </c>
      <c r="U3519" s="68">
        <f t="shared" si="683"/>
        <v>40.24073060325</v>
      </c>
      <c r="V3519" s="68">
        <f t="shared" si="684"/>
        <v>467.91547213081401</v>
      </c>
      <c r="W3519" s="68">
        <f t="shared" si="685"/>
        <v>311.94364808720934</v>
      </c>
    </row>
    <row r="3520" spans="1:23" x14ac:dyDescent="0.25">
      <c r="A3520" s="1" t="s">
        <v>883</v>
      </c>
      <c r="B3520" s="1" t="s">
        <v>395</v>
      </c>
      <c r="C3520" s="1" t="s">
        <v>589</v>
      </c>
      <c r="D3520" s="1" t="s">
        <v>591</v>
      </c>
      <c r="E3520" s="1" t="s">
        <v>369</v>
      </c>
      <c r="F3520" s="62" t="str">
        <f t="shared" si="674"/>
        <v>64534</v>
      </c>
      <c r="G3520" s="255">
        <v>10620038</v>
      </c>
      <c r="H3520" s="1" t="s">
        <v>386</v>
      </c>
      <c r="I3520" s="61">
        <v>22</v>
      </c>
      <c r="J3520" s="61">
        <v>4.0999999999999996</v>
      </c>
      <c r="K3520" s="61">
        <v>8.1</v>
      </c>
      <c r="L3520" s="69">
        <f t="shared" si="675"/>
        <v>0.90199999999999991</v>
      </c>
      <c r="M3520" s="69">
        <f t="shared" si="676"/>
        <v>1.7819999999999998</v>
      </c>
      <c r="N3520" s="56">
        <f>INDEX(Rate_Chart!$A$1:$AK$127,MATCH(Data!J3520,Rate_Chart!$A$1:$A$127,0),MATCH(Data!K3520,Rate_Chart!$A$1:$AK$1,0))</f>
        <v>39.6161259</v>
      </c>
      <c r="O3520" s="57">
        <f t="shared" si="677"/>
        <v>871.55476980000003</v>
      </c>
      <c r="P3520" s="58">
        <f t="shared" si="678"/>
        <v>417.01185157894736</v>
      </c>
      <c r="Q3520" s="58">
        <f t="shared" si="679"/>
        <v>278.00790105263155</v>
      </c>
      <c r="R3520" s="66">
        <f t="shared" si="680"/>
        <v>15.252208471500001</v>
      </c>
      <c r="S3520" s="64">
        <f t="shared" si="681"/>
        <v>82.5</v>
      </c>
      <c r="T3520" s="66">
        <f t="shared" si="682"/>
        <v>969.30697827150004</v>
      </c>
      <c r="U3520" s="68">
        <f t="shared" si="683"/>
        <v>44.05940810325</v>
      </c>
      <c r="V3520" s="68">
        <f t="shared" si="684"/>
        <v>463.78324319210526</v>
      </c>
      <c r="W3520" s="68">
        <f t="shared" si="685"/>
        <v>309.18882879473682</v>
      </c>
    </row>
    <row r="3521" spans="1:23" x14ac:dyDescent="0.25">
      <c r="A3521" s="1" t="s">
        <v>884</v>
      </c>
      <c r="B3521" s="1" t="s">
        <v>394</v>
      </c>
      <c r="C3521" s="1" t="s">
        <v>589</v>
      </c>
      <c r="D3521" s="1" t="s">
        <v>591</v>
      </c>
      <c r="E3521" s="1" t="s">
        <v>369</v>
      </c>
      <c r="F3521" s="62" t="str">
        <f t="shared" si="674"/>
        <v>64534</v>
      </c>
      <c r="G3521" s="255">
        <v>10620038</v>
      </c>
      <c r="H3521" s="1" t="s">
        <v>385</v>
      </c>
      <c r="I3521" s="61">
        <v>28</v>
      </c>
      <c r="J3521" s="61">
        <v>6.6</v>
      </c>
      <c r="K3521" s="61">
        <v>8.8000000000000007</v>
      </c>
      <c r="L3521" s="69">
        <f t="shared" si="675"/>
        <v>1.8479999999999999</v>
      </c>
      <c r="M3521" s="69">
        <f t="shared" si="676"/>
        <v>2.4640000000000004</v>
      </c>
      <c r="N3521" s="56">
        <f>INDEX(Rate_Chart!$A$1:$AK$127,MATCH(Data!J3521,Rate_Chart!$A$1:$A$127,0),MATCH(Data!K3521,Rate_Chart!$A$1:$AK$1,0))</f>
        <v>54.558900000000001</v>
      </c>
      <c r="O3521" s="57">
        <f t="shared" si="677"/>
        <v>1527.6492000000001</v>
      </c>
      <c r="P3521" s="58">
        <f t="shared" si="678"/>
        <v>437.63823529411764</v>
      </c>
      <c r="Q3521" s="58">
        <f t="shared" si="679"/>
        <v>291.75882352941176</v>
      </c>
      <c r="R3521" s="66">
        <f t="shared" si="680"/>
        <v>26.733861000000005</v>
      </c>
      <c r="S3521" s="64">
        <f t="shared" si="681"/>
        <v>105</v>
      </c>
      <c r="T3521" s="66">
        <f t="shared" si="682"/>
        <v>1659.383061</v>
      </c>
      <c r="U3521" s="68">
        <f t="shared" si="683"/>
        <v>59.263680749999999</v>
      </c>
      <c r="V3521" s="68">
        <f t="shared" si="684"/>
        <v>475.37711831550797</v>
      </c>
      <c r="W3521" s="68">
        <f t="shared" si="685"/>
        <v>316.91807887700531</v>
      </c>
    </row>
    <row r="3522" spans="1:23" x14ac:dyDescent="0.25">
      <c r="A3522" s="1" t="s">
        <v>884</v>
      </c>
      <c r="B3522" s="1" t="s">
        <v>394</v>
      </c>
      <c r="C3522" s="1" t="s">
        <v>589</v>
      </c>
      <c r="D3522" s="1" t="s">
        <v>591</v>
      </c>
      <c r="E3522" s="1" t="s">
        <v>369</v>
      </c>
      <c r="F3522" s="62" t="str">
        <f t="shared" si="674"/>
        <v>64534</v>
      </c>
      <c r="G3522" s="255">
        <v>10620038</v>
      </c>
      <c r="H3522" s="1" t="s">
        <v>386</v>
      </c>
      <c r="I3522" s="61">
        <v>15</v>
      </c>
      <c r="J3522" s="61">
        <v>3.4</v>
      </c>
      <c r="K3522" s="61">
        <v>8.1</v>
      </c>
      <c r="L3522" s="69">
        <f t="shared" si="675"/>
        <v>0.51</v>
      </c>
      <c r="M3522" s="69">
        <f t="shared" si="676"/>
        <v>1.2150000000000001</v>
      </c>
      <c r="N3522" s="56">
        <f>INDEX(Rate_Chart!$A$1:$AK$127,MATCH(Data!J3522,Rate_Chart!$A$1:$A$127,0),MATCH(Data!K3522,Rate_Chart!$A$1:$AK$1,0))</f>
        <v>36.697125900000003</v>
      </c>
      <c r="O3522" s="57">
        <f t="shared" si="677"/>
        <v>550.4568885000001</v>
      </c>
      <c r="P3522" s="58">
        <f t="shared" si="678"/>
        <v>417.01279431818188</v>
      </c>
      <c r="Q3522" s="58">
        <f t="shared" si="679"/>
        <v>278.00852954545456</v>
      </c>
      <c r="R3522" s="66">
        <f t="shared" si="680"/>
        <v>9.632995548750003</v>
      </c>
      <c r="S3522" s="64">
        <f t="shared" si="681"/>
        <v>56.25</v>
      </c>
      <c r="T3522" s="66">
        <f t="shared" si="682"/>
        <v>616.33988404875015</v>
      </c>
      <c r="U3522" s="68">
        <f t="shared" si="683"/>
        <v>41.08932560325001</v>
      </c>
      <c r="V3522" s="68">
        <f t="shared" si="684"/>
        <v>466.92415458238651</v>
      </c>
      <c r="W3522" s="68">
        <f t="shared" si="685"/>
        <v>311.28276972159102</v>
      </c>
    </row>
    <row r="3523" spans="1:23" x14ac:dyDescent="0.25">
      <c r="A3523" s="1" t="s">
        <v>884</v>
      </c>
      <c r="B3523" s="1" t="s">
        <v>395</v>
      </c>
      <c r="C3523" s="1" t="s">
        <v>589</v>
      </c>
      <c r="D3523" s="1" t="s">
        <v>591</v>
      </c>
      <c r="E3523" s="1" t="s">
        <v>369</v>
      </c>
      <c r="F3523" s="62" t="str">
        <f t="shared" si="674"/>
        <v>64534</v>
      </c>
      <c r="G3523" s="255">
        <v>10620038</v>
      </c>
      <c r="H3523" s="1" t="s">
        <v>386</v>
      </c>
      <c r="I3523" s="61">
        <v>22</v>
      </c>
      <c r="J3523" s="61">
        <v>4.0999999999999996</v>
      </c>
      <c r="K3523" s="61">
        <v>8.1999999999999993</v>
      </c>
      <c r="L3523" s="69">
        <f t="shared" si="675"/>
        <v>0.90199999999999991</v>
      </c>
      <c r="M3523" s="69">
        <f t="shared" si="676"/>
        <v>1.8039999999999998</v>
      </c>
      <c r="N3523" s="56">
        <f>INDEX(Rate_Chart!$A$1:$AK$127,MATCH(Data!J3523,Rate_Chart!$A$1:$A$127,0),MATCH(Data!K3523,Rate_Chart!$A$1:$AK$1,0))</f>
        <v>39.894139799999998</v>
      </c>
      <c r="O3523" s="57">
        <f t="shared" si="677"/>
        <v>877.67107559999999</v>
      </c>
      <c r="P3523" s="58">
        <f t="shared" si="678"/>
        <v>417.01191428571434</v>
      </c>
      <c r="Q3523" s="58">
        <f t="shared" si="679"/>
        <v>278.00794285714289</v>
      </c>
      <c r="R3523" s="66">
        <f t="shared" si="680"/>
        <v>15.359243823000002</v>
      </c>
      <c r="S3523" s="64">
        <f t="shared" si="681"/>
        <v>82.5</v>
      </c>
      <c r="T3523" s="66">
        <f t="shared" si="682"/>
        <v>975.53031942300004</v>
      </c>
      <c r="U3523" s="68">
        <f t="shared" si="683"/>
        <v>44.3422872465</v>
      </c>
      <c r="V3523" s="68">
        <f t="shared" si="684"/>
        <v>463.50822905749135</v>
      </c>
      <c r="W3523" s="68">
        <f t="shared" si="685"/>
        <v>309.00548603832755</v>
      </c>
    </row>
    <row r="3524" spans="1:23" x14ac:dyDescent="0.25">
      <c r="A3524" s="1" t="s">
        <v>885</v>
      </c>
      <c r="B3524" s="1" t="s">
        <v>394</v>
      </c>
      <c r="C3524" s="1" t="s">
        <v>589</v>
      </c>
      <c r="D3524" s="1" t="s">
        <v>591</v>
      </c>
      <c r="E3524" s="1" t="s">
        <v>369</v>
      </c>
      <c r="F3524" s="62" t="str">
        <f t="shared" si="674"/>
        <v>64534</v>
      </c>
      <c r="G3524" s="255">
        <v>10620038</v>
      </c>
      <c r="H3524" s="1" t="s">
        <v>385</v>
      </c>
      <c r="I3524" s="61">
        <v>28</v>
      </c>
      <c r="J3524" s="61">
        <v>6.1</v>
      </c>
      <c r="K3524" s="61">
        <v>8.6</v>
      </c>
      <c r="L3524" s="69">
        <f t="shared" si="675"/>
        <v>1.7079999999999997</v>
      </c>
      <c r="M3524" s="69">
        <f t="shared" si="676"/>
        <v>2.4079999999999999</v>
      </c>
      <c r="N3524" s="56">
        <f>INDEX(Rate_Chart!$A$1:$AK$127,MATCH(Data!J3524,Rate_Chart!$A$1:$A$127,0),MATCH(Data!K3524,Rate_Chart!$A$1:$AK$1,0))</f>
        <v>49.9163</v>
      </c>
      <c r="O3524" s="57">
        <f t="shared" si="677"/>
        <v>1397.6564000000001</v>
      </c>
      <c r="P3524" s="58">
        <f t="shared" si="678"/>
        <v>421.82788732394374</v>
      </c>
      <c r="Q3524" s="58">
        <f t="shared" si="679"/>
        <v>281.21859154929581</v>
      </c>
      <c r="R3524" s="66">
        <f t="shared" si="680"/>
        <v>24.458987000000004</v>
      </c>
      <c r="S3524" s="64">
        <f t="shared" si="681"/>
        <v>105</v>
      </c>
      <c r="T3524" s="66">
        <f t="shared" si="682"/>
        <v>1527.1153870000001</v>
      </c>
      <c r="U3524" s="68">
        <f t="shared" si="683"/>
        <v>54.539835250000003</v>
      </c>
      <c r="V3524" s="68">
        <f t="shared" si="684"/>
        <v>460.90001619718316</v>
      </c>
      <c r="W3524" s="68">
        <f t="shared" si="685"/>
        <v>307.26667746478876</v>
      </c>
    </row>
    <row r="3525" spans="1:23" x14ac:dyDescent="0.25">
      <c r="A3525" s="1" t="s">
        <v>885</v>
      </c>
      <c r="B3525" s="1" t="s">
        <v>394</v>
      </c>
      <c r="C3525" s="1" t="s">
        <v>589</v>
      </c>
      <c r="D3525" s="1" t="s">
        <v>591</v>
      </c>
      <c r="E3525" s="1" t="s">
        <v>369</v>
      </c>
      <c r="F3525" s="62" t="str">
        <f t="shared" ref="F3525:F3588" si="686">MID(E3525,2,5)</f>
        <v>64534</v>
      </c>
      <c r="G3525" s="255">
        <v>10620038</v>
      </c>
      <c r="H3525" s="1" t="s">
        <v>386</v>
      </c>
      <c r="I3525" s="61">
        <v>18</v>
      </c>
      <c r="J3525" s="61">
        <v>3.1</v>
      </c>
      <c r="K3525" s="61">
        <v>8</v>
      </c>
      <c r="L3525" s="69">
        <f t="shared" si="675"/>
        <v>0.55800000000000005</v>
      </c>
      <c r="M3525" s="69">
        <f t="shared" si="676"/>
        <v>1.44</v>
      </c>
      <c r="N3525" s="56">
        <f>INDEX(Rate_Chart!$A$1:$AK$127,MATCH(Data!J3525,Rate_Chart!$A$1:$A$127,0),MATCH(Data!K3525,Rate_Chart!$A$1:$AK$1,0))</f>
        <v>35.168112000000008</v>
      </c>
      <c r="O3525" s="57">
        <f t="shared" si="677"/>
        <v>633.02601600000014</v>
      </c>
      <c r="P3525" s="58">
        <f t="shared" si="678"/>
        <v>417.01318577075102</v>
      </c>
      <c r="Q3525" s="58">
        <f t="shared" si="679"/>
        <v>278.00879051383401</v>
      </c>
      <c r="R3525" s="66">
        <f t="shared" si="680"/>
        <v>11.077955280000003</v>
      </c>
      <c r="S3525" s="64">
        <f t="shared" si="681"/>
        <v>67.5</v>
      </c>
      <c r="T3525" s="66">
        <f t="shared" si="682"/>
        <v>711.60397128000011</v>
      </c>
      <c r="U3525" s="68">
        <f t="shared" si="683"/>
        <v>39.533553960000006</v>
      </c>
      <c r="V3525" s="68">
        <f t="shared" si="684"/>
        <v>468.77731968379447</v>
      </c>
      <c r="W3525" s="68">
        <f t="shared" si="685"/>
        <v>312.51821312252963</v>
      </c>
    </row>
    <row r="3526" spans="1:23" x14ac:dyDescent="0.25">
      <c r="A3526" s="1" t="s">
        <v>885</v>
      </c>
      <c r="B3526" s="1" t="s">
        <v>395</v>
      </c>
      <c r="C3526" s="1" t="s">
        <v>589</v>
      </c>
      <c r="D3526" s="1" t="s">
        <v>591</v>
      </c>
      <c r="E3526" s="1" t="s">
        <v>369</v>
      </c>
      <c r="F3526" s="62" t="str">
        <f t="shared" si="686"/>
        <v>64534</v>
      </c>
      <c r="G3526" s="255">
        <v>10620038</v>
      </c>
      <c r="H3526" s="1" t="s">
        <v>386</v>
      </c>
      <c r="I3526" s="61">
        <v>24</v>
      </c>
      <c r="J3526" s="61">
        <v>4.5</v>
      </c>
      <c r="K3526" s="61">
        <v>8.3000000000000007</v>
      </c>
      <c r="L3526" s="69">
        <f t="shared" si="675"/>
        <v>1.08</v>
      </c>
      <c r="M3526" s="69">
        <f t="shared" si="676"/>
        <v>1.9920000000000002</v>
      </c>
      <c r="N3526" s="56">
        <f>INDEX(Rate_Chart!$A$1:$AK$127,MATCH(Data!J3526,Rate_Chart!$A$1:$A$127,0),MATCH(Data!K3526,Rate_Chart!$A$1:$AK$1,0))</f>
        <v>41.840153700000002</v>
      </c>
      <c r="O3526" s="57">
        <f t="shared" si="677"/>
        <v>1004.1636888</v>
      </c>
      <c r="P3526" s="58">
        <f t="shared" si="678"/>
        <v>417.01149867109638</v>
      </c>
      <c r="Q3526" s="58">
        <f t="shared" si="679"/>
        <v>278.00766578073092</v>
      </c>
      <c r="R3526" s="66">
        <f t="shared" si="680"/>
        <v>17.572864554000002</v>
      </c>
      <c r="S3526" s="64">
        <f t="shared" si="681"/>
        <v>90</v>
      </c>
      <c r="T3526" s="66">
        <f t="shared" si="682"/>
        <v>1111.7365533540001</v>
      </c>
      <c r="U3526" s="68">
        <f t="shared" si="683"/>
        <v>46.322356389750006</v>
      </c>
      <c r="V3526" s="68">
        <f t="shared" si="684"/>
        <v>461.68461518023264</v>
      </c>
      <c r="W3526" s="68">
        <f t="shared" si="685"/>
        <v>307.78974345348843</v>
      </c>
    </row>
    <row r="3527" spans="1:23" x14ac:dyDescent="0.25">
      <c r="A3527" s="1" t="s">
        <v>886</v>
      </c>
      <c r="B3527" s="1" t="s">
        <v>394</v>
      </c>
      <c r="C3527" s="1" t="s">
        <v>589</v>
      </c>
      <c r="D3527" s="1" t="s">
        <v>591</v>
      </c>
      <c r="E3527" s="1" t="s">
        <v>369</v>
      </c>
      <c r="F3527" s="62" t="str">
        <f t="shared" si="686"/>
        <v>64534</v>
      </c>
      <c r="G3527" s="255">
        <v>10620038</v>
      </c>
      <c r="H3527" s="1" t="s">
        <v>385</v>
      </c>
      <c r="I3527" s="61">
        <v>22</v>
      </c>
      <c r="J3527" s="61">
        <v>6.5</v>
      </c>
      <c r="K3527" s="61">
        <v>8.8000000000000007</v>
      </c>
      <c r="L3527" s="69">
        <f t="shared" si="675"/>
        <v>1.43</v>
      </c>
      <c r="M3527" s="69">
        <f t="shared" si="676"/>
        <v>1.9360000000000002</v>
      </c>
      <c r="N3527" s="56">
        <f>INDEX(Rate_Chart!$A$1:$AK$127,MATCH(Data!J3527,Rate_Chart!$A$1:$A$127,0),MATCH(Data!K3527,Rate_Chart!$A$1:$AK$1,0))</f>
        <v>53.732250000000001</v>
      </c>
      <c r="O3527" s="57">
        <f t="shared" si="677"/>
        <v>1182.1095</v>
      </c>
      <c r="P3527" s="58">
        <f t="shared" si="678"/>
        <v>434.49258760107813</v>
      </c>
      <c r="Q3527" s="58">
        <f t="shared" si="679"/>
        <v>289.66172506738542</v>
      </c>
      <c r="R3527" s="66">
        <f t="shared" si="680"/>
        <v>20.686916250000003</v>
      </c>
      <c r="S3527" s="64">
        <f t="shared" si="681"/>
        <v>82.5</v>
      </c>
      <c r="T3527" s="66">
        <f t="shared" si="682"/>
        <v>1285.29641625</v>
      </c>
      <c r="U3527" s="68">
        <f t="shared" si="683"/>
        <v>58.422564375</v>
      </c>
      <c r="V3527" s="68">
        <f t="shared" si="684"/>
        <v>472.41965801886789</v>
      </c>
      <c r="W3527" s="68">
        <f t="shared" si="685"/>
        <v>314.94643867924526</v>
      </c>
    </row>
    <row r="3528" spans="1:23" x14ac:dyDescent="0.25">
      <c r="A3528" s="1" t="s">
        <v>886</v>
      </c>
      <c r="B3528" s="1" t="s">
        <v>394</v>
      </c>
      <c r="C3528" s="1" t="s">
        <v>589</v>
      </c>
      <c r="D3528" s="1" t="s">
        <v>591</v>
      </c>
      <c r="E3528" s="1" t="s">
        <v>369</v>
      </c>
      <c r="F3528" s="62" t="str">
        <f t="shared" si="686"/>
        <v>64534</v>
      </c>
      <c r="G3528" s="255">
        <v>10620038</v>
      </c>
      <c r="H3528" s="1" t="s">
        <v>386</v>
      </c>
      <c r="I3528" s="61">
        <v>13</v>
      </c>
      <c r="J3528" s="61">
        <v>3.4</v>
      </c>
      <c r="K3528" s="61">
        <v>8</v>
      </c>
      <c r="L3528" s="69">
        <f t="shared" si="675"/>
        <v>0.44199999999999995</v>
      </c>
      <c r="M3528" s="69">
        <f t="shared" si="676"/>
        <v>1.04</v>
      </c>
      <c r="N3528" s="56">
        <f>INDEX(Rate_Chart!$A$1:$AK$127,MATCH(Data!J3528,Rate_Chart!$A$1:$A$127,0),MATCH(Data!K3528,Rate_Chart!$A$1:$AK$1,0))</f>
        <v>36.419112000000005</v>
      </c>
      <c r="O3528" s="57">
        <f t="shared" si="677"/>
        <v>473.44845600000008</v>
      </c>
      <c r="P3528" s="58">
        <f t="shared" si="678"/>
        <v>417.01273282442747</v>
      </c>
      <c r="Q3528" s="58">
        <f t="shared" si="679"/>
        <v>278.00848854961833</v>
      </c>
      <c r="R3528" s="66">
        <f t="shared" si="680"/>
        <v>8.2853479800000027</v>
      </c>
      <c r="S3528" s="64">
        <f t="shared" si="681"/>
        <v>48.75</v>
      </c>
      <c r="T3528" s="66">
        <f t="shared" si="682"/>
        <v>530.48380398000006</v>
      </c>
      <c r="U3528" s="68">
        <f t="shared" si="683"/>
        <v>40.806446460000004</v>
      </c>
      <c r="V3528" s="68">
        <f t="shared" si="684"/>
        <v>467.24938694656487</v>
      </c>
      <c r="W3528" s="68">
        <f t="shared" si="685"/>
        <v>311.49959129770991</v>
      </c>
    </row>
    <row r="3529" spans="1:23" x14ac:dyDescent="0.25">
      <c r="A3529" s="1" t="s">
        <v>886</v>
      </c>
      <c r="B3529" s="1" t="s">
        <v>395</v>
      </c>
      <c r="C3529" s="1" t="s">
        <v>589</v>
      </c>
      <c r="D3529" s="1" t="s">
        <v>591</v>
      </c>
      <c r="E3529" s="1" t="s">
        <v>369</v>
      </c>
      <c r="F3529" s="62" t="str">
        <f t="shared" si="686"/>
        <v>64534</v>
      </c>
      <c r="G3529" s="255">
        <v>10620038</v>
      </c>
      <c r="H3529" s="1" t="s">
        <v>386</v>
      </c>
      <c r="I3529" s="61">
        <v>23</v>
      </c>
      <c r="J3529" s="61">
        <v>4.4000000000000004</v>
      </c>
      <c r="K3529" s="61">
        <v>8.1</v>
      </c>
      <c r="L3529" s="69">
        <f t="shared" si="675"/>
        <v>1.012</v>
      </c>
      <c r="M3529" s="69">
        <f t="shared" si="676"/>
        <v>1.8629999999999998</v>
      </c>
      <c r="N3529" s="56">
        <f>INDEX(Rate_Chart!$A$1:$AK$127,MATCH(Data!J3529,Rate_Chart!$A$1:$A$127,0),MATCH(Data!K3529,Rate_Chart!$A$1:$AK$1,0))</f>
        <v>40.867125900000005</v>
      </c>
      <c r="O3529" s="57">
        <f t="shared" si="677"/>
        <v>939.9438957000001</v>
      </c>
      <c r="P3529" s="58">
        <f t="shared" si="678"/>
        <v>417.01148877551026</v>
      </c>
      <c r="Q3529" s="58">
        <f t="shared" si="679"/>
        <v>278.00765918367352</v>
      </c>
      <c r="R3529" s="66">
        <f t="shared" si="680"/>
        <v>16.449018174750002</v>
      </c>
      <c r="S3529" s="64">
        <f t="shared" si="681"/>
        <v>86.25</v>
      </c>
      <c r="T3529" s="66">
        <f t="shared" si="682"/>
        <v>1042.6429138747501</v>
      </c>
      <c r="U3529" s="68">
        <f t="shared" si="683"/>
        <v>45.332300603250005</v>
      </c>
      <c r="V3529" s="68">
        <f t="shared" si="684"/>
        <v>462.57449595153065</v>
      </c>
      <c r="W3529" s="68">
        <f t="shared" si="685"/>
        <v>308.38299730102045</v>
      </c>
    </row>
    <row r="3530" spans="1:23" x14ac:dyDescent="0.25">
      <c r="A3530" s="1" t="s">
        <v>887</v>
      </c>
      <c r="B3530" s="1" t="s">
        <v>394</v>
      </c>
      <c r="C3530" s="1" t="s">
        <v>589</v>
      </c>
      <c r="D3530" s="1" t="s">
        <v>591</v>
      </c>
      <c r="E3530" s="1" t="s">
        <v>369</v>
      </c>
      <c r="F3530" s="62" t="str">
        <f t="shared" si="686"/>
        <v>64534</v>
      </c>
      <c r="G3530" s="255">
        <v>10620038</v>
      </c>
      <c r="H3530" s="1" t="s">
        <v>385</v>
      </c>
      <c r="I3530" s="61">
        <v>27</v>
      </c>
      <c r="J3530" s="61">
        <v>6.1</v>
      </c>
      <c r="K3530" s="61">
        <v>8.6</v>
      </c>
      <c r="L3530" s="69">
        <f t="shared" si="675"/>
        <v>1.6469999999999998</v>
      </c>
      <c r="M3530" s="69">
        <f t="shared" si="676"/>
        <v>2.3220000000000001</v>
      </c>
      <c r="N3530" s="56">
        <f>INDEX(Rate_Chart!$A$1:$AK$127,MATCH(Data!J3530,Rate_Chart!$A$1:$A$127,0),MATCH(Data!K3530,Rate_Chart!$A$1:$AK$1,0))</f>
        <v>49.9163</v>
      </c>
      <c r="O3530" s="57">
        <f t="shared" si="677"/>
        <v>1347.7401</v>
      </c>
      <c r="P3530" s="58">
        <f t="shared" si="678"/>
        <v>421.82788732394374</v>
      </c>
      <c r="Q3530" s="58">
        <f t="shared" si="679"/>
        <v>281.21859154929581</v>
      </c>
      <c r="R3530" s="66">
        <f t="shared" si="680"/>
        <v>23.585451750000001</v>
      </c>
      <c r="S3530" s="64">
        <f t="shared" si="681"/>
        <v>101.25</v>
      </c>
      <c r="T3530" s="66">
        <f t="shared" si="682"/>
        <v>1472.5755517499999</v>
      </c>
      <c r="U3530" s="68">
        <f t="shared" si="683"/>
        <v>54.539835249999996</v>
      </c>
      <c r="V3530" s="68">
        <f t="shared" si="684"/>
        <v>460.90001619718311</v>
      </c>
      <c r="W3530" s="68">
        <f t="shared" si="685"/>
        <v>307.26667746478876</v>
      </c>
    </row>
    <row r="3531" spans="1:23" x14ac:dyDescent="0.25">
      <c r="A3531" s="1" t="s">
        <v>887</v>
      </c>
      <c r="B3531" s="1" t="s">
        <v>394</v>
      </c>
      <c r="C3531" s="1" t="s">
        <v>589</v>
      </c>
      <c r="D3531" s="1" t="s">
        <v>591</v>
      </c>
      <c r="E3531" s="1" t="s">
        <v>369</v>
      </c>
      <c r="F3531" s="62" t="str">
        <f t="shared" si="686"/>
        <v>64534</v>
      </c>
      <c r="G3531" s="255">
        <v>10620038</v>
      </c>
      <c r="H3531" s="1" t="s">
        <v>386</v>
      </c>
      <c r="I3531" s="61">
        <v>18</v>
      </c>
      <c r="J3531" s="61">
        <v>3</v>
      </c>
      <c r="K3531" s="61">
        <v>8</v>
      </c>
      <c r="L3531" s="69">
        <f t="shared" si="675"/>
        <v>0.54</v>
      </c>
      <c r="M3531" s="69">
        <f t="shared" si="676"/>
        <v>1.44</v>
      </c>
      <c r="N3531" s="56">
        <f>INDEX(Rate_Chart!$A$1:$AK$127,MATCH(Data!J3531,Rate_Chart!$A$1:$A$127,0),MATCH(Data!K3531,Rate_Chart!$A$1:$AK$1,0))</f>
        <v>34.751112000000006</v>
      </c>
      <c r="O3531" s="57">
        <f t="shared" si="677"/>
        <v>625.52001600000017</v>
      </c>
      <c r="P3531" s="58">
        <f t="shared" si="678"/>
        <v>417.01334400000002</v>
      </c>
      <c r="Q3531" s="58">
        <f t="shared" si="679"/>
        <v>278.00889599999999</v>
      </c>
      <c r="R3531" s="66">
        <f t="shared" si="680"/>
        <v>10.946600280000004</v>
      </c>
      <c r="S3531" s="64">
        <f t="shared" si="681"/>
        <v>67.5</v>
      </c>
      <c r="T3531" s="66">
        <f t="shared" si="682"/>
        <v>703.96661628000015</v>
      </c>
      <c r="U3531" s="68">
        <f t="shared" si="683"/>
        <v>39.109256460000012</v>
      </c>
      <c r="V3531" s="68">
        <f t="shared" si="684"/>
        <v>469.31107752000008</v>
      </c>
      <c r="W3531" s="68">
        <f t="shared" si="685"/>
        <v>312.87405168000004</v>
      </c>
    </row>
    <row r="3532" spans="1:23" x14ac:dyDescent="0.25">
      <c r="A3532" s="1" t="s">
        <v>887</v>
      </c>
      <c r="B3532" s="1" t="s">
        <v>395</v>
      </c>
      <c r="C3532" s="1" t="s">
        <v>589</v>
      </c>
      <c r="D3532" s="1" t="s">
        <v>591</v>
      </c>
      <c r="E3532" s="1" t="s">
        <v>369</v>
      </c>
      <c r="F3532" s="62" t="str">
        <f t="shared" si="686"/>
        <v>64534</v>
      </c>
      <c r="G3532" s="255">
        <v>10620038</v>
      </c>
      <c r="H3532" s="1" t="s">
        <v>386</v>
      </c>
      <c r="I3532" s="61">
        <v>25</v>
      </c>
      <c r="J3532" s="61">
        <v>4.0999999999999996</v>
      </c>
      <c r="K3532" s="61">
        <v>8.1</v>
      </c>
      <c r="L3532" s="69">
        <f t="shared" si="675"/>
        <v>1.0249999999999999</v>
      </c>
      <c r="M3532" s="69">
        <f t="shared" si="676"/>
        <v>2.0249999999999999</v>
      </c>
      <c r="N3532" s="56">
        <f>INDEX(Rate_Chart!$A$1:$AK$127,MATCH(Data!J3532,Rate_Chart!$A$1:$A$127,0),MATCH(Data!K3532,Rate_Chart!$A$1:$AK$1,0))</f>
        <v>39.6161259</v>
      </c>
      <c r="O3532" s="57">
        <f t="shared" si="677"/>
        <v>990.40314750000005</v>
      </c>
      <c r="P3532" s="58">
        <f t="shared" si="678"/>
        <v>417.01185157894736</v>
      </c>
      <c r="Q3532" s="58">
        <f t="shared" si="679"/>
        <v>278.00790105263155</v>
      </c>
      <c r="R3532" s="66">
        <f t="shared" si="680"/>
        <v>17.332055081250001</v>
      </c>
      <c r="S3532" s="64">
        <f t="shared" si="681"/>
        <v>93.75</v>
      </c>
      <c r="T3532" s="66">
        <f t="shared" si="682"/>
        <v>1101.48520258125</v>
      </c>
      <c r="U3532" s="68">
        <f t="shared" si="683"/>
        <v>44.05940810325</v>
      </c>
      <c r="V3532" s="68">
        <f t="shared" si="684"/>
        <v>463.78324319210526</v>
      </c>
      <c r="W3532" s="68">
        <f t="shared" si="685"/>
        <v>309.18882879473682</v>
      </c>
    </row>
    <row r="3533" spans="1:23" x14ac:dyDescent="0.25">
      <c r="A3533" s="1" t="s">
        <v>888</v>
      </c>
      <c r="B3533" s="1" t="s">
        <v>394</v>
      </c>
      <c r="C3533" s="1" t="s">
        <v>589</v>
      </c>
      <c r="D3533" s="1" t="s">
        <v>591</v>
      </c>
      <c r="E3533" s="1" t="s">
        <v>369</v>
      </c>
      <c r="F3533" s="62" t="str">
        <f t="shared" si="686"/>
        <v>64534</v>
      </c>
      <c r="G3533" s="255">
        <v>10620038</v>
      </c>
      <c r="H3533" s="1" t="s">
        <v>385</v>
      </c>
      <c r="I3533" s="61">
        <v>17</v>
      </c>
      <c r="J3533" s="61">
        <v>5.8</v>
      </c>
      <c r="K3533" s="61">
        <v>8.5</v>
      </c>
      <c r="L3533" s="69">
        <f t="shared" si="675"/>
        <v>0.98599999999999999</v>
      </c>
      <c r="M3533" s="69">
        <f t="shared" si="676"/>
        <v>1.4450000000000001</v>
      </c>
      <c r="N3533" s="56">
        <f>INDEX(Rate_Chart!$A$1:$AK$127,MATCH(Data!J3533,Rate_Chart!$A$1:$A$127,0),MATCH(Data!K3533,Rate_Chart!$A$1:$AK$1,0))</f>
        <v>46.9771</v>
      </c>
      <c r="O3533" s="57">
        <f t="shared" si="677"/>
        <v>798.61069999999995</v>
      </c>
      <c r="P3533" s="58">
        <f t="shared" si="678"/>
        <v>409.68401162790695</v>
      </c>
      <c r="Q3533" s="58">
        <f t="shared" si="679"/>
        <v>273.12267441860462</v>
      </c>
      <c r="R3533" s="66">
        <f t="shared" si="680"/>
        <v>13.97568725</v>
      </c>
      <c r="S3533" s="64">
        <f t="shared" si="681"/>
        <v>63.75</v>
      </c>
      <c r="T3533" s="66">
        <f t="shared" si="682"/>
        <v>876.33638724999992</v>
      </c>
      <c r="U3533" s="68">
        <f t="shared" si="683"/>
        <v>51.549199249999994</v>
      </c>
      <c r="V3533" s="68">
        <f t="shared" si="684"/>
        <v>449.55697020348833</v>
      </c>
      <c r="W3533" s="68">
        <f t="shared" si="685"/>
        <v>299.70464680232556</v>
      </c>
    </row>
    <row r="3534" spans="1:23" x14ac:dyDescent="0.25">
      <c r="A3534" s="1" t="s">
        <v>888</v>
      </c>
      <c r="B3534" s="1" t="s">
        <v>394</v>
      </c>
      <c r="C3534" s="1" t="s">
        <v>589</v>
      </c>
      <c r="D3534" s="1" t="s">
        <v>591</v>
      </c>
      <c r="E3534" s="1" t="s">
        <v>369</v>
      </c>
      <c r="F3534" s="62" t="str">
        <f t="shared" si="686"/>
        <v>64534</v>
      </c>
      <c r="G3534" s="255">
        <v>10620038</v>
      </c>
      <c r="H3534" s="1" t="s">
        <v>386</v>
      </c>
      <c r="I3534" s="61">
        <v>21</v>
      </c>
      <c r="J3534" s="61">
        <v>3.2</v>
      </c>
      <c r="K3534" s="61">
        <v>8.1</v>
      </c>
      <c r="L3534" s="69">
        <f t="shared" si="675"/>
        <v>0.67200000000000004</v>
      </c>
      <c r="M3534" s="69">
        <f t="shared" si="676"/>
        <v>1.7009999999999998</v>
      </c>
      <c r="N3534" s="56">
        <f>INDEX(Rate_Chart!$A$1:$AK$127,MATCH(Data!J3534,Rate_Chart!$A$1:$A$127,0),MATCH(Data!K3534,Rate_Chart!$A$1:$AK$1,0))</f>
        <v>35.8631259</v>
      </c>
      <c r="O3534" s="57">
        <f t="shared" si="677"/>
        <v>753.1256439</v>
      </c>
      <c r="P3534" s="58">
        <f t="shared" si="678"/>
        <v>417.01309186046512</v>
      </c>
      <c r="Q3534" s="58">
        <f t="shared" si="679"/>
        <v>278.00872790697673</v>
      </c>
      <c r="R3534" s="66">
        <f t="shared" si="680"/>
        <v>13.179698768250001</v>
      </c>
      <c r="S3534" s="64">
        <f t="shared" si="681"/>
        <v>78.75</v>
      </c>
      <c r="T3534" s="66">
        <f t="shared" si="682"/>
        <v>845.05534266824998</v>
      </c>
      <c r="U3534" s="68">
        <f t="shared" si="683"/>
        <v>40.24073060325</v>
      </c>
      <c r="V3534" s="68">
        <f t="shared" si="684"/>
        <v>467.91547213081401</v>
      </c>
      <c r="W3534" s="68">
        <f t="shared" si="685"/>
        <v>311.94364808720934</v>
      </c>
    </row>
    <row r="3535" spans="1:23" x14ac:dyDescent="0.25">
      <c r="A3535" s="1" t="s">
        <v>888</v>
      </c>
      <c r="B3535" s="1" t="s">
        <v>395</v>
      </c>
      <c r="C3535" s="1" t="s">
        <v>589</v>
      </c>
      <c r="D3535" s="1" t="s">
        <v>591</v>
      </c>
      <c r="E3535" s="1" t="s">
        <v>369</v>
      </c>
      <c r="F3535" s="62" t="str">
        <f t="shared" si="686"/>
        <v>64534</v>
      </c>
      <c r="G3535" s="255">
        <v>10620038</v>
      </c>
      <c r="H3535" s="1" t="s">
        <v>386</v>
      </c>
      <c r="I3535" s="61">
        <v>27</v>
      </c>
      <c r="J3535" s="61">
        <v>4.4000000000000004</v>
      </c>
      <c r="K3535" s="61">
        <v>8.1</v>
      </c>
      <c r="L3535" s="69">
        <f t="shared" ref="L3535:L3598" si="687">J3535*I3535/100</f>
        <v>1.1880000000000002</v>
      </c>
      <c r="M3535" s="69">
        <f t="shared" ref="M3535:M3598" si="688">K3535*I3535/100</f>
        <v>2.1869999999999998</v>
      </c>
      <c r="N3535" s="56">
        <f>INDEX(Rate_Chart!$A$1:$AK$127,MATCH(Data!J3535,Rate_Chart!$A$1:$A$127,0),MATCH(Data!K3535,Rate_Chart!$A$1:$AK$1,0))</f>
        <v>40.867125900000005</v>
      </c>
      <c r="O3535" s="57">
        <f t="shared" ref="O3535:O3598" si="689">N3535*I3535</f>
        <v>1103.4123993000001</v>
      </c>
      <c r="P3535" s="58">
        <f t="shared" ref="P3535:P3598" si="690">N3535/(J3535%+K3535%*2/3)</f>
        <v>417.01148877551026</v>
      </c>
      <c r="Q3535" s="58">
        <f t="shared" ref="Q3535:Q3598" si="691">P3535*2/3</f>
        <v>278.00765918367352</v>
      </c>
      <c r="R3535" s="66">
        <f t="shared" ref="R3535:R3598" si="692">O3535*1.75%</f>
        <v>19.309716987750004</v>
      </c>
      <c r="S3535" s="64">
        <f t="shared" ref="S3535:S3598" si="693">I3535*3.75</f>
        <v>101.25</v>
      </c>
      <c r="T3535" s="66">
        <f t="shared" ref="T3535:T3598" si="694">R3535+S3535+O3535</f>
        <v>1223.9721162877502</v>
      </c>
      <c r="U3535" s="68">
        <f t="shared" ref="U3535:U3598" si="695">T3535/I3535</f>
        <v>45.332300603250005</v>
      </c>
      <c r="V3535" s="68">
        <f t="shared" ref="V3535:V3598" si="696">U3535/(J3535%+K3535%*2/3)</f>
        <v>462.57449595153065</v>
      </c>
      <c r="W3535" s="68">
        <f t="shared" ref="W3535:W3598" si="697">V3535*2/3</f>
        <v>308.38299730102045</v>
      </c>
    </row>
    <row r="3536" spans="1:23" x14ac:dyDescent="0.25">
      <c r="A3536" s="1" t="s">
        <v>919</v>
      </c>
      <c r="B3536" s="1" t="s">
        <v>394</v>
      </c>
      <c r="C3536" s="1" t="s">
        <v>589</v>
      </c>
      <c r="D3536" s="1" t="s">
        <v>591</v>
      </c>
      <c r="E3536" s="1" t="s">
        <v>369</v>
      </c>
      <c r="F3536" s="62" t="str">
        <f t="shared" si="686"/>
        <v>64534</v>
      </c>
      <c r="G3536" s="255">
        <v>10620038</v>
      </c>
      <c r="H3536" s="1" t="s">
        <v>385</v>
      </c>
      <c r="I3536" s="61">
        <v>24</v>
      </c>
      <c r="J3536" s="61">
        <v>6.1</v>
      </c>
      <c r="K3536" s="61">
        <v>8.6</v>
      </c>
      <c r="L3536" s="69">
        <f t="shared" si="687"/>
        <v>1.4639999999999997</v>
      </c>
      <c r="M3536" s="69">
        <f t="shared" si="688"/>
        <v>2.0639999999999996</v>
      </c>
      <c r="N3536" s="56">
        <f>INDEX(Rate_Chart!$A$1:$AK$127,MATCH(Data!J3536,Rate_Chart!$A$1:$A$127,0),MATCH(Data!K3536,Rate_Chart!$A$1:$AK$1,0))</f>
        <v>49.9163</v>
      </c>
      <c r="O3536" s="57">
        <f t="shared" si="689"/>
        <v>1197.9911999999999</v>
      </c>
      <c r="P3536" s="58">
        <f t="shared" si="690"/>
        <v>421.82788732394374</v>
      </c>
      <c r="Q3536" s="58">
        <f t="shared" si="691"/>
        <v>281.21859154929581</v>
      </c>
      <c r="R3536" s="66">
        <f t="shared" si="692"/>
        <v>20.964846000000001</v>
      </c>
      <c r="S3536" s="64">
        <f t="shared" si="693"/>
        <v>90</v>
      </c>
      <c r="T3536" s="66">
        <f t="shared" si="694"/>
        <v>1308.956046</v>
      </c>
      <c r="U3536" s="68">
        <f t="shared" si="695"/>
        <v>54.539835250000003</v>
      </c>
      <c r="V3536" s="68">
        <f t="shared" si="696"/>
        <v>460.90001619718316</v>
      </c>
      <c r="W3536" s="68">
        <f t="shared" si="697"/>
        <v>307.26667746478876</v>
      </c>
    </row>
    <row r="3537" spans="1:23" x14ac:dyDescent="0.25">
      <c r="A3537" s="1" t="s">
        <v>919</v>
      </c>
      <c r="B3537" s="1" t="s">
        <v>394</v>
      </c>
      <c r="C3537" s="1" t="s">
        <v>589</v>
      </c>
      <c r="D3537" s="1" t="s">
        <v>591</v>
      </c>
      <c r="E3537" s="1" t="s">
        <v>369</v>
      </c>
      <c r="F3537" s="62" t="str">
        <f t="shared" si="686"/>
        <v>64534</v>
      </c>
      <c r="G3537" s="255">
        <v>10620038</v>
      </c>
      <c r="H3537" s="1" t="s">
        <v>386</v>
      </c>
      <c r="I3537" s="61">
        <v>19</v>
      </c>
      <c r="J3537" s="61">
        <v>3</v>
      </c>
      <c r="K3537" s="61">
        <v>8</v>
      </c>
      <c r="L3537" s="69">
        <f t="shared" si="687"/>
        <v>0.56999999999999995</v>
      </c>
      <c r="M3537" s="69">
        <f t="shared" si="688"/>
        <v>1.52</v>
      </c>
      <c r="N3537" s="56">
        <f>INDEX(Rate_Chart!$A$1:$AK$127,MATCH(Data!J3537,Rate_Chart!$A$1:$A$127,0),MATCH(Data!K3537,Rate_Chart!$A$1:$AK$1,0))</f>
        <v>34.751112000000006</v>
      </c>
      <c r="O3537" s="57">
        <f t="shared" si="689"/>
        <v>660.27112800000009</v>
      </c>
      <c r="P3537" s="58">
        <f t="shared" si="690"/>
        <v>417.01334400000002</v>
      </c>
      <c r="Q3537" s="58">
        <f t="shared" si="691"/>
        <v>278.00889599999999</v>
      </c>
      <c r="R3537" s="66">
        <f t="shared" si="692"/>
        <v>11.554744740000002</v>
      </c>
      <c r="S3537" s="64">
        <f t="shared" si="693"/>
        <v>71.25</v>
      </c>
      <c r="T3537" s="66">
        <f t="shared" si="694"/>
        <v>743.07587274000014</v>
      </c>
      <c r="U3537" s="68">
        <f t="shared" si="695"/>
        <v>39.109256460000005</v>
      </c>
      <c r="V3537" s="68">
        <f t="shared" si="696"/>
        <v>469.31107752000003</v>
      </c>
      <c r="W3537" s="68">
        <f t="shared" si="697"/>
        <v>312.87405168000004</v>
      </c>
    </row>
    <row r="3538" spans="1:23" x14ac:dyDescent="0.25">
      <c r="A3538" s="1" t="s">
        <v>919</v>
      </c>
      <c r="B3538" s="1" t="s">
        <v>395</v>
      </c>
      <c r="C3538" s="1" t="s">
        <v>589</v>
      </c>
      <c r="D3538" s="1" t="s">
        <v>591</v>
      </c>
      <c r="E3538" s="1" t="s">
        <v>369</v>
      </c>
      <c r="F3538" s="62" t="str">
        <f t="shared" si="686"/>
        <v>64534</v>
      </c>
      <c r="G3538" s="255">
        <v>10620038</v>
      </c>
      <c r="H3538" s="1" t="s">
        <v>386</v>
      </c>
      <c r="I3538" s="61">
        <v>19</v>
      </c>
      <c r="J3538" s="61">
        <v>4.4000000000000004</v>
      </c>
      <c r="K3538" s="61">
        <v>8.3000000000000007</v>
      </c>
      <c r="L3538" s="69">
        <f t="shared" si="687"/>
        <v>0.83600000000000008</v>
      </c>
      <c r="M3538" s="69">
        <f t="shared" si="688"/>
        <v>1.5770000000000002</v>
      </c>
      <c r="N3538" s="56">
        <f>INDEX(Rate_Chart!$A$1:$AK$127,MATCH(Data!J3538,Rate_Chart!$A$1:$A$127,0),MATCH(Data!K3538,Rate_Chart!$A$1:$AK$1,0))</f>
        <v>41.423153700000007</v>
      </c>
      <c r="O3538" s="57">
        <f t="shared" si="689"/>
        <v>787.03992030000018</v>
      </c>
      <c r="P3538" s="58">
        <f t="shared" si="690"/>
        <v>417.01161442953025</v>
      </c>
      <c r="Q3538" s="58">
        <f t="shared" si="691"/>
        <v>278.00774295302017</v>
      </c>
      <c r="R3538" s="66">
        <f t="shared" si="692"/>
        <v>13.773198605250004</v>
      </c>
      <c r="S3538" s="64">
        <f t="shared" si="693"/>
        <v>71.25</v>
      </c>
      <c r="T3538" s="66">
        <f t="shared" si="694"/>
        <v>872.06311890525012</v>
      </c>
      <c r="U3538" s="68">
        <f t="shared" si="695"/>
        <v>45.898058889750004</v>
      </c>
      <c r="V3538" s="68">
        <f t="shared" si="696"/>
        <v>462.06099553439594</v>
      </c>
      <c r="W3538" s="68">
        <f t="shared" si="697"/>
        <v>308.0406636895973</v>
      </c>
    </row>
    <row r="3539" spans="1:23" x14ac:dyDescent="0.25">
      <c r="A3539" s="1" t="s">
        <v>920</v>
      </c>
      <c r="B3539" s="1" t="s">
        <v>394</v>
      </c>
      <c r="C3539" s="1" t="s">
        <v>589</v>
      </c>
      <c r="D3539" s="1" t="s">
        <v>591</v>
      </c>
      <c r="E3539" s="1" t="s">
        <v>369</v>
      </c>
      <c r="F3539" s="62" t="str">
        <f t="shared" si="686"/>
        <v>64534</v>
      </c>
      <c r="G3539" s="255">
        <v>10620038</v>
      </c>
      <c r="H3539" s="1" t="s">
        <v>385</v>
      </c>
      <c r="I3539" s="61">
        <v>27</v>
      </c>
      <c r="J3539" s="61">
        <v>6.5</v>
      </c>
      <c r="K3539" s="61">
        <v>8.6</v>
      </c>
      <c r="L3539" s="69">
        <f t="shared" si="687"/>
        <v>1.7549999999999999</v>
      </c>
      <c r="M3539" s="69">
        <f t="shared" si="688"/>
        <v>2.3220000000000001</v>
      </c>
      <c r="N3539" s="56">
        <f>INDEX(Rate_Chart!$A$1:$AK$127,MATCH(Data!J3539,Rate_Chart!$A$1:$A$127,0),MATCH(Data!K3539,Rate_Chart!$A$1:$AK$1,0))</f>
        <v>53.189499999999995</v>
      </c>
      <c r="O3539" s="57">
        <f t="shared" si="689"/>
        <v>1436.1164999999999</v>
      </c>
      <c r="P3539" s="58">
        <f t="shared" si="690"/>
        <v>434.79155313351498</v>
      </c>
      <c r="Q3539" s="58">
        <f t="shared" si="691"/>
        <v>289.86103542234332</v>
      </c>
      <c r="R3539" s="66">
        <f t="shared" si="692"/>
        <v>25.13203875</v>
      </c>
      <c r="S3539" s="64">
        <f t="shared" si="693"/>
        <v>101.25</v>
      </c>
      <c r="T3539" s="66">
        <f t="shared" si="694"/>
        <v>1562.4985387499999</v>
      </c>
      <c r="U3539" s="68">
        <f t="shared" si="695"/>
        <v>57.870316249999995</v>
      </c>
      <c r="V3539" s="68">
        <f t="shared" si="696"/>
        <v>473.05435626702996</v>
      </c>
      <c r="W3539" s="68">
        <f t="shared" si="697"/>
        <v>315.36957084468662</v>
      </c>
    </row>
    <row r="3540" spans="1:23" x14ac:dyDescent="0.25">
      <c r="A3540" s="1" t="s">
        <v>920</v>
      </c>
      <c r="B3540" s="1" t="s">
        <v>394</v>
      </c>
      <c r="C3540" s="1" t="s">
        <v>589</v>
      </c>
      <c r="D3540" s="1" t="s">
        <v>591</v>
      </c>
      <c r="E3540" s="1" t="s">
        <v>369</v>
      </c>
      <c r="F3540" s="62" t="str">
        <f t="shared" si="686"/>
        <v>64534</v>
      </c>
      <c r="G3540" s="255">
        <v>10620038</v>
      </c>
      <c r="H3540" s="1" t="s">
        <v>386</v>
      </c>
      <c r="I3540" s="61">
        <v>19</v>
      </c>
      <c r="J3540" s="61">
        <v>3</v>
      </c>
      <c r="K3540" s="61">
        <v>8.1</v>
      </c>
      <c r="L3540" s="69">
        <f t="shared" si="687"/>
        <v>0.56999999999999995</v>
      </c>
      <c r="M3540" s="69">
        <f t="shared" si="688"/>
        <v>1.5390000000000001</v>
      </c>
      <c r="N3540" s="56">
        <f>INDEX(Rate_Chart!$A$1:$AK$127,MATCH(Data!J3540,Rate_Chart!$A$1:$A$127,0),MATCH(Data!K3540,Rate_Chart!$A$1:$AK$1,0))</f>
        <v>35.029125900000004</v>
      </c>
      <c r="O3540" s="57">
        <f t="shared" si="689"/>
        <v>665.55339210000011</v>
      </c>
      <c r="P3540" s="58">
        <f t="shared" si="690"/>
        <v>417.01340357142868</v>
      </c>
      <c r="Q3540" s="58">
        <f t="shared" si="691"/>
        <v>278.00893571428577</v>
      </c>
      <c r="R3540" s="66">
        <f t="shared" si="692"/>
        <v>11.647184361750003</v>
      </c>
      <c r="S3540" s="64">
        <f t="shared" si="693"/>
        <v>71.25</v>
      </c>
      <c r="T3540" s="66">
        <f t="shared" si="694"/>
        <v>748.45057646175007</v>
      </c>
      <c r="U3540" s="68">
        <f t="shared" si="695"/>
        <v>39.392135603250004</v>
      </c>
      <c r="V3540" s="68">
        <f t="shared" si="696"/>
        <v>468.9539952767858</v>
      </c>
      <c r="W3540" s="68">
        <f t="shared" si="697"/>
        <v>312.63599685119055</v>
      </c>
    </row>
    <row r="3541" spans="1:23" x14ac:dyDescent="0.25">
      <c r="A3541" s="1" t="s">
        <v>920</v>
      </c>
      <c r="B3541" s="1" t="s">
        <v>395</v>
      </c>
      <c r="C3541" s="1" t="s">
        <v>589</v>
      </c>
      <c r="D3541" s="1" t="s">
        <v>591</v>
      </c>
      <c r="E3541" s="1" t="s">
        <v>369</v>
      </c>
      <c r="F3541" s="62" t="str">
        <f t="shared" si="686"/>
        <v>64534</v>
      </c>
      <c r="G3541" s="255">
        <v>10620038</v>
      </c>
      <c r="H3541" s="1" t="s">
        <v>386</v>
      </c>
      <c r="I3541" s="61">
        <v>18</v>
      </c>
      <c r="J3541" s="61">
        <v>4.2</v>
      </c>
      <c r="K3541" s="61">
        <v>8.1</v>
      </c>
      <c r="L3541" s="69">
        <f t="shared" si="687"/>
        <v>0.75600000000000012</v>
      </c>
      <c r="M3541" s="69">
        <f t="shared" si="688"/>
        <v>1.4579999999999997</v>
      </c>
      <c r="N3541" s="56">
        <f>INDEX(Rate_Chart!$A$1:$AK$127,MATCH(Data!J3541,Rate_Chart!$A$1:$A$127,0),MATCH(Data!K3541,Rate_Chart!$A$1:$AK$1,0))</f>
        <v>40.033125900000002</v>
      </c>
      <c r="O3541" s="57">
        <f t="shared" si="689"/>
        <v>720.59626620000006</v>
      </c>
      <c r="P3541" s="58">
        <f t="shared" si="690"/>
        <v>417.01172812499999</v>
      </c>
      <c r="Q3541" s="58">
        <f t="shared" si="691"/>
        <v>278.00781875000001</v>
      </c>
      <c r="R3541" s="66">
        <f t="shared" si="692"/>
        <v>12.610434658500003</v>
      </c>
      <c r="S3541" s="64">
        <f t="shared" si="693"/>
        <v>67.5</v>
      </c>
      <c r="T3541" s="66">
        <f t="shared" si="694"/>
        <v>800.70670085850008</v>
      </c>
      <c r="U3541" s="68">
        <f t="shared" si="695"/>
        <v>44.483705603250002</v>
      </c>
      <c r="V3541" s="68">
        <f t="shared" si="696"/>
        <v>463.37193336718752</v>
      </c>
      <c r="W3541" s="68">
        <f t="shared" si="697"/>
        <v>308.9146222447917</v>
      </c>
    </row>
    <row r="3542" spans="1:23" x14ac:dyDescent="0.25">
      <c r="A3542" s="1" t="s">
        <v>922</v>
      </c>
      <c r="B3542" s="1" t="s">
        <v>394</v>
      </c>
      <c r="C3542" s="1" t="s">
        <v>589</v>
      </c>
      <c r="D3542" s="1" t="s">
        <v>591</v>
      </c>
      <c r="E3542" s="1" t="s">
        <v>369</v>
      </c>
      <c r="F3542" s="62" t="str">
        <f t="shared" si="686"/>
        <v>64534</v>
      </c>
      <c r="G3542" s="255">
        <v>10620038</v>
      </c>
      <c r="H3542" s="1" t="s">
        <v>385</v>
      </c>
      <c r="I3542" s="61">
        <v>24</v>
      </c>
      <c r="J3542" s="61">
        <v>6.3</v>
      </c>
      <c r="K3542" s="61">
        <v>8.6</v>
      </c>
      <c r="L3542" s="69">
        <f t="shared" si="687"/>
        <v>1.5119999999999998</v>
      </c>
      <c r="M3542" s="69">
        <f t="shared" si="688"/>
        <v>2.0639999999999996</v>
      </c>
      <c r="N3542" s="56">
        <f>INDEX(Rate_Chart!$A$1:$AK$127,MATCH(Data!J3542,Rate_Chart!$A$1:$A$127,0),MATCH(Data!K3542,Rate_Chart!$A$1:$AK$1,0))</f>
        <v>51.552899999999994</v>
      </c>
      <c r="O3542" s="57">
        <f t="shared" si="689"/>
        <v>1237.2695999999999</v>
      </c>
      <c r="P3542" s="58">
        <f t="shared" si="690"/>
        <v>428.41745152354571</v>
      </c>
      <c r="Q3542" s="58">
        <f t="shared" si="691"/>
        <v>285.61163434903045</v>
      </c>
      <c r="R3542" s="66">
        <f t="shared" si="692"/>
        <v>21.652217999999998</v>
      </c>
      <c r="S3542" s="64">
        <f t="shared" si="693"/>
        <v>90</v>
      </c>
      <c r="T3542" s="66">
        <f t="shared" si="694"/>
        <v>1348.9218179999998</v>
      </c>
      <c r="U3542" s="68">
        <f t="shared" si="695"/>
        <v>56.205075749999992</v>
      </c>
      <c r="V3542" s="68">
        <f t="shared" si="696"/>
        <v>467.07819182825483</v>
      </c>
      <c r="W3542" s="68">
        <f t="shared" si="697"/>
        <v>311.38546121883655</v>
      </c>
    </row>
    <row r="3543" spans="1:23" x14ac:dyDescent="0.25">
      <c r="A3543" s="1" t="s">
        <v>922</v>
      </c>
      <c r="B3543" s="1" t="s">
        <v>394</v>
      </c>
      <c r="C3543" s="1" t="s">
        <v>589</v>
      </c>
      <c r="D3543" s="1" t="s">
        <v>591</v>
      </c>
      <c r="E3543" s="1" t="s">
        <v>369</v>
      </c>
      <c r="F3543" s="62" t="str">
        <f t="shared" si="686"/>
        <v>64534</v>
      </c>
      <c r="G3543" s="255">
        <v>10620038</v>
      </c>
      <c r="H3543" s="1" t="s">
        <v>386</v>
      </c>
      <c r="I3543" s="61">
        <v>18</v>
      </c>
      <c r="J3543" s="61">
        <v>3.2</v>
      </c>
      <c r="K3543" s="61">
        <v>8.1</v>
      </c>
      <c r="L3543" s="69">
        <f t="shared" si="687"/>
        <v>0.57600000000000007</v>
      </c>
      <c r="M3543" s="69">
        <f t="shared" si="688"/>
        <v>1.4579999999999997</v>
      </c>
      <c r="N3543" s="56">
        <f>INDEX(Rate_Chart!$A$1:$AK$127,MATCH(Data!J3543,Rate_Chart!$A$1:$A$127,0),MATCH(Data!K3543,Rate_Chart!$A$1:$AK$1,0))</f>
        <v>35.8631259</v>
      </c>
      <c r="O3543" s="57">
        <f t="shared" si="689"/>
        <v>645.5362662</v>
      </c>
      <c r="P3543" s="58">
        <f t="shared" si="690"/>
        <v>417.01309186046512</v>
      </c>
      <c r="Q3543" s="58">
        <f t="shared" si="691"/>
        <v>278.00872790697673</v>
      </c>
      <c r="R3543" s="66">
        <f t="shared" si="692"/>
        <v>11.296884658500002</v>
      </c>
      <c r="S3543" s="64">
        <f t="shared" si="693"/>
        <v>67.5</v>
      </c>
      <c r="T3543" s="66">
        <f t="shared" si="694"/>
        <v>724.33315085849995</v>
      </c>
      <c r="U3543" s="68">
        <f t="shared" si="695"/>
        <v>40.24073060325</v>
      </c>
      <c r="V3543" s="68">
        <f t="shared" si="696"/>
        <v>467.91547213081401</v>
      </c>
      <c r="W3543" s="68">
        <f t="shared" si="697"/>
        <v>311.94364808720934</v>
      </c>
    </row>
    <row r="3544" spans="1:23" x14ac:dyDescent="0.25">
      <c r="A3544" s="1" t="s">
        <v>922</v>
      </c>
      <c r="B3544" s="1" t="s">
        <v>395</v>
      </c>
      <c r="C3544" s="1" t="s">
        <v>589</v>
      </c>
      <c r="D3544" s="1" t="s">
        <v>591</v>
      </c>
      <c r="E3544" s="1" t="s">
        <v>369</v>
      </c>
      <c r="F3544" s="62" t="str">
        <f t="shared" si="686"/>
        <v>64534</v>
      </c>
      <c r="G3544" s="255">
        <v>10620038</v>
      </c>
      <c r="H3544" s="1" t="s">
        <v>386</v>
      </c>
      <c r="I3544" s="61">
        <v>15</v>
      </c>
      <c r="J3544" s="61">
        <v>4.2</v>
      </c>
      <c r="K3544" s="61">
        <v>8.3000000000000007</v>
      </c>
      <c r="L3544" s="69">
        <f t="shared" si="687"/>
        <v>0.63</v>
      </c>
      <c r="M3544" s="69">
        <f t="shared" si="688"/>
        <v>1.2450000000000001</v>
      </c>
      <c r="N3544" s="56">
        <f>INDEX(Rate_Chart!$A$1:$AK$127,MATCH(Data!J3544,Rate_Chart!$A$1:$A$127,0),MATCH(Data!K3544,Rate_Chart!$A$1:$AK$1,0))</f>
        <v>40.589153700000004</v>
      </c>
      <c r="O3544" s="57">
        <f t="shared" si="689"/>
        <v>608.83730550000007</v>
      </c>
      <c r="P3544" s="58">
        <f t="shared" si="690"/>
        <v>417.01185308219181</v>
      </c>
      <c r="Q3544" s="58">
        <f t="shared" si="691"/>
        <v>278.00790205479456</v>
      </c>
      <c r="R3544" s="66">
        <f t="shared" si="692"/>
        <v>10.654652846250002</v>
      </c>
      <c r="S3544" s="64">
        <f t="shared" si="693"/>
        <v>56.25</v>
      </c>
      <c r="T3544" s="66">
        <f t="shared" si="694"/>
        <v>675.74195834625004</v>
      </c>
      <c r="U3544" s="68">
        <f t="shared" si="695"/>
        <v>45.049463889750001</v>
      </c>
      <c r="V3544" s="68">
        <f t="shared" si="696"/>
        <v>462.83695777140406</v>
      </c>
      <c r="W3544" s="68">
        <f t="shared" si="697"/>
        <v>308.55797184760269</v>
      </c>
    </row>
    <row r="3545" spans="1:23" x14ac:dyDescent="0.25">
      <c r="A3545" s="1" t="s">
        <v>923</v>
      </c>
      <c r="B3545" s="1" t="s">
        <v>394</v>
      </c>
      <c r="C3545" s="1" t="s">
        <v>589</v>
      </c>
      <c r="D3545" s="1" t="s">
        <v>591</v>
      </c>
      <c r="E3545" s="1" t="s">
        <v>369</v>
      </c>
      <c r="F3545" s="62" t="str">
        <f t="shared" si="686"/>
        <v>64534</v>
      </c>
      <c r="G3545" s="255">
        <v>10620038</v>
      </c>
      <c r="H3545" s="1" t="s">
        <v>385</v>
      </c>
      <c r="I3545" s="61">
        <v>18</v>
      </c>
      <c r="J3545" s="61">
        <v>5.6</v>
      </c>
      <c r="K3545" s="61">
        <v>8.4</v>
      </c>
      <c r="L3545" s="69">
        <f t="shared" si="687"/>
        <v>1.008</v>
      </c>
      <c r="M3545" s="69">
        <f t="shared" si="688"/>
        <v>1.5120000000000002</v>
      </c>
      <c r="N3545" s="56">
        <f>INDEX(Rate_Chart!$A$1:$AK$127,MATCH(Data!J3545,Rate_Chart!$A$1:$A$127,0),MATCH(Data!K3545,Rate_Chart!$A$1:$AK$1,0))</f>
        <v>45.357199999999999</v>
      </c>
      <c r="O3545" s="57">
        <f t="shared" si="689"/>
        <v>816.42959999999994</v>
      </c>
      <c r="P3545" s="58">
        <f t="shared" si="690"/>
        <v>404.97500000000002</v>
      </c>
      <c r="Q3545" s="58">
        <f t="shared" si="691"/>
        <v>269.98333333333335</v>
      </c>
      <c r="R3545" s="66">
        <f t="shared" si="692"/>
        <v>14.287518</v>
      </c>
      <c r="S3545" s="64">
        <f t="shared" si="693"/>
        <v>67.5</v>
      </c>
      <c r="T3545" s="66">
        <f t="shared" si="694"/>
        <v>898.21711799999991</v>
      </c>
      <c r="U3545" s="68">
        <f t="shared" si="695"/>
        <v>49.900950999999992</v>
      </c>
      <c r="V3545" s="68">
        <f t="shared" si="696"/>
        <v>445.54420535714286</v>
      </c>
      <c r="W3545" s="68">
        <f t="shared" si="697"/>
        <v>297.02947023809526</v>
      </c>
    </row>
    <row r="3546" spans="1:23" x14ac:dyDescent="0.25">
      <c r="A3546" s="1" t="s">
        <v>923</v>
      </c>
      <c r="B3546" s="1" t="s">
        <v>394</v>
      </c>
      <c r="C3546" s="1" t="s">
        <v>589</v>
      </c>
      <c r="D3546" s="1" t="s">
        <v>591</v>
      </c>
      <c r="E3546" s="1" t="s">
        <v>369</v>
      </c>
      <c r="F3546" s="62" t="str">
        <f t="shared" si="686"/>
        <v>64534</v>
      </c>
      <c r="G3546" s="255">
        <v>10620038</v>
      </c>
      <c r="H3546" s="1" t="s">
        <v>386</v>
      </c>
      <c r="I3546" s="61">
        <v>27</v>
      </c>
      <c r="J3546" s="61">
        <v>3.3</v>
      </c>
      <c r="K3546" s="61">
        <v>8.1</v>
      </c>
      <c r="L3546" s="69">
        <f t="shared" si="687"/>
        <v>0.8909999999999999</v>
      </c>
      <c r="M3546" s="69">
        <f t="shared" si="688"/>
        <v>2.1869999999999998</v>
      </c>
      <c r="N3546" s="56">
        <f>INDEX(Rate_Chart!$A$1:$AK$127,MATCH(Data!J3546,Rate_Chart!$A$1:$A$127,0),MATCH(Data!K3546,Rate_Chart!$A$1:$AK$1,0))</f>
        <v>36.280125900000002</v>
      </c>
      <c r="O3546" s="57">
        <f t="shared" si="689"/>
        <v>979.56339930000001</v>
      </c>
      <c r="P3546" s="58">
        <f t="shared" si="690"/>
        <v>417.0129413793104</v>
      </c>
      <c r="Q3546" s="58">
        <f t="shared" si="691"/>
        <v>278.00862758620696</v>
      </c>
      <c r="R3546" s="66">
        <f t="shared" si="692"/>
        <v>17.142359487750003</v>
      </c>
      <c r="S3546" s="64">
        <f t="shared" si="693"/>
        <v>101.25</v>
      </c>
      <c r="T3546" s="66">
        <f t="shared" si="694"/>
        <v>1097.95575878775</v>
      </c>
      <c r="U3546" s="68">
        <f t="shared" si="695"/>
        <v>40.665028103250002</v>
      </c>
      <c r="V3546" s="68">
        <f t="shared" si="696"/>
        <v>467.4141161293104</v>
      </c>
      <c r="W3546" s="68">
        <f t="shared" si="697"/>
        <v>311.6094107528736</v>
      </c>
    </row>
    <row r="3547" spans="1:23" x14ac:dyDescent="0.25">
      <c r="A3547" s="1" t="s">
        <v>923</v>
      </c>
      <c r="B3547" s="1" t="s">
        <v>395</v>
      </c>
      <c r="C3547" s="1" t="s">
        <v>589</v>
      </c>
      <c r="D3547" s="1" t="s">
        <v>591</v>
      </c>
      <c r="E3547" s="1" t="s">
        <v>369</v>
      </c>
      <c r="F3547" s="62" t="str">
        <f t="shared" si="686"/>
        <v>64534</v>
      </c>
      <c r="G3547" s="255">
        <v>10620038</v>
      </c>
      <c r="H3547" s="1" t="s">
        <v>386</v>
      </c>
      <c r="I3547" s="61">
        <v>16</v>
      </c>
      <c r="J3547" s="61">
        <v>4.5</v>
      </c>
      <c r="K3547" s="61">
        <v>8.1</v>
      </c>
      <c r="L3547" s="69">
        <f t="shared" si="687"/>
        <v>0.72</v>
      </c>
      <c r="M3547" s="69">
        <f t="shared" si="688"/>
        <v>1.296</v>
      </c>
      <c r="N3547" s="56">
        <f>INDEX(Rate_Chart!$A$1:$AK$127,MATCH(Data!J3547,Rate_Chart!$A$1:$A$127,0),MATCH(Data!K3547,Rate_Chart!$A$1:$AK$1,0))</f>
        <v>41.284125900000006</v>
      </c>
      <c r="O3547" s="57">
        <f t="shared" si="689"/>
        <v>660.5460144000001</v>
      </c>
      <c r="P3547" s="58">
        <f t="shared" si="690"/>
        <v>417.01137272727277</v>
      </c>
      <c r="Q3547" s="58">
        <f t="shared" si="691"/>
        <v>278.00758181818185</v>
      </c>
      <c r="R3547" s="66">
        <f t="shared" si="692"/>
        <v>11.559555252000003</v>
      </c>
      <c r="S3547" s="64">
        <f t="shared" si="693"/>
        <v>60</v>
      </c>
      <c r="T3547" s="66">
        <f t="shared" si="694"/>
        <v>732.1055696520001</v>
      </c>
      <c r="U3547" s="68">
        <f t="shared" si="695"/>
        <v>45.756598103250006</v>
      </c>
      <c r="V3547" s="68">
        <f t="shared" si="696"/>
        <v>462.18785962878792</v>
      </c>
      <c r="W3547" s="68">
        <f t="shared" si="697"/>
        <v>308.12523975252526</v>
      </c>
    </row>
    <row r="3548" spans="1:23" x14ac:dyDescent="0.25">
      <c r="A3548" s="1" t="s">
        <v>924</v>
      </c>
      <c r="B3548" s="1" t="s">
        <v>394</v>
      </c>
      <c r="C3548" s="1" t="s">
        <v>589</v>
      </c>
      <c r="D3548" s="1" t="s">
        <v>591</v>
      </c>
      <c r="E3548" s="1" t="s">
        <v>369</v>
      </c>
      <c r="F3548" s="62" t="str">
        <f t="shared" si="686"/>
        <v>64534</v>
      </c>
      <c r="G3548" s="255">
        <v>10620038</v>
      </c>
      <c r="H3548" s="1" t="s">
        <v>385</v>
      </c>
      <c r="I3548" s="61">
        <v>21</v>
      </c>
      <c r="J3548" s="61">
        <v>6.1</v>
      </c>
      <c r="K3548" s="61">
        <v>8.8000000000000007</v>
      </c>
      <c r="L3548" s="69">
        <f t="shared" si="687"/>
        <v>1.2809999999999999</v>
      </c>
      <c r="M3548" s="69">
        <f t="shared" si="688"/>
        <v>1.8480000000000001</v>
      </c>
      <c r="N3548" s="56">
        <f>INDEX(Rate_Chart!$A$1:$AK$127,MATCH(Data!J3548,Rate_Chart!$A$1:$A$127,0),MATCH(Data!K3548,Rate_Chart!$A$1:$AK$1,0))</f>
        <v>50.425650000000005</v>
      </c>
      <c r="O3548" s="57">
        <f t="shared" si="689"/>
        <v>1058.9386500000001</v>
      </c>
      <c r="P3548" s="58">
        <f t="shared" si="690"/>
        <v>421.38426183844012</v>
      </c>
      <c r="Q3548" s="58">
        <f t="shared" si="691"/>
        <v>280.92284122562677</v>
      </c>
      <c r="R3548" s="66">
        <f t="shared" si="692"/>
        <v>18.531426375000002</v>
      </c>
      <c r="S3548" s="64">
        <f t="shared" si="693"/>
        <v>78.75</v>
      </c>
      <c r="T3548" s="66">
        <f t="shared" si="694"/>
        <v>1156.220076375</v>
      </c>
      <c r="U3548" s="68">
        <f t="shared" si="695"/>
        <v>55.058098874999999</v>
      </c>
      <c r="V3548" s="68">
        <f t="shared" si="696"/>
        <v>460.09553377437322</v>
      </c>
      <c r="W3548" s="68">
        <f t="shared" si="697"/>
        <v>306.73035584958217</v>
      </c>
    </row>
    <row r="3549" spans="1:23" x14ac:dyDescent="0.25">
      <c r="A3549" s="1" t="s">
        <v>924</v>
      </c>
      <c r="B3549" s="1" t="s">
        <v>394</v>
      </c>
      <c r="C3549" s="1" t="s">
        <v>589</v>
      </c>
      <c r="D3549" s="1" t="s">
        <v>591</v>
      </c>
      <c r="E3549" s="1" t="s">
        <v>369</v>
      </c>
      <c r="F3549" s="62" t="str">
        <f t="shared" si="686"/>
        <v>64534</v>
      </c>
      <c r="G3549" s="255">
        <v>10620038</v>
      </c>
      <c r="H3549" s="1" t="s">
        <v>386</v>
      </c>
      <c r="I3549" s="61">
        <v>18</v>
      </c>
      <c r="J3549" s="61">
        <v>3</v>
      </c>
      <c r="K3549" s="61">
        <v>8</v>
      </c>
      <c r="L3549" s="69">
        <f t="shared" si="687"/>
        <v>0.54</v>
      </c>
      <c r="M3549" s="69">
        <f t="shared" si="688"/>
        <v>1.44</v>
      </c>
      <c r="N3549" s="56">
        <f>INDEX(Rate_Chart!$A$1:$AK$127,MATCH(Data!J3549,Rate_Chart!$A$1:$A$127,0),MATCH(Data!K3549,Rate_Chart!$A$1:$AK$1,0))</f>
        <v>34.751112000000006</v>
      </c>
      <c r="O3549" s="57">
        <f t="shared" si="689"/>
        <v>625.52001600000017</v>
      </c>
      <c r="P3549" s="58">
        <f t="shared" si="690"/>
        <v>417.01334400000002</v>
      </c>
      <c r="Q3549" s="58">
        <f t="shared" si="691"/>
        <v>278.00889599999999</v>
      </c>
      <c r="R3549" s="66">
        <f t="shared" si="692"/>
        <v>10.946600280000004</v>
      </c>
      <c r="S3549" s="64">
        <f t="shared" si="693"/>
        <v>67.5</v>
      </c>
      <c r="T3549" s="66">
        <f t="shared" si="694"/>
        <v>703.96661628000015</v>
      </c>
      <c r="U3549" s="68">
        <f t="shared" si="695"/>
        <v>39.109256460000012</v>
      </c>
      <c r="V3549" s="68">
        <f t="shared" si="696"/>
        <v>469.31107752000008</v>
      </c>
      <c r="W3549" s="68">
        <f t="shared" si="697"/>
        <v>312.87405168000004</v>
      </c>
    </row>
    <row r="3550" spans="1:23" x14ac:dyDescent="0.25">
      <c r="A3550" s="1" t="s">
        <v>924</v>
      </c>
      <c r="B3550" s="1" t="s">
        <v>395</v>
      </c>
      <c r="C3550" s="1" t="s">
        <v>589</v>
      </c>
      <c r="D3550" s="1" t="s">
        <v>591</v>
      </c>
      <c r="E3550" s="1" t="s">
        <v>369</v>
      </c>
      <c r="F3550" s="62" t="str">
        <f t="shared" si="686"/>
        <v>64534</v>
      </c>
      <c r="G3550" s="255">
        <v>10620038</v>
      </c>
      <c r="H3550" s="1" t="s">
        <v>386</v>
      </c>
      <c r="I3550" s="61">
        <v>17</v>
      </c>
      <c r="J3550" s="61">
        <v>4.5999999999999996</v>
      </c>
      <c r="K3550" s="61">
        <v>8.1999999999999993</v>
      </c>
      <c r="L3550" s="69">
        <f t="shared" si="687"/>
        <v>0.78199999999999992</v>
      </c>
      <c r="M3550" s="69">
        <f t="shared" si="688"/>
        <v>1.3939999999999997</v>
      </c>
      <c r="N3550" s="56">
        <f>INDEX(Rate_Chart!$A$1:$AK$127,MATCH(Data!J3550,Rate_Chart!$A$1:$A$127,0),MATCH(Data!K3550,Rate_Chart!$A$1:$AK$1,0))</f>
        <v>41.979139799999999</v>
      </c>
      <c r="O3550" s="57">
        <f t="shared" si="689"/>
        <v>713.64537659999996</v>
      </c>
      <c r="P3550" s="58">
        <f t="shared" si="690"/>
        <v>417.01132251655633</v>
      </c>
      <c r="Q3550" s="58">
        <f t="shared" si="691"/>
        <v>278.00754834437089</v>
      </c>
      <c r="R3550" s="66">
        <f t="shared" si="692"/>
        <v>12.488794090500001</v>
      </c>
      <c r="S3550" s="64">
        <f t="shared" si="693"/>
        <v>63.75</v>
      </c>
      <c r="T3550" s="66">
        <f t="shared" si="694"/>
        <v>789.88417069050001</v>
      </c>
      <c r="U3550" s="68">
        <f t="shared" si="695"/>
        <v>46.4637747465</v>
      </c>
      <c r="V3550" s="68">
        <f t="shared" si="696"/>
        <v>461.56067628973517</v>
      </c>
      <c r="W3550" s="68">
        <f t="shared" si="697"/>
        <v>307.70711752649009</v>
      </c>
    </row>
    <row r="3551" spans="1:23" x14ac:dyDescent="0.25">
      <c r="A3551" s="1" t="s">
        <v>921</v>
      </c>
      <c r="B3551" s="1" t="s">
        <v>394</v>
      </c>
      <c r="C3551" s="1" t="s">
        <v>589</v>
      </c>
      <c r="D3551" s="1" t="s">
        <v>593</v>
      </c>
      <c r="E3551" s="1" t="s">
        <v>370</v>
      </c>
      <c r="F3551" s="62" t="str">
        <f t="shared" si="686"/>
        <v>64537</v>
      </c>
      <c r="G3551" s="255">
        <v>10620015</v>
      </c>
      <c r="H3551" s="1" t="s">
        <v>385</v>
      </c>
      <c r="I3551" s="61">
        <v>31</v>
      </c>
      <c r="J3551" s="61">
        <v>7.2</v>
      </c>
      <c r="K3551" s="61">
        <v>8.8000000000000007</v>
      </c>
      <c r="L3551" s="69">
        <f t="shared" si="687"/>
        <v>2.2320000000000002</v>
      </c>
      <c r="M3551" s="69">
        <f t="shared" si="688"/>
        <v>2.7280000000000002</v>
      </c>
      <c r="N3551" s="56">
        <f>INDEX(Rate_Chart!$A$1:$AK$127,MATCH(Data!J3551,Rate_Chart!$A$1:$A$127,0),MATCH(Data!K3551,Rate_Chart!$A$1:$AK$1,0))</f>
        <v>59.518800000000006</v>
      </c>
      <c r="O3551" s="57">
        <f t="shared" si="689"/>
        <v>1845.0828000000001</v>
      </c>
      <c r="P3551" s="58">
        <f t="shared" si="690"/>
        <v>455.50102040816324</v>
      </c>
      <c r="Q3551" s="58">
        <f t="shared" si="691"/>
        <v>303.66734693877549</v>
      </c>
      <c r="R3551" s="66">
        <f t="shared" si="692"/>
        <v>32.288949000000002</v>
      </c>
      <c r="S3551" s="64">
        <f t="shared" si="693"/>
        <v>116.25</v>
      </c>
      <c r="T3551" s="66">
        <f t="shared" si="694"/>
        <v>1993.6217490000001</v>
      </c>
      <c r="U3551" s="68">
        <f t="shared" si="695"/>
        <v>64.310378999999998</v>
      </c>
      <c r="V3551" s="68">
        <f t="shared" si="696"/>
        <v>492.17126785714277</v>
      </c>
      <c r="W3551" s="68">
        <f t="shared" si="697"/>
        <v>328.11417857142851</v>
      </c>
    </row>
    <row r="3552" spans="1:23" x14ac:dyDescent="0.25">
      <c r="A3552" s="1" t="s">
        <v>921</v>
      </c>
      <c r="B3552" s="1" t="s">
        <v>394</v>
      </c>
      <c r="C3552" s="1" t="s">
        <v>589</v>
      </c>
      <c r="D3552" s="1" t="s">
        <v>593</v>
      </c>
      <c r="E3552" s="1" t="s">
        <v>370</v>
      </c>
      <c r="F3552" s="62" t="str">
        <f t="shared" si="686"/>
        <v>64537</v>
      </c>
      <c r="G3552" s="255">
        <v>10620015</v>
      </c>
      <c r="H3552" s="1" t="s">
        <v>386</v>
      </c>
      <c r="I3552" s="61">
        <v>34</v>
      </c>
      <c r="J3552" s="61">
        <v>3.3</v>
      </c>
      <c r="K3552" s="61">
        <v>8</v>
      </c>
      <c r="L3552" s="69">
        <f t="shared" si="687"/>
        <v>1.1219999999999999</v>
      </c>
      <c r="M3552" s="69">
        <f t="shared" si="688"/>
        <v>2.72</v>
      </c>
      <c r="N3552" s="56">
        <f>INDEX(Rate_Chart!$A$1:$AK$127,MATCH(Data!J3552,Rate_Chart!$A$1:$A$127,0),MATCH(Data!K3552,Rate_Chart!$A$1:$AK$1,0))</f>
        <v>36.002112000000004</v>
      </c>
      <c r="O3552" s="57">
        <f t="shared" si="689"/>
        <v>1224.0718080000001</v>
      </c>
      <c r="P3552" s="58">
        <f t="shared" si="690"/>
        <v>417.01288030888031</v>
      </c>
      <c r="Q3552" s="58">
        <f t="shared" si="691"/>
        <v>278.00858687258687</v>
      </c>
      <c r="R3552" s="66">
        <f t="shared" si="692"/>
        <v>21.421256640000003</v>
      </c>
      <c r="S3552" s="64">
        <f t="shared" si="693"/>
        <v>127.5</v>
      </c>
      <c r="T3552" s="66">
        <f t="shared" si="694"/>
        <v>1372.9930646400001</v>
      </c>
      <c r="U3552" s="68">
        <f t="shared" si="695"/>
        <v>40.382148960000002</v>
      </c>
      <c r="V3552" s="68">
        <f t="shared" si="696"/>
        <v>467.74689915057911</v>
      </c>
      <c r="W3552" s="68">
        <f t="shared" si="697"/>
        <v>311.83126610038607</v>
      </c>
    </row>
    <row r="3553" spans="1:23" x14ac:dyDescent="0.25">
      <c r="A3553" s="1" t="s">
        <v>921</v>
      </c>
      <c r="B3553" s="1" t="s">
        <v>395</v>
      </c>
      <c r="C3553" s="1" t="s">
        <v>589</v>
      </c>
      <c r="D3553" s="1" t="s">
        <v>593</v>
      </c>
      <c r="E3553" s="1" t="s">
        <v>370</v>
      </c>
      <c r="F3553" s="62" t="str">
        <f t="shared" si="686"/>
        <v>64537</v>
      </c>
      <c r="G3553" s="255">
        <v>10620015</v>
      </c>
      <c r="H3553" s="1" t="s">
        <v>386</v>
      </c>
      <c r="I3553" s="61">
        <v>22</v>
      </c>
      <c r="J3553" s="61">
        <v>4.7</v>
      </c>
      <c r="K3553" s="61">
        <v>8.1</v>
      </c>
      <c r="L3553" s="69">
        <f t="shared" si="687"/>
        <v>1.034</v>
      </c>
      <c r="M3553" s="69">
        <f t="shared" si="688"/>
        <v>1.7819999999999998</v>
      </c>
      <c r="N3553" s="56">
        <f>INDEX(Rate_Chart!$A$1:$AK$127,MATCH(Data!J3553,Rate_Chart!$A$1:$A$127,0),MATCH(Data!K3553,Rate_Chart!$A$1:$AK$1,0))</f>
        <v>42.118125900000003</v>
      </c>
      <c r="O3553" s="57">
        <f t="shared" si="689"/>
        <v>926.59876980000001</v>
      </c>
      <c r="P3553" s="58">
        <f t="shared" si="690"/>
        <v>417.01114752475246</v>
      </c>
      <c r="Q3553" s="58">
        <f t="shared" si="691"/>
        <v>278.00743168316831</v>
      </c>
      <c r="R3553" s="66">
        <f t="shared" si="692"/>
        <v>16.215478471500003</v>
      </c>
      <c r="S3553" s="64">
        <f t="shared" si="693"/>
        <v>82.5</v>
      </c>
      <c r="T3553" s="66">
        <f t="shared" si="694"/>
        <v>1025.3142482715</v>
      </c>
      <c r="U3553" s="68">
        <f t="shared" si="695"/>
        <v>46.605193103250002</v>
      </c>
      <c r="V3553" s="68">
        <f t="shared" si="696"/>
        <v>461.43755547772275</v>
      </c>
      <c r="W3553" s="68">
        <f t="shared" si="697"/>
        <v>307.62503698514848</v>
      </c>
    </row>
    <row r="3554" spans="1:23" x14ac:dyDescent="0.25">
      <c r="A3554" s="1" t="s">
        <v>902</v>
      </c>
      <c r="B3554" s="1" t="s">
        <v>394</v>
      </c>
      <c r="C3554" s="1" t="s">
        <v>589</v>
      </c>
      <c r="D3554" s="1" t="s">
        <v>593</v>
      </c>
      <c r="E3554" s="1" t="s">
        <v>370</v>
      </c>
      <c r="F3554" s="62" t="str">
        <f t="shared" si="686"/>
        <v>64537</v>
      </c>
      <c r="G3554" s="255">
        <v>10620015</v>
      </c>
      <c r="H3554" s="1" t="s">
        <v>385</v>
      </c>
      <c r="I3554" s="61">
        <v>23</v>
      </c>
      <c r="J3554" s="61">
        <v>6.7</v>
      </c>
      <c r="K3554" s="61">
        <v>8.8000000000000007</v>
      </c>
      <c r="L3554" s="69">
        <f t="shared" si="687"/>
        <v>1.5409999999999999</v>
      </c>
      <c r="M3554" s="69">
        <f t="shared" si="688"/>
        <v>2.024</v>
      </c>
      <c r="N3554" s="56">
        <f>INDEX(Rate_Chart!$A$1:$AK$127,MATCH(Data!J3554,Rate_Chart!$A$1:$A$127,0),MATCH(Data!K3554,Rate_Chart!$A$1:$AK$1,0))</f>
        <v>55.385550000000002</v>
      </c>
      <c r="O3554" s="57">
        <f t="shared" si="689"/>
        <v>1273.8676500000001</v>
      </c>
      <c r="P3554" s="58">
        <f t="shared" si="690"/>
        <v>440.73381962864721</v>
      </c>
      <c r="Q3554" s="58">
        <f t="shared" si="691"/>
        <v>293.82254641909816</v>
      </c>
      <c r="R3554" s="66">
        <f t="shared" si="692"/>
        <v>22.292683875000005</v>
      </c>
      <c r="S3554" s="64">
        <f t="shared" si="693"/>
        <v>86.25</v>
      </c>
      <c r="T3554" s="66">
        <f t="shared" si="694"/>
        <v>1382.4103338750001</v>
      </c>
      <c r="U3554" s="68">
        <f t="shared" si="695"/>
        <v>60.104797125000005</v>
      </c>
      <c r="V3554" s="68">
        <f t="shared" si="696"/>
        <v>478.28751027851456</v>
      </c>
      <c r="W3554" s="68">
        <f t="shared" si="697"/>
        <v>318.85834018567635</v>
      </c>
    </row>
    <row r="3555" spans="1:23" x14ac:dyDescent="0.25">
      <c r="A3555" s="1" t="s">
        <v>902</v>
      </c>
      <c r="B3555" s="1" t="s">
        <v>394</v>
      </c>
      <c r="C3555" s="1" t="s">
        <v>589</v>
      </c>
      <c r="D3555" s="1" t="s">
        <v>593</v>
      </c>
      <c r="E3555" s="1" t="s">
        <v>370</v>
      </c>
      <c r="F3555" s="62" t="str">
        <f t="shared" si="686"/>
        <v>64537</v>
      </c>
      <c r="G3555" s="255">
        <v>10620015</v>
      </c>
      <c r="H3555" s="1" t="s">
        <v>386</v>
      </c>
      <c r="I3555" s="61">
        <v>40</v>
      </c>
      <c r="J3555" s="61">
        <v>3.1</v>
      </c>
      <c r="K3555" s="61">
        <v>8.1</v>
      </c>
      <c r="L3555" s="69">
        <f t="shared" si="687"/>
        <v>1.24</v>
      </c>
      <c r="M3555" s="69">
        <f t="shared" si="688"/>
        <v>3.24</v>
      </c>
      <c r="N3555" s="56">
        <f>INDEX(Rate_Chart!$A$1:$AK$127,MATCH(Data!J3555,Rate_Chart!$A$1:$A$127,0),MATCH(Data!K3555,Rate_Chart!$A$1:$AK$1,0))</f>
        <v>35.446125899999998</v>
      </c>
      <c r="O3555" s="57">
        <f t="shared" si="689"/>
        <v>1417.8450359999999</v>
      </c>
      <c r="P3555" s="58">
        <f t="shared" si="690"/>
        <v>417.01324588235298</v>
      </c>
      <c r="Q3555" s="58">
        <f t="shared" si="691"/>
        <v>278.0088305882353</v>
      </c>
      <c r="R3555" s="66">
        <f t="shared" si="692"/>
        <v>24.812288130000002</v>
      </c>
      <c r="S3555" s="64">
        <f t="shared" si="693"/>
        <v>150</v>
      </c>
      <c r="T3555" s="66">
        <f t="shared" si="694"/>
        <v>1592.65732413</v>
      </c>
      <c r="U3555" s="68">
        <f t="shared" si="695"/>
        <v>39.816433103249999</v>
      </c>
      <c r="V3555" s="68">
        <f t="shared" si="696"/>
        <v>468.42862474411766</v>
      </c>
      <c r="W3555" s="68">
        <f t="shared" si="697"/>
        <v>312.28574982941177</v>
      </c>
    </row>
    <row r="3556" spans="1:23" x14ac:dyDescent="0.25">
      <c r="A3556" s="1" t="s">
        <v>902</v>
      </c>
      <c r="B3556" s="1" t="s">
        <v>395</v>
      </c>
      <c r="C3556" s="1" t="s">
        <v>589</v>
      </c>
      <c r="D3556" s="1" t="s">
        <v>593</v>
      </c>
      <c r="E3556" s="1" t="s">
        <v>370</v>
      </c>
      <c r="F3556" s="62" t="str">
        <f t="shared" si="686"/>
        <v>64537</v>
      </c>
      <c r="G3556" s="255">
        <v>10620015</v>
      </c>
      <c r="H3556" s="1" t="s">
        <v>386</v>
      </c>
      <c r="I3556" s="61">
        <v>24</v>
      </c>
      <c r="J3556" s="61">
        <v>3.7</v>
      </c>
      <c r="K3556" s="61">
        <v>8.1</v>
      </c>
      <c r="L3556" s="69">
        <f t="shared" si="687"/>
        <v>0.88800000000000012</v>
      </c>
      <c r="M3556" s="69">
        <f t="shared" si="688"/>
        <v>1.9439999999999997</v>
      </c>
      <c r="N3556" s="56">
        <f>INDEX(Rate_Chart!$A$1:$AK$127,MATCH(Data!J3556,Rate_Chart!$A$1:$A$127,0),MATCH(Data!K3556,Rate_Chart!$A$1:$AK$1,0))</f>
        <v>37.948125900000008</v>
      </c>
      <c r="O3556" s="57">
        <f t="shared" si="689"/>
        <v>910.75502160000019</v>
      </c>
      <c r="P3556" s="58">
        <f t="shared" si="690"/>
        <v>417.01237252747262</v>
      </c>
      <c r="Q3556" s="58">
        <f t="shared" si="691"/>
        <v>278.00824835164843</v>
      </c>
      <c r="R3556" s="66">
        <f t="shared" si="692"/>
        <v>15.938212878000005</v>
      </c>
      <c r="S3556" s="64">
        <f t="shared" si="693"/>
        <v>90</v>
      </c>
      <c r="T3556" s="66">
        <f t="shared" si="694"/>
        <v>1016.6932344780002</v>
      </c>
      <c r="U3556" s="68">
        <f t="shared" si="695"/>
        <v>42.362218103250008</v>
      </c>
      <c r="V3556" s="68">
        <f t="shared" si="696"/>
        <v>465.51888025549459</v>
      </c>
      <c r="W3556" s="68">
        <f t="shared" si="697"/>
        <v>310.34592017032975</v>
      </c>
    </row>
    <row r="3557" spans="1:23" x14ac:dyDescent="0.25">
      <c r="A3557" s="1" t="s">
        <v>903</v>
      </c>
      <c r="B3557" s="1" t="s">
        <v>394</v>
      </c>
      <c r="C3557" s="1" t="s">
        <v>589</v>
      </c>
      <c r="D3557" s="1" t="s">
        <v>593</v>
      </c>
      <c r="E3557" s="1" t="s">
        <v>370</v>
      </c>
      <c r="F3557" s="62" t="str">
        <f t="shared" si="686"/>
        <v>64537</v>
      </c>
      <c r="G3557" s="255">
        <v>10620015</v>
      </c>
      <c r="H3557" s="1" t="s">
        <v>385</v>
      </c>
      <c r="I3557" s="61">
        <v>31</v>
      </c>
      <c r="J3557" s="61">
        <v>7.3</v>
      </c>
      <c r="K3557" s="61">
        <v>8.8000000000000007</v>
      </c>
      <c r="L3557" s="69">
        <f t="shared" si="687"/>
        <v>2.2629999999999999</v>
      </c>
      <c r="M3557" s="69">
        <f t="shared" si="688"/>
        <v>2.7280000000000002</v>
      </c>
      <c r="N3557" s="56">
        <f>INDEX(Rate_Chart!$A$1:$AK$127,MATCH(Data!J3557,Rate_Chart!$A$1:$A$127,0),MATCH(Data!K3557,Rate_Chart!$A$1:$AK$1,0))</f>
        <v>60.34545</v>
      </c>
      <c r="O3557" s="57">
        <f t="shared" si="689"/>
        <v>1870.70895</v>
      </c>
      <c r="P3557" s="58">
        <f t="shared" si="690"/>
        <v>458.31987341772157</v>
      </c>
      <c r="Q3557" s="58">
        <f t="shared" si="691"/>
        <v>305.54658227848103</v>
      </c>
      <c r="R3557" s="66">
        <f t="shared" si="692"/>
        <v>32.737406625000006</v>
      </c>
      <c r="S3557" s="64">
        <f t="shared" si="693"/>
        <v>116.25</v>
      </c>
      <c r="T3557" s="66">
        <f t="shared" si="694"/>
        <v>2019.6963566249999</v>
      </c>
      <c r="U3557" s="68">
        <f t="shared" si="695"/>
        <v>65.151495374999996</v>
      </c>
      <c r="V3557" s="68">
        <f t="shared" si="696"/>
        <v>494.82148386075949</v>
      </c>
      <c r="W3557" s="68">
        <f t="shared" si="697"/>
        <v>329.88098924050632</v>
      </c>
    </row>
    <row r="3558" spans="1:23" x14ac:dyDescent="0.25">
      <c r="A3558" s="1" t="s">
        <v>903</v>
      </c>
      <c r="B3558" s="1" t="s">
        <v>394</v>
      </c>
      <c r="C3558" s="1" t="s">
        <v>589</v>
      </c>
      <c r="D3558" s="1" t="s">
        <v>593</v>
      </c>
      <c r="E3558" s="1" t="s">
        <v>370</v>
      </c>
      <c r="F3558" s="62" t="str">
        <f t="shared" si="686"/>
        <v>64537</v>
      </c>
      <c r="G3558" s="255">
        <v>10620015</v>
      </c>
      <c r="H3558" s="1" t="s">
        <v>386</v>
      </c>
      <c r="I3558" s="61">
        <v>37</v>
      </c>
      <c r="J3558" s="61">
        <v>3.4</v>
      </c>
      <c r="K3558" s="61">
        <v>8.1</v>
      </c>
      <c r="L3558" s="69">
        <f t="shared" si="687"/>
        <v>1.258</v>
      </c>
      <c r="M3558" s="69">
        <f t="shared" si="688"/>
        <v>2.9969999999999999</v>
      </c>
      <c r="N3558" s="56">
        <f>INDEX(Rate_Chart!$A$1:$AK$127,MATCH(Data!J3558,Rate_Chart!$A$1:$A$127,0),MATCH(Data!K3558,Rate_Chart!$A$1:$AK$1,0))</f>
        <v>36.697125900000003</v>
      </c>
      <c r="O3558" s="57">
        <f t="shared" si="689"/>
        <v>1357.7936583000001</v>
      </c>
      <c r="P3558" s="58">
        <f t="shared" si="690"/>
        <v>417.01279431818188</v>
      </c>
      <c r="Q3558" s="58">
        <f t="shared" si="691"/>
        <v>278.00852954545456</v>
      </c>
      <c r="R3558" s="66">
        <f t="shared" si="692"/>
        <v>23.761389020250004</v>
      </c>
      <c r="S3558" s="64">
        <f t="shared" si="693"/>
        <v>138.75</v>
      </c>
      <c r="T3558" s="66">
        <f t="shared" si="694"/>
        <v>1520.30504732025</v>
      </c>
      <c r="U3558" s="68">
        <f t="shared" si="695"/>
        <v>41.089325603249996</v>
      </c>
      <c r="V3558" s="68">
        <f t="shared" si="696"/>
        <v>466.92415458238634</v>
      </c>
      <c r="W3558" s="68">
        <f t="shared" si="697"/>
        <v>311.28276972159091</v>
      </c>
    </row>
    <row r="3559" spans="1:23" x14ac:dyDescent="0.25">
      <c r="A3559" s="1" t="s">
        <v>903</v>
      </c>
      <c r="B3559" s="1" t="s">
        <v>395</v>
      </c>
      <c r="C3559" s="1" t="s">
        <v>589</v>
      </c>
      <c r="D3559" s="1" t="s">
        <v>593</v>
      </c>
      <c r="E3559" s="1" t="s">
        <v>370</v>
      </c>
      <c r="F3559" s="62" t="str">
        <f t="shared" si="686"/>
        <v>64537</v>
      </c>
      <c r="G3559" s="255">
        <v>10620015</v>
      </c>
      <c r="H3559" s="1" t="s">
        <v>386</v>
      </c>
      <c r="I3559" s="61">
        <v>24</v>
      </c>
      <c r="J3559" s="61">
        <v>4.4000000000000004</v>
      </c>
      <c r="K3559" s="61">
        <v>8.1</v>
      </c>
      <c r="L3559" s="69">
        <f t="shared" si="687"/>
        <v>1.056</v>
      </c>
      <c r="M3559" s="69">
        <f t="shared" si="688"/>
        <v>1.9439999999999997</v>
      </c>
      <c r="N3559" s="56">
        <f>INDEX(Rate_Chart!$A$1:$AK$127,MATCH(Data!J3559,Rate_Chart!$A$1:$A$127,0),MATCH(Data!K3559,Rate_Chart!$A$1:$AK$1,0))</f>
        <v>40.867125900000005</v>
      </c>
      <c r="O3559" s="57">
        <f t="shared" si="689"/>
        <v>980.81102160000012</v>
      </c>
      <c r="P3559" s="58">
        <f t="shared" si="690"/>
        <v>417.01148877551026</v>
      </c>
      <c r="Q3559" s="58">
        <f t="shared" si="691"/>
        <v>278.00765918367352</v>
      </c>
      <c r="R3559" s="66">
        <f t="shared" si="692"/>
        <v>17.164192878000005</v>
      </c>
      <c r="S3559" s="64">
        <f t="shared" si="693"/>
        <v>90</v>
      </c>
      <c r="T3559" s="66">
        <f t="shared" si="694"/>
        <v>1087.9752144780002</v>
      </c>
      <c r="U3559" s="68">
        <f t="shared" si="695"/>
        <v>45.332300603250012</v>
      </c>
      <c r="V3559" s="68">
        <f t="shared" si="696"/>
        <v>462.57449595153071</v>
      </c>
      <c r="W3559" s="68">
        <f t="shared" si="697"/>
        <v>308.38299730102045</v>
      </c>
    </row>
    <row r="3560" spans="1:23" x14ac:dyDescent="0.25">
      <c r="A3560" s="1" t="s">
        <v>904</v>
      </c>
      <c r="B3560" s="1" t="s">
        <v>394</v>
      </c>
      <c r="C3560" s="1" t="s">
        <v>589</v>
      </c>
      <c r="D3560" s="1" t="s">
        <v>593</v>
      </c>
      <c r="E3560" s="1" t="s">
        <v>370</v>
      </c>
      <c r="F3560" s="62" t="str">
        <f t="shared" si="686"/>
        <v>64537</v>
      </c>
      <c r="G3560" s="255">
        <v>10620015</v>
      </c>
      <c r="H3560" s="1" t="s">
        <v>385</v>
      </c>
      <c r="I3560" s="61">
        <v>24</v>
      </c>
      <c r="J3560" s="61">
        <v>6.8</v>
      </c>
      <c r="K3560" s="61">
        <v>8.8000000000000007</v>
      </c>
      <c r="L3560" s="69">
        <f t="shared" si="687"/>
        <v>1.6319999999999999</v>
      </c>
      <c r="M3560" s="69">
        <f t="shared" si="688"/>
        <v>2.1120000000000001</v>
      </c>
      <c r="N3560" s="56">
        <f>INDEX(Rate_Chart!$A$1:$AK$127,MATCH(Data!J3560,Rate_Chart!$A$1:$A$127,0),MATCH(Data!K3560,Rate_Chart!$A$1:$AK$1,0))</f>
        <v>56.212200000000003</v>
      </c>
      <c r="O3560" s="57">
        <f t="shared" si="689"/>
        <v>1349.0928000000001</v>
      </c>
      <c r="P3560" s="58">
        <f t="shared" si="690"/>
        <v>443.78052631578947</v>
      </c>
      <c r="Q3560" s="58">
        <f t="shared" si="691"/>
        <v>295.8536842105263</v>
      </c>
      <c r="R3560" s="66">
        <f t="shared" si="692"/>
        <v>23.609124000000005</v>
      </c>
      <c r="S3560" s="64">
        <f t="shared" si="693"/>
        <v>90</v>
      </c>
      <c r="T3560" s="66">
        <f t="shared" si="694"/>
        <v>1462.7019240000002</v>
      </c>
      <c r="U3560" s="68">
        <f t="shared" si="695"/>
        <v>60.94591350000001</v>
      </c>
      <c r="V3560" s="68">
        <f t="shared" si="696"/>
        <v>481.15194868421059</v>
      </c>
      <c r="W3560" s="68">
        <f t="shared" si="697"/>
        <v>320.76796578947375</v>
      </c>
    </row>
    <row r="3561" spans="1:23" x14ac:dyDescent="0.25">
      <c r="A3561" s="1" t="s">
        <v>904</v>
      </c>
      <c r="B3561" s="1" t="s">
        <v>394</v>
      </c>
      <c r="C3561" s="1" t="s">
        <v>589</v>
      </c>
      <c r="D3561" s="1" t="s">
        <v>593</v>
      </c>
      <c r="E3561" s="1" t="s">
        <v>370</v>
      </c>
      <c r="F3561" s="62" t="str">
        <f t="shared" si="686"/>
        <v>64537</v>
      </c>
      <c r="G3561" s="255">
        <v>10620015</v>
      </c>
      <c r="H3561" s="1" t="s">
        <v>386</v>
      </c>
      <c r="I3561" s="61">
        <v>38</v>
      </c>
      <c r="J3561" s="61">
        <v>3.2</v>
      </c>
      <c r="K3561" s="61">
        <v>8.1</v>
      </c>
      <c r="L3561" s="69">
        <f t="shared" si="687"/>
        <v>1.2160000000000002</v>
      </c>
      <c r="M3561" s="69">
        <f t="shared" si="688"/>
        <v>3.0780000000000003</v>
      </c>
      <c r="N3561" s="56">
        <f>INDEX(Rate_Chart!$A$1:$AK$127,MATCH(Data!J3561,Rate_Chart!$A$1:$A$127,0),MATCH(Data!K3561,Rate_Chart!$A$1:$AK$1,0))</f>
        <v>35.8631259</v>
      </c>
      <c r="O3561" s="57">
        <f t="shared" si="689"/>
        <v>1362.7987842</v>
      </c>
      <c r="P3561" s="58">
        <f t="shared" si="690"/>
        <v>417.01309186046512</v>
      </c>
      <c r="Q3561" s="58">
        <f t="shared" si="691"/>
        <v>278.00872790697673</v>
      </c>
      <c r="R3561" s="66">
        <f t="shared" si="692"/>
        <v>23.848978723500004</v>
      </c>
      <c r="S3561" s="64">
        <f t="shared" si="693"/>
        <v>142.5</v>
      </c>
      <c r="T3561" s="66">
        <f t="shared" si="694"/>
        <v>1529.1477629235001</v>
      </c>
      <c r="U3561" s="68">
        <f t="shared" si="695"/>
        <v>40.24073060325</v>
      </c>
      <c r="V3561" s="68">
        <f t="shared" si="696"/>
        <v>467.91547213081401</v>
      </c>
      <c r="W3561" s="68">
        <f t="shared" si="697"/>
        <v>311.94364808720934</v>
      </c>
    </row>
    <row r="3562" spans="1:23" x14ac:dyDescent="0.25">
      <c r="A3562" s="1" t="s">
        <v>904</v>
      </c>
      <c r="B3562" s="1" t="s">
        <v>395</v>
      </c>
      <c r="C3562" s="1" t="s">
        <v>589</v>
      </c>
      <c r="D3562" s="1" t="s">
        <v>593</v>
      </c>
      <c r="E3562" s="1" t="s">
        <v>370</v>
      </c>
      <c r="F3562" s="62" t="str">
        <f t="shared" si="686"/>
        <v>64537</v>
      </c>
      <c r="G3562" s="255">
        <v>10620015</v>
      </c>
      <c r="H3562" s="1" t="s">
        <v>386</v>
      </c>
      <c r="I3562" s="61">
        <v>22</v>
      </c>
      <c r="J3562" s="61">
        <v>5</v>
      </c>
      <c r="K3562" s="61">
        <v>8.5</v>
      </c>
      <c r="L3562" s="69">
        <f t="shared" si="687"/>
        <v>1.1000000000000001</v>
      </c>
      <c r="M3562" s="69">
        <f t="shared" si="688"/>
        <v>1.87</v>
      </c>
      <c r="N3562" s="56">
        <f>INDEX(Rate_Chart!$A$1:$AK$127,MATCH(Data!J3562,Rate_Chart!$A$1:$A$127,0),MATCH(Data!K3562,Rate_Chart!$A$1:$AK$1,0))</f>
        <v>44.481181500000005</v>
      </c>
      <c r="O3562" s="57">
        <f t="shared" si="689"/>
        <v>978.58599300000014</v>
      </c>
      <c r="P3562" s="58">
        <f t="shared" si="690"/>
        <v>417.01107656250002</v>
      </c>
      <c r="Q3562" s="58">
        <f t="shared" si="691"/>
        <v>278.00738437500002</v>
      </c>
      <c r="R3562" s="66">
        <f t="shared" si="692"/>
        <v>17.125254877500005</v>
      </c>
      <c r="S3562" s="64">
        <f t="shared" si="693"/>
        <v>82.5</v>
      </c>
      <c r="T3562" s="66">
        <f t="shared" si="694"/>
        <v>1078.2112478775002</v>
      </c>
      <c r="U3562" s="68">
        <f t="shared" si="695"/>
        <v>49.009602176250013</v>
      </c>
      <c r="V3562" s="68">
        <f t="shared" si="696"/>
        <v>459.46502040234384</v>
      </c>
      <c r="W3562" s="68">
        <f t="shared" si="697"/>
        <v>306.31001360156256</v>
      </c>
    </row>
    <row r="3563" spans="1:23" x14ac:dyDescent="0.25">
      <c r="A3563" s="1" t="s">
        <v>905</v>
      </c>
      <c r="B3563" s="1" t="s">
        <v>394</v>
      </c>
      <c r="C3563" s="1" t="s">
        <v>589</v>
      </c>
      <c r="D3563" s="1" t="s">
        <v>593</v>
      </c>
      <c r="E3563" s="1" t="s">
        <v>370</v>
      </c>
      <c r="F3563" s="62" t="str">
        <f t="shared" si="686"/>
        <v>64537</v>
      </c>
      <c r="G3563" s="255">
        <v>10620015</v>
      </c>
      <c r="H3563" s="1" t="s">
        <v>385</v>
      </c>
      <c r="I3563" s="61">
        <v>20</v>
      </c>
      <c r="J3563" s="61">
        <v>7.3</v>
      </c>
      <c r="K3563" s="61">
        <v>8.8000000000000007</v>
      </c>
      <c r="L3563" s="69">
        <f t="shared" si="687"/>
        <v>1.46</v>
      </c>
      <c r="M3563" s="69">
        <f t="shared" si="688"/>
        <v>1.76</v>
      </c>
      <c r="N3563" s="56">
        <f>INDEX(Rate_Chart!$A$1:$AK$127,MATCH(Data!J3563,Rate_Chart!$A$1:$A$127,0),MATCH(Data!K3563,Rate_Chart!$A$1:$AK$1,0))</f>
        <v>60.34545</v>
      </c>
      <c r="O3563" s="57">
        <f t="shared" si="689"/>
        <v>1206.9090000000001</v>
      </c>
      <c r="P3563" s="58">
        <f t="shared" si="690"/>
        <v>458.31987341772157</v>
      </c>
      <c r="Q3563" s="58">
        <f t="shared" si="691"/>
        <v>305.54658227848103</v>
      </c>
      <c r="R3563" s="66">
        <f t="shared" si="692"/>
        <v>21.120907500000005</v>
      </c>
      <c r="S3563" s="64">
        <f t="shared" si="693"/>
        <v>75</v>
      </c>
      <c r="T3563" s="66">
        <f t="shared" si="694"/>
        <v>1303.0299075</v>
      </c>
      <c r="U3563" s="68">
        <f t="shared" si="695"/>
        <v>65.151495374999996</v>
      </c>
      <c r="V3563" s="68">
        <f t="shared" si="696"/>
        <v>494.82148386075949</v>
      </c>
      <c r="W3563" s="68">
        <f t="shared" si="697"/>
        <v>329.88098924050632</v>
      </c>
    </row>
    <row r="3564" spans="1:23" x14ac:dyDescent="0.25">
      <c r="A3564" s="1" t="s">
        <v>905</v>
      </c>
      <c r="B3564" s="1" t="s">
        <v>394</v>
      </c>
      <c r="C3564" s="1" t="s">
        <v>589</v>
      </c>
      <c r="D3564" s="1" t="s">
        <v>593</v>
      </c>
      <c r="E3564" s="1" t="s">
        <v>370</v>
      </c>
      <c r="F3564" s="62" t="str">
        <f t="shared" si="686"/>
        <v>64537</v>
      </c>
      <c r="G3564" s="255">
        <v>10620015</v>
      </c>
      <c r="H3564" s="1" t="s">
        <v>386</v>
      </c>
      <c r="I3564" s="61">
        <v>41</v>
      </c>
      <c r="J3564" s="61">
        <v>3</v>
      </c>
      <c r="K3564" s="61">
        <v>8</v>
      </c>
      <c r="L3564" s="69">
        <f t="shared" si="687"/>
        <v>1.23</v>
      </c>
      <c r="M3564" s="69">
        <f t="shared" si="688"/>
        <v>3.28</v>
      </c>
      <c r="N3564" s="56">
        <f>INDEX(Rate_Chart!$A$1:$AK$127,MATCH(Data!J3564,Rate_Chart!$A$1:$A$127,0),MATCH(Data!K3564,Rate_Chart!$A$1:$AK$1,0))</f>
        <v>34.751112000000006</v>
      </c>
      <c r="O3564" s="57">
        <f t="shared" si="689"/>
        <v>1424.7955920000002</v>
      </c>
      <c r="P3564" s="58">
        <f t="shared" si="690"/>
        <v>417.01334400000002</v>
      </c>
      <c r="Q3564" s="58">
        <f t="shared" si="691"/>
        <v>278.00889599999999</v>
      </c>
      <c r="R3564" s="66">
        <f t="shared" si="692"/>
        <v>24.933922860000006</v>
      </c>
      <c r="S3564" s="64">
        <f t="shared" si="693"/>
        <v>153.75</v>
      </c>
      <c r="T3564" s="66">
        <f t="shared" si="694"/>
        <v>1603.4795148600001</v>
      </c>
      <c r="U3564" s="68">
        <f t="shared" si="695"/>
        <v>39.109256460000005</v>
      </c>
      <c r="V3564" s="68">
        <f t="shared" si="696"/>
        <v>469.31107752000003</v>
      </c>
      <c r="W3564" s="68">
        <f t="shared" si="697"/>
        <v>312.87405168000004</v>
      </c>
    </row>
    <row r="3565" spans="1:23" x14ac:dyDescent="0.25">
      <c r="A3565" s="1" t="s">
        <v>905</v>
      </c>
      <c r="B3565" s="1" t="s">
        <v>395</v>
      </c>
      <c r="C3565" s="1" t="s">
        <v>589</v>
      </c>
      <c r="D3565" s="1" t="s">
        <v>593</v>
      </c>
      <c r="E3565" s="1" t="s">
        <v>370</v>
      </c>
      <c r="F3565" s="62" t="str">
        <f t="shared" si="686"/>
        <v>64537</v>
      </c>
      <c r="G3565" s="255">
        <v>10620015</v>
      </c>
      <c r="H3565" s="1" t="s">
        <v>386</v>
      </c>
      <c r="I3565" s="61">
        <v>24</v>
      </c>
      <c r="J3565" s="61">
        <v>4.8</v>
      </c>
      <c r="K3565" s="61">
        <v>8.3000000000000007</v>
      </c>
      <c r="L3565" s="69">
        <f t="shared" si="687"/>
        <v>1.1519999999999999</v>
      </c>
      <c r="M3565" s="69">
        <f t="shared" si="688"/>
        <v>1.9920000000000002</v>
      </c>
      <c r="N3565" s="56">
        <f>INDEX(Rate_Chart!$A$1:$AK$127,MATCH(Data!J3565,Rate_Chart!$A$1:$A$127,0),MATCH(Data!K3565,Rate_Chart!$A$1:$AK$1,0))</f>
        <v>43.091153700000007</v>
      </c>
      <c r="O3565" s="57">
        <f t="shared" si="689"/>
        <v>1034.1876888000002</v>
      </c>
      <c r="P3565" s="58">
        <f t="shared" si="690"/>
        <v>417.01116483870976</v>
      </c>
      <c r="Q3565" s="58">
        <f t="shared" si="691"/>
        <v>278.00744322580653</v>
      </c>
      <c r="R3565" s="66">
        <f t="shared" si="692"/>
        <v>18.098284554000003</v>
      </c>
      <c r="S3565" s="64">
        <f t="shared" si="693"/>
        <v>90</v>
      </c>
      <c r="T3565" s="66">
        <f t="shared" si="694"/>
        <v>1142.2859733540001</v>
      </c>
      <c r="U3565" s="68">
        <f t="shared" si="695"/>
        <v>47.595248889750003</v>
      </c>
      <c r="V3565" s="68">
        <f t="shared" si="696"/>
        <v>460.5991828040323</v>
      </c>
      <c r="W3565" s="68">
        <f t="shared" si="697"/>
        <v>307.06612186935484</v>
      </c>
    </row>
    <row r="3566" spans="1:23" x14ac:dyDescent="0.25">
      <c r="A3566" s="1" t="s">
        <v>906</v>
      </c>
      <c r="B3566" s="1" t="s">
        <v>394</v>
      </c>
      <c r="C3566" s="1" t="s">
        <v>589</v>
      </c>
      <c r="D3566" s="1" t="s">
        <v>593</v>
      </c>
      <c r="E3566" s="1" t="s">
        <v>370</v>
      </c>
      <c r="F3566" s="62" t="str">
        <f t="shared" si="686"/>
        <v>64537</v>
      </c>
      <c r="G3566" s="255">
        <v>10620015</v>
      </c>
      <c r="H3566" s="1" t="s">
        <v>385</v>
      </c>
      <c r="I3566" s="61">
        <v>23</v>
      </c>
      <c r="J3566" s="61">
        <v>7.1</v>
      </c>
      <c r="K3566" s="61">
        <v>8.8000000000000007</v>
      </c>
      <c r="L3566" s="69">
        <f t="shared" si="687"/>
        <v>1.6329999999999998</v>
      </c>
      <c r="M3566" s="69">
        <f t="shared" si="688"/>
        <v>2.024</v>
      </c>
      <c r="N3566" s="56">
        <f>INDEX(Rate_Chart!$A$1:$AK$127,MATCH(Data!J3566,Rate_Chart!$A$1:$A$127,0),MATCH(Data!K3566,Rate_Chart!$A$1:$AK$1,0))</f>
        <v>58.692149999999998</v>
      </c>
      <c r="O3566" s="57">
        <f t="shared" si="689"/>
        <v>1349.9194499999999</v>
      </c>
      <c r="P3566" s="58">
        <f t="shared" si="690"/>
        <v>452.63868894601546</v>
      </c>
      <c r="Q3566" s="58">
        <f t="shared" si="691"/>
        <v>301.75912596401031</v>
      </c>
      <c r="R3566" s="66">
        <f t="shared" si="692"/>
        <v>23.623590374999999</v>
      </c>
      <c r="S3566" s="64">
        <f t="shared" si="693"/>
        <v>86.25</v>
      </c>
      <c r="T3566" s="66">
        <f t="shared" si="694"/>
        <v>1459.7930403749999</v>
      </c>
      <c r="U3566" s="68">
        <f t="shared" si="695"/>
        <v>63.469262624999999</v>
      </c>
      <c r="V3566" s="68">
        <f t="shared" si="696"/>
        <v>489.48017448586126</v>
      </c>
      <c r="W3566" s="68">
        <f t="shared" si="697"/>
        <v>326.32011632390748</v>
      </c>
    </row>
    <row r="3567" spans="1:23" x14ac:dyDescent="0.25">
      <c r="A3567" s="1" t="s">
        <v>906</v>
      </c>
      <c r="B3567" s="1" t="s">
        <v>394</v>
      </c>
      <c r="C3567" s="1" t="s">
        <v>589</v>
      </c>
      <c r="D3567" s="1" t="s">
        <v>593</v>
      </c>
      <c r="E3567" s="1" t="s">
        <v>370</v>
      </c>
      <c r="F3567" s="62" t="str">
        <f t="shared" si="686"/>
        <v>64537</v>
      </c>
      <c r="G3567" s="255">
        <v>10620015</v>
      </c>
      <c r="H3567" s="1" t="s">
        <v>386</v>
      </c>
      <c r="I3567" s="61">
        <v>35</v>
      </c>
      <c r="J3567" s="61">
        <v>3.3</v>
      </c>
      <c r="K3567" s="61">
        <v>8.1</v>
      </c>
      <c r="L3567" s="69">
        <f t="shared" si="687"/>
        <v>1.155</v>
      </c>
      <c r="M3567" s="69">
        <f t="shared" si="688"/>
        <v>2.835</v>
      </c>
      <c r="N3567" s="56">
        <f>INDEX(Rate_Chart!$A$1:$AK$127,MATCH(Data!J3567,Rate_Chart!$A$1:$A$127,0),MATCH(Data!K3567,Rate_Chart!$A$1:$AK$1,0))</f>
        <v>36.280125900000002</v>
      </c>
      <c r="O3567" s="57">
        <f t="shared" si="689"/>
        <v>1269.8044065000001</v>
      </c>
      <c r="P3567" s="58">
        <f t="shared" si="690"/>
        <v>417.0129413793104</v>
      </c>
      <c r="Q3567" s="58">
        <f t="shared" si="691"/>
        <v>278.00862758620696</v>
      </c>
      <c r="R3567" s="66">
        <f t="shared" si="692"/>
        <v>22.221577113750005</v>
      </c>
      <c r="S3567" s="64">
        <f t="shared" si="693"/>
        <v>131.25</v>
      </c>
      <c r="T3567" s="66">
        <f t="shared" si="694"/>
        <v>1423.2759836137502</v>
      </c>
      <c r="U3567" s="68">
        <f t="shared" si="695"/>
        <v>40.665028103250009</v>
      </c>
      <c r="V3567" s="68">
        <f t="shared" si="696"/>
        <v>467.41411612931046</v>
      </c>
      <c r="W3567" s="68">
        <f t="shared" si="697"/>
        <v>311.60941075287366</v>
      </c>
    </row>
    <row r="3568" spans="1:23" x14ac:dyDescent="0.25">
      <c r="A3568" s="1" t="s">
        <v>906</v>
      </c>
      <c r="B3568" s="1" t="s">
        <v>395</v>
      </c>
      <c r="C3568" s="1" t="s">
        <v>589</v>
      </c>
      <c r="D3568" s="1" t="s">
        <v>593</v>
      </c>
      <c r="E3568" s="1" t="s">
        <v>370</v>
      </c>
      <c r="F3568" s="62" t="str">
        <f t="shared" si="686"/>
        <v>64537</v>
      </c>
      <c r="G3568" s="255">
        <v>10620015</v>
      </c>
      <c r="H3568" s="1" t="s">
        <v>386</v>
      </c>
      <c r="I3568" s="61">
        <v>36</v>
      </c>
      <c r="J3568" s="61">
        <v>4.5</v>
      </c>
      <c r="K3568" s="61">
        <v>8.1</v>
      </c>
      <c r="L3568" s="69">
        <f t="shared" si="687"/>
        <v>1.62</v>
      </c>
      <c r="M3568" s="69">
        <f t="shared" si="688"/>
        <v>2.9159999999999995</v>
      </c>
      <c r="N3568" s="56">
        <f>INDEX(Rate_Chart!$A$1:$AK$127,MATCH(Data!J3568,Rate_Chart!$A$1:$A$127,0),MATCH(Data!K3568,Rate_Chart!$A$1:$AK$1,0))</f>
        <v>41.284125900000006</v>
      </c>
      <c r="O3568" s="57">
        <f t="shared" si="689"/>
        <v>1486.2285324000002</v>
      </c>
      <c r="P3568" s="58">
        <f t="shared" si="690"/>
        <v>417.01137272727277</v>
      </c>
      <c r="Q3568" s="58">
        <f t="shared" si="691"/>
        <v>278.00758181818185</v>
      </c>
      <c r="R3568" s="66">
        <f t="shared" si="692"/>
        <v>26.008999317000004</v>
      </c>
      <c r="S3568" s="64">
        <f t="shared" si="693"/>
        <v>135</v>
      </c>
      <c r="T3568" s="66">
        <f t="shared" si="694"/>
        <v>1647.2375317170001</v>
      </c>
      <c r="U3568" s="68">
        <f t="shared" si="695"/>
        <v>45.756598103250006</v>
      </c>
      <c r="V3568" s="68">
        <f t="shared" si="696"/>
        <v>462.18785962878792</v>
      </c>
      <c r="W3568" s="68">
        <f t="shared" si="697"/>
        <v>308.12523975252526</v>
      </c>
    </row>
    <row r="3569" spans="1:23" x14ac:dyDescent="0.25">
      <c r="A3569" s="1" t="s">
        <v>907</v>
      </c>
      <c r="B3569" s="1" t="s">
        <v>394</v>
      </c>
      <c r="C3569" s="1" t="s">
        <v>589</v>
      </c>
      <c r="D3569" s="1" t="s">
        <v>593</v>
      </c>
      <c r="E3569" s="1" t="s">
        <v>370</v>
      </c>
      <c r="F3569" s="62" t="str">
        <f t="shared" si="686"/>
        <v>64537</v>
      </c>
      <c r="G3569" s="255">
        <v>10620015</v>
      </c>
      <c r="H3569" s="1" t="s">
        <v>385</v>
      </c>
      <c r="I3569" s="61">
        <v>25</v>
      </c>
      <c r="J3569" s="61">
        <v>6.7</v>
      </c>
      <c r="K3569" s="61">
        <v>8.8000000000000007</v>
      </c>
      <c r="L3569" s="69">
        <f t="shared" si="687"/>
        <v>1.675</v>
      </c>
      <c r="M3569" s="69">
        <f t="shared" si="688"/>
        <v>2.2000000000000002</v>
      </c>
      <c r="N3569" s="56">
        <f>INDEX(Rate_Chart!$A$1:$AK$127,MATCH(Data!J3569,Rate_Chart!$A$1:$A$127,0),MATCH(Data!K3569,Rate_Chart!$A$1:$AK$1,0))</f>
        <v>55.385550000000002</v>
      </c>
      <c r="O3569" s="57">
        <f t="shared" si="689"/>
        <v>1384.6387500000001</v>
      </c>
      <c r="P3569" s="58">
        <f t="shared" si="690"/>
        <v>440.73381962864721</v>
      </c>
      <c r="Q3569" s="58">
        <f t="shared" si="691"/>
        <v>293.82254641909816</v>
      </c>
      <c r="R3569" s="66">
        <f t="shared" si="692"/>
        <v>24.231178125000003</v>
      </c>
      <c r="S3569" s="64">
        <f t="shared" si="693"/>
        <v>93.75</v>
      </c>
      <c r="T3569" s="66">
        <f t="shared" si="694"/>
        <v>1502.6199281250001</v>
      </c>
      <c r="U3569" s="68">
        <f t="shared" si="695"/>
        <v>60.104797125000005</v>
      </c>
      <c r="V3569" s="68">
        <f t="shared" si="696"/>
        <v>478.28751027851456</v>
      </c>
      <c r="W3569" s="68">
        <f t="shared" si="697"/>
        <v>318.85834018567635</v>
      </c>
    </row>
    <row r="3570" spans="1:23" x14ac:dyDescent="0.25">
      <c r="A3570" s="1" t="s">
        <v>907</v>
      </c>
      <c r="B3570" s="1" t="s">
        <v>394</v>
      </c>
      <c r="C3570" s="1" t="s">
        <v>589</v>
      </c>
      <c r="D3570" s="1" t="s">
        <v>593</v>
      </c>
      <c r="E3570" s="1" t="s">
        <v>370</v>
      </c>
      <c r="F3570" s="62" t="str">
        <f t="shared" si="686"/>
        <v>64537</v>
      </c>
      <c r="G3570" s="255">
        <v>10620015</v>
      </c>
      <c r="H3570" s="1" t="s">
        <v>386</v>
      </c>
      <c r="I3570" s="61">
        <v>38</v>
      </c>
      <c r="J3570" s="61">
        <v>3.1</v>
      </c>
      <c r="K3570" s="61">
        <v>8.1</v>
      </c>
      <c r="L3570" s="69">
        <f t="shared" si="687"/>
        <v>1.1779999999999999</v>
      </c>
      <c r="M3570" s="69">
        <f t="shared" si="688"/>
        <v>3.0780000000000003</v>
      </c>
      <c r="N3570" s="56">
        <f>INDEX(Rate_Chart!$A$1:$AK$127,MATCH(Data!J3570,Rate_Chart!$A$1:$A$127,0),MATCH(Data!K3570,Rate_Chart!$A$1:$AK$1,0))</f>
        <v>35.446125899999998</v>
      </c>
      <c r="O3570" s="57">
        <f t="shared" si="689"/>
        <v>1346.9527842</v>
      </c>
      <c r="P3570" s="58">
        <f t="shared" si="690"/>
        <v>417.01324588235298</v>
      </c>
      <c r="Q3570" s="58">
        <f t="shared" si="691"/>
        <v>278.0088305882353</v>
      </c>
      <c r="R3570" s="66">
        <f t="shared" si="692"/>
        <v>23.571673723500002</v>
      </c>
      <c r="S3570" s="64">
        <f t="shared" si="693"/>
        <v>142.5</v>
      </c>
      <c r="T3570" s="66">
        <f t="shared" si="694"/>
        <v>1513.0244579235</v>
      </c>
      <c r="U3570" s="68">
        <f t="shared" si="695"/>
        <v>39.816433103249999</v>
      </c>
      <c r="V3570" s="68">
        <f t="shared" si="696"/>
        <v>468.42862474411766</v>
      </c>
      <c r="W3570" s="68">
        <f t="shared" si="697"/>
        <v>312.28574982941177</v>
      </c>
    </row>
    <row r="3571" spans="1:23" x14ac:dyDescent="0.25">
      <c r="A3571" s="1" t="s">
        <v>907</v>
      </c>
      <c r="B3571" s="1" t="s">
        <v>395</v>
      </c>
      <c r="C3571" s="1" t="s">
        <v>589</v>
      </c>
      <c r="D3571" s="1" t="s">
        <v>593</v>
      </c>
      <c r="E3571" s="1" t="s">
        <v>370</v>
      </c>
      <c r="F3571" s="62" t="str">
        <f t="shared" si="686"/>
        <v>64537</v>
      </c>
      <c r="G3571" s="255">
        <v>10620015</v>
      </c>
      <c r="H3571" s="1" t="s">
        <v>386</v>
      </c>
      <c r="I3571" s="61">
        <v>27</v>
      </c>
      <c r="J3571" s="61">
        <v>4.8</v>
      </c>
      <c r="K3571" s="61">
        <v>8.3000000000000007</v>
      </c>
      <c r="L3571" s="69">
        <f t="shared" si="687"/>
        <v>1.296</v>
      </c>
      <c r="M3571" s="69">
        <f t="shared" si="688"/>
        <v>2.2410000000000001</v>
      </c>
      <c r="N3571" s="56">
        <f>INDEX(Rate_Chart!$A$1:$AK$127,MATCH(Data!J3571,Rate_Chart!$A$1:$A$127,0),MATCH(Data!K3571,Rate_Chart!$A$1:$AK$1,0))</f>
        <v>43.091153700000007</v>
      </c>
      <c r="O3571" s="57">
        <f t="shared" si="689"/>
        <v>1163.4611499000002</v>
      </c>
      <c r="P3571" s="58">
        <f t="shared" si="690"/>
        <v>417.01116483870976</v>
      </c>
      <c r="Q3571" s="58">
        <f t="shared" si="691"/>
        <v>278.00744322580653</v>
      </c>
      <c r="R3571" s="66">
        <f t="shared" si="692"/>
        <v>20.360570123250007</v>
      </c>
      <c r="S3571" s="64">
        <f t="shared" si="693"/>
        <v>101.25</v>
      </c>
      <c r="T3571" s="66">
        <f t="shared" si="694"/>
        <v>1285.0717200232502</v>
      </c>
      <c r="U3571" s="68">
        <f t="shared" si="695"/>
        <v>47.59524888975001</v>
      </c>
      <c r="V3571" s="68">
        <f t="shared" si="696"/>
        <v>460.59918280403235</v>
      </c>
      <c r="W3571" s="68">
        <f t="shared" si="697"/>
        <v>307.0661218693549</v>
      </c>
    </row>
    <row r="3572" spans="1:23" x14ac:dyDescent="0.25">
      <c r="A3572" s="1" t="s">
        <v>908</v>
      </c>
      <c r="B3572" s="1" t="s">
        <v>394</v>
      </c>
      <c r="C3572" s="1" t="s">
        <v>589</v>
      </c>
      <c r="D3572" s="1" t="s">
        <v>593</v>
      </c>
      <c r="E3572" s="1" t="s">
        <v>370</v>
      </c>
      <c r="F3572" s="62" t="str">
        <f t="shared" si="686"/>
        <v>64537</v>
      </c>
      <c r="G3572" s="255">
        <v>10620015</v>
      </c>
      <c r="H3572" s="1" t="s">
        <v>385</v>
      </c>
      <c r="I3572" s="61">
        <v>30</v>
      </c>
      <c r="J3572" s="61">
        <v>7</v>
      </c>
      <c r="K3572" s="61">
        <v>8.8000000000000007</v>
      </c>
      <c r="L3572" s="69">
        <f t="shared" si="687"/>
        <v>2.1</v>
      </c>
      <c r="M3572" s="69">
        <f t="shared" si="688"/>
        <v>2.64</v>
      </c>
      <c r="N3572" s="56">
        <f>INDEX(Rate_Chart!$A$1:$AK$127,MATCH(Data!J3572,Rate_Chart!$A$1:$A$127,0),MATCH(Data!K3572,Rate_Chart!$A$1:$AK$1,0))</f>
        <v>57.865500000000004</v>
      </c>
      <c r="O3572" s="57">
        <f t="shared" si="689"/>
        <v>1735.9650000000001</v>
      </c>
      <c r="P3572" s="58">
        <f t="shared" si="690"/>
        <v>449.73186528497411</v>
      </c>
      <c r="Q3572" s="58">
        <f t="shared" si="691"/>
        <v>299.82124352331607</v>
      </c>
      <c r="R3572" s="66">
        <f t="shared" si="692"/>
        <v>30.379387500000007</v>
      </c>
      <c r="S3572" s="64">
        <f t="shared" si="693"/>
        <v>112.5</v>
      </c>
      <c r="T3572" s="66">
        <f t="shared" si="694"/>
        <v>1878.8443875000003</v>
      </c>
      <c r="U3572" s="68">
        <f t="shared" si="695"/>
        <v>62.628146250000007</v>
      </c>
      <c r="V3572" s="68">
        <f t="shared" si="696"/>
        <v>486.74725064766841</v>
      </c>
      <c r="W3572" s="68">
        <f t="shared" si="697"/>
        <v>324.49816709844561</v>
      </c>
    </row>
    <row r="3573" spans="1:23" x14ac:dyDescent="0.25">
      <c r="A3573" s="1" t="s">
        <v>908</v>
      </c>
      <c r="B3573" s="1" t="s">
        <v>394</v>
      </c>
      <c r="C3573" s="1" t="s">
        <v>589</v>
      </c>
      <c r="D3573" s="1" t="s">
        <v>593</v>
      </c>
      <c r="E3573" s="1" t="s">
        <v>370</v>
      </c>
      <c r="F3573" s="62" t="str">
        <f t="shared" si="686"/>
        <v>64537</v>
      </c>
      <c r="G3573" s="255">
        <v>10620015</v>
      </c>
      <c r="H3573" s="1" t="s">
        <v>386</v>
      </c>
      <c r="I3573" s="61">
        <v>35</v>
      </c>
      <c r="J3573" s="61">
        <v>3.1</v>
      </c>
      <c r="K3573" s="61">
        <v>8</v>
      </c>
      <c r="L3573" s="69">
        <f t="shared" si="687"/>
        <v>1.085</v>
      </c>
      <c r="M3573" s="69">
        <f t="shared" si="688"/>
        <v>2.8</v>
      </c>
      <c r="N3573" s="56">
        <f>INDEX(Rate_Chart!$A$1:$AK$127,MATCH(Data!J3573,Rate_Chart!$A$1:$A$127,0),MATCH(Data!K3573,Rate_Chart!$A$1:$AK$1,0))</f>
        <v>35.168112000000008</v>
      </c>
      <c r="O3573" s="57">
        <f t="shared" si="689"/>
        <v>1230.8839200000002</v>
      </c>
      <c r="P3573" s="58">
        <f t="shared" si="690"/>
        <v>417.01318577075102</v>
      </c>
      <c r="Q3573" s="58">
        <f t="shared" si="691"/>
        <v>278.00879051383401</v>
      </c>
      <c r="R3573" s="66">
        <f t="shared" si="692"/>
        <v>21.540468600000004</v>
      </c>
      <c r="S3573" s="64">
        <f t="shared" si="693"/>
        <v>131.25</v>
      </c>
      <c r="T3573" s="66">
        <f t="shared" si="694"/>
        <v>1383.6743886000002</v>
      </c>
      <c r="U3573" s="68">
        <f t="shared" si="695"/>
        <v>39.533553960000006</v>
      </c>
      <c r="V3573" s="68">
        <f t="shared" si="696"/>
        <v>468.77731968379447</v>
      </c>
      <c r="W3573" s="68">
        <f t="shared" si="697"/>
        <v>312.51821312252963</v>
      </c>
    </row>
    <row r="3574" spans="1:23" x14ac:dyDescent="0.25">
      <c r="A3574" s="1" t="s">
        <v>908</v>
      </c>
      <c r="B3574" s="1" t="s">
        <v>395</v>
      </c>
      <c r="C3574" s="1" t="s">
        <v>589</v>
      </c>
      <c r="D3574" s="1" t="s">
        <v>593</v>
      </c>
      <c r="E3574" s="1" t="s">
        <v>370</v>
      </c>
      <c r="F3574" s="62" t="str">
        <f t="shared" si="686"/>
        <v>64537</v>
      </c>
      <c r="G3574" s="255">
        <v>10620015</v>
      </c>
      <c r="H3574" s="1" t="s">
        <v>385</v>
      </c>
      <c r="I3574" s="61">
        <v>19</v>
      </c>
      <c r="J3574" s="61">
        <v>5.6</v>
      </c>
      <c r="K3574" s="61">
        <v>8.8000000000000007</v>
      </c>
      <c r="L3574" s="69">
        <f t="shared" si="687"/>
        <v>1.0639999999999998</v>
      </c>
      <c r="M3574" s="69">
        <f t="shared" si="688"/>
        <v>1.6720000000000002</v>
      </c>
      <c r="N3574" s="56">
        <f>INDEX(Rate_Chart!$A$1:$AK$127,MATCH(Data!J3574,Rate_Chart!$A$1:$A$127,0),MATCH(Data!K3574,Rate_Chart!$A$1:$AK$1,0))</f>
        <v>46.292400000000001</v>
      </c>
      <c r="O3574" s="57">
        <f t="shared" si="689"/>
        <v>879.55560000000003</v>
      </c>
      <c r="P3574" s="58">
        <f t="shared" si="690"/>
        <v>403.71279069767445</v>
      </c>
      <c r="Q3574" s="58">
        <f t="shared" si="691"/>
        <v>269.14186046511628</v>
      </c>
      <c r="R3574" s="66">
        <f t="shared" si="692"/>
        <v>15.392223000000001</v>
      </c>
      <c r="S3574" s="64">
        <f t="shared" si="693"/>
        <v>71.25</v>
      </c>
      <c r="T3574" s="66">
        <f t="shared" si="694"/>
        <v>966.19782299999997</v>
      </c>
      <c r="U3574" s="68">
        <f t="shared" si="695"/>
        <v>50.852516999999999</v>
      </c>
      <c r="V3574" s="68">
        <f t="shared" si="696"/>
        <v>443.48125290697675</v>
      </c>
      <c r="W3574" s="68">
        <f t="shared" si="697"/>
        <v>295.65416860465115</v>
      </c>
    </row>
    <row r="3575" spans="1:23" x14ac:dyDescent="0.25">
      <c r="A3575" s="1" t="s">
        <v>909</v>
      </c>
      <c r="B3575" s="1" t="s">
        <v>394</v>
      </c>
      <c r="C3575" s="1" t="s">
        <v>589</v>
      </c>
      <c r="D3575" s="1" t="s">
        <v>593</v>
      </c>
      <c r="E3575" s="1" t="s">
        <v>370</v>
      </c>
      <c r="F3575" s="62" t="str">
        <f t="shared" si="686"/>
        <v>64537</v>
      </c>
      <c r="G3575" s="255">
        <v>10620015</v>
      </c>
      <c r="H3575" s="1" t="s">
        <v>385</v>
      </c>
      <c r="I3575" s="61">
        <v>27</v>
      </c>
      <c r="J3575" s="61">
        <v>7.4</v>
      </c>
      <c r="K3575" s="61">
        <v>8.8000000000000007</v>
      </c>
      <c r="L3575" s="69">
        <f t="shared" si="687"/>
        <v>1.9980000000000002</v>
      </c>
      <c r="M3575" s="69">
        <f t="shared" si="688"/>
        <v>2.3760000000000003</v>
      </c>
      <c r="N3575" s="56">
        <f>INDEX(Rate_Chart!$A$1:$AK$127,MATCH(Data!J3575,Rate_Chart!$A$1:$A$127,0),MATCH(Data!K3575,Rate_Chart!$A$1:$AK$1,0))</f>
        <v>61.172100000000007</v>
      </c>
      <c r="O3575" s="57">
        <f t="shared" si="689"/>
        <v>1651.6467000000002</v>
      </c>
      <c r="P3575" s="58">
        <f t="shared" si="690"/>
        <v>461.09623115577887</v>
      </c>
      <c r="Q3575" s="58">
        <f t="shared" si="691"/>
        <v>307.39748743718593</v>
      </c>
      <c r="R3575" s="66">
        <f t="shared" si="692"/>
        <v>28.903817250000007</v>
      </c>
      <c r="S3575" s="64">
        <f t="shared" si="693"/>
        <v>101.25</v>
      </c>
      <c r="T3575" s="66">
        <f t="shared" si="694"/>
        <v>1781.8005172500002</v>
      </c>
      <c r="U3575" s="68">
        <f t="shared" si="695"/>
        <v>65.992611750000009</v>
      </c>
      <c r="V3575" s="68">
        <f t="shared" si="696"/>
        <v>497.43174685929648</v>
      </c>
      <c r="W3575" s="68">
        <f t="shared" si="697"/>
        <v>331.6211645728643</v>
      </c>
    </row>
    <row r="3576" spans="1:23" x14ac:dyDescent="0.25">
      <c r="A3576" s="1" t="s">
        <v>909</v>
      </c>
      <c r="B3576" s="1" t="s">
        <v>394</v>
      </c>
      <c r="C3576" s="1" t="s">
        <v>589</v>
      </c>
      <c r="D3576" s="1" t="s">
        <v>593</v>
      </c>
      <c r="E3576" s="1" t="s">
        <v>370</v>
      </c>
      <c r="F3576" s="62" t="str">
        <f t="shared" si="686"/>
        <v>64537</v>
      </c>
      <c r="G3576" s="255">
        <v>10620015</v>
      </c>
      <c r="H3576" s="1" t="s">
        <v>386</v>
      </c>
      <c r="I3576" s="61">
        <v>41</v>
      </c>
      <c r="J3576" s="61">
        <v>3.2</v>
      </c>
      <c r="K3576" s="61">
        <v>8.1</v>
      </c>
      <c r="L3576" s="69">
        <f t="shared" si="687"/>
        <v>1.3120000000000003</v>
      </c>
      <c r="M3576" s="69">
        <f t="shared" si="688"/>
        <v>3.3209999999999997</v>
      </c>
      <c r="N3576" s="56">
        <f>INDEX(Rate_Chart!$A$1:$AK$127,MATCH(Data!J3576,Rate_Chart!$A$1:$A$127,0),MATCH(Data!K3576,Rate_Chart!$A$1:$AK$1,0))</f>
        <v>35.8631259</v>
      </c>
      <c r="O3576" s="57">
        <f t="shared" si="689"/>
        <v>1470.3881618999999</v>
      </c>
      <c r="P3576" s="58">
        <f t="shared" si="690"/>
        <v>417.01309186046512</v>
      </c>
      <c r="Q3576" s="58">
        <f t="shared" si="691"/>
        <v>278.00872790697673</v>
      </c>
      <c r="R3576" s="66">
        <f t="shared" si="692"/>
        <v>25.731792833250001</v>
      </c>
      <c r="S3576" s="64">
        <f t="shared" si="693"/>
        <v>153.75</v>
      </c>
      <c r="T3576" s="66">
        <f t="shared" si="694"/>
        <v>1649.8699547332499</v>
      </c>
      <c r="U3576" s="68">
        <f t="shared" si="695"/>
        <v>40.24073060325</v>
      </c>
      <c r="V3576" s="68">
        <f t="shared" si="696"/>
        <v>467.91547213081401</v>
      </c>
      <c r="W3576" s="68">
        <f t="shared" si="697"/>
        <v>311.94364808720934</v>
      </c>
    </row>
    <row r="3577" spans="1:23" x14ac:dyDescent="0.25">
      <c r="A3577" s="1" t="s">
        <v>909</v>
      </c>
      <c r="B3577" s="1" t="s">
        <v>395</v>
      </c>
      <c r="C3577" s="1" t="s">
        <v>589</v>
      </c>
      <c r="D3577" s="1" t="s">
        <v>593</v>
      </c>
      <c r="E3577" s="1" t="s">
        <v>370</v>
      </c>
      <c r="F3577" s="62" t="str">
        <f t="shared" si="686"/>
        <v>64537</v>
      </c>
      <c r="G3577" s="255">
        <v>10620015</v>
      </c>
      <c r="H3577" s="1" t="s">
        <v>386</v>
      </c>
      <c r="I3577" s="61">
        <v>25</v>
      </c>
      <c r="J3577" s="61">
        <v>4.7</v>
      </c>
      <c r="K3577" s="61">
        <v>8.4</v>
      </c>
      <c r="L3577" s="69">
        <f t="shared" si="687"/>
        <v>1.175</v>
      </c>
      <c r="M3577" s="69">
        <f t="shared" si="688"/>
        <v>2.1</v>
      </c>
      <c r="N3577" s="56">
        <f>INDEX(Rate_Chart!$A$1:$AK$127,MATCH(Data!J3577,Rate_Chart!$A$1:$A$127,0),MATCH(Data!K3577,Rate_Chart!$A$1:$AK$1,0))</f>
        <v>42.95216760000001</v>
      </c>
      <c r="O3577" s="57">
        <f t="shared" si="689"/>
        <v>1073.8041900000003</v>
      </c>
      <c r="P3577" s="58">
        <f t="shared" si="690"/>
        <v>417.01133592233015</v>
      </c>
      <c r="Q3577" s="58">
        <f t="shared" si="691"/>
        <v>278.00755728155343</v>
      </c>
      <c r="R3577" s="66">
        <f t="shared" si="692"/>
        <v>18.791573325000005</v>
      </c>
      <c r="S3577" s="64">
        <f t="shared" si="693"/>
        <v>93.75</v>
      </c>
      <c r="T3577" s="66">
        <f t="shared" si="694"/>
        <v>1186.3457633250002</v>
      </c>
      <c r="U3577" s="68">
        <f t="shared" si="695"/>
        <v>47.453830533000009</v>
      </c>
      <c r="V3577" s="68">
        <f t="shared" si="696"/>
        <v>460.71680129126219</v>
      </c>
      <c r="W3577" s="68">
        <f t="shared" si="697"/>
        <v>307.14453419417481</v>
      </c>
    </row>
    <row r="3578" spans="1:23" x14ac:dyDescent="0.25">
      <c r="A3578" s="1" t="s">
        <v>910</v>
      </c>
      <c r="B3578" s="1" t="s">
        <v>394</v>
      </c>
      <c r="C3578" s="1" t="s">
        <v>589</v>
      </c>
      <c r="D3578" s="1" t="s">
        <v>593</v>
      </c>
      <c r="E3578" s="1" t="s">
        <v>370</v>
      </c>
      <c r="F3578" s="62" t="str">
        <f t="shared" si="686"/>
        <v>64537</v>
      </c>
      <c r="G3578" s="255">
        <v>10620015</v>
      </c>
      <c r="H3578" s="1" t="s">
        <v>385</v>
      </c>
      <c r="I3578" s="61">
        <v>26</v>
      </c>
      <c r="J3578" s="61">
        <v>7.1</v>
      </c>
      <c r="K3578" s="61">
        <v>8.8000000000000007</v>
      </c>
      <c r="L3578" s="69">
        <f t="shared" si="687"/>
        <v>1.8459999999999999</v>
      </c>
      <c r="M3578" s="69">
        <f t="shared" si="688"/>
        <v>2.2880000000000003</v>
      </c>
      <c r="N3578" s="56">
        <f>INDEX(Rate_Chart!$A$1:$AK$127,MATCH(Data!J3578,Rate_Chart!$A$1:$A$127,0),MATCH(Data!K3578,Rate_Chart!$A$1:$AK$1,0))</f>
        <v>58.692149999999998</v>
      </c>
      <c r="O3578" s="57">
        <f t="shared" si="689"/>
        <v>1525.9958999999999</v>
      </c>
      <c r="P3578" s="58">
        <f t="shared" si="690"/>
        <v>452.63868894601546</v>
      </c>
      <c r="Q3578" s="58">
        <f t="shared" si="691"/>
        <v>301.75912596401031</v>
      </c>
      <c r="R3578" s="66">
        <f t="shared" si="692"/>
        <v>26.704928250000002</v>
      </c>
      <c r="S3578" s="64">
        <f t="shared" si="693"/>
        <v>97.5</v>
      </c>
      <c r="T3578" s="66">
        <f t="shared" si="694"/>
        <v>1650.2008282499999</v>
      </c>
      <c r="U3578" s="68">
        <f t="shared" si="695"/>
        <v>63.469262624999992</v>
      </c>
      <c r="V3578" s="68">
        <f t="shared" si="696"/>
        <v>489.4801744858612</v>
      </c>
      <c r="W3578" s="68">
        <f t="shared" si="697"/>
        <v>326.32011632390748</v>
      </c>
    </row>
    <row r="3579" spans="1:23" x14ac:dyDescent="0.25">
      <c r="A3579" s="1" t="s">
        <v>910</v>
      </c>
      <c r="B3579" s="1" t="s">
        <v>394</v>
      </c>
      <c r="C3579" s="1" t="s">
        <v>589</v>
      </c>
      <c r="D3579" s="1" t="s">
        <v>593</v>
      </c>
      <c r="E3579" s="1" t="s">
        <v>370</v>
      </c>
      <c r="F3579" s="62" t="str">
        <f t="shared" si="686"/>
        <v>64537</v>
      </c>
      <c r="G3579" s="255">
        <v>10620015</v>
      </c>
      <c r="H3579" s="1" t="s">
        <v>386</v>
      </c>
      <c r="I3579" s="61">
        <v>41</v>
      </c>
      <c r="J3579" s="61">
        <v>3.4</v>
      </c>
      <c r="K3579" s="61">
        <v>8.1</v>
      </c>
      <c r="L3579" s="69">
        <f t="shared" si="687"/>
        <v>1.3940000000000001</v>
      </c>
      <c r="M3579" s="69">
        <f t="shared" si="688"/>
        <v>3.3209999999999997</v>
      </c>
      <c r="N3579" s="56">
        <f>INDEX(Rate_Chart!$A$1:$AK$127,MATCH(Data!J3579,Rate_Chart!$A$1:$A$127,0),MATCH(Data!K3579,Rate_Chart!$A$1:$AK$1,0))</f>
        <v>36.697125900000003</v>
      </c>
      <c r="O3579" s="57">
        <f t="shared" si="689"/>
        <v>1504.5821619000001</v>
      </c>
      <c r="P3579" s="58">
        <f t="shared" si="690"/>
        <v>417.01279431818188</v>
      </c>
      <c r="Q3579" s="58">
        <f t="shared" si="691"/>
        <v>278.00852954545456</v>
      </c>
      <c r="R3579" s="66">
        <f t="shared" si="692"/>
        <v>26.330187833250005</v>
      </c>
      <c r="S3579" s="64">
        <f t="shared" si="693"/>
        <v>153.75</v>
      </c>
      <c r="T3579" s="66">
        <f t="shared" si="694"/>
        <v>1684.66234973325</v>
      </c>
      <c r="U3579" s="68">
        <f t="shared" si="695"/>
        <v>41.089325603250003</v>
      </c>
      <c r="V3579" s="68">
        <f t="shared" si="696"/>
        <v>466.92415458238645</v>
      </c>
      <c r="W3579" s="68">
        <f t="shared" si="697"/>
        <v>311.28276972159097</v>
      </c>
    </row>
    <row r="3580" spans="1:23" x14ac:dyDescent="0.25">
      <c r="A3580" s="1" t="s">
        <v>910</v>
      </c>
      <c r="B3580" s="1" t="s">
        <v>395</v>
      </c>
      <c r="C3580" s="1" t="s">
        <v>589</v>
      </c>
      <c r="D3580" s="1" t="s">
        <v>593</v>
      </c>
      <c r="E3580" s="1" t="s">
        <v>370</v>
      </c>
      <c r="F3580" s="62" t="str">
        <f t="shared" si="686"/>
        <v>64537</v>
      </c>
      <c r="G3580" s="255">
        <v>10620015</v>
      </c>
      <c r="H3580" s="1" t="s">
        <v>386</v>
      </c>
      <c r="I3580" s="61">
        <v>30</v>
      </c>
      <c r="J3580" s="61">
        <v>4.3</v>
      </c>
      <c r="K3580" s="61">
        <v>8.1</v>
      </c>
      <c r="L3580" s="69">
        <f t="shared" si="687"/>
        <v>1.29</v>
      </c>
      <c r="M3580" s="69">
        <f t="shared" si="688"/>
        <v>2.4300000000000002</v>
      </c>
      <c r="N3580" s="56">
        <f>INDEX(Rate_Chart!$A$1:$AK$127,MATCH(Data!J3580,Rate_Chart!$A$1:$A$127,0),MATCH(Data!K3580,Rate_Chart!$A$1:$AK$1,0))</f>
        <v>40.450125900000003</v>
      </c>
      <c r="O3580" s="57">
        <f t="shared" si="689"/>
        <v>1213.5037770000001</v>
      </c>
      <c r="P3580" s="58">
        <f t="shared" si="690"/>
        <v>417.01160721649489</v>
      </c>
      <c r="Q3580" s="58">
        <f t="shared" si="691"/>
        <v>278.00773814432995</v>
      </c>
      <c r="R3580" s="66">
        <f t="shared" si="692"/>
        <v>21.236316097500005</v>
      </c>
      <c r="S3580" s="64">
        <f t="shared" si="693"/>
        <v>112.5</v>
      </c>
      <c r="T3580" s="66">
        <f t="shared" si="694"/>
        <v>1347.2400930975002</v>
      </c>
      <c r="U3580" s="68">
        <f t="shared" si="695"/>
        <v>44.90800310325001</v>
      </c>
      <c r="V3580" s="68">
        <f t="shared" si="696"/>
        <v>462.96910415721658</v>
      </c>
      <c r="W3580" s="68">
        <f t="shared" si="697"/>
        <v>308.64606943814437</v>
      </c>
    </row>
    <row r="3581" spans="1:23" x14ac:dyDescent="0.25">
      <c r="A3581" s="1" t="s">
        <v>911</v>
      </c>
      <c r="B3581" s="1" t="s">
        <v>394</v>
      </c>
      <c r="C3581" s="1" t="s">
        <v>589</v>
      </c>
      <c r="D3581" s="1" t="s">
        <v>593</v>
      </c>
      <c r="E3581" s="1" t="s">
        <v>370</v>
      </c>
      <c r="F3581" s="62" t="str">
        <f t="shared" si="686"/>
        <v>64537</v>
      </c>
      <c r="G3581" s="255">
        <v>10620015</v>
      </c>
      <c r="H3581" s="1" t="s">
        <v>385</v>
      </c>
      <c r="I3581" s="61">
        <v>24</v>
      </c>
      <c r="J3581" s="61">
        <v>7.2</v>
      </c>
      <c r="K3581" s="61">
        <v>8.8000000000000007</v>
      </c>
      <c r="L3581" s="69">
        <f t="shared" si="687"/>
        <v>1.7280000000000002</v>
      </c>
      <c r="M3581" s="69">
        <f t="shared" si="688"/>
        <v>2.1120000000000001</v>
      </c>
      <c r="N3581" s="56">
        <f>INDEX(Rate_Chart!$A$1:$AK$127,MATCH(Data!J3581,Rate_Chart!$A$1:$A$127,0),MATCH(Data!K3581,Rate_Chart!$A$1:$AK$1,0))</f>
        <v>59.518800000000006</v>
      </c>
      <c r="O3581" s="57">
        <f t="shared" si="689"/>
        <v>1428.4512000000002</v>
      </c>
      <c r="P3581" s="58">
        <f t="shared" si="690"/>
        <v>455.50102040816324</v>
      </c>
      <c r="Q3581" s="58">
        <f t="shared" si="691"/>
        <v>303.66734693877549</v>
      </c>
      <c r="R3581" s="66">
        <f t="shared" si="692"/>
        <v>24.997896000000004</v>
      </c>
      <c r="S3581" s="64">
        <f t="shared" si="693"/>
        <v>90</v>
      </c>
      <c r="T3581" s="66">
        <f t="shared" si="694"/>
        <v>1543.4490960000003</v>
      </c>
      <c r="U3581" s="68">
        <f t="shared" si="695"/>
        <v>64.310379000000012</v>
      </c>
      <c r="V3581" s="68">
        <f t="shared" si="696"/>
        <v>492.17126785714288</v>
      </c>
      <c r="W3581" s="68">
        <f t="shared" si="697"/>
        <v>328.11417857142857</v>
      </c>
    </row>
    <row r="3582" spans="1:23" x14ac:dyDescent="0.25">
      <c r="A3582" s="1" t="s">
        <v>911</v>
      </c>
      <c r="B3582" s="1" t="s">
        <v>394</v>
      </c>
      <c r="C3582" s="1" t="s">
        <v>589</v>
      </c>
      <c r="D3582" s="1" t="s">
        <v>593</v>
      </c>
      <c r="E3582" s="1" t="s">
        <v>370</v>
      </c>
      <c r="F3582" s="62" t="str">
        <f t="shared" si="686"/>
        <v>64537</v>
      </c>
      <c r="G3582" s="255">
        <v>10620015</v>
      </c>
      <c r="H3582" s="1" t="s">
        <v>386</v>
      </c>
      <c r="I3582" s="61">
        <v>30</v>
      </c>
      <c r="J3582" s="61">
        <v>3.3</v>
      </c>
      <c r="K3582" s="61">
        <v>8.1</v>
      </c>
      <c r="L3582" s="69">
        <f t="shared" si="687"/>
        <v>0.99</v>
      </c>
      <c r="M3582" s="69">
        <f t="shared" si="688"/>
        <v>2.4300000000000002</v>
      </c>
      <c r="N3582" s="56">
        <f>INDEX(Rate_Chart!$A$1:$AK$127,MATCH(Data!J3582,Rate_Chart!$A$1:$A$127,0),MATCH(Data!K3582,Rate_Chart!$A$1:$AK$1,0))</f>
        <v>36.280125900000002</v>
      </c>
      <c r="O3582" s="57">
        <f t="shared" si="689"/>
        <v>1088.403777</v>
      </c>
      <c r="P3582" s="58">
        <f t="shared" si="690"/>
        <v>417.0129413793104</v>
      </c>
      <c r="Q3582" s="58">
        <f t="shared" si="691"/>
        <v>278.00862758620696</v>
      </c>
      <c r="R3582" s="66">
        <f t="shared" si="692"/>
        <v>19.0470660975</v>
      </c>
      <c r="S3582" s="64">
        <f t="shared" si="693"/>
        <v>112.5</v>
      </c>
      <c r="T3582" s="66">
        <f t="shared" si="694"/>
        <v>1219.9508430975</v>
      </c>
      <c r="U3582" s="68">
        <f t="shared" si="695"/>
        <v>40.665028103250002</v>
      </c>
      <c r="V3582" s="68">
        <f t="shared" si="696"/>
        <v>467.4141161293104</v>
      </c>
      <c r="W3582" s="68">
        <f t="shared" si="697"/>
        <v>311.6094107528736</v>
      </c>
    </row>
    <row r="3583" spans="1:23" x14ac:dyDescent="0.25">
      <c r="A3583" s="1" t="s">
        <v>911</v>
      </c>
      <c r="B3583" s="1" t="s">
        <v>395</v>
      </c>
      <c r="C3583" s="1" t="s">
        <v>589</v>
      </c>
      <c r="D3583" s="1" t="s">
        <v>593</v>
      </c>
      <c r="E3583" s="1" t="s">
        <v>370</v>
      </c>
      <c r="F3583" s="62" t="str">
        <f t="shared" si="686"/>
        <v>64537</v>
      </c>
      <c r="G3583" s="255">
        <v>10620015</v>
      </c>
      <c r="H3583" s="1" t="s">
        <v>386</v>
      </c>
      <c r="I3583" s="61">
        <v>22</v>
      </c>
      <c r="J3583" s="61">
        <v>4.3</v>
      </c>
      <c r="K3583" s="61">
        <v>8.1</v>
      </c>
      <c r="L3583" s="69">
        <f t="shared" si="687"/>
        <v>0.94599999999999995</v>
      </c>
      <c r="M3583" s="69">
        <f t="shared" si="688"/>
        <v>1.7819999999999998</v>
      </c>
      <c r="N3583" s="56">
        <f>INDEX(Rate_Chart!$A$1:$AK$127,MATCH(Data!J3583,Rate_Chart!$A$1:$A$127,0),MATCH(Data!K3583,Rate_Chart!$A$1:$AK$1,0))</f>
        <v>40.450125900000003</v>
      </c>
      <c r="O3583" s="57">
        <f t="shared" si="689"/>
        <v>889.9027698000001</v>
      </c>
      <c r="P3583" s="58">
        <f t="shared" si="690"/>
        <v>417.01160721649489</v>
      </c>
      <c r="Q3583" s="58">
        <f t="shared" si="691"/>
        <v>278.00773814432995</v>
      </c>
      <c r="R3583" s="66">
        <f t="shared" si="692"/>
        <v>15.573298471500003</v>
      </c>
      <c r="S3583" s="64">
        <f t="shared" si="693"/>
        <v>82.5</v>
      </c>
      <c r="T3583" s="66">
        <f t="shared" si="694"/>
        <v>987.97606827150014</v>
      </c>
      <c r="U3583" s="68">
        <f t="shared" si="695"/>
        <v>44.908003103250003</v>
      </c>
      <c r="V3583" s="68">
        <f t="shared" si="696"/>
        <v>462.96910415721652</v>
      </c>
      <c r="W3583" s="68">
        <f t="shared" si="697"/>
        <v>308.64606943814437</v>
      </c>
    </row>
    <row r="3584" spans="1:23" x14ac:dyDescent="0.25">
      <c r="A3584" s="1" t="s">
        <v>912</v>
      </c>
      <c r="B3584" s="1" t="s">
        <v>394</v>
      </c>
      <c r="C3584" s="1" t="s">
        <v>589</v>
      </c>
      <c r="D3584" s="1" t="s">
        <v>593</v>
      </c>
      <c r="E3584" s="1" t="s">
        <v>370</v>
      </c>
      <c r="F3584" s="62" t="str">
        <f t="shared" si="686"/>
        <v>64537</v>
      </c>
      <c r="G3584" s="255">
        <v>10620015</v>
      </c>
      <c r="H3584" s="1" t="s">
        <v>385</v>
      </c>
      <c r="I3584" s="61">
        <v>30</v>
      </c>
      <c r="J3584" s="61">
        <v>7</v>
      </c>
      <c r="K3584" s="61">
        <v>9</v>
      </c>
      <c r="L3584" s="69">
        <f t="shared" si="687"/>
        <v>2.1</v>
      </c>
      <c r="M3584" s="69">
        <f t="shared" si="688"/>
        <v>2.7</v>
      </c>
      <c r="N3584" s="56">
        <f>INDEX(Rate_Chart!$A$1:$AK$127,MATCH(Data!J3584,Rate_Chart!$A$1:$A$127,0),MATCH(Data!K3584,Rate_Chart!$A$1:$AK$1,0))</f>
        <v>58.45</v>
      </c>
      <c r="O3584" s="57">
        <f t="shared" si="689"/>
        <v>1753.5</v>
      </c>
      <c r="P3584" s="58">
        <f t="shared" si="690"/>
        <v>449.61538461538464</v>
      </c>
      <c r="Q3584" s="58">
        <f t="shared" si="691"/>
        <v>299.74358974358978</v>
      </c>
      <c r="R3584" s="66">
        <f t="shared" si="692"/>
        <v>30.686250000000005</v>
      </c>
      <c r="S3584" s="64">
        <f t="shared" si="693"/>
        <v>112.5</v>
      </c>
      <c r="T3584" s="66">
        <f t="shared" si="694"/>
        <v>1896.68625</v>
      </c>
      <c r="U3584" s="68">
        <f t="shared" si="695"/>
        <v>63.222875000000002</v>
      </c>
      <c r="V3584" s="68">
        <f t="shared" si="696"/>
        <v>486.32980769230767</v>
      </c>
      <c r="W3584" s="68">
        <f t="shared" si="697"/>
        <v>324.21987179487178</v>
      </c>
    </row>
    <row r="3585" spans="1:23" x14ac:dyDescent="0.25">
      <c r="A3585" s="1" t="s">
        <v>912</v>
      </c>
      <c r="B3585" s="1" t="s">
        <v>394</v>
      </c>
      <c r="C3585" s="1" t="s">
        <v>589</v>
      </c>
      <c r="D3585" s="1" t="s">
        <v>593</v>
      </c>
      <c r="E3585" s="1" t="s">
        <v>370</v>
      </c>
      <c r="F3585" s="62" t="str">
        <f t="shared" si="686"/>
        <v>64537</v>
      </c>
      <c r="G3585" s="255">
        <v>10620015</v>
      </c>
      <c r="H3585" s="1" t="s">
        <v>386</v>
      </c>
      <c r="I3585" s="61">
        <v>38</v>
      </c>
      <c r="J3585" s="61">
        <v>3.5</v>
      </c>
      <c r="K3585" s="61">
        <v>8</v>
      </c>
      <c r="L3585" s="69">
        <f t="shared" si="687"/>
        <v>1.33</v>
      </c>
      <c r="M3585" s="69">
        <f t="shared" si="688"/>
        <v>3.04</v>
      </c>
      <c r="N3585" s="56">
        <f>INDEX(Rate_Chart!$A$1:$AK$127,MATCH(Data!J3585,Rate_Chart!$A$1:$A$127,0),MATCH(Data!K3585,Rate_Chart!$A$1:$AK$1,0))</f>
        <v>36.836112000000007</v>
      </c>
      <c r="O3585" s="57">
        <f t="shared" si="689"/>
        <v>1399.7722560000002</v>
      </c>
      <c r="P3585" s="58">
        <f t="shared" si="690"/>
        <v>417.01258867924531</v>
      </c>
      <c r="Q3585" s="58">
        <f t="shared" si="691"/>
        <v>278.00839245283021</v>
      </c>
      <c r="R3585" s="66">
        <f t="shared" si="692"/>
        <v>24.496014480000007</v>
      </c>
      <c r="S3585" s="64">
        <f t="shared" si="693"/>
        <v>142.5</v>
      </c>
      <c r="T3585" s="66">
        <f t="shared" si="694"/>
        <v>1566.7682704800002</v>
      </c>
      <c r="U3585" s="68">
        <f t="shared" si="695"/>
        <v>41.230743960000005</v>
      </c>
      <c r="V3585" s="68">
        <f t="shared" si="696"/>
        <v>466.76313916981132</v>
      </c>
      <c r="W3585" s="68">
        <f t="shared" si="697"/>
        <v>311.17542611320755</v>
      </c>
    </row>
    <row r="3586" spans="1:23" x14ac:dyDescent="0.25">
      <c r="A3586" s="1" t="s">
        <v>912</v>
      </c>
      <c r="B3586" s="1" t="s">
        <v>395</v>
      </c>
      <c r="C3586" s="1" t="s">
        <v>589</v>
      </c>
      <c r="D3586" s="1" t="s">
        <v>593</v>
      </c>
      <c r="E3586" s="1" t="s">
        <v>370</v>
      </c>
      <c r="F3586" s="62" t="str">
        <f t="shared" si="686"/>
        <v>64537</v>
      </c>
      <c r="G3586" s="255">
        <v>10620015</v>
      </c>
      <c r="H3586" s="1" t="s">
        <v>386</v>
      </c>
      <c r="I3586" s="61">
        <v>25</v>
      </c>
      <c r="J3586" s="61">
        <v>4.2</v>
      </c>
      <c r="K3586" s="61">
        <v>8.1999999999999993</v>
      </c>
      <c r="L3586" s="69">
        <f t="shared" si="687"/>
        <v>1.05</v>
      </c>
      <c r="M3586" s="69">
        <f t="shared" si="688"/>
        <v>2.0499999999999998</v>
      </c>
      <c r="N3586" s="56">
        <f>INDEX(Rate_Chart!$A$1:$AK$127,MATCH(Data!J3586,Rate_Chart!$A$1:$A$127,0),MATCH(Data!K3586,Rate_Chart!$A$1:$AK$1,0))</f>
        <v>40.311139799999999</v>
      </c>
      <c r="O3586" s="57">
        <f t="shared" si="689"/>
        <v>1007.778495</v>
      </c>
      <c r="P3586" s="58">
        <f t="shared" si="690"/>
        <v>417.01179103448277</v>
      </c>
      <c r="Q3586" s="58">
        <f t="shared" si="691"/>
        <v>278.00786068965516</v>
      </c>
      <c r="R3586" s="66">
        <f t="shared" si="692"/>
        <v>17.636123662500001</v>
      </c>
      <c r="S3586" s="64">
        <f t="shared" si="693"/>
        <v>93.75</v>
      </c>
      <c r="T3586" s="66">
        <f t="shared" si="694"/>
        <v>1119.1646186625001</v>
      </c>
      <c r="U3586" s="68">
        <f t="shared" si="695"/>
        <v>44.766584746500001</v>
      </c>
      <c r="V3586" s="68">
        <f t="shared" si="696"/>
        <v>463.10260082586211</v>
      </c>
      <c r="W3586" s="68">
        <f t="shared" si="697"/>
        <v>308.73506721724141</v>
      </c>
    </row>
    <row r="3587" spans="1:23" x14ac:dyDescent="0.25">
      <c r="A3587" s="1" t="s">
        <v>913</v>
      </c>
      <c r="B3587" s="1" t="s">
        <v>394</v>
      </c>
      <c r="C3587" s="1" t="s">
        <v>589</v>
      </c>
      <c r="D3587" s="1" t="s">
        <v>593</v>
      </c>
      <c r="E3587" s="1" t="s">
        <v>370</v>
      </c>
      <c r="F3587" s="62" t="str">
        <f t="shared" si="686"/>
        <v>64537</v>
      </c>
      <c r="G3587" s="255">
        <v>10620015</v>
      </c>
      <c r="H3587" s="1" t="s">
        <v>385</v>
      </c>
      <c r="I3587" s="61">
        <v>37</v>
      </c>
      <c r="J3587" s="61">
        <v>6.1</v>
      </c>
      <c r="K3587" s="61">
        <v>8.8000000000000007</v>
      </c>
      <c r="L3587" s="69">
        <f t="shared" si="687"/>
        <v>2.2569999999999997</v>
      </c>
      <c r="M3587" s="69">
        <f t="shared" si="688"/>
        <v>3.2560000000000002</v>
      </c>
      <c r="N3587" s="56">
        <f>INDEX(Rate_Chart!$A$1:$AK$127,MATCH(Data!J3587,Rate_Chart!$A$1:$A$127,0),MATCH(Data!K3587,Rate_Chart!$A$1:$AK$1,0))</f>
        <v>50.425650000000005</v>
      </c>
      <c r="O3587" s="57">
        <f t="shared" si="689"/>
        <v>1865.7490500000001</v>
      </c>
      <c r="P3587" s="58">
        <f t="shared" si="690"/>
        <v>421.38426183844012</v>
      </c>
      <c r="Q3587" s="58">
        <f t="shared" si="691"/>
        <v>280.92284122562677</v>
      </c>
      <c r="R3587" s="66">
        <f t="shared" si="692"/>
        <v>32.650608375000004</v>
      </c>
      <c r="S3587" s="64">
        <f t="shared" si="693"/>
        <v>138.75</v>
      </c>
      <c r="T3587" s="66">
        <f t="shared" si="694"/>
        <v>2037.1496583750002</v>
      </c>
      <c r="U3587" s="68">
        <f t="shared" si="695"/>
        <v>55.058098875000006</v>
      </c>
      <c r="V3587" s="68">
        <f t="shared" si="696"/>
        <v>460.09553377437328</v>
      </c>
      <c r="W3587" s="68">
        <f t="shared" si="697"/>
        <v>306.73035584958217</v>
      </c>
    </row>
    <row r="3588" spans="1:23" x14ac:dyDescent="0.25">
      <c r="A3588" s="1" t="s">
        <v>913</v>
      </c>
      <c r="B3588" s="1" t="s">
        <v>394</v>
      </c>
      <c r="C3588" s="1" t="s">
        <v>589</v>
      </c>
      <c r="D3588" s="1" t="s">
        <v>593</v>
      </c>
      <c r="E3588" s="1" t="s">
        <v>370</v>
      </c>
      <c r="F3588" s="62" t="str">
        <f t="shared" si="686"/>
        <v>64537</v>
      </c>
      <c r="G3588" s="255">
        <v>10620015</v>
      </c>
      <c r="H3588" s="1" t="s">
        <v>386</v>
      </c>
      <c r="I3588" s="61">
        <v>41</v>
      </c>
      <c r="J3588" s="61">
        <v>3.6</v>
      </c>
      <c r="K3588" s="61">
        <v>8.1</v>
      </c>
      <c r="L3588" s="69">
        <f t="shared" si="687"/>
        <v>1.476</v>
      </c>
      <c r="M3588" s="69">
        <f t="shared" si="688"/>
        <v>3.3209999999999997</v>
      </c>
      <c r="N3588" s="56">
        <f>INDEX(Rate_Chart!$A$1:$AK$127,MATCH(Data!J3588,Rate_Chart!$A$1:$A$127,0),MATCH(Data!K3588,Rate_Chart!$A$1:$AK$1,0))</f>
        <v>37.531125900000006</v>
      </c>
      <c r="O3588" s="57">
        <f t="shared" si="689"/>
        <v>1538.7761619000003</v>
      </c>
      <c r="P3588" s="58">
        <f t="shared" si="690"/>
        <v>417.01251000000008</v>
      </c>
      <c r="Q3588" s="58">
        <f t="shared" si="691"/>
        <v>278.00834000000003</v>
      </c>
      <c r="R3588" s="66">
        <f t="shared" si="692"/>
        <v>26.928582833250008</v>
      </c>
      <c r="S3588" s="64">
        <f t="shared" si="693"/>
        <v>153.75</v>
      </c>
      <c r="T3588" s="66">
        <f t="shared" si="694"/>
        <v>1719.4547447332502</v>
      </c>
      <c r="U3588" s="68">
        <f t="shared" si="695"/>
        <v>41.937920603250006</v>
      </c>
      <c r="V3588" s="68">
        <f t="shared" si="696"/>
        <v>465.97689559166673</v>
      </c>
      <c r="W3588" s="68">
        <f t="shared" si="697"/>
        <v>310.6512637277778</v>
      </c>
    </row>
    <row r="3589" spans="1:23" x14ac:dyDescent="0.25">
      <c r="A3589" s="1" t="s">
        <v>913</v>
      </c>
      <c r="B3589" s="1" t="s">
        <v>395</v>
      </c>
      <c r="C3589" s="1" t="s">
        <v>589</v>
      </c>
      <c r="D3589" s="1" t="s">
        <v>593</v>
      </c>
      <c r="E3589" s="1" t="s">
        <v>370</v>
      </c>
      <c r="F3589" s="62" t="str">
        <f t="shared" ref="F3589:F3652" si="698">MID(E3589,2,5)</f>
        <v>64537</v>
      </c>
      <c r="G3589" s="255">
        <v>10620015</v>
      </c>
      <c r="H3589" s="1" t="s">
        <v>386</v>
      </c>
      <c r="I3589" s="61">
        <v>23</v>
      </c>
      <c r="J3589" s="61">
        <v>5.0999999999999996</v>
      </c>
      <c r="K3589" s="61">
        <v>8.4</v>
      </c>
      <c r="L3589" s="69">
        <f t="shared" si="687"/>
        <v>1.173</v>
      </c>
      <c r="M3589" s="69">
        <f t="shared" si="688"/>
        <v>1.9320000000000002</v>
      </c>
      <c r="N3589" s="56">
        <f>INDEX(Rate_Chart!$A$1:$AK$127,MATCH(Data!J3589,Rate_Chart!$A$1:$A$127,0),MATCH(Data!K3589,Rate_Chart!$A$1:$AK$1,0))</f>
        <v>44.620167600000002</v>
      </c>
      <c r="O3589" s="57">
        <f t="shared" si="689"/>
        <v>1026.2638548</v>
      </c>
      <c r="P3589" s="58">
        <f t="shared" si="690"/>
        <v>417.01091214953271</v>
      </c>
      <c r="Q3589" s="58">
        <f t="shared" si="691"/>
        <v>278.00727476635512</v>
      </c>
      <c r="R3589" s="66">
        <f t="shared" si="692"/>
        <v>17.959617459</v>
      </c>
      <c r="S3589" s="64">
        <f t="shared" si="693"/>
        <v>86.25</v>
      </c>
      <c r="T3589" s="66">
        <f t="shared" si="694"/>
        <v>1130.4734722589999</v>
      </c>
      <c r="U3589" s="68">
        <f t="shared" si="695"/>
        <v>49.151020532999993</v>
      </c>
      <c r="V3589" s="68">
        <f t="shared" si="696"/>
        <v>459.35533208411209</v>
      </c>
      <c r="W3589" s="68">
        <f t="shared" si="697"/>
        <v>306.23688805607475</v>
      </c>
    </row>
    <row r="3590" spans="1:23" x14ac:dyDescent="0.25">
      <c r="A3590" s="1" t="s">
        <v>914</v>
      </c>
      <c r="B3590" s="1" t="s">
        <v>394</v>
      </c>
      <c r="C3590" s="1" t="s">
        <v>589</v>
      </c>
      <c r="D3590" s="1" t="s">
        <v>593</v>
      </c>
      <c r="E3590" s="1" t="s">
        <v>370</v>
      </c>
      <c r="F3590" s="62" t="str">
        <f t="shared" si="698"/>
        <v>64537</v>
      </c>
      <c r="G3590" s="255">
        <v>10620015</v>
      </c>
      <c r="H3590" s="1" t="s">
        <v>385</v>
      </c>
      <c r="I3590" s="61">
        <v>27</v>
      </c>
      <c r="J3590" s="61">
        <v>3</v>
      </c>
      <c r="K3590" s="61">
        <v>8</v>
      </c>
      <c r="L3590" s="69">
        <f t="shared" si="687"/>
        <v>0.81</v>
      </c>
      <c r="M3590" s="69">
        <f t="shared" si="688"/>
        <v>2.16</v>
      </c>
      <c r="N3590" s="56">
        <f>INDEX(Rate_Chart!$A$1:$AK$127,MATCH(Data!J3590,Rate_Chart!$A$1:$A$127,0),MATCH(Data!K3590,Rate_Chart!$A$1:$AK$1,0))</f>
        <v>34.751112000000006</v>
      </c>
      <c r="O3590" s="57">
        <f t="shared" si="689"/>
        <v>938.28002400000014</v>
      </c>
      <c r="P3590" s="58">
        <f t="shared" si="690"/>
        <v>417.01334400000002</v>
      </c>
      <c r="Q3590" s="58">
        <f t="shared" si="691"/>
        <v>278.00889599999999</v>
      </c>
      <c r="R3590" s="66">
        <f t="shared" si="692"/>
        <v>16.419900420000005</v>
      </c>
      <c r="S3590" s="64">
        <f t="shared" si="693"/>
        <v>101.25</v>
      </c>
      <c r="T3590" s="66">
        <f t="shared" si="694"/>
        <v>1055.9499244200001</v>
      </c>
      <c r="U3590" s="68">
        <f t="shared" si="695"/>
        <v>39.109256460000005</v>
      </c>
      <c r="V3590" s="68">
        <f t="shared" si="696"/>
        <v>469.31107752000003</v>
      </c>
      <c r="W3590" s="68">
        <f t="shared" si="697"/>
        <v>312.87405168000004</v>
      </c>
    </row>
    <row r="3591" spans="1:23" x14ac:dyDescent="0.25">
      <c r="A3591" s="1" t="s">
        <v>914</v>
      </c>
      <c r="B3591" s="1" t="s">
        <v>394</v>
      </c>
      <c r="C3591" s="1" t="s">
        <v>589</v>
      </c>
      <c r="D3591" s="1" t="s">
        <v>593</v>
      </c>
      <c r="E3591" s="1" t="s">
        <v>370</v>
      </c>
      <c r="F3591" s="62" t="str">
        <f t="shared" si="698"/>
        <v>64537</v>
      </c>
      <c r="G3591" s="255">
        <v>10620015</v>
      </c>
      <c r="H3591" s="1" t="s">
        <v>386</v>
      </c>
      <c r="I3591" s="61">
        <v>39</v>
      </c>
      <c r="J3591" s="61">
        <v>4.0999999999999996</v>
      </c>
      <c r="K3591" s="61">
        <v>8</v>
      </c>
      <c r="L3591" s="69">
        <f t="shared" si="687"/>
        <v>1.5989999999999998</v>
      </c>
      <c r="M3591" s="69">
        <f t="shared" si="688"/>
        <v>3.12</v>
      </c>
      <c r="N3591" s="56">
        <f>INDEX(Rate_Chart!$A$1:$AK$127,MATCH(Data!J3591,Rate_Chart!$A$1:$A$127,0),MATCH(Data!K3591,Rate_Chart!$A$1:$AK$1,0))</f>
        <v>39.338112000000002</v>
      </c>
      <c r="O3591" s="57">
        <f t="shared" si="689"/>
        <v>1534.1863680000001</v>
      </c>
      <c r="P3591" s="58">
        <f t="shared" si="690"/>
        <v>417.01178798586579</v>
      </c>
      <c r="Q3591" s="58">
        <f t="shared" si="691"/>
        <v>278.00785865724384</v>
      </c>
      <c r="R3591" s="66">
        <f t="shared" si="692"/>
        <v>26.848261440000005</v>
      </c>
      <c r="S3591" s="64">
        <f t="shared" si="693"/>
        <v>146.25</v>
      </c>
      <c r="T3591" s="66">
        <f t="shared" si="694"/>
        <v>1707.2846294400001</v>
      </c>
      <c r="U3591" s="68">
        <f t="shared" si="695"/>
        <v>43.77652896</v>
      </c>
      <c r="V3591" s="68">
        <f t="shared" si="696"/>
        <v>464.06214445229688</v>
      </c>
      <c r="W3591" s="68">
        <f t="shared" si="697"/>
        <v>309.3747629681979</v>
      </c>
    </row>
    <row r="3592" spans="1:23" x14ac:dyDescent="0.25">
      <c r="A3592" s="1" t="s">
        <v>914</v>
      </c>
      <c r="B3592" s="1" t="s">
        <v>395</v>
      </c>
      <c r="C3592" s="1" t="s">
        <v>589</v>
      </c>
      <c r="D3592" s="1" t="s">
        <v>593</v>
      </c>
      <c r="E3592" s="1" t="s">
        <v>370</v>
      </c>
      <c r="F3592" s="62" t="str">
        <f t="shared" si="698"/>
        <v>64537</v>
      </c>
      <c r="G3592" s="255">
        <v>10620015</v>
      </c>
      <c r="H3592" s="1" t="s">
        <v>386</v>
      </c>
      <c r="I3592" s="61">
        <v>27</v>
      </c>
      <c r="J3592" s="61">
        <v>5.0999999999999996</v>
      </c>
      <c r="K3592" s="61">
        <v>8.5</v>
      </c>
      <c r="L3592" s="69">
        <f t="shared" si="687"/>
        <v>1.3769999999999998</v>
      </c>
      <c r="M3592" s="69">
        <f t="shared" si="688"/>
        <v>2.2949999999999999</v>
      </c>
      <c r="N3592" s="56">
        <f>INDEX(Rate_Chart!$A$1:$AK$127,MATCH(Data!J3592,Rate_Chart!$A$1:$A$127,0),MATCH(Data!K3592,Rate_Chart!$A$1:$AK$1,0))</f>
        <v>44.898181500000007</v>
      </c>
      <c r="O3592" s="57">
        <f t="shared" si="689"/>
        <v>1212.2509005000002</v>
      </c>
      <c r="P3592" s="58">
        <f t="shared" si="690"/>
        <v>417.01097368421063</v>
      </c>
      <c r="Q3592" s="58">
        <f t="shared" si="691"/>
        <v>278.00731578947375</v>
      </c>
      <c r="R3592" s="66">
        <f t="shared" si="692"/>
        <v>21.214390758750007</v>
      </c>
      <c r="S3592" s="64">
        <f t="shared" si="693"/>
        <v>101.25</v>
      </c>
      <c r="T3592" s="66">
        <f t="shared" si="694"/>
        <v>1334.7152912587501</v>
      </c>
      <c r="U3592" s="68">
        <f t="shared" si="695"/>
        <v>49.43389967625</v>
      </c>
      <c r="V3592" s="68">
        <f t="shared" si="696"/>
        <v>459.13838708591334</v>
      </c>
      <c r="W3592" s="68">
        <f t="shared" si="697"/>
        <v>306.09225805727556</v>
      </c>
    </row>
    <row r="3593" spans="1:23" x14ac:dyDescent="0.25">
      <c r="A3593" s="1" t="s">
        <v>915</v>
      </c>
      <c r="B3593" s="1" t="s">
        <v>394</v>
      </c>
      <c r="C3593" s="1" t="s">
        <v>589</v>
      </c>
      <c r="D3593" s="1" t="s">
        <v>593</v>
      </c>
      <c r="E3593" s="1" t="s">
        <v>370</v>
      </c>
      <c r="F3593" s="62" t="str">
        <f t="shared" si="698"/>
        <v>64537</v>
      </c>
      <c r="G3593" s="255">
        <v>10620015</v>
      </c>
      <c r="H3593" s="1" t="s">
        <v>385</v>
      </c>
      <c r="I3593" s="61">
        <v>31</v>
      </c>
      <c r="J3593" s="61">
        <v>6.6</v>
      </c>
      <c r="K3593" s="61">
        <v>8.8000000000000007</v>
      </c>
      <c r="L3593" s="69">
        <f t="shared" si="687"/>
        <v>2.0459999999999998</v>
      </c>
      <c r="M3593" s="69">
        <f t="shared" si="688"/>
        <v>2.7280000000000002</v>
      </c>
      <c r="N3593" s="56">
        <f>INDEX(Rate_Chart!$A$1:$AK$127,MATCH(Data!J3593,Rate_Chart!$A$1:$A$127,0),MATCH(Data!K3593,Rate_Chart!$A$1:$AK$1,0))</f>
        <v>54.558900000000001</v>
      </c>
      <c r="O3593" s="57">
        <f t="shared" si="689"/>
        <v>1691.3259</v>
      </c>
      <c r="P3593" s="58">
        <f t="shared" si="690"/>
        <v>437.63823529411764</v>
      </c>
      <c r="Q3593" s="58">
        <f t="shared" si="691"/>
        <v>291.75882352941176</v>
      </c>
      <c r="R3593" s="66">
        <f t="shared" si="692"/>
        <v>29.598203250000005</v>
      </c>
      <c r="S3593" s="64">
        <f t="shared" si="693"/>
        <v>116.25</v>
      </c>
      <c r="T3593" s="66">
        <f t="shared" si="694"/>
        <v>1837.1741032500001</v>
      </c>
      <c r="U3593" s="68">
        <f t="shared" si="695"/>
        <v>59.263680750000006</v>
      </c>
      <c r="V3593" s="68">
        <f t="shared" si="696"/>
        <v>475.37711831550803</v>
      </c>
      <c r="W3593" s="68">
        <f t="shared" si="697"/>
        <v>316.91807887700537</v>
      </c>
    </row>
    <row r="3594" spans="1:23" x14ac:dyDescent="0.25">
      <c r="A3594" s="1" t="s">
        <v>915</v>
      </c>
      <c r="B3594" s="1" t="s">
        <v>394</v>
      </c>
      <c r="C3594" s="1" t="s">
        <v>589</v>
      </c>
      <c r="D3594" s="1" t="s">
        <v>593</v>
      </c>
      <c r="E3594" s="1" t="s">
        <v>370</v>
      </c>
      <c r="F3594" s="62" t="str">
        <f t="shared" si="698"/>
        <v>64537</v>
      </c>
      <c r="G3594" s="255">
        <v>10620015</v>
      </c>
      <c r="H3594" s="1" t="s">
        <v>386</v>
      </c>
      <c r="I3594" s="61">
        <v>41</v>
      </c>
      <c r="J3594" s="61">
        <v>3.1</v>
      </c>
      <c r="K3594" s="61">
        <v>8.1</v>
      </c>
      <c r="L3594" s="69">
        <f t="shared" si="687"/>
        <v>1.2710000000000001</v>
      </c>
      <c r="M3594" s="69">
        <f t="shared" si="688"/>
        <v>3.3209999999999997</v>
      </c>
      <c r="N3594" s="56">
        <f>INDEX(Rate_Chart!$A$1:$AK$127,MATCH(Data!J3594,Rate_Chart!$A$1:$A$127,0),MATCH(Data!K3594,Rate_Chart!$A$1:$AK$1,0))</f>
        <v>35.446125899999998</v>
      </c>
      <c r="O3594" s="57">
        <f t="shared" si="689"/>
        <v>1453.2911618999999</v>
      </c>
      <c r="P3594" s="58">
        <f t="shared" si="690"/>
        <v>417.01324588235298</v>
      </c>
      <c r="Q3594" s="58">
        <f t="shared" si="691"/>
        <v>278.0088305882353</v>
      </c>
      <c r="R3594" s="66">
        <f t="shared" si="692"/>
        <v>25.432595333249999</v>
      </c>
      <c r="S3594" s="64">
        <f t="shared" si="693"/>
        <v>153.75</v>
      </c>
      <c r="T3594" s="66">
        <f t="shared" si="694"/>
        <v>1632.4737572332499</v>
      </c>
      <c r="U3594" s="68">
        <f t="shared" si="695"/>
        <v>39.816433103249999</v>
      </c>
      <c r="V3594" s="68">
        <f t="shared" si="696"/>
        <v>468.42862474411766</v>
      </c>
      <c r="W3594" s="68">
        <f t="shared" si="697"/>
        <v>312.28574982941177</v>
      </c>
    </row>
    <row r="3595" spans="1:23" x14ac:dyDescent="0.25">
      <c r="A3595" s="1" t="s">
        <v>915</v>
      </c>
      <c r="B3595" s="1" t="s">
        <v>395</v>
      </c>
      <c r="C3595" s="1" t="s">
        <v>589</v>
      </c>
      <c r="D3595" s="1" t="s">
        <v>593</v>
      </c>
      <c r="E3595" s="1" t="s">
        <v>370</v>
      </c>
      <c r="F3595" s="62" t="str">
        <f t="shared" si="698"/>
        <v>64537</v>
      </c>
      <c r="G3595" s="255">
        <v>10620015</v>
      </c>
      <c r="H3595" s="1" t="s">
        <v>385</v>
      </c>
      <c r="I3595" s="61">
        <v>26</v>
      </c>
      <c r="J3595" s="61">
        <v>5.6</v>
      </c>
      <c r="K3595" s="61">
        <v>8.5</v>
      </c>
      <c r="L3595" s="69">
        <f t="shared" si="687"/>
        <v>1.456</v>
      </c>
      <c r="M3595" s="69">
        <f t="shared" si="688"/>
        <v>2.21</v>
      </c>
      <c r="N3595" s="56">
        <f>INDEX(Rate_Chart!$A$1:$AK$127,MATCH(Data!J3595,Rate_Chart!$A$1:$A$127,0),MATCH(Data!K3595,Rate_Chart!$A$1:$AK$1,0))</f>
        <v>45.357199999999999</v>
      </c>
      <c r="O3595" s="57">
        <f t="shared" si="689"/>
        <v>1179.2872</v>
      </c>
      <c r="P3595" s="58">
        <f t="shared" si="690"/>
        <v>402.57869822485208</v>
      </c>
      <c r="Q3595" s="58">
        <f t="shared" si="691"/>
        <v>268.38579881656807</v>
      </c>
      <c r="R3595" s="66">
        <f t="shared" si="692"/>
        <v>20.637526000000001</v>
      </c>
      <c r="S3595" s="64">
        <f t="shared" si="693"/>
        <v>97.5</v>
      </c>
      <c r="T3595" s="66">
        <f t="shared" si="694"/>
        <v>1297.424726</v>
      </c>
      <c r="U3595" s="68">
        <f t="shared" si="695"/>
        <v>49.900950999999999</v>
      </c>
      <c r="V3595" s="68">
        <f t="shared" si="696"/>
        <v>442.90784911242605</v>
      </c>
      <c r="W3595" s="68">
        <f t="shared" si="697"/>
        <v>295.27189940828401</v>
      </c>
    </row>
    <row r="3596" spans="1:23" x14ac:dyDescent="0.25">
      <c r="A3596" s="1" t="s">
        <v>916</v>
      </c>
      <c r="B3596" s="1" t="s">
        <v>394</v>
      </c>
      <c r="C3596" s="1" t="s">
        <v>589</v>
      </c>
      <c r="D3596" s="1" t="s">
        <v>593</v>
      </c>
      <c r="E3596" s="1" t="s">
        <v>370</v>
      </c>
      <c r="F3596" s="62" t="str">
        <f t="shared" si="698"/>
        <v>64537</v>
      </c>
      <c r="G3596" s="255">
        <v>10620015</v>
      </c>
      <c r="H3596" s="1" t="s">
        <v>385</v>
      </c>
      <c r="I3596" s="61">
        <v>30</v>
      </c>
      <c r="J3596" s="61">
        <v>6.3</v>
      </c>
      <c r="K3596" s="61">
        <v>8.6</v>
      </c>
      <c r="L3596" s="69">
        <f t="shared" si="687"/>
        <v>1.89</v>
      </c>
      <c r="M3596" s="69">
        <f t="shared" si="688"/>
        <v>2.58</v>
      </c>
      <c r="N3596" s="56">
        <f>INDEX(Rate_Chart!$A$1:$AK$127,MATCH(Data!J3596,Rate_Chart!$A$1:$A$127,0),MATCH(Data!K3596,Rate_Chart!$A$1:$AK$1,0))</f>
        <v>51.552899999999994</v>
      </c>
      <c r="O3596" s="57">
        <f t="shared" si="689"/>
        <v>1546.5869999999998</v>
      </c>
      <c r="P3596" s="58">
        <f t="shared" si="690"/>
        <v>428.41745152354571</v>
      </c>
      <c r="Q3596" s="58">
        <f t="shared" si="691"/>
        <v>285.61163434903045</v>
      </c>
      <c r="R3596" s="66">
        <f t="shared" si="692"/>
        <v>27.065272499999999</v>
      </c>
      <c r="S3596" s="64">
        <f t="shared" si="693"/>
        <v>112.5</v>
      </c>
      <c r="T3596" s="66">
        <f t="shared" si="694"/>
        <v>1686.1522724999998</v>
      </c>
      <c r="U3596" s="68">
        <f t="shared" si="695"/>
        <v>56.205075749999992</v>
      </c>
      <c r="V3596" s="68">
        <f t="shared" si="696"/>
        <v>467.07819182825483</v>
      </c>
      <c r="W3596" s="68">
        <f t="shared" si="697"/>
        <v>311.38546121883655</v>
      </c>
    </row>
    <row r="3597" spans="1:23" x14ac:dyDescent="0.25">
      <c r="A3597" s="1" t="s">
        <v>916</v>
      </c>
      <c r="B3597" s="1" t="s">
        <v>394</v>
      </c>
      <c r="C3597" s="1" t="s">
        <v>589</v>
      </c>
      <c r="D3597" s="1" t="s">
        <v>593</v>
      </c>
      <c r="E3597" s="1" t="s">
        <v>370</v>
      </c>
      <c r="F3597" s="62" t="str">
        <f t="shared" si="698"/>
        <v>64537</v>
      </c>
      <c r="G3597" s="255">
        <v>10620015</v>
      </c>
      <c r="H3597" s="1" t="s">
        <v>386</v>
      </c>
      <c r="I3597" s="61">
        <v>41</v>
      </c>
      <c r="J3597" s="61">
        <v>3.2</v>
      </c>
      <c r="K3597" s="61">
        <v>8.1</v>
      </c>
      <c r="L3597" s="69">
        <f t="shared" si="687"/>
        <v>1.3120000000000003</v>
      </c>
      <c r="M3597" s="69">
        <f t="shared" si="688"/>
        <v>3.3209999999999997</v>
      </c>
      <c r="N3597" s="56">
        <f>INDEX(Rate_Chart!$A$1:$AK$127,MATCH(Data!J3597,Rate_Chart!$A$1:$A$127,0),MATCH(Data!K3597,Rate_Chart!$A$1:$AK$1,0))</f>
        <v>35.8631259</v>
      </c>
      <c r="O3597" s="57">
        <f t="shared" si="689"/>
        <v>1470.3881618999999</v>
      </c>
      <c r="P3597" s="58">
        <f t="shared" si="690"/>
        <v>417.01309186046512</v>
      </c>
      <c r="Q3597" s="58">
        <f t="shared" si="691"/>
        <v>278.00872790697673</v>
      </c>
      <c r="R3597" s="66">
        <f t="shared" si="692"/>
        <v>25.731792833250001</v>
      </c>
      <c r="S3597" s="64">
        <f t="shared" si="693"/>
        <v>153.75</v>
      </c>
      <c r="T3597" s="66">
        <f t="shared" si="694"/>
        <v>1649.8699547332499</v>
      </c>
      <c r="U3597" s="68">
        <f t="shared" si="695"/>
        <v>40.24073060325</v>
      </c>
      <c r="V3597" s="68">
        <f t="shared" si="696"/>
        <v>467.91547213081401</v>
      </c>
      <c r="W3597" s="68">
        <f t="shared" si="697"/>
        <v>311.94364808720934</v>
      </c>
    </row>
    <row r="3598" spans="1:23" x14ac:dyDescent="0.25">
      <c r="A3598" s="1" t="s">
        <v>916</v>
      </c>
      <c r="B3598" s="1" t="s">
        <v>395</v>
      </c>
      <c r="C3598" s="1" t="s">
        <v>589</v>
      </c>
      <c r="D3598" s="1" t="s">
        <v>593</v>
      </c>
      <c r="E3598" s="1" t="s">
        <v>370</v>
      </c>
      <c r="F3598" s="62" t="str">
        <f t="shared" si="698"/>
        <v>64537</v>
      </c>
      <c r="G3598" s="255">
        <v>10620015</v>
      </c>
      <c r="H3598" s="1" t="s">
        <v>386</v>
      </c>
      <c r="I3598" s="61">
        <v>29</v>
      </c>
      <c r="J3598" s="61">
        <v>4.4000000000000004</v>
      </c>
      <c r="K3598" s="61">
        <v>8.1</v>
      </c>
      <c r="L3598" s="69">
        <f t="shared" si="687"/>
        <v>1.276</v>
      </c>
      <c r="M3598" s="69">
        <f t="shared" si="688"/>
        <v>2.3489999999999998</v>
      </c>
      <c r="N3598" s="56">
        <f>INDEX(Rate_Chart!$A$1:$AK$127,MATCH(Data!J3598,Rate_Chart!$A$1:$A$127,0),MATCH(Data!K3598,Rate_Chart!$A$1:$AK$1,0))</f>
        <v>40.867125900000005</v>
      </c>
      <c r="O3598" s="57">
        <f t="shared" si="689"/>
        <v>1185.1466511000001</v>
      </c>
      <c r="P3598" s="58">
        <f t="shared" si="690"/>
        <v>417.01148877551026</v>
      </c>
      <c r="Q3598" s="58">
        <f t="shared" si="691"/>
        <v>278.00765918367352</v>
      </c>
      <c r="R3598" s="66">
        <f t="shared" si="692"/>
        <v>20.740066394250004</v>
      </c>
      <c r="S3598" s="64">
        <f t="shared" si="693"/>
        <v>108.75</v>
      </c>
      <c r="T3598" s="66">
        <f t="shared" si="694"/>
        <v>1314.6367174942502</v>
      </c>
      <c r="U3598" s="68">
        <f t="shared" si="695"/>
        <v>45.332300603250005</v>
      </c>
      <c r="V3598" s="68">
        <f t="shared" si="696"/>
        <v>462.57449595153065</v>
      </c>
      <c r="W3598" s="68">
        <f t="shared" si="697"/>
        <v>308.38299730102045</v>
      </c>
    </row>
    <row r="3599" spans="1:23" x14ac:dyDescent="0.25">
      <c r="A3599" s="1" t="s">
        <v>917</v>
      </c>
      <c r="B3599" s="1" t="s">
        <v>394</v>
      </c>
      <c r="C3599" s="1" t="s">
        <v>589</v>
      </c>
      <c r="D3599" s="1" t="s">
        <v>593</v>
      </c>
      <c r="E3599" s="1" t="s">
        <v>370</v>
      </c>
      <c r="F3599" s="62" t="str">
        <f t="shared" si="698"/>
        <v>64537</v>
      </c>
      <c r="G3599" s="255">
        <v>10620015</v>
      </c>
      <c r="H3599" s="1" t="s">
        <v>385</v>
      </c>
      <c r="I3599" s="61">
        <v>39</v>
      </c>
      <c r="J3599" s="61">
        <v>6.1</v>
      </c>
      <c r="K3599" s="61">
        <v>8.6</v>
      </c>
      <c r="L3599" s="69">
        <f t="shared" ref="L3599:L3662" si="699">J3599*I3599/100</f>
        <v>2.3789999999999996</v>
      </c>
      <c r="M3599" s="69">
        <f t="shared" ref="M3599:M3662" si="700">K3599*I3599/100</f>
        <v>3.3539999999999996</v>
      </c>
      <c r="N3599" s="56">
        <f>INDEX(Rate_Chart!$A$1:$AK$127,MATCH(Data!J3599,Rate_Chart!$A$1:$A$127,0),MATCH(Data!K3599,Rate_Chart!$A$1:$AK$1,0))</f>
        <v>49.9163</v>
      </c>
      <c r="O3599" s="57">
        <f t="shared" ref="O3599:O3662" si="701">N3599*I3599</f>
        <v>1946.7357</v>
      </c>
      <c r="P3599" s="58">
        <f t="shared" ref="P3599:P3662" si="702">N3599/(J3599%+K3599%*2/3)</f>
        <v>421.82788732394374</v>
      </c>
      <c r="Q3599" s="58">
        <f t="shared" ref="Q3599:Q3662" si="703">P3599*2/3</f>
        <v>281.21859154929581</v>
      </c>
      <c r="R3599" s="66">
        <f t="shared" ref="R3599:R3662" si="704">O3599*1.75%</f>
        <v>34.067874750000001</v>
      </c>
      <c r="S3599" s="64">
        <f t="shared" ref="S3599:S3662" si="705">I3599*3.75</f>
        <v>146.25</v>
      </c>
      <c r="T3599" s="66">
        <f t="shared" ref="T3599:T3662" si="706">R3599+S3599+O3599</f>
        <v>2127.0535747499998</v>
      </c>
      <c r="U3599" s="68">
        <f t="shared" ref="U3599:U3662" si="707">T3599/I3599</f>
        <v>54.539835249999996</v>
      </c>
      <c r="V3599" s="68">
        <f t="shared" ref="V3599:V3662" si="708">U3599/(J3599%+K3599%*2/3)</f>
        <v>460.90001619718311</v>
      </c>
      <c r="W3599" s="68">
        <f t="shared" ref="W3599:W3662" si="709">V3599*2/3</f>
        <v>307.26667746478876</v>
      </c>
    </row>
    <row r="3600" spans="1:23" x14ac:dyDescent="0.25">
      <c r="A3600" s="1" t="s">
        <v>917</v>
      </c>
      <c r="B3600" s="1" t="s">
        <v>394</v>
      </c>
      <c r="C3600" s="1" t="s">
        <v>589</v>
      </c>
      <c r="D3600" s="1" t="s">
        <v>593</v>
      </c>
      <c r="E3600" s="1" t="s">
        <v>370</v>
      </c>
      <c r="F3600" s="62" t="str">
        <f t="shared" si="698"/>
        <v>64537</v>
      </c>
      <c r="G3600" s="255">
        <v>10620015</v>
      </c>
      <c r="H3600" s="1" t="s">
        <v>386</v>
      </c>
      <c r="I3600" s="61">
        <v>40</v>
      </c>
      <c r="J3600" s="61">
        <v>3</v>
      </c>
      <c r="K3600" s="61">
        <v>8</v>
      </c>
      <c r="L3600" s="69">
        <f t="shared" si="699"/>
        <v>1.2</v>
      </c>
      <c r="M3600" s="69">
        <f t="shared" si="700"/>
        <v>3.2</v>
      </c>
      <c r="N3600" s="56">
        <f>INDEX(Rate_Chart!$A$1:$AK$127,MATCH(Data!J3600,Rate_Chart!$A$1:$A$127,0),MATCH(Data!K3600,Rate_Chart!$A$1:$AK$1,0))</f>
        <v>34.751112000000006</v>
      </c>
      <c r="O3600" s="57">
        <f t="shared" si="701"/>
        <v>1390.0444800000002</v>
      </c>
      <c r="P3600" s="58">
        <f t="shared" si="702"/>
        <v>417.01334400000002</v>
      </c>
      <c r="Q3600" s="58">
        <f t="shared" si="703"/>
        <v>278.00889599999999</v>
      </c>
      <c r="R3600" s="66">
        <f t="shared" si="704"/>
        <v>24.325778400000008</v>
      </c>
      <c r="S3600" s="64">
        <f t="shared" si="705"/>
        <v>150</v>
      </c>
      <c r="T3600" s="66">
        <f t="shared" si="706"/>
        <v>1564.3702584000002</v>
      </c>
      <c r="U3600" s="68">
        <f t="shared" si="707"/>
        <v>39.109256460000005</v>
      </c>
      <c r="V3600" s="68">
        <f t="shared" si="708"/>
        <v>469.31107752000003</v>
      </c>
      <c r="W3600" s="68">
        <f t="shared" si="709"/>
        <v>312.87405168000004</v>
      </c>
    </row>
    <row r="3601" spans="1:23" x14ac:dyDescent="0.25">
      <c r="A3601" s="1" t="s">
        <v>917</v>
      </c>
      <c r="B3601" s="1" t="s">
        <v>395</v>
      </c>
      <c r="C3601" s="1" t="s">
        <v>589</v>
      </c>
      <c r="D3601" s="1" t="s">
        <v>593</v>
      </c>
      <c r="E3601" s="1" t="s">
        <v>370</v>
      </c>
      <c r="F3601" s="62" t="str">
        <f t="shared" si="698"/>
        <v>64537</v>
      </c>
      <c r="G3601" s="255">
        <v>10620015</v>
      </c>
      <c r="H3601" s="1" t="s">
        <v>386</v>
      </c>
      <c r="I3601" s="61">
        <v>22</v>
      </c>
      <c r="J3601" s="61">
        <v>4.7</v>
      </c>
      <c r="K3601" s="61">
        <v>8.1</v>
      </c>
      <c r="L3601" s="69">
        <f t="shared" si="699"/>
        <v>1.034</v>
      </c>
      <c r="M3601" s="69">
        <f t="shared" si="700"/>
        <v>1.7819999999999998</v>
      </c>
      <c r="N3601" s="56">
        <f>INDEX(Rate_Chart!$A$1:$AK$127,MATCH(Data!J3601,Rate_Chart!$A$1:$A$127,0),MATCH(Data!K3601,Rate_Chart!$A$1:$AK$1,0))</f>
        <v>42.118125900000003</v>
      </c>
      <c r="O3601" s="57">
        <f t="shared" si="701"/>
        <v>926.59876980000001</v>
      </c>
      <c r="P3601" s="58">
        <f t="shared" si="702"/>
        <v>417.01114752475246</v>
      </c>
      <c r="Q3601" s="58">
        <f t="shared" si="703"/>
        <v>278.00743168316831</v>
      </c>
      <c r="R3601" s="66">
        <f t="shared" si="704"/>
        <v>16.215478471500003</v>
      </c>
      <c r="S3601" s="64">
        <f t="shared" si="705"/>
        <v>82.5</v>
      </c>
      <c r="T3601" s="66">
        <f t="shared" si="706"/>
        <v>1025.3142482715</v>
      </c>
      <c r="U3601" s="68">
        <f t="shared" si="707"/>
        <v>46.605193103250002</v>
      </c>
      <c r="V3601" s="68">
        <f t="shared" si="708"/>
        <v>461.43755547772275</v>
      </c>
      <c r="W3601" s="68">
        <f t="shared" si="709"/>
        <v>307.62503698514848</v>
      </c>
    </row>
    <row r="3602" spans="1:23" x14ac:dyDescent="0.25">
      <c r="A3602" s="1" t="s">
        <v>918</v>
      </c>
      <c r="B3602" s="1" t="s">
        <v>394</v>
      </c>
      <c r="C3602" s="1" t="s">
        <v>589</v>
      </c>
      <c r="D3602" s="1" t="s">
        <v>593</v>
      </c>
      <c r="E3602" s="1" t="s">
        <v>370</v>
      </c>
      <c r="F3602" s="62" t="str">
        <f t="shared" si="698"/>
        <v>64537</v>
      </c>
      <c r="G3602" s="255">
        <v>10620015</v>
      </c>
      <c r="H3602" s="1" t="s">
        <v>385</v>
      </c>
      <c r="I3602" s="61">
        <v>32</v>
      </c>
      <c r="J3602" s="61">
        <v>7</v>
      </c>
      <c r="K3602" s="61">
        <v>8</v>
      </c>
      <c r="L3602" s="69">
        <f t="shared" si="699"/>
        <v>2.2400000000000002</v>
      </c>
      <c r="M3602" s="69">
        <f t="shared" si="700"/>
        <v>2.56</v>
      </c>
      <c r="N3602" s="56">
        <f>INDEX(Rate_Chart!$A$1:$AK$127,MATCH(Data!J3602,Rate_Chart!$A$1:$A$127,0),MATCH(Data!K3602,Rate_Chart!$A$1:$AK$1,0))</f>
        <v>0</v>
      </c>
      <c r="O3602" s="57">
        <f t="shared" si="701"/>
        <v>0</v>
      </c>
      <c r="P3602" s="58">
        <f t="shared" si="702"/>
        <v>0</v>
      </c>
      <c r="Q3602" s="58">
        <f t="shared" si="703"/>
        <v>0</v>
      </c>
      <c r="R3602" s="66">
        <f t="shared" si="704"/>
        <v>0</v>
      </c>
      <c r="S3602" s="64">
        <f t="shared" si="705"/>
        <v>120</v>
      </c>
      <c r="T3602" s="66">
        <f t="shared" si="706"/>
        <v>120</v>
      </c>
      <c r="U3602" s="68">
        <f t="shared" si="707"/>
        <v>3.75</v>
      </c>
      <c r="V3602" s="68">
        <f t="shared" si="708"/>
        <v>30.4054054054054</v>
      </c>
      <c r="W3602" s="68">
        <f t="shared" si="709"/>
        <v>20.270270270270267</v>
      </c>
    </row>
    <row r="3603" spans="1:23" x14ac:dyDescent="0.25">
      <c r="A3603" s="1" t="s">
        <v>918</v>
      </c>
      <c r="B3603" s="1" t="s">
        <v>394</v>
      </c>
      <c r="C3603" s="1" t="s">
        <v>589</v>
      </c>
      <c r="D3603" s="1" t="s">
        <v>593</v>
      </c>
      <c r="E3603" s="1" t="s">
        <v>370</v>
      </c>
      <c r="F3603" s="62" t="str">
        <f t="shared" si="698"/>
        <v>64537</v>
      </c>
      <c r="G3603" s="255">
        <v>10620015</v>
      </c>
      <c r="H3603" s="1" t="s">
        <v>386</v>
      </c>
      <c r="I3603" s="61">
        <v>41</v>
      </c>
      <c r="J3603" s="61">
        <v>3.2</v>
      </c>
      <c r="K3603" s="61">
        <v>8</v>
      </c>
      <c r="L3603" s="69">
        <f t="shared" si="699"/>
        <v>1.3120000000000003</v>
      </c>
      <c r="M3603" s="69">
        <f t="shared" si="700"/>
        <v>3.28</v>
      </c>
      <c r="N3603" s="56">
        <f>INDEX(Rate_Chart!$A$1:$AK$127,MATCH(Data!J3603,Rate_Chart!$A$1:$A$127,0),MATCH(Data!K3603,Rate_Chart!$A$1:$AK$1,0))</f>
        <v>35.585112000000002</v>
      </c>
      <c r="O3603" s="57">
        <f t="shared" si="701"/>
        <v>1458.9895920000001</v>
      </c>
      <c r="P3603" s="58">
        <f t="shared" si="702"/>
        <v>417.01303124999998</v>
      </c>
      <c r="Q3603" s="58">
        <f t="shared" si="703"/>
        <v>278.00868750000001</v>
      </c>
      <c r="R3603" s="66">
        <f t="shared" si="704"/>
        <v>25.532317860000006</v>
      </c>
      <c r="S3603" s="64">
        <f t="shared" si="705"/>
        <v>153.75</v>
      </c>
      <c r="T3603" s="66">
        <f t="shared" si="706"/>
        <v>1638.2719098600001</v>
      </c>
      <c r="U3603" s="68">
        <f t="shared" si="707"/>
        <v>39.957851460000001</v>
      </c>
      <c r="V3603" s="68">
        <f t="shared" si="708"/>
        <v>468.25607179687495</v>
      </c>
      <c r="W3603" s="68">
        <f t="shared" si="709"/>
        <v>312.17071453124998</v>
      </c>
    </row>
    <row r="3604" spans="1:23" x14ac:dyDescent="0.25">
      <c r="A3604" s="1" t="s">
        <v>918</v>
      </c>
      <c r="B3604" s="1" t="s">
        <v>395</v>
      </c>
      <c r="C3604" s="1" t="s">
        <v>589</v>
      </c>
      <c r="D3604" s="1" t="s">
        <v>593</v>
      </c>
      <c r="E3604" s="1" t="s">
        <v>370</v>
      </c>
      <c r="F3604" s="62" t="str">
        <f t="shared" si="698"/>
        <v>64537</v>
      </c>
      <c r="G3604" s="255">
        <v>10620015</v>
      </c>
      <c r="H3604" s="1" t="s">
        <v>386</v>
      </c>
      <c r="I3604" s="61">
        <v>12</v>
      </c>
      <c r="J3604" s="61">
        <v>4</v>
      </c>
      <c r="K3604" s="61">
        <v>8.1</v>
      </c>
      <c r="L3604" s="69">
        <f t="shared" si="699"/>
        <v>0.48</v>
      </c>
      <c r="M3604" s="69">
        <f t="shared" si="700"/>
        <v>0.97199999999999986</v>
      </c>
      <c r="N3604" s="56">
        <f>INDEX(Rate_Chart!$A$1:$AK$127,MATCH(Data!J3604,Rate_Chart!$A$1:$A$127,0),MATCH(Data!K3604,Rate_Chart!$A$1:$AK$1,0))</f>
        <v>39.199125899999999</v>
      </c>
      <c r="O3604" s="57">
        <f t="shared" si="701"/>
        <v>470.38951079999998</v>
      </c>
      <c r="P3604" s="58">
        <f t="shared" si="702"/>
        <v>417.01197765957443</v>
      </c>
      <c r="Q3604" s="58">
        <f t="shared" si="703"/>
        <v>278.00798510638293</v>
      </c>
      <c r="R3604" s="66">
        <f t="shared" si="704"/>
        <v>8.231816439000001</v>
      </c>
      <c r="S3604" s="64">
        <f t="shared" si="705"/>
        <v>45</v>
      </c>
      <c r="T3604" s="66">
        <f t="shared" si="706"/>
        <v>523.62132723900004</v>
      </c>
      <c r="U3604" s="68">
        <f t="shared" si="707"/>
        <v>43.635110603250006</v>
      </c>
      <c r="V3604" s="68">
        <f t="shared" si="708"/>
        <v>464.20330428989365</v>
      </c>
      <c r="W3604" s="68">
        <f t="shared" si="709"/>
        <v>309.46886952659577</v>
      </c>
    </row>
    <row r="3605" spans="1:23" x14ac:dyDescent="0.25">
      <c r="A3605" s="1" t="s">
        <v>882</v>
      </c>
      <c r="B3605" s="1" t="s">
        <v>394</v>
      </c>
      <c r="C3605" s="1" t="s">
        <v>589</v>
      </c>
      <c r="D3605" s="1" t="s">
        <v>593</v>
      </c>
      <c r="E3605" s="1" t="s">
        <v>370</v>
      </c>
      <c r="F3605" s="62" t="str">
        <f t="shared" si="698"/>
        <v>64537</v>
      </c>
      <c r="G3605" s="255">
        <v>10620015</v>
      </c>
      <c r="H3605" s="1" t="s">
        <v>385</v>
      </c>
      <c r="I3605" s="61">
        <v>26</v>
      </c>
      <c r="J3605" s="61">
        <v>6.7</v>
      </c>
      <c r="K3605" s="61">
        <v>8.8000000000000007</v>
      </c>
      <c r="L3605" s="69">
        <f t="shared" si="699"/>
        <v>1.7420000000000002</v>
      </c>
      <c r="M3605" s="69">
        <f t="shared" si="700"/>
        <v>2.2880000000000003</v>
      </c>
      <c r="N3605" s="56">
        <f>INDEX(Rate_Chart!$A$1:$AK$127,MATCH(Data!J3605,Rate_Chart!$A$1:$A$127,0),MATCH(Data!K3605,Rate_Chart!$A$1:$AK$1,0))</f>
        <v>55.385550000000002</v>
      </c>
      <c r="O3605" s="57">
        <f t="shared" si="701"/>
        <v>1440.0243</v>
      </c>
      <c r="P3605" s="58">
        <f t="shared" si="702"/>
        <v>440.73381962864721</v>
      </c>
      <c r="Q3605" s="58">
        <f t="shared" si="703"/>
        <v>293.82254641909816</v>
      </c>
      <c r="R3605" s="66">
        <f t="shared" si="704"/>
        <v>25.200425250000002</v>
      </c>
      <c r="S3605" s="64">
        <f t="shared" si="705"/>
        <v>97.5</v>
      </c>
      <c r="T3605" s="66">
        <f t="shared" si="706"/>
        <v>1562.7247252500001</v>
      </c>
      <c r="U3605" s="68">
        <f t="shared" si="707"/>
        <v>60.104797125000005</v>
      </c>
      <c r="V3605" s="68">
        <f t="shared" si="708"/>
        <v>478.28751027851456</v>
      </c>
      <c r="W3605" s="68">
        <f t="shared" si="709"/>
        <v>318.85834018567635</v>
      </c>
    </row>
    <row r="3606" spans="1:23" x14ac:dyDescent="0.25">
      <c r="A3606" s="1" t="s">
        <v>882</v>
      </c>
      <c r="B3606" s="1" t="s">
        <v>394</v>
      </c>
      <c r="C3606" s="1" t="s">
        <v>589</v>
      </c>
      <c r="D3606" s="1" t="s">
        <v>593</v>
      </c>
      <c r="E3606" s="1" t="s">
        <v>370</v>
      </c>
      <c r="F3606" s="62" t="str">
        <f t="shared" si="698"/>
        <v>64537</v>
      </c>
      <c r="G3606" s="255">
        <v>10620015</v>
      </c>
      <c r="H3606" s="1" t="s">
        <v>386</v>
      </c>
      <c r="I3606" s="61">
        <v>41</v>
      </c>
      <c r="J3606" s="61">
        <v>3.2</v>
      </c>
      <c r="K3606" s="61">
        <v>8</v>
      </c>
      <c r="L3606" s="69">
        <f t="shared" si="699"/>
        <v>1.3120000000000003</v>
      </c>
      <c r="M3606" s="69">
        <f t="shared" si="700"/>
        <v>3.28</v>
      </c>
      <c r="N3606" s="56">
        <f>INDEX(Rate_Chart!$A$1:$AK$127,MATCH(Data!J3606,Rate_Chart!$A$1:$A$127,0),MATCH(Data!K3606,Rate_Chart!$A$1:$AK$1,0))</f>
        <v>35.585112000000002</v>
      </c>
      <c r="O3606" s="57">
        <f t="shared" si="701"/>
        <v>1458.9895920000001</v>
      </c>
      <c r="P3606" s="58">
        <f t="shared" si="702"/>
        <v>417.01303124999998</v>
      </c>
      <c r="Q3606" s="58">
        <f t="shared" si="703"/>
        <v>278.00868750000001</v>
      </c>
      <c r="R3606" s="66">
        <f t="shared" si="704"/>
        <v>25.532317860000006</v>
      </c>
      <c r="S3606" s="64">
        <f t="shared" si="705"/>
        <v>153.75</v>
      </c>
      <c r="T3606" s="66">
        <f t="shared" si="706"/>
        <v>1638.2719098600001</v>
      </c>
      <c r="U3606" s="68">
        <f t="shared" si="707"/>
        <v>39.957851460000001</v>
      </c>
      <c r="V3606" s="68">
        <f t="shared" si="708"/>
        <v>468.25607179687495</v>
      </c>
      <c r="W3606" s="68">
        <f t="shared" si="709"/>
        <v>312.17071453124998</v>
      </c>
    </row>
    <row r="3607" spans="1:23" x14ac:dyDescent="0.25">
      <c r="A3607" s="1" t="s">
        <v>882</v>
      </c>
      <c r="B3607" s="1" t="s">
        <v>395</v>
      </c>
      <c r="C3607" s="1" t="s">
        <v>589</v>
      </c>
      <c r="D3607" s="1" t="s">
        <v>593</v>
      </c>
      <c r="E3607" s="1" t="s">
        <v>370</v>
      </c>
      <c r="F3607" s="62" t="str">
        <f t="shared" si="698"/>
        <v>64537</v>
      </c>
      <c r="G3607" s="255">
        <v>10620015</v>
      </c>
      <c r="H3607" s="1" t="s">
        <v>386</v>
      </c>
      <c r="I3607" s="61">
        <v>22</v>
      </c>
      <c r="J3607" s="61">
        <v>3.5</v>
      </c>
      <c r="K3607" s="61">
        <v>8.1</v>
      </c>
      <c r="L3607" s="69">
        <f t="shared" si="699"/>
        <v>0.77</v>
      </c>
      <c r="M3607" s="69">
        <f t="shared" si="700"/>
        <v>1.7819999999999998</v>
      </c>
      <c r="N3607" s="56">
        <f>INDEX(Rate_Chart!$A$1:$AK$127,MATCH(Data!J3607,Rate_Chart!$A$1:$A$127,0),MATCH(Data!K3607,Rate_Chart!$A$1:$AK$1,0))</f>
        <v>37.114125900000005</v>
      </c>
      <c r="O3607" s="57">
        <f t="shared" si="701"/>
        <v>816.51076980000016</v>
      </c>
      <c r="P3607" s="58">
        <f t="shared" si="702"/>
        <v>417.01265056179784</v>
      </c>
      <c r="Q3607" s="58">
        <f t="shared" si="703"/>
        <v>278.00843370786521</v>
      </c>
      <c r="R3607" s="66">
        <f t="shared" si="704"/>
        <v>14.288938471500003</v>
      </c>
      <c r="S3607" s="64">
        <f t="shared" si="705"/>
        <v>82.5</v>
      </c>
      <c r="T3607" s="66">
        <f t="shared" si="706"/>
        <v>913.29970827150021</v>
      </c>
      <c r="U3607" s="68">
        <f t="shared" si="707"/>
        <v>41.513623103250012</v>
      </c>
      <c r="V3607" s="68">
        <f t="shared" si="708"/>
        <v>466.44520340730355</v>
      </c>
      <c r="W3607" s="68">
        <f t="shared" si="709"/>
        <v>310.96346893820237</v>
      </c>
    </row>
    <row r="3608" spans="1:23" x14ac:dyDescent="0.25">
      <c r="A3608" s="1" t="s">
        <v>883</v>
      </c>
      <c r="B3608" s="1" t="s">
        <v>394</v>
      </c>
      <c r="C3608" s="1" t="s">
        <v>589</v>
      </c>
      <c r="D3608" s="1" t="s">
        <v>593</v>
      </c>
      <c r="E3608" s="1" t="s">
        <v>370</v>
      </c>
      <c r="F3608" s="62" t="str">
        <f t="shared" si="698"/>
        <v>64537</v>
      </c>
      <c r="G3608" s="255">
        <v>10620015</v>
      </c>
      <c r="H3608" s="1" t="s">
        <v>385</v>
      </c>
      <c r="I3608" s="61">
        <v>32</v>
      </c>
      <c r="J3608" s="61">
        <v>6.1</v>
      </c>
      <c r="K3608" s="61">
        <v>8.8000000000000007</v>
      </c>
      <c r="L3608" s="69">
        <f t="shared" si="699"/>
        <v>1.952</v>
      </c>
      <c r="M3608" s="69">
        <f t="shared" si="700"/>
        <v>2.8160000000000003</v>
      </c>
      <c r="N3608" s="56">
        <f>INDEX(Rate_Chart!$A$1:$AK$127,MATCH(Data!J3608,Rate_Chart!$A$1:$A$127,0),MATCH(Data!K3608,Rate_Chart!$A$1:$AK$1,0))</f>
        <v>50.425650000000005</v>
      </c>
      <c r="O3608" s="57">
        <f t="shared" si="701"/>
        <v>1613.6208000000001</v>
      </c>
      <c r="P3608" s="58">
        <f t="shared" si="702"/>
        <v>421.38426183844012</v>
      </c>
      <c r="Q3608" s="58">
        <f t="shared" si="703"/>
        <v>280.92284122562677</v>
      </c>
      <c r="R3608" s="66">
        <f t="shared" si="704"/>
        <v>28.238364000000004</v>
      </c>
      <c r="S3608" s="64">
        <f t="shared" si="705"/>
        <v>120</v>
      </c>
      <c r="T3608" s="66">
        <f t="shared" si="706"/>
        <v>1761.8591640000002</v>
      </c>
      <c r="U3608" s="68">
        <f t="shared" si="707"/>
        <v>55.058098875000006</v>
      </c>
      <c r="V3608" s="68">
        <f t="shared" si="708"/>
        <v>460.09553377437328</v>
      </c>
      <c r="W3608" s="68">
        <f t="shared" si="709"/>
        <v>306.73035584958217</v>
      </c>
    </row>
    <row r="3609" spans="1:23" x14ac:dyDescent="0.25">
      <c r="A3609" s="1" t="s">
        <v>883</v>
      </c>
      <c r="B3609" s="1" t="s">
        <v>394</v>
      </c>
      <c r="C3609" s="1" t="s">
        <v>589</v>
      </c>
      <c r="D3609" s="1" t="s">
        <v>593</v>
      </c>
      <c r="E3609" s="1" t="s">
        <v>370</v>
      </c>
      <c r="F3609" s="62" t="str">
        <f t="shared" si="698"/>
        <v>64537</v>
      </c>
      <c r="G3609" s="255">
        <v>10620015</v>
      </c>
      <c r="H3609" s="1" t="s">
        <v>386</v>
      </c>
      <c r="I3609" s="61">
        <v>41</v>
      </c>
      <c r="J3609" s="61">
        <v>3.5</v>
      </c>
      <c r="K3609" s="61">
        <v>8</v>
      </c>
      <c r="L3609" s="69">
        <f t="shared" si="699"/>
        <v>1.4350000000000001</v>
      </c>
      <c r="M3609" s="69">
        <f t="shared" si="700"/>
        <v>3.28</v>
      </c>
      <c r="N3609" s="56">
        <f>INDEX(Rate_Chart!$A$1:$AK$127,MATCH(Data!J3609,Rate_Chart!$A$1:$A$127,0),MATCH(Data!K3609,Rate_Chart!$A$1:$AK$1,0))</f>
        <v>36.836112000000007</v>
      </c>
      <c r="O3609" s="57">
        <f t="shared" si="701"/>
        <v>1510.2805920000003</v>
      </c>
      <c r="P3609" s="58">
        <f t="shared" si="702"/>
        <v>417.01258867924531</v>
      </c>
      <c r="Q3609" s="58">
        <f t="shared" si="703"/>
        <v>278.00839245283021</v>
      </c>
      <c r="R3609" s="66">
        <f t="shared" si="704"/>
        <v>26.429910360000008</v>
      </c>
      <c r="S3609" s="64">
        <f t="shared" si="705"/>
        <v>153.75</v>
      </c>
      <c r="T3609" s="66">
        <f t="shared" si="706"/>
        <v>1690.4605023600002</v>
      </c>
      <c r="U3609" s="68">
        <f t="shared" si="707"/>
        <v>41.230743960000005</v>
      </c>
      <c r="V3609" s="68">
        <f t="shared" si="708"/>
        <v>466.76313916981132</v>
      </c>
      <c r="W3609" s="68">
        <f t="shared" si="709"/>
        <v>311.17542611320755</v>
      </c>
    </row>
    <row r="3610" spans="1:23" x14ac:dyDescent="0.25">
      <c r="A3610" s="1" t="s">
        <v>883</v>
      </c>
      <c r="B3610" s="1" t="s">
        <v>395</v>
      </c>
      <c r="C3610" s="1" t="s">
        <v>589</v>
      </c>
      <c r="D3610" s="1" t="s">
        <v>593</v>
      </c>
      <c r="E3610" s="1" t="s">
        <v>370</v>
      </c>
      <c r="F3610" s="62" t="str">
        <f t="shared" si="698"/>
        <v>64537</v>
      </c>
      <c r="G3610" s="255">
        <v>10620015</v>
      </c>
      <c r="H3610" s="1" t="s">
        <v>386</v>
      </c>
      <c r="I3610" s="61">
        <v>24</v>
      </c>
      <c r="J3610" s="61">
        <v>4.8</v>
      </c>
      <c r="K3610" s="61">
        <v>8.3000000000000007</v>
      </c>
      <c r="L3610" s="69">
        <f t="shared" si="699"/>
        <v>1.1519999999999999</v>
      </c>
      <c r="M3610" s="69">
        <f t="shared" si="700"/>
        <v>1.9920000000000002</v>
      </c>
      <c r="N3610" s="56">
        <f>INDEX(Rate_Chart!$A$1:$AK$127,MATCH(Data!J3610,Rate_Chart!$A$1:$A$127,0),MATCH(Data!K3610,Rate_Chart!$A$1:$AK$1,0))</f>
        <v>43.091153700000007</v>
      </c>
      <c r="O3610" s="57">
        <f t="shared" si="701"/>
        <v>1034.1876888000002</v>
      </c>
      <c r="P3610" s="58">
        <f t="shared" si="702"/>
        <v>417.01116483870976</v>
      </c>
      <c r="Q3610" s="58">
        <f t="shared" si="703"/>
        <v>278.00744322580653</v>
      </c>
      <c r="R3610" s="66">
        <f t="shared" si="704"/>
        <v>18.098284554000003</v>
      </c>
      <c r="S3610" s="64">
        <f t="shared" si="705"/>
        <v>90</v>
      </c>
      <c r="T3610" s="66">
        <f t="shared" si="706"/>
        <v>1142.2859733540001</v>
      </c>
      <c r="U3610" s="68">
        <f t="shared" si="707"/>
        <v>47.595248889750003</v>
      </c>
      <c r="V3610" s="68">
        <f t="shared" si="708"/>
        <v>460.5991828040323</v>
      </c>
      <c r="W3610" s="68">
        <f t="shared" si="709"/>
        <v>307.06612186935484</v>
      </c>
    </row>
    <row r="3611" spans="1:23" x14ac:dyDescent="0.25">
      <c r="A3611" s="1" t="s">
        <v>884</v>
      </c>
      <c r="B3611" s="1" t="s">
        <v>394</v>
      </c>
      <c r="C3611" s="1" t="s">
        <v>589</v>
      </c>
      <c r="D3611" s="1" t="s">
        <v>593</v>
      </c>
      <c r="E3611" s="1" t="s">
        <v>370</v>
      </c>
      <c r="F3611" s="62" t="str">
        <f t="shared" si="698"/>
        <v>64537</v>
      </c>
      <c r="G3611" s="255">
        <v>10620015</v>
      </c>
      <c r="H3611" s="1" t="s">
        <v>385</v>
      </c>
      <c r="I3611" s="61">
        <v>26</v>
      </c>
      <c r="J3611" s="61">
        <v>6.8</v>
      </c>
      <c r="K3611" s="61">
        <v>8.8000000000000007</v>
      </c>
      <c r="L3611" s="69">
        <f t="shared" si="699"/>
        <v>1.7679999999999998</v>
      </c>
      <c r="M3611" s="69">
        <f t="shared" si="700"/>
        <v>2.2880000000000003</v>
      </c>
      <c r="N3611" s="56">
        <f>INDEX(Rate_Chart!$A$1:$AK$127,MATCH(Data!J3611,Rate_Chart!$A$1:$A$127,0),MATCH(Data!K3611,Rate_Chart!$A$1:$AK$1,0))</f>
        <v>56.212200000000003</v>
      </c>
      <c r="O3611" s="57">
        <f t="shared" si="701"/>
        <v>1461.5172</v>
      </c>
      <c r="P3611" s="58">
        <f t="shared" si="702"/>
        <v>443.78052631578947</v>
      </c>
      <c r="Q3611" s="58">
        <f t="shared" si="703"/>
        <v>295.8536842105263</v>
      </c>
      <c r="R3611" s="66">
        <f t="shared" si="704"/>
        <v>25.576551000000002</v>
      </c>
      <c r="S3611" s="64">
        <f t="shared" si="705"/>
        <v>97.5</v>
      </c>
      <c r="T3611" s="66">
        <f t="shared" si="706"/>
        <v>1584.5937509999999</v>
      </c>
      <c r="U3611" s="68">
        <f t="shared" si="707"/>
        <v>60.945913499999996</v>
      </c>
      <c r="V3611" s="68">
        <f t="shared" si="708"/>
        <v>481.15194868421048</v>
      </c>
      <c r="W3611" s="68">
        <f t="shared" si="709"/>
        <v>320.76796578947364</v>
      </c>
    </row>
    <row r="3612" spans="1:23" x14ac:dyDescent="0.25">
      <c r="A3612" s="1" t="s">
        <v>884</v>
      </c>
      <c r="B3612" s="1" t="s">
        <v>394</v>
      </c>
      <c r="C3612" s="1" t="s">
        <v>589</v>
      </c>
      <c r="D3612" s="1" t="s">
        <v>593</v>
      </c>
      <c r="E3612" s="1" t="s">
        <v>370</v>
      </c>
      <c r="F3612" s="62" t="str">
        <f t="shared" si="698"/>
        <v>64537</v>
      </c>
      <c r="G3612" s="255">
        <v>10620015</v>
      </c>
      <c r="H3612" s="1" t="s">
        <v>386</v>
      </c>
      <c r="I3612" s="61">
        <v>34</v>
      </c>
      <c r="J3612" s="61">
        <v>3.3</v>
      </c>
      <c r="K3612" s="61">
        <v>8</v>
      </c>
      <c r="L3612" s="69">
        <f t="shared" si="699"/>
        <v>1.1219999999999999</v>
      </c>
      <c r="M3612" s="69">
        <f t="shared" si="700"/>
        <v>2.72</v>
      </c>
      <c r="N3612" s="56">
        <f>INDEX(Rate_Chart!$A$1:$AK$127,MATCH(Data!J3612,Rate_Chart!$A$1:$A$127,0),MATCH(Data!K3612,Rate_Chart!$A$1:$AK$1,0))</f>
        <v>36.002112000000004</v>
      </c>
      <c r="O3612" s="57">
        <f t="shared" si="701"/>
        <v>1224.0718080000001</v>
      </c>
      <c r="P3612" s="58">
        <f t="shared" si="702"/>
        <v>417.01288030888031</v>
      </c>
      <c r="Q3612" s="58">
        <f t="shared" si="703"/>
        <v>278.00858687258687</v>
      </c>
      <c r="R3612" s="66">
        <f t="shared" si="704"/>
        <v>21.421256640000003</v>
      </c>
      <c r="S3612" s="64">
        <f t="shared" si="705"/>
        <v>127.5</v>
      </c>
      <c r="T3612" s="66">
        <f t="shared" si="706"/>
        <v>1372.9930646400001</v>
      </c>
      <c r="U3612" s="68">
        <f t="shared" si="707"/>
        <v>40.382148960000002</v>
      </c>
      <c r="V3612" s="68">
        <f t="shared" si="708"/>
        <v>467.74689915057911</v>
      </c>
      <c r="W3612" s="68">
        <f t="shared" si="709"/>
        <v>311.83126610038607</v>
      </c>
    </row>
    <row r="3613" spans="1:23" x14ac:dyDescent="0.25">
      <c r="A3613" s="1" t="s">
        <v>884</v>
      </c>
      <c r="B3613" s="1" t="s">
        <v>395</v>
      </c>
      <c r="C3613" s="1" t="s">
        <v>589</v>
      </c>
      <c r="D3613" s="1" t="s">
        <v>593</v>
      </c>
      <c r="E3613" s="1" t="s">
        <v>370</v>
      </c>
      <c r="F3613" s="62" t="str">
        <f t="shared" si="698"/>
        <v>64537</v>
      </c>
      <c r="G3613" s="255">
        <v>10620015</v>
      </c>
      <c r="H3613" s="1" t="s">
        <v>385</v>
      </c>
      <c r="I3613" s="61">
        <v>19</v>
      </c>
      <c r="J3613" s="61">
        <v>5.6</v>
      </c>
      <c r="K3613" s="61">
        <v>8.4</v>
      </c>
      <c r="L3613" s="69">
        <f t="shared" si="699"/>
        <v>1.0639999999999998</v>
      </c>
      <c r="M3613" s="69">
        <f t="shared" si="700"/>
        <v>1.5959999999999999</v>
      </c>
      <c r="N3613" s="56">
        <f>INDEX(Rate_Chart!$A$1:$AK$127,MATCH(Data!J3613,Rate_Chart!$A$1:$A$127,0),MATCH(Data!K3613,Rate_Chart!$A$1:$AK$1,0))</f>
        <v>45.357199999999999</v>
      </c>
      <c r="O3613" s="57">
        <f t="shared" si="701"/>
        <v>861.78679999999997</v>
      </c>
      <c r="P3613" s="58">
        <f t="shared" si="702"/>
        <v>404.97500000000002</v>
      </c>
      <c r="Q3613" s="58">
        <f t="shared" si="703"/>
        <v>269.98333333333335</v>
      </c>
      <c r="R3613" s="66">
        <f t="shared" si="704"/>
        <v>15.081269000000001</v>
      </c>
      <c r="S3613" s="64">
        <f t="shared" si="705"/>
        <v>71.25</v>
      </c>
      <c r="T3613" s="66">
        <f t="shared" si="706"/>
        <v>948.11806899999999</v>
      </c>
      <c r="U3613" s="68">
        <f t="shared" si="707"/>
        <v>49.900950999999999</v>
      </c>
      <c r="V3613" s="68">
        <f t="shared" si="708"/>
        <v>445.54420535714291</v>
      </c>
      <c r="W3613" s="68">
        <f t="shared" si="709"/>
        <v>297.02947023809526</v>
      </c>
    </row>
    <row r="3614" spans="1:23" x14ac:dyDescent="0.25">
      <c r="A3614" s="1" t="s">
        <v>885</v>
      </c>
      <c r="B3614" s="1" t="s">
        <v>394</v>
      </c>
      <c r="C3614" s="1" t="s">
        <v>589</v>
      </c>
      <c r="D3614" s="1" t="s">
        <v>593</v>
      </c>
      <c r="E3614" s="1" t="s">
        <v>370</v>
      </c>
      <c r="F3614" s="62" t="str">
        <f t="shared" si="698"/>
        <v>64537</v>
      </c>
      <c r="G3614" s="255">
        <v>10620015</v>
      </c>
      <c r="H3614" s="1" t="s">
        <v>385</v>
      </c>
      <c r="I3614" s="61">
        <v>22</v>
      </c>
      <c r="J3614" s="61">
        <v>6.6</v>
      </c>
      <c r="K3614" s="61">
        <v>8.8000000000000007</v>
      </c>
      <c r="L3614" s="69">
        <f t="shared" si="699"/>
        <v>1.452</v>
      </c>
      <c r="M3614" s="69">
        <f t="shared" si="700"/>
        <v>1.9360000000000002</v>
      </c>
      <c r="N3614" s="56">
        <f>INDEX(Rate_Chart!$A$1:$AK$127,MATCH(Data!J3614,Rate_Chart!$A$1:$A$127,0),MATCH(Data!K3614,Rate_Chart!$A$1:$AK$1,0))</f>
        <v>54.558900000000001</v>
      </c>
      <c r="O3614" s="57">
        <f t="shared" si="701"/>
        <v>1200.2958000000001</v>
      </c>
      <c r="P3614" s="58">
        <f t="shared" si="702"/>
        <v>437.63823529411764</v>
      </c>
      <c r="Q3614" s="58">
        <f t="shared" si="703"/>
        <v>291.75882352941176</v>
      </c>
      <c r="R3614" s="66">
        <f t="shared" si="704"/>
        <v>21.005176500000005</v>
      </c>
      <c r="S3614" s="64">
        <f t="shared" si="705"/>
        <v>82.5</v>
      </c>
      <c r="T3614" s="66">
        <f t="shared" si="706"/>
        <v>1303.8009765000002</v>
      </c>
      <c r="U3614" s="68">
        <f t="shared" si="707"/>
        <v>59.263680750000006</v>
      </c>
      <c r="V3614" s="68">
        <f t="shared" si="708"/>
        <v>475.37711831550803</v>
      </c>
      <c r="W3614" s="68">
        <f t="shared" si="709"/>
        <v>316.91807887700537</v>
      </c>
    </row>
    <row r="3615" spans="1:23" x14ac:dyDescent="0.25">
      <c r="A3615" s="1" t="s">
        <v>885</v>
      </c>
      <c r="B3615" s="1" t="s">
        <v>394</v>
      </c>
      <c r="C3615" s="1" t="s">
        <v>589</v>
      </c>
      <c r="D3615" s="1" t="s">
        <v>593</v>
      </c>
      <c r="E3615" s="1" t="s">
        <v>370</v>
      </c>
      <c r="F3615" s="62" t="str">
        <f t="shared" si="698"/>
        <v>64537</v>
      </c>
      <c r="G3615" s="255">
        <v>10620015</v>
      </c>
      <c r="H3615" s="1" t="s">
        <v>386</v>
      </c>
      <c r="I3615" s="61">
        <v>36</v>
      </c>
      <c r="J3615" s="61">
        <v>3.6</v>
      </c>
      <c r="K3615" s="61">
        <v>8.1</v>
      </c>
      <c r="L3615" s="69">
        <f t="shared" si="699"/>
        <v>1.296</v>
      </c>
      <c r="M3615" s="69">
        <f t="shared" si="700"/>
        <v>2.9159999999999995</v>
      </c>
      <c r="N3615" s="56">
        <f>INDEX(Rate_Chart!$A$1:$AK$127,MATCH(Data!J3615,Rate_Chart!$A$1:$A$127,0),MATCH(Data!K3615,Rate_Chart!$A$1:$AK$1,0))</f>
        <v>37.531125900000006</v>
      </c>
      <c r="O3615" s="57">
        <f t="shared" si="701"/>
        <v>1351.1205324000002</v>
      </c>
      <c r="P3615" s="58">
        <f t="shared" si="702"/>
        <v>417.01251000000008</v>
      </c>
      <c r="Q3615" s="58">
        <f t="shared" si="703"/>
        <v>278.00834000000003</v>
      </c>
      <c r="R3615" s="66">
        <f t="shared" si="704"/>
        <v>23.644609317000008</v>
      </c>
      <c r="S3615" s="64">
        <f t="shared" si="705"/>
        <v>135</v>
      </c>
      <c r="T3615" s="66">
        <f t="shared" si="706"/>
        <v>1509.7651417170002</v>
      </c>
      <c r="U3615" s="68">
        <f t="shared" si="707"/>
        <v>41.937920603250006</v>
      </c>
      <c r="V3615" s="68">
        <f t="shared" si="708"/>
        <v>465.97689559166673</v>
      </c>
      <c r="W3615" s="68">
        <f t="shared" si="709"/>
        <v>310.6512637277778</v>
      </c>
    </row>
    <row r="3616" spans="1:23" x14ac:dyDescent="0.25">
      <c r="A3616" s="1" t="s">
        <v>885</v>
      </c>
      <c r="B3616" s="1" t="s">
        <v>395</v>
      </c>
      <c r="C3616" s="1" t="s">
        <v>589</v>
      </c>
      <c r="D3616" s="1" t="s">
        <v>593</v>
      </c>
      <c r="E3616" s="1" t="s">
        <v>370</v>
      </c>
      <c r="F3616" s="62" t="str">
        <f t="shared" si="698"/>
        <v>64537</v>
      </c>
      <c r="G3616" s="255">
        <v>10620015</v>
      </c>
      <c r="H3616" s="1" t="s">
        <v>385</v>
      </c>
      <c r="I3616" s="61">
        <v>21</v>
      </c>
      <c r="J3616" s="61">
        <v>5.8</v>
      </c>
      <c r="K3616" s="61">
        <v>8.4</v>
      </c>
      <c r="L3616" s="69">
        <f t="shared" si="699"/>
        <v>1.218</v>
      </c>
      <c r="M3616" s="69">
        <f t="shared" si="700"/>
        <v>1.764</v>
      </c>
      <c r="N3616" s="56">
        <f>INDEX(Rate_Chart!$A$1:$AK$127,MATCH(Data!J3616,Rate_Chart!$A$1:$A$127,0),MATCH(Data!K3616,Rate_Chart!$A$1:$AK$1,0))</f>
        <v>46.9771</v>
      </c>
      <c r="O3616" s="57">
        <f t="shared" si="701"/>
        <v>986.51909999999998</v>
      </c>
      <c r="P3616" s="58">
        <f t="shared" si="702"/>
        <v>412.07982456140354</v>
      </c>
      <c r="Q3616" s="58">
        <f t="shared" si="703"/>
        <v>274.71988304093571</v>
      </c>
      <c r="R3616" s="66">
        <f t="shared" si="704"/>
        <v>17.26408425</v>
      </c>
      <c r="S3616" s="64">
        <f t="shared" si="705"/>
        <v>78.75</v>
      </c>
      <c r="T3616" s="66">
        <f t="shared" si="706"/>
        <v>1082.53318425</v>
      </c>
      <c r="U3616" s="68">
        <f t="shared" si="707"/>
        <v>51.549199250000001</v>
      </c>
      <c r="V3616" s="68">
        <f t="shared" si="708"/>
        <v>452.18595833333336</v>
      </c>
      <c r="W3616" s="68">
        <f t="shared" si="709"/>
        <v>301.45730555555559</v>
      </c>
    </row>
    <row r="3617" spans="1:23" x14ac:dyDescent="0.25">
      <c r="A3617" s="1" t="s">
        <v>886</v>
      </c>
      <c r="B3617" s="1" t="s">
        <v>395</v>
      </c>
      <c r="C3617" s="1" t="s">
        <v>589</v>
      </c>
      <c r="D3617" s="1" t="s">
        <v>593</v>
      </c>
      <c r="E3617" s="1" t="s">
        <v>370</v>
      </c>
      <c r="F3617" s="62" t="str">
        <f t="shared" si="698"/>
        <v>64537</v>
      </c>
      <c r="G3617" s="255">
        <v>10620015</v>
      </c>
      <c r="H3617" s="1" t="s">
        <v>386</v>
      </c>
      <c r="I3617" s="61">
        <v>24</v>
      </c>
      <c r="J3617" s="61">
        <v>5.0999999999999996</v>
      </c>
      <c r="K3617" s="61">
        <v>8.4</v>
      </c>
      <c r="L3617" s="69">
        <f t="shared" si="699"/>
        <v>1.224</v>
      </c>
      <c r="M3617" s="69">
        <f t="shared" si="700"/>
        <v>2.016</v>
      </c>
      <c r="N3617" s="56">
        <f>INDEX(Rate_Chart!$A$1:$AK$127,MATCH(Data!J3617,Rate_Chart!$A$1:$A$127,0),MATCH(Data!K3617,Rate_Chart!$A$1:$AK$1,0))</f>
        <v>44.620167600000002</v>
      </c>
      <c r="O3617" s="57">
        <f t="shared" si="701"/>
        <v>1070.8840224</v>
      </c>
      <c r="P3617" s="58">
        <f t="shared" si="702"/>
        <v>417.01091214953271</v>
      </c>
      <c r="Q3617" s="58">
        <f t="shared" si="703"/>
        <v>278.00727476635512</v>
      </c>
      <c r="R3617" s="66">
        <f t="shared" si="704"/>
        <v>18.740470392000002</v>
      </c>
      <c r="S3617" s="64">
        <f t="shared" si="705"/>
        <v>90</v>
      </c>
      <c r="T3617" s="66">
        <f t="shared" si="706"/>
        <v>1179.624492792</v>
      </c>
      <c r="U3617" s="68">
        <f t="shared" si="707"/>
        <v>49.151020533000001</v>
      </c>
      <c r="V3617" s="68">
        <f t="shared" si="708"/>
        <v>459.35533208411215</v>
      </c>
      <c r="W3617" s="68">
        <f t="shared" si="709"/>
        <v>306.23688805607475</v>
      </c>
    </row>
    <row r="3618" spans="1:23" x14ac:dyDescent="0.25">
      <c r="A3618" s="1" t="s">
        <v>887</v>
      </c>
      <c r="B3618" s="1" t="s">
        <v>394</v>
      </c>
      <c r="C3618" s="1" t="s">
        <v>589</v>
      </c>
      <c r="D3618" s="1" t="s">
        <v>593</v>
      </c>
      <c r="E3618" s="1" t="s">
        <v>370</v>
      </c>
      <c r="F3618" s="62" t="str">
        <f t="shared" si="698"/>
        <v>64537</v>
      </c>
      <c r="G3618" s="255">
        <v>10620015</v>
      </c>
      <c r="H3618" s="1" t="s">
        <v>385</v>
      </c>
      <c r="I3618" s="61">
        <v>24</v>
      </c>
      <c r="J3618" s="61">
        <v>6.6</v>
      </c>
      <c r="K3618" s="61">
        <v>8.8000000000000007</v>
      </c>
      <c r="L3618" s="69">
        <f t="shared" si="699"/>
        <v>1.5839999999999999</v>
      </c>
      <c r="M3618" s="69">
        <f t="shared" si="700"/>
        <v>2.1120000000000001</v>
      </c>
      <c r="N3618" s="56">
        <f>INDEX(Rate_Chart!$A$1:$AK$127,MATCH(Data!J3618,Rate_Chart!$A$1:$A$127,0),MATCH(Data!K3618,Rate_Chart!$A$1:$AK$1,0))</f>
        <v>54.558900000000001</v>
      </c>
      <c r="O3618" s="57">
        <f t="shared" si="701"/>
        <v>1309.4136000000001</v>
      </c>
      <c r="P3618" s="58">
        <f t="shared" si="702"/>
        <v>437.63823529411764</v>
      </c>
      <c r="Q3618" s="58">
        <f t="shared" si="703"/>
        <v>291.75882352941176</v>
      </c>
      <c r="R3618" s="66">
        <f t="shared" si="704"/>
        <v>22.914738000000003</v>
      </c>
      <c r="S3618" s="64">
        <f t="shared" si="705"/>
        <v>90</v>
      </c>
      <c r="T3618" s="66">
        <f t="shared" si="706"/>
        <v>1422.328338</v>
      </c>
      <c r="U3618" s="68">
        <f t="shared" si="707"/>
        <v>59.263680749999999</v>
      </c>
      <c r="V3618" s="68">
        <f t="shared" si="708"/>
        <v>475.37711831550797</v>
      </c>
      <c r="W3618" s="68">
        <f t="shared" si="709"/>
        <v>316.91807887700531</v>
      </c>
    </row>
    <row r="3619" spans="1:23" x14ac:dyDescent="0.25">
      <c r="A3619" s="1" t="s">
        <v>887</v>
      </c>
      <c r="B3619" s="1" t="s">
        <v>394</v>
      </c>
      <c r="C3619" s="1" t="s">
        <v>589</v>
      </c>
      <c r="D3619" s="1" t="s">
        <v>593</v>
      </c>
      <c r="E3619" s="1" t="s">
        <v>370</v>
      </c>
      <c r="F3619" s="62" t="str">
        <f t="shared" si="698"/>
        <v>64537</v>
      </c>
      <c r="G3619" s="255">
        <v>10620015</v>
      </c>
      <c r="H3619" s="1" t="s">
        <v>386</v>
      </c>
      <c r="I3619" s="61">
        <v>41</v>
      </c>
      <c r="J3619" s="61">
        <v>3.5</v>
      </c>
      <c r="K3619" s="61">
        <v>8.1</v>
      </c>
      <c r="L3619" s="69">
        <f t="shared" si="699"/>
        <v>1.4350000000000001</v>
      </c>
      <c r="M3619" s="69">
        <f t="shared" si="700"/>
        <v>3.3209999999999997</v>
      </c>
      <c r="N3619" s="56">
        <f>INDEX(Rate_Chart!$A$1:$AK$127,MATCH(Data!J3619,Rate_Chart!$A$1:$A$127,0),MATCH(Data!K3619,Rate_Chart!$A$1:$AK$1,0))</f>
        <v>37.114125900000005</v>
      </c>
      <c r="O3619" s="57">
        <f t="shared" si="701"/>
        <v>1521.6791619000003</v>
      </c>
      <c r="P3619" s="58">
        <f t="shared" si="702"/>
        <v>417.01265056179784</v>
      </c>
      <c r="Q3619" s="58">
        <f t="shared" si="703"/>
        <v>278.00843370786521</v>
      </c>
      <c r="R3619" s="66">
        <f t="shared" si="704"/>
        <v>26.629385333250006</v>
      </c>
      <c r="S3619" s="64">
        <f t="shared" si="705"/>
        <v>153.75</v>
      </c>
      <c r="T3619" s="66">
        <f t="shared" si="706"/>
        <v>1702.0585472332502</v>
      </c>
      <c r="U3619" s="68">
        <f t="shared" si="707"/>
        <v>41.513623103250005</v>
      </c>
      <c r="V3619" s="68">
        <f t="shared" si="708"/>
        <v>466.44520340730344</v>
      </c>
      <c r="W3619" s="68">
        <f t="shared" si="709"/>
        <v>310.96346893820231</v>
      </c>
    </row>
    <row r="3620" spans="1:23" x14ac:dyDescent="0.25">
      <c r="A3620" s="1" t="s">
        <v>887</v>
      </c>
      <c r="B3620" s="1" t="s">
        <v>395</v>
      </c>
      <c r="C3620" s="1" t="s">
        <v>589</v>
      </c>
      <c r="D3620" s="1" t="s">
        <v>593</v>
      </c>
      <c r="E3620" s="1" t="s">
        <v>370</v>
      </c>
      <c r="F3620" s="62" t="str">
        <f t="shared" si="698"/>
        <v>64537</v>
      </c>
      <c r="G3620" s="255">
        <v>10620015</v>
      </c>
      <c r="H3620" s="1" t="s">
        <v>385</v>
      </c>
      <c r="I3620" s="61">
        <v>26</v>
      </c>
      <c r="J3620" s="61">
        <v>5.8</v>
      </c>
      <c r="K3620" s="61">
        <v>8.4</v>
      </c>
      <c r="L3620" s="69">
        <f t="shared" si="699"/>
        <v>1.5079999999999998</v>
      </c>
      <c r="M3620" s="69">
        <f t="shared" si="700"/>
        <v>2.1840000000000002</v>
      </c>
      <c r="N3620" s="56">
        <f>INDEX(Rate_Chart!$A$1:$AK$127,MATCH(Data!J3620,Rate_Chart!$A$1:$A$127,0),MATCH(Data!K3620,Rate_Chart!$A$1:$AK$1,0))</f>
        <v>46.9771</v>
      </c>
      <c r="O3620" s="57">
        <f t="shared" si="701"/>
        <v>1221.4046000000001</v>
      </c>
      <c r="P3620" s="58">
        <f t="shared" si="702"/>
        <v>412.07982456140354</v>
      </c>
      <c r="Q3620" s="58">
        <f t="shared" si="703"/>
        <v>274.71988304093571</v>
      </c>
      <c r="R3620" s="66">
        <f t="shared" si="704"/>
        <v>21.374580500000004</v>
      </c>
      <c r="S3620" s="64">
        <f t="shared" si="705"/>
        <v>97.5</v>
      </c>
      <c r="T3620" s="66">
        <f t="shared" si="706"/>
        <v>1340.2791805000002</v>
      </c>
      <c r="U3620" s="68">
        <f t="shared" si="707"/>
        <v>51.549199250000008</v>
      </c>
      <c r="V3620" s="68">
        <f t="shared" si="708"/>
        <v>452.18595833333342</v>
      </c>
      <c r="W3620" s="68">
        <f t="shared" si="709"/>
        <v>301.45730555555559</v>
      </c>
    </row>
    <row r="3621" spans="1:23" x14ac:dyDescent="0.25">
      <c r="A3621" s="1" t="s">
        <v>888</v>
      </c>
      <c r="B3621" s="1" t="s">
        <v>394</v>
      </c>
      <c r="C3621" s="1" t="s">
        <v>589</v>
      </c>
      <c r="D3621" s="1" t="s">
        <v>593</v>
      </c>
      <c r="E3621" s="1" t="s">
        <v>370</v>
      </c>
      <c r="F3621" s="62" t="str">
        <f t="shared" si="698"/>
        <v>64537</v>
      </c>
      <c r="G3621" s="255">
        <v>10620015</v>
      </c>
      <c r="H3621" s="1" t="s">
        <v>385</v>
      </c>
      <c r="I3621" s="61">
        <v>14</v>
      </c>
      <c r="J3621" s="61">
        <v>6.4</v>
      </c>
      <c r="K3621" s="61">
        <v>8.6</v>
      </c>
      <c r="L3621" s="69">
        <f t="shared" si="699"/>
        <v>0.89600000000000013</v>
      </c>
      <c r="M3621" s="69">
        <f t="shared" si="700"/>
        <v>1.204</v>
      </c>
      <c r="N3621" s="56">
        <f>INDEX(Rate_Chart!$A$1:$AK$127,MATCH(Data!J3621,Rate_Chart!$A$1:$A$127,0),MATCH(Data!K3621,Rate_Chart!$A$1:$AK$1,0))</f>
        <v>52.371199999999995</v>
      </c>
      <c r="O3621" s="57">
        <f t="shared" si="701"/>
        <v>733.19679999999994</v>
      </c>
      <c r="P3621" s="58">
        <f t="shared" si="702"/>
        <v>431.6307692307692</v>
      </c>
      <c r="Q3621" s="58">
        <f t="shared" si="703"/>
        <v>287.75384615384615</v>
      </c>
      <c r="R3621" s="66">
        <f t="shared" si="704"/>
        <v>12.830944000000001</v>
      </c>
      <c r="S3621" s="64">
        <f t="shared" si="705"/>
        <v>52.5</v>
      </c>
      <c r="T3621" s="66">
        <f t="shared" si="706"/>
        <v>798.52774399999998</v>
      </c>
      <c r="U3621" s="68">
        <f t="shared" si="707"/>
        <v>57.037695999999997</v>
      </c>
      <c r="V3621" s="68">
        <f t="shared" si="708"/>
        <v>470.0909010989011</v>
      </c>
      <c r="W3621" s="68">
        <f t="shared" si="709"/>
        <v>313.39393406593405</v>
      </c>
    </row>
    <row r="3622" spans="1:23" x14ac:dyDescent="0.25">
      <c r="A3622" s="1" t="s">
        <v>888</v>
      </c>
      <c r="B3622" s="1" t="s">
        <v>394</v>
      </c>
      <c r="C3622" s="1" t="s">
        <v>589</v>
      </c>
      <c r="D3622" s="1" t="s">
        <v>593</v>
      </c>
      <c r="E3622" s="1" t="s">
        <v>370</v>
      </c>
      <c r="F3622" s="62" t="str">
        <f t="shared" si="698"/>
        <v>64537</v>
      </c>
      <c r="G3622" s="255">
        <v>10620015</v>
      </c>
      <c r="H3622" s="1" t="s">
        <v>386</v>
      </c>
      <c r="I3622" s="61">
        <v>41</v>
      </c>
      <c r="J3622" s="61">
        <v>3.1</v>
      </c>
      <c r="K3622" s="61">
        <v>8.1</v>
      </c>
      <c r="L3622" s="69">
        <f t="shared" si="699"/>
        <v>1.2710000000000001</v>
      </c>
      <c r="M3622" s="69">
        <f t="shared" si="700"/>
        <v>3.3209999999999997</v>
      </c>
      <c r="N3622" s="56">
        <f>INDEX(Rate_Chart!$A$1:$AK$127,MATCH(Data!J3622,Rate_Chart!$A$1:$A$127,0),MATCH(Data!K3622,Rate_Chart!$A$1:$AK$1,0))</f>
        <v>35.446125899999998</v>
      </c>
      <c r="O3622" s="57">
        <f t="shared" si="701"/>
        <v>1453.2911618999999</v>
      </c>
      <c r="P3622" s="58">
        <f t="shared" si="702"/>
        <v>417.01324588235298</v>
      </c>
      <c r="Q3622" s="58">
        <f t="shared" si="703"/>
        <v>278.0088305882353</v>
      </c>
      <c r="R3622" s="66">
        <f t="shared" si="704"/>
        <v>25.432595333249999</v>
      </c>
      <c r="S3622" s="64">
        <f t="shared" si="705"/>
        <v>153.75</v>
      </c>
      <c r="T3622" s="66">
        <f t="shared" si="706"/>
        <v>1632.4737572332499</v>
      </c>
      <c r="U3622" s="68">
        <f t="shared" si="707"/>
        <v>39.816433103249999</v>
      </c>
      <c r="V3622" s="68">
        <f t="shared" si="708"/>
        <v>468.42862474411766</v>
      </c>
      <c r="W3622" s="68">
        <f t="shared" si="709"/>
        <v>312.28574982941177</v>
      </c>
    </row>
    <row r="3623" spans="1:23" x14ac:dyDescent="0.25">
      <c r="A3623" s="1" t="s">
        <v>888</v>
      </c>
      <c r="B3623" s="1" t="s">
        <v>395</v>
      </c>
      <c r="C3623" s="1" t="s">
        <v>589</v>
      </c>
      <c r="D3623" s="1" t="s">
        <v>593</v>
      </c>
      <c r="E3623" s="1" t="s">
        <v>370</v>
      </c>
      <c r="F3623" s="62" t="str">
        <f t="shared" si="698"/>
        <v>64537</v>
      </c>
      <c r="G3623" s="255">
        <v>10620015</v>
      </c>
      <c r="H3623" s="1" t="s">
        <v>386</v>
      </c>
      <c r="I3623" s="61">
        <v>21</v>
      </c>
      <c r="J3623" s="61">
        <v>4.4000000000000004</v>
      </c>
      <c r="K3623" s="61">
        <v>8.1</v>
      </c>
      <c r="L3623" s="69">
        <f t="shared" si="699"/>
        <v>0.92400000000000004</v>
      </c>
      <c r="M3623" s="69">
        <f t="shared" si="700"/>
        <v>1.7009999999999998</v>
      </c>
      <c r="N3623" s="56">
        <f>INDEX(Rate_Chart!$A$1:$AK$127,MATCH(Data!J3623,Rate_Chart!$A$1:$A$127,0),MATCH(Data!K3623,Rate_Chart!$A$1:$AK$1,0))</f>
        <v>40.867125900000005</v>
      </c>
      <c r="O3623" s="57">
        <f t="shared" si="701"/>
        <v>858.20964390000006</v>
      </c>
      <c r="P3623" s="58">
        <f t="shared" si="702"/>
        <v>417.01148877551026</v>
      </c>
      <c r="Q3623" s="58">
        <f t="shared" si="703"/>
        <v>278.00765918367352</v>
      </c>
      <c r="R3623" s="66">
        <f t="shared" si="704"/>
        <v>15.018668768250002</v>
      </c>
      <c r="S3623" s="64">
        <f t="shared" si="705"/>
        <v>78.75</v>
      </c>
      <c r="T3623" s="66">
        <f t="shared" si="706"/>
        <v>951.97831266825006</v>
      </c>
      <c r="U3623" s="68">
        <f t="shared" si="707"/>
        <v>45.332300603250005</v>
      </c>
      <c r="V3623" s="68">
        <f t="shared" si="708"/>
        <v>462.57449595153065</v>
      </c>
      <c r="W3623" s="68">
        <f t="shared" si="709"/>
        <v>308.38299730102045</v>
      </c>
    </row>
    <row r="3624" spans="1:23" x14ac:dyDescent="0.25">
      <c r="A3624" s="1" t="s">
        <v>919</v>
      </c>
      <c r="B3624" s="1" t="s">
        <v>394</v>
      </c>
      <c r="C3624" s="1" t="s">
        <v>589</v>
      </c>
      <c r="D3624" s="1" t="s">
        <v>593</v>
      </c>
      <c r="E3624" s="1" t="s">
        <v>370</v>
      </c>
      <c r="F3624" s="62" t="str">
        <f t="shared" si="698"/>
        <v>64537</v>
      </c>
      <c r="G3624" s="255">
        <v>10620015</v>
      </c>
      <c r="H3624" s="1" t="s">
        <v>385</v>
      </c>
      <c r="I3624" s="61">
        <v>23</v>
      </c>
      <c r="J3624" s="61">
        <v>6.3</v>
      </c>
      <c r="K3624" s="61">
        <v>8.6</v>
      </c>
      <c r="L3624" s="69">
        <f t="shared" si="699"/>
        <v>1.4490000000000001</v>
      </c>
      <c r="M3624" s="69">
        <f t="shared" si="700"/>
        <v>1.9779999999999998</v>
      </c>
      <c r="N3624" s="56">
        <f>INDEX(Rate_Chart!$A$1:$AK$127,MATCH(Data!J3624,Rate_Chart!$A$1:$A$127,0),MATCH(Data!K3624,Rate_Chart!$A$1:$AK$1,0))</f>
        <v>51.552899999999994</v>
      </c>
      <c r="O3624" s="57">
        <f t="shared" si="701"/>
        <v>1185.7166999999999</v>
      </c>
      <c r="P3624" s="58">
        <f t="shared" si="702"/>
        <v>428.41745152354571</v>
      </c>
      <c r="Q3624" s="58">
        <f t="shared" si="703"/>
        <v>285.61163434903045</v>
      </c>
      <c r="R3624" s="66">
        <f t="shared" si="704"/>
        <v>20.75004225</v>
      </c>
      <c r="S3624" s="64">
        <f t="shared" si="705"/>
        <v>86.25</v>
      </c>
      <c r="T3624" s="66">
        <f t="shared" si="706"/>
        <v>1292.7167422499999</v>
      </c>
      <c r="U3624" s="68">
        <f t="shared" si="707"/>
        <v>56.205075749999999</v>
      </c>
      <c r="V3624" s="68">
        <f t="shared" si="708"/>
        <v>467.07819182825489</v>
      </c>
      <c r="W3624" s="68">
        <f t="shared" si="709"/>
        <v>311.38546121883661</v>
      </c>
    </row>
    <row r="3625" spans="1:23" x14ac:dyDescent="0.25">
      <c r="A3625" s="1" t="s">
        <v>919</v>
      </c>
      <c r="B3625" s="1" t="s">
        <v>394</v>
      </c>
      <c r="C3625" s="1" t="s">
        <v>589</v>
      </c>
      <c r="D3625" s="1" t="s">
        <v>593</v>
      </c>
      <c r="E3625" s="1" t="s">
        <v>370</v>
      </c>
      <c r="F3625" s="62" t="str">
        <f t="shared" si="698"/>
        <v>64537</v>
      </c>
      <c r="G3625" s="255">
        <v>10620015</v>
      </c>
      <c r="H3625" s="1" t="s">
        <v>386</v>
      </c>
      <c r="I3625" s="61">
        <v>40</v>
      </c>
      <c r="J3625" s="61">
        <v>3.1</v>
      </c>
      <c r="K3625" s="61">
        <v>8.1</v>
      </c>
      <c r="L3625" s="69">
        <f t="shared" si="699"/>
        <v>1.24</v>
      </c>
      <c r="M3625" s="69">
        <f t="shared" si="700"/>
        <v>3.24</v>
      </c>
      <c r="N3625" s="56">
        <f>INDEX(Rate_Chart!$A$1:$AK$127,MATCH(Data!J3625,Rate_Chart!$A$1:$A$127,0),MATCH(Data!K3625,Rate_Chart!$A$1:$AK$1,0))</f>
        <v>35.446125899999998</v>
      </c>
      <c r="O3625" s="57">
        <f t="shared" si="701"/>
        <v>1417.8450359999999</v>
      </c>
      <c r="P3625" s="58">
        <f t="shared" si="702"/>
        <v>417.01324588235298</v>
      </c>
      <c r="Q3625" s="58">
        <f t="shared" si="703"/>
        <v>278.0088305882353</v>
      </c>
      <c r="R3625" s="66">
        <f t="shared" si="704"/>
        <v>24.812288130000002</v>
      </c>
      <c r="S3625" s="64">
        <f t="shared" si="705"/>
        <v>150</v>
      </c>
      <c r="T3625" s="66">
        <f t="shared" si="706"/>
        <v>1592.65732413</v>
      </c>
      <c r="U3625" s="68">
        <f t="shared" si="707"/>
        <v>39.816433103249999</v>
      </c>
      <c r="V3625" s="68">
        <f t="shared" si="708"/>
        <v>468.42862474411766</v>
      </c>
      <c r="W3625" s="68">
        <f t="shared" si="709"/>
        <v>312.28574982941177</v>
      </c>
    </row>
    <row r="3626" spans="1:23" x14ac:dyDescent="0.25">
      <c r="A3626" s="1" t="s">
        <v>919</v>
      </c>
      <c r="B3626" s="1" t="s">
        <v>395</v>
      </c>
      <c r="C3626" s="1" t="s">
        <v>589</v>
      </c>
      <c r="D3626" s="1" t="s">
        <v>593</v>
      </c>
      <c r="E3626" s="1" t="s">
        <v>370</v>
      </c>
      <c r="F3626" s="62" t="str">
        <f t="shared" si="698"/>
        <v>64537</v>
      </c>
      <c r="G3626" s="255">
        <v>10620015</v>
      </c>
      <c r="H3626" s="1" t="s">
        <v>386</v>
      </c>
      <c r="I3626" s="61">
        <v>24</v>
      </c>
      <c r="J3626" s="61">
        <v>4.0999999999999996</v>
      </c>
      <c r="K3626" s="61">
        <v>8.1</v>
      </c>
      <c r="L3626" s="69">
        <f t="shared" si="699"/>
        <v>0.98399999999999987</v>
      </c>
      <c r="M3626" s="69">
        <f t="shared" si="700"/>
        <v>1.9439999999999997</v>
      </c>
      <c r="N3626" s="56">
        <f>INDEX(Rate_Chart!$A$1:$AK$127,MATCH(Data!J3626,Rate_Chart!$A$1:$A$127,0),MATCH(Data!K3626,Rate_Chart!$A$1:$AK$1,0))</f>
        <v>39.6161259</v>
      </c>
      <c r="O3626" s="57">
        <f t="shared" si="701"/>
        <v>950.7870216</v>
      </c>
      <c r="P3626" s="58">
        <f t="shared" si="702"/>
        <v>417.01185157894736</v>
      </c>
      <c r="Q3626" s="58">
        <f t="shared" si="703"/>
        <v>278.00790105263155</v>
      </c>
      <c r="R3626" s="66">
        <f t="shared" si="704"/>
        <v>16.638772878000001</v>
      </c>
      <c r="S3626" s="64">
        <f t="shared" si="705"/>
        <v>90</v>
      </c>
      <c r="T3626" s="66">
        <f t="shared" si="706"/>
        <v>1057.4257944779999</v>
      </c>
      <c r="U3626" s="68">
        <f t="shared" si="707"/>
        <v>44.05940810325</v>
      </c>
      <c r="V3626" s="68">
        <f t="shared" si="708"/>
        <v>463.78324319210526</v>
      </c>
      <c r="W3626" s="68">
        <f t="shared" si="709"/>
        <v>309.18882879473682</v>
      </c>
    </row>
    <row r="3627" spans="1:23" x14ac:dyDescent="0.25">
      <c r="A3627" s="1" t="s">
        <v>920</v>
      </c>
      <c r="B3627" s="1" t="s">
        <v>394</v>
      </c>
      <c r="C3627" s="1" t="s">
        <v>589</v>
      </c>
      <c r="D3627" s="1" t="s">
        <v>593</v>
      </c>
      <c r="E3627" s="1" t="s">
        <v>370</v>
      </c>
      <c r="F3627" s="62" t="str">
        <f t="shared" si="698"/>
        <v>64537</v>
      </c>
      <c r="G3627" s="255">
        <v>10620015</v>
      </c>
      <c r="H3627" s="1" t="s">
        <v>385</v>
      </c>
      <c r="I3627" s="61">
        <v>23</v>
      </c>
      <c r="J3627" s="61">
        <v>6.4</v>
      </c>
      <c r="K3627" s="61">
        <v>8.6</v>
      </c>
      <c r="L3627" s="69">
        <f t="shared" si="699"/>
        <v>1.4720000000000002</v>
      </c>
      <c r="M3627" s="69">
        <f t="shared" si="700"/>
        <v>1.9779999999999998</v>
      </c>
      <c r="N3627" s="56">
        <f>INDEX(Rate_Chart!$A$1:$AK$127,MATCH(Data!J3627,Rate_Chart!$A$1:$A$127,0),MATCH(Data!K3627,Rate_Chart!$A$1:$AK$1,0))</f>
        <v>52.371199999999995</v>
      </c>
      <c r="O3627" s="57">
        <f t="shared" si="701"/>
        <v>1204.5375999999999</v>
      </c>
      <c r="P3627" s="58">
        <f t="shared" si="702"/>
        <v>431.6307692307692</v>
      </c>
      <c r="Q3627" s="58">
        <f t="shared" si="703"/>
        <v>287.75384615384615</v>
      </c>
      <c r="R3627" s="66">
        <f t="shared" si="704"/>
        <v>21.079408000000001</v>
      </c>
      <c r="S3627" s="64">
        <f t="shared" si="705"/>
        <v>86.25</v>
      </c>
      <c r="T3627" s="66">
        <f t="shared" si="706"/>
        <v>1311.8670079999999</v>
      </c>
      <c r="U3627" s="68">
        <f t="shared" si="707"/>
        <v>57.037695999999997</v>
      </c>
      <c r="V3627" s="68">
        <f t="shared" si="708"/>
        <v>470.0909010989011</v>
      </c>
      <c r="W3627" s="68">
        <f t="shared" si="709"/>
        <v>313.39393406593405</v>
      </c>
    </row>
    <row r="3628" spans="1:23" x14ac:dyDescent="0.25">
      <c r="A3628" s="1" t="s">
        <v>920</v>
      </c>
      <c r="B3628" s="1" t="s">
        <v>394</v>
      </c>
      <c r="C3628" s="1" t="s">
        <v>589</v>
      </c>
      <c r="D3628" s="1" t="s">
        <v>593</v>
      </c>
      <c r="E3628" s="1" t="s">
        <v>370</v>
      </c>
      <c r="F3628" s="62" t="str">
        <f t="shared" si="698"/>
        <v>64537</v>
      </c>
      <c r="G3628" s="255">
        <v>10620015</v>
      </c>
      <c r="H3628" s="1" t="s">
        <v>386</v>
      </c>
      <c r="I3628" s="61">
        <v>36</v>
      </c>
      <c r="J3628" s="61">
        <v>3.2</v>
      </c>
      <c r="K3628" s="61">
        <v>8</v>
      </c>
      <c r="L3628" s="69">
        <f t="shared" si="699"/>
        <v>1.1520000000000001</v>
      </c>
      <c r="M3628" s="69">
        <f t="shared" si="700"/>
        <v>2.88</v>
      </c>
      <c r="N3628" s="56">
        <f>INDEX(Rate_Chart!$A$1:$AK$127,MATCH(Data!J3628,Rate_Chart!$A$1:$A$127,0),MATCH(Data!K3628,Rate_Chart!$A$1:$AK$1,0))</f>
        <v>35.585112000000002</v>
      </c>
      <c r="O3628" s="57">
        <f t="shared" si="701"/>
        <v>1281.064032</v>
      </c>
      <c r="P3628" s="58">
        <f t="shared" si="702"/>
        <v>417.01303124999998</v>
      </c>
      <c r="Q3628" s="58">
        <f t="shared" si="703"/>
        <v>278.00868750000001</v>
      </c>
      <c r="R3628" s="66">
        <f t="shared" si="704"/>
        <v>22.418620560000001</v>
      </c>
      <c r="S3628" s="64">
        <f t="shared" si="705"/>
        <v>135</v>
      </c>
      <c r="T3628" s="66">
        <f t="shared" si="706"/>
        <v>1438.4826525599999</v>
      </c>
      <c r="U3628" s="68">
        <f t="shared" si="707"/>
        <v>39.957851460000001</v>
      </c>
      <c r="V3628" s="68">
        <f t="shared" si="708"/>
        <v>468.25607179687495</v>
      </c>
      <c r="W3628" s="68">
        <f t="shared" si="709"/>
        <v>312.17071453124998</v>
      </c>
    </row>
    <row r="3629" spans="1:23" x14ac:dyDescent="0.25">
      <c r="A3629" s="1" t="s">
        <v>920</v>
      </c>
      <c r="B3629" s="1" t="s">
        <v>395</v>
      </c>
      <c r="C3629" s="1" t="s">
        <v>589</v>
      </c>
      <c r="D3629" s="1" t="s">
        <v>593</v>
      </c>
      <c r="E3629" s="1" t="s">
        <v>370</v>
      </c>
      <c r="F3629" s="62" t="str">
        <f t="shared" si="698"/>
        <v>64537</v>
      </c>
      <c r="G3629" s="255">
        <v>10620015</v>
      </c>
      <c r="H3629" s="1" t="s">
        <v>386</v>
      </c>
      <c r="I3629" s="61">
        <v>21</v>
      </c>
      <c r="J3629" s="61">
        <v>4.2</v>
      </c>
      <c r="K3629" s="61">
        <v>8.1</v>
      </c>
      <c r="L3629" s="69">
        <f t="shared" si="699"/>
        <v>0.88200000000000001</v>
      </c>
      <c r="M3629" s="69">
        <f t="shared" si="700"/>
        <v>1.7009999999999998</v>
      </c>
      <c r="N3629" s="56">
        <f>INDEX(Rate_Chart!$A$1:$AK$127,MATCH(Data!J3629,Rate_Chart!$A$1:$A$127,0),MATCH(Data!K3629,Rate_Chart!$A$1:$AK$1,0))</f>
        <v>40.033125900000002</v>
      </c>
      <c r="O3629" s="57">
        <f t="shared" si="701"/>
        <v>840.69564390000005</v>
      </c>
      <c r="P3629" s="58">
        <f t="shared" si="702"/>
        <v>417.01172812499999</v>
      </c>
      <c r="Q3629" s="58">
        <f t="shared" si="703"/>
        <v>278.00781875000001</v>
      </c>
      <c r="R3629" s="66">
        <f t="shared" si="704"/>
        <v>14.712173768250002</v>
      </c>
      <c r="S3629" s="64">
        <f t="shared" si="705"/>
        <v>78.75</v>
      </c>
      <c r="T3629" s="66">
        <f t="shared" si="706"/>
        <v>934.15781766825</v>
      </c>
      <c r="U3629" s="68">
        <f t="shared" si="707"/>
        <v>44.483705603250002</v>
      </c>
      <c r="V3629" s="68">
        <f t="shared" si="708"/>
        <v>463.37193336718752</v>
      </c>
      <c r="W3629" s="68">
        <f t="shared" si="709"/>
        <v>308.9146222447917</v>
      </c>
    </row>
    <row r="3630" spans="1:23" x14ac:dyDescent="0.25">
      <c r="A3630" s="1" t="s">
        <v>922</v>
      </c>
      <c r="B3630" s="1" t="s">
        <v>394</v>
      </c>
      <c r="C3630" s="1" t="s">
        <v>589</v>
      </c>
      <c r="D3630" s="1" t="s">
        <v>593</v>
      </c>
      <c r="E3630" s="1" t="s">
        <v>370</v>
      </c>
      <c r="F3630" s="62" t="str">
        <f t="shared" si="698"/>
        <v>64537</v>
      </c>
      <c r="G3630" s="255">
        <v>10620015</v>
      </c>
      <c r="H3630" s="1" t="s">
        <v>385</v>
      </c>
      <c r="I3630" s="61">
        <v>17</v>
      </c>
      <c r="J3630" s="61">
        <v>7.3</v>
      </c>
      <c r="K3630" s="61">
        <v>8.8000000000000007</v>
      </c>
      <c r="L3630" s="69">
        <f t="shared" si="699"/>
        <v>1.2409999999999999</v>
      </c>
      <c r="M3630" s="69">
        <f t="shared" si="700"/>
        <v>1.4960000000000002</v>
      </c>
      <c r="N3630" s="56">
        <f>INDEX(Rate_Chart!$A$1:$AK$127,MATCH(Data!J3630,Rate_Chart!$A$1:$A$127,0),MATCH(Data!K3630,Rate_Chart!$A$1:$AK$1,0))</f>
        <v>60.34545</v>
      </c>
      <c r="O3630" s="57">
        <f t="shared" si="701"/>
        <v>1025.87265</v>
      </c>
      <c r="P3630" s="58">
        <f t="shared" si="702"/>
        <v>458.31987341772157</v>
      </c>
      <c r="Q3630" s="58">
        <f t="shared" si="703"/>
        <v>305.54658227848103</v>
      </c>
      <c r="R3630" s="66">
        <f t="shared" si="704"/>
        <v>17.952771375000001</v>
      </c>
      <c r="S3630" s="64">
        <f t="shared" si="705"/>
        <v>63.75</v>
      </c>
      <c r="T3630" s="66">
        <f t="shared" si="706"/>
        <v>1107.5754213750001</v>
      </c>
      <c r="U3630" s="68">
        <f t="shared" si="707"/>
        <v>65.15149537500001</v>
      </c>
      <c r="V3630" s="68">
        <f t="shared" si="708"/>
        <v>494.8214838607596</v>
      </c>
      <c r="W3630" s="68">
        <f t="shared" si="709"/>
        <v>329.88098924050638</v>
      </c>
    </row>
    <row r="3631" spans="1:23" x14ac:dyDescent="0.25">
      <c r="A3631" s="1" t="s">
        <v>922</v>
      </c>
      <c r="B3631" s="1" t="s">
        <v>395</v>
      </c>
      <c r="C3631" s="1" t="s">
        <v>589</v>
      </c>
      <c r="D3631" s="1" t="s">
        <v>593</v>
      </c>
      <c r="E3631" s="1" t="s">
        <v>370</v>
      </c>
      <c r="F3631" s="62" t="str">
        <f t="shared" si="698"/>
        <v>64537</v>
      </c>
      <c r="G3631" s="255">
        <v>10620015</v>
      </c>
      <c r="H3631" s="1" t="s">
        <v>386</v>
      </c>
      <c r="I3631" s="61">
        <v>20</v>
      </c>
      <c r="J3631" s="61">
        <v>4.4000000000000004</v>
      </c>
      <c r="K3631" s="61">
        <v>8.1</v>
      </c>
      <c r="L3631" s="69">
        <f t="shared" si="699"/>
        <v>0.88</v>
      </c>
      <c r="M3631" s="69">
        <f t="shared" si="700"/>
        <v>1.62</v>
      </c>
      <c r="N3631" s="56">
        <f>INDEX(Rate_Chart!$A$1:$AK$127,MATCH(Data!J3631,Rate_Chart!$A$1:$A$127,0),MATCH(Data!K3631,Rate_Chart!$A$1:$AK$1,0))</f>
        <v>40.867125900000005</v>
      </c>
      <c r="O3631" s="57">
        <f t="shared" si="701"/>
        <v>817.34251800000015</v>
      </c>
      <c r="P3631" s="58">
        <f t="shared" si="702"/>
        <v>417.01148877551026</v>
      </c>
      <c r="Q3631" s="58">
        <f t="shared" si="703"/>
        <v>278.00765918367352</v>
      </c>
      <c r="R3631" s="66">
        <f t="shared" si="704"/>
        <v>14.303494065000004</v>
      </c>
      <c r="S3631" s="64">
        <f t="shared" si="705"/>
        <v>75</v>
      </c>
      <c r="T3631" s="66">
        <f t="shared" si="706"/>
        <v>906.64601206500015</v>
      </c>
      <c r="U3631" s="68">
        <f t="shared" si="707"/>
        <v>45.332300603250005</v>
      </c>
      <c r="V3631" s="68">
        <f t="shared" si="708"/>
        <v>462.57449595153065</v>
      </c>
      <c r="W3631" s="68">
        <f t="shared" si="709"/>
        <v>308.38299730102045</v>
      </c>
    </row>
    <row r="3632" spans="1:23" x14ac:dyDescent="0.25">
      <c r="A3632" s="1" t="s">
        <v>923</v>
      </c>
      <c r="B3632" s="1" t="s">
        <v>394</v>
      </c>
      <c r="C3632" s="1" t="s">
        <v>589</v>
      </c>
      <c r="D3632" s="1" t="s">
        <v>593</v>
      </c>
      <c r="E3632" s="1" t="s">
        <v>370</v>
      </c>
      <c r="F3632" s="62" t="str">
        <f t="shared" si="698"/>
        <v>64537</v>
      </c>
      <c r="G3632" s="255">
        <v>10620015</v>
      </c>
      <c r="H3632" s="1" t="s">
        <v>385</v>
      </c>
      <c r="I3632" s="61">
        <v>21</v>
      </c>
      <c r="J3632" s="61">
        <v>7.2</v>
      </c>
      <c r="K3632" s="61">
        <v>8.8000000000000007</v>
      </c>
      <c r="L3632" s="69">
        <f t="shared" si="699"/>
        <v>1.5120000000000002</v>
      </c>
      <c r="M3632" s="69">
        <f t="shared" si="700"/>
        <v>1.8480000000000001</v>
      </c>
      <c r="N3632" s="56">
        <f>INDEX(Rate_Chart!$A$1:$AK$127,MATCH(Data!J3632,Rate_Chart!$A$1:$A$127,0),MATCH(Data!K3632,Rate_Chart!$A$1:$AK$1,0))</f>
        <v>59.518800000000006</v>
      </c>
      <c r="O3632" s="57">
        <f t="shared" si="701"/>
        <v>1249.8948</v>
      </c>
      <c r="P3632" s="58">
        <f t="shared" si="702"/>
        <v>455.50102040816324</v>
      </c>
      <c r="Q3632" s="58">
        <f t="shared" si="703"/>
        <v>303.66734693877549</v>
      </c>
      <c r="R3632" s="66">
        <f t="shared" si="704"/>
        <v>21.873159000000001</v>
      </c>
      <c r="S3632" s="64">
        <f t="shared" si="705"/>
        <v>78.75</v>
      </c>
      <c r="T3632" s="66">
        <f t="shared" si="706"/>
        <v>1350.517959</v>
      </c>
      <c r="U3632" s="68">
        <f t="shared" si="707"/>
        <v>64.310378999999998</v>
      </c>
      <c r="V3632" s="68">
        <f t="shared" si="708"/>
        <v>492.17126785714277</v>
      </c>
      <c r="W3632" s="68">
        <f t="shared" si="709"/>
        <v>328.11417857142851</v>
      </c>
    </row>
    <row r="3633" spans="1:23" x14ac:dyDescent="0.25">
      <c r="A3633" s="1" t="s">
        <v>923</v>
      </c>
      <c r="B3633" s="1" t="s">
        <v>394</v>
      </c>
      <c r="C3633" s="1" t="s">
        <v>589</v>
      </c>
      <c r="D3633" s="1" t="s">
        <v>593</v>
      </c>
      <c r="E3633" s="1" t="s">
        <v>370</v>
      </c>
      <c r="F3633" s="62" t="str">
        <f t="shared" si="698"/>
        <v>64537</v>
      </c>
      <c r="G3633" s="255">
        <v>10620015</v>
      </c>
      <c r="H3633" s="1" t="s">
        <v>386</v>
      </c>
      <c r="I3633" s="61">
        <v>34</v>
      </c>
      <c r="J3633" s="61">
        <v>3.2</v>
      </c>
      <c r="K3633" s="61">
        <v>8</v>
      </c>
      <c r="L3633" s="69">
        <f t="shared" si="699"/>
        <v>1.0880000000000001</v>
      </c>
      <c r="M3633" s="69">
        <f t="shared" si="700"/>
        <v>2.72</v>
      </c>
      <c r="N3633" s="56">
        <f>INDEX(Rate_Chart!$A$1:$AK$127,MATCH(Data!J3633,Rate_Chart!$A$1:$A$127,0),MATCH(Data!K3633,Rate_Chart!$A$1:$AK$1,0))</f>
        <v>35.585112000000002</v>
      </c>
      <c r="O3633" s="57">
        <f t="shared" si="701"/>
        <v>1209.893808</v>
      </c>
      <c r="P3633" s="58">
        <f t="shared" si="702"/>
        <v>417.01303124999998</v>
      </c>
      <c r="Q3633" s="58">
        <f t="shared" si="703"/>
        <v>278.00868750000001</v>
      </c>
      <c r="R3633" s="66">
        <f t="shared" si="704"/>
        <v>21.173141640000004</v>
      </c>
      <c r="S3633" s="64">
        <f t="shared" si="705"/>
        <v>127.5</v>
      </c>
      <c r="T3633" s="66">
        <f t="shared" si="706"/>
        <v>1358.5669496400001</v>
      </c>
      <c r="U3633" s="68">
        <f t="shared" si="707"/>
        <v>39.957851460000001</v>
      </c>
      <c r="V3633" s="68">
        <f t="shared" si="708"/>
        <v>468.25607179687495</v>
      </c>
      <c r="W3633" s="68">
        <f t="shared" si="709"/>
        <v>312.17071453124998</v>
      </c>
    </row>
    <row r="3634" spans="1:23" x14ac:dyDescent="0.25">
      <c r="A3634" s="1" t="s">
        <v>923</v>
      </c>
      <c r="B3634" s="1" t="s">
        <v>395</v>
      </c>
      <c r="C3634" s="1" t="s">
        <v>589</v>
      </c>
      <c r="D3634" s="1" t="s">
        <v>593</v>
      </c>
      <c r="E3634" s="1" t="s">
        <v>370</v>
      </c>
      <c r="F3634" s="62" t="str">
        <f t="shared" si="698"/>
        <v>64537</v>
      </c>
      <c r="G3634" s="255">
        <v>10620015</v>
      </c>
      <c r="H3634" s="1" t="s">
        <v>386</v>
      </c>
      <c r="I3634" s="61">
        <v>25</v>
      </c>
      <c r="J3634" s="61">
        <v>4.3</v>
      </c>
      <c r="K3634" s="61">
        <v>8.1</v>
      </c>
      <c r="L3634" s="69">
        <f t="shared" si="699"/>
        <v>1.075</v>
      </c>
      <c r="M3634" s="69">
        <f t="shared" si="700"/>
        <v>2.0249999999999999</v>
      </c>
      <c r="N3634" s="56">
        <f>INDEX(Rate_Chart!$A$1:$AK$127,MATCH(Data!J3634,Rate_Chart!$A$1:$A$127,0),MATCH(Data!K3634,Rate_Chart!$A$1:$AK$1,0))</f>
        <v>40.450125900000003</v>
      </c>
      <c r="O3634" s="57">
        <f t="shared" si="701"/>
        <v>1011.2531475000001</v>
      </c>
      <c r="P3634" s="58">
        <f t="shared" si="702"/>
        <v>417.01160721649489</v>
      </c>
      <c r="Q3634" s="58">
        <f t="shared" si="703"/>
        <v>278.00773814432995</v>
      </c>
      <c r="R3634" s="66">
        <f t="shared" si="704"/>
        <v>17.696930081250002</v>
      </c>
      <c r="S3634" s="64">
        <f t="shared" si="705"/>
        <v>93.75</v>
      </c>
      <c r="T3634" s="66">
        <f t="shared" si="706"/>
        <v>1122.7000775812501</v>
      </c>
      <c r="U3634" s="68">
        <f t="shared" si="707"/>
        <v>44.908003103250003</v>
      </c>
      <c r="V3634" s="68">
        <f t="shared" si="708"/>
        <v>462.96910415721652</v>
      </c>
      <c r="W3634" s="68">
        <f t="shared" si="709"/>
        <v>308.64606943814437</v>
      </c>
    </row>
    <row r="3635" spans="1:23" x14ac:dyDescent="0.25">
      <c r="A3635" s="1" t="s">
        <v>924</v>
      </c>
      <c r="B3635" s="1" t="s">
        <v>394</v>
      </c>
      <c r="C3635" s="1" t="s">
        <v>589</v>
      </c>
      <c r="D3635" s="1" t="s">
        <v>593</v>
      </c>
      <c r="E3635" s="1" t="s">
        <v>370</v>
      </c>
      <c r="F3635" s="62" t="str">
        <f t="shared" si="698"/>
        <v>64537</v>
      </c>
      <c r="G3635" s="255">
        <v>10620015</v>
      </c>
      <c r="H3635" s="1" t="s">
        <v>385</v>
      </c>
      <c r="I3635" s="61">
        <v>30</v>
      </c>
      <c r="J3635" s="61">
        <v>5.9</v>
      </c>
      <c r="K3635" s="61">
        <v>8.6</v>
      </c>
      <c r="L3635" s="69">
        <f t="shared" si="699"/>
        <v>1.77</v>
      </c>
      <c r="M3635" s="69">
        <f t="shared" si="700"/>
        <v>2.58</v>
      </c>
      <c r="N3635" s="56">
        <f>INDEX(Rate_Chart!$A$1:$AK$127,MATCH(Data!J3635,Rate_Chart!$A$1:$A$127,0),MATCH(Data!K3635,Rate_Chart!$A$1:$AK$1,0))</f>
        <v>48.279699999999998</v>
      </c>
      <c r="O3635" s="57">
        <f t="shared" si="701"/>
        <v>1448.3909999999998</v>
      </c>
      <c r="P3635" s="58">
        <f t="shared" si="702"/>
        <v>415.01174785100284</v>
      </c>
      <c r="Q3635" s="58">
        <f t="shared" si="703"/>
        <v>276.67449856733521</v>
      </c>
      <c r="R3635" s="66">
        <f t="shared" si="704"/>
        <v>25.346842500000001</v>
      </c>
      <c r="S3635" s="64">
        <f t="shared" si="705"/>
        <v>112.5</v>
      </c>
      <c r="T3635" s="66">
        <f t="shared" si="706"/>
        <v>1586.2378424999999</v>
      </c>
      <c r="U3635" s="68">
        <f t="shared" si="707"/>
        <v>52.87459475</v>
      </c>
      <c r="V3635" s="68">
        <f t="shared" si="708"/>
        <v>454.50941045845275</v>
      </c>
      <c r="W3635" s="68">
        <f t="shared" si="709"/>
        <v>303.00627363896848</v>
      </c>
    </row>
    <row r="3636" spans="1:23" x14ac:dyDescent="0.25">
      <c r="A3636" s="1" t="s">
        <v>924</v>
      </c>
      <c r="B3636" s="1" t="s">
        <v>394</v>
      </c>
      <c r="C3636" s="1" t="s">
        <v>589</v>
      </c>
      <c r="D3636" s="1" t="s">
        <v>593</v>
      </c>
      <c r="E3636" s="1" t="s">
        <v>370</v>
      </c>
      <c r="F3636" s="62" t="str">
        <f t="shared" si="698"/>
        <v>64537</v>
      </c>
      <c r="G3636" s="255">
        <v>10620015</v>
      </c>
      <c r="H3636" s="1" t="s">
        <v>386</v>
      </c>
      <c r="I3636" s="61">
        <v>41</v>
      </c>
      <c r="J3636" s="61">
        <v>3</v>
      </c>
      <c r="K3636" s="61">
        <v>8</v>
      </c>
      <c r="L3636" s="69">
        <f t="shared" si="699"/>
        <v>1.23</v>
      </c>
      <c r="M3636" s="69">
        <f t="shared" si="700"/>
        <v>3.28</v>
      </c>
      <c r="N3636" s="56">
        <f>INDEX(Rate_Chart!$A$1:$AK$127,MATCH(Data!J3636,Rate_Chart!$A$1:$A$127,0),MATCH(Data!K3636,Rate_Chart!$A$1:$AK$1,0))</f>
        <v>34.751112000000006</v>
      </c>
      <c r="O3636" s="57">
        <f t="shared" si="701"/>
        <v>1424.7955920000002</v>
      </c>
      <c r="P3636" s="58">
        <f t="shared" si="702"/>
        <v>417.01334400000002</v>
      </c>
      <c r="Q3636" s="58">
        <f t="shared" si="703"/>
        <v>278.00889599999999</v>
      </c>
      <c r="R3636" s="66">
        <f t="shared" si="704"/>
        <v>24.933922860000006</v>
      </c>
      <c r="S3636" s="64">
        <f t="shared" si="705"/>
        <v>153.75</v>
      </c>
      <c r="T3636" s="66">
        <f t="shared" si="706"/>
        <v>1603.4795148600001</v>
      </c>
      <c r="U3636" s="68">
        <f t="shared" si="707"/>
        <v>39.109256460000005</v>
      </c>
      <c r="V3636" s="68">
        <f t="shared" si="708"/>
        <v>469.31107752000003</v>
      </c>
      <c r="W3636" s="68">
        <f t="shared" si="709"/>
        <v>312.87405168000004</v>
      </c>
    </row>
    <row r="3637" spans="1:23" x14ac:dyDescent="0.25">
      <c r="A3637" s="1" t="s">
        <v>924</v>
      </c>
      <c r="B3637" s="1" t="s">
        <v>395</v>
      </c>
      <c r="C3637" s="1" t="s">
        <v>589</v>
      </c>
      <c r="D3637" s="1" t="s">
        <v>593</v>
      </c>
      <c r="E3637" s="1" t="s">
        <v>370</v>
      </c>
      <c r="F3637" s="62" t="str">
        <f t="shared" si="698"/>
        <v>64537</v>
      </c>
      <c r="G3637" s="255">
        <v>10620015</v>
      </c>
      <c r="H3637" s="1" t="s">
        <v>386</v>
      </c>
      <c r="I3637" s="61">
        <v>28</v>
      </c>
      <c r="J3637" s="61">
        <v>5.0999999999999996</v>
      </c>
      <c r="K3637" s="61">
        <v>8.5</v>
      </c>
      <c r="L3637" s="69">
        <f t="shared" si="699"/>
        <v>1.4279999999999999</v>
      </c>
      <c r="M3637" s="69">
        <f t="shared" si="700"/>
        <v>2.38</v>
      </c>
      <c r="N3637" s="56">
        <f>INDEX(Rate_Chart!$A$1:$AK$127,MATCH(Data!J3637,Rate_Chart!$A$1:$A$127,0),MATCH(Data!K3637,Rate_Chart!$A$1:$AK$1,0))</f>
        <v>44.898181500000007</v>
      </c>
      <c r="O3637" s="57">
        <f t="shared" si="701"/>
        <v>1257.1490820000001</v>
      </c>
      <c r="P3637" s="58">
        <f t="shared" si="702"/>
        <v>417.01097368421063</v>
      </c>
      <c r="Q3637" s="58">
        <f t="shared" si="703"/>
        <v>278.00731578947375</v>
      </c>
      <c r="R3637" s="66">
        <f t="shared" si="704"/>
        <v>22.000108935000004</v>
      </c>
      <c r="S3637" s="64">
        <f t="shared" si="705"/>
        <v>105</v>
      </c>
      <c r="T3637" s="66">
        <f t="shared" si="706"/>
        <v>1384.1491909350002</v>
      </c>
      <c r="U3637" s="68">
        <f t="shared" si="707"/>
        <v>49.433899676250007</v>
      </c>
      <c r="V3637" s="68">
        <f t="shared" si="708"/>
        <v>459.13838708591339</v>
      </c>
      <c r="W3637" s="68">
        <f t="shared" si="709"/>
        <v>306.09225805727561</v>
      </c>
    </row>
    <row r="3638" spans="1:23" x14ac:dyDescent="0.25">
      <c r="A3638" s="1" t="s">
        <v>921</v>
      </c>
      <c r="B3638" s="1" t="s">
        <v>394</v>
      </c>
      <c r="C3638" s="1" t="s">
        <v>589</v>
      </c>
      <c r="D3638" s="1" t="s">
        <v>590</v>
      </c>
      <c r="E3638" s="1" t="s">
        <v>371</v>
      </c>
      <c r="F3638" s="62" t="str">
        <f t="shared" si="698"/>
        <v>64539</v>
      </c>
      <c r="G3638" s="255">
        <v>10620068</v>
      </c>
      <c r="H3638" s="1" t="s">
        <v>386</v>
      </c>
      <c r="I3638" s="61">
        <v>40</v>
      </c>
      <c r="J3638" s="61">
        <v>3.5</v>
      </c>
      <c r="K3638" s="61">
        <v>8.3000000000000007</v>
      </c>
      <c r="L3638" s="69">
        <f t="shared" si="699"/>
        <v>1.4</v>
      </c>
      <c r="M3638" s="69">
        <f t="shared" si="700"/>
        <v>3.32</v>
      </c>
      <c r="N3638" s="56">
        <f>INDEX(Rate_Chart!$A$1:$AK$127,MATCH(Data!J3638,Rate_Chart!$A$1:$A$127,0),MATCH(Data!K3638,Rate_Chart!$A$1:$AK$1,0))</f>
        <v>37.670153700000007</v>
      </c>
      <c r="O3638" s="57">
        <f t="shared" si="701"/>
        <v>1506.8061480000003</v>
      </c>
      <c r="P3638" s="58">
        <f t="shared" si="702"/>
        <v>417.01277158671587</v>
      </c>
      <c r="Q3638" s="58">
        <f t="shared" si="703"/>
        <v>278.00851439114393</v>
      </c>
      <c r="R3638" s="66">
        <f t="shared" si="704"/>
        <v>26.369107590000009</v>
      </c>
      <c r="S3638" s="64">
        <f t="shared" si="705"/>
        <v>150</v>
      </c>
      <c r="T3638" s="66">
        <f t="shared" si="706"/>
        <v>1683.1752555900002</v>
      </c>
      <c r="U3638" s="68">
        <f t="shared" si="707"/>
        <v>42.079381389750004</v>
      </c>
      <c r="V3638" s="68">
        <f t="shared" si="708"/>
        <v>465.82341021863465</v>
      </c>
      <c r="W3638" s="68">
        <f t="shared" si="709"/>
        <v>310.54894014575643</v>
      </c>
    </row>
    <row r="3639" spans="1:23" x14ac:dyDescent="0.25">
      <c r="A3639" s="1" t="s">
        <v>921</v>
      </c>
      <c r="B3639" s="1" t="s">
        <v>395</v>
      </c>
      <c r="C3639" s="1" t="s">
        <v>589</v>
      </c>
      <c r="D3639" s="1" t="s">
        <v>590</v>
      </c>
      <c r="E3639" s="1" t="s">
        <v>371</v>
      </c>
      <c r="F3639" s="62" t="str">
        <f t="shared" si="698"/>
        <v>64539</v>
      </c>
      <c r="G3639" s="255">
        <v>10620068</v>
      </c>
      <c r="H3639" s="1" t="s">
        <v>385</v>
      </c>
      <c r="I3639" s="61">
        <v>33</v>
      </c>
      <c r="J3639" s="61">
        <v>7.1</v>
      </c>
      <c r="K3639" s="61">
        <v>9</v>
      </c>
      <c r="L3639" s="69">
        <f t="shared" si="699"/>
        <v>2.343</v>
      </c>
      <c r="M3639" s="69">
        <f t="shared" si="700"/>
        <v>2.97</v>
      </c>
      <c r="N3639" s="56">
        <f>INDEX(Rate_Chart!$A$1:$AK$127,MATCH(Data!J3639,Rate_Chart!$A$1:$A$127,0),MATCH(Data!K3639,Rate_Chart!$A$1:$AK$1,0))</f>
        <v>59.284999999999997</v>
      </c>
      <c r="O3639" s="57">
        <f t="shared" si="701"/>
        <v>1956.405</v>
      </c>
      <c r="P3639" s="58">
        <f t="shared" si="702"/>
        <v>452.55725190839689</v>
      </c>
      <c r="Q3639" s="58">
        <f t="shared" si="703"/>
        <v>301.70483460559791</v>
      </c>
      <c r="R3639" s="66">
        <f t="shared" si="704"/>
        <v>34.237087500000001</v>
      </c>
      <c r="S3639" s="64">
        <f t="shared" si="705"/>
        <v>123.75</v>
      </c>
      <c r="T3639" s="66">
        <f t="shared" si="706"/>
        <v>2114.3920874999999</v>
      </c>
      <c r="U3639" s="68">
        <f t="shared" si="707"/>
        <v>64.072487499999994</v>
      </c>
      <c r="V3639" s="68">
        <f t="shared" si="708"/>
        <v>489.10295801526712</v>
      </c>
      <c r="W3639" s="68">
        <f t="shared" si="709"/>
        <v>326.06863867684473</v>
      </c>
    </row>
    <row r="3640" spans="1:23" x14ac:dyDescent="0.25">
      <c r="A3640" s="1" t="s">
        <v>921</v>
      </c>
      <c r="B3640" s="1" t="s">
        <v>395</v>
      </c>
      <c r="C3640" s="1" t="s">
        <v>589</v>
      </c>
      <c r="D3640" s="1" t="s">
        <v>590</v>
      </c>
      <c r="E3640" s="1" t="s">
        <v>371</v>
      </c>
      <c r="F3640" s="62" t="str">
        <f t="shared" si="698"/>
        <v>64539</v>
      </c>
      <c r="G3640" s="255">
        <v>10620068</v>
      </c>
      <c r="H3640" s="1" t="s">
        <v>386</v>
      </c>
      <c r="I3640" s="61">
        <v>49</v>
      </c>
      <c r="J3640" s="61">
        <v>3.1</v>
      </c>
      <c r="K3640" s="61">
        <v>8</v>
      </c>
      <c r="L3640" s="69">
        <f t="shared" si="699"/>
        <v>1.5190000000000001</v>
      </c>
      <c r="M3640" s="69">
        <f t="shared" si="700"/>
        <v>3.92</v>
      </c>
      <c r="N3640" s="56">
        <f>INDEX(Rate_Chart!$A$1:$AK$127,MATCH(Data!J3640,Rate_Chart!$A$1:$A$127,0),MATCH(Data!K3640,Rate_Chart!$A$1:$AK$1,0))</f>
        <v>35.168112000000008</v>
      </c>
      <c r="O3640" s="57">
        <f t="shared" si="701"/>
        <v>1723.2374880000004</v>
      </c>
      <c r="P3640" s="58">
        <f t="shared" si="702"/>
        <v>417.01318577075102</v>
      </c>
      <c r="Q3640" s="58">
        <f t="shared" si="703"/>
        <v>278.00879051383401</v>
      </c>
      <c r="R3640" s="66">
        <f t="shared" si="704"/>
        <v>30.156656040000012</v>
      </c>
      <c r="S3640" s="64">
        <f t="shared" si="705"/>
        <v>183.75</v>
      </c>
      <c r="T3640" s="66">
        <f t="shared" si="706"/>
        <v>1937.1441440400004</v>
      </c>
      <c r="U3640" s="68">
        <f t="shared" si="707"/>
        <v>39.533553960000006</v>
      </c>
      <c r="V3640" s="68">
        <f t="shared" si="708"/>
        <v>468.77731968379447</v>
      </c>
      <c r="W3640" s="68">
        <f t="shared" si="709"/>
        <v>312.51821312252963</v>
      </c>
    </row>
    <row r="3641" spans="1:23" x14ac:dyDescent="0.25">
      <c r="A3641" s="1" t="s">
        <v>902</v>
      </c>
      <c r="B3641" s="1" t="s">
        <v>394</v>
      </c>
      <c r="C3641" s="1" t="s">
        <v>589</v>
      </c>
      <c r="D3641" s="1" t="s">
        <v>590</v>
      </c>
      <c r="E3641" s="1" t="s">
        <v>371</v>
      </c>
      <c r="F3641" s="62" t="str">
        <f t="shared" si="698"/>
        <v>64539</v>
      </c>
      <c r="G3641" s="255">
        <v>10620068</v>
      </c>
      <c r="H3641" s="1" t="s">
        <v>386</v>
      </c>
      <c r="I3641" s="61">
        <v>10</v>
      </c>
      <c r="J3641" s="61">
        <v>4.2</v>
      </c>
      <c r="K3641" s="61">
        <v>8.3000000000000007</v>
      </c>
      <c r="L3641" s="69">
        <f t="shared" si="699"/>
        <v>0.42</v>
      </c>
      <c r="M3641" s="69">
        <f t="shared" si="700"/>
        <v>0.83</v>
      </c>
      <c r="N3641" s="56">
        <f>INDEX(Rate_Chart!$A$1:$AK$127,MATCH(Data!J3641,Rate_Chart!$A$1:$A$127,0),MATCH(Data!K3641,Rate_Chart!$A$1:$AK$1,0))</f>
        <v>40.589153700000004</v>
      </c>
      <c r="O3641" s="57">
        <f t="shared" si="701"/>
        <v>405.89153700000003</v>
      </c>
      <c r="P3641" s="58">
        <f t="shared" si="702"/>
        <v>417.01185308219181</v>
      </c>
      <c r="Q3641" s="58">
        <f t="shared" si="703"/>
        <v>278.00790205479456</v>
      </c>
      <c r="R3641" s="66">
        <f t="shared" si="704"/>
        <v>7.1031018975000011</v>
      </c>
      <c r="S3641" s="64">
        <f t="shared" si="705"/>
        <v>37.5</v>
      </c>
      <c r="T3641" s="66">
        <f t="shared" si="706"/>
        <v>450.49463889750001</v>
      </c>
      <c r="U3641" s="68">
        <f t="shared" si="707"/>
        <v>45.049463889750001</v>
      </c>
      <c r="V3641" s="68">
        <f t="shared" si="708"/>
        <v>462.83695777140406</v>
      </c>
      <c r="W3641" s="68">
        <f t="shared" si="709"/>
        <v>308.55797184760269</v>
      </c>
    </row>
    <row r="3642" spans="1:23" x14ac:dyDescent="0.25">
      <c r="A3642" s="1" t="s">
        <v>902</v>
      </c>
      <c r="B3642" s="1" t="s">
        <v>395</v>
      </c>
      <c r="C3642" s="1" t="s">
        <v>589</v>
      </c>
      <c r="D3642" s="1" t="s">
        <v>590</v>
      </c>
      <c r="E3642" s="1" t="s">
        <v>371</v>
      </c>
      <c r="F3642" s="62" t="str">
        <f t="shared" si="698"/>
        <v>64539</v>
      </c>
      <c r="G3642" s="255">
        <v>10620068</v>
      </c>
      <c r="H3642" s="1" t="s">
        <v>385</v>
      </c>
      <c r="I3642" s="61">
        <v>24</v>
      </c>
      <c r="J3642" s="61">
        <v>6.6</v>
      </c>
      <c r="K3642" s="61">
        <v>9</v>
      </c>
      <c r="L3642" s="69">
        <f t="shared" si="699"/>
        <v>1.5839999999999999</v>
      </c>
      <c r="M3642" s="69">
        <f t="shared" si="700"/>
        <v>2.16</v>
      </c>
      <c r="N3642" s="56">
        <f>INDEX(Rate_Chart!$A$1:$AK$127,MATCH(Data!J3642,Rate_Chart!$A$1:$A$127,0),MATCH(Data!K3642,Rate_Chart!$A$1:$AK$1,0))</f>
        <v>55.11</v>
      </c>
      <c r="O3642" s="57">
        <f t="shared" si="701"/>
        <v>1322.6399999999999</v>
      </c>
      <c r="P3642" s="58">
        <f t="shared" si="702"/>
        <v>437.38095238095235</v>
      </c>
      <c r="Q3642" s="58">
        <f t="shared" si="703"/>
        <v>291.58730158730157</v>
      </c>
      <c r="R3642" s="66">
        <f t="shared" si="704"/>
        <v>23.1462</v>
      </c>
      <c r="S3642" s="64">
        <f t="shared" si="705"/>
        <v>90</v>
      </c>
      <c r="T3642" s="66">
        <f t="shared" si="706"/>
        <v>1435.7861999999998</v>
      </c>
      <c r="U3642" s="68">
        <f t="shared" si="707"/>
        <v>59.824424999999991</v>
      </c>
      <c r="V3642" s="68">
        <f t="shared" si="708"/>
        <v>474.79702380952375</v>
      </c>
      <c r="W3642" s="68">
        <f t="shared" si="709"/>
        <v>316.53134920634915</v>
      </c>
    </row>
    <row r="3643" spans="1:23" x14ac:dyDescent="0.25">
      <c r="A3643" s="1" t="s">
        <v>902</v>
      </c>
      <c r="B3643" s="1" t="s">
        <v>395</v>
      </c>
      <c r="C3643" s="1" t="s">
        <v>589</v>
      </c>
      <c r="D3643" s="1" t="s">
        <v>590</v>
      </c>
      <c r="E3643" s="1" t="s">
        <v>371</v>
      </c>
      <c r="F3643" s="62" t="str">
        <f t="shared" si="698"/>
        <v>64539</v>
      </c>
      <c r="G3643" s="255">
        <v>10620068</v>
      </c>
      <c r="H3643" s="1" t="s">
        <v>386</v>
      </c>
      <c r="I3643" s="61">
        <v>50</v>
      </c>
      <c r="J3643" s="61">
        <v>3</v>
      </c>
      <c r="K3643" s="61">
        <v>8.1</v>
      </c>
      <c r="L3643" s="69">
        <f t="shared" si="699"/>
        <v>1.5</v>
      </c>
      <c r="M3643" s="69">
        <f t="shared" si="700"/>
        <v>4.05</v>
      </c>
      <c r="N3643" s="56">
        <f>INDEX(Rate_Chart!$A$1:$AK$127,MATCH(Data!J3643,Rate_Chart!$A$1:$A$127,0),MATCH(Data!K3643,Rate_Chart!$A$1:$AK$1,0))</f>
        <v>35.029125900000004</v>
      </c>
      <c r="O3643" s="57">
        <f t="shared" si="701"/>
        <v>1751.4562950000002</v>
      </c>
      <c r="P3643" s="58">
        <f t="shared" si="702"/>
        <v>417.01340357142868</v>
      </c>
      <c r="Q3643" s="58">
        <f t="shared" si="703"/>
        <v>278.00893571428577</v>
      </c>
      <c r="R3643" s="66">
        <f t="shared" si="704"/>
        <v>30.650485162500008</v>
      </c>
      <c r="S3643" s="64">
        <f t="shared" si="705"/>
        <v>187.5</v>
      </c>
      <c r="T3643" s="66">
        <f t="shared" si="706"/>
        <v>1969.6067801625002</v>
      </c>
      <c r="U3643" s="68">
        <f t="shared" si="707"/>
        <v>39.392135603250004</v>
      </c>
      <c r="V3643" s="68">
        <f t="shared" si="708"/>
        <v>468.9539952767858</v>
      </c>
      <c r="W3643" s="68">
        <f t="shared" si="709"/>
        <v>312.63599685119055</v>
      </c>
    </row>
    <row r="3644" spans="1:23" x14ac:dyDescent="0.25">
      <c r="A3644" s="1" t="s">
        <v>903</v>
      </c>
      <c r="B3644" s="1" t="s">
        <v>394</v>
      </c>
      <c r="C3644" s="1" t="s">
        <v>589</v>
      </c>
      <c r="D3644" s="1" t="s">
        <v>590</v>
      </c>
      <c r="E3644" s="1" t="s">
        <v>371</v>
      </c>
      <c r="F3644" s="62" t="str">
        <f t="shared" si="698"/>
        <v>64539</v>
      </c>
      <c r="G3644" s="255">
        <v>10620068</v>
      </c>
      <c r="H3644" s="1" t="s">
        <v>385</v>
      </c>
      <c r="I3644" s="61">
        <v>40</v>
      </c>
      <c r="J3644" s="61">
        <v>6.2</v>
      </c>
      <c r="K3644" s="61">
        <v>9</v>
      </c>
      <c r="L3644" s="69">
        <f t="shared" si="699"/>
        <v>2.48</v>
      </c>
      <c r="M3644" s="69">
        <f t="shared" si="700"/>
        <v>3.6</v>
      </c>
      <c r="N3644" s="56">
        <f>INDEX(Rate_Chart!$A$1:$AK$127,MATCH(Data!J3644,Rate_Chart!$A$1:$A$127,0),MATCH(Data!K3644,Rate_Chart!$A$1:$AK$1,0))</f>
        <v>51.77</v>
      </c>
      <c r="O3644" s="57">
        <f t="shared" si="701"/>
        <v>2070.8000000000002</v>
      </c>
      <c r="P3644" s="58">
        <f t="shared" si="702"/>
        <v>424.34426229508199</v>
      </c>
      <c r="Q3644" s="58">
        <f t="shared" si="703"/>
        <v>282.89617486338801</v>
      </c>
      <c r="R3644" s="66">
        <f t="shared" si="704"/>
        <v>36.239000000000004</v>
      </c>
      <c r="S3644" s="64">
        <f t="shared" si="705"/>
        <v>150</v>
      </c>
      <c r="T3644" s="66">
        <f t="shared" si="706"/>
        <v>2257.0390000000002</v>
      </c>
      <c r="U3644" s="68">
        <f t="shared" si="707"/>
        <v>56.425975000000008</v>
      </c>
      <c r="V3644" s="68">
        <f t="shared" si="708"/>
        <v>462.50799180327874</v>
      </c>
      <c r="W3644" s="68">
        <f t="shared" si="709"/>
        <v>308.33866120218585</v>
      </c>
    </row>
    <row r="3645" spans="1:23" x14ac:dyDescent="0.25">
      <c r="A3645" s="1" t="s">
        <v>903</v>
      </c>
      <c r="B3645" s="1" t="s">
        <v>394</v>
      </c>
      <c r="C3645" s="1" t="s">
        <v>589</v>
      </c>
      <c r="D3645" s="1" t="s">
        <v>590</v>
      </c>
      <c r="E3645" s="1" t="s">
        <v>371</v>
      </c>
      <c r="F3645" s="62" t="str">
        <f t="shared" si="698"/>
        <v>64539</v>
      </c>
      <c r="G3645" s="255">
        <v>10620068</v>
      </c>
      <c r="H3645" s="1" t="s">
        <v>386</v>
      </c>
      <c r="I3645" s="61">
        <v>40</v>
      </c>
      <c r="J3645" s="61">
        <v>3</v>
      </c>
      <c r="K3645" s="61">
        <v>8.1999999999999993</v>
      </c>
      <c r="L3645" s="69">
        <f t="shared" si="699"/>
        <v>1.2</v>
      </c>
      <c r="M3645" s="69">
        <f t="shared" si="700"/>
        <v>3.28</v>
      </c>
      <c r="N3645" s="56">
        <f>INDEX(Rate_Chart!$A$1:$AK$127,MATCH(Data!J3645,Rate_Chart!$A$1:$A$127,0),MATCH(Data!K3645,Rate_Chart!$A$1:$AK$1,0))</f>
        <v>35.307139800000002</v>
      </c>
      <c r="O3645" s="57">
        <f t="shared" si="701"/>
        <v>1412.2855920000002</v>
      </c>
      <c r="P3645" s="58">
        <f t="shared" si="702"/>
        <v>417.01346220472442</v>
      </c>
      <c r="Q3645" s="58">
        <f t="shared" si="703"/>
        <v>278.00897480314961</v>
      </c>
      <c r="R3645" s="66">
        <f t="shared" si="704"/>
        <v>24.714997860000004</v>
      </c>
      <c r="S3645" s="64">
        <f t="shared" si="705"/>
        <v>150</v>
      </c>
      <c r="T3645" s="66">
        <f t="shared" si="706"/>
        <v>1587.0005898600002</v>
      </c>
      <c r="U3645" s="68">
        <f t="shared" si="707"/>
        <v>39.675014746500004</v>
      </c>
      <c r="V3645" s="68">
        <f t="shared" si="708"/>
        <v>468.6025363759843</v>
      </c>
      <c r="W3645" s="68">
        <f t="shared" si="709"/>
        <v>312.40169091732287</v>
      </c>
    </row>
    <row r="3646" spans="1:23" x14ac:dyDescent="0.25">
      <c r="A3646" s="1" t="s">
        <v>903</v>
      </c>
      <c r="B3646" s="1" t="s">
        <v>395</v>
      </c>
      <c r="C3646" s="1" t="s">
        <v>589</v>
      </c>
      <c r="D3646" s="1" t="s">
        <v>590</v>
      </c>
      <c r="E3646" s="1" t="s">
        <v>371</v>
      </c>
      <c r="F3646" s="62" t="str">
        <f t="shared" si="698"/>
        <v>64539</v>
      </c>
      <c r="G3646" s="255">
        <v>10620068</v>
      </c>
      <c r="H3646" s="1" t="s">
        <v>385</v>
      </c>
      <c r="I3646" s="61">
        <v>30</v>
      </c>
      <c r="J3646" s="61">
        <v>7.1</v>
      </c>
      <c r="K3646" s="61">
        <v>9</v>
      </c>
      <c r="L3646" s="69">
        <f t="shared" si="699"/>
        <v>2.13</v>
      </c>
      <c r="M3646" s="69">
        <f t="shared" si="700"/>
        <v>2.7</v>
      </c>
      <c r="N3646" s="56">
        <f>INDEX(Rate_Chart!$A$1:$AK$127,MATCH(Data!J3646,Rate_Chart!$A$1:$A$127,0),MATCH(Data!K3646,Rate_Chart!$A$1:$AK$1,0))</f>
        <v>59.284999999999997</v>
      </c>
      <c r="O3646" s="57">
        <f t="shared" si="701"/>
        <v>1778.55</v>
      </c>
      <c r="P3646" s="58">
        <f t="shared" si="702"/>
        <v>452.55725190839689</v>
      </c>
      <c r="Q3646" s="58">
        <f t="shared" si="703"/>
        <v>301.70483460559791</v>
      </c>
      <c r="R3646" s="66">
        <f t="shared" si="704"/>
        <v>31.124625000000002</v>
      </c>
      <c r="S3646" s="64">
        <f t="shared" si="705"/>
        <v>112.5</v>
      </c>
      <c r="T3646" s="66">
        <f t="shared" si="706"/>
        <v>1922.1746249999999</v>
      </c>
      <c r="U3646" s="68">
        <f t="shared" si="707"/>
        <v>64.072487499999994</v>
      </c>
      <c r="V3646" s="68">
        <f t="shared" si="708"/>
        <v>489.10295801526712</v>
      </c>
      <c r="W3646" s="68">
        <f t="shared" si="709"/>
        <v>326.06863867684473</v>
      </c>
    </row>
    <row r="3647" spans="1:23" x14ac:dyDescent="0.25">
      <c r="A3647" s="1" t="s">
        <v>903</v>
      </c>
      <c r="B3647" s="1" t="s">
        <v>395</v>
      </c>
      <c r="C3647" s="1" t="s">
        <v>589</v>
      </c>
      <c r="D3647" s="1" t="s">
        <v>590</v>
      </c>
      <c r="E3647" s="1" t="s">
        <v>371</v>
      </c>
      <c r="F3647" s="62" t="str">
        <f t="shared" si="698"/>
        <v>64539</v>
      </c>
      <c r="G3647" s="255">
        <v>10620068</v>
      </c>
      <c r="H3647" s="1" t="s">
        <v>386</v>
      </c>
      <c r="I3647" s="61">
        <v>47</v>
      </c>
      <c r="J3647" s="61">
        <v>3.2</v>
      </c>
      <c r="K3647" s="61">
        <v>8.1999999999999993</v>
      </c>
      <c r="L3647" s="69">
        <f t="shared" si="699"/>
        <v>1.504</v>
      </c>
      <c r="M3647" s="69">
        <f t="shared" si="700"/>
        <v>3.8539999999999996</v>
      </c>
      <c r="N3647" s="56">
        <f>INDEX(Rate_Chart!$A$1:$AK$127,MATCH(Data!J3647,Rate_Chart!$A$1:$A$127,0),MATCH(Data!K3647,Rate_Chart!$A$1:$AK$1,0))</f>
        <v>36.141139799999998</v>
      </c>
      <c r="O3647" s="57">
        <f t="shared" si="701"/>
        <v>1698.6335706</v>
      </c>
      <c r="P3647" s="58">
        <f t="shared" si="702"/>
        <v>417.0131515384615</v>
      </c>
      <c r="Q3647" s="58">
        <f t="shared" si="703"/>
        <v>278.00876769230769</v>
      </c>
      <c r="R3647" s="66">
        <f t="shared" si="704"/>
        <v>29.726087485500003</v>
      </c>
      <c r="S3647" s="64">
        <f t="shared" si="705"/>
        <v>176.25</v>
      </c>
      <c r="T3647" s="66">
        <f t="shared" si="706"/>
        <v>1904.6096580855001</v>
      </c>
      <c r="U3647" s="68">
        <f t="shared" si="707"/>
        <v>40.5236097465</v>
      </c>
      <c r="V3647" s="68">
        <f t="shared" si="708"/>
        <v>467.58011245961535</v>
      </c>
      <c r="W3647" s="68">
        <f t="shared" si="709"/>
        <v>311.72007497307692</v>
      </c>
    </row>
    <row r="3648" spans="1:23" x14ac:dyDescent="0.25">
      <c r="A3648" s="1" t="s">
        <v>904</v>
      </c>
      <c r="B3648" s="1" t="s">
        <v>394</v>
      </c>
      <c r="C3648" s="1" t="s">
        <v>589</v>
      </c>
      <c r="D3648" s="1" t="s">
        <v>590</v>
      </c>
      <c r="E3648" s="1" t="s">
        <v>371</v>
      </c>
      <c r="F3648" s="62" t="str">
        <f t="shared" si="698"/>
        <v>64539</v>
      </c>
      <c r="G3648" s="255">
        <v>10620068</v>
      </c>
      <c r="H3648" s="1" t="s">
        <v>385</v>
      </c>
      <c r="I3648" s="61">
        <v>35</v>
      </c>
      <c r="J3648" s="61">
        <v>7.1</v>
      </c>
      <c r="K3648" s="61">
        <v>9</v>
      </c>
      <c r="L3648" s="69">
        <f t="shared" si="699"/>
        <v>2.4849999999999999</v>
      </c>
      <c r="M3648" s="69">
        <f t="shared" si="700"/>
        <v>3.15</v>
      </c>
      <c r="N3648" s="56">
        <f>INDEX(Rate_Chart!$A$1:$AK$127,MATCH(Data!J3648,Rate_Chart!$A$1:$A$127,0),MATCH(Data!K3648,Rate_Chart!$A$1:$AK$1,0))</f>
        <v>59.284999999999997</v>
      </c>
      <c r="O3648" s="57">
        <f t="shared" si="701"/>
        <v>2074.9749999999999</v>
      </c>
      <c r="P3648" s="58">
        <f t="shared" si="702"/>
        <v>452.55725190839689</v>
      </c>
      <c r="Q3648" s="58">
        <f t="shared" si="703"/>
        <v>301.70483460559791</v>
      </c>
      <c r="R3648" s="66">
        <f t="shared" si="704"/>
        <v>36.312062500000003</v>
      </c>
      <c r="S3648" s="64">
        <f t="shared" si="705"/>
        <v>131.25</v>
      </c>
      <c r="T3648" s="66">
        <f t="shared" si="706"/>
        <v>2242.5370625</v>
      </c>
      <c r="U3648" s="68">
        <f t="shared" si="707"/>
        <v>64.072487500000008</v>
      </c>
      <c r="V3648" s="68">
        <f t="shared" si="708"/>
        <v>489.10295801526723</v>
      </c>
      <c r="W3648" s="68">
        <f t="shared" si="709"/>
        <v>326.06863867684484</v>
      </c>
    </row>
    <row r="3649" spans="1:23" x14ac:dyDescent="0.25">
      <c r="A3649" s="1" t="s">
        <v>904</v>
      </c>
      <c r="B3649" s="1" t="s">
        <v>394</v>
      </c>
      <c r="C3649" s="1" t="s">
        <v>589</v>
      </c>
      <c r="D3649" s="1" t="s">
        <v>590</v>
      </c>
      <c r="E3649" s="1" t="s">
        <v>371</v>
      </c>
      <c r="F3649" s="62" t="str">
        <f t="shared" si="698"/>
        <v>64539</v>
      </c>
      <c r="G3649" s="255">
        <v>10620068</v>
      </c>
      <c r="H3649" s="1" t="s">
        <v>386</v>
      </c>
      <c r="I3649" s="61">
        <v>40</v>
      </c>
      <c r="J3649" s="61">
        <v>3</v>
      </c>
      <c r="K3649" s="61">
        <v>8.1999999999999993</v>
      </c>
      <c r="L3649" s="69">
        <f t="shared" si="699"/>
        <v>1.2</v>
      </c>
      <c r="M3649" s="69">
        <f t="shared" si="700"/>
        <v>3.28</v>
      </c>
      <c r="N3649" s="56">
        <f>INDEX(Rate_Chart!$A$1:$AK$127,MATCH(Data!J3649,Rate_Chart!$A$1:$A$127,0),MATCH(Data!K3649,Rate_Chart!$A$1:$AK$1,0))</f>
        <v>35.307139800000002</v>
      </c>
      <c r="O3649" s="57">
        <f t="shared" si="701"/>
        <v>1412.2855920000002</v>
      </c>
      <c r="P3649" s="58">
        <f t="shared" si="702"/>
        <v>417.01346220472442</v>
      </c>
      <c r="Q3649" s="58">
        <f t="shared" si="703"/>
        <v>278.00897480314961</v>
      </c>
      <c r="R3649" s="66">
        <f t="shared" si="704"/>
        <v>24.714997860000004</v>
      </c>
      <c r="S3649" s="64">
        <f t="shared" si="705"/>
        <v>150</v>
      </c>
      <c r="T3649" s="66">
        <f t="shared" si="706"/>
        <v>1587.0005898600002</v>
      </c>
      <c r="U3649" s="68">
        <f t="shared" si="707"/>
        <v>39.675014746500004</v>
      </c>
      <c r="V3649" s="68">
        <f t="shared" si="708"/>
        <v>468.6025363759843</v>
      </c>
      <c r="W3649" s="68">
        <f t="shared" si="709"/>
        <v>312.40169091732287</v>
      </c>
    </row>
    <row r="3650" spans="1:23" x14ac:dyDescent="0.25">
      <c r="A3650" s="1" t="s">
        <v>905</v>
      </c>
      <c r="B3650" s="1" t="s">
        <v>394</v>
      </c>
      <c r="C3650" s="1" t="s">
        <v>589</v>
      </c>
      <c r="D3650" s="1" t="s">
        <v>590</v>
      </c>
      <c r="E3650" s="1" t="s">
        <v>371</v>
      </c>
      <c r="F3650" s="62" t="str">
        <f t="shared" si="698"/>
        <v>64539</v>
      </c>
      <c r="G3650" s="255">
        <v>10620068</v>
      </c>
      <c r="H3650" s="1" t="s">
        <v>385</v>
      </c>
      <c r="I3650" s="61">
        <v>2</v>
      </c>
      <c r="J3650" s="61">
        <v>5.6</v>
      </c>
      <c r="K3650" s="61">
        <v>8.5</v>
      </c>
      <c r="L3650" s="69">
        <f t="shared" si="699"/>
        <v>0.11199999999999999</v>
      </c>
      <c r="M3650" s="69">
        <f t="shared" si="700"/>
        <v>0.17</v>
      </c>
      <c r="N3650" s="56">
        <f>INDEX(Rate_Chart!$A$1:$AK$127,MATCH(Data!J3650,Rate_Chart!$A$1:$A$127,0),MATCH(Data!K3650,Rate_Chart!$A$1:$AK$1,0))</f>
        <v>45.357199999999999</v>
      </c>
      <c r="O3650" s="57">
        <f t="shared" si="701"/>
        <v>90.714399999999998</v>
      </c>
      <c r="P3650" s="58">
        <f t="shared" si="702"/>
        <v>402.57869822485208</v>
      </c>
      <c r="Q3650" s="58">
        <f t="shared" si="703"/>
        <v>268.38579881656807</v>
      </c>
      <c r="R3650" s="66">
        <f t="shared" si="704"/>
        <v>1.5875020000000002</v>
      </c>
      <c r="S3650" s="64">
        <f t="shared" si="705"/>
        <v>7.5</v>
      </c>
      <c r="T3650" s="66">
        <f t="shared" si="706"/>
        <v>99.801901999999998</v>
      </c>
      <c r="U3650" s="68">
        <f t="shared" si="707"/>
        <v>49.900950999999999</v>
      </c>
      <c r="V3650" s="68">
        <f t="shared" si="708"/>
        <v>442.90784911242605</v>
      </c>
      <c r="W3650" s="68">
        <f t="shared" si="709"/>
        <v>295.27189940828401</v>
      </c>
    </row>
    <row r="3651" spans="1:23" x14ac:dyDescent="0.25">
      <c r="A3651" s="1" t="s">
        <v>905</v>
      </c>
      <c r="B3651" s="1" t="s">
        <v>395</v>
      </c>
      <c r="C3651" s="1" t="s">
        <v>589</v>
      </c>
      <c r="D3651" s="1" t="s">
        <v>590</v>
      </c>
      <c r="E3651" s="1" t="s">
        <v>371</v>
      </c>
      <c r="F3651" s="62" t="str">
        <f t="shared" si="698"/>
        <v>64539</v>
      </c>
      <c r="G3651" s="255">
        <v>10620068</v>
      </c>
      <c r="H3651" s="1" t="s">
        <v>385</v>
      </c>
      <c r="I3651" s="61">
        <v>36</v>
      </c>
      <c r="J3651" s="61">
        <v>6.8</v>
      </c>
      <c r="K3651" s="61">
        <v>9</v>
      </c>
      <c r="L3651" s="69">
        <f t="shared" si="699"/>
        <v>2.448</v>
      </c>
      <c r="M3651" s="69">
        <f t="shared" si="700"/>
        <v>3.24</v>
      </c>
      <c r="N3651" s="56">
        <f>INDEX(Rate_Chart!$A$1:$AK$127,MATCH(Data!J3651,Rate_Chart!$A$1:$A$127,0),MATCH(Data!K3651,Rate_Chart!$A$1:$AK$1,0))</f>
        <v>56.78</v>
      </c>
      <c r="O3651" s="57">
        <f t="shared" si="701"/>
        <v>2044.08</v>
      </c>
      <c r="P3651" s="58">
        <f t="shared" si="702"/>
        <v>443.59375</v>
      </c>
      <c r="Q3651" s="58">
        <f t="shared" si="703"/>
        <v>295.72916666666669</v>
      </c>
      <c r="R3651" s="66">
        <f t="shared" si="704"/>
        <v>35.7714</v>
      </c>
      <c r="S3651" s="64">
        <f t="shared" si="705"/>
        <v>135</v>
      </c>
      <c r="T3651" s="66">
        <f t="shared" si="706"/>
        <v>2214.8514</v>
      </c>
      <c r="U3651" s="68">
        <f t="shared" si="707"/>
        <v>61.523650000000004</v>
      </c>
      <c r="V3651" s="68">
        <f t="shared" si="708"/>
        <v>480.65351562500001</v>
      </c>
      <c r="W3651" s="68">
        <f t="shared" si="709"/>
        <v>320.43567708333336</v>
      </c>
    </row>
    <row r="3652" spans="1:23" x14ac:dyDescent="0.25">
      <c r="A3652" s="1" t="s">
        <v>905</v>
      </c>
      <c r="B3652" s="1" t="s">
        <v>395</v>
      </c>
      <c r="C3652" s="1" t="s">
        <v>589</v>
      </c>
      <c r="D3652" s="1" t="s">
        <v>590</v>
      </c>
      <c r="E3652" s="1" t="s">
        <v>371</v>
      </c>
      <c r="F3652" s="62" t="str">
        <f t="shared" si="698"/>
        <v>64539</v>
      </c>
      <c r="G3652" s="255">
        <v>10620068</v>
      </c>
      <c r="H3652" s="1" t="s">
        <v>386</v>
      </c>
      <c r="I3652" s="61">
        <v>40</v>
      </c>
      <c r="J3652" s="61">
        <v>3.1</v>
      </c>
      <c r="K3652" s="61">
        <v>8.1</v>
      </c>
      <c r="L3652" s="69">
        <f t="shared" si="699"/>
        <v>1.24</v>
      </c>
      <c r="M3652" s="69">
        <f t="shared" si="700"/>
        <v>3.24</v>
      </c>
      <c r="N3652" s="56">
        <f>INDEX(Rate_Chart!$A$1:$AK$127,MATCH(Data!J3652,Rate_Chart!$A$1:$A$127,0),MATCH(Data!K3652,Rate_Chart!$A$1:$AK$1,0))</f>
        <v>35.446125899999998</v>
      </c>
      <c r="O3652" s="57">
        <f t="shared" si="701"/>
        <v>1417.8450359999999</v>
      </c>
      <c r="P3652" s="58">
        <f t="shared" si="702"/>
        <v>417.01324588235298</v>
      </c>
      <c r="Q3652" s="58">
        <f t="shared" si="703"/>
        <v>278.0088305882353</v>
      </c>
      <c r="R3652" s="66">
        <f t="shared" si="704"/>
        <v>24.812288130000002</v>
      </c>
      <c r="S3652" s="64">
        <f t="shared" si="705"/>
        <v>150</v>
      </c>
      <c r="T3652" s="66">
        <f t="shared" si="706"/>
        <v>1592.65732413</v>
      </c>
      <c r="U3652" s="68">
        <f t="shared" si="707"/>
        <v>39.816433103249999</v>
      </c>
      <c r="V3652" s="68">
        <f t="shared" si="708"/>
        <v>468.42862474411766</v>
      </c>
      <c r="W3652" s="68">
        <f t="shared" si="709"/>
        <v>312.28574982941177</v>
      </c>
    </row>
    <row r="3653" spans="1:23" x14ac:dyDescent="0.25">
      <c r="A3653" s="1" t="s">
        <v>906</v>
      </c>
      <c r="B3653" s="1" t="s">
        <v>394</v>
      </c>
      <c r="C3653" s="1" t="s">
        <v>589</v>
      </c>
      <c r="D3653" s="1" t="s">
        <v>590</v>
      </c>
      <c r="E3653" s="1" t="s">
        <v>371</v>
      </c>
      <c r="F3653" s="62" t="str">
        <f t="shared" ref="F3653:F3716" si="710">MID(E3653,2,5)</f>
        <v>64539</v>
      </c>
      <c r="G3653" s="255">
        <v>10620068</v>
      </c>
      <c r="H3653" s="1" t="s">
        <v>385</v>
      </c>
      <c r="I3653" s="61">
        <v>41</v>
      </c>
      <c r="J3653" s="61">
        <v>6.8</v>
      </c>
      <c r="K3653" s="61">
        <v>9</v>
      </c>
      <c r="L3653" s="69">
        <f t="shared" si="699"/>
        <v>2.7880000000000003</v>
      </c>
      <c r="M3653" s="69">
        <f t="shared" si="700"/>
        <v>3.69</v>
      </c>
      <c r="N3653" s="56">
        <f>INDEX(Rate_Chart!$A$1:$AK$127,MATCH(Data!J3653,Rate_Chart!$A$1:$A$127,0),MATCH(Data!K3653,Rate_Chart!$A$1:$AK$1,0))</f>
        <v>56.78</v>
      </c>
      <c r="O3653" s="57">
        <f t="shared" si="701"/>
        <v>2327.98</v>
      </c>
      <c r="P3653" s="58">
        <f t="shared" si="702"/>
        <v>443.59375</v>
      </c>
      <c r="Q3653" s="58">
        <f t="shared" si="703"/>
        <v>295.72916666666669</v>
      </c>
      <c r="R3653" s="66">
        <f t="shared" si="704"/>
        <v>40.739650000000005</v>
      </c>
      <c r="S3653" s="64">
        <f t="shared" si="705"/>
        <v>153.75</v>
      </c>
      <c r="T3653" s="66">
        <f t="shared" si="706"/>
        <v>2522.46965</v>
      </c>
      <c r="U3653" s="68">
        <f t="shared" si="707"/>
        <v>61.523650000000004</v>
      </c>
      <c r="V3653" s="68">
        <f t="shared" si="708"/>
        <v>480.65351562500001</v>
      </c>
      <c r="W3653" s="68">
        <f t="shared" si="709"/>
        <v>320.43567708333336</v>
      </c>
    </row>
    <row r="3654" spans="1:23" x14ac:dyDescent="0.25">
      <c r="A3654" s="1" t="s">
        <v>906</v>
      </c>
      <c r="B3654" s="1" t="s">
        <v>395</v>
      </c>
      <c r="C3654" s="1" t="s">
        <v>589</v>
      </c>
      <c r="D3654" s="1" t="s">
        <v>590</v>
      </c>
      <c r="E3654" s="1" t="s">
        <v>371</v>
      </c>
      <c r="F3654" s="62" t="str">
        <f t="shared" si="710"/>
        <v>64539</v>
      </c>
      <c r="G3654" s="255">
        <v>10620068</v>
      </c>
      <c r="H3654" s="1" t="s">
        <v>385</v>
      </c>
      <c r="I3654" s="61">
        <v>27</v>
      </c>
      <c r="J3654" s="61">
        <v>6.8</v>
      </c>
      <c r="K3654" s="61">
        <v>8.8000000000000007</v>
      </c>
      <c r="L3654" s="69">
        <f t="shared" si="699"/>
        <v>1.8359999999999999</v>
      </c>
      <c r="M3654" s="69">
        <f t="shared" si="700"/>
        <v>2.3760000000000003</v>
      </c>
      <c r="N3654" s="56">
        <f>INDEX(Rate_Chart!$A$1:$AK$127,MATCH(Data!J3654,Rate_Chart!$A$1:$A$127,0),MATCH(Data!K3654,Rate_Chart!$A$1:$AK$1,0))</f>
        <v>56.212200000000003</v>
      </c>
      <c r="O3654" s="57">
        <f t="shared" si="701"/>
        <v>1517.7294000000002</v>
      </c>
      <c r="P3654" s="58">
        <f t="shared" si="702"/>
        <v>443.78052631578947</v>
      </c>
      <c r="Q3654" s="58">
        <f t="shared" si="703"/>
        <v>295.8536842105263</v>
      </c>
      <c r="R3654" s="66">
        <f t="shared" si="704"/>
        <v>26.560264500000006</v>
      </c>
      <c r="S3654" s="64">
        <f t="shared" si="705"/>
        <v>101.25</v>
      </c>
      <c r="T3654" s="66">
        <f t="shared" si="706"/>
        <v>1645.5396645000001</v>
      </c>
      <c r="U3654" s="68">
        <f t="shared" si="707"/>
        <v>60.945913500000003</v>
      </c>
      <c r="V3654" s="68">
        <f t="shared" si="708"/>
        <v>481.15194868421054</v>
      </c>
      <c r="W3654" s="68">
        <f t="shared" si="709"/>
        <v>320.76796578947369</v>
      </c>
    </row>
    <row r="3655" spans="1:23" x14ac:dyDescent="0.25">
      <c r="A3655" s="1" t="s">
        <v>906</v>
      </c>
      <c r="B3655" s="1" t="s">
        <v>395</v>
      </c>
      <c r="C3655" s="1" t="s">
        <v>589</v>
      </c>
      <c r="D3655" s="1" t="s">
        <v>590</v>
      </c>
      <c r="E3655" s="1" t="s">
        <v>371</v>
      </c>
      <c r="F3655" s="62" t="str">
        <f t="shared" si="710"/>
        <v>64539</v>
      </c>
      <c r="G3655" s="255">
        <v>10620068</v>
      </c>
      <c r="H3655" s="1" t="s">
        <v>386</v>
      </c>
      <c r="I3655" s="61">
        <v>40</v>
      </c>
      <c r="J3655" s="61">
        <v>3</v>
      </c>
      <c r="K3655" s="61">
        <v>8</v>
      </c>
      <c r="L3655" s="69">
        <f t="shared" si="699"/>
        <v>1.2</v>
      </c>
      <c r="M3655" s="69">
        <f t="shared" si="700"/>
        <v>3.2</v>
      </c>
      <c r="N3655" s="56">
        <f>INDEX(Rate_Chart!$A$1:$AK$127,MATCH(Data!J3655,Rate_Chart!$A$1:$A$127,0),MATCH(Data!K3655,Rate_Chart!$A$1:$AK$1,0))</f>
        <v>34.751112000000006</v>
      </c>
      <c r="O3655" s="57">
        <f t="shared" si="701"/>
        <v>1390.0444800000002</v>
      </c>
      <c r="P3655" s="58">
        <f t="shared" si="702"/>
        <v>417.01334400000002</v>
      </c>
      <c r="Q3655" s="58">
        <f t="shared" si="703"/>
        <v>278.00889599999999</v>
      </c>
      <c r="R3655" s="66">
        <f t="shared" si="704"/>
        <v>24.325778400000008</v>
      </c>
      <c r="S3655" s="64">
        <f t="shared" si="705"/>
        <v>150</v>
      </c>
      <c r="T3655" s="66">
        <f t="shared" si="706"/>
        <v>1564.3702584000002</v>
      </c>
      <c r="U3655" s="68">
        <f t="shared" si="707"/>
        <v>39.109256460000005</v>
      </c>
      <c r="V3655" s="68">
        <f t="shared" si="708"/>
        <v>469.31107752000003</v>
      </c>
      <c r="W3655" s="68">
        <f t="shared" si="709"/>
        <v>312.87405168000004</v>
      </c>
    </row>
    <row r="3656" spans="1:23" x14ac:dyDescent="0.25">
      <c r="A3656" s="1" t="s">
        <v>907</v>
      </c>
      <c r="B3656" s="1" t="s">
        <v>394</v>
      </c>
      <c r="C3656" s="1" t="s">
        <v>589</v>
      </c>
      <c r="D3656" s="1" t="s">
        <v>590</v>
      </c>
      <c r="E3656" s="1" t="s">
        <v>371</v>
      </c>
      <c r="F3656" s="62" t="str">
        <f t="shared" si="710"/>
        <v>64539</v>
      </c>
      <c r="G3656" s="255">
        <v>10620068</v>
      </c>
      <c r="H3656" s="1" t="s">
        <v>385</v>
      </c>
      <c r="I3656" s="61">
        <v>36</v>
      </c>
      <c r="J3656" s="61">
        <v>6.6</v>
      </c>
      <c r="K3656" s="61">
        <v>9</v>
      </c>
      <c r="L3656" s="69">
        <f t="shared" si="699"/>
        <v>2.3759999999999999</v>
      </c>
      <c r="M3656" s="69">
        <f t="shared" si="700"/>
        <v>3.24</v>
      </c>
      <c r="N3656" s="56">
        <f>INDEX(Rate_Chart!$A$1:$AK$127,MATCH(Data!J3656,Rate_Chart!$A$1:$A$127,0),MATCH(Data!K3656,Rate_Chart!$A$1:$AK$1,0))</f>
        <v>55.11</v>
      </c>
      <c r="O3656" s="57">
        <f t="shared" si="701"/>
        <v>1983.96</v>
      </c>
      <c r="P3656" s="58">
        <f t="shared" si="702"/>
        <v>437.38095238095235</v>
      </c>
      <c r="Q3656" s="58">
        <f t="shared" si="703"/>
        <v>291.58730158730157</v>
      </c>
      <c r="R3656" s="66">
        <f t="shared" si="704"/>
        <v>34.719300000000004</v>
      </c>
      <c r="S3656" s="64">
        <f t="shared" si="705"/>
        <v>135</v>
      </c>
      <c r="T3656" s="66">
        <f t="shared" si="706"/>
        <v>2153.6793000000002</v>
      </c>
      <c r="U3656" s="68">
        <f t="shared" si="707"/>
        <v>59.824425000000005</v>
      </c>
      <c r="V3656" s="68">
        <f t="shared" si="708"/>
        <v>474.79702380952386</v>
      </c>
      <c r="W3656" s="68">
        <f t="shared" si="709"/>
        <v>316.53134920634926</v>
      </c>
    </row>
    <row r="3657" spans="1:23" x14ac:dyDescent="0.25">
      <c r="A3657" s="1" t="s">
        <v>907</v>
      </c>
      <c r="B3657" s="1" t="s">
        <v>394</v>
      </c>
      <c r="C3657" s="1" t="s">
        <v>589</v>
      </c>
      <c r="D3657" s="1" t="s">
        <v>590</v>
      </c>
      <c r="E3657" s="1" t="s">
        <v>371</v>
      </c>
      <c r="F3657" s="62" t="str">
        <f t="shared" si="710"/>
        <v>64539</v>
      </c>
      <c r="G3657" s="255">
        <v>10620068</v>
      </c>
      <c r="H3657" s="1" t="s">
        <v>386</v>
      </c>
      <c r="I3657" s="61">
        <v>40</v>
      </c>
      <c r="J3657" s="61">
        <v>3.4</v>
      </c>
      <c r="K3657" s="61">
        <v>8.1</v>
      </c>
      <c r="L3657" s="69">
        <f t="shared" si="699"/>
        <v>1.36</v>
      </c>
      <c r="M3657" s="69">
        <f t="shared" si="700"/>
        <v>3.24</v>
      </c>
      <c r="N3657" s="56">
        <f>INDEX(Rate_Chart!$A$1:$AK$127,MATCH(Data!J3657,Rate_Chart!$A$1:$A$127,0),MATCH(Data!K3657,Rate_Chart!$A$1:$AK$1,0))</f>
        <v>36.697125900000003</v>
      </c>
      <c r="O3657" s="57">
        <f t="shared" si="701"/>
        <v>1467.8850360000001</v>
      </c>
      <c r="P3657" s="58">
        <f t="shared" si="702"/>
        <v>417.01279431818188</v>
      </c>
      <c r="Q3657" s="58">
        <f t="shared" si="703"/>
        <v>278.00852954545456</v>
      </c>
      <c r="R3657" s="66">
        <f t="shared" si="704"/>
        <v>25.687988130000004</v>
      </c>
      <c r="S3657" s="64">
        <f t="shared" si="705"/>
        <v>150</v>
      </c>
      <c r="T3657" s="66">
        <f t="shared" si="706"/>
        <v>1643.5730241300002</v>
      </c>
      <c r="U3657" s="68">
        <f t="shared" si="707"/>
        <v>41.089325603250003</v>
      </c>
      <c r="V3657" s="68">
        <f t="shared" si="708"/>
        <v>466.92415458238645</v>
      </c>
      <c r="W3657" s="68">
        <f t="shared" si="709"/>
        <v>311.28276972159097</v>
      </c>
    </row>
    <row r="3658" spans="1:23" x14ac:dyDescent="0.25">
      <c r="A3658" s="1" t="s">
        <v>907</v>
      </c>
      <c r="B3658" s="1" t="s">
        <v>395</v>
      </c>
      <c r="C3658" s="1" t="s">
        <v>589</v>
      </c>
      <c r="D3658" s="1" t="s">
        <v>590</v>
      </c>
      <c r="E3658" s="1" t="s">
        <v>371</v>
      </c>
      <c r="F3658" s="62" t="str">
        <f t="shared" si="710"/>
        <v>64539</v>
      </c>
      <c r="G3658" s="255">
        <v>10620068</v>
      </c>
      <c r="H3658" s="1" t="s">
        <v>385</v>
      </c>
      <c r="I3658" s="61">
        <v>30</v>
      </c>
      <c r="J3658" s="61">
        <v>6.5</v>
      </c>
      <c r="K3658" s="61">
        <v>9</v>
      </c>
      <c r="L3658" s="69">
        <f t="shared" si="699"/>
        <v>1.95</v>
      </c>
      <c r="M3658" s="69">
        <f t="shared" si="700"/>
        <v>2.7</v>
      </c>
      <c r="N3658" s="56">
        <f>INDEX(Rate_Chart!$A$1:$AK$127,MATCH(Data!J3658,Rate_Chart!$A$1:$A$127,0),MATCH(Data!K3658,Rate_Chart!$A$1:$AK$1,0))</f>
        <v>54.274999999999999</v>
      </c>
      <c r="O3658" s="57">
        <f t="shared" si="701"/>
        <v>1628.25</v>
      </c>
      <c r="P3658" s="58">
        <f t="shared" si="702"/>
        <v>434.2</v>
      </c>
      <c r="Q3658" s="58">
        <f t="shared" si="703"/>
        <v>289.46666666666664</v>
      </c>
      <c r="R3658" s="66">
        <f t="shared" si="704"/>
        <v>28.494375000000002</v>
      </c>
      <c r="S3658" s="64">
        <f t="shared" si="705"/>
        <v>112.5</v>
      </c>
      <c r="T3658" s="66">
        <f t="shared" si="706"/>
        <v>1769.244375</v>
      </c>
      <c r="U3658" s="68">
        <f t="shared" si="707"/>
        <v>58.974812499999999</v>
      </c>
      <c r="V3658" s="68">
        <f t="shared" si="708"/>
        <v>471.79849999999999</v>
      </c>
      <c r="W3658" s="68">
        <f t="shared" si="709"/>
        <v>314.53233333333333</v>
      </c>
    </row>
    <row r="3659" spans="1:23" x14ac:dyDescent="0.25">
      <c r="A3659" s="1" t="s">
        <v>907</v>
      </c>
      <c r="B3659" s="1" t="s">
        <v>395</v>
      </c>
      <c r="C3659" s="1" t="s">
        <v>589</v>
      </c>
      <c r="D3659" s="1" t="s">
        <v>590</v>
      </c>
      <c r="E3659" s="1" t="s">
        <v>371</v>
      </c>
      <c r="F3659" s="62" t="str">
        <f t="shared" si="710"/>
        <v>64539</v>
      </c>
      <c r="G3659" s="255">
        <v>10620068</v>
      </c>
      <c r="H3659" s="1" t="s">
        <v>386</v>
      </c>
      <c r="I3659" s="61">
        <v>40</v>
      </c>
      <c r="J3659" s="61">
        <v>3.1</v>
      </c>
      <c r="K3659" s="61">
        <v>8.1</v>
      </c>
      <c r="L3659" s="69">
        <f t="shared" si="699"/>
        <v>1.24</v>
      </c>
      <c r="M3659" s="69">
        <f t="shared" si="700"/>
        <v>3.24</v>
      </c>
      <c r="N3659" s="56">
        <f>INDEX(Rate_Chart!$A$1:$AK$127,MATCH(Data!J3659,Rate_Chart!$A$1:$A$127,0),MATCH(Data!K3659,Rate_Chart!$A$1:$AK$1,0))</f>
        <v>35.446125899999998</v>
      </c>
      <c r="O3659" s="57">
        <f t="shared" si="701"/>
        <v>1417.8450359999999</v>
      </c>
      <c r="P3659" s="58">
        <f t="shared" si="702"/>
        <v>417.01324588235298</v>
      </c>
      <c r="Q3659" s="58">
        <f t="shared" si="703"/>
        <v>278.0088305882353</v>
      </c>
      <c r="R3659" s="66">
        <f t="shared" si="704"/>
        <v>24.812288130000002</v>
      </c>
      <c r="S3659" s="64">
        <f t="shared" si="705"/>
        <v>150</v>
      </c>
      <c r="T3659" s="66">
        <f t="shared" si="706"/>
        <v>1592.65732413</v>
      </c>
      <c r="U3659" s="68">
        <f t="shared" si="707"/>
        <v>39.816433103249999</v>
      </c>
      <c r="V3659" s="68">
        <f t="shared" si="708"/>
        <v>468.42862474411766</v>
      </c>
      <c r="W3659" s="68">
        <f t="shared" si="709"/>
        <v>312.28574982941177</v>
      </c>
    </row>
    <row r="3660" spans="1:23" x14ac:dyDescent="0.25">
      <c r="A3660" s="1" t="s">
        <v>908</v>
      </c>
      <c r="B3660" s="1" t="s">
        <v>394</v>
      </c>
      <c r="C3660" s="1" t="s">
        <v>589</v>
      </c>
      <c r="D3660" s="1" t="s">
        <v>590</v>
      </c>
      <c r="E3660" s="1" t="s">
        <v>371</v>
      </c>
      <c r="F3660" s="62" t="str">
        <f t="shared" si="710"/>
        <v>64539</v>
      </c>
      <c r="G3660" s="255">
        <v>10620068</v>
      </c>
      <c r="H3660" s="1" t="s">
        <v>385</v>
      </c>
      <c r="I3660" s="61">
        <v>40</v>
      </c>
      <c r="J3660" s="61">
        <v>7</v>
      </c>
      <c r="K3660" s="61">
        <v>9</v>
      </c>
      <c r="L3660" s="69">
        <f t="shared" si="699"/>
        <v>2.8</v>
      </c>
      <c r="M3660" s="69">
        <f t="shared" si="700"/>
        <v>3.6</v>
      </c>
      <c r="N3660" s="56">
        <f>INDEX(Rate_Chart!$A$1:$AK$127,MATCH(Data!J3660,Rate_Chart!$A$1:$A$127,0),MATCH(Data!K3660,Rate_Chart!$A$1:$AK$1,0))</f>
        <v>58.45</v>
      </c>
      <c r="O3660" s="57">
        <f t="shared" si="701"/>
        <v>2338</v>
      </c>
      <c r="P3660" s="58">
        <f t="shared" si="702"/>
        <v>449.61538461538464</v>
      </c>
      <c r="Q3660" s="58">
        <f t="shared" si="703"/>
        <v>299.74358974358978</v>
      </c>
      <c r="R3660" s="66">
        <f t="shared" si="704"/>
        <v>40.915000000000006</v>
      </c>
      <c r="S3660" s="64">
        <f t="shared" si="705"/>
        <v>150</v>
      </c>
      <c r="T3660" s="66">
        <f t="shared" si="706"/>
        <v>2528.915</v>
      </c>
      <c r="U3660" s="68">
        <f t="shared" si="707"/>
        <v>63.222875000000002</v>
      </c>
      <c r="V3660" s="68">
        <f t="shared" si="708"/>
        <v>486.32980769230767</v>
      </c>
      <c r="W3660" s="68">
        <f t="shared" si="709"/>
        <v>324.21987179487178</v>
      </c>
    </row>
    <row r="3661" spans="1:23" x14ac:dyDescent="0.25">
      <c r="A3661" s="1" t="s">
        <v>908</v>
      </c>
      <c r="B3661" s="1" t="s">
        <v>394</v>
      </c>
      <c r="C3661" s="1" t="s">
        <v>589</v>
      </c>
      <c r="D3661" s="1" t="s">
        <v>590</v>
      </c>
      <c r="E3661" s="1" t="s">
        <v>371</v>
      </c>
      <c r="F3661" s="62" t="str">
        <f t="shared" si="710"/>
        <v>64539</v>
      </c>
      <c r="G3661" s="255">
        <v>10620068</v>
      </c>
      <c r="H3661" s="1" t="s">
        <v>386</v>
      </c>
      <c r="I3661" s="61">
        <v>43</v>
      </c>
      <c r="J3661" s="61">
        <v>4.2</v>
      </c>
      <c r="K3661" s="61">
        <v>8.1</v>
      </c>
      <c r="L3661" s="69">
        <f t="shared" si="699"/>
        <v>1.806</v>
      </c>
      <c r="M3661" s="69">
        <f t="shared" si="700"/>
        <v>3.4830000000000001</v>
      </c>
      <c r="N3661" s="56">
        <f>INDEX(Rate_Chart!$A$1:$AK$127,MATCH(Data!J3661,Rate_Chart!$A$1:$A$127,0),MATCH(Data!K3661,Rate_Chart!$A$1:$AK$1,0))</f>
        <v>40.033125900000002</v>
      </c>
      <c r="O3661" s="57">
        <f t="shared" si="701"/>
        <v>1721.4244137000001</v>
      </c>
      <c r="P3661" s="58">
        <f t="shared" si="702"/>
        <v>417.01172812499999</v>
      </c>
      <c r="Q3661" s="58">
        <f t="shared" si="703"/>
        <v>278.00781875000001</v>
      </c>
      <c r="R3661" s="66">
        <f t="shared" si="704"/>
        <v>30.124927239750004</v>
      </c>
      <c r="S3661" s="64">
        <f t="shared" si="705"/>
        <v>161.25</v>
      </c>
      <c r="T3661" s="66">
        <f t="shared" si="706"/>
        <v>1912.79934093975</v>
      </c>
      <c r="U3661" s="68">
        <f t="shared" si="707"/>
        <v>44.483705603250002</v>
      </c>
      <c r="V3661" s="68">
        <f t="shared" si="708"/>
        <v>463.37193336718752</v>
      </c>
      <c r="W3661" s="68">
        <f t="shared" si="709"/>
        <v>308.9146222447917</v>
      </c>
    </row>
    <row r="3662" spans="1:23" x14ac:dyDescent="0.25">
      <c r="A3662" s="1" t="s">
        <v>908</v>
      </c>
      <c r="B3662" s="1" t="s">
        <v>395</v>
      </c>
      <c r="C3662" s="1" t="s">
        <v>589</v>
      </c>
      <c r="D3662" s="1" t="s">
        <v>590</v>
      </c>
      <c r="E3662" s="1" t="s">
        <v>371</v>
      </c>
      <c r="F3662" s="62" t="str">
        <f t="shared" si="710"/>
        <v>64539</v>
      </c>
      <c r="G3662" s="255">
        <v>10620068</v>
      </c>
      <c r="H3662" s="1" t="s">
        <v>385</v>
      </c>
      <c r="I3662" s="61">
        <v>19</v>
      </c>
      <c r="J3662" s="61">
        <v>6.4</v>
      </c>
      <c r="K3662" s="61">
        <v>8.8000000000000007</v>
      </c>
      <c r="L3662" s="69">
        <f t="shared" si="699"/>
        <v>1.2160000000000002</v>
      </c>
      <c r="M3662" s="69">
        <f t="shared" si="700"/>
        <v>1.6720000000000002</v>
      </c>
      <c r="N3662" s="56">
        <f>INDEX(Rate_Chart!$A$1:$AK$127,MATCH(Data!J3662,Rate_Chart!$A$1:$A$127,0),MATCH(Data!K3662,Rate_Chart!$A$1:$AK$1,0))</f>
        <v>52.9056</v>
      </c>
      <c r="O3662" s="57">
        <f t="shared" si="701"/>
        <v>1005.2064</v>
      </c>
      <c r="P3662" s="58">
        <f t="shared" si="702"/>
        <v>431.29565217391303</v>
      </c>
      <c r="Q3662" s="58">
        <f t="shared" si="703"/>
        <v>287.53043478260867</v>
      </c>
      <c r="R3662" s="66">
        <f t="shared" si="704"/>
        <v>17.591112000000003</v>
      </c>
      <c r="S3662" s="64">
        <f t="shared" si="705"/>
        <v>71.25</v>
      </c>
      <c r="T3662" s="66">
        <f t="shared" si="706"/>
        <v>1094.0475120000001</v>
      </c>
      <c r="U3662" s="68">
        <f t="shared" si="707"/>
        <v>57.581448000000002</v>
      </c>
      <c r="V3662" s="68">
        <f t="shared" si="708"/>
        <v>469.41397826086956</v>
      </c>
      <c r="W3662" s="68">
        <f t="shared" si="709"/>
        <v>312.94265217391302</v>
      </c>
    </row>
    <row r="3663" spans="1:23" x14ac:dyDescent="0.25">
      <c r="A3663" s="1" t="s">
        <v>908</v>
      </c>
      <c r="B3663" s="1" t="s">
        <v>395</v>
      </c>
      <c r="C3663" s="1" t="s">
        <v>589</v>
      </c>
      <c r="D3663" s="1" t="s">
        <v>590</v>
      </c>
      <c r="E3663" s="1" t="s">
        <v>371</v>
      </c>
      <c r="F3663" s="62" t="str">
        <f t="shared" si="710"/>
        <v>64539</v>
      </c>
      <c r="G3663" s="255">
        <v>10620068</v>
      </c>
      <c r="H3663" s="1" t="s">
        <v>386</v>
      </c>
      <c r="I3663" s="61">
        <v>40</v>
      </c>
      <c r="J3663" s="61">
        <v>3</v>
      </c>
      <c r="K3663" s="61">
        <v>8.1</v>
      </c>
      <c r="L3663" s="69">
        <f t="shared" ref="L3663:L3726" si="711">J3663*I3663/100</f>
        <v>1.2</v>
      </c>
      <c r="M3663" s="69">
        <f t="shared" ref="M3663:M3726" si="712">K3663*I3663/100</f>
        <v>3.24</v>
      </c>
      <c r="N3663" s="56">
        <f>INDEX(Rate_Chart!$A$1:$AK$127,MATCH(Data!J3663,Rate_Chart!$A$1:$A$127,0),MATCH(Data!K3663,Rate_Chart!$A$1:$AK$1,0))</f>
        <v>35.029125900000004</v>
      </c>
      <c r="O3663" s="57">
        <f t="shared" ref="O3663:O3726" si="713">N3663*I3663</f>
        <v>1401.1650360000001</v>
      </c>
      <c r="P3663" s="58">
        <f t="shared" ref="P3663:P3726" si="714">N3663/(J3663%+K3663%*2/3)</f>
        <v>417.01340357142868</v>
      </c>
      <c r="Q3663" s="58">
        <f t="shared" ref="Q3663:Q3726" si="715">P3663*2/3</f>
        <v>278.00893571428577</v>
      </c>
      <c r="R3663" s="66">
        <f t="shared" ref="R3663:R3726" si="716">O3663*1.75%</f>
        <v>24.520388130000004</v>
      </c>
      <c r="S3663" s="64">
        <f t="shared" ref="S3663:S3726" si="717">I3663*3.75</f>
        <v>150</v>
      </c>
      <c r="T3663" s="66">
        <f t="shared" ref="T3663:T3726" si="718">R3663+S3663+O3663</f>
        <v>1575.6854241300002</v>
      </c>
      <c r="U3663" s="68">
        <f t="shared" ref="U3663:U3726" si="719">T3663/I3663</f>
        <v>39.392135603250004</v>
      </c>
      <c r="V3663" s="68">
        <f t="shared" ref="V3663:V3726" si="720">U3663/(J3663%+K3663%*2/3)</f>
        <v>468.9539952767858</v>
      </c>
      <c r="W3663" s="68">
        <f t="shared" ref="W3663:W3726" si="721">V3663*2/3</f>
        <v>312.63599685119055</v>
      </c>
    </row>
    <row r="3664" spans="1:23" x14ac:dyDescent="0.25">
      <c r="A3664" s="1" t="s">
        <v>909</v>
      </c>
      <c r="B3664" s="1" t="s">
        <v>394</v>
      </c>
      <c r="C3664" s="1" t="s">
        <v>589</v>
      </c>
      <c r="D3664" s="1" t="s">
        <v>590</v>
      </c>
      <c r="E3664" s="1" t="s">
        <v>371</v>
      </c>
      <c r="F3664" s="62" t="str">
        <f t="shared" si="710"/>
        <v>64539</v>
      </c>
      <c r="G3664" s="255">
        <v>10620068</v>
      </c>
      <c r="H3664" s="1" t="s">
        <v>385</v>
      </c>
      <c r="I3664" s="61">
        <v>40</v>
      </c>
      <c r="J3664" s="61">
        <v>7</v>
      </c>
      <c r="K3664" s="61">
        <v>9</v>
      </c>
      <c r="L3664" s="69">
        <f t="shared" si="711"/>
        <v>2.8</v>
      </c>
      <c r="M3664" s="69">
        <f t="shared" si="712"/>
        <v>3.6</v>
      </c>
      <c r="N3664" s="56">
        <f>INDEX(Rate_Chart!$A$1:$AK$127,MATCH(Data!J3664,Rate_Chart!$A$1:$A$127,0),MATCH(Data!K3664,Rate_Chart!$A$1:$AK$1,0))</f>
        <v>58.45</v>
      </c>
      <c r="O3664" s="57">
        <f t="shared" si="713"/>
        <v>2338</v>
      </c>
      <c r="P3664" s="58">
        <f t="shared" si="714"/>
        <v>449.61538461538464</v>
      </c>
      <c r="Q3664" s="58">
        <f t="shared" si="715"/>
        <v>299.74358974358978</v>
      </c>
      <c r="R3664" s="66">
        <f t="shared" si="716"/>
        <v>40.915000000000006</v>
      </c>
      <c r="S3664" s="64">
        <f t="shared" si="717"/>
        <v>150</v>
      </c>
      <c r="T3664" s="66">
        <f t="shared" si="718"/>
        <v>2528.915</v>
      </c>
      <c r="U3664" s="68">
        <f t="shared" si="719"/>
        <v>63.222875000000002</v>
      </c>
      <c r="V3664" s="68">
        <f t="shared" si="720"/>
        <v>486.32980769230767</v>
      </c>
      <c r="W3664" s="68">
        <f t="shared" si="721"/>
        <v>324.21987179487178</v>
      </c>
    </row>
    <row r="3665" spans="1:23" x14ac:dyDescent="0.25">
      <c r="A3665" s="1" t="s">
        <v>909</v>
      </c>
      <c r="B3665" s="1" t="s">
        <v>394</v>
      </c>
      <c r="C3665" s="1" t="s">
        <v>589</v>
      </c>
      <c r="D3665" s="1" t="s">
        <v>590</v>
      </c>
      <c r="E3665" s="1" t="s">
        <v>371</v>
      </c>
      <c r="F3665" s="62" t="str">
        <f t="shared" si="710"/>
        <v>64539</v>
      </c>
      <c r="G3665" s="255">
        <v>10620068</v>
      </c>
      <c r="H3665" s="1" t="s">
        <v>386</v>
      </c>
      <c r="I3665" s="61">
        <v>48</v>
      </c>
      <c r="J3665" s="61">
        <v>3.6</v>
      </c>
      <c r="K3665" s="61">
        <v>8.1</v>
      </c>
      <c r="L3665" s="69">
        <f t="shared" si="711"/>
        <v>1.7280000000000002</v>
      </c>
      <c r="M3665" s="69">
        <f t="shared" si="712"/>
        <v>3.8879999999999995</v>
      </c>
      <c r="N3665" s="56">
        <f>INDEX(Rate_Chart!$A$1:$AK$127,MATCH(Data!J3665,Rate_Chart!$A$1:$A$127,0),MATCH(Data!K3665,Rate_Chart!$A$1:$AK$1,0))</f>
        <v>37.531125900000006</v>
      </c>
      <c r="O3665" s="57">
        <f t="shared" si="713"/>
        <v>1801.4940432000003</v>
      </c>
      <c r="P3665" s="58">
        <f t="shared" si="714"/>
        <v>417.01251000000008</v>
      </c>
      <c r="Q3665" s="58">
        <f t="shared" si="715"/>
        <v>278.00834000000003</v>
      </c>
      <c r="R3665" s="66">
        <f t="shared" si="716"/>
        <v>31.526145756000009</v>
      </c>
      <c r="S3665" s="64">
        <f t="shared" si="717"/>
        <v>180</v>
      </c>
      <c r="T3665" s="66">
        <f t="shared" si="718"/>
        <v>2013.0201889560003</v>
      </c>
      <c r="U3665" s="68">
        <f t="shared" si="719"/>
        <v>41.937920603250006</v>
      </c>
      <c r="V3665" s="68">
        <f t="shared" si="720"/>
        <v>465.97689559166673</v>
      </c>
      <c r="W3665" s="68">
        <f t="shared" si="721"/>
        <v>310.6512637277778</v>
      </c>
    </row>
    <row r="3666" spans="1:23" x14ac:dyDescent="0.25">
      <c r="A3666" s="1" t="s">
        <v>909</v>
      </c>
      <c r="B3666" s="1" t="s">
        <v>395</v>
      </c>
      <c r="C3666" s="1" t="s">
        <v>589</v>
      </c>
      <c r="D3666" s="1" t="s">
        <v>590</v>
      </c>
      <c r="E3666" s="1" t="s">
        <v>371</v>
      </c>
      <c r="F3666" s="62" t="str">
        <f t="shared" si="710"/>
        <v>64539</v>
      </c>
      <c r="G3666" s="255">
        <v>10620068</v>
      </c>
      <c r="H3666" s="1" t="s">
        <v>385</v>
      </c>
      <c r="I3666" s="61">
        <v>25</v>
      </c>
      <c r="J3666" s="61">
        <v>5.8</v>
      </c>
      <c r="K3666" s="61">
        <v>8.4</v>
      </c>
      <c r="L3666" s="69">
        <f t="shared" si="711"/>
        <v>1.45</v>
      </c>
      <c r="M3666" s="69">
        <f t="shared" si="712"/>
        <v>2.1</v>
      </c>
      <c r="N3666" s="56">
        <f>INDEX(Rate_Chart!$A$1:$AK$127,MATCH(Data!J3666,Rate_Chart!$A$1:$A$127,0),MATCH(Data!K3666,Rate_Chart!$A$1:$AK$1,0))</f>
        <v>46.9771</v>
      </c>
      <c r="O3666" s="57">
        <f t="shared" si="713"/>
        <v>1174.4275</v>
      </c>
      <c r="P3666" s="58">
        <f t="shared" si="714"/>
        <v>412.07982456140354</v>
      </c>
      <c r="Q3666" s="58">
        <f t="shared" si="715"/>
        <v>274.71988304093571</v>
      </c>
      <c r="R3666" s="66">
        <f t="shared" si="716"/>
        <v>20.552481250000003</v>
      </c>
      <c r="S3666" s="64">
        <f t="shared" si="717"/>
        <v>93.75</v>
      </c>
      <c r="T3666" s="66">
        <f t="shared" si="718"/>
        <v>1288.72998125</v>
      </c>
      <c r="U3666" s="68">
        <f t="shared" si="719"/>
        <v>51.549199250000001</v>
      </c>
      <c r="V3666" s="68">
        <f t="shared" si="720"/>
        <v>452.18595833333336</v>
      </c>
      <c r="W3666" s="68">
        <f t="shared" si="721"/>
        <v>301.45730555555559</v>
      </c>
    </row>
    <row r="3667" spans="1:23" x14ac:dyDescent="0.25">
      <c r="A3667" s="1" t="s">
        <v>909</v>
      </c>
      <c r="B3667" s="1" t="s">
        <v>395</v>
      </c>
      <c r="C3667" s="1" t="s">
        <v>589</v>
      </c>
      <c r="D3667" s="1" t="s">
        <v>590</v>
      </c>
      <c r="E3667" s="1" t="s">
        <v>371</v>
      </c>
      <c r="F3667" s="62" t="str">
        <f t="shared" si="710"/>
        <v>64539</v>
      </c>
      <c r="G3667" s="255">
        <v>10620068</v>
      </c>
      <c r="H3667" s="1" t="s">
        <v>386</v>
      </c>
      <c r="I3667" s="61">
        <v>40</v>
      </c>
      <c r="J3667" s="61">
        <v>3</v>
      </c>
      <c r="K3667" s="61">
        <v>8.1</v>
      </c>
      <c r="L3667" s="69">
        <f t="shared" si="711"/>
        <v>1.2</v>
      </c>
      <c r="M3667" s="69">
        <f t="shared" si="712"/>
        <v>3.24</v>
      </c>
      <c r="N3667" s="56">
        <f>INDEX(Rate_Chart!$A$1:$AK$127,MATCH(Data!J3667,Rate_Chart!$A$1:$A$127,0),MATCH(Data!K3667,Rate_Chart!$A$1:$AK$1,0))</f>
        <v>35.029125900000004</v>
      </c>
      <c r="O3667" s="57">
        <f t="shared" si="713"/>
        <v>1401.1650360000001</v>
      </c>
      <c r="P3667" s="58">
        <f t="shared" si="714"/>
        <v>417.01340357142868</v>
      </c>
      <c r="Q3667" s="58">
        <f t="shared" si="715"/>
        <v>278.00893571428577</v>
      </c>
      <c r="R3667" s="66">
        <f t="shared" si="716"/>
        <v>24.520388130000004</v>
      </c>
      <c r="S3667" s="64">
        <f t="shared" si="717"/>
        <v>150</v>
      </c>
      <c r="T3667" s="66">
        <f t="shared" si="718"/>
        <v>1575.6854241300002</v>
      </c>
      <c r="U3667" s="68">
        <f t="shared" si="719"/>
        <v>39.392135603250004</v>
      </c>
      <c r="V3667" s="68">
        <f t="shared" si="720"/>
        <v>468.9539952767858</v>
      </c>
      <c r="W3667" s="68">
        <f t="shared" si="721"/>
        <v>312.63599685119055</v>
      </c>
    </row>
    <row r="3668" spans="1:23" x14ac:dyDescent="0.25">
      <c r="A3668" s="1" t="s">
        <v>910</v>
      </c>
      <c r="B3668" s="1" t="s">
        <v>394</v>
      </c>
      <c r="C3668" s="1" t="s">
        <v>589</v>
      </c>
      <c r="D3668" s="1" t="s">
        <v>590</v>
      </c>
      <c r="E3668" s="1" t="s">
        <v>371</v>
      </c>
      <c r="F3668" s="62" t="str">
        <f t="shared" si="710"/>
        <v>64539</v>
      </c>
      <c r="G3668" s="255">
        <v>10620068</v>
      </c>
      <c r="H3668" s="1" t="s">
        <v>385</v>
      </c>
      <c r="I3668" s="61">
        <v>21</v>
      </c>
      <c r="J3668" s="61">
        <v>6.2</v>
      </c>
      <c r="K3668" s="61">
        <v>8.8000000000000007</v>
      </c>
      <c r="L3668" s="69">
        <f t="shared" si="711"/>
        <v>1.3020000000000003</v>
      </c>
      <c r="M3668" s="69">
        <f t="shared" si="712"/>
        <v>1.8480000000000001</v>
      </c>
      <c r="N3668" s="56">
        <f>INDEX(Rate_Chart!$A$1:$AK$127,MATCH(Data!J3668,Rate_Chart!$A$1:$A$127,0),MATCH(Data!K3668,Rate_Chart!$A$1:$AK$1,0))</f>
        <v>51.252300000000005</v>
      </c>
      <c r="O3668" s="57">
        <f t="shared" si="713"/>
        <v>1076.2983000000002</v>
      </c>
      <c r="P3668" s="58">
        <f t="shared" si="714"/>
        <v>424.74281767955802</v>
      </c>
      <c r="Q3668" s="58">
        <f t="shared" si="715"/>
        <v>283.1618784530387</v>
      </c>
      <c r="R3668" s="66">
        <f t="shared" si="716"/>
        <v>18.835220250000006</v>
      </c>
      <c r="S3668" s="64">
        <f t="shared" si="717"/>
        <v>78.75</v>
      </c>
      <c r="T3668" s="66">
        <f t="shared" si="718"/>
        <v>1173.8835202500002</v>
      </c>
      <c r="U3668" s="68">
        <f t="shared" si="719"/>
        <v>55.899215250000012</v>
      </c>
      <c r="V3668" s="68">
        <f t="shared" si="720"/>
        <v>463.2531650552487</v>
      </c>
      <c r="W3668" s="68">
        <f t="shared" si="721"/>
        <v>308.83544337016582</v>
      </c>
    </row>
    <row r="3669" spans="1:23" x14ac:dyDescent="0.25">
      <c r="A3669" s="1" t="s">
        <v>910</v>
      </c>
      <c r="B3669" s="1" t="s">
        <v>395</v>
      </c>
      <c r="C3669" s="1" t="s">
        <v>589</v>
      </c>
      <c r="D3669" s="1" t="s">
        <v>590</v>
      </c>
      <c r="E3669" s="1" t="s">
        <v>371</v>
      </c>
      <c r="F3669" s="62" t="str">
        <f t="shared" si="710"/>
        <v>64539</v>
      </c>
      <c r="G3669" s="255">
        <v>10620068</v>
      </c>
      <c r="H3669" s="1" t="s">
        <v>385</v>
      </c>
      <c r="I3669" s="61">
        <v>21</v>
      </c>
      <c r="J3669" s="61">
        <v>6.6</v>
      </c>
      <c r="K3669" s="61">
        <v>8.8000000000000007</v>
      </c>
      <c r="L3669" s="69">
        <f t="shared" si="711"/>
        <v>1.3859999999999999</v>
      </c>
      <c r="M3669" s="69">
        <f t="shared" si="712"/>
        <v>1.8480000000000001</v>
      </c>
      <c r="N3669" s="56">
        <f>INDEX(Rate_Chart!$A$1:$AK$127,MATCH(Data!J3669,Rate_Chart!$A$1:$A$127,0),MATCH(Data!K3669,Rate_Chart!$A$1:$AK$1,0))</f>
        <v>54.558900000000001</v>
      </c>
      <c r="O3669" s="57">
        <f t="shared" si="713"/>
        <v>1145.7369000000001</v>
      </c>
      <c r="P3669" s="58">
        <f t="shared" si="714"/>
        <v>437.63823529411764</v>
      </c>
      <c r="Q3669" s="58">
        <f t="shared" si="715"/>
        <v>291.75882352941176</v>
      </c>
      <c r="R3669" s="66">
        <f t="shared" si="716"/>
        <v>20.050395750000003</v>
      </c>
      <c r="S3669" s="64">
        <f t="shared" si="717"/>
        <v>78.75</v>
      </c>
      <c r="T3669" s="66">
        <f t="shared" si="718"/>
        <v>1244.5372957500001</v>
      </c>
      <c r="U3669" s="68">
        <f t="shared" si="719"/>
        <v>59.263680750000006</v>
      </c>
      <c r="V3669" s="68">
        <f t="shared" si="720"/>
        <v>475.37711831550803</v>
      </c>
      <c r="W3669" s="68">
        <f t="shared" si="721"/>
        <v>316.91807887700537</v>
      </c>
    </row>
    <row r="3670" spans="1:23" x14ac:dyDescent="0.25">
      <c r="A3670" s="1" t="s">
        <v>910</v>
      </c>
      <c r="B3670" s="1" t="s">
        <v>395</v>
      </c>
      <c r="C3670" s="1" t="s">
        <v>589</v>
      </c>
      <c r="D3670" s="1" t="s">
        <v>590</v>
      </c>
      <c r="E3670" s="1" t="s">
        <v>371</v>
      </c>
      <c r="F3670" s="62" t="str">
        <f t="shared" si="710"/>
        <v>64539</v>
      </c>
      <c r="G3670" s="255">
        <v>10620068</v>
      </c>
      <c r="H3670" s="1" t="s">
        <v>386</v>
      </c>
      <c r="I3670" s="61">
        <v>40</v>
      </c>
      <c r="J3670" s="61">
        <v>3.1</v>
      </c>
      <c r="K3670" s="61">
        <v>8.1999999999999993</v>
      </c>
      <c r="L3670" s="69">
        <f t="shared" si="711"/>
        <v>1.24</v>
      </c>
      <c r="M3670" s="69">
        <f t="shared" si="712"/>
        <v>3.28</v>
      </c>
      <c r="N3670" s="56">
        <f>INDEX(Rate_Chart!$A$1:$AK$127,MATCH(Data!J3670,Rate_Chart!$A$1:$A$127,0),MATCH(Data!K3670,Rate_Chart!$A$1:$AK$1,0))</f>
        <v>35.724139800000003</v>
      </c>
      <c r="O3670" s="57">
        <f t="shared" si="713"/>
        <v>1428.965592</v>
      </c>
      <c r="P3670" s="58">
        <f t="shared" si="714"/>
        <v>417.0133050583658</v>
      </c>
      <c r="Q3670" s="58">
        <f t="shared" si="715"/>
        <v>278.00887003891052</v>
      </c>
      <c r="R3670" s="66">
        <f t="shared" si="716"/>
        <v>25.006897860000002</v>
      </c>
      <c r="S3670" s="64">
        <f t="shared" si="717"/>
        <v>150</v>
      </c>
      <c r="T3670" s="66">
        <f t="shared" si="718"/>
        <v>1603.97248986</v>
      </c>
      <c r="U3670" s="68">
        <f t="shared" si="719"/>
        <v>40.099312246499998</v>
      </c>
      <c r="V3670" s="68">
        <f t="shared" si="720"/>
        <v>468.085356963035</v>
      </c>
      <c r="W3670" s="68">
        <f t="shared" si="721"/>
        <v>312.05690464202331</v>
      </c>
    </row>
    <row r="3671" spans="1:23" x14ac:dyDescent="0.25">
      <c r="A3671" s="1" t="s">
        <v>911</v>
      </c>
      <c r="B3671" s="1" t="s">
        <v>394</v>
      </c>
      <c r="C3671" s="1" t="s">
        <v>589</v>
      </c>
      <c r="D3671" s="1" t="s">
        <v>590</v>
      </c>
      <c r="E3671" s="1" t="s">
        <v>371</v>
      </c>
      <c r="F3671" s="62" t="str">
        <f t="shared" si="710"/>
        <v>64539</v>
      </c>
      <c r="G3671" s="255">
        <v>10620068</v>
      </c>
      <c r="H3671" s="1" t="s">
        <v>385</v>
      </c>
      <c r="I3671" s="61">
        <v>14</v>
      </c>
      <c r="J3671" s="61">
        <v>5.6</v>
      </c>
      <c r="K3671" s="61">
        <v>8.4</v>
      </c>
      <c r="L3671" s="69">
        <f t="shared" si="711"/>
        <v>0.78399999999999992</v>
      </c>
      <c r="M3671" s="69">
        <f t="shared" si="712"/>
        <v>1.1760000000000002</v>
      </c>
      <c r="N3671" s="56">
        <f>INDEX(Rate_Chart!$A$1:$AK$127,MATCH(Data!J3671,Rate_Chart!$A$1:$A$127,0),MATCH(Data!K3671,Rate_Chart!$A$1:$AK$1,0))</f>
        <v>45.357199999999999</v>
      </c>
      <c r="O3671" s="57">
        <f t="shared" si="713"/>
        <v>635.00080000000003</v>
      </c>
      <c r="P3671" s="58">
        <f t="shared" si="714"/>
        <v>404.97500000000002</v>
      </c>
      <c r="Q3671" s="58">
        <f t="shared" si="715"/>
        <v>269.98333333333335</v>
      </c>
      <c r="R3671" s="66">
        <f t="shared" si="716"/>
        <v>11.112514000000001</v>
      </c>
      <c r="S3671" s="64">
        <f t="shared" si="717"/>
        <v>52.5</v>
      </c>
      <c r="T3671" s="66">
        <f t="shared" si="718"/>
        <v>698.61331400000006</v>
      </c>
      <c r="U3671" s="68">
        <f t="shared" si="719"/>
        <v>49.900951000000006</v>
      </c>
      <c r="V3671" s="68">
        <f t="shared" si="720"/>
        <v>445.54420535714297</v>
      </c>
      <c r="W3671" s="68">
        <f t="shared" si="721"/>
        <v>297.02947023809531</v>
      </c>
    </row>
    <row r="3672" spans="1:23" x14ac:dyDescent="0.25">
      <c r="A3672" s="1" t="s">
        <v>911</v>
      </c>
      <c r="B3672" s="1" t="s">
        <v>395</v>
      </c>
      <c r="C3672" s="1" t="s">
        <v>589</v>
      </c>
      <c r="D3672" s="1" t="s">
        <v>590</v>
      </c>
      <c r="E3672" s="1" t="s">
        <v>371</v>
      </c>
      <c r="F3672" s="62" t="str">
        <f t="shared" si="710"/>
        <v>64539</v>
      </c>
      <c r="G3672" s="255">
        <v>10620068</v>
      </c>
      <c r="H3672" s="1" t="s">
        <v>385</v>
      </c>
      <c r="I3672" s="61">
        <v>22</v>
      </c>
      <c r="J3672" s="61">
        <v>6.1</v>
      </c>
      <c r="K3672" s="61">
        <v>8.8000000000000007</v>
      </c>
      <c r="L3672" s="69">
        <f t="shared" si="711"/>
        <v>1.3419999999999999</v>
      </c>
      <c r="M3672" s="69">
        <f t="shared" si="712"/>
        <v>1.9360000000000002</v>
      </c>
      <c r="N3672" s="56">
        <f>INDEX(Rate_Chart!$A$1:$AK$127,MATCH(Data!J3672,Rate_Chart!$A$1:$A$127,0),MATCH(Data!K3672,Rate_Chart!$A$1:$AK$1,0))</f>
        <v>50.425650000000005</v>
      </c>
      <c r="O3672" s="57">
        <f t="shared" si="713"/>
        <v>1109.3643000000002</v>
      </c>
      <c r="P3672" s="58">
        <f t="shared" si="714"/>
        <v>421.38426183844012</v>
      </c>
      <c r="Q3672" s="58">
        <f t="shared" si="715"/>
        <v>280.92284122562677</v>
      </c>
      <c r="R3672" s="66">
        <f t="shared" si="716"/>
        <v>19.413875250000004</v>
      </c>
      <c r="S3672" s="64">
        <f t="shared" si="717"/>
        <v>82.5</v>
      </c>
      <c r="T3672" s="66">
        <f t="shared" si="718"/>
        <v>1211.2781752500002</v>
      </c>
      <c r="U3672" s="68">
        <f t="shared" si="719"/>
        <v>55.058098875000013</v>
      </c>
      <c r="V3672" s="68">
        <f t="shared" si="720"/>
        <v>460.09553377437334</v>
      </c>
      <c r="W3672" s="68">
        <f t="shared" si="721"/>
        <v>306.73035584958222</v>
      </c>
    </row>
    <row r="3673" spans="1:23" x14ac:dyDescent="0.25">
      <c r="A3673" s="1" t="s">
        <v>911</v>
      </c>
      <c r="B3673" s="1" t="s">
        <v>395</v>
      </c>
      <c r="C3673" s="1" t="s">
        <v>589</v>
      </c>
      <c r="D3673" s="1" t="s">
        <v>590</v>
      </c>
      <c r="E3673" s="1" t="s">
        <v>371</v>
      </c>
      <c r="F3673" s="62" t="str">
        <f t="shared" si="710"/>
        <v>64539</v>
      </c>
      <c r="G3673" s="255">
        <v>10620068</v>
      </c>
      <c r="H3673" s="1" t="s">
        <v>386</v>
      </c>
      <c r="I3673" s="61">
        <v>36</v>
      </c>
      <c r="J3673" s="61">
        <v>3.3</v>
      </c>
      <c r="K3673" s="61">
        <v>8.1999999999999993</v>
      </c>
      <c r="L3673" s="69">
        <f t="shared" si="711"/>
        <v>1.1879999999999999</v>
      </c>
      <c r="M3673" s="69">
        <f t="shared" si="712"/>
        <v>2.952</v>
      </c>
      <c r="N3673" s="56">
        <f>INDEX(Rate_Chart!$A$1:$AK$127,MATCH(Data!J3673,Rate_Chart!$A$1:$A$127,0),MATCH(Data!K3673,Rate_Chart!$A$1:$AK$1,0))</f>
        <v>36.558139799999999</v>
      </c>
      <c r="O3673" s="57">
        <f t="shared" si="713"/>
        <v>1316.0930327999999</v>
      </c>
      <c r="P3673" s="58">
        <f t="shared" si="714"/>
        <v>417.0130015209125</v>
      </c>
      <c r="Q3673" s="58">
        <f t="shared" si="715"/>
        <v>278.00866768060831</v>
      </c>
      <c r="R3673" s="66">
        <f t="shared" si="716"/>
        <v>23.031628074</v>
      </c>
      <c r="S3673" s="64">
        <f t="shared" si="717"/>
        <v>135</v>
      </c>
      <c r="T3673" s="66">
        <f t="shared" si="718"/>
        <v>1474.124660874</v>
      </c>
      <c r="U3673" s="68">
        <f t="shared" si="719"/>
        <v>40.947907246500002</v>
      </c>
      <c r="V3673" s="68">
        <f t="shared" si="720"/>
        <v>467.08639444676805</v>
      </c>
      <c r="W3673" s="68">
        <f t="shared" si="721"/>
        <v>311.39092963117872</v>
      </c>
    </row>
    <row r="3674" spans="1:23" x14ac:dyDescent="0.25">
      <c r="A3674" s="1" t="s">
        <v>912</v>
      </c>
      <c r="B3674" s="1" t="s">
        <v>394</v>
      </c>
      <c r="C3674" s="1" t="s">
        <v>589</v>
      </c>
      <c r="D3674" s="1" t="s">
        <v>590</v>
      </c>
      <c r="E3674" s="1" t="s">
        <v>371</v>
      </c>
      <c r="F3674" s="62" t="str">
        <f t="shared" si="710"/>
        <v>64539</v>
      </c>
      <c r="G3674" s="255">
        <v>10620068</v>
      </c>
      <c r="H3674" s="1" t="s">
        <v>385</v>
      </c>
      <c r="I3674" s="61">
        <v>48</v>
      </c>
      <c r="J3674" s="61">
        <v>6.8</v>
      </c>
      <c r="K3674" s="61">
        <v>8.8000000000000007</v>
      </c>
      <c r="L3674" s="69">
        <f t="shared" si="711"/>
        <v>3.2639999999999998</v>
      </c>
      <c r="M3674" s="69">
        <f t="shared" si="712"/>
        <v>4.2240000000000002</v>
      </c>
      <c r="N3674" s="56">
        <f>INDEX(Rate_Chart!$A$1:$AK$127,MATCH(Data!J3674,Rate_Chart!$A$1:$A$127,0),MATCH(Data!K3674,Rate_Chart!$A$1:$AK$1,0))</f>
        <v>56.212200000000003</v>
      </c>
      <c r="O3674" s="57">
        <f t="shared" si="713"/>
        <v>2698.1856000000002</v>
      </c>
      <c r="P3674" s="58">
        <f t="shared" si="714"/>
        <v>443.78052631578947</v>
      </c>
      <c r="Q3674" s="58">
        <f t="shared" si="715"/>
        <v>295.8536842105263</v>
      </c>
      <c r="R3674" s="66">
        <f t="shared" si="716"/>
        <v>47.21824800000001</v>
      </c>
      <c r="S3674" s="64">
        <f t="shared" si="717"/>
        <v>180</v>
      </c>
      <c r="T3674" s="66">
        <f t="shared" si="718"/>
        <v>2925.4038480000004</v>
      </c>
      <c r="U3674" s="68">
        <f t="shared" si="719"/>
        <v>60.94591350000001</v>
      </c>
      <c r="V3674" s="68">
        <f t="shared" si="720"/>
        <v>481.15194868421059</v>
      </c>
      <c r="W3674" s="68">
        <f t="shared" si="721"/>
        <v>320.76796578947375</v>
      </c>
    </row>
    <row r="3675" spans="1:23" x14ac:dyDescent="0.25">
      <c r="A3675" s="1" t="s">
        <v>912</v>
      </c>
      <c r="B3675" s="1" t="s">
        <v>394</v>
      </c>
      <c r="C3675" s="1" t="s">
        <v>589</v>
      </c>
      <c r="D3675" s="1" t="s">
        <v>590</v>
      </c>
      <c r="E3675" s="1" t="s">
        <v>371</v>
      </c>
      <c r="F3675" s="62" t="str">
        <f t="shared" si="710"/>
        <v>64539</v>
      </c>
      <c r="G3675" s="255">
        <v>10620068</v>
      </c>
      <c r="H3675" s="1" t="s">
        <v>386</v>
      </c>
      <c r="I3675" s="61">
        <v>40</v>
      </c>
      <c r="J3675" s="61">
        <v>3.3</v>
      </c>
      <c r="K3675" s="61">
        <v>8</v>
      </c>
      <c r="L3675" s="69">
        <f t="shared" si="711"/>
        <v>1.32</v>
      </c>
      <c r="M3675" s="69">
        <f t="shared" si="712"/>
        <v>3.2</v>
      </c>
      <c r="N3675" s="56">
        <f>INDEX(Rate_Chart!$A$1:$AK$127,MATCH(Data!J3675,Rate_Chart!$A$1:$A$127,0),MATCH(Data!K3675,Rate_Chart!$A$1:$AK$1,0))</f>
        <v>36.002112000000004</v>
      </c>
      <c r="O3675" s="57">
        <f t="shared" si="713"/>
        <v>1440.0844800000002</v>
      </c>
      <c r="P3675" s="58">
        <f t="shared" si="714"/>
        <v>417.01288030888031</v>
      </c>
      <c r="Q3675" s="58">
        <f t="shared" si="715"/>
        <v>278.00858687258687</v>
      </c>
      <c r="R3675" s="66">
        <f t="shared" si="716"/>
        <v>25.201478400000006</v>
      </c>
      <c r="S3675" s="64">
        <f t="shared" si="717"/>
        <v>150</v>
      </c>
      <c r="T3675" s="66">
        <f t="shared" si="718"/>
        <v>1615.2859584000003</v>
      </c>
      <c r="U3675" s="68">
        <f t="shared" si="719"/>
        <v>40.382148960000009</v>
      </c>
      <c r="V3675" s="68">
        <f t="shared" si="720"/>
        <v>467.74689915057917</v>
      </c>
      <c r="W3675" s="68">
        <f t="shared" si="721"/>
        <v>311.83126610038613</v>
      </c>
    </row>
    <row r="3676" spans="1:23" x14ac:dyDescent="0.25">
      <c r="A3676" s="1" t="s">
        <v>912</v>
      </c>
      <c r="B3676" s="1" t="s">
        <v>395</v>
      </c>
      <c r="C3676" s="1" t="s">
        <v>589</v>
      </c>
      <c r="D3676" s="1" t="s">
        <v>590</v>
      </c>
      <c r="E3676" s="1" t="s">
        <v>371</v>
      </c>
      <c r="F3676" s="62" t="str">
        <f t="shared" si="710"/>
        <v>64539</v>
      </c>
      <c r="G3676" s="255">
        <v>10620068</v>
      </c>
      <c r="H3676" s="1" t="s">
        <v>385</v>
      </c>
      <c r="I3676" s="61">
        <v>26</v>
      </c>
      <c r="J3676" s="61">
        <v>6.9</v>
      </c>
      <c r="K3676" s="61">
        <v>8.8000000000000007</v>
      </c>
      <c r="L3676" s="69">
        <f t="shared" si="711"/>
        <v>1.794</v>
      </c>
      <c r="M3676" s="69">
        <f t="shared" si="712"/>
        <v>2.2880000000000003</v>
      </c>
      <c r="N3676" s="56">
        <f>INDEX(Rate_Chart!$A$1:$AK$127,MATCH(Data!J3676,Rate_Chart!$A$1:$A$127,0),MATCH(Data!K3676,Rate_Chart!$A$1:$AK$1,0))</f>
        <v>57.038850000000004</v>
      </c>
      <c r="O3676" s="57">
        <f t="shared" si="713"/>
        <v>1483.0101000000002</v>
      </c>
      <c r="P3676" s="58">
        <f t="shared" si="714"/>
        <v>446.77950391644907</v>
      </c>
      <c r="Q3676" s="58">
        <f t="shared" si="715"/>
        <v>297.85300261096603</v>
      </c>
      <c r="R3676" s="66">
        <f t="shared" si="716"/>
        <v>25.952676750000006</v>
      </c>
      <c r="S3676" s="64">
        <f t="shared" si="717"/>
        <v>97.5</v>
      </c>
      <c r="T3676" s="66">
        <f t="shared" si="718"/>
        <v>1606.4627767500001</v>
      </c>
      <c r="U3676" s="68">
        <f t="shared" si="719"/>
        <v>61.787029875000002</v>
      </c>
      <c r="V3676" s="68">
        <f t="shared" si="720"/>
        <v>483.97151338120102</v>
      </c>
      <c r="W3676" s="68">
        <f t="shared" si="721"/>
        <v>322.64767558746735</v>
      </c>
    </row>
    <row r="3677" spans="1:23" x14ac:dyDescent="0.25">
      <c r="A3677" s="1" t="s">
        <v>912</v>
      </c>
      <c r="B3677" s="1" t="s">
        <v>395</v>
      </c>
      <c r="C3677" s="1" t="s">
        <v>589</v>
      </c>
      <c r="D3677" s="1" t="s">
        <v>590</v>
      </c>
      <c r="E3677" s="1" t="s">
        <v>371</v>
      </c>
      <c r="F3677" s="62" t="str">
        <f t="shared" si="710"/>
        <v>64539</v>
      </c>
      <c r="G3677" s="255">
        <v>10620068</v>
      </c>
      <c r="H3677" s="1" t="s">
        <v>386</v>
      </c>
      <c r="I3677" s="61">
        <v>38</v>
      </c>
      <c r="J3677" s="61">
        <v>3.4</v>
      </c>
      <c r="K3677" s="61">
        <v>8.1999999999999993</v>
      </c>
      <c r="L3677" s="69">
        <f t="shared" si="711"/>
        <v>1.2919999999999998</v>
      </c>
      <c r="M3677" s="69">
        <f t="shared" si="712"/>
        <v>3.1159999999999997</v>
      </c>
      <c r="N3677" s="56">
        <f>INDEX(Rate_Chart!$A$1:$AK$127,MATCH(Data!J3677,Rate_Chart!$A$1:$A$127,0),MATCH(Data!K3677,Rate_Chart!$A$1:$AK$1,0))</f>
        <v>36.975139800000001</v>
      </c>
      <c r="O3677" s="57">
        <f t="shared" si="713"/>
        <v>1405.0553124</v>
      </c>
      <c r="P3677" s="58">
        <f t="shared" si="714"/>
        <v>417.01285488721805</v>
      </c>
      <c r="Q3677" s="58">
        <f t="shared" si="715"/>
        <v>278.00856992481204</v>
      </c>
      <c r="R3677" s="66">
        <f t="shared" si="716"/>
        <v>24.588467967000003</v>
      </c>
      <c r="S3677" s="64">
        <f t="shared" si="717"/>
        <v>142.5</v>
      </c>
      <c r="T3677" s="66">
        <f t="shared" si="718"/>
        <v>1572.1437803670001</v>
      </c>
      <c r="U3677" s="68">
        <f t="shared" si="719"/>
        <v>41.372204746500003</v>
      </c>
      <c r="V3677" s="68">
        <f t="shared" si="720"/>
        <v>466.60381293045111</v>
      </c>
      <c r="W3677" s="68">
        <f t="shared" si="721"/>
        <v>311.06920862030074</v>
      </c>
    </row>
    <row r="3678" spans="1:23" x14ac:dyDescent="0.25">
      <c r="A3678" s="1" t="s">
        <v>913</v>
      </c>
      <c r="B3678" s="1" t="s">
        <v>394</v>
      </c>
      <c r="C3678" s="1" t="s">
        <v>589</v>
      </c>
      <c r="D3678" s="1" t="s">
        <v>590</v>
      </c>
      <c r="E3678" s="1" t="s">
        <v>371</v>
      </c>
      <c r="F3678" s="62" t="str">
        <f t="shared" si="710"/>
        <v>64539</v>
      </c>
      <c r="G3678" s="255">
        <v>10620068</v>
      </c>
      <c r="H3678" s="1" t="s">
        <v>385</v>
      </c>
      <c r="I3678" s="61">
        <v>40</v>
      </c>
      <c r="J3678" s="61">
        <v>7.3</v>
      </c>
      <c r="K3678" s="61">
        <v>9</v>
      </c>
      <c r="L3678" s="69">
        <f t="shared" si="711"/>
        <v>2.92</v>
      </c>
      <c r="M3678" s="69">
        <f t="shared" si="712"/>
        <v>3.6</v>
      </c>
      <c r="N3678" s="56">
        <f>INDEX(Rate_Chart!$A$1:$AK$127,MATCH(Data!J3678,Rate_Chart!$A$1:$A$127,0),MATCH(Data!K3678,Rate_Chart!$A$1:$AK$1,0))</f>
        <v>60.954999999999998</v>
      </c>
      <c r="O3678" s="57">
        <f t="shared" si="713"/>
        <v>2438.1999999999998</v>
      </c>
      <c r="P3678" s="58">
        <f t="shared" si="714"/>
        <v>458.30827067669168</v>
      </c>
      <c r="Q3678" s="58">
        <f t="shared" si="715"/>
        <v>305.53884711779443</v>
      </c>
      <c r="R3678" s="66">
        <f t="shared" si="716"/>
        <v>42.668500000000002</v>
      </c>
      <c r="S3678" s="64">
        <f t="shared" si="717"/>
        <v>150</v>
      </c>
      <c r="T3678" s="66">
        <f t="shared" si="718"/>
        <v>2630.8684999999996</v>
      </c>
      <c r="U3678" s="68">
        <f t="shared" si="719"/>
        <v>65.771712499999992</v>
      </c>
      <c r="V3678" s="68">
        <f t="shared" si="720"/>
        <v>494.52415413533828</v>
      </c>
      <c r="W3678" s="68">
        <f t="shared" si="721"/>
        <v>329.68276942355885</v>
      </c>
    </row>
    <row r="3679" spans="1:23" x14ac:dyDescent="0.25">
      <c r="A3679" s="1" t="s">
        <v>913</v>
      </c>
      <c r="B3679" s="1" t="s">
        <v>394</v>
      </c>
      <c r="C3679" s="1" t="s">
        <v>589</v>
      </c>
      <c r="D3679" s="1" t="s">
        <v>590</v>
      </c>
      <c r="E3679" s="1" t="s">
        <v>371</v>
      </c>
      <c r="F3679" s="62" t="str">
        <f t="shared" si="710"/>
        <v>64539</v>
      </c>
      <c r="G3679" s="255">
        <v>10620068</v>
      </c>
      <c r="H3679" s="1" t="s">
        <v>386</v>
      </c>
      <c r="I3679" s="61">
        <v>51</v>
      </c>
      <c r="J3679" s="61">
        <v>3.5</v>
      </c>
      <c r="K3679" s="61">
        <v>8.1</v>
      </c>
      <c r="L3679" s="69">
        <f t="shared" si="711"/>
        <v>1.7849999999999999</v>
      </c>
      <c r="M3679" s="69">
        <f t="shared" si="712"/>
        <v>4.1309999999999993</v>
      </c>
      <c r="N3679" s="56">
        <f>INDEX(Rate_Chart!$A$1:$AK$127,MATCH(Data!J3679,Rate_Chart!$A$1:$A$127,0),MATCH(Data!K3679,Rate_Chart!$A$1:$AK$1,0))</f>
        <v>37.114125900000005</v>
      </c>
      <c r="O3679" s="57">
        <f t="shared" si="713"/>
        <v>1892.8204209000003</v>
      </c>
      <c r="P3679" s="58">
        <f t="shared" si="714"/>
        <v>417.01265056179784</v>
      </c>
      <c r="Q3679" s="58">
        <f t="shared" si="715"/>
        <v>278.00843370786521</v>
      </c>
      <c r="R3679" s="66">
        <f t="shared" si="716"/>
        <v>33.124357365750008</v>
      </c>
      <c r="S3679" s="64">
        <f t="shared" si="717"/>
        <v>191.25</v>
      </c>
      <c r="T3679" s="66">
        <f t="shared" si="718"/>
        <v>2117.1947782657503</v>
      </c>
      <c r="U3679" s="68">
        <f t="shared" si="719"/>
        <v>41.513623103250005</v>
      </c>
      <c r="V3679" s="68">
        <f t="shared" si="720"/>
        <v>466.44520340730344</v>
      </c>
      <c r="W3679" s="68">
        <f t="shared" si="721"/>
        <v>310.96346893820231</v>
      </c>
    </row>
    <row r="3680" spans="1:23" x14ac:dyDescent="0.25">
      <c r="A3680" s="1" t="s">
        <v>913</v>
      </c>
      <c r="B3680" s="1" t="s">
        <v>395</v>
      </c>
      <c r="C3680" s="1" t="s">
        <v>589</v>
      </c>
      <c r="D3680" s="1" t="s">
        <v>590</v>
      </c>
      <c r="E3680" s="1" t="s">
        <v>371</v>
      </c>
      <c r="F3680" s="62" t="str">
        <f t="shared" si="710"/>
        <v>64539</v>
      </c>
      <c r="G3680" s="255">
        <v>10620068</v>
      </c>
      <c r="H3680" s="1" t="s">
        <v>385</v>
      </c>
      <c r="I3680" s="61">
        <v>28</v>
      </c>
      <c r="J3680" s="61">
        <v>6.8</v>
      </c>
      <c r="K3680" s="61">
        <v>9</v>
      </c>
      <c r="L3680" s="69">
        <f t="shared" si="711"/>
        <v>1.9040000000000001</v>
      </c>
      <c r="M3680" s="69">
        <f t="shared" si="712"/>
        <v>2.52</v>
      </c>
      <c r="N3680" s="56">
        <f>INDEX(Rate_Chart!$A$1:$AK$127,MATCH(Data!J3680,Rate_Chart!$A$1:$A$127,0),MATCH(Data!K3680,Rate_Chart!$A$1:$AK$1,0))</f>
        <v>56.78</v>
      </c>
      <c r="O3680" s="57">
        <f t="shared" si="713"/>
        <v>1589.8400000000001</v>
      </c>
      <c r="P3680" s="58">
        <f t="shared" si="714"/>
        <v>443.59375</v>
      </c>
      <c r="Q3680" s="58">
        <f t="shared" si="715"/>
        <v>295.72916666666669</v>
      </c>
      <c r="R3680" s="66">
        <f t="shared" si="716"/>
        <v>27.822200000000006</v>
      </c>
      <c r="S3680" s="64">
        <f t="shared" si="717"/>
        <v>105</v>
      </c>
      <c r="T3680" s="66">
        <f t="shared" si="718"/>
        <v>1722.6622000000002</v>
      </c>
      <c r="U3680" s="68">
        <f t="shared" si="719"/>
        <v>61.523650000000011</v>
      </c>
      <c r="V3680" s="68">
        <f t="shared" si="720"/>
        <v>480.65351562500007</v>
      </c>
      <c r="W3680" s="68">
        <f t="shared" si="721"/>
        <v>320.43567708333336</v>
      </c>
    </row>
    <row r="3681" spans="1:23" x14ac:dyDescent="0.25">
      <c r="A3681" s="1" t="s">
        <v>913</v>
      </c>
      <c r="B3681" s="1" t="s">
        <v>395</v>
      </c>
      <c r="C3681" s="1" t="s">
        <v>589</v>
      </c>
      <c r="D3681" s="1" t="s">
        <v>590</v>
      </c>
      <c r="E3681" s="1" t="s">
        <v>371</v>
      </c>
      <c r="F3681" s="62" t="str">
        <f t="shared" si="710"/>
        <v>64539</v>
      </c>
      <c r="G3681" s="255">
        <v>10620068</v>
      </c>
      <c r="H3681" s="1" t="s">
        <v>386</v>
      </c>
      <c r="I3681" s="61">
        <v>39</v>
      </c>
      <c r="J3681" s="61">
        <v>3.1</v>
      </c>
      <c r="K3681" s="61">
        <v>8</v>
      </c>
      <c r="L3681" s="69">
        <f t="shared" si="711"/>
        <v>1.2090000000000001</v>
      </c>
      <c r="M3681" s="69">
        <f t="shared" si="712"/>
        <v>3.12</v>
      </c>
      <c r="N3681" s="56">
        <f>INDEX(Rate_Chart!$A$1:$AK$127,MATCH(Data!J3681,Rate_Chart!$A$1:$A$127,0),MATCH(Data!K3681,Rate_Chart!$A$1:$AK$1,0))</f>
        <v>35.168112000000008</v>
      </c>
      <c r="O3681" s="57">
        <f t="shared" si="713"/>
        <v>1371.5563680000002</v>
      </c>
      <c r="P3681" s="58">
        <f t="shared" si="714"/>
        <v>417.01318577075102</v>
      </c>
      <c r="Q3681" s="58">
        <f t="shared" si="715"/>
        <v>278.00879051383401</v>
      </c>
      <c r="R3681" s="66">
        <f t="shared" si="716"/>
        <v>24.002236440000008</v>
      </c>
      <c r="S3681" s="64">
        <f t="shared" si="717"/>
        <v>146.25</v>
      </c>
      <c r="T3681" s="66">
        <f t="shared" si="718"/>
        <v>1541.8086044400002</v>
      </c>
      <c r="U3681" s="68">
        <f t="shared" si="719"/>
        <v>39.533553960000006</v>
      </c>
      <c r="V3681" s="68">
        <f t="shared" si="720"/>
        <v>468.77731968379447</v>
      </c>
      <c r="W3681" s="68">
        <f t="shared" si="721"/>
        <v>312.51821312252963</v>
      </c>
    </row>
    <row r="3682" spans="1:23" x14ac:dyDescent="0.25">
      <c r="A3682" s="1" t="s">
        <v>914</v>
      </c>
      <c r="B3682" s="1" t="s">
        <v>394</v>
      </c>
      <c r="C3682" s="1" t="s">
        <v>589</v>
      </c>
      <c r="D3682" s="1" t="s">
        <v>590</v>
      </c>
      <c r="E3682" s="1" t="s">
        <v>371</v>
      </c>
      <c r="F3682" s="62" t="str">
        <f t="shared" si="710"/>
        <v>64539</v>
      </c>
      <c r="G3682" s="255">
        <v>10620068</v>
      </c>
      <c r="H3682" s="1" t="s">
        <v>385</v>
      </c>
      <c r="I3682" s="61">
        <v>41</v>
      </c>
      <c r="J3682" s="61">
        <v>7</v>
      </c>
      <c r="K3682" s="61">
        <v>9</v>
      </c>
      <c r="L3682" s="69">
        <f t="shared" si="711"/>
        <v>2.87</v>
      </c>
      <c r="M3682" s="69">
        <f t="shared" si="712"/>
        <v>3.69</v>
      </c>
      <c r="N3682" s="56">
        <f>INDEX(Rate_Chart!$A$1:$AK$127,MATCH(Data!J3682,Rate_Chart!$A$1:$A$127,0),MATCH(Data!K3682,Rate_Chart!$A$1:$AK$1,0))</f>
        <v>58.45</v>
      </c>
      <c r="O3682" s="57">
        <f t="shared" si="713"/>
        <v>2396.4500000000003</v>
      </c>
      <c r="P3682" s="58">
        <f t="shared" si="714"/>
        <v>449.61538461538464</v>
      </c>
      <c r="Q3682" s="58">
        <f t="shared" si="715"/>
        <v>299.74358974358978</v>
      </c>
      <c r="R3682" s="66">
        <f t="shared" si="716"/>
        <v>41.937875000000005</v>
      </c>
      <c r="S3682" s="64">
        <f t="shared" si="717"/>
        <v>153.75</v>
      </c>
      <c r="T3682" s="66">
        <f t="shared" si="718"/>
        <v>2592.1378750000003</v>
      </c>
      <c r="U3682" s="68">
        <f t="shared" si="719"/>
        <v>63.222875000000009</v>
      </c>
      <c r="V3682" s="68">
        <f t="shared" si="720"/>
        <v>486.32980769230772</v>
      </c>
      <c r="W3682" s="68">
        <f t="shared" si="721"/>
        <v>324.21987179487184</v>
      </c>
    </row>
    <row r="3683" spans="1:23" x14ac:dyDescent="0.25">
      <c r="A3683" s="1" t="s">
        <v>914</v>
      </c>
      <c r="B3683" s="1" t="s">
        <v>394</v>
      </c>
      <c r="C3683" s="1" t="s">
        <v>589</v>
      </c>
      <c r="D3683" s="1" t="s">
        <v>590</v>
      </c>
      <c r="E3683" s="1" t="s">
        <v>371</v>
      </c>
      <c r="F3683" s="62" t="str">
        <f t="shared" si="710"/>
        <v>64539</v>
      </c>
      <c r="G3683" s="255">
        <v>10620068</v>
      </c>
      <c r="H3683" s="1" t="s">
        <v>386</v>
      </c>
      <c r="I3683" s="61">
        <v>45</v>
      </c>
      <c r="J3683" s="61">
        <v>3.2</v>
      </c>
      <c r="K3683" s="61">
        <v>8</v>
      </c>
      <c r="L3683" s="69">
        <f t="shared" si="711"/>
        <v>1.44</v>
      </c>
      <c r="M3683" s="69">
        <f t="shared" si="712"/>
        <v>3.6</v>
      </c>
      <c r="N3683" s="56">
        <f>INDEX(Rate_Chart!$A$1:$AK$127,MATCH(Data!J3683,Rate_Chart!$A$1:$A$127,0),MATCH(Data!K3683,Rate_Chart!$A$1:$AK$1,0))</f>
        <v>35.585112000000002</v>
      </c>
      <c r="O3683" s="57">
        <f t="shared" si="713"/>
        <v>1601.3300400000001</v>
      </c>
      <c r="P3683" s="58">
        <f t="shared" si="714"/>
        <v>417.01303124999998</v>
      </c>
      <c r="Q3683" s="58">
        <f t="shared" si="715"/>
        <v>278.00868750000001</v>
      </c>
      <c r="R3683" s="66">
        <f t="shared" si="716"/>
        <v>28.023275700000003</v>
      </c>
      <c r="S3683" s="64">
        <f t="shared" si="717"/>
        <v>168.75</v>
      </c>
      <c r="T3683" s="66">
        <f t="shared" si="718"/>
        <v>1798.1033157000002</v>
      </c>
      <c r="U3683" s="68">
        <f t="shared" si="719"/>
        <v>39.957851460000001</v>
      </c>
      <c r="V3683" s="68">
        <f t="shared" si="720"/>
        <v>468.25607179687495</v>
      </c>
      <c r="W3683" s="68">
        <f t="shared" si="721"/>
        <v>312.17071453124998</v>
      </c>
    </row>
    <row r="3684" spans="1:23" x14ac:dyDescent="0.25">
      <c r="A3684" s="1" t="s">
        <v>914</v>
      </c>
      <c r="B3684" s="1" t="s">
        <v>395</v>
      </c>
      <c r="C3684" s="1" t="s">
        <v>589</v>
      </c>
      <c r="D3684" s="1" t="s">
        <v>590</v>
      </c>
      <c r="E3684" s="1" t="s">
        <v>371</v>
      </c>
      <c r="F3684" s="62" t="str">
        <f t="shared" si="710"/>
        <v>64539</v>
      </c>
      <c r="G3684" s="255">
        <v>10620068</v>
      </c>
      <c r="H3684" s="1" t="s">
        <v>385</v>
      </c>
      <c r="I3684" s="61">
        <v>26</v>
      </c>
      <c r="J3684" s="61">
        <v>6.5</v>
      </c>
      <c r="K3684" s="61">
        <v>9</v>
      </c>
      <c r="L3684" s="69">
        <f t="shared" si="711"/>
        <v>1.69</v>
      </c>
      <c r="M3684" s="69">
        <f t="shared" si="712"/>
        <v>2.34</v>
      </c>
      <c r="N3684" s="56">
        <f>INDEX(Rate_Chart!$A$1:$AK$127,MATCH(Data!J3684,Rate_Chart!$A$1:$A$127,0),MATCH(Data!K3684,Rate_Chart!$A$1:$AK$1,0))</f>
        <v>54.274999999999999</v>
      </c>
      <c r="O3684" s="57">
        <f t="shared" si="713"/>
        <v>1411.1499999999999</v>
      </c>
      <c r="P3684" s="58">
        <f t="shared" si="714"/>
        <v>434.2</v>
      </c>
      <c r="Q3684" s="58">
        <f t="shared" si="715"/>
        <v>289.46666666666664</v>
      </c>
      <c r="R3684" s="66">
        <f t="shared" si="716"/>
        <v>24.695125000000001</v>
      </c>
      <c r="S3684" s="64">
        <f t="shared" si="717"/>
        <v>97.5</v>
      </c>
      <c r="T3684" s="66">
        <f t="shared" si="718"/>
        <v>1533.3451249999998</v>
      </c>
      <c r="U3684" s="68">
        <f t="shared" si="719"/>
        <v>58.974812499999992</v>
      </c>
      <c r="V3684" s="68">
        <f t="shared" si="720"/>
        <v>471.79849999999993</v>
      </c>
      <c r="W3684" s="68">
        <f t="shared" si="721"/>
        <v>314.53233333333327</v>
      </c>
    </row>
    <row r="3685" spans="1:23" x14ac:dyDescent="0.25">
      <c r="A3685" s="1" t="s">
        <v>914</v>
      </c>
      <c r="B3685" s="1" t="s">
        <v>395</v>
      </c>
      <c r="C3685" s="1" t="s">
        <v>589</v>
      </c>
      <c r="D3685" s="1" t="s">
        <v>590</v>
      </c>
      <c r="E3685" s="1" t="s">
        <v>371</v>
      </c>
      <c r="F3685" s="62" t="str">
        <f t="shared" si="710"/>
        <v>64539</v>
      </c>
      <c r="G3685" s="255">
        <v>10620068</v>
      </c>
      <c r="H3685" s="1" t="s">
        <v>386</v>
      </c>
      <c r="I3685" s="61">
        <v>39</v>
      </c>
      <c r="J3685" s="61">
        <v>3</v>
      </c>
      <c r="K3685" s="61">
        <v>8</v>
      </c>
      <c r="L3685" s="69">
        <f t="shared" si="711"/>
        <v>1.17</v>
      </c>
      <c r="M3685" s="69">
        <f t="shared" si="712"/>
        <v>3.12</v>
      </c>
      <c r="N3685" s="56">
        <f>INDEX(Rate_Chart!$A$1:$AK$127,MATCH(Data!J3685,Rate_Chart!$A$1:$A$127,0),MATCH(Data!K3685,Rate_Chart!$A$1:$AK$1,0))</f>
        <v>34.751112000000006</v>
      </c>
      <c r="O3685" s="57">
        <f t="shared" si="713"/>
        <v>1355.2933680000003</v>
      </c>
      <c r="P3685" s="58">
        <f t="shared" si="714"/>
        <v>417.01334400000002</v>
      </c>
      <c r="Q3685" s="58">
        <f t="shared" si="715"/>
        <v>278.00889599999999</v>
      </c>
      <c r="R3685" s="66">
        <f t="shared" si="716"/>
        <v>23.71763394000001</v>
      </c>
      <c r="S3685" s="64">
        <f t="shared" si="717"/>
        <v>146.25</v>
      </c>
      <c r="T3685" s="66">
        <f t="shared" si="718"/>
        <v>1525.2610019400004</v>
      </c>
      <c r="U3685" s="68">
        <f t="shared" si="719"/>
        <v>39.109256460000012</v>
      </c>
      <c r="V3685" s="68">
        <f t="shared" si="720"/>
        <v>469.31107752000008</v>
      </c>
      <c r="W3685" s="68">
        <f t="shared" si="721"/>
        <v>312.87405168000004</v>
      </c>
    </row>
    <row r="3686" spans="1:23" x14ac:dyDescent="0.25">
      <c r="A3686" s="1" t="s">
        <v>915</v>
      </c>
      <c r="B3686" s="1" t="s">
        <v>394</v>
      </c>
      <c r="C3686" s="1" t="s">
        <v>589</v>
      </c>
      <c r="D3686" s="1" t="s">
        <v>590</v>
      </c>
      <c r="E3686" s="1" t="s">
        <v>371</v>
      </c>
      <c r="F3686" s="62" t="str">
        <f t="shared" si="710"/>
        <v>64539</v>
      </c>
      <c r="G3686" s="255">
        <v>10620068</v>
      </c>
      <c r="H3686" s="1" t="s">
        <v>385</v>
      </c>
      <c r="I3686" s="61">
        <v>36</v>
      </c>
      <c r="J3686" s="61">
        <v>7</v>
      </c>
      <c r="K3686" s="61">
        <v>8.6</v>
      </c>
      <c r="L3686" s="69">
        <f t="shared" si="711"/>
        <v>2.52</v>
      </c>
      <c r="M3686" s="69">
        <f t="shared" si="712"/>
        <v>3.0959999999999996</v>
      </c>
      <c r="N3686" s="56">
        <f>INDEX(Rate_Chart!$A$1:$AK$127,MATCH(Data!J3686,Rate_Chart!$A$1:$A$127,0),MATCH(Data!K3686,Rate_Chart!$A$1:$AK$1,0))</f>
        <v>57.280999999999999</v>
      </c>
      <c r="O3686" s="57">
        <f t="shared" si="713"/>
        <v>2062.116</v>
      </c>
      <c r="P3686" s="58">
        <f t="shared" si="714"/>
        <v>449.85078534031413</v>
      </c>
      <c r="Q3686" s="58">
        <f t="shared" si="715"/>
        <v>299.90052356020942</v>
      </c>
      <c r="R3686" s="66">
        <f t="shared" si="716"/>
        <v>36.087030000000006</v>
      </c>
      <c r="S3686" s="64">
        <f t="shared" si="717"/>
        <v>135</v>
      </c>
      <c r="T3686" s="66">
        <f t="shared" si="718"/>
        <v>2233.2030300000001</v>
      </c>
      <c r="U3686" s="68">
        <f t="shared" si="719"/>
        <v>62.033417500000006</v>
      </c>
      <c r="V3686" s="68">
        <f t="shared" si="720"/>
        <v>487.17343586387443</v>
      </c>
      <c r="W3686" s="68">
        <f t="shared" si="721"/>
        <v>324.78229057591631</v>
      </c>
    </row>
    <row r="3687" spans="1:23" x14ac:dyDescent="0.25">
      <c r="A3687" s="1" t="s">
        <v>915</v>
      </c>
      <c r="B3687" s="1" t="s">
        <v>395</v>
      </c>
      <c r="C3687" s="1" t="s">
        <v>589</v>
      </c>
      <c r="D3687" s="1" t="s">
        <v>590</v>
      </c>
      <c r="E3687" s="1" t="s">
        <v>371</v>
      </c>
      <c r="F3687" s="62" t="str">
        <f t="shared" si="710"/>
        <v>64539</v>
      </c>
      <c r="G3687" s="255">
        <v>10620068</v>
      </c>
      <c r="H3687" s="1" t="s">
        <v>385</v>
      </c>
      <c r="I3687" s="61">
        <v>22</v>
      </c>
      <c r="J3687" s="61">
        <v>6.6</v>
      </c>
      <c r="K3687" s="61">
        <v>9</v>
      </c>
      <c r="L3687" s="69">
        <f t="shared" si="711"/>
        <v>1.452</v>
      </c>
      <c r="M3687" s="69">
        <f t="shared" si="712"/>
        <v>1.98</v>
      </c>
      <c r="N3687" s="56">
        <f>INDEX(Rate_Chart!$A$1:$AK$127,MATCH(Data!J3687,Rate_Chart!$A$1:$A$127,0),MATCH(Data!K3687,Rate_Chart!$A$1:$AK$1,0))</f>
        <v>55.11</v>
      </c>
      <c r="O3687" s="57">
        <f t="shared" si="713"/>
        <v>1212.42</v>
      </c>
      <c r="P3687" s="58">
        <f t="shared" si="714"/>
        <v>437.38095238095235</v>
      </c>
      <c r="Q3687" s="58">
        <f t="shared" si="715"/>
        <v>291.58730158730157</v>
      </c>
      <c r="R3687" s="66">
        <f t="shared" si="716"/>
        <v>21.217350000000003</v>
      </c>
      <c r="S3687" s="64">
        <f t="shared" si="717"/>
        <v>82.5</v>
      </c>
      <c r="T3687" s="66">
        <f t="shared" si="718"/>
        <v>1316.13735</v>
      </c>
      <c r="U3687" s="68">
        <f t="shared" si="719"/>
        <v>59.824424999999998</v>
      </c>
      <c r="V3687" s="68">
        <f t="shared" si="720"/>
        <v>474.79702380952381</v>
      </c>
      <c r="W3687" s="68">
        <f t="shared" si="721"/>
        <v>316.5313492063492</v>
      </c>
    </row>
    <row r="3688" spans="1:23" x14ac:dyDescent="0.25">
      <c r="A3688" s="1" t="s">
        <v>915</v>
      </c>
      <c r="B3688" s="1" t="s">
        <v>395</v>
      </c>
      <c r="C3688" s="1" t="s">
        <v>589</v>
      </c>
      <c r="D3688" s="1" t="s">
        <v>590</v>
      </c>
      <c r="E3688" s="1" t="s">
        <v>371</v>
      </c>
      <c r="F3688" s="62" t="str">
        <f t="shared" si="710"/>
        <v>64539</v>
      </c>
      <c r="G3688" s="255">
        <v>10620068</v>
      </c>
      <c r="H3688" s="1" t="s">
        <v>386</v>
      </c>
      <c r="I3688" s="61">
        <v>33</v>
      </c>
      <c r="J3688" s="61">
        <v>3</v>
      </c>
      <c r="K3688" s="61">
        <v>8</v>
      </c>
      <c r="L3688" s="69">
        <f t="shared" si="711"/>
        <v>0.99</v>
      </c>
      <c r="M3688" s="69">
        <f t="shared" si="712"/>
        <v>2.64</v>
      </c>
      <c r="N3688" s="56">
        <f>INDEX(Rate_Chart!$A$1:$AK$127,MATCH(Data!J3688,Rate_Chart!$A$1:$A$127,0),MATCH(Data!K3688,Rate_Chart!$A$1:$AK$1,0))</f>
        <v>34.751112000000006</v>
      </c>
      <c r="O3688" s="57">
        <f t="shared" si="713"/>
        <v>1146.7866960000001</v>
      </c>
      <c r="P3688" s="58">
        <f t="shared" si="714"/>
        <v>417.01334400000002</v>
      </c>
      <c r="Q3688" s="58">
        <f t="shared" si="715"/>
        <v>278.00889599999999</v>
      </c>
      <c r="R3688" s="66">
        <f t="shared" si="716"/>
        <v>20.068767180000005</v>
      </c>
      <c r="S3688" s="64">
        <f t="shared" si="717"/>
        <v>123.75</v>
      </c>
      <c r="T3688" s="66">
        <f t="shared" si="718"/>
        <v>1290.6054631800002</v>
      </c>
      <c r="U3688" s="68">
        <f t="shared" si="719"/>
        <v>39.109256460000005</v>
      </c>
      <c r="V3688" s="68">
        <f t="shared" si="720"/>
        <v>469.31107752000003</v>
      </c>
      <c r="W3688" s="68">
        <f t="shared" si="721"/>
        <v>312.87405168000004</v>
      </c>
    </row>
    <row r="3689" spans="1:23" x14ac:dyDescent="0.25">
      <c r="A3689" s="1" t="s">
        <v>916</v>
      </c>
      <c r="B3689" s="1" t="s">
        <v>395</v>
      </c>
      <c r="C3689" s="1" t="s">
        <v>589</v>
      </c>
      <c r="D3689" s="1" t="s">
        <v>590</v>
      </c>
      <c r="E3689" s="1" t="s">
        <v>371</v>
      </c>
      <c r="F3689" s="62" t="str">
        <f t="shared" si="710"/>
        <v>64539</v>
      </c>
      <c r="G3689" s="255">
        <v>10620068</v>
      </c>
      <c r="H3689" s="1" t="s">
        <v>385</v>
      </c>
      <c r="I3689" s="61">
        <v>37</v>
      </c>
      <c r="J3689" s="61">
        <v>6.7</v>
      </c>
      <c r="K3689" s="61">
        <v>9</v>
      </c>
      <c r="L3689" s="69">
        <f t="shared" si="711"/>
        <v>2.4790000000000001</v>
      </c>
      <c r="M3689" s="69">
        <f t="shared" si="712"/>
        <v>3.33</v>
      </c>
      <c r="N3689" s="56">
        <f>INDEX(Rate_Chart!$A$1:$AK$127,MATCH(Data!J3689,Rate_Chart!$A$1:$A$127,0),MATCH(Data!K3689,Rate_Chart!$A$1:$AK$1,0))</f>
        <v>55.945</v>
      </c>
      <c r="O3689" s="57">
        <f t="shared" si="713"/>
        <v>2069.9650000000001</v>
      </c>
      <c r="P3689" s="58">
        <f t="shared" si="714"/>
        <v>440.51181102362204</v>
      </c>
      <c r="Q3689" s="58">
        <f t="shared" si="715"/>
        <v>293.67454068241472</v>
      </c>
      <c r="R3689" s="66">
        <f t="shared" si="716"/>
        <v>36.224387500000006</v>
      </c>
      <c r="S3689" s="64">
        <f t="shared" si="717"/>
        <v>138.75</v>
      </c>
      <c r="T3689" s="66">
        <f t="shared" si="718"/>
        <v>2244.9393875000001</v>
      </c>
      <c r="U3689" s="68">
        <f t="shared" si="719"/>
        <v>60.674037500000004</v>
      </c>
      <c r="V3689" s="68">
        <f t="shared" si="720"/>
        <v>477.74832677165358</v>
      </c>
      <c r="W3689" s="68">
        <f t="shared" si="721"/>
        <v>318.4988845144357</v>
      </c>
    </row>
    <row r="3690" spans="1:23" x14ac:dyDescent="0.25">
      <c r="A3690" s="1" t="s">
        <v>916</v>
      </c>
      <c r="B3690" s="1" t="s">
        <v>395</v>
      </c>
      <c r="C3690" s="1" t="s">
        <v>589</v>
      </c>
      <c r="D3690" s="1" t="s">
        <v>590</v>
      </c>
      <c r="E3690" s="1" t="s">
        <v>371</v>
      </c>
      <c r="F3690" s="62" t="str">
        <f t="shared" si="710"/>
        <v>64539</v>
      </c>
      <c r="G3690" s="255">
        <v>10620068</v>
      </c>
      <c r="H3690" s="1" t="s">
        <v>386</v>
      </c>
      <c r="I3690" s="61">
        <v>30</v>
      </c>
      <c r="J3690" s="61">
        <v>3.3</v>
      </c>
      <c r="K3690" s="61">
        <v>8</v>
      </c>
      <c r="L3690" s="69">
        <f t="shared" si="711"/>
        <v>0.99</v>
      </c>
      <c r="M3690" s="69">
        <f t="shared" si="712"/>
        <v>2.4</v>
      </c>
      <c r="N3690" s="56">
        <f>INDEX(Rate_Chart!$A$1:$AK$127,MATCH(Data!J3690,Rate_Chart!$A$1:$A$127,0),MATCH(Data!K3690,Rate_Chart!$A$1:$AK$1,0))</f>
        <v>36.002112000000004</v>
      </c>
      <c r="O3690" s="57">
        <f t="shared" si="713"/>
        <v>1080.0633600000001</v>
      </c>
      <c r="P3690" s="58">
        <f t="shared" si="714"/>
        <v>417.01288030888031</v>
      </c>
      <c r="Q3690" s="58">
        <f t="shared" si="715"/>
        <v>278.00858687258687</v>
      </c>
      <c r="R3690" s="66">
        <f t="shared" si="716"/>
        <v>18.901108800000003</v>
      </c>
      <c r="S3690" s="64">
        <f t="shared" si="717"/>
        <v>112.5</v>
      </c>
      <c r="T3690" s="66">
        <f t="shared" si="718"/>
        <v>1211.4644688000001</v>
      </c>
      <c r="U3690" s="68">
        <f t="shared" si="719"/>
        <v>40.382148960000002</v>
      </c>
      <c r="V3690" s="68">
        <f t="shared" si="720"/>
        <v>467.74689915057911</v>
      </c>
      <c r="W3690" s="68">
        <f t="shared" si="721"/>
        <v>311.83126610038607</v>
      </c>
    </row>
    <row r="3691" spans="1:23" x14ac:dyDescent="0.25">
      <c r="A3691" s="1" t="s">
        <v>917</v>
      </c>
      <c r="B3691" s="1" t="s">
        <v>394</v>
      </c>
      <c r="C3691" s="1" t="s">
        <v>589</v>
      </c>
      <c r="D3691" s="1" t="s">
        <v>590</v>
      </c>
      <c r="E3691" s="1" t="s">
        <v>371</v>
      </c>
      <c r="F3691" s="62" t="str">
        <f t="shared" si="710"/>
        <v>64539</v>
      </c>
      <c r="G3691" s="255">
        <v>10620068</v>
      </c>
      <c r="H3691" s="1" t="s">
        <v>385</v>
      </c>
      <c r="I3691" s="61">
        <v>28</v>
      </c>
      <c r="J3691" s="61">
        <v>7.3</v>
      </c>
      <c r="K3691" s="61">
        <v>9</v>
      </c>
      <c r="L3691" s="69">
        <f t="shared" si="711"/>
        <v>2.044</v>
      </c>
      <c r="M3691" s="69">
        <f t="shared" si="712"/>
        <v>2.52</v>
      </c>
      <c r="N3691" s="56">
        <f>INDEX(Rate_Chart!$A$1:$AK$127,MATCH(Data!J3691,Rate_Chart!$A$1:$A$127,0),MATCH(Data!K3691,Rate_Chart!$A$1:$AK$1,0))</f>
        <v>60.954999999999998</v>
      </c>
      <c r="O3691" s="57">
        <f t="shared" si="713"/>
        <v>1706.74</v>
      </c>
      <c r="P3691" s="58">
        <f t="shared" si="714"/>
        <v>458.30827067669168</v>
      </c>
      <c r="Q3691" s="58">
        <f t="shared" si="715"/>
        <v>305.53884711779443</v>
      </c>
      <c r="R3691" s="66">
        <f t="shared" si="716"/>
        <v>29.867950000000004</v>
      </c>
      <c r="S3691" s="64">
        <f t="shared" si="717"/>
        <v>105</v>
      </c>
      <c r="T3691" s="66">
        <f t="shared" si="718"/>
        <v>1841.6079500000001</v>
      </c>
      <c r="U3691" s="68">
        <f t="shared" si="719"/>
        <v>65.771712500000007</v>
      </c>
      <c r="V3691" s="68">
        <f t="shared" si="720"/>
        <v>494.52415413533839</v>
      </c>
      <c r="W3691" s="68">
        <f t="shared" si="721"/>
        <v>329.68276942355891</v>
      </c>
    </row>
    <row r="3692" spans="1:23" x14ac:dyDescent="0.25">
      <c r="A3692" s="1" t="s">
        <v>917</v>
      </c>
      <c r="B3692" s="1" t="s">
        <v>394</v>
      </c>
      <c r="C3692" s="1" t="s">
        <v>589</v>
      </c>
      <c r="D3692" s="1" t="s">
        <v>590</v>
      </c>
      <c r="E3692" s="1" t="s">
        <v>371</v>
      </c>
      <c r="F3692" s="62" t="str">
        <f t="shared" si="710"/>
        <v>64539</v>
      </c>
      <c r="G3692" s="255">
        <v>10620068</v>
      </c>
      <c r="H3692" s="1" t="s">
        <v>386</v>
      </c>
      <c r="I3692" s="61">
        <v>40</v>
      </c>
      <c r="J3692" s="61">
        <v>3.1</v>
      </c>
      <c r="K3692" s="61">
        <v>8</v>
      </c>
      <c r="L3692" s="69">
        <f t="shared" si="711"/>
        <v>1.24</v>
      </c>
      <c r="M3692" s="69">
        <f t="shared" si="712"/>
        <v>3.2</v>
      </c>
      <c r="N3692" s="56">
        <f>INDEX(Rate_Chart!$A$1:$AK$127,MATCH(Data!J3692,Rate_Chart!$A$1:$A$127,0),MATCH(Data!K3692,Rate_Chart!$A$1:$AK$1,0))</f>
        <v>35.168112000000008</v>
      </c>
      <c r="O3692" s="57">
        <f t="shared" si="713"/>
        <v>1406.7244800000003</v>
      </c>
      <c r="P3692" s="58">
        <f t="shared" si="714"/>
        <v>417.01318577075102</v>
      </c>
      <c r="Q3692" s="58">
        <f t="shared" si="715"/>
        <v>278.00879051383401</v>
      </c>
      <c r="R3692" s="66">
        <f t="shared" si="716"/>
        <v>24.617678400000006</v>
      </c>
      <c r="S3692" s="64">
        <f t="shared" si="717"/>
        <v>150</v>
      </c>
      <c r="T3692" s="66">
        <f t="shared" si="718"/>
        <v>1581.3421584000002</v>
      </c>
      <c r="U3692" s="68">
        <f t="shared" si="719"/>
        <v>39.533553960000006</v>
      </c>
      <c r="V3692" s="68">
        <f t="shared" si="720"/>
        <v>468.77731968379447</v>
      </c>
      <c r="W3692" s="68">
        <f t="shared" si="721"/>
        <v>312.51821312252963</v>
      </c>
    </row>
    <row r="3693" spans="1:23" x14ac:dyDescent="0.25">
      <c r="A3693" s="1" t="s">
        <v>917</v>
      </c>
      <c r="B3693" s="1" t="s">
        <v>395</v>
      </c>
      <c r="C3693" s="1" t="s">
        <v>589</v>
      </c>
      <c r="D3693" s="1" t="s">
        <v>590</v>
      </c>
      <c r="E3693" s="1" t="s">
        <v>371</v>
      </c>
      <c r="F3693" s="62" t="str">
        <f t="shared" si="710"/>
        <v>64539</v>
      </c>
      <c r="G3693" s="255">
        <v>10620068</v>
      </c>
      <c r="H3693" s="1" t="s">
        <v>386</v>
      </c>
      <c r="I3693" s="61">
        <v>60</v>
      </c>
      <c r="J3693" s="61">
        <v>3.1</v>
      </c>
      <c r="K3693" s="61">
        <v>8</v>
      </c>
      <c r="L3693" s="69">
        <f t="shared" si="711"/>
        <v>1.86</v>
      </c>
      <c r="M3693" s="69">
        <f t="shared" si="712"/>
        <v>4.8</v>
      </c>
      <c r="N3693" s="56">
        <f>INDEX(Rate_Chart!$A$1:$AK$127,MATCH(Data!J3693,Rate_Chart!$A$1:$A$127,0),MATCH(Data!K3693,Rate_Chart!$A$1:$AK$1,0))</f>
        <v>35.168112000000008</v>
      </c>
      <c r="O3693" s="57">
        <f t="shared" si="713"/>
        <v>2110.0867200000002</v>
      </c>
      <c r="P3693" s="58">
        <f t="shared" si="714"/>
        <v>417.01318577075102</v>
      </c>
      <c r="Q3693" s="58">
        <f t="shared" si="715"/>
        <v>278.00879051383401</v>
      </c>
      <c r="R3693" s="66">
        <f t="shared" si="716"/>
        <v>36.926517600000011</v>
      </c>
      <c r="S3693" s="64">
        <f t="shared" si="717"/>
        <v>225</v>
      </c>
      <c r="T3693" s="66">
        <f t="shared" si="718"/>
        <v>2372.0132376000001</v>
      </c>
      <c r="U3693" s="68">
        <f t="shared" si="719"/>
        <v>39.533553959999999</v>
      </c>
      <c r="V3693" s="68">
        <f t="shared" si="720"/>
        <v>468.77731968379442</v>
      </c>
      <c r="W3693" s="68">
        <f t="shared" si="721"/>
        <v>312.51821312252963</v>
      </c>
    </row>
    <row r="3694" spans="1:23" x14ac:dyDescent="0.25">
      <c r="A3694" s="1" t="s">
        <v>918</v>
      </c>
      <c r="B3694" s="1" t="s">
        <v>395</v>
      </c>
      <c r="C3694" s="1" t="s">
        <v>589</v>
      </c>
      <c r="D3694" s="1" t="s">
        <v>590</v>
      </c>
      <c r="E3694" s="1" t="s">
        <v>371</v>
      </c>
      <c r="F3694" s="62" t="str">
        <f t="shared" si="710"/>
        <v>64539</v>
      </c>
      <c r="G3694" s="255">
        <v>10620068</v>
      </c>
      <c r="H3694" s="1" t="s">
        <v>385</v>
      </c>
      <c r="I3694" s="61">
        <v>19</v>
      </c>
      <c r="J3694" s="61">
        <v>5.8</v>
      </c>
      <c r="K3694" s="61">
        <v>8.6</v>
      </c>
      <c r="L3694" s="69">
        <f t="shared" si="711"/>
        <v>1.1020000000000001</v>
      </c>
      <c r="M3694" s="69">
        <f t="shared" si="712"/>
        <v>1.6340000000000001</v>
      </c>
      <c r="N3694" s="56">
        <f>INDEX(Rate_Chart!$A$1:$AK$127,MATCH(Data!J3694,Rate_Chart!$A$1:$A$127,0),MATCH(Data!K3694,Rate_Chart!$A$1:$AK$1,0))</f>
        <v>47.461399999999998</v>
      </c>
      <c r="O3694" s="57">
        <f t="shared" si="713"/>
        <v>901.76659999999993</v>
      </c>
      <c r="P3694" s="58">
        <f t="shared" si="714"/>
        <v>411.51502890173413</v>
      </c>
      <c r="Q3694" s="58">
        <f t="shared" si="715"/>
        <v>274.34335260115608</v>
      </c>
      <c r="R3694" s="66">
        <f t="shared" si="716"/>
        <v>15.780915500000001</v>
      </c>
      <c r="S3694" s="64">
        <f t="shared" si="717"/>
        <v>71.25</v>
      </c>
      <c r="T3694" s="66">
        <f t="shared" si="718"/>
        <v>988.79751549999992</v>
      </c>
      <c r="U3694" s="68">
        <f t="shared" si="719"/>
        <v>52.041974499999995</v>
      </c>
      <c r="V3694" s="68">
        <f t="shared" si="720"/>
        <v>451.23099277456652</v>
      </c>
      <c r="W3694" s="68">
        <f t="shared" si="721"/>
        <v>300.82066184971103</v>
      </c>
    </row>
    <row r="3695" spans="1:23" x14ac:dyDescent="0.25">
      <c r="A3695" s="1" t="s">
        <v>882</v>
      </c>
      <c r="B3695" s="1" t="s">
        <v>395</v>
      </c>
      <c r="C3695" s="1" t="s">
        <v>589</v>
      </c>
      <c r="D3695" s="1" t="s">
        <v>590</v>
      </c>
      <c r="E3695" s="1" t="s">
        <v>371</v>
      </c>
      <c r="F3695" s="62" t="str">
        <f t="shared" si="710"/>
        <v>64539</v>
      </c>
      <c r="G3695" s="255">
        <v>10620068</v>
      </c>
      <c r="H3695" s="1" t="s">
        <v>385</v>
      </c>
      <c r="I3695" s="61">
        <v>19</v>
      </c>
      <c r="J3695" s="61">
        <v>5.6</v>
      </c>
      <c r="K3695" s="61">
        <v>8.4</v>
      </c>
      <c r="L3695" s="69">
        <f t="shared" si="711"/>
        <v>1.0639999999999998</v>
      </c>
      <c r="M3695" s="69">
        <f t="shared" si="712"/>
        <v>1.5959999999999999</v>
      </c>
      <c r="N3695" s="56">
        <f>INDEX(Rate_Chart!$A$1:$AK$127,MATCH(Data!J3695,Rate_Chart!$A$1:$A$127,0),MATCH(Data!K3695,Rate_Chart!$A$1:$AK$1,0))</f>
        <v>45.357199999999999</v>
      </c>
      <c r="O3695" s="57">
        <f t="shared" si="713"/>
        <v>861.78679999999997</v>
      </c>
      <c r="P3695" s="58">
        <f t="shared" si="714"/>
        <v>404.97500000000002</v>
      </c>
      <c r="Q3695" s="58">
        <f t="shared" si="715"/>
        <v>269.98333333333335</v>
      </c>
      <c r="R3695" s="66">
        <f t="shared" si="716"/>
        <v>15.081269000000001</v>
      </c>
      <c r="S3695" s="64">
        <f t="shared" si="717"/>
        <v>71.25</v>
      </c>
      <c r="T3695" s="66">
        <f t="shared" si="718"/>
        <v>948.11806899999999</v>
      </c>
      <c r="U3695" s="68">
        <f t="shared" si="719"/>
        <v>49.900950999999999</v>
      </c>
      <c r="V3695" s="68">
        <f t="shared" si="720"/>
        <v>445.54420535714291</v>
      </c>
      <c r="W3695" s="68">
        <f t="shared" si="721"/>
        <v>297.02947023809526</v>
      </c>
    </row>
    <row r="3696" spans="1:23" x14ac:dyDescent="0.25">
      <c r="A3696" s="1" t="s">
        <v>883</v>
      </c>
      <c r="B3696" s="1" t="s">
        <v>395</v>
      </c>
      <c r="C3696" s="1" t="s">
        <v>589</v>
      </c>
      <c r="D3696" s="1" t="s">
        <v>590</v>
      </c>
      <c r="E3696" s="1" t="s">
        <v>371</v>
      </c>
      <c r="F3696" s="62" t="str">
        <f t="shared" si="710"/>
        <v>64539</v>
      </c>
      <c r="G3696" s="255">
        <v>10620068</v>
      </c>
      <c r="H3696" s="1" t="s">
        <v>385</v>
      </c>
      <c r="I3696" s="61">
        <v>20</v>
      </c>
      <c r="J3696" s="61">
        <v>6.6</v>
      </c>
      <c r="K3696" s="61">
        <v>8.8000000000000007</v>
      </c>
      <c r="L3696" s="69">
        <f t="shared" si="711"/>
        <v>1.32</v>
      </c>
      <c r="M3696" s="69">
        <f t="shared" si="712"/>
        <v>1.76</v>
      </c>
      <c r="N3696" s="56">
        <f>INDEX(Rate_Chart!$A$1:$AK$127,MATCH(Data!J3696,Rate_Chart!$A$1:$A$127,0),MATCH(Data!K3696,Rate_Chart!$A$1:$AK$1,0))</f>
        <v>54.558900000000001</v>
      </c>
      <c r="O3696" s="57">
        <f t="shared" si="713"/>
        <v>1091.1780000000001</v>
      </c>
      <c r="P3696" s="58">
        <f t="shared" si="714"/>
        <v>437.63823529411764</v>
      </c>
      <c r="Q3696" s="58">
        <f t="shared" si="715"/>
        <v>291.75882352941176</v>
      </c>
      <c r="R3696" s="66">
        <f t="shared" si="716"/>
        <v>19.095615000000002</v>
      </c>
      <c r="S3696" s="64">
        <f t="shared" si="717"/>
        <v>75</v>
      </c>
      <c r="T3696" s="66">
        <f t="shared" si="718"/>
        <v>1185.2736150000001</v>
      </c>
      <c r="U3696" s="68">
        <f t="shared" si="719"/>
        <v>59.263680750000006</v>
      </c>
      <c r="V3696" s="68">
        <f t="shared" si="720"/>
        <v>475.37711831550803</v>
      </c>
      <c r="W3696" s="68">
        <f t="shared" si="721"/>
        <v>316.91807887700537</v>
      </c>
    </row>
    <row r="3697" spans="1:23" x14ac:dyDescent="0.25">
      <c r="A3697" s="1" t="s">
        <v>883</v>
      </c>
      <c r="B3697" s="1" t="s">
        <v>395</v>
      </c>
      <c r="C3697" s="1" t="s">
        <v>589</v>
      </c>
      <c r="D3697" s="1" t="s">
        <v>590</v>
      </c>
      <c r="E3697" s="1" t="s">
        <v>371</v>
      </c>
      <c r="F3697" s="62" t="str">
        <f t="shared" si="710"/>
        <v>64539</v>
      </c>
      <c r="G3697" s="255">
        <v>10620068</v>
      </c>
      <c r="H3697" s="1" t="s">
        <v>386</v>
      </c>
      <c r="I3697" s="61">
        <v>40</v>
      </c>
      <c r="J3697" s="61">
        <v>3.1</v>
      </c>
      <c r="K3697" s="61">
        <v>8</v>
      </c>
      <c r="L3697" s="69">
        <f t="shared" si="711"/>
        <v>1.24</v>
      </c>
      <c r="M3697" s="69">
        <f t="shared" si="712"/>
        <v>3.2</v>
      </c>
      <c r="N3697" s="56">
        <f>INDEX(Rate_Chart!$A$1:$AK$127,MATCH(Data!J3697,Rate_Chart!$A$1:$A$127,0),MATCH(Data!K3697,Rate_Chart!$A$1:$AK$1,0))</f>
        <v>35.168112000000008</v>
      </c>
      <c r="O3697" s="57">
        <f t="shared" si="713"/>
        <v>1406.7244800000003</v>
      </c>
      <c r="P3697" s="58">
        <f t="shared" si="714"/>
        <v>417.01318577075102</v>
      </c>
      <c r="Q3697" s="58">
        <f t="shared" si="715"/>
        <v>278.00879051383401</v>
      </c>
      <c r="R3697" s="66">
        <f t="shared" si="716"/>
        <v>24.617678400000006</v>
      </c>
      <c r="S3697" s="64">
        <f t="shared" si="717"/>
        <v>150</v>
      </c>
      <c r="T3697" s="66">
        <f t="shared" si="718"/>
        <v>1581.3421584000002</v>
      </c>
      <c r="U3697" s="68">
        <f t="shared" si="719"/>
        <v>39.533553960000006</v>
      </c>
      <c r="V3697" s="68">
        <f t="shared" si="720"/>
        <v>468.77731968379447</v>
      </c>
      <c r="W3697" s="68">
        <f t="shared" si="721"/>
        <v>312.51821312252963</v>
      </c>
    </row>
    <row r="3698" spans="1:23" x14ac:dyDescent="0.25">
      <c r="A3698" s="1" t="s">
        <v>885</v>
      </c>
      <c r="B3698" s="1" t="s">
        <v>395</v>
      </c>
      <c r="C3698" s="1" t="s">
        <v>589</v>
      </c>
      <c r="D3698" s="1" t="s">
        <v>590</v>
      </c>
      <c r="E3698" s="1" t="s">
        <v>371</v>
      </c>
      <c r="F3698" s="62" t="str">
        <f t="shared" si="710"/>
        <v>64539</v>
      </c>
      <c r="G3698" s="255">
        <v>10620068</v>
      </c>
      <c r="H3698" s="1" t="s">
        <v>385</v>
      </c>
      <c r="I3698" s="61">
        <v>24</v>
      </c>
      <c r="J3698" s="61">
        <v>6.6</v>
      </c>
      <c r="K3698" s="61">
        <v>8.8000000000000007</v>
      </c>
      <c r="L3698" s="69">
        <f t="shared" si="711"/>
        <v>1.5839999999999999</v>
      </c>
      <c r="M3698" s="69">
        <f t="shared" si="712"/>
        <v>2.1120000000000001</v>
      </c>
      <c r="N3698" s="56">
        <f>INDEX(Rate_Chart!$A$1:$AK$127,MATCH(Data!J3698,Rate_Chart!$A$1:$A$127,0),MATCH(Data!K3698,Rate_Chart!$A$1:$AK$1,0))</f>
        <v>54.558900000000001</v>
      </c>
      <c r="O3698" s="57">
        <f t="shared" si="713"/>
        <v>1309.4136000000001</v>
      </c>
      <c r="P3698" s="58">
        <f t="shared" si="714"/>
        <v>437.63823529411764</v>
      </c>
      <c r="Q3698" s="58">
        <f t="shared" si="715"/>
        <v>291.75882352941176</v>
      </c>
      <c r="R3698" s="66">
        <f t="shared" si="716"/>
        <v>22.914738000000003</v>
      </c>
      <c r="S3698" s="64">
        <f t="shared" si="717"/>
        <v>90</v>
      </c>
      <c r="T3698" s="66">
        <f t="shared" si="718"/>
        <v>1422.328338</v>
      </c>
      <c r="U3698" s="68">
        <f t="shared" si="719"/>
        <v>59.263680749999999</v>
      </c>
      <c r="V3698" s="68">
        <f t="shared" si="720"/>
        <v>475.37711831550797</v>
      </c>
      <c r="W3698" s="68">
        <f t="shared" si="721"/>
        <v>316.91807887700531</v>
      </c>
    </row>
    <row r="3699" spans="1:23" x14ac:dyDescent="0.25">
      <c r="A3699" s="1" t="s">
        <v>885</v>
      </c>
      <c r="B3699" s="1" t="s">
        <v>395</v>
      </c>
      <c r="C3699" s="1" t="s">
        <v>589</v>
      </c>
      <c r="D3699" s="1" t="s">
        <v>590</v>
      </c>
      <c r="E3699" s="1" t="s">
        <v>371</v>
      </c>
      <c r="F3699" s="62" t="str">
        <f t="shared" si="710"/>
        <v>64539</v>
      </c>
      <c r="G3699" s="255">
        <v>10620068</v>
      </c>
      <c r="H3699" s="1" t="s">
        <v>386</v>
      </c>
      <c r="I3699" s="61">
        <v>28</v>
      </c>
      <c r="J3699" s="61">
        <v>3.2</v>
      </c>
      <c r="K3699" s="61">
        <v>8</v>
      </c>
      <c r="L3699" s="69">
        <f t="shared" si="711"/>
        <v>0.89600000000000013</v>
      </c>
      <c r="M3699" s="69">
        <f t="shared" si="712"/>
        <v>2.2400000000000002</v>
      </c>
      <c r="N3699" s="56">
        <f>INDEX(Rate_Chart!$A$1:$AK$127,MATCH(Data!J3699,Rate_Chart!$A$1:$A$127,0),MATCH(Data!K3699,Rate_Chart!$A$1:$AK$1,0))</f>
        <v>35.585112000000002</v>
      </c>
      <c r="O3699" s="57">
        <f t="shared" si="713"/>
        <v>996.38313600000004</v>
      </c>
      <c r="P3699" s="58">
        <f t="shared" si="714"/>
        <v>417.01303124999998</v>
      </c>
      <c r="Q3699" s="58">
        <f t="shared" si="715"/>
        <v>278.00868750000001</v>
      </c>
      <c r="R3699" s="66">
        <f t="shared" si="716"/>
        <v>17.436704880000001</v>
      </c>
      <c r="S3699" s="64">
        <f t="shared" si="717"/>
        <v>105</v>
      </c>
      <c r="T3699" s="66">
        <f t="shared" si="718"/>
        <v>1118.8198408800001</v>
      </c>
      <c r="U3699" s="68">
        <f t="shared" si="719"/>
        <v>39.957851460000008</v>
      </c>
      <c r="V3699" s="68">
        <f t="shared" si="720"/>
        <v>468.25607179687501</v>
      </c>
      <c r="W3699" s="68">
        <f t="shared" si="721"/>
        <v>312.17071453124998</v>
      </c>
    </row>
    <row r="3700" spans="1:23" x14ac:dyDescent="0.25">
      <c r="A3700" s="1" t="s">
        <v>886</v>
      </c>
      <c r="B3700" s="1" t="s">
        <v>395</v>
      </c>
      <c r="C3700" s="1" t="s">
        <v>589</v>
      </c>
      <c r="D3700" s="1" t="s">
        <v>590</v>
      </c>
      <c r="E3700" s="1" t="s">
        <v>371</v>
      </c>
      <c r="F3700" s="62" t="str">
        <f t="shared" si="710"/>
        <v>64539</v>
      </c>
      <c r="G3700" s="255">
        <v>10620068</v>
      </c>
      <c r="H3700" s="1" t="s">
        <v>385</v>
      </c>
      <c r="I3700" s="61">
        <v>20</v>
      </c>
      <c r="J3700" s="61">
        <v>7.4</v>
      </c>
      <c r="K3700" s="61">
        <v>9</v>
      </c>
      <c r="L3700" s="69">
        <f t="shared" si="711"/>
        <v>1.48</v>
      </c>
      <c r="M3700" s="69">
        <f t="shared" si="712"/>
        <v>1.8</v>
      </c>
      <c r="N3700" s="56">
        <f>INDEX(Rate_Chart!$A$1:$AK$127,MATCH(Data!J3700,Rate_Chart!$A$1:$A$127,0),MATCH(Data!K3700,Rate_Chart!$A$1:$AK$1,0))</f>
        <v>61.790000000000006</v>
      </c>
      <c r="O3700" s="57">
        <f t="shared" si="713"/>
        <v>1235.8000000000002</v>
      </c>
      <c r="P3700" s="58">
        <f t="shared" si="714"/>
        <v>461.11940298507466</v>
      </c>
      <c r="Q3700" s="58">
        <f t="shared" si="715"/>
        <v>307.41293532338312</v>
      </c>
      <c r="R3700" s="66">
        <f t="shared" si="716"/>
        <v>21.626500000000004</v>
      </c>
      <c r="S3700" s="64">
        <f t="shared" si="717"/>
        <v>75</v>
      </c>
      <c r="T3700" s="66">
        <f t="shared" si="718"/>
        <v>1332.4265000000003</v>
      </c>
      <c r="U3700" s="68">
        <f t="shared" si="719"/>
        <v>66.621325000000013</v>
      </c>
      <c r="V3700" s="68">
        <f t="shared" si="720"/>
        <v>497.17406716417918</v>
      </c>
      <c r="W3700" s="68">
        <f t="shared" si="721"/>
        <v>331.44937810945277</v>
      </c>
    </row>
    <row r="3701" spans="1:23" x14ac:dyDescent="0.25">
      <c r="A3701" s="1" t="s">
        <v>886</v>
      </c>
      <c r="B3701" s="1" t="s">
        <v>395</v>
      </c>
      <c r="C3701" s="1" t="s">
        <v>589</v>
      </c>
      <c r="D3701" s="1" t="s">
        <v>590</v>
      </c>
      <c r="E3701" s="1" t="s">
        <v>371</v>
      </c>
      <c r="F3701" s="62" t="str">
        <f t="shared" si="710"/>
        <v>64539</v>
      </c>
      <c r="G3701" s="255">
        <v>10620068</v>
      </c>
      <c r="H3701" s="1" t="s">
        <v>386</v>
      </c>
      <c r="I3701" s="61">
        <v>34</v>
      </c>
      <c r="J3701" s="61">
        <v>3</v>
      </c>
      <c r="K3701" s="61">
        <v>8</v>
      </c>
      <c r="L3701" s="69">
        <f t="shared" si="711"/>
        <v>1.02</v>
      </c>
      <c r="M3701" s="69">
        <f t="shared" si="712"/>
        <v>2.72</v>
      </c>
      <c r="N3701" s="56">
        <f>INDEX(Rate_Chart!$A$1:$AK$127,MATCH(Data!J3701,Rate_Chart!$A$1:$A$127,0),MATCH(Data!K3701,Rate_Chart!$A$1:$AK$1,0))</f>
        <v>34.751112000000006</v>
      </c>
      <c r="O3701" s="57">
        <f t="shared" si="713"/>
        <v>1181.5378080000003</v>
      </c>
      <c r="P3701" s="58">
        <f t="shared" si="714"/>
        <v>417.01334400000002</v>
      </c>
      <c r="Q3701" s="58">
        <f t="shared" si="715"/>
        <v>278.00889599999999</v>
      </c>
      <c r="R3701" s="66">
        <f t="shared" si="716"/>
        <v>20.676911640000007</v>
      </c>
      <c r="S3701" s="64">
        <f t="shared" si="717"/>
        <v>127.5</v>
      </c>
      <c r="T3701" s="66">
        <f t="shared" si="718"/>
        <v>1329.7147196400003</v>
      </c>
      <c r="U3701" s="68">
        <f t="shared" si="719"/>
        <v>39.109256460000012</v>
      </c>
      <c r="V3701" s="68">
        <f t="shared" si="720"/>
        <v>469.31107752000008</v>
      </c>
      <c r="W3701" s="68">
        <f t="shared" si="721"/>
        <v>312.87405168000004</v>
      </c>
    </row>
    <row r="3702" spans="1:23" x14ac:dyDescent="0.25">
      <c r="A3702" s="1" t="s">
        <v>887</v>
      </c>
      <c r="B3702" s="1" t="s">
        <v>395</v>
      </c>
      <c r="C3702" s="1" t="s">
        <v>589</v>
      </c>
      <c r="D3702" s="1" t="s">
        <v>590</v>
      </c>
      <c r="E3702" s="1" t="s">
        <v>371</v>
      </c>
      <c r="F3702" s="62" t="str">
        <f t="shared" si="710"/>
        <v>64539</v>
      </c>
      <c r="G3702" s="255">
        <v>10620068</v>
      </c>
      <c r="H3702" s="1" t="s">
        <v>385</v>
      </c>
      <c r="I3702" s="61">
        <v>19</v>
      </c>
      <c r="J3702" s="61">
        <v>7.3</v>
      </c>
      <c r="K3702" s="61">
        <v>8.8000000000000007</v>
      </c>
      <c r="L3702" s="69">
        <f t="shared" si="711"/>
        <v>1.3869999999999998</v>
      </c>
      <c r="M3702" s="69">
        <f t="shared" si="712"/>
        <v>1.6720000000000002</v>
      </c>
      <c r="N3702" s="56">
        <f>INDEX(Rate_Chart!$A$1:$AK$127,MATCH(Data!J3702,Rate_Chart!$A$1:$A$127,0),MATCH(Data!K3702,Rate_Chart!$A$1:$AK$1,0))</f>
        <v>60.34545</v>
      </c>
      <c r="O3702" s="57">
        <f t="shared" si="713"/>
        <v>1146.5635500000001</v>
      </c>
      <c r="P3702" s="58">
        <f t="shared" si="714"/>
        <v>458.31987341772157</v>
      </c>
      <c r="Q3702" s="58">
        <f t="shared" si="715"/>
        <v>305.54658227848103</v>
      </c>
      <c r="R3702" s="66">
        <f t="shared" si="716"/>
        <v>20.064862125000005</v>
      </c>
      <c r="S3702" s="64">
        <f t="shared" si="717"/>
        <v>71.25</v>
      </c>
      <c r="T3702" s="66">
        <f t="shared" si="718"/>
        <v>1237.8784121250001</v>
      </c>
      <c r="U3702" s="68">
        <f t="shared" si="719"/>
        <v>65.15149537500001</v>
      </c>
      <c r="V3702" s="68">
        <f t="shared" si="720"/>
        <v>494.8214838607596</v>
      </c>
      <c r="W3702" s="68">
        <f t="shared" si="721"/>
        <v>329.88098924050638</v>
      </c>
    </row>
    <row r="3703" spans="1:23" x14ac:dyDescent="0.25">
      <c r="A3703" s="1" t="s">
        <v>887</v>
      </c>
      <c r="B3703" s="1" t="s">
        <v>395</v>
      </c>
      <c r="C3703" s="1" t="s">
        <v>589</v>
      </c>
      <c r="D3703" s="1" t="s">
        <v>590</v>
      </c>
      <c r="E3703" s="1" t="s">
        <v>371</v>
      </c>
      <c r="F3703" s="62" t="str">
        <f t="shared" si="710"/>
        <v>64539</v>
      </c>
      <c r="G3703" s="255">
        <v>10620068</v>
      </c>
      <c r="H3703" s="1" t="s">
        <v>386</v>
      </c>
      <c r="I3703" s="61">
        <v>27</v>
      </c>
      <c r="J3703" s="61">
        <v>3</v>
      </c>
      <c r="K3703" s="61">
        <v>8</v>
      </c>
      <c r="L3703" s="69">
        <f t="shared" si="711"/>
        <v>0.81</v>
      </c>
      <c r="M3703" s="69">
        <f t="shared" si="712"/>
        <v>2.16</v>
      </c>
      <c r="N3703" s="56">
        <f>INDEX(Rate_Chart!$A$1:$AK$127,MATCH(Data!J3703,Rate_Chart!$A$1:$A$127,0),MATCH(Data!K3703,Rate_Chart!$A$1:$AK$1,0))</f>
        <v>34.751112000000006</v>
      </c>
      <c r="O3703" s="57">
        <f t="shared" si="713"/>
        <v>938.28002400000014</v>
      </c>
      <c r="P3703" s="58">
        <f t="shared" si="714"/>
        <v>417.01334400000002</v>
      </c>
      <c r="Q3703" s="58">
        <f t="shared" si="715"/>
        <v>278.00889599999999</v>
      </c>
      <c r="R3703" s="66">
        <f t="shared" si="716"/>
        <v>16.419900420000005</v>
      </c>
      <c r="S3703" s="64">
        <f t="shared" si="717"/>
        <v>101.25</v>
      </c>
      <c r="T3703" s="66">
        <f t="shared" si="718"/>
        <v>1055.9499244200001</v>
      </c>
      <c r="U3703" s="68">
        <f t="shared" si="719"/>
        <v>39.109256460000005</v>
      </c>
      <c r="V3703" s="68">
        <f t="shared" si="720"/>
        <v>469.31107752000003</v>
      </c>
      <c r="W3703" s="68">
        <f t="shared" si="721"/>
        <v>312.87405168000004</v>
      </c>
    </row>
    <row r="3704" spans="1:23" x14ac:dyDescent="0.25">
      <c r="A3704" s="1" t="s">
        <v>888</v>
      </c>
      <c r="B3704" s="1" t="s">
        <v>395</v>
      </c>
      <c r="C3704" s="1" t="s">
        <v>589</v>
      </c>
      <c r="D3704" s="1" t="s">
        <v>590</v>
      </c>
      <c r="E3704" s="1" t="s">
        <v>371</v>
      </c>
      <c r="F3704" s="62" t="str">
        <f t="shared" si="710"/>
        <v>64539</v>
      </c>
      <c r="G3704" s="255">
        <v>10620068</v>
      </c>
      <c r="H3704" s="1" t="s">
        <v>385</v>
      </c>
      <c r="I3704" s="61">
        <v>27</v>
      </c>
      <c r="J3704" s="61">
        <v>7.6</v>
      </c>
      <c r="K3704" s="61">
        <v>9</v>
      </c>
      <c r="L3704" s="69">
        <f t="shared" si="711"/>
        <v>2.052</v>
      </c>
      <c r="M3704" s="69">
        <f t="shared" si="712"/>
        <v>2.4300000000000002</v>
      </c>
      <c r="N3704" s="56">
        <f>INDEX(Rate_Chart!$A$1:$AK$127,MATCH(Data!J3704,Rate_Chart!$A$1:$A$127,0),MATCH(Data!K3704,Rate_Chart!$A$1:$AK$1,0))</f>
        <v>63.46</v>
      </c>
      <c r="O3704" s="57">
        <f t="shared" si="713"/>
        <v>1713.42</v>
      </c>
      <c r="P3704" s="58">
        <f t="shared" si="714"/>
        <v>466.61764705882348</v>
      </c>
      <c r="Q3704" s="58">
        <f t="shared" si="715"/>
        <v>311.07843137254901</v>
      </c>
      <c r="R3704" s="66">
        <f t="shared" si="716"/>
        <v>29.984850000000005</v>
      </c>
      <c r="S3704" s="64">
        <f t="shared" si="717"/>
        <v>101.25</v>
      </c>
      <c r="T3704" s="66">
        <f t="shared" si="718"/>
        <v>1844.6548500000001</v>
      </c>
      <c r="U3704" s="68">
        <f t="shared" si="719"/>
        <v>68.320550000000011</v>
      </c>
      <c r="V3704" s="68">
        <f t="shared" si="720"/>
        <v>502.35698529411769</v>
      </c>
      <c r="W3704" s="68">
        <f t="shared" si="721"/>
        <v>334.90465686274513</v>
      </c>
    </row>
    <row r="3705" spans="1:23" x14ac:dyDescent="0.25">
      <c r="A3705" s="1" t="s">
        <v>888</v>
      </c>
      <c r="B3705" s="1" t="s">
        <v>395</v>
      </c>
      <c r="C3705" s="1" t="s">
        <v>589</v>
      </c>
      <c r="D3705" s="1" t="s">
        <v>590</v>
      </c>
      <c r="E3705" s="1" t="s">
        <v>371</v>
      </c>
      <c r="F3705" s="62" t="str">
        <f t="shared" si="710"/>
        <v>64539</v>
      </c>
      <c r="G3705" s="255">
        <v>10620068</v>
      </c>
      <c r="H3705" s="1" t="s">
        <v>386</v>
      </c>
      <c r="I3705" s="61">
        <v>33</v>
      </c>
      <c r="J3705" s="61">
        <v>3</v>
      </c>
      <c r="K3705" s="61">
        <v>8</v>
      </c>
      <c r="L3705" s="69">
        <f t="shared" si="711"/>
        <v>0.99</v>
      </c>
      <c r="M3705" s="69">
        <f t="shared" si="712"/>
        <v>2.64</v>
      </c>
      <c r="N3705" s="56">
        <f>INDEX(Rate_Chart!$A$1:$AK$127,MATCH(Data!J3705,Rate_Chart!$A$1:$A$127,0),MATCH(Data!K3705,Rate_Chart!$A$1:$AK$1,0))</f>
        <v>34.751112000000006</v>
      </c>
      <c r="O3705" s="57">
        <f t="shared" si="713"/>
        <v>1146.7866960000001</v>
      </c>
      <c r="P3705" s="58">
        <f t="shared" si="714"/>
        <v>417.01334400000002</v>
      </c>
      <c r="Q3705" s="58">
        <f t="shared" si="715"/>
        <v>278.00889599999999</v>
      </c>
      <c r="R3705" s="66">
        <f t="shared" si="716"/>
        <v>20.068767180000005</v>
      </c>
      <c r="S3705" s="64">
        <f t="shared" si="717"/>
        <v>123.75</v>
      </c>
      <c r="T3705" s="66">
        <f t="shared" si="718"/>
        <v>1290.6054631800002</v>
      </c>
      <c r="U3705" s="68">
        <f t="shared" si="719"/>
        <v>39.109256460000005</v>
      </c>
      <c r="V3705" s="68">
        <f t="shared" si="720"/>
        <v>469.31107752000003</v>
      </c>
      <c r="W3705" s="68">
        <f t="shared" si="721"/>
        <v>312.87405168000004</v>
      </c>
    </row>
    <row r="3706" spans="1:23" x14ac:dyDescent="0.25">
      <c r="A3706" s="1" t="s">
        <v>919</v>
      </c>
      <c r="B3706" s="1" t="s">
        <v>394</v>
      </c>
      <c r="C3706" s="1" t="s">
        <v>589</v>
      </c>
      <c r="D3706" s="1" t="s">
        <v>590</v>
      </c>
      <c r="E3706" s="1" t="s">
        <v>371</v>
      </c>
      <c r="F3706" s="62" t="str">
        <f t="shared" si="710"/>
        <v>64539</v>
      </c>
      <c r="G3706" s="255">
        <v>10620068</v>
      </c>
      <c r="H3706" s="1" t="s">
        <v>385</v>
      </c>
      <c r="I3706" s="61">
        <v>25</v>
      </c>
      <c r="J3706" s="61">
        <v>6.9</v>
      </c>
      <c r="K3706" s="61">
        <v>9</v>
      </c>
      <c r="L3706" s="69">
        <f t="shared" si="711"/>
        <v>1.7250000000000001</v>
      </c>
      <c r="M3706" s="69">
        <f t="shared" si="712"/>
        <v>2.25</v>
      </c>
      <c r="N3706" s="56">
        <f>INDEX(Rate_Chart!$A$1:$AK$127,MATCH(Data!J3706,Rate_Chart!$A$1:$A$127,0),MATCH(Data!K3706,Rate_Chart!$A$1:$AK$1,0))</f>
        <v>57.615000000000002</v>
      </c>
      <c r="O3706" s="57">
        <f t="shared" si="713"/>
        <v>1440.375</v>
      </c>
      <c r="P3706" s="58">
        <f t="shared" si="714"/>
        <v>446.62790697674421</v>
      </c>
      <c r="Q3706" s="58">
        <f t="shared" si="715"/>
        <v>297.75193798449612</v>
      </c>
      <c r="R3706" s="66">
        <f t="shared" si="716"/>
        <v>25.206562500000004</v>
      </c>
      <c r="S3706" s="64">
        <f t="shared" si="717"/>
        <v>93.75</v>
      </c>
      <c r="T3706" s="66">
        <f t="shared" si="718"/>
        <v>1559.3315625</v>
      </c>
      <c r="U3706" s="68">
        <f t="shared" si="719"/>
        <v>62.373262500000003</v>
      </c>
      <c r="V3706" s="68">
        <f t="shared" si="720"/>
        <v>483.51366279069771</v>
      </c>
      <c r="W3706" s="68">
        <f t="shared" si="721"/>
        <v>322.34244186046516</v>
      </c>
    </row>
    <row r="3707" spans="1:23" x14ac:dyDescent="0.25">
      <c r="A3707" s="1" t="s">
        <v>919</v>
      </c>
      <c r="B3707" s="1" t="s">
        <v>395</v>
      </c>
      <c r="C3707" s="1" t="s">
        <v>589</v>
      </c>
      <c r="D3707" s="1" t="s">
        <v>590</v>
      </c>
      <c r="E3707" s="1" t="s">
        <v>371</v>
      </c>
      <c r="F3707" s="62" t="str">
        <f t="shared" si="710"/>
        <v>64539</v>
      </c>
      <c r="G3707" s="255">
        <v>10620068</v>
      </c>
      <c r="H3707" s="1" t="s">
        <v>385</v>
      </c>
      <c r="I3707" s="61">
        <v>24</v>
      </c>
      <c r="J3707" s="61">
        <v>7</v>
      </c>
      <c r="K3707" s="61">
        <v>9</v>
      </c>
      <c r="L3707" s="69">
        <f t="shared" si="711"/>
        <v>1.68</v>
      </c>
      <c r="M3707" s="69">
        <f t="shared" si="712"/>
        <v>2.16</v>
      </c>
      <c r="N3707" s="56">
        <f>INDEX(Rate_Chart!$A$1:$AK$127,MATCH(Data!J3707,Rate_Chart!$A$1:$A$127,0),MATCH(Data!K3707,Rate_Chart!$A$1:$AK$1,0))</f>
        <v>58.45</v>
      </c>
      <c r="O3707" s="57">
        <f t="shared" si="713"/>
        <v>1402.8000000000002</v>
      </c>
      <c r="P3707" s="58">
        <f t="shared" si="714"/>
        <v>449.61538461538464</v>
      </c>
      <c r="Q3707" s="58">
        <f t="shared" si="715"/>
        <v>299.74358974358978</v>
      </c>
      <c r="R3707" s="66">
        <f t="shared" si="716"/>
        <v>24.549000000000007</v>
      </c>
      <c r="S3707" s="64">
        <f t="shared" si="717"/>
        <v>90</v>
      </c>
      <c r="T3707" s="66">
        <f t="shared" si="718"/>
        <v>1517.3490000000002</v>
      </c>
      <c r="U3707" s="68">
        <f t="shared" si="719"/>
        <v>63.222875000000009</v>
      </c>
      <c r="V3707" s="68">
        <f t="shared" si="720"/>
        <v>486.32980769230772</v>
      </c>
      <c r="W3707" s="68">
        <f t="shared" si="721"/>
        <v>324.21987179487184</v>
      </c>
    </row>
    <row r="3708" spans="1:23" x14ac:dyDescent="0.25">
      <c r="A3708" s="1" t="s">
        <v>919</v>
      </c>
      <c r="B3708" s="1" t="s">
        <v>395</v>
      </c>
      <c r="C3708" s="1" t="s">
        <v>589</v>
      </c>
      <c r="D3708" s="1" t="s">
        <v>590</v>
      </c>
      <c r="E3708" s="1" t="s">
        <v>371</v>
      </c>
      <c r="F3708" s="62" t="str">
        <f t="shared" si="710"/>
        <v>64539</v>
      </c>
      <c r="G3708" s="255">
        <v>10620068</v>
      </c>
      <c r="H3708" s="1" t="s">
        <v>386</v>
      </c>
      <c r="I3708" s="61">
        <v>30</v>
      </c>
      <c r="J3708" s="61">
        <v>3.2</v>
      </c>
      <c r="K3708" s="61">
        <v>8</v>
      </c>
      <c r="L3708" s="69">
        <f t="shared" si="711"/>
        <v>0.96</v>
      </c>
      <c r="M3708" s="69">
        <f t="shared" si="712"/>
        <v>2.4</v>
      </c>
      <c r="N3708" s="56">
        <f>INDEX(Rate_Chart!$A$1:$AK$127,MATCH(Data!J3708,Rate_Chart!$A$1:$A$127,0),MATCH(Data!K3708,Rate_Chart!$A$1:$AK$1,0))</f>
        <v>35.585112000000002</v>
      </c>
      <c r="O3708" s="57">
        <f t="shared" si="713"/>
        <v>1067.5533600000001</v>
      </c>
      <c r="P3708" s="58">
        <f t="shared" si="714"/>
        <v>417.01303124999998</v>
      </c>
      <c r="Q3708" s="58">
        <f t="shared" si="715"/>
        <v>278.00868750000001</v>
      </c>
      <c r="R3708" s="66">
        <f t="shared" si="716"/>
        <v>18.682183800000004</v>
      </c>
      <c r="S3708" s="64">
        <f t="shared" si="717"/>
        <v>112.5</v>
      </c>
      <c r="T3708" s="66">
        <f t="shared" si="718"/>
        <v>1198.7355438000002</v>
      </c>
      <c r="U3708" s="68">
        <f t="shared" si="719"/>
        <v>39.957851460000008</v>
      </c>
      <c r="V3708" s="68">
        <f t="shared" si="720"/>
        <v>468.25607179687501</v>
      </c>
      <c r="W3708" s="68">
        <f t="shared" si="721"/>
        <v>312.17071453124998</v>
      </c>
    </row>
    <row r="3709" spans="1:23" x14ac:dyDescent="0.25">
      <c r="A3709" s="1" t="s">
        <v>920</v>
      </c>
      <c r="B3709" s="1" t="s">
        <v>394</v>
      </c>
      <c r="C3709" s="1" t="s">
        <v>589</v>
      </c>
      <c r="D3709" s="1" t="s">
        <v>590</v>
      </c>
      <c r="E3709" s="1" t="s">
        <v>371</v>
      </c>
      <c r="F3709" s="62" t="str">
        <f t="shared" si="710"/>
        <v>64539</v>
      </c>
      <c r="G3709" s="255">
        <v>10620068</v>
      </c>
      <c r="H3709" s="1" t="s">
        <v>385</v>
      </c>
      <c r="I3709" s="61">
        <v>20</v>
      </c>
      <c r="J3709" s="61">
        <v>6.8</v>
      </c>
      <c r="K3709" s="61">
        <v>9</v>
      </c>
      <c r="L3709" s="69">
        <f t="shared" si="711"/>
        <v>1.36</v>
      </c>
      <c r="M3709" s="69">
        <f t="shared" si="712"/>
        <v>1.8</v>
      </c>
      <c r="N3709" s="56">
        <f>INDEX(Rate_Chart!$A$1:$AK$127,MATCH(Data!J3709,Rate_Chart!$A$1:$A$127,0),MATCH(Data!K3709,Rate_Chart!$A$1:$AK$1,0))</f>
        <v>56.78</v>
      </c>
      <c r="O3709" s="57">
        <f t="shared" si="713"/>
        <v>1135.5999999999999</v>
      </c>
      <c r="P3709" s="58">
        <f t="shared" si="714"/>
        <v>443.59375</v>
      </c>
      <c r="Q3709" s="58">
        <f t="shared" si="715"/>
        <v>295.72916666666669</v>
      </c>
      <c r="R3709" s="66">
        <f t="shared" si="716"/>
        <v>19.873000000000001</v>
      </c>
      <c r="S3709" s="64">
        <f t="shared" si="717"/>
        <v>75</v>
      </c>
      <c r="T3709" s="66">
        <f t="shared" si="718"/>
        <v>1230.473</v>
      </c>
      <c r="U3709" s="68">
        <f t="shared" si="719"/>
        <v>61.523649999999996</v>
      </c>
      <c r="V3709" s="68">
        <f t="shared" si="720"/>
        <v>480.65351562499995</v>
      </c>
      <c r="W3709" s="68">
        <f t="shared" si="721"/>
        <v>320.4356770833333</v>
      </c>
    </row>
    <row r="3710" spans="1:23" x14ac:dyDescent="0.25">
      <c r="A3710" s="1" t="s">
        <v>920</v>
      </c>
      <c r="B3710" s="1" t="s">
        <v>394</v>
      </c>
      <c r="C3710" s="1" t="s">
        <v>589</v>
      </c>
      <c r="D3710" s="1" t="s">
        <v>590</v>
      </c>
      <c r="E3710" s="1" t="s">
        <v>371</v>
      </c>
      <c r="F3710" s="62" t="str">
        <f t="shared" si="710"/>
        <v>64539</v>
      </c>
      <c r="G3710" s="255">
        <v>10620068</v>
      </c>
      <c r="H3710" s="1" t="s">
        <v>386</v>
      </c>
      <c r="I3710" s="61">
        <v>10</v>
      </c>
      <c r="J3710" s="61">
        <v>3.7</v>
      </c>
      <c r="K3710" s="61">
        <v>8</v>
      </c>
      <c r="L3710" s="69">
        <f t="shared" si="711"/>
        <v>0.37</v>
      </c>
      <c r="M3710" s="69">
        <f t="shared" si="712"/>
        <v>0.8</v>
      </c>
      <c r="N3710" s="56">
        <f>INDEX(Rate_Chart!$A$1:$AK$127,MATCH(Data!J3710,Rate_Chart!$A$1:$A$127,0),MATCH(Data!K3710,Rate_Chart!$A$1:$AK$1,0))</f>
        <v>37.670112000000003</v>
      </c>
      <c r="O3710" s="57">
        <f t="shared" si="713"/>
        <v>376.70112000000006</v>
      </c>
      <c r="P3710" s="58">
        <f t="shared" si="714"/>
        <v>417.0123099630996</v>
      </c>
      <c r="Q3710" s="58">
        <f t="shared" si="715"/>
        <v>278.0082066420664</v>
      </c>
      <c r="R3710" s="66">
        <f t="shared" si="716"/>
        <v>6.5922696000000016</v>
      </c>
      <c r="S3710" s="64">
        <f t="shared" si="717"/>
        <v>37.5</v>
      </c>
      <c r="T3710" s="66">
        <f t="shared" si="718"/>
        <v>420.79338960000007</v>
      </c>
      <c r="U3710" s="68">
        <f t="shared" si="719"/>
        <v>42.079338960000008</v>
      </c>
      <c r="V3710" s="68">
        <f t="shared" si="720"/>
        <v>465.82294051660517</v>
      </c>
      <c r="W3710" s="68">
        <f t="shared" si="721"/>
        <v>310.5486270110701</v>
      </c>
    </row>
    <row r="3711" spans="1:23" x14ac:dyDescent="0.25">
      <c r="A3711" s="1" t="s">
        <v>920</v>
      </c>
      <c r="B3711" s="1" t="s">
        <v>395</v>
      </c>
      <c r="C3711" s="1" t="s">
        <v>589</v>
      </c>
      <c r="D3711" s="1" t="s">
        <v>590</v>
      </c>
      <c r="E3711" s="1" t="s">
        <v>371</v>
      </c>
      <c r="F3711" s="62" t="str">
        <f t="shared" si="710"/>
        <v>64539</v>
      </c>
      <c r="G3711" s="255">
        <v>10620068</v>
      </c>
      <c r="H3711" s="1" t="s">
        <v>385</v>
      </c>
      <c r="I3711" s="61">
        <v>18</v>
      </c>
      <c r="J3711" s="61">
        <v>7</v>
      </c>
      <c r="K3711" s="61">
        <v>9</v>
      </c>
      <c r="L3711" s="69">
        <f t="shared" si="711"/>
        <v>1.26</v>
      </c>
      <c r="M3711" s="69">
        <f t="shared" si="712"/>
        <v>1.62</v>
      </c>
      <c r="N3711" s="56">
        <f>INDEX(Rate_Chart!$A$1:$AK$127,MATCH(Data!J3711,Rate_Chart!$A$1:$A$127,0),MATCH(Data!K3711,Rate_Chart!$A$1:$AK$1,0))</f>
        <v>58.45</v>
      </c>
      <c r="O3711" s="57">
        <f t="shared" si="713"/>
        <v>1052.1000000000001</v>
      </c>
      <c r="P3711" s="58">
        <f t="shared" si="714"/>
        <v>449.61538461538464</v>
      </c>
      <c r="Q3711" s="58">
        <f t="shared" si="715"/>
        <v>299.74358974358978</v>
      </c>
      <c r="R3711" s="66">
        <f t="shared" si="716"/>
        <v>18.411750000000005</v>
      </c>
      <c r="S3711" s="64">
        <f t="shared" si="717"/>
        <v>67.5</v>
      </c>
      <c r="T3711" s="66">
        <f t="shared" si="718"/>
        <v>1138.0117500000001</v>
      </c>
      <c r="U3711" s="68">
        <f t="shared" si="719"/>
        <v>63.222875000000009</v>
      </c>
      <c r="V3711" s="68">
        <f t="shared" si="720"/>
        <v>486.32980769230772</v>
      </c>
      <c r="W3711" s="68">
        <f t="shared" si="721"/>
        <v>324.21987179487184</v>
      </c>
    </row>
    <row r="3712" spans="1:23" x14ac:dyDescent="0.25">
      <c r="A3712" s="1" t="s">
        <v>920</v>
      </c>
      <c r="B3712" s="1" t="s">
        <v>395</v>
      </c>
      <c r="C3712" s="1" t="s">
        <v>589</v>
      </c>
      <c r="D3712" s="1" t="s">
        <v>590</v>
      </c>
      <c r="E3712" s="1" t="s">
        <v>371</v>
      </c>
      <c r="F3712" s="62" t="str">
        <f t="shared" si="710"/>
        <v>64539</v>
      </c>
      <c r="G3712" s="255">
        <v>10620068</v>
      </c>
      <c r="H3712" s="1" t="s">
        <v>386</v>
      </c>
      <c r="I3712" s="61">
        <v>26</v>
      </c>
      <c r="J3712" s="61">
        <v>3.1</v>
      </c>
      <c r="K3712" s="61">
        <v>8.1</v>
      </c>
      <c r="L3712" s="69">
        <f t="shared" si="711"/>
        <v>0.80600000000000005</v>
      </c>
      <c r="M3712" s="69">
        <f t="shared" si="712"/>
        <v>2.1059999999999999</v>
      </c>
      <c r="N3712" s="56">
        <f>INDEX(Rate_Chart!$A$1:$AK$127,MATCH(Data!J3712,Rate_Chart!$A$1:$A$127,0),MATCH(Data!K3712,Rate_Chart!$A$1:$AK$1,0))</f>
        <v>35.446125899999998</v>
      </c>
      <c r="O3712" s="57">
        <f t="shared" si="713"/>
        <v>921.5992733999999</v>
      </c>
      <c r="P3712" s="58">
        <f t="shared" si="714"/>
        <v>417.01324588235298</v>
      </c>
      <c r="Q3712" s="58">
        <f t="shared" si="715"/>
        <v>278.0088305882353</v>
      </c>
      <c r="R3712" s="66">
        <f t="shared" si="716"/>
        <v>16.127987284500001</v>
      </c>
      <c r="S3712" s="64">
        <f t="shared" si="717"/>
        <v>97.5</v>
      </c>
      <c r="T3712" s="66">
        <f t="shared" si="718"/>
        <v>1035.2272606844999</v>
      </c>
      <c r="U3712" s="68">
        <f t="shared" si="719"/>
        <v>39.816433103249999</v>
      </c>
      <c r="V3712" s="68">
        <f t="shared" si="720"/>
        <v>468.42862474411766</v>
      </c>
      <c r="W3712" s="68">
        <f t="shared" si="721"/>
        <v>312.28574982941177</v>
      </c>
    </row>
    <row r="3713" spans="1:23" x14ac:dyDescent="0.25">
      <c r="A3713" s="1" t="s">
        <v>922</v>
      </c>
      <c r="B3713" s="1" t="s">
        <v>394</v>
      </c>
      <c r="C3713" s="1" t="s">
        <v>589</v>
      </c>
      <c r="D3713" s="1" t="s">
        <v>590</v>
      </c>
      <c r="E3713" s="1" t="s">
        <v>371</v>
      </c>
      <c r="F3713" s="62" t="str">
        <f t="shared" si="710"/>
        <v>64539</v>
      </c>
      <c r="G3713" s="255">
        <v>10620068</v>
      </c>
      <c r="H3713" s="1" t="s">
        <v>385</v>
      </c>
      <c r="I3713" s="61">
        <v>32</v>
      </c>
      <c r="J3713" s="61">
        <v>6.6</v>
      </c>
      <c r="K3713" s="61">
        <v>8.9</v>
      </c>
      <c r="L3713" s="69">
        <f t="shared" si="711"/>
        <v>2.1120000000000001</v>
      </c>
      <c r="M3713" s="69">
        <f t="shared" si="712"/>
        <v>2.8480000000000003</v>
      </c>
      <c r="N3713" s="56">
        <f>INDEX(Rate_Chart!$A$1:$AK$127,MATCH(Data!J3713,Rate_Chart!$A$1:$A$127,0),MATCH(Data!K3713,Rate_Chart!$A$1:$AK$1,0))</f>
        <v>54.558900000000001</v>
      </c>
      <c r="O3713" s="57">
        <f t="shared" si="713"/>
        <v>1745.8848</v>
      </c>
      <c r="P3713" s="58">
        <f t="shared" si="714"/>
        <v>435.31037234042549</v>
      </c>
      <c r="Q3713" s="58">
        <f t="shared" si="715"/>
        <v>290.20691489361701</v>
      </c>
      <c r="R3713" s="66">
        <f t="shared" si="716"/>
        <v>30.552984000000002</v>
      </c>
      <c r="S3713" s="64">
        <f t="shared" si="717"/>
        <v>120</v>
      </c>
      <c r="T3713" s="66">
        <f t="shared" si="718"/>
        <v>1896.437784</v>
      </c>
      <c r="U3713" s="68">
        <f t="shared" si="719"/>
        <v>59.263680749999999</v>
      </c>
      <c r="V3713" s="68">
        <f t="shared" si="720"/>
        <v>472.84851662234036</v>
      </c>
      <c r="W3713" s="68">
        <f t="shared" si="721"/>
        <v>315.23234441489359</v>
      </c>
    </row>
    <row r="3714" spans="1:23" x14ac:dyDescent="0.25">
      <c r="A3714" s="1" t="s">
        <v>922</v>
      </c>
      <c r="B3714" s="1" t="s">
        <v>394</v>
      </c>
      <c r="C3714" s="1" t="s">
        <v>589</v>
      </c>
      <c r="D3714" s="1" t="s">
        <v>590</v>
      </c>
      <c r="E3714" s="1" t="s">
        <v>371</v>
      </c>
      <c r="F3714" s="62" t="str">
        <f t="shared" si="710"/>
        <v>64539</v>
      </c>
      <c r="G3714" s="255">
        <v>10620068</v>
      </c>
      <c r="H3714" s="1" t="s">
        <v>386</v>
      </c>
      <c r="I3714" s="61">
        <v>40</v>
      </c>
      <c r="J3714" s="61">
        <v>3.4</v>
      </c>
      <c r="K3714" s="61">
        <v>8</v>
      </c>
      <c r="L3714" s="69">
        <f t="shared" si="711"/>
        <v>1.36</v>
      </c>
      <c r="M3714" s="69">
        <f t="shared" si="712"/>
        <v>3.2</v>
      </c>
      <c r="N3714" s="56">
        <f>INDEX(Rate_Chart!$A$1:$AK$127,MATCH(Data!J3714,Rate_Chart!$A$1:$A$127,0),MATCH(Data!K3714,Rate_Chart!$A$1:$AK$1,0))</f>
        <v>36.419112000000005</v>
      </c>
      <c r="O3714" s="57">
        <f t="shared" si="713"/>
        <v>1456.7644800000003</v>
      </c>
      <c r="P3714" s="58">
        <f t="shared" si="714"/>
        <v>417.01273282442747</v>
      </c>
      <c r="Q3714" s="58">
        <f t="shared" si="715"/>
        <v>278.00848854961833</v>
      </c>
      <c r="R3714" s="66">
        <f t="shared" si="716"/>
        <v>25.493378400000008</v>
      </c>
      <c r="S3714" s="64">
        <f t="shared" si="717"/>
        <v>150</v>
      </c>
      <c r="T3714" s="66">
        <f t="shared" si="718"/>
        <v>1632.2578584000003</v>
      </c>
      <c r="U3714" s="68">
        <f t="shared" si="719"/>
        <v>40.806446460000004</v>
      </c>
      <c r="V3714" s="68">
        <f t="shared" si="720"/>
        <v>467.24938694656487</v>
      </c>
      <c r="W3714" s="68">
        <f t="shared" si="721"/>
        <v>311.49959129770991</v>
      </c>
    </row>
    <row r="3715" spans="1:23" x14ac:dyDescent="0.25">
      <c r="A3715" s="1" t="s">
        <v>922</v>
      </c>
      <c r="B3715" s="1" t="s">
        <v>395</v>
      </c>
      <c r="C3715" s="1" t="s">
        <v>589</v>
      </c>
      <c r="D3715" s="1" t="s">
        <v>590</v>
      </c>
      <c r="E3715" s="1" t="s">
        <v>371</v>
      </c>
      <c r="F3715" s="62" t="str">
        <f t="shared" si="710"/>
        <v>64539</v>
      </c>
      <c r="G3715" s="255">
        <v>10620068</v>
      </c>
      <c r="H3715" s="1" t="s">
        <v>385</v>
      </c>
      <c r="I3715" s="61">
        <v>18</v>
      </c>
      <c r="J3715" s="61">
        <v>6.5</v>
      </c>
      <c r="K3715" s="61">
        <v>8.6</v>
      </c>
      <c r="L3715" s="69">
        <f t="shared" si="711"/>
        <v>1.17</v>
      </c>
      <c r="M3715" s="69">
        <f t="shared" si="712"/>
        <v>1.5479999999999998</v>
      </c>
      <c r="N3715" s="56">
        <f>INDEX(Rate_Chart!$A$1:$AK$127,MATCH(Data!J3715,Rate_Chart!$A$1:$A$127,0),MATCH(Data!K3715,Rate_Chart!$A$1:$AK$1,0))</f>
        <v>53.189499999999995</v>
      </c>
      <c r="O3715" s="57">
        <f t="shared" si="713"/>
        <v>957.41099999999994</v>
      </c>
      <c r="P3715" s="58">
        <f t="shared" si="714"/>
        <v>434.79155313351498</v>
      </c>
      <c r="Q3715" s="58">
        <f t="shared" si="715"/>
        <v>289.86103542234332</v>
      </c>
      <c r="R3715" s="66">
        <f t="shared" si="716"/>
        <v>16.754692500000001</v>
      </c>
      <c r="S3715" s="64">
        <f t="shared" si="717"/>
        <v>67.5</v>
      </c>
      <c r="T3715" s="66">
        <f t="shared" si="718"/>
        <v>1041.6656925</v>
      </c>
      <c r="U3715" s="68">
        <f t="shared" si="719"/>
        <v>57.870316250000002</v>
      </c>
      <c r="V3715" s="68">
        <f t="shared" si="720"/>
        <v>473.05435626703002</v>
      </c>
      <c r="W3715" s="68">
        <f t="shared" si="721"/>
        <v>315.36957084468668</v>
      </c>
    </row>
    <row r="3716" spans="1:23" x14ac:dyDescent="0.25">
      <c r="A3716" s="1" t="s">
        <v>922</v>
      </c>
      <c r="B3716" s="1" t="s">
        <v>395</v>
      </c>
      <c r="C3716" s="1" t="s">
        <v>589</v>
      </c>
      <c r="D3716" s="1" t="s">
        <v>590</v>
      </c>
      <c r="E3716" s="1" t="s">
        <v>371</v>
      </c>
      <c r="F3716" s="62" t="str">
        <f t="shared" si="710"/>
        <v>64539</v>
      </c>
      <c r="G3716" s="255">
        <v>10620068</v>
      </c>
      <c r="H3716" s="1" t="s">
        <v>386</v>
      </c>
      <c r="I3716" s="61">
        <v>29</v>
      </c>
      <c r="J3716" s="61">
        <v>3</v>
      </c>
      <c r="K3716" s="61">
        <v>8</v>
      </c>
      <c r="L3716" s="69">
        <f t="shared" si="711"/>
        <v>0.87</v>
      </c>
      <c r="M3716" s="69">
        <f t="shared" si="712"/>
        <v>2.3199999999999998</v>
      </c>
      <c r="N3716" s="56">
        <f>INDEX(Rate_Chart!$A$1:$AK$127,MATCH(Data!J3716,Rate_Chart!$A$1:$A$127,0),MATCH(Data!K3716,Rate_Chart!$A$1:$AK$1,0))</f>
        <v>34.751112000000006</v>
      </c>
      <c r="O3716" s="57">
        <f t="shared" si="713"/>
        <v>1007.7822480000002</v>
      </c>
      <c r="P3716" s="58">
        <f t="shared" si="714"/>
        <v>417.01334400000002</v>
      </c>
      <c r="Q3716" s="58">
        <f t="shared" si="715"/>
        <v>278.00889599999999</v>
      </c>
      <c r="R3716" s="66">
        <f t="shared" si="716"/>
        <v>17.636189340000005</v>
      </c>
      <c r="S3716" s="64">
        <f t="shared" si="717"/>
        <v>108.75</v>
      </c>
      <c r="T3716" s="66">
        <f t="shared" si="718"/>
        <v>1134.1684373400003</v>
      </c>
      <c r="U3716" s="68">
        <f t="shared" si="719"/>
        <v>39.109256460000012</v>
      </c>
      <c r="V3716" s="68">
        <f t="shared" si="720"/>
        <v>469.31107752000008</v>
      </c>
      <c r="W3716" s="68">
        <f t="shared" si="721"/>
        <v>312.87405168000004</v>
      </c>
    </row>
    <row r="3717" spans="1:23" x14ac:dyDescent="0.25">
      <c r="A3717" s="1" t="s">
        <v>923</v>
      </c>
      <c r="B3717" s="1" t="s">
        <v>394</v>
      </c>
      <c r="C3717" s="1" t="s">
        <v>589</v>
      </c>
      <c r="D3717" s="1" t="s">
        <v>590</v>
      </c>
      <c r="E3717" s="1" t="s">
        <v>371</v>
      </c>
      <c r="F3717" s="62" t="str">
        <f t="shared" ref="F3717:F3780" si="722">MID(E3717,2,5)</f>
        <v>64539</v>
      </c>
      <c r="G3717" s="255">
        <v>10620068</v>
      </c>
      <c r="H3717" s="1" t="s">
        <v>385</v>
      </c>
      <c r="I3717" s="61">
        <v>20</v>
      </c>
      <c r="J3717" s="61">
        <v>6.7</v>
      </c>
      <c r="K3717" s="61">
        <v>8.6</v>
      </c>
      <c r="L3717" s="69">
        <f t="shared" si="711"/>
        <v>1.34</v>
      </c>
      <c r="M3717" s="69">
        <f t="shared" si="712"/>
        <v>1.72</v>
      </c>
      <c r="N3717" s="56">
        <f>INDEX(Rate_Chart!$A$1:$AK$127,MATCH(Data!J3717,Rate_Chart!$A$1:$A$127,0),MATCH(Data!K3717,Rate_Chart!$A$1:$AK$1,0))</f>
        <v>54.826099999999997</v>
      </c>
      <c r="O3717" s="57">
        <f t="shared" si="713"/>
        <v>1096.5219999999999</v>
      </c>
      <c r="P3717" s="58">
        <f t="shared" si="714"/>
        <v>440.96058981233244</v>
      </c>
      <c r="Q3717" s="58">
        <f t="shared" si="715"/>
        <v>293.97372654155498</v>
      </c>
      <c r="R3717" s="66">
        <f t="shared" si="716"/>
        <v>19.189135</v>
      </c>
      <c r="S3717" s="64">
        <f t="shared" si="717"/>
        <v>75</v>
      </c>
      <c r="T3717" s="66">
        <f t="shared" si="718"/>
        <v>1190.711135</v>
      </c>
      <c r="U3717" s="68">
        <f t="shared" si="719"/>
        <v>59.535556749999998</v>
      </c>
      <c r="V3717" s="68">
        <f t="shared" si="720"/>
        <v>478.83825804289546</v>
      </c>
      <c r="W3717" s="68">
        <f t="shared" si="721"/>
        <v>319.22550536193029</v>
      </c>
    </row>
    <row r="3718" spans="1:23" x14ac:dyDescent="0.25">
      <c r="A3718" s="1" t="s">
        <v>923</v>
      </c>
      <c r="B3718" s="1" t="s">
        <v>394</v>
      </c>
      <c r="C3718" s="1" t="s">
        <v>589</v>
      </c>
      <c r="D3718" s="1" t="s">
        <v>590</v>
      </c>
      <c r="E3718" s="1" t="s">
        <v>371</v>
      </c>
      <c r="F3718" s="62" t="str">
        <f t="shared" si="722"/>
        <v>64539</v>
      </c>
      <c r="G3718" s="255">
        <v>10620068</v>
      </c>
      <c r="H3718" s="1" t="s">
        <v>386</v>
      </c>
      <c r="I3718" s="61">
        <v>23</v>
      </c>
      <c r="J3718" s="61">
        <v>3.6</v>
      </c>
      <c r="K3718" s="61">
        <v>8</v>
      </c>
      <c r="L3718" s="69">
        <f t="shared" si="711"/>
        <v>0.82799999999999996</v>
      </c>
      <c r="M3718" s="69">
        <f t="shared" si="712"/>
        <v>1.84</v>
      </c>
      <c r="N3718" s="56">
        <f>INDEX(Rate_Chart!$A$1:$AK$127,MATCH(Data!J3718,Rate_Chart!$A$1:$A$127,0),MATCH(Data!K3718,Rate_Chart!$A$1:$AK$1,0))</f>
        <v>37.253112000000009</v>
      </c>
      <c r="O3718" s="57">
        <f t="shared" si="713"/>
        <v>856.82157600000016</v>
      </c>
      <c r="P3718" s="58">
        <f t="shared" si="714"/>
        <v>417.01244776119404</v>
      </c>
      <c r="Q3718" s="58">
        <f t="shared" si="715"/>
        <v>278.00829850746271</v>
      </c>
      <c r="R3718" s="66">
        <f t="shared" si="716"/>
        <v>14.994377580000004</v>
      </c>
      <c r="S3718" s="64">
        <f t="shared" si="717"/>
        <v>86.25</v>
      </c>
      <c r="T3718" s="66">
        <f t="shared" si="718"/>
        <v>958.06595358000015</v>
      </c>
      <c r="U3718" s="68">
        <f t="shared" si="719"/>
        <v>41.655041460000007</v>
      </c>
      <c r="V3718" s="68">
        <f t="shared" si="720"/>
        <v>466.28777753731345</v>
      </c>
      <c r="W3718" s="68">
        <f t="shared" si="721"/>
        <v>310.85851835820898</v>
      </c>
    </row>
    <row r="3719" spans="1:23" x14ac:dyDescent="0.25">
      <c r="A3719" s="1" t="s">
        <v>923</v>
      </c>
      <c r="B3719" s="1" t="s">
        <v>395</v>
      </c>
      <c r="C3719" s="1" t="s">
        <v>589</v>
      </c>
      <c r="D3719" s="1" t="s">
        <v>590</v>
      </c>
      <c r="E3719" s="1" t="s">
        <v>371</v>
      </c>
      <c r="F3719" s="62" t="str">
        <f t="shared" si="722"/>
        <v>64539</v>
      </c>
      <c r="G3719" s="255">
        <v>10620068</v>
      </c>
      <c r="H3719" s="1" t="s">
        <v>385</v>
      </c>
      <c r="I3719" s="61">
        <v>23</v>
      </c>
      <c r="J3719" s="61">
        <v>6.2</v>
      </c>
      <c r="K3719" s="61">
        <v>9</v>
      </c>
      <c r="L3719" s="69">
        <f t="shared" si="711"/>
        <v>1.4259999999999999</v>
      </c>
      <c r="M3719" s="69">
        <f t="shared" si="712"/>
        <v>2.0699999999999998</v>
      </c>
      <c r="N3719" s="56">
        <f>INDEX(Rate_Chart!$A$1:$AK$127,MATCH(Data!J3719,Rate_Chart!$A$1:$A$127,0),MATCH(Data!K3719,Rate_Chart!$A$1:$AK$1,0))</f>
        <v>51.77</v>
      </c>
      <c r="O3719" s="57">
        <f t="shared" si="713"/>
        <v>1190.71</v>
      </c>
      <c r="P3719" s="58">
        <f t="shared" si="714"/>
        <v>424.34426229508199</v>
      </c>
      <c r="Q3719" s="58">
        <f t="shared" si="715"/>
        <v>282.89617486338801</v>
      </c>
      <c r="R3719" s="66">
        <f t="shared" si="716"/>
        <v>20.837425000000003</v>
      </c>
      <c r="S3719" s="64">
        <f t="shared" si="717"/>
        <v>86.25</v>
      </c>
      <c r="T3719" s="66">
        <f t="shared" si="718"/>
        <v>1297.797425</v>
      </c>
      <c r="U3719" s="68">
        <f t="shared" si="719"/>
        <v>56.425975000000001</v>
      </c>
      <c r="V3719" s="68">
        <f t="shared" si="720"/>
        <v>462.50799180327868</v>
      </c>
      <c r="W3719" s="68">
        <f t="shared" si="721"/>
        <v>308.33866120218579</v>
      </c>
    </row>
    <row r="3720" spans="1:23" x14ac:dyDescent="0.25">
      <c r="A3720" s="1" t="s">
        <v>923</v>
      </c>
      <c r="B3720" s="1" t="s">
        <v>395</v>
      </c>
      <c r="C3720" s="1" t="s">
        <v>589</v>
      </c>
      <c r="D3720" s="1" t="s">
        <v>590</v>
      </c>
      <c r="E3720" s="1" t="s">
        <v>371</v>
      </c>
      <c r="F3720" s="62" t="str">
        <f t="shared" si="722"/>
        <v>64539</v>
      </c>
      <c r="G3720" s="255">
        <v>10620068</v>
      </c>
      <c r="H3720" s="1" t="s">
        <v>386</v>
      </c>
      <c r="I3720" s="61">
        <v>28</v>
      </c>
      <c r="J3720" s="61">
        <v>3.1</v>
      </c>
      <c r="K3720" s="61">
        <v>8</v>
      </c>
      <c r="L3720" s="69">
        <f t="shared" si="711"/>
        <v>0.86799999999999999</v>
      </c>
      <c r="M3720" s="69">
        <f t="shared" si="712"/>
        <v>2.2400000000000002</v>
      </c>
      <c r="N3720" s="56">
        <f>INDEX(Rate_Chart!$A$1:$AK$127,MATCH(Data!J3720,Rate_Chart!$A$1:$A$127,0),MATCH(Data!K3720,Rate_Chart!$A$1:$AK$1,0))</f>
        <v>35.168112000000008</v>
      </c>
      <c r="O3720" s="57">
        <f t="shared" si="713"/>
        <v>984.70713600000022</v>
      </c>
      <c r="P3720" s="58">
        <f t="shared" si="714"/>
        <v>417.01318577075102</v>
      </c>
      <c r="Q3720" s="58">
        <f t="shared" si="715"/>
        <v>278.00879051383401</v>
      </c>
      <c r="R3720" s="66">
        <f t="shared" si="716"/>
        <v>17.232374880000005</v>
      </c>
      <c r="S3720" s="64">
        <f t="shared" si="717"/>
        <v>105</v>
      </c>
      <c r="T3720" s="66">
        <f t="shared" si="718"/>
        <v>1106.9395108800002</v>
      </c>
      <c r="U3720" s="68">
        <f t="shared" si="719"/>
        <v>39.533553960000006</v>
      </c>
      <c r="V3720" s="68">
        <f t="shared" si="720"/>
        <v>468.77731968379447</v>
      </c>
      <c r="W3720" s="68">
        <f t="shared" si="721"/>
        <v>312.51821312252963</v>
      </c>
    </row>
    <row r="3721" spans="1:23" x14ac:dyDescent="0.25">
      <c r="A3721" s="1" t="s">
        <v>924</v>
      </c>
      <c r="B3721" s="1" t="s">
        <v>394</v>
      </c>
      <c r="C3721" s="1" t="s">
        <v>589</v>
      </c>
      <c r="D3721" s="1" t="s">
        <v>590</v>
      </c>
      <c r="E3721" s="1" t="s">
        <v>371</v>
      </c>
      <c r="F3721" s="62" t="str">
        <f t="shared" si="722"/>
        <v>64539</v>
      </c>
      <c r="G3721" s="255">
        <v>10620068</v>
      </c>
      <c r="H3721" s="1" t="s">
        <v>385</v>
      </c>
      <c r="I3721" s="61">
        <v>31</v>
      </c>
      <c r="J3721" s="61">
        <v>6</v>
      </c>
      <c r="K3721" s="61">
        <v>8.4</v>
      </c>
      <c r="L3721" s="69">
        <f t="shared" si="711"/>
        <v>1.86</v>
      </c>
      <c r="M3721" s="69">
        <f t="shared" si="712"/>
        <v>2.6040000000000005</v>
      </c>
      <c r="N3721" s="56">
        <f>INDEX(Rate_Chart!$A$1:$AK$127,MATCH(Data!J3721,Rate_Chart!$A$1:$A$127,0),MATCH(Data!K3721,Rate_Chart!$A$1:$AK$1,0))</f>
        <v>48.597000000000001</v>
      </c>
      <c r="O3721" s="57">
        <f t="shared" si="713"/>
        <v>1506.5070000000001</v>
      </c>
      <c r="P3721" s="58">
        <f t="shared" si="714"/>
        <v>418.93965517241384</v>
      </c>
      <c r="Q3721" s="58">
        <f t="shared" si="715"/>
        <v>279.29310344827587</v>
      </c>
      <c r="R3721" s="66">
        <f t="shared" si="716"/>
        <v>26.363872500000003</v>
      </c>
      <c r="S3721" s="64">
        <f t="shared" si="717"/>
        <v>116.25</v>
      </c>
      <c r="T3721" s="66">
        <f t="shared" si="718"/>
        <v>1649.1208725000001</v>
      </c>
      <c r="U3721" s="68">
        <f t="shared" si="719"/>
        <v>53.197447500000003</v>
      </c>
      <c r="V3721" s="68">
        <f t="shared" si="720"/>
        <v>458.59868534482763</v>
      </c>
      <c r="W3721" s="68">
        <f t="shared" si="721"/>
        <v>305.73245689655175</v>
      </c>
    </row>
    <row r="3722" spans="1:23" x14ac:dyDescent="0.25">
      <c r="A3722" s="1" t="s">
        <v>924</v>
      </c>
      <c r="B3722" s="1" t="s">
        <v>395</v>
      </c>
      <c r="C3722" s="1" t="s">
        <v>589</v>
      </c>
      <c r="D3722" s="1" t="s">
        <v>590</v>
      </c>
      <c r="E3722" s="1" t="s">
        <v>371</v>
      </c>
      <c r="F3722" s="62" t="str">
        <f t="shared" si="722"/>
        <v>64539</v>
      </c>
      <c r="G3722" s="255">
        <v>10620068</v>
      </c>
      <c r="H3722" s="1" t="s">
        <v>385</v>
      </c>
      <c r="I3722" s="61">
        <v>19</v>
      </c>
      <c r="J3722" s="61">
        <v>7</v>
      </c>
      <c r="K3722" s="61">
        <v>8.8000000000000007</v>
      </c>
      <c r="L3722" s="69">
        <f t="shared" si="711"/>
        <v>1.33</v>
      </c>
      <c r="M3722" s="69">
        <f t="shared" si="712"/>
        <v>1.6720000000000002</v>
      </c>
      <c r="N3722" s="56">
        <f>INDEX(Rate_Chart!$A$1:$AK$127,MATCH(Data!J3722,Rate_Chart!$A$1:$A$127,0),MATCH(Data!K3722,Rate_Chart!$A$1:$AK$1,0))</f>
        <v>57.865500000000004</v>
      </c>
      <c r="O3722" s="57">
        <f t="shared" si="713"/>
        <v>1099.4445000000001</v>
      </c>
      <c r="P3722" s="58">
        <f t="shared" si="714"/>
        <v>449.73186528497411</v>
      </c>
      <c r="Q3722" s="58">
        <f t="shared" si="715"/>
        <v>299.82124352331607</v>
      </c>
      <c r="R3722" s="66">
        <f t="shared" si="716"/>
        <v>19.240278750000002</v>
      </c>
      <c r="S3722" s="64">
        <f t="shared" si="717"/>
        <v>71.25</v>
      </c>
      <c r="T3722" s="66">
        <f t="shared" si="718"/>
        <v>1189.9347787500001</v>
      </c>
      <c r="U3722" s="68">
        <f t="shared" si="719"/>
        <v>62.628146250000007</v>
      </c>
      <c r="V3722" s="68">
        <f t="shared" si="720"/>
        <v>486.74725064766841</v>
      </c>
      <c r="W3722" s="68">
        <f t="shared" si="721"/>
        <v>324.49816709844561</v>
      </c>
    </row>
    <row r="3723" spans="1:23" x14ac:dyDescent="0.25">
      <c r="A3723" s="1" t="s">
        <v>924</v>
      </c>
      <c r="B3723" s="1" t="s">
        <v>395</v>
      </c>
      <c r="C3723" s="1" t="s">
        <v>589</v>
      </c>
      <c r="D3723" s="1" t="s">
        <v>590</v>
      </c>
      <c r="E3723" s="1" t="s">
        <v>371</v>
      </c>
      <c r="F3723" s="62" t="str">
        <f t="shared" si="722"/>
        <v>64539</v>
      </c>
      <c r="G3723" s="255">
        <v>10620068</v>
      </c>
      <c r="H3723" s="1" t="s">
        <v>386</v>
      </c>
      <c r="I3723" s="61">
        <v>22</v>
      </c>
      <c r="J3723" s="61">
        <v>3.3</v>
      </c>
      <c r="K3723" s="61">
        <v>8</v>
      </c>
      <c r="L3723" s="69">
        <f t="shared" si="711"/>
        <v>0.72599999999999998</v>
      </c>
      <c r="M3723" s="69">
        <f t="shared" si="712"/>
        <v>1.76</v>
      </c>
      <c r="N3723" s="56">
        <f>INDEX(Rate_Chart!$A$1:$AK$127,MATCH(Data!J3723,Rate_Chart!$A$1:$A$127,0),MATCH(Data!K3723,Rate_Chart!$A$1:$AK$1,0))</f>
        <v>36.002112000000004</v>
      </c>
      <c r="O3723" s="57">
        <f t="shared" si="713"/>
        <v>792.04646400000013</v>
      </c>
      <c r="P3723" s="58">
        <f t="shared" si="714"/>
        <v>417.01288030888031</v>
      </c>
      <c r="Q3723" s="58">
        <f t="shared" si="715"/>
        <v>278.00858687258687</v>
      </c>
      <c r="R3723" s="66">
        <f t="shared" si="716"/>
        <v>13.860813120000003</v>
      </c>
      <c r="S3723" s="64">
        <f t="shared" si="717"/>
        <v>82.5</v>
      </c>
      <c r="T3723" s="66">
        <f t="shared" si="718"/>
        <v>888.40727712000012</v>
      </c>
      <c r="U3723" s="68">
        <f t="shared" si="719"/>
        <v>40.382148960000002</v>
      </c>
      <c r="V3723" s="68">
        <f t="shared" si="720"/>
        <v>467.74689915057911</v>
      </c>
      <c r="W3723" s="68">
        <f t="shared" si="721"/>
        <v>311.83126610038607</v>
      </c>
    </row>
    <row r="3724" spans="1:23" x14ac:dyDescent="0.25">
      <c r="A3724" s="1" t="s">
        <v>921</v>
      </c>
      <c r="B3724" s="1" t="s">
        <v>394</v>
      </c>
      <c r="C3724" s="1" t="s">
        <v>589</v>
      </c>
      <c r="D3724" s="1" t="s">
        <v>593</v>
      </c>
      <c r="E3724" s="1" t="s">
        <v>372</v>
      </c>
      <c r="F3724" s="62" t="str">
        <f t="shared" si="722"/>
        <v>64541</v>
      </c>
      <c r="G3724" s="255">
        <v>10620058</v>
      </c>
      <c r="H3724" s="1" t="s">
        <v>386</v>
      </c>
      <c r="I3724" s="61">
        <v>18</v>
      </c>
      <c r="J3724" s="61">
        <v>3.1</v>
      </c>
      <c r="K3724" s="61">
        <v>8.1</v>
      </c>
      <c r="L3724" s="69">
        <f t="shared" si="711"/>
        <v>0.55800000000000005</v>
      </c>
      <c r="M3724" s="69">
        <f t="shared" si="712"/>
        <v>1.4579999999999997</v>
      </c>
      <c r="N3724" s="56">
        <f>INDEX(Rate_Chart!$A$1:$AK$127,MATCH(Data!J3724,Rate_Chart!$A$1:$A$127,0),MATCH(Data!K3724,Rate_Chart!$A$1:$AK$1,0))</f>
        <v>35.446125899999998</v>
      </c>
      <c r="O3724" s="57">
        <f t="shared" si="713"/>
        <v>638.03026619999991</v>
      </c>
      <c r="P3724" s="58">
        <f t="shared" si="714"/>
        <v>417.01324588235298</v>
      </c>
      <c r="Q3724" s="58">
        <f t="shared" si="715"/>
        <v>278.0088305882353</v>
      </c>
      <c r="R3724" s="66">
        <f t="shared" si="716"/>
        <v>11.165529658499999</v>
      </c>
      <c r="S3724" s="64">
        <f t="shared" si="717"/>
        <v>67.5</v>
      </c>
      <c r="T3724" s="66">
        <f t="shared" si="718"/>
        <v>716.69579585849988</v>
      </c>
      <c r="U3724" s="68">
        <f t="shared" si="719"/>
        <v>39.816433103249992</v>
      </c>
      <c r="V3724" s="68">
        <f t="shared" si="720"/>
        <v>468.4286247441176</v>
      </c>
      <c r="W3724" s="68">
        <f t="shared" si="721"/>
        <v>312.28574982941171</v>
      </c>
    </row>
    <row r="3725" spans="1:23" x14ac:dyDescent="0.25">
      <c r="A3725" s="1" t="s">
        <v>921</v>
      </c>
      <c r="B3725" s="1" t="s">
        <v>395</v>
      </c>
      <c r="C3725" s="1" t="s">
        <v>589</v>
      </c>
      <c r="D3725" s="1" t="s">
        <v>593</v>
      </c>
      <c r="E3725" s="1" t="s">
        <v>372</v>
      </c>
      <c r="F3725" s="62" t="str">
        <f t="shared" si="722"/>
        <v>64541</v>
      </c>
      <c r="G3725" s="255">
        <v>10620058</v>
      </c>
      <c r="H3725" s="1" t="s">
        <v>385</v>
      </c>
      <c r="I3725" s="61">
        <v>5</v>
      </c>
      <c r="J3725" s="61">
        <v>8.1999999999999993</v>
      </c>
      <c r="K3725" s="61">
        <v>9</v>
      </c>
      <c r="L3725" s="69">
        <f t="shared" si="711"/>
        <v>0.41</v>
      </c>
      <c r="M3725" s="69">
        <f t="shared" si="712"/>
        <v>0.45</v>
      </c>
      <c r="N3725" s="56">
        <f>INDEX(Rate_Chart!$A$1:$AK$127,MATCH(Data!J3725,Rate_Chart!$A$1:$A$127,0),MATCH(Data!K3725,Rate_Chart!$A$1:$AK$1,0))</f>
        <v>68.469999999999985</v>
      </c>
      <c r="O3725" s="57">
        <f t="shared" si="713"/>
        <v>342.34999999999991</v>
      </c>
      <c r="P3725" s="58">
        <f t="shared" si="714"/>
        <v>482.18309859154925</v>
      </c>
      <c r="Q3725" s="58">
        <f t="shared" si="715"/>
        <v>321.45539906103284</v>
      </c>
      <c r="R3725" s="66">
        <f t="shared" si="716"/>
        <v>5.9911249999999994</v>
      </c>
      <c r="S3725" s="64">
        <f t="shared" si="717"/>
        <v>18.75</v>
      </c>
      <c r="T3725" s="66">
        <f t="shared" si="718"/>
        <v>367.09112499999992</v>
      </c>
      <c r="U3725" s="68">
        <f t="shared" si="719"/>
        <v>73.418224999999978</v>
      </c>
      <c r="V3725" s="68">
        <f t="shared" si="720"/>
        <v>517.02975352112662</v>
      </c>
      <c r="W3725" s="68">
        <f t="shared" si="721"/>
        <v>344.68650234741773</v>
      </c>
    </row>
    <row r="3726" spans="1:23" x14ac:dyDescent="0.25">
      <c r="A3726" s="1" t="s">
        <v>921</v>
      </c>
      <c r="B3726" s="1" t="s">
        <v>395</v>
      </c>
      <c r="C3726" s="1" t="s">
        <v>589</v>
      </c>
      <c r="D3726" s="1" t="s">
        <v>593</v>
      </c>
      <c r="E3726" s="1" t="s">
        <v>372</v>
      </c>
      <c r="F3726" s="62" t="str">
        <f t="shared" si="722"/>
        <v>64541</v>
      </c>
      <c r="G3726" s="255">
        <v>10620058</v>
      </c>
      <c r="H3726" s="1" t="s">
        <v>386</v>
      </c>
      <c r="I3726" s="61">
        <v>7</v>
      </c>
      <c r="J3726" s="61">
        <v>3.6</v>
      </c>
      <c r="K3726" s="61">
        <v>8.1999999999999993</v>
      </c>
      <c r="L3726" s="69">
        <f t="shared" si="711"/>
        <v>0.252</v>
      </c>
      <c r="M3726" s="69">
        <f t="shared" si="712"/>
        <v>0.57399999999999995</v>
      </c>
      <c r="N3726" s="56">
        <f>INDEX(Rate_Chart!$A$1:$AK$127,MATCH(Data!J3726,Rate_Chart!$A$1:$A$127,0),MATCH(Data!K3726,Rate_Chart!$A$1:$AK$1,0))</f>
        <v>37.809139800000004</v>
      </c>
      <c r="O3726" s="57">
        <f t="shared" si="713"/>
        <v>264.66397860000001</v>
      </c>
      <c r="P3726" s="58">
        <f t="shared" si="714"/>
        <v>417.01257132352941</v>
      </c>
      <c r="Q3726" s="58">
        <f t="shared" si="715"/>
        <v>278.00838088235292</v>
      </c>
      <c r="R3726" s="66">
        <f t="shared" si="716"/>
        <v>4.6316196255000008</v>
      </c>
      <c r="S3726" s="64">
        <f t="shared" si="717"/>
        <v>26.25</v>
      </c>
      <c r="T3726" s="66">
        <f t="shared" si="718"/>
        <v>295.54559822549999</v>
      </c>
      <c r="U3726" s="68">
        <f t="shared" si="719"/>
        <v>42.220799746499999</v>
      </c>
      <c r="V3726" s="68">
        <f t="shared" si="720"/>
        <v>465.6705854393382</v>
      </c>
      <c r="W3726" s="68">
        <f t="shared" si="721"/>
        <v>310.44705695955878</v>
      </c>
    </row>
    <row r="3727" spans="1:23" x14ac:dyDescent="0.25">
      <c r="A3727" s="1" t="s">
        <v>902</v>
      </c>
      <c r="B3727" s="1" t="s">
        <v>394</v>
      </c>
      <c r="C3727" s="1" t="s">
        <v>589</v>
      </c>
      <c r="D3727" s="1" t="s">
        <v>593</v>
      </c>
      <c r="E3727" s="1" t="s">
        <v>372</v>
      </c>
      <c r="F3727" s="62" t="str">
        <f t="shared" si="722"/>
        <v>64541</v>
      </c>
      <c r="G3727" s="255">
        <v>10620058</v>
      </c>
      <c r="H3727" s="1" t="s">
        <v>386</v>
      </c>
      <c r="I3727" s="61">
        <v>14</v>
      </c>
      <c r="J3727" s="61">
        <v>3.3</v>
      </c>
      <c r="K3727" s="61">
        <v>8.1</v>
      </c>
      <c r="L3727" s="69">
        <f t="shared" ref="L3727:L3790" si="723">J3727*I3727/100</f>
        <v>0.46199999999999997</v>
      </c>
      <c r="M3727" s="69">
        <f t="shared" ref="M3727:M3790" si="724">K3727*I3727/100</f>
        <v>1.1339999999999999</v>
      </c>
      <c r="N3727" s="56">
        <f>INDEX(Rate_Chart!$A$1:$AK$127,MATCH(Data!J3727,Rate_Chart!$A$1:$A$127,0),MATCH(Data!K3727,Rate_Chart!$A$1:$AK$1,0))</f>
        <v>36.280125900000002</v>
      </c>
      <c r="O3727" s="57">
        <f t="shared" ref="O3727:O3790" si="725">N3727*I3727</f>
        <v>507.92176260000002</v>
      </c>
      <c r="P3727" s="58">
        <f t="shared" ref="P3727:P3790" si="726">N3727/(J3727%+K3727%*2/3)</f>
        <v>417.0129413793104</v>
      </c>
      <c r="Q3727" s="58">
        <f t="shared" ref="Q3727:Q3790" si="727">P3727*2/3</f>
        <v>278.00862758620696</v>
      </c>
      <c r="R3727" s="66">
        <f t="shared" ref="R3727:R3790" si="728">O3727*1.75%</f>
        <v>8.8886308455000016</v>
      </c>
      <c r="S3727" s="64">
        <f t="shared" ref="S3727:S3790" si="729">I3727*3.75</f>
        <v>52.5</v>
      </c>
      <c r="T3727" s="66">
        <f t="shared" ref="T3727:T3790" si="730">R3727+S3727+O3727</f>
        <v>569.31039344550004</v>
      </c>
      <c r="U3727" s="68">
        <f t="shared" ref="U3727:U3790" si="731">T3727/I3727</f>
        <v>40.665028103250002</v>
      </c>
      <c r="V3727" s="68">
        <f t="shared" ref="V3727:V3790" si="732">U3727/(J3727%+K3727%*2/3)</f>
        <v>467.4141161293104</v>
      </c>
      <c r="W3727" s="68">
        <f t="shared" ref="W3727:W3790" si="733">V3727*2/3</f>
        <v>311.6094107528736</v>
      </c>
    </row>
    <row r="3728" spans="1:23" x14ac:dyDescent="0.25">
      <c r="A3728" s="1" t="s">
        <v>902</v>
      </c>
      <c r="B3728" s="1" t="s">
        <v>395</v>
      </c>
      <c r="C3728" s="1" t="s">
        <v>589</v>
      </c>
      <c r="D3728" s="1" t="s">
        <v>593</v>
      </c>
      <c r="E3728" s="1" t="s">
        <v>372</v>
      </c>
      <c r="F3728" s="62" t="str">
        <f t="shared" si="722"/>
        <v>64541</v>
      </c>
      <c r="G3728" s="255">
        <v>10620058</v>
      </c>
      <c r="H3728" s="1" t="s">
        <v>385</v>
      </c>
      <c r="I3728" s="61">
        <v>6</v>
      </c>
      <c r="J3728" s="61">
        <v>7.9</v>
      </c>
      <c r="K3728" s="61">
        <v>8.8000000000000007</v>
      </c>
      <c r="L3728" s="69">
        <f t="shared" si="723"/>
        <v>0.47400000000000003</v>
      </c>
      <c r="M3728" s="69">
        <f t="shared" si="724"/>
        <v>0.52800000000000002</v>
      </c>
      <c r="N3728" s="56">
        <f>INDEX(Rate_Chart!$A$1:$AK$127,MATCH(Data!J3728,Rate_Chart!$A$1:$A$127,0),MATCH(Data!K3728,Rate_Chart!$A$1:$AK$1,0))</f>
        <v>65.305350000000004</v>
      </c>
      <c r="O3728" s="57">
        <f t="shared" si="725"/>
        <v>391.83210000000003</v>
      </c>
      <c r="P3728" s="58">
        <f t="shared" si="726"/>
        <v>474.37300242130755</v>
      </c>
      <c r="Q3728" s="58">
        <f t="shared" si="727"/>
        <v>316.2486682808717</v>
      </c>
      <c r="R3728" s="66">
        <f t="shared" si="728"/>
        <v>6.8570617500000015</v>
      </c>
      <c r="S3728" s="64">
        <f t="shared" si="729"/>
        <v>22.5</v>
      </c>
      <c r="T3728" s="66">
        <f t="shared" si="730"/>
        <v>421.18916175000004</v>
      </c>
      <c r="U3728" s="68">
        <f t="shared" si="731"/>
        <v>70.198193625000002</v>
      </c>
      <c r="V3728" s="68">
        <f t="shared" si="732"/>
        <v>509.9142394067797</v>
      </c>
      <c r="W3728" s="68">
        <f t="shared" si="733"/>
        <v>339.94282627118645</v>
      </c>
    </row>
    <row r="3729" spans="1:23" x14ac:dyDescent="0.25">
      <c r="A3729" s="1" t="s">
        <v>902</v>
      </c>
      <c r="B3729" s="1" t="s">
        <v>395</v>
      </c>
      <c r="C3729" s="1" t="s">
        <v>589</v>
      </c>
      <c r="D3729" s="1" t="s">
        <v>593</v>
      </c>
      <c r="E3729" s="1" t="s">
        <v>372</v>
      </c>
      <c r="F3729" s="62" t="str">
        <f t="shared" si="722"/>
        <v>64541</v>
      </c>
      <c r="G3729" s="255">
        <v>10620058</v>
      </c>
      <c r="H3729" s="1" t="s">
        <v>386</v>
      </c>
      <c r="I3729" s="61">
        <v>8</v>
      </c>
      <c r="J3729" s="61">
        <v>3.2</v>
      </c>
      <c r="K3729" s="61">
        <v>8</v>
      </c>
      <c r="L3729" s="69">
        <f t="shared" si="723"/>
        <v>0.25600000000000001</v>
      </c>
      <c r="M3729" s="69">
        <f t="shared" si="724"/>
        <v>0.64</v>
      </c>
      <c r="N3729" s="56">
        <f>INDEX(Rate_Chart!$A$1:$AK$127,MATCH(Data!J3729,Rate_Chart!$A$1:$A$127,0),MATCH(Data!K3729,Rate_Chart!$A$1:$AK$1,0))</f>
        <v>35.585112000000002</v>
      </c>
      <c r="O3729" s="57">
        <f t="shared" si="725"/>
        <v>284.68089600000002</v>
      </c>
      <c r="P3729" s="58">
        <f t="shared" si="726"/>
        <v>417.01303124999998</v>
      </c>
      <c r="Q3729" s="58">
        <f t="shared" si="727"/>
        <v>278.00868750000001</v>
      </c>
      <c r="R3729" s="66">
        <f t="shared" si="728"/>
        <v>4.9819156800000011</v>
      </c>
      <c r="S3729" s="64">
        <f t="shared" si="729"/>
        <v>30</v>
      </c>
      <c r="T3729" s="66">
        <f t="shared" si="730"/>
        <v>319.66281168</v>
      </c>
      <c r="U3729" s="68">
        <f t="shared" si="731"/>
        <v>39.957851460000001</v>
      </c>
      <c r="V3729" s="68">
        <f t="shared" si="732"/>
        <v>468.25607179687495</v>
      </c>
      <c r="W3729" s="68">
        <f t="shared" si="733"/>
        <v>312.17071453124998</v>
      </c>
    </row>
    <row r="3730" spans="1:23" x14ac:dyDescent="0.25">
      <c r="A3730" s="1" t="s">
        <v>903</v>
      </c>
      <c r="B3730" s="1" t="s">
        <v>394</v>
      </c>
      <c r="C3730" s="1" t="s">
        <v>589</v>
      </c>
      <c r="D3730" s="1" t="s">
        <v>593</v>
      </c>
      <c r="E3730" s="1" t="s">
        <v>372</v>
      </c>
      <c r="F3730" s="62" t="str">
        <f t="shared" si="722"/>
        <v>64541</v>
      </c>
      <c r="G3730" s="255">
        <v>10620058</v>
      </c>
      <c r="H3730" s="1" t="s">
        <v>386</v>
      </c>
      <c r="I3730" s="61">
        <v>16</v>
      </c>
      <c r="J3730" s="61">
        <v>3.4</v>
      </c>
      <c r="K3730" s="61">
        <v>8.1</v>
      </c>
      <c r="L3730" s="69">
        <f t="shared" si="723"/>
        <v>0.54400000000000004</v>
      </c>
      <c r="M3730" s="69">
        <f t="shared" si="724"/>
        <v>1.296</v>
      </c>
      <c r="N3730" s="56">
        <f>INDEX(Rate_Chart!$A$1:$AK$127,MATCH(Data!J3730,Rate_Chart!$A$1:$A$127,0),MATCH(Data!K3730,Rate_Chart!$A$1:$AK$1,0))</f>
        <v>36.697125900000003</v>
      </c>
      <c r="O3730" s="57">
        <f t="shared" si="725"/>
        <v>587.15401440000005</v>
      </c>
      <c r="P3730" s="58">
        <f t="shared" si="726"/>
        <v>417.01279431818188</v>
      </c>
      <c r="Q3730" s="58">
        <f t="shared" si="727"/>
        <v>278.00852954545456</v>
      </c>
      <c r="R3730" s="66">
        <f t="shared" si="728"/>
        <v>10.275195252000001</v>
      </c>
      <c r="S3730" s="64">
        <f t="shared" si="729"/>
        <v>60</v>
      </c>
      <c r="T3730" s="66">
        <f t="shared" si="730"/>
        <v>657.42920965200005</v>
      </c>
      <c r="U3730" s="68">
        <f t="shared" si="731"/>
        <v>41.089325603250003</v>
      </c>
      <c r="V3730" s="68">
        <f t="shared" si="732"/>
        <v>466.92415458238645</v>
      </c>
      <c r="W3730" s="68">
        <f t="shared" si="733"/>
        <v>311.28276972159097</v>
      </c>
    </row>
    <row r="3731" spans="1:23" x14ac:dyDescent="0.25">
      <c r="A3731" s="1" t="s">
        <v>903</v>
      </c>
      <c r="B3731" s="1" t="s">
        <v>395</v>
      </c>
      <c r="C3731" s="1" t="s">
        <v>589</v>
      </c>
      <c r="D3731" s="1" t="s">
        <v>593</v>
      </c>
      <c r="E3731" s="1" t="s">
        <v>372</v>
      </c>
      <c r="F3731" s="62" t="str">
        <f t="shared" si="722"/>
        <v>64541</v>
      </c>
      <c r="G3731" s="255">
        <v>10620058</v>
      </c>
      <c r="H3731" s="1" t="s">
        <v>385</v>
      </c>
      <c r="I3731" s="61">
        <v>5</v>
      </c>
      <c r="J3731" s="61">
        <v>7.7</v>
      </c>
      <c r="K3731" s="61">
        <v>9</v>
      </c>
      <c r="L3731" s="69">
        <f t="shared" si="723"/>
        <v>0.38500000000000001</v>
      </c>
      <c r="M3731" s="69">
        <f t="shared" si="724"/>
        <v>0.45</v>
      </c>
      <c r="N3731" s="56">
        <f>INDEX(Rate_Chart!$A$1:$AK$127,MATCH(Data!J3731,Rate_Chart!$A$1:$A$127,0),MATCH(Data!K3731,Rate_Chart!$A$1:$AK$1,0))</f>
        <v>64.295000000000002</v>
      </c>
      <c r="O3731" s="57">
        <f t="shared" si="725"/>
        <v>321.47500000000002</v>
      </c>
      <c r="P3731" s="58">
        <f t="shared" si="726"/>
        <v>469.30656934306569</v>
      </c>
      <c r="Q3731" s="58">
        <f t="shared" si="727"/>
        <v>312.87104622871044</v>
      </c>
      <c r="R3731" s="66">
        <f t="shared" si="728"/>
        <v>5.6258125000000012</v>
      </c>
      <c r="S3731" s="64">
        <f t="shared" si="729"/>
        <v>18.75</v>
      </c>
      <c r="T3731" s="66">
        <f t="shared" si="730"/>
        <v>345.85081250000002</v>
      </c>
      <c r="U3731" s="68">
        <f t="shared" si="731"/>
        <v>69.170162500000004</v>
      </c>
      <c r="V3731" s="68">
        <f t="shared" si="732"/>
        <v>504.89169708029198</v>
      </c>
      <c r="W3731" s="68">
        <f t="shared" si="733"/>
        <v>336.59446472019465</v>
      </c>
    </row>
    <row r="3732" spans="1:23" x14ac:dyDescent="0.25">
      <c r="A3732" s="1" t="s">
        <v>903</v>
      </c>
      <c r="B3732" s="1" t="s">
        <v>395</v>
      </c>
      <c r="C3732" s="1" t="s">
        <v>589</v>
      </c>
      <c r="D3732" s="1" t="s">
        <v>593</v>
      </c>
      <c r="E3732" s="1" t="s">
        <v>372</v>
      </c>
      <c r="F3732" s="62" t="str">
        <f t="shared" si="722"/>
        <v>64541</v>
      </c>
      <c r="G3732" s="255">
        <v>10620058</v>
      </c>
      <c r="H3732" s="1" t="s">
        <v>386</v>
      </c>
      <c r="I3732" s="61">
        <v>11</v>
      </c>
      <c r="J3732" s="61">
        <v>3.3</v>
      </c>
      <c r="K3732" s="61">
        <v>8.1</v>
      </c>
      <c r="L3732" s="69">
        <f t="shared" si="723"/>
        <v>0.36299999999999999</v>
      </c>
      <c r="M3732" s="69">
        <f t="shared" si="724"/>
        <v>0.8909999999999999</v>
      </c>
      <c r="N3732" s="56">
        <f>INDEX(Rate_Chart!$A$1:$AK$127,MATCH(Data!J3732,Rate_Chart!$A$1:$A$127,0),MATCH(Data!K3732,Rate_Chart!$A$1:$AK$1,0))</f>
        <v>36.280125900000002</v>
      </c>
      <c r="O3732" s="57">
        <f t="shared" si="725"/>
        <v>399.08138489999999</v>
      </c>
      <c r="P3732" s="58">
        <f t="shared" si="726"/>
        <v>417.0129413793104</v>
      </c>
      <c r="Q3732" s="58">
        <f t="shared" si="727"/>
        <v>278.00862758620696</v>
      </c>
      <c r="R3732" s="66">
        <f t="shared" si="728"/>
        <v>6.9839242357500009</v>
      </c>
      <c r="S3732" s="64">
        <f t="shared" si="729"/>
        <v>41.25</v>
      </c>
      <c r="T3732" s="66">
        <f t="shared" si="730"/>
        <v>447.31530913575</v>
      </c>
      <c r="U3732" s="68">
        <f t="shared" si="731"/>
        <v>40.665028103250002</v>
      </c>
      <c r="V3732" s="68">
        <f t="shared" si="732"/>
        <v>467.4141161293104</v>
      </c>
      <c r="W3732" s="68">
        <f t="shared" si="733"/>
        <v>311.6094107528736</v>
      </c>
    </row>
    <row r="3733" spans="1:23" x14ac:dyDescent="0.25">
      <c r="A3733" s="1" t="s">
        <v>904</v>
      </c>
      <c r="B3733" s="1" t="s">
        <v>394</v>
      </c>
      <c r="C3733" s="1" t="s">
        <v>589</v>
      </c>
      <c r="D3733" s="1" t="s">
        <v>593</v>
      </c>
      <c r="E3733" s="1" t="s">
        <v>372</v>
      </c>
      <c r="F3733" s="62" t="str">
        <f t="shared" si="722"/>
        <v>64541</v>
      </c>
      <c r="G3733" s="255">
        <v>10620058</v>
      </c>
      <c r="H3733" s="1" t="s">
        <v>386</v>
      </c>
      <c r="I3733" s="61">
        <v>17</v>
      </c>
      <c r="J3733" s="61">
        <v>3.1</v>
      </c>
      <c r="K3733" s="61">
        <v>8.1</v>
      </c>
      <c r="L3733" s="69">
        <f t="shared" si="723"/>
        <v>0.52700000000000002</v>
      </c>
      <c r="M3733" s="69">
        <f t="shared" si="724"/>
        <v>1.3769999999999998</v>
      </c>
      <c r="N3733" s="56">
        <f>INDEX(Rate_Chart!$A$1:$AK$127,MATCH(Data!J3733,Rate_Chart!$A$1:$A$127,0),MATCH(Data!K3733,Rate_Chart!$A$1:$AK$1,0))</f>
        <v>35.446125899999998</v>
      </c>
      <c r="O3733" s="57">
        <f t="shared" si="725"/>
        <v>602.58414029999994</v>
      </c>
      <c r="P3733" s="58">
        <f t="shared" si="726"/>
        <v>417.01324588235298</v>
      </c>
      <c r="Q3733" s="58">
        <f t="shared" si="727"/>
        <v>278.0088305882353</v>
      </c>
      <c r="R3733" s="66">
        <f t="shared" si="728"/>
        <v>10.54522245525</v>
      </c>
      <c r="S3733" s="64">
        <f t="shared" si="729"/>
        <v>63.75</v>
      </c>
      <c r="T3733" s="66">
        <f t="shared" si="730"/>
        <v>676.87936275524999</v>
      </c>
      <c r="U3733" s="68">
        <f t="shared" si="731"/>
        <v>39.816433103249999</v>
      </c>
      <c r="V3733" s="68">
        <f t="shared" si="732"/>
        <v>468.42862474411766</v>
      </c>
      <c r="W3733" s="68">
        <f t="shared" si="733"/>
        <v>312.28574982941177</v>
      </c>
    </row>
    <row r="3734" spans="1:23" x14ac:dyDescent="0.25">
      <c r="A3734" s="1" t="s">
        <v>904</v>
      </c>
      <c r="B3734" s="1" t="s">
        <v>395</v>
      </c>
      <c r="C3734" s="1" t="s">
        <v>589</v>
      </c>
      <c r="D3734" s="1" t="s">
        <v>593</v>
      </c>
      <c r="E3734" s="1" t="s">
        <v>372</v>
      </c>
      <c r="F3734" s="62" t="str">
        <f t="shared" si="722"/>
        <v>64541</v>
      </c>
      <c r="G3734" s="255">
        <v>10620058</v>
      </c>
      <c r="H3734" s="1" t="s">
        <v>385</v>
      </c>
      <c r="I3734" s="61">
        <v>5</v>
      </c>
      <c r="J3734" s="61">
        <v>7.8</v>
      </c>
      <c r="K3734" s="61">
        <v>8.6999999999999993</v>
      </c>
      <c r="L3734" s="69">
        <f t="shared" si="723"/>
        <v>0.39</v>
      </c>
      <c r="M3734" s="69">
        <f t="shared" si="724"/>
        <v>0.435</v>
      </c>
      <c r="N3734" s="56">
        <f>INDEX(Rate_Chart!$A$1:$AK$127,MATCH(Data!J3734,Rate_Chart!$A$1:$A$127,0),MATCH(Data!K3734,Rate_Chart!$A$1:$AK$1,0))</f>
        <v>63.827399999999997</v>
      </c>
      <c r="O3734" s="57">
        <f t="shared" si="725"/>
        <v>319.137</v>
      </c>
      <c r="P3734" s="58">
        <f t="shared" si="726"/>
        <v>469.31911764705876</v>
      </c>
      <c r="Q3734" s="58">
        <f t="shared" si="727"/>
        <v>312.87941176470582</v>
      </c>
      <c r="R3734" s="66">
        <f t="shared" si="728"/>
        <v>5.5848975000000003</v>
      </c>
      <c r="S3734" s="64">
        <f t="shared" si="729"/>
        <v>18.75</v>
      </c>
      <c r="T3734" s="66">
        <f t="shared" si="730"/>
        <v>343.47189750000001</v>
      </c>
      <c r="U3734" s="68">
        <f t="shared" si="731"/>
        <v>68.694379499999997</v>
      </c>
      <c r="V3734" s="68">
        <f t="shared" si="732"/>
        <v>505.105731617647</v>
      </c>
      <c r="W3734" s="68">
        <f t="shared" si="733"/>
        <v>336.73715441176466</v>
      </c>
    </row>
    <row r="3735" spans="1:23" x14ac:dyDescent="0.25">
      <c r="A3735" s="1" t="s">
        <v>904</v>
      </c>
      <c r="B3735" s="1" t="s">
        <v>395</v>
      </c>
      <c r="C3735" s="1" t="s">
        <v>589</v>
      </c>
      <c r="D3735" s="1" t="s">
        <v>593</v>
      </c>
      <c r="E3735" s="1" t="s">
        <v>372</v>
      </c>
      <c r="F3735" s="62" t="str">
        <f t="shared" si="722"/>
        <v>64541</v>
      </c>
      <c r="G3735" s="255">
        <v>10620058</v>
      </c>
      <c r="H3735" s="1" t="s">
        <v>386</v>
      </c>
      <c r="I3735" s="61">
        <v>9</v>
      </c>
      <c r="J3735" s="61">
        <v>3</v>
      </c>
      <c r="K3735" s="61">
        <v>8</v>
      </c>
      <c r="L3735" s="69">
        <f t="shared" si="723"/>
        <v>0.27</v>
      </c>
      <c r="M3735" s="69">
        <f t="shared" si="724"/>
        <v>0.72</v>
      </c>
      <c r="N3735" s="56">
        <f>INDEX(Rate_Chart!$A$1:$AK$127,MATCH(Data!J3735,Rate_Chart!$A$1:$A$127,0),MATCH(Data!K3735,Rate_Chart!$A$1:$AK$1,0))</f>
        <v>34.751112000000006</v>
      </c>
      <c r="O3735" s="57">
        <f t="shared" si="725"/>
        <v>312.76000800000008</v>
      </c>
      <c r="P3735" s="58">
        <f t="shared" si="726"/>
        <v>417.01334400000002</v>
      </c>
      <c r="Q3735" s="58">
        <f t="shared" si="727"/>
        <v>278.00889599999999</v>
      </c>
      <c r="R3735" s="66">
        <f t="shared" si="728"/>
        <v>5.4733001400000019</v>
      </c>
      <c r="S3735" s="64">
        <f t="shared" si="729"/>
        <v>33.75</v>
      </c>
      <c r="T3735" s="66">
        <f t="shared" si="730"/>
        <v>351.98330814000008</v>
      </c>
      <c r="U3735" s="68">
        <f t="shared" si="731"/>
        <v>39.109256460000012</v>
      </c>
      <c r="V3735" s="68">
        <f t="shared" si="732"/>
        <v>469.31107752000008</v>
      </c>
      <c r="W3735" s="68">
        <f t="shared" si="733"/>
        <v>312.87405168000004</v>
      </c>
    </row>
    <row r="3736" spans="1:23" x14ac:dyDescent="0.25">
      <c r="A3736" s="1" t="s">
        <v>905</v>
      </c>
      <c r="B3736" s="1" t="s">
        <v>394</v>
      </c>
      <c r="C3736" s="1" t="s">
        <v>589</v>
      </c>
      <c r="D3736" s="1" t="s">
        <v>593</v>
      </c>
      <c r="E3736" s="1" t="s">
        <v>372</v>
      </c>
      <c r="F3736" s="62" t="str">
        <f t="shared" si="722"/>
        <v>64541</v>
      </c>
      <c r="G3736" s="255">
        <v>10620058</v>
      </c>
      <c r="H3736" s="1" t="s">
        <v>386</v>
      </c>
      <c r="I3736" s="61">
        <v>18</v>
      </c>
      <c r="J3736" s="61">
        <v>3.1</v>
      </c>
      <c r="K3736" s="61">
        <v>8.1</v>
      </c>
      <c r="L3736" s="69">
        <f t="shared" si="723"/>
        <v>0.55800000000000005</v>
      </c>
      <c r="M3736" s="69">
        <f t="shared" si="724"/>
        <v>1.4579999999999997</v>
      </c>
      <c r="N3736" s="56">
        <f>INDEX(Rate_Chart!$A$1:$AK$127,MATCH(Data!J3736,Rate_Chart!$A$1:$A$127,0),MATCH(Data!K3736,Rate_Chart!$A$1:$AK$1,0))</f>
        <v>35.446125899999998</v>
      </c>
      <c r="O3736" s="57">
        <f t="shared" si="725"/>
        <v>638.03026619999991</v>
      </c>
      <c r="P3736" s="58">
        <f t="shared" si="726"/>
        <v>417.01324588235298</v>
      </c>
      <c r="Q3736" s="58">
        <f t="shared" si="727"/>
        <v>278.0088305882353</v>
      </c>
      <c r="R3736" s="66">
        <f t="shared" si="728"/>
        <v>11.165529658499999</v>
      </c>
      <c r="S3736" s="64">
        <f t="shared" si="729"/>
        <v>67.5</v>
      </c>
      <c r="T3736" s="66">
        <f t="shared" si="730"/>
        <v>716.69579585849988</v>
      </c>
      <c r="U3736" s="68">
        <f t="shared" si="731"/>
        <v>39.816433103249992</v>
      </c>
      <c r="V3736" s="68">
        <f t="shared" si="732"/>
        <v>468.4286247441176</v>
      </c>
      <c r="W3736" s="68">
        <f t="shared" si="733"/>
        <v>312.28574982941171</v>
      </c>
    </row>
    <row r="3737" spans="1:23" x14ac:dyDescent="0.25">
      <c r="A3737" s="1" t="s">
        <v>905</v>
      </c>
      <c r="B3737" s="1" t="s">
        <v>395</v>
      </c>
      <c r="C3737" s="1" t="s">
        <v>589</v>
      </c>
      <c r="D3737" s="1" t="s">
        <v>593</v>
      </c>
      <c r="E3737" s="1" t="s">
        <v>372</v>
      </c>
      <c r="F3737" s="62" t="str">
        <f t="shared" si="722"/>
        <v>64541</v>
      </c>
      <c r="G3737" s="255">
        <v>10620058</v>
      </c>
      <c r="H3737" s="1" t="s">
        <v>385</v>
      </c>
      <c r="I3737" s="61">
        <v>4</v>
      </c>
      <c r="J3737" s="61">
        <v>7.4</v>
      </c>
      <c r="K3737" s="61">
        <v>8.8000000000000007</v>
      </c>
      <c r="L3737" s="69">
        <f t="shared" si="723"/>
        <v>0.29600000000000004</v>
      </c>
      <c r="M3737" s="69">
        <f t="shared" si="724"/>
        <v>0.35200000000000004</v>
      </c>
      <c r="N3737" s="56">
        <f>INDEX(Rate_Chart!$A$1:$AK$127,MATCH(Data!J3737,Rate_Chart!$A$1:$A$127,0),MATCH(Data!K3737,Rate_Chart!$A$1:$AK$1,0))</f>
        <v>61.172100000000007</v>
      </c>
      <c r="O3737" s="57">
        <f t="shared" si="725"/>
        <v>244.68840000000003</v>
      </c>
      <c r="P3737" s="58">
        <f t="shared" si="726"/>
        <v>461.09623115577887</v>
      </c>
      <c r="Q3737" s="58">
        <f t="shared" si="727"/>
        <v>307.39748743718593</v>
      </c>
      <c r="R3737" s="66">
        <f t="shared" si="728"/>
        <v>4.2820470000000013</v>
      </c>
      <c r="S3737" s="64">
        <f t="shared" si="729"/>
        <v>15</v>
      </c>
      <c r="T3737" s="66">
        <f t="shared" si="730"/>
        <v>263.97044700000004</v>
      </c>
      <c r="U3737" s="68">
        <f t="shared" si="731"/>
        <v>65.992611750000009</v>
      </c>
      <c r="V3737" s="68">
        <f t="shared" si="732"/>
        <v>497.43174685929648</v>
      </c>
      <c r="W3737" s="68">
        <f t="shared" si="733"/>
        <v>331.6211645728643</v>
      </c>
    </row>
    <row r="3738" spans="1:23" x14ac:dyDescent="0.25">
      <c r="A3738" s="1" t="s">
        <v>905</v>
      </c>
      <c r="B3738" s="1" t="s">
        <v>395</v>
      </c>
      <c r="C3738" s="1" t="s">
        <v>589</v>
      </c>
      <c r="D3738" s="1" t="s">
        <v>593</v>
      </c>
      <c r="E3738" s="1" t="s">
        <v>372</v>
      </c>
      <c r="F3738" s="62" t="str">
        <f t="shared" si="722"/>
        <v>64541</v>
      </c>
      <c r="G3738" s="255">
        <v>10620058</v>
      </c>
      <c r="H3738" s="1" t="s">
        <v>386</v>
      </c>
      <c r="I3738" s="61">
        <v>11</v>
      </c>
      <c r="J3738" s="61">
        <v>3.2</v>
      </c>
      <c r="K3738" s="61">
        <v>8</v>
      </c>
      <c r="L3738" s="69">
        <f t="shared" si="723"/>
        <v>0.35200000000000004</v>
      </c>
      <c r="M3738" s="69">
        <f t="shared" si="724"/>
        <v>0.88</v>
      </c>
      <c r="N3738" s="56">
        <f>INDEX(Rate_Chart!$A$1:$AK$127,MATCH(Data!J3738,Rate_Chart!$A$1:$A$127,0),MATCH(Data!K3738,Rate_Chart!$A$1:$AK$1,0))</f>
        <v>35.585112000000002</v>
      </c>
      <c r="O3738" s="57">
        <f t="shared" si="725"/>
        <v>391.43623200000002</v>
      </c>
      <c r="P3738" s="58">
        <f t="shared" si="726"/>
        <v>417.01303124999998</v>
      </c>
      <c r="Q3738" s="58">
        <f t="shared" si="727"/>
        <v>278.00868750000001</v>
      </c>
      <c r="R3738" s="66">
        <f t="shared" si="728"/>
        <v>6.8501340600000011</v>
      </c>
      <c r="S3738" s="64">
        <f t="shared" si="729"/>
        <v>41.25</v>
      </c>
      <c r="T3738" s="66">
        <f t="shared" si="730"/>
        <v>439.53636606000003</v>
      </c>
      <c r="U3738" s="68">
        <f t="shared" si="731"/>
        <v>39.957851460000001</v>
      </c>
      <c r="V3738" s="68">
        <f t="shared" si="732"/>
        <v>468.25607179687495</v>
      </c>
      <c r="W3738" s="68">
        <f t="shared" si="733"/>
        <v>312.17071453124998</v>
      </c>
    </row>
    <row r="3739" spans="1:23" x14ac:dyDescent="0.25">
      <c r="A3739" s="1" t="s">
        <v>906</v>
      </c>
      <c r="B3739" s="1" t="s">
        <v>394</v>
      </c>
      <c r="C3739" s="1" t="s">
        <v>589</v>
      </c>
      <c r="D3739" s="1" t="s">
        <v>593</v>
      </c>
      <c r="E3739" s="1" t="s">
        <v>372</v>
      </c>
      <c r="F3739" s="62" t="str">
        <f t="shared" si="722"/>
        <v>64541</v>
      </c>
      <c r="G3739" s="255">
        <v>10620058</v>
      </c>
      <c r="H3739" s="1" t="s">
        <v>386</v>
      </c>
      <c r="I3739" s="61">
        <v>14</v>
      </c>
      <c r="J3739" s="61">
        <v>3.2</v>
      </c>
      <c r="K3739" s="61">
        <v>8.1</v>
      </c>
      <c r="L3739" s="69">
        <f t="shared" si="723"/>
        <v>0.44800000000000006</v>
      </c>
      <c r="M3739" s="69">
        <f t="shared" si="724"/>
        <v>1.1339999999999999</v>
      </c>
      <c r="N3739" s="56">
        <f>INDEX(Rate_Chart!$A$1:$AK$127,MATCH(Data!J3739,Rate_Chart!$A$1:$A$127,0),MATCH(Data!K3739,Rate_Chart!$A$1:$AK$1,0))</f>
        <v>35.8631259</v>
      </c>
      <c r="O3739" s="57">
        <f t="shared" si="725"/>
        <v>502.0837626</v>
      </c>
      <c r="P3739" s="58">
        <f t="shared" si="726"/>
        <v>417.01309186046512</v>
      </c>
      <c r="Q3739" s="58">
        <f t="shared" si="727"/>
        <v>278.00872790697673</v>
      </c>
      <c r="R3739" s="66">
        <f t="shared" si="728"/>
        <v>8.7864658455000004</v>
      </c>
      <c r="S3739" s="64">
        <f t="shared" si="729"/>
        <v>52.5</v>
      </c>
      <c r="T3739" s="66">
        <f t="shared" si="730"/>
        <v>563.37022844550006</v>
      </c>
      <c r="U3739" s="68">
        <f t="shared" si="731"/>
        <v>40.240730603250007</v>
      </c>
      <c r="V3739" s="68">
        <f t="shared" si="732"/>
        <v>467.91547213081407</v>
      </c>
      <c r="W3739" s="68">
        <f t="shared" si="733"/>
        <v>311.9436480872094</v>
      </c>
    </row>
    <row r="3740" spans="1:23" x14ac:dyDescent="0.25">
      <c r="A3740" s="1" t="s">
        <v>906</v>
      </c>
      <c r="B3740" s="1" t="s">
        <v>395</v>
      </c>
      <c r="C3740" s="1" t="s">
        <v>589</v>
      </c>
      <c r="D3740" s="1" t="s">
        <v>593</v>
      </c>
      <c r="E3740" s="1" t="s">
        <v>372</v>
      </c>
      <c r="F3740" s="62" t="str">
        <f t="shared" si="722"/>
        <v>64541</v>
      </c>
      <c r="G3740" s="255">
        <v>10620058</v>
      </c>
      <c r="H3740" s="1" t="s">
        <v>385</v>
      </c>
      <c r="I3740" s="61">
        <v>5</v>
      </c>
      <c r="J3740" s="61">
        <v>7</v>
      </c>
      <c r="K3740" s="61">
        <v>8.8000000000000007</v>
      </c>
      <c r="L3740" s="69">
        <f t="shared" si="723"/>
        <v>0.35</v>
      </c>
      <c r="M3740" s="69">
        <f t="shared" si="724"/>
        <v>0.44</v>
      </c>
      <c r="N3740" s="56">
        <f>INDEX(Rate_Chart!$A$1:$AK$127,MATCH(Data!J3740,Rate_Chart!$A$1:$A$127,0),MATCH(Data!K3740,Rate_Chart!$A$1:$AK$1,0))</f>
        <v>57.865500000000004</v>
      </c>
      <c r="O3740" s="57">
        <f t="shared" si="725"/>
        <v>289.32750000000004</v>
      </c>
      <c r="P3740" s="58">
        <f t="shared" si="726"/>
        <v>449.73186528497411</v>
      </c>
      <c r="Q3740" s="58">
        <f t="shared" si="727"/>
        <v>299.82124352331607</v>
      </c>
      <c r="R3740" s="66">
        <f t="shared" si="728"/>
        <v>5.0632312500000012</v>
      </c>
      <c r="S3740" s="64">
        <f t="shared" si="729"/>
        <v>18.75</v>
      </c>
      <c r="T3740" s="66">
        <f t="shared" si="730"/>
        <v>313.14073125000004</v>
      </c>
      <c r="U3740" s="68">
        <f t="shared" si="731"/>
        <v>62.628146250000007</v>
      </c>
      <c r="V3740" s="68">
        <f t="shared" si="732"/>
        <v>486.74725064766841</v>
      </c>
      <c r="W3740" s="68">
        <f t="shared" si="733"/>
        <v>324.49816709844561</v>
      </c>
    </row>
    <row r="3741" spans="1:23" x14ac:dyDescent="0.25">
      <c r="A3741" s="1" t="s">
        <v>906</v>
      </c>
      <c r="B3741" s="1" t="s">
        <v>395</v>
      </c>
      <c r="C3741" s="1" t="s">
        <v>589</v>
      </c>
      <c r="D3741" s="1" t="s">
        <v>593</v>
      </c>
      <c r="E3741" s="1" t="s">
        <v>372</v>
      </c>
      <c r="F3741" s="62" t="str">
        <f t="shared" si="722"/>
        <v>64541</v>
      </c>
      <c r="G3741" s="255">
        <v>10620058</v>
      </c>
      <c r="H3741" s="1" t="s">
        <v>386</v>
      </c>
      <c r="I3741" s="61">
        <v>10</v>
      </c>
      <c r="J3741" s="61">
        <v>3</v>
      </c>
      <c r="K3741" s="61">
        <v>8</v>
      </c>
      <c r="L3741" s="69">
        <f t="shared" si="723"/>
        <v>0.3</v>
      </c>
      <c r="M3741" s="69">
        <f t="shared" si="724"/>
        <v>0.8</v>
      </c>
      <c r="N3741" s="56">
        <f>INDEX(Rate_Chart!$A$1:$AK$127,MATCH(Data!J3741,Rate_Chart!$A$1:$A$127,0),MATCH(Data!K3741,Rate_Chart!$A$1:$AK$1,0))</f>
        <v>34.751112000000006</v>
      </c>
      <c r="O3741" s="57">
        <f t="shared" si="725"/>
        <v>347.51112000000006</v>
      </c>
      <c r="P3741" s="58">
        <f t="shared" si="726"/>
        <v>417.01334400000002</v>
      </c>
      <c r="Q3741" s="58">
        <f t="shared" si="727"/>
        <v>278.00889599999999</v>
      </c>
      <c r="R3741" s="66">
        <f t="shared" si="728"/>
        <v>6.081444600000002</v>
      </c>
      <c r="S3741" s="64">
        <f t="shared" si="729"/>
        <v>37.5</v>
      </c>
      <c r="T3741" s="66">
        <f t="shared" si="730"/>
        <v>391.09256460000006</v>
      </c>
      <c r="U3741" s="68">
        <f t="shared" si="731"/>
        <v>39.109256460000005</v>
      </c>
      <c r="V3741" s="68">
        <f t="shared" si="732"/>
        <v>469.31107752000003</v>
      </c>
      <c r="W3741" s="68">
        <f t="shared" si="733"/>
        <v>312.87405168000004</v>
      </c>
    </row>
    <row r="3742" spans="1:23" x14ac:dyDescent="0.25">
      <c r="A3742" s="1" t="s">
        <v>907</v>
      </c>
      <c r="B3742" s="1" t="s">
        <v>394</v>
      </c>
      <c r="C3742" s="1" t="s">
        <v>589</v>
      </c>
      <c r="D3742" s="1" t="s">
        <v>593</v>
      </c>
      <c r="E3742" s="1" t="s">
        <v>372</v>
      </c>
      <c r="F3742" s="62" t="str">
        <f t="shared" si="722"/>
        <v>64541</v>
      </c>
      <c r="G3742" s="255">
        <v>10620058</v>
      </c>
      <c r="H3742" s="1" t="s">
        <v>386</v>
      </c>
      <c r="I3742" s="61">
        <v>16</v>
      </c>
      <c r="J3742" s="61">
        <v>3.2</v>
      </c>
      <c r="K3742" s="61">
        <v>8.1</v>
      </c>
      <c r="L3742" s="69">
        <f t="shared" si="723"/>
        <v>0.51200000000000001</v>
      </c>
      <c r="M3742" s="69">
        <f t="shared" si="724"/>
        <v>1.296</v>
      </c>
      <c r="N3742" s="56">
        <f>INDEX(Rate_Chart!$A$1:$AK$127,MATCH(Data!J3742,Rate_Chart!$A$1:$A$127,0),MATCH(Data!K3742,Rate_Chart!$A$1:$AK$1,0))</f>
        <v>35.8631259</v>
      </c>
      <c r="O3742" s="57">
        <f t="shared" si="725"/>
        <v>573.8100144</v>
      </c>
      <c r="P3742" s="58">
        <f t="shared" si="726"/>
        <v>417.01309186046512</v>
      </c>
      <c r="Q3742" s="58">
        <f t="shared" si="727"/>
        <v>278.00872790697673</v>
      </c>
      <c r="R3742" s="66">
        <f t="shared" si="728"/>
        <v>10.041675252000001</v>
      </c>
      <c r="S3742" s="64">
        <f t="shared" si="729"/>
        <v>60</v>
      </c>
      <c r="T3742" s="66">
        <f t="shared" si="730"/>
        <v>643.851689652</v>
      </c>
      <c r="U3742" s="68">
        <f t="shared" si="731"/>
        <v>40.24073060325</v>
      </c>
      <c r="V3742" s="68">
        <f t="shared" si="732"/>
        <v>467.91547213081401</v>
      </c>
      <c r="W3742" s="68">
        <f t="shared" si="733"/>
        <v>311.94364808720934</v>
      </c>
    </row>
    <row r="3743" spans="1:23" x14ac:dyDescent="0.25">
      <c r="A3743" s="1" t="s">
        <v>907</v>
      </c>
      <c r="B3743" s="1" t="s">
        <v>395</v>
      </c>
      <c r="C3743" s="1" t="s">
        <v>589</v>
      </c>
      <c r="D3743" s="1" t="s">
        <v>593</v>
      </c>
      <c r="E3743" s="1" t="s">
        <v>372</v>
      </c>
      <c r="F3743" s="62" t="str">
        <f t="shared" si="722"/>
        <v>64541</v>
      </c>
      <c r="G3743" s="255">
        <v>10620058</v>
      </c>
      <c r="H3743" s="1" t="s">
        <v>385</v>
      </c>
      <c r="I3743" s="61">
        <v>14</v>
      </c>
      <c r="J3743" s="61">
        <v>5.6</v>
      </c>
      <c r="K3743" s="61">
        <v>8.4</v>
      </c>
      <c r="L3743" s="69">
        <f t="shared" si="723"/>
        <v>0.78399999999999992</v>
      </c>
      <c r="M3743" s="69">
        <f t="shared" si="724"/>
        <v>1.1760000000000002</v>
      </c>
      <c r="N3743" s="56">
        <f>INDEX(Rate_Chart!$A$1:$AK$127,MATCH(Data!J3743,Rate_Chart!$A$1:$A$127,0),MATCH(Data!K3743,Rate_Chart!$A$1:$AK$1,0))</f>
        <v>45.357199999999999</v>
      </c>
      <c r="O3743" s="57">
        <f t="shared" si="725"/>
        <v>635.00080000000003</v>
      </c>
      <c r="P3743" s="58">
        <f t="shared" si="726"/>
        <v>404.97500000000002</v>
      </c>
      <c r="Q3743" s="58">
        <f t="shared" si="727"/>
        <v>269.98333333333335</v>
      </c>
      <c r="R3743" s="66">
        <f t="shared" si="728"/>
        <v>11.112514000000001</v>
      </c>
      <c r="S3743" s="64">
        <f t="shared" si="729"/>
        <v>52.5</v>
      </c>
      <c r="T3743" s="66">
        <f t="shared" si="730"/>
        <v>698.61331400000006</v>
      </c>
      <c r="U3743" s="68">
        <f t="shared" si="731"/>
        <v>49.900951000000006</v>
      </c>
      <c r="V3743" s="68">
        <f t="shared" si="732"/>
        <v>445.54420535714297</v>
      </c>
      <c r="W3743" s="68">
        <f t="shared" si="733"/>
        <v>297.02947023809531</v>
      </c>
    </row>
    <row r="3744" spans="1:23" x14ac:dyDescent="0.25">
      <c r="A3744" s="1" t="s">
        <v>908</v>
      </c>
      <c r="B3744" s="1" t="s">
        <v>394</v>
      </c>
      <c r="C3744" s="1" t="s">
        <v>589</v>
      </c>
      <c r="D3744" s="1" t="s">
        <v>593</v>
      </c>
      <c r="E3744" s="1" t="s">
        <v>372</v>
      </c>
      <c r="F3744" s="62" t="str">
        <f t="shared" si="722"/>
        <v>64541</v>
      </c>
      <c r="G3744" s="255">
        <v>10620058</v>
      </c>
      <c r="H3744" s="1" t="s">
        <v>386</v>
      </c>
      <c r="I3744" s="61">
        <v>17</v>
      </c>
      <c r="J3744" s="61">
        <v>3.3</v>
      </c>
      <c r="K3744" s="61">
        <v>8.1</v>
      </c>
      <c r="L3744" s="69">
        <f t="shared" si="723"/>
        <v>0.56099999999999994</v>
      </c>
      <c r="M3744" s="69">
        <f t="shared" si="724"/>
        <v>1.3769999999999998</v>
      </c>
      <c r="N3744" s="56">
        <f>INDEX(Rate_Chart!$A$1:$AK$127,MATCH(Data!J3744,Rate_Chart!$A$1:$A$127,0),MATCH(Data!K3744,Rate_Chart!$A$1:$AK$1,0))</f>
        <v>36.280125900000002</v>
      </c>
      <c r="O3744" s="57">
        <f t="shared" si="725"/>
        <v>616.76214030000006</v>
      </c>
      <c r="P3744" s="58">
        <f t="shared" si="726"/>
        <v>417.0129413793104</v>
      </c>
      <c r="Q3744" s="58">
        <f t="shared" si="727"/>
        <v>278.00862758620696</v>
      </c>
      <c r="R3744" s="66">
        <f t="shared" si="728"/>
        <v>10.793337455250002</v>
      </c>
      <c r="S3744" s="64">
        <f t="shared" si="729"/>
        <v>63.75</v>
      </c>
      <c r="T3744" s="66">
        <f t="shared" si="730"/>
        <v>691.30547775525008</v>
      </c>
      <c r="U3744" s="68">
        <f t="shared" si="731"/>
        <v>40.665028103250002</v>
      </c>
      <c r="V3744" s="68">
        <f t="shared" si="732"/>
        <v>467.4141161293104</v>
      </c>
      <c r="W3744" s="68">
        <f t="shared" si="733"/>
        <v>311.6094107528736</v>
      </c>
    </row>
    <row r="3745" spans="1:23" x14ac:dyDescent="0.25">
      <c r="A3745" s="1" t="s">
        <v>908</v>
      </c>
      <c r="B3745" s="1" t="s">
        <v>395</v>
      </c>
      <c r="C3745" s="1" t="s">
        <v>589</v>
      </c>
      <c r="D3745" s="1" t="s">
        <v>593</v>
      </c>
      <c r="E3745" s="1" t="s">
        <v>372</v>
      </c>
      <c r="F3745" s="62" t="str">
        <f t="shared" si="722"/>
        <v>64541</v>
      </c>
      <c r="G3745" s="255">
        <v>10620058</v>
      </c>
      <c r="H3745" s="1" t="s">
        <v>385</v>
      </c>
      <c r="I3745" s="61">
        <v>5</v>
      </c>
      <c r="J3745" s="61">
        <v>7.2</v>
      </c>
      <c r="K3745" s="61">
        <v>8.8000000000000007</v>
      </c>
      <c r="L3745" s="69">
        <f t="shared" si="723"/>
        <v>0.36</v>
      </c>
      <c r="M3745" s="69">
        <f t="shared" si="724"/>
        <v>0.44</v>
      </c>
      <c r="N3745" s="56">
        <f>INDEX(Rate_Chart!$A$1:$AK$127,MATCH(Data!J3745,Rate_Chart!$A$1:$A$127,0),MATCH(Data!K3745,Rate_Chart!$A$1:$AK$1,0))</f>
        <v>59.518800000000006</v>
      </c>
      <c r="O3745" s="57">
        <f t="shared" si="725"/>
        <v>297.59400000000005</v>
      </c>
      <c r="P3745" s="58">
        <f t="shared" si="726"/>
        <v>455.50102040816324</v>
      </c>
      <c r="Q3745" s="58">
        <f t="shared" si="727"/>
        <v>303.66734693877549</v>
      </c>
      <c r="R3745" s="66">
        <f t="shared" si="728"/>
        <v>5.2078950000000015</v>
      </c>
      <c r="S3745" s="64">
        <f t="shared" si="729"/>
        <v>18.75</v>
      </c>
      <c r="T3745" s="66">
        <f t="shared" si="730"/>
        <v>321.55189500000006</v>
      </c>
      <c r="U3745" s="68">
        <f t="shared" si="731"/>
        <v>64.310379000000012</v>
      </c>
      <c r="V3745" s="68">
        <f t="shared" si="732"/>
        <v>492.17126785714288</v>
      </c>
      <c r="W3745" s="68">
        <f t="shared" si="733"/>
        <v>328.11417857142857</v>
      </c>
    </row>
    <row r="3746" spans="1:23" x14ac:dyDescent="0.25">
      <c r="A3746" s="1" t="s">
        <v>908</v>
      </c>
      <c r="B3746" s="1" t="s">
        <v>395</v>
      </c>
      <c r="C3746" s="1" t="s">
        <v>589</v>
      </c>
      <c r="D3746" s="1" t="s">
        <v>593</v>
      </c>
      <c r="E3746" s="1" t="s">
        <v>372</v>
      </c>
      <c r="F3746" s="62" t="str">
        <f t="shared" si="722"/>
        <v>64541</v>
      </c>
      <c r="G3746" s="255">
        <v>10620058</v>
      </c>
      <c r="H3746" s="1" t="s">
        <v>386</v>
      </c>
      <c r="I3746" s="61">
        <v>7</v>
      </c>
      <c r="J3746" s="61">
        <v>3.3</v>
      </c>
      <c r="K3746" s="61">
        <v>8</v>
      </c>
      <c r="L3746" s="69">
        <f t="shared" si="723"/>
        <v>0.23099999999999998</v>
      </c>
      <c r="M3746" s="69">
        <f t="shared" si="724"/>
        <v>0.56000000000000005</v>
      </c>
      <c r="N3746" s="56">
        <f>INDEX(Rate_Chart!$A$1:$AK$127,MATCH(Data!J3746,Rate_Chart!$A$1:$A$127,0),MATCH(Data!K3746,Rate_Chart!$A$1:$AK$1,0))</f>
        <v>36.002112000000004</v>
      </c>
      <c r="O3746" s="57">
        <f t="shared" si="725"/>
        <v>252.01478400000002</v>
      </c>
      <c r="P3746" s="58">
        <f t="shared" si="726"/>
        <v>417.01288030888031</v>
      </c>
      <c r="Q3746" s="58">
        <f t="shared" si="727"/>
        <v>278.00858687258687</v>
      </c>
      <c r="R3746" s="66">
        <f t="shared" si="728"/>
        <v>4.4102587200000007</v>
      </c>
      <c r="S3746" s="64">
        <f t="shared" si="729"/>
        <v>26.25</v>
      </c>
      <c r="T3746" s="66">
        <f t="shared" si="730"/>
        <v>282.67504272000002</v>
      </c>
      <c r="U3746" s="68">
        <f t="shared" si="731"/>
        <v>40.382148960000002</v>
      </c>
      <c r="V3746" s="68">
        <f t="shared" si="732"/>
        <v>467.74689915057911</v>
      </c>
      <c r="W3746" s="68">
        <f t="shared" si="733"/>
        <v>311.83126610038607</v>
      </c>
    </row>
    <row r="3747" spans="1:23" x14ac:dyDescent="0.25">
      <c r="A3747" s="1" t="s">
        <v>909</v>
      </c>
      <c r="B3747" s="1" t="s">
        <v>394</v>
      </c>
      <c r="C3747" s="1" t="s">
        <v>589</v>
      </c>
      <c r="D3747" s="1" t="s">
        <v>593</v>
      </c>
      <c r="E3747" s="1" t="s">
        <v>372</v>
      </c>
      <c r="F3747" s="62" t="str">
        <f t="shared" si="722"/>
        <v>64541</v>
      </c>
      <c r="G3747" s="255">
        <v>10620058</v>
      </c>
      <c r="H3747" s="1" t="s">
        <v>386</v>
      </c>
      <c r="I3747" s="61">
        <v>14</v>
      </c>
      <c r="J3747" s="61">
        <v>3.3</v>
      </c>
      <c r="K3747" s="61">
        <v>8.1</v>
      </c>
      <c r="L3747" s="69">
        <f t="shared" si="723"/>
        <v>0.46199999999999997</v>
      </c>
      <c r="M3747" s="69">
        <f t="shared" si="724"/>
        <v>1.1339999999999999</v>
      </c>
      <c r="N3747" s="56">
        <f>INDEX(Rate_Chart!$A$1:$AK$127,MATCH(Data!J3747,Rate_Chart!$A$1:$A$127,0),MATCH(Data!K3747,Rate_Chart!$A$1:$AK$1,0))</f>
        <v>36.280125900000002</v>
      </c>
      <c r="O3747" s="57">
        <f t="shared" si="725"/>
        <v>507.92176260000002</v>
      </c>
      <c r="P3747" s="58">
        <f t="shared" si="726"/>
        <v>417.0129413793104</v>
      </c>
      <c r="Q3747" s="58">
        <f t="shared" si="727"/>
        <v>278.00862758620696</v>
      </c>
      <c r="R3747" s="66">
        <f t="shared" si="728"/>
        <v>8.8886308455000016</v>
      </c>
      <c r="S3747" s="64">
        <f t="shared" si="729"/>
        <v>52.5</v>
      </c>
      <c r="T3747" s="66">
        <f t="shared" si="730"/>
        <v>569.31039344550004</v>
      </c>
      <c r="U3747" s="68">
        <f t="shared" si="731"/>
        <v>40.665028103250002</v>
      </c>
      <c r="V3747" s="68">
        <f t="shared" si="732"/>
        <v>467.4141161293104</v>
      </c>
      <c r="W3747" s="68">
        <f t="shared" si="733"/>
        <v>311.6094107528736</v>
      </c>
    </row>
    <row r="3748" spans="1:23" x14ac:dyDescent="0.25">
      <c r="A3748" s="1" t="s">
        <v>909</v>
      </c>
      <c r="B3748" s="1" t="s">
        <v>395</v>
      </c>
      <c r="C3748" s="1" t="s">
        <v>589</v>
      </c>
      <c r="D3748" s="1" t="s">
        <v>593</v>
      </c>
      <c r="E3748" s="1" t="s">
        <v>372</v>
      </c>
      <c r="F3748" s="62" t="str">
        <f t="shared" si="722"/>
        <v>64541</v>
      </c>
      <c r="G3748" s="255">
        <v>10620058</v>
      </c>
      <c r="H3748" s="1" t="s">
        <v>385</v>
      </c>
      <c r="I3748" s="61">
        <v>8</v>
      </c>
      <c r="J3748" s="61">
        <v>7.1</v>
      </c>
      <c r="K3748" s="61">
        <v>9</v>
      </c>
      <c r="L3748" s="69">
        <f t="shared" si="723"/>
        <v>0.56799999999999995</v>
      </c>
      <c r="M3748" s="69">
        <f t="shared" si="724"/>
        <v>0.72</v>
      </c>
      <c r="N3748" s="56">
        <f>INDEX(Rate_Chart!$A$1:$AK$127,MATCH(Data!J3748,Rate_Chart!$A$1:$A$127,0),MATCH(Data!K3748,Rate_Chart!$A$1:$AK$1,0))</f>
        <v>59.284999999999997</v>
      </c>
      <c r="O3748" s="57">
        <f t="shared" si="725"/>
        <v>474.28</v>
      </c>
      <c r="P3748" s="58">
        <f t="shared" si="726"/>
        <v>452.55725190839689</v>
      </c>
      <c r="Q3748" s="58">
        <f t="shared" si="727"/>
        <v>301.70483460559791</v>
      </c>
      <c r="R3748" s="66">
        <f t="shared" si="728"/>
        <v>8.2999000000000009</v>
      </c>
      <c r="S3748" s="64">
        <f t="shared" si="729"/>
        <v>30</v>
      </c>
      <c r="T3748" s="66">
        <f t="shared" si="730"/>
        <v>512.57989999999995</v>
      </c>
      <c r="U3748" s="68">
        <f t="shared" si="731"/>
        <v>64.072487499999994</v>
      </c>
      <c r="V3748" s="68">
        <f t="shared" si="732"/>
        <v>489.10295801526712</v>
      </c>
      <c r="W3748" s="68">
        <f t="shared" si="733"/>
        <v>326.06863867684473</v>
      </c>
    </row>
    <row r="3749" spans="1:23" x14ac:dyDescent="0.25">
      <c r="A3749" s="1" t="s">
        <v>909</v>
      </c>
      <c r="B3749" s="1" t="s">
        <v>395</v>
      </c>
      <c r="C3749" s="1" t="s">
        <v>589</v>
      </c>
      <c r="D3749" s="1" t="s">
        <v>593</v>
      </c>
      <c r="E3749" s="1" t="s">
        <v>372</v>
      </c>
      <c r="F3749" s="62" t="str">
        <f t="shared" si="722"/>
        <v>64541</v>
      </c>
      <c r="G3749" s="255">
        <v>10620058</v>
      </c>
      <c r="H3749" s="1" t="s">
        <v>386</v>
      </c>
      <c r="I3749" s="61">
        <v>7</v>
      </c>
      <c r="J3749" s="61">
        <v>3.3</v>
      </c>
      <c r="K3749" s="61">
        <v>8.1</v>
      </c>
      <c r="L3749" s="69">
        <f t="shared" si="723"/>
        <v>0.23099999999999998</v>
      </c>
      <c r="M3749" s="69">
        <f t="shared" si="724"/>
        <v>0.56699999999999995</v>
      </c>
      <c r="N3749" s="56">
        <f>INDEX(Rate_Chart!$A$1:$AK$127,MATCH(Data!J3749,Rate_Chart!$A$1:$A$127,0),MATCH(Data!K3749,Rate_Chart!$A$1:$AK$1,0))</f>
        <v>36.280125900000002</v>
      </c>
      <c r="O3749" s="57">
        <f t="shared" si="725"/>
        <v>253.96088130000001</v>
      </c>
      <c r="P3749" s="58">
        <f t="shared" si="726"/>
        <v>417.0129413793104</v>
      </c>
      <c r="Q3749" s="58">
        <f t="shared" si="727"/>
        <v>278.00862758620696</v>
      </c>
      <c r="R3749" s="66">
        <f t="shared" si="728"/>
        <v>4.4443154227500008</v>
      </c>
      <c r="S3749" s="64">
        <f t="shared" si="729"/>
        <v>26.25</v>
      </c>
      <c r="T3749" s="66">
        <f t="shared" si="730"/>
        <v>284.65519672275002</v>
      </c>
      <c r="U3749" s="68">
        <f t="shared" si="731"/>
        <v>40.665028103250002</v>
      </c>
      <c r="V3749" s="68">
        <f t="shared" si="732"/>
        <v>467.4141161293104</v>
      </c>
      <c r="W3749" s="68">
        <f t="shared" si="733"/>
        <v>311.6094107528736</v>
      </c>
    </row>
    <row r="3750" spans="1:23" x14ac:dyDescent="0.25">
      <c r="A3750" s="1" t="s">
        <v>910</v>
      </c>
      <c r="B3750" s="1" t="s">
        <v>394</v>
      </c>
      <c r="C3750" s="1" t="s">
        <v>589</v>
      </c>
      <c r="D3750" s="1" t="s">
        <v>593</v>
      </c>
      <c r="E3750" s="1" t="s">
        <v>372</v>
      </c>
      <c r="F3750" s="62" t="str">
        <f t="shared" si="722"/>
        <v>64541</v>
      </c>
      <c r="G3750" s="255">
        <v>10620058</v>
      </c>
      <c r="H3750" s="1" t="s">
        <v>386</v>
      </c>
      <c r="I3750" s="61">
        <v>15</v>
      </c>
      <c r="J3750" s="61">
        <v>3.6</v>
      </c>
      <c r="K3750" s="61">
        <v>8.1</v>
      </c>
      <c r="L3750" s="69">
        <f t="shared" si="723"/>
        <v>0.54</v>
      </c>
      <c r="M3750" s="69">
        <f t="shared" si="724"/>
        <v>1.2150000000000001</v>
      </c>
      <c r="N3750" s="56">
        <f>INDEX(Rate_Chart!$A$1:$AK$127,MATCH(Data!J3750,Rate_Chart!$A$1:$A$127,0),MATCH(Data!K3750,Rate_Chart!$A$1:$AK$1,0))</f>
        <v>37.531125900000006</v>
      </c>
      <c r="O3750" s="57">
        <f t="shared" si="725"/>
        <v>562.9668885000001</v>
      </c>
      <c r="P3750" s="58">
        <f t="shared" si="726"/>
        <v>417.01251000000008</v>
      </c>
      <c r="Q3750" s="58">
        <f t="shared" si="727"/>
        <v>278.00834000000003</v>
      </c>
      <c r="R3750" s="66">
        <f t="shared" si="728"/>
        <v>9.8519205487500034</v>
      </c>
      <c r="S3750" s="64">
        <f t="shared" si="729"/>
        <v>56.25</v>
      </c>
      <c r="T3750" s="66">
        <f t="shared" si="730"/>
        <v>629.06880904875015</v>
      </c>
      <c r="U3750" s="68">
        <f t="shared" si="731"/>
        <v>41.937920603250014</v>
      </c>
      <c r="V3750" s="68">
        <f t="shared" si="732"/>
        <v>465.97689559166685</v>
      </c>
      <c r="W3750" s="68">
        <f t="shared" si="733"/>
        <v>310.65126372777792</v>
      </c>
    </row>
    <row r="3751" spans="1:23" x14ac:dyDescent="0.25">
      <c r="A3751" s="1" t="s">
        <v>910</v>
      </c>
      <c r="B3751" s="1" t="s">
        <v>395</v>
      </c>
      <c r="C3751" s="1" t="s">
        <v>589</v>
      </c>
      <c r="D3751" s="1" t="s">
        <v>593</v>
      </c>
      <c r="E3751" s="1" t="s">
        <v>372</v>
      </c>
      <c r="F3751" s="62" t="str">
        <f t="shared" si="722"/>
        <v>64541</v>
      </c>
      <c r="G3751" s="255">
        <v>10620058</v>
      </c>
      <c r="H3751" s="1" t="s">
        <v>385</v>
      </c>
      <c r="I3751" s="61">
        <v>5</v>
      </c>
      <c r="J3751" s="61">
        <v>6.5</v>
      </c>
      <c r="K3751" s="61">
        <v>8.8000000000000007</v>
      </c>
      <c r="L3751" s="69">
        <f t="shared" si="723"/>
        <v>0.32500000000000001</v>
      </c>
      <c r="M3751" s="69">
        <f t="shared" si="724"/>
        <v>0.44</v>
      </c>
      <c r="N3751" s="56">
        <f>INDEX(Rate_Chart!$A$1:$AK$127,MATCH(Data!J3751,Rate_Chart!$A$1:$A$127,0),MATCH(Data!K3751,Rate_Chart!$A$1:$AK$1,0))</f>
        <v>53.732250000000001</v>
      </c>
      <c r="O3751" s="57">
        <f t="shared" si="725"/>
        <v>268.66125</v>
      </c>
      <c r="P3751" s="58">
        <f t="shared" si="726"/>
        <v>434.49258760107813</v>
      </c>
      <c r="Q3751" s="58">
        <f t="shared" si="727"/>
        <v>289.66172506738542</v>
      </c>
      <c r="R3751" s="66">
        <f t="shared" si="728"/>
        <v>4.701571875</v>
      </c>
      <c r="S3751" s="64">
        <f t="shared" si="729"/>
        <v>18.75</v>
      </c>
      <c r="T3751" s="66">
        <f t="shared" si="730"/>
        <v>292.11282187500001</v>
      </c>
      <c r="U3751" s="68">
        <f t="shared" si="731"/>
        <v>58.422564375</v>
      </c>
      <c r="V3751" s="68">
        <f t="shared" si="732"/>
        <v>472.41965801886789</v>
      </c>
      <c r="W3751" s="68">
        <f t="shared" si="733"/>
        <v>314.94643867924526</v>
      </c>
    </row>
    <row r="3752" spans="1:23" x14ac:dyDescent="0.25">
      <c r="A3752" s="1" t="s">
        <v>910</v>
      </c>
      <c r="B3752" s="1" t="s">
        <v>395</v>
      </c>
      <c r="C3752" s="1" t="s">
        <v>589</v>
      </c>
      <c r="D3752" s="1" t="s">
        <v>593</v>
      </c>
      <c r="E3752" s="1" t="s">
        <v>372</v>
      </c>
      <c r="F3752" s="62" t="str">
        <f t="shared" si="722"/>
        <v>64541</v>
      </c>
      <c r="G3752" s="255">
        <v>10620058</v>
      </c>
      <c r="H3752" s="1" t="s">
        <v>386</v>
      </c>
      <c r="I3752" s="61">
        <v>10</v>
      </c>
      <c r="J3752" s="61">
        <v>3.1</v>
      </c>
      <c r="K3752" s="61">
        <v>8.1</v>
      </c>
      <c r="L3752" s="69">
        <f t="shared" si="723"/>
        <v>0.31</v>
      </c>
      <c r="M3752" s="69">
        <f t="shared" si="724"/>
        <v>0.81</v>
      </c>
      <c r="N3752" s="56">
        <f>INDEX(Rate_Chart!$A$1:$AK$127,MATCH(Data!J3752,Rate_Chart!$A$1:$A$127,0),MATCH(Data!K3752,Rate_Chart!$A$1:$AK$1,0))</f>
        <v>35.446125899999998</v>
      </c>
      <c r="O3752" s="57">
        <f t="shared" si="725"/>
        <v>354.46125899999998</v>
      </c>
      <c r="P3752" s="58">
        <f t="shared" si="726"/>
        <v>417.01324588235298</v>
      </c>
      <c r="Q3752" s="58">
        <f t="shared" si="727"/>
        <v>278.0088305882353</v>
      </c>
      <c r="R3752" s="66">
        <f t="shared" si="728"/>
        <v>6.2030720325000006</v>
      </c>
      <c r="S3752" s="64">
        <f t="shared" si="729"/>
        <v>37.5</v>
      </c>
      <c r="T3752" s="66">
        <f t="shared" si="730"/>
        <v>398.1643310325</v>
      </c>
      <c r="U3752" s="68">
        <f t="shared" si="731"/>
        <v>39.816433103249999</v>
      </c>
      <c r="V3752" s="68">
        <f t="shared" si="732"/>
        <v>468.42862474411766</v>
      </c>
      <c r="W3752" s="68">
        <f t="shared" si="733"/>
        <v>312.28574982941177</v>
      </c>
    </row>
    <row r="3753" spans="1:23" x14ac:dyDescent="0.25">
      <c r="A3753" s="1" t="s">
        <v>911</v>
      </c>
      <c r="B3753" s="1" t="s">
        <v>394</v>
      </c>
      <c r="C3753" s="1" t="s">
        <v>589</v>
      </c>
      <c r="D3753" s="1" t="s">
        <v>593</v>
      </c>
      <c r="E3753" s="1" t="s">
        <v>372</v>
      </c>
      <c r="F3753" s="62" t="str">
        <f t="shared" si="722"/>
        <v>64541</v>
      </c>
      <c r="G3753" s="255">
        <v>10620058</v>
      </c>
      <c r="H3753" s="1" t="s">
        <v>386</v>
      </c>
      <c r="I3753" s="61">
        <v>17</v>
      </c>
      <c r="J3753" s="61">
        <v>3.8</v>
      </c>
      <c r="K3753" s="61">
        <v>8.1999999999999993</v>
      </c>
      <c r="L3753" s="69">
        <f t="shared" si="723"/>
        <v>0.64599999999999991</v>
      </c>
      <c r="M3753" s="69">
        <f t="shared" si="724"/>
        <v>1.3939999999999997</v>
      </c>
      <c r="N3753" s="56">
        <f>INDEX(Rate_Chart!$A$1:$AK$127,MATCH(Data!J3753,Rate_Chart!$A$1:$A$127,0),MATCH(Data!K3753,Rate_Chart!$A$1:$AK$1,0))</f>
        <v>38.6431398</v>
      </c>
      <c r="O3753" s="57">
        <f t="shared" si="725"/>
        <v>656.93337659999997</v>
      </c>
      <c r="P3753" s="58">
        <f t="shared" si="726"/>
        <v>417.01230000000004</v>
      </c>
      <c r="Q3753" s="58">
        <f t="shared" si="727"/>
        <v>278.00820000000004</v>
      </c>
      <c r="R3753" s="66">
        <f t="shared" si="728"/>
        <v>11.496334090500001</v>
      </c>
      <c r="S3753" s="64">
        <f t="shared" si="729"/>
        <v>63.75</v>
      </c>
      <c r="T3753" s="66">
        <f t="shared" si="730"/>
        <v>732.17971069049997</v>
      </c>
      <c r="U3753" s="68">
        <f t="shared" si="731"/>
        <v>43.069394746499995</v>
      </c>
      <c r="V3753" s="68">
        <f t="shared" si="732"/>
        <v>464.77764114928056</v>
      </c>
      <c r="W3753" s="68">
        <f t="shared" si="733"/>
        <v>309.85176076618706</v>
      </c>
    </row>
    <row r="3754" spans="1:23" x14ac:dyDescent="0.25">
      <c r="A3754" s="1" t="s">
        <v>911</v>
      </c>
      <c r="B3754" s="1" t="s">
        <v>395</v>
      </c>
      <c r="C3754" s="1" t="s">
        <v>589</v>
      </c>
      <c r="D3754" s="1" t="s">
        <v>593</v>
      </c>
      <c r="E3754" s="1" t="s">
        <v>372</v>
      </c>
      <c r="F3754" s="62" t="str">
        <f t="shared" si="722"/>
        <v>64541</v>
      </c>
      <c r="G3754" s="255">
        <v>10620058</v>
      </c>
      <c r="H3754" s="1" t="s">
        <v>385</v>
      </c>
      <c r="I3754" s="61">
        <v>5</v>
      </c>
      <c r="J3754" s="61">
        <v>7</v>
      </c>
      <c r="K3754" s="61">
        <v>8.8000000000000007</v>
      </c>
      <c r="L3754" s="69">
        <f t="shared" si="723"/>
        <v>0.35</v>
      </c>
      <c r="M3754" s="69">
        <f t="shared" si="724"/>
        <v>0.44</v>
      </c>
      <c r="N3754" s="56">
        <f>INDEX(Rate_Chart!$A$1:$AK$127,MATCH(Data!J3754,Rate_Chart!$A$1:$A$127,0),MATCH(Data!K3754,Rate_Chart!$A$1:$AK$1,0))</f>
        <v>57.865500000000004</v>
      </c>
      <c r="O3754" s="57">
        <f t="shared" si="725"/>
        <v>289.32750000000004</v>
      </c>
      <c r="P3754" s="58">
        <f t="shared" si="726"/>
        <v>449.73186528497411</v>
      </c>
      <c r="Q3754" s="58">
        <f t="shared" si="727"/>
        <v>299.82124352331607</v>
      </c>
      <c r="R3754" s="66">
        <f t="shared" si="728"/>
        <v>5.0632312500000012</v>
      </c>
      <c r="S3754" s="64">
        <f t="shared" si="729"/>
        <v>18.75</v>
      </c>
      <c r="T3754" s="66">
        <f t="shared" si="730"/>
        <v>313.14073125000004</v>
      </c>
      <c r="U3754" s="68">
        <f t="shared" si="731"/>
        <v>62.628146250000007</v>
      </c>
      <c r="V3754" s="68">
        <f t="shared" si="732"/>
        <v>486.74725064766841</v>
      </c>
      <c r="W3754" s="68">
        <f t="shared" si="733"/>
        <v>324.49816709844561</v>
      </c>
    </row>
    <row r="3755" spans="1:23" x14ac:dyDescent="0.25">
      <c r="A3755" s="1" t="s">
        <v>911</v>
      </c>
      <c r="B3755" s="1" t="s">
        <v>395</v>
      </c>
      <c r="C3755" s="1" t="s">
        <v>589</v>
      </c>
      <c r="D3755" s="1" t="s">
        <v>593</v>
      </c>
      <c r="E3755" s="1" t="s">
        <v>372</v>
      </c>
      <c r="F3755" s="62" t="str">
        <f t="shared" si="722"/>
        <v>64541</v>
      </c>
      <c r="G3755" s="255">
        <v>10620058</v>
      </c>
      <c r="H3755" s="1" t="s">
        <v>386</v>
      </c>
      <c r="I3755" s="61">
        <v>7</v>
      </c>
      <c r="J3755" s="61">
        <v>3.2</v>
      </c>
      <c r="K3755" s="61">
        <v>8.1</v>
      </c>
      <c r="L3755" s="69">
        <f t="shared" si="723"/>
        <v>0.22400000000000003</v>
      </c>
      <c r="M3755" s="69">
        <f t="shared" si="724"/>
        <v>0.56699999999999995</v>
      </c>
      <c r="N3755" s="56">
        <f>INDEX(Rate_Chart!$A$1:$AK$127,MATCH(Data!J3755,Rate_Chart!$A$1:$A$127,0),MATCH(Data!K3755,Rate_Chart!$A$1:$AK$1,0))</f>
        <v>35.8631259</v>
      </c>
      <c r="O3755" s="57">
        <f t="shared" si="725"/>
        <v>251.0418813</v>
      </c>
      <c r="P3755" s="58">
        <f t="shared" si="726"/>
        <v>417.01309186046512</v>
      </c>
      <c r="Q3755" s="58">
        <f t="shared" si="727"/>
        <v>278.00872790697673</v>
      </c>
      <c r="R3755" s="66">
        <f t="shared" si="728"/>
        <v>4.3932329227500002</v>
      </c>
      <c r="S3755" s="64">
        <f t="shared" si="729"/>
        <v>26.25</v>
      </c>
      <c r="T3755" s="66">
        <f t="shared" si="730"/>
        <v>281.68511422275003</v>
      </c>
      <c r="U3755" s="68">
        <f t="shared" si="731"/>
        <v>40.240730603250007</v>
      </c>
      <c r="V3755" s="68">
        <f t="shared" si="732"/>
        <v>467.91547213081407</v>
      </c>
      <c r="W3755" s="68">
        <f t="shared" si="733"/>
        <v>311.9436480872094</v>
      </c>
    </row>
    <row r="3756" spans="1:23" x14ac:dyDescent="0.25">
      <c r="A3756" s="1" t="s">
        <v>912</v>
      </c>
      <c r="B3756" s="1" t="s">
        <v>394</v>
      </c>
      <c r="C3756" s="1" t="s">
        <v>589</v>
      </c>
      <c r="D3756" s="1" t="s">
        <v>593</v>
      </c>
      <c r="E3756" s="1" t="s">
        <v>372</v>
      </c>
      <c r="F3756" s="62" t="str">
        <f t="shared" si="722"/>
        <v>64541</v>
      </c>
      <c r="G3756" s="255">
        <v>10620058</v>
      </c>
      <c r="H3756" s="1" t="s">
        <v>386</v>
      </c>
      <c r="I3756" s="61">
        <v>13</v>
      </c>
      <c r="J3756" s="61">
        <v>3.5</v>
      </c>
      <c r="K3756" s="61">
        <v>8</v>
      </c>
      <c r="L3756" s="69">
        <f t="shared" si="723"/>
        <v>0.45500000000000002</v>
      </c>
      <c r="M3756" s="69">
        <f t="shared" si="724"/>
        <v>1.04</v>
      </c>
      <c r="N3756" s="56">
        <f>INDEX(Rate_Chart!$A$1:$AK$127,MATCH(Data!J3756,Rate_Chart!$A$1:$A$127,0),MATCH(Data!K3756,Rate_Chart!$A$1:$AK$1,0))</f>
        <v>36.836112000000007</v>
      </c>
      <c r="O3756" s="57">
        <f t="shared" si="725"/>
        <v>478.86945600000007</v>
      </c>
      <c r="P3756" s="58">
        <f t="shared" si="726"/>
        <v>417.01258867924531</v>
      </c>
      <c r="Q3756" s="58">
        <f t="shared" si="727"/>
        <v>278.00839245283021</v>
      </c>
      <c r="R3756" s="66">
        <f t="shared" si="728"/>
        <v>8.3802154800000022</v>
      </c>
      <c r="S3756" s="64">
        <f t="shared" si="729"/>
        <v>48.75</v>
      </c>
      <c r="T3756" s="66">
        <f t="shared" si="730"/>
        <v>535.99967148000007</v>
      </c>
      <c r="U3756" s="68">
        <f t="shared" si="731"/>
        <v>41.230743960000005</v>
      </c>
      <c r="V3756" s="68">
        <f t="shared" si="732"/>
        <v>466.76313916981132</v>
      </c>
      <c r="W3756" s="68">
        <f t="shared" si="733"/>
        <v>311.17542611320755</v>
      </c>
    </row>
    <row r="3757" spans="1:23" x14ac:dyDescent="0.25">
      <c r="A3757" s="1" t="s">
        <v>912</v>
      </c>
      <c r="B3757" s="1" t="s">
        <v>395</v>
      </c>
      <c r="C3757" s="1" t="s">
        <v>589</v>
      </c>
      <c r="D3757" s="1" t="s">
        <v>593</v>
      </c>
      <c r="E3757" s="1" t="s">
        <v>372</v>
      </c>
      <c r="F3757" s="62" t="str">
        <f t="shared" si="722"/>
        <v>64541</v>
      </c>
      <c r="G3757" s="255">
        <v>10620058</v>
      </c>
      <c r="H3757" s="1" t="s">
        <v>385</v>
      </c>
      <c r="I3757" s="61">
        <v>8</v>
      </c>
      <c r="J3757" s="61">
        <v>8.6</v>
      </c>
      <c r="K3757" s="61">
        <v>9</v>
      </c>
      <c r="L3757" s="69">
        <f t="shared" si="723"/>
        <v>0.68799999999999994</v>
      </c>
      <c r="M3757" s="69">
        <f t="shared" si="724"/>
        <v>0.72</v>
      </c>
      <c r="N3757" s="56">
        <f>INDEX(Rate_Chart!$A$1:$AK$127,MATCH(Data!J3757,Rate_Chart!$A$1:$A$127,0),MATCH(Data!K3757,Rate_Chart!$A$1:$AK$1,0))</f>
        <v>71.809999999999988</v>
      </c>
      <c r="O3757" s="57">
        <f t="shared" si="725"/>
        <v>574.4799999999999</v>
      </c>
      <c r="P3757" s="58">
        <f t="shared" si="726"/>
        <v>491.84931506849313</v>
      </c>
      <c r="Q3757" s="58">
        <f t="shared" si="727"/>
        <v>327.89954337899542</v>
      </c>
      <c r="R3757" s="66">
        <f t="shared" si="728"/>
        <v>10.0534</v>
      </c>
      <c r="S3757" s="64">
        <f t="shared" si="729"/>
        <v>30</v>
      </c>
      <c r="T3757" s="66">
        <f t="shared" si="730"/>
        <v>614.53339999999992</v>
      </c>
      <c r="U3757" s="68">
        <f t="shared" si="731"/>
        <v>76.816674999999989</v>
      </c>
      <c r="V3757" s="68">
        <f t="shared" si="732"/>
        <v>526.14160958904108</v>
      </c>
      <c r="W3757" s="68">
        <f t="shared" si="733"/>
        <v>350.76107305936074</v>
      </c>
    </row>
    <row r="3758" spans="1:23" x14ac:dyDescent="0.25">
      <c r="A3758" s="1" t="s">
        <v>912</v>
      </c>
      <c r="B3758" s="1" t="s">
        <v>395</v>
      </c>
      <c r="C3758" s="1" t="s">
        <v>589</v>
      </c>
      <c r="D3758" s="1" t="s">
        <v>593</v>
      </c>
      <c r="E3758" s="1" t="s">
        <v>372</v>
      </c>
      <c r="F3758" s="62" t="str">
        <f t="shared" si="722"/>
        <v>64541</v>
      </c>
      <c r="G3758" s="255">
        <v>10620058</v>
      </c>
      <c r="H3758" s="1" t="s">
        <v>386</v>
      </c>
      <c r="I3758" s="61">
        <v>8</v>
      </c>
      <c r="J3758" s="61">
        <v>3.7</v>
      </c>
      <c r="K3758" s="61">
        <v>8.1999999999999993</v>
      </c>
      <c r="L3758" s="69">
        <f t="shared" si="723"/>
        <v>0.29600000000000004</v>
      </c>
      <c r="M3758" s="69">
        <f t="shared" si="724"/>
        <v>0.65599999999999992</v>
      </c>
      <c r="N3758" s="56">
        <f>INDEX(Rate_Chart!$A$1:$AK$127,MATCH(Data!J3758,Rate_Chart!$A$1:$A$127,0),MATCH(Data!K3758,Rate_Chart!$A$1:$AK$1,0))</f>
        <v>38.226139799999999</v>
      </c>
      <c r="O3758" s="57">
        <f t="shared" si="725"/>
        <v>305.80911839999999</v>
      </c>
      <c r="P3758" s="58">
        <f t="shared" si="726"/>
        <v>417.01243418181815</v>
      </c>
      <c r="Q3758" s="58">
        <f t="shared" si="727"/>
        <v>278.00828945454543</v>
      </c>
      <c r="R3758" s="66">
        <f t="shared" si="728"/>
        <v>5.351659572</v>
      </c>
      <c r="S3758" s="64">
        <f t="shared" si="729"/>
        <v>30</v>
      </c>
      <c r="T3758" s="66">
        <f t="shared" si="730"/>
        <v>341.16077797200001</v>
      </c>
      <c r="U3758" s="68">
        <f t="shared" si="731"/>
        <v>42.645097246500001</v>
      </c>
      <c r="V3758" s="68">
        <f t="shared" si="732"/>
        <v>465.21924268909089</v>
      </c>
      <c r="W3758" s="68">
        <f t="shared" si="733"/>
        <v>310.14616179272724</v>
      </c>
    </row>
    <row r="3759" spans="1:23" x14ac:dyDescent="0.25">
      <c r="A3759" s="1" t="s">
        <v>913</v>
      </c>
      <c r="B3759" s="1" t="s">
        <v>394</v>
      </c>
      <c r="C3759" s="1" t="s">
        <v>589</v>
      </c>
      <c r="D3759" s="1" t="s">
        <v>593</v>
      </c>
      <c r="E3759" s="1" t="s">
        <v>372</v>
      </c>
      <c r="F3759" s="62" t="str">
        <f t="shared" si="722"/>
        <v>64541</v>
      </c>
      <c r="G3759" s="255">
        <v>10620058</v>
      </c>
      <c r="H3759" s="1" t="s">
        <v>386</v>
      </c>
      <c r="I3759" s="61">
        <v>18</v>
      </c>
      <c r="J3759" s="61">
        <v>3.6</v>
      </c>
      <c r="K3759" s="61">
        <v>8.1</v>
      </c>
      <c r="L3759" s="69">
        <f t="shared" si="723"/>
        <v>0.64800000000000002</v>
      </c>
      <c r="M3759" s="69">
        <f t="shared" si="724"/>
        <v>1.4579999999999997</v>
      </c>
      <c r="N3759" s="56">
        <f>INDEX(Rate_Chart!$A$1:$AK$127,MATCH(Data!J3759,Rate_Chart!$A$1:$A$127,0),MATCH(Data!K3759,Rate_Chart!$A$1:$AK$1,0))</f>
        <v>37.531125900000006</v>
      </c>
      <c r="O3759" s="57">
        <f t="shared" si="725"/>
        <v>675.56026620000011</v>
      </c>
      <c r="P3759" s="58">
        <f t="shared" si="726"/>
        <v>417.01251000000008</v>
      </c>
      <c r="Q3759" s="58">
        <f t="shared" si="727"/>
        <v>278.00834000000003</v>
      </c>
      <c r="R3759" s="66">
        <f t="shared" si="728"/>
        <v>11.822304658500004</v>
      </c>
      <c r="S3759" s="64">
        <f t="shared" si="729"/>
        <v>67.5</v>
      </c>
      <c r="T3759" s="66">
        <f t="shared" si="730"/>
        <v>754.88257085850012</v>
      </c>
      <c r="U3759" s="68">
        <f t="shared" si="731"/>
        <v>41.937920603250006</v>
      </c>
      <c r="V3759" s="68">
        <f t="shared" si="732"/>
        <v>465.97689559166673</v>
      </c>
      <c r="W3759" s="68">
        <f t="shared" si="733"/>
        <v>310.6512637277778</v>
      </c>
    </row>
    <row r="3760" spans="1:23" x14ac:dyDescent="0.25">
      <c r="A3760" s="1" t="s">
        <v>913</v>
      </c>
      <c r="B3760" s="1" t="s">
        <v>395</v>
      </c>
      <c r="C3760" s="1" t="s">
        <v>589</v>
      </c>
      <c r="D3760" s="1" t="s">
        <v>593</v>
      </c>
      <c r="E3760" s="1" t="s">
        <v>372</v>
      </c>
      <c r="F3760" s="62" t="str">
        <f t="shared" si="722"/>
        <v>64541</v>
      </c>
      <c r="G3760" s="255">
        <v>10620058</v>
      </c>
      <c r="H3760" s="1" t="s">
        <v>385</v>
      </c>
      <c r="I3760" s="61">
        <v>5</v>
      </c>
      <c r="J3760" s="61">
        <v>8.1</v>
      </c>
      <c r="K3760" s="61">
        <v>9</v>
      </c>
      <c r="L3760" s="69">
        <f t="shared" si="723"/>
        <v>0.40500000000000003</v>
      </c>
      <c r="M3760" s="69">
        <f t="shared" si="724"/>
        <v>0.45</v>
      </c>
      <c r="N3760" s="56">
        <f>INDEX(Rate_Chart!$A$1:$AK$127,MATCH(Data!J3760,Rate_Chart!$A$1:$A$127,0),MATCH(Data!K3760,Rate_Chart!$A$1:$AK$1,0))</f>
        <v>67.635000000000005</v>
      </c>
      <c r="O3760" s="57">
        <f t="shared" si="725"/>
        <v>338.17500000000001</v>
      </c>
      <c r="P3760" s="58">
        <f t="shared" si="726"/>
        <v>479.68085106382978</v>
      </c>
      <c r="Q3760" s="58">
        <f t="shared" si="727"/>
        <v>319.78723404255317</v>
      </c>
      <c r="R3760" s="66">
        <f t="shared" si="728"/>
        <v>5.9180625000000004</v>
      </c>
      <c r="S3760" s="64">
        <f t="shared" si="729"/>
        <v>18.75</v>
      </c>
      <c r="T3760" s="66">
        <f t="shared" si="730"/>
        <v>362.84306250000003</v>
      </c>
      <c r="U3760" s="68">
        <f t="shared" si="731"/>
        <v>72.5686125</v>
      </c>
      <c r="V3760" s="68">
        <f t="shared" si="732"/>
        <v>514.67101063829784</v>
      </c>
      <c r="W3760" s="68">
        <f t="shared" si="733"/>
        <v>343.11400709219856</v>
      </c>
    </row>
    <row r="3761" spans="1:23" x14ac:dyDescent="0.25">
      <c r="A3761" s="1" t="s">
        <v>913</v>
      </c>
      <c r="B3761" s="1" t="s">
        <v>395</v>
      </c>
      <c r="C3761" s="1" t="s">
        <v>589</v>
      </c>
      <c r="D3761" s="1" t="s">
        <v>593</v>
      </c>
      <c r="E3761" s="1" t="s">
        <v>372</v>
      </c>
      <c r="F3761" s="62" t="str">
        <f t="shared" si="722"/>
        <v>64541</v>
      </c>
      <c r="G3761" s="255">
        <v>10620058</v>
      </c>
      <c r="H3761" s="1" t="s">
        <v>386</v>
      </c>
      <c r="I3761" s="61">
        <v>7</v>
      </c>
      <c r="J3761" s="61">
        <v>3.1</v>
      </c>
      <c r="K3761" s="61">
        <v>8.1999999999999993</v>
      </c>
      <c r="L3761" s="69">
        <f t="shared" si="723"/>
        <v>0.217</v>
      </c>
      <c r="M3761" s="69">
        <f t="shared" si="724"/>
        <v>0.57399999999999995</v>
      </c>
      <c r="N3761" s="56">
        <f>INDEX(Rate_Chart!$A$1:$AK$127,MATCH(Data!J3761,Rate_Chart!$A$1:$A$127,0),MATCH(Data!K3761,Rate_Chart!$A$1:$AK$1,0))</f>
        <v>35.724139800000003</v>
      </c>
      <c r="O3761" s="57">
        <f t="shared" si="725"/>
        <v>250.06897860000004</v>
      </c>
      <c r="P3761" s="58">
        <f t="shared" si="726"/>
        <v>417.0133050583658</v>
      </c>
      <c r="Q3761" s="58">
        <f t="shared" si="727"/>
        <v>278.00887003891052</v>
      </c>
      <c r="R3761" s="66">
        <f t="shared" si="728"/>
        <v>4.3762071255000015</v>
      </c>
      <c r="S3761" s="64">
        <f t="shared" si="729"/>
        <v>26.25</v>
      </c>
      <c r="T3761" s="66">
        <f t="shared" si="730"/>
        <v>280.69518572550004</v>
      </c>
      <c r="U3761" s="68">
        <f t="shared" si="731"/>
        <v>40.099312246500006</v>
      </c>
      <c r="V3761" s="68">
        <f t="shared" si="732"/>
        <v>468.08535696303505</v>
      </c>
      <c r="W3761" s="68">
        <f t="shared" si="733"/>
        <v>312.05690464202337</v>
      </c>
    </row>
    <row r="3762" spans="1:23" x14ac:dyDescent="0.25">
      <c r="A3762" s="1" t="s">
        <v>914</v>
      </c>
      <c r="B3762" s="1" t="s">
        <v>394</v>
      </c>
      <c r="C3762" s="1" t="s">
        <v>589</v>
      </c>
      <c r="D3762" s="1" t="s">
        <v>593</v>
      </c>
      <c r="E3762" s="1" t="s">
        <v>372</v>
      </c>
      <c r="F3762" s="62" t="str">
        <f t="shared" si="722"/>
        <v>64541</v>
      </c>
      <c r="G3762" s="255">
        <v>10620058</v>
      </c>
      <c r="H3762" s="1" t="s">
        <v>386</v>
      </c>
      <c r="I3762" s="61">
        <v>16</v>
      </c>
      <c r="J3762" s="61">
        <v>3.4</v>
      </c>
      <c r="K3762" s="61">
        <v>8.1999999999999993</v>
      </c>
      <c r="L3762" s="69">
        <f t="shared" si="723"/>
        <v>0.54400000000000004</v>
      </c>
      <c r="M3762" s="69">
        <f t="shared" si="724"/>
        <v>1.3119999999999998</v>
      </c>
      <c r="N3762" s="56">
        <f>INDEX(Rate_Chart!$A$1:$AK$127,MATCH(Data!J3762,Rate_Chart!$A$1:$A$127,0),MATCH(Data!K3762,Rate_Chart!$A$1:$AK$1,0))</f>
        <v>36.975139800000001</v>
      </c>
      <c r="O3762" s="57">
        <f t="shared" si="725"/>
        <v>591.60223680000001</v>
      </c>
      <c r="P3762" s="58">
        <f t="shared" si="726"/>
        <v>417.01285488721805</v>
      </c>
      <c r="Q3762" s="58">
        <f t="shared" si="727"/>
        <v>278.00856992481204</v>
      </c>
      <c r="R3762" s="66">
        <f t="shared" si="728"/>
        <v>10.353039144000002</v>
      </c>
      <c r="S3762" s="64">
        <f t="shared" si="729"/>
        <v>60</v>
      </c>
      <c r="T3762" s="66">
        <f t="shared" si="730"/>
        <v>661.95527594400005</v>
      </c>
      <c r="U3762" s="68">
        <f t="shared" si="731"/>
        <v>41.372204746500003</v>
      </c>
      <c r="V3762" s="68">
        <f t="shared" si="732"/>
        <v>466.60381293045111</v>
      </c>
      <c r="W3762" s="68">
        <f t="shared" si="733"/>
        <v>311.06920862030074</v>
      </c>
    </row>
    <row r="3763" spans="1:23" x14ac:dyDescent="0.25">
      <c r="A3763" s="1" t="s">
        <v>914</v>
      </c>
      <c r="B3763" s="1" t="s">
        <v>395</v>
      </c>
      <c r="C3763" s="1" t="s">
        <v>589</v>
      </c>
      <c r="D3763" s="1" t="s">
        <v>593</v>
      </c>
      <c r="E3763" s="1" t="s">
        <v>372</v>
      </c>
      <c r="F3763" s="62" t="str">
        <f t="shared" si="722"/>
        <v>64541</v>
      </c>
      <c r="G3763" s="255">
        <v>10620058</v>
      </c>
      <c r="H3763" s="1" t="s">
        <v>385</v>
      </c>
      <c r="I3763" s="61">
        <v>5</v>
      </c>
      <c r="J3763" s="61">
        <v>7.3</v>
      </c>
      <c r="K3763" s="61">
        <v>9</v>
      </c>
      <c r="L3763" s="69">
        <f t="shared" si="723"/>
        <v>0.36499999999999999</v>
      </c>
      <c r="M3763" s="69">
        <f t="shared" si="724"/>
        <v>0.45</v>
      </c>
      <c r="N3763" s="56">
        <f>INDEX(Rate_Chart!$A$1:$AK$127,MATCH(Data!J3763,Rate_Chart!$A$1:$A$127,0),MATCH(Data!K3763,Rate_Chart!$A$1:$AK$1,0))</f>
        <v>60.954999999999998</v>
      </c>
      <c r="O3763" s="57">
        <f t="shared" si="725"/>
        <v>304.77499999999998</v>
      </c>
      <c r="P3763" s="58">
        <f t="shared" si="726"/>
        <v>458.30827067669168</v>
      </c>
      <c r="Q3763" s="58">
        <f t="shared" si="727"/>
        <v>305.53884711779443</v>
      </c>
      <c r="R3763" s="66">
        <f t="shared" si="728"/>
        <v>5.3335625000000002</v>
      </c>
      <c r="S3763" s="64">
        <f t="shared" si="729"/>
        <v>18.75</v>
      </c>
      <c r="T3763" s="66">
        <f t="shared" si="730"/>
        <v>328.85856249999995</v>
      </c>
      <c r="U3763" s="68">
        <f t="shared" si="731"/>
        <v>65.771712499999992</v>
      </c>
      <c r="V3763" s="68">
        <f t="shared" si="732"/>
        <v>494.52415413533828</v>
      </c>
      <c r="W3763" s="68">
        <f t="shared" si="733"/>
        <v>329.68276942355885</v>
      </c>
    </row>
    <row r="3764" spans="1:23" x14ac:dyDescent="0.25">
      <c r="A3764" s="1" t="s">
        <v>914</v>
      </c>
      <c r="B3764" s="1" t="s">
        <v>395</v>
      </c>
      <c r="C3764" s="1" t="s">
        <v>589</v>
      </c>
      <c r="D3764" s="1" t="s">
        <v>593</v>
      </c>
      <c r="E3764" s="1" t="s">
        <v>372</v>
      </c>
      <c r="F3764" s="62" t="str">
        <f t="shared" si="722"/>
        <v>64541</v>
      </c>
      <c r="G3764" s="255">
        <v>10620058</v>
      </c>
      <c r="H3764" s="1" t="s">
        <v>386</v>
      </c>
      <c r="I3764" s="61">
        <v>11</v>
      </c>
      <c r="J3764" s="61">
        <v>3.5</v>
      </c>
      <c r="K3764" s="61">
        <v>8.1999999999999993</v>
      </c>
      <c r="L3764" s="69">
        <f t="shared" si="723"/>
        <v>0.38500000000000001</v>
      </c>
      <c r="M3764" s="69">
        <f t="shared" si="724"/>
        <v>0.90199999999999991</v>
      </c>
      <c r="N3764" s="56">
        <f>INDEX(Rate_Chart!$A$1:$AK$127,MATCH(Data!J3764,Rate_Chart!$A$1:$A$127,0),MATCH(Data!K3764,Rate_Chart!$A$1:$AK$1,0))</f>
        <v>37.392139800000002</v>
      </c>
      <c r="O3764" s="57">
        <f t="shared" si="725"/>
        <v>411.31353780000001</v>
      </c>
      <c r="P3764" s="58">
        <f t="shared" si="726"/>
        <v>417.01271152416359</v>
      </c>
      <c r="Q3764" s="58">
        <f t="shared" si="727"/>
        <v>278.00847434944239</v>
      </c>
      <c r="R3764" s="66">
        <f t="shared" si="728"/>
        <v>7.197986911500001</v>
      </c>
      <c r="S3764" s="64">
        <f t="shared" si="729"/>
        <v>41.25</v>
      </c>
      <c r="T3764" s="66">
        <f t="shared" si="730"/>
        <v>459.76152471149999</v>
      </c>
      <c r="U3764" s="68">
        <f t="shared" si="731"/>
        <v>41.796502246499998</v>
      </c>
      <c r="V3764" s="68">
        <f t="shared" si="732"/>
        <v>466.13199531412636</v>
      </c>
      <c r="W3764" s="68">
        <f t="shared" si="733"/>
        <v>310.7546635427509</v>
      </c>
    </row>
    <row r="3765" spans="1:23" x14ac:dyDescent="0.25">
      <c r="A3765" s="1" t="s">
        <v>915</v>
      </c>
      <c r="B3765" s="1" t="s">
        <v>394</v>
      </c>
      <c r="C3765" s="1" t="s">
        <v>589</v>
      </c>
      <c r="D3765" s="1" t="s">
        <v>593</v>
      </c>
      <c r="E3765" s="1" t="s">
        <v>372</v>
      </c>
      <c r="F3765" s="62" t="str">
        <f t="shared" si="722"/>
        <v>64541</v>
      </c>
      <c r="G3765" s="255">
        <v>10620058</v>
      </c>
      <c r="H3765" s="1" t="s">
        <v>386</v>
      </c>
      <c r="I3765" s="61">
        <v>14</v>
      </c>
      <c r="J3765" s="61">
        <v>3.4</v>
      </c>
      <c r="K3765" s="61">
        <v>8.1</v>
      </c>
      <c r="L3765" s="69">
        <f t="shared" si="723"/>
        <v>0.47600000000000003</v>
      </c>
      <c r="M3765" s="69">
        <f t="shared" si="724"/>
        <v>1.1339999999999999</v>
      </c>
      <c r="N3765" s="56">
        <f>INDEX(Rate_Chart!$A$1:$AK$127,MATCH(Data!J3765,Rate_Chart!$A$1:$A$127,0),MATCH(Data!K3765,Rate_Chart!$A$1:$AK$1,0))</f>
        <v>36.697125900000003</v>
      </c>
      <c r="O3765" s="57">
        <f t="shared" si="725"/>
        <v>513.75976260000004</v>
      </c>
      <c r="P3765" s="58">
        <f t="shared" si="726"/>
        <v>417.01279431818188</v>
      </c>
      <c r="Q3765" s="58">
        <f t="shared" si="727"/>
        <v>278.00852954545456</v>
      </c>
      <c r="R3765" s="66">
        <f t="shared" si="728"/>
        <v>8.990795845500001</v>
      </c>
      <c r="S3765" s="64">
        <f t="shared" si="729"/>
        <v>52.5</v>
      </c>
      <c r="T3765" s="66">
        <f t="shared" si="730"/>
        <v>575.25055844550002</v>
      </c>
      <c r="U3765" s="68">
        <f t="shared" si="731"/>
        <v>41.089325603250003</v>
      </c>
      <c r="V3765" s="68">
        <f t="shared" si="732"/>
        <v>466.92415458238645</v>
      </c>
      <c r="W3765" s="68">
        <f t="shared" si="733"/>
        <v>311.28276972159097</v>
      </c>
    </row>
    <row r="3766" spans="1:23" x14ac:dyDescent="0.25">
      <c r="A3766" s="1" t="s">
        <v>915</v>
      </c>
      <c r="B3766" s="1" t="s">
        <v>395</v>
      </c>
      <c r="C3766" s="1" t="s">
        <v>589</v>
      </c>
      <c r="D3766" s="1" t="s">
        <v>593</v>
      </c>
      <c r="E3766" s="1" t="s">
        <v>372</v>
      </c>
      <c r="F3766" s="62" t="str">
        <f t="shared" si="722"/>
        <v>64541</v>
      </c>
      <c r="G3766" s="255">
        <v>10620058</v>
      </c>
      <c r="H3766" s="1" t="s">
        <v>385</v>
      </c>
      <c r="I3766" s="61">
        <v>4</v>
      </c>
      <c r="J3766" s="61">
        <v>7.5</v>
      </c>
      <c r="K3766" s="61">
        <v>8.8000000000000007</v>
      </c>
      <c r="L3766" s="69">
        <f t="shared" si="723"/>
        <v>0.3</v>
      </c>
      <c r="M3766" s="69">
        <f t="shared" si="724"/>
        <v>0.35200000000000004</v>
      </c>
      <c r="N3766" s="56">
        <f>INDEX(Rate_Chart!$A$1:$AK$127,MATCH(Data!J3766,Rate_Chart!$A$1:$A$127,0),MATCH(Data!K3766,Rate_Chart!$A$1:$AK$1,0))</f>
        <v>61.998750000000001</v>
      </c>
      <c r="O3766" s="57">
        <f t="shared" si="725"/>
        <v>247.995</v>
      </c>
      <c r="P3766" s="58">
        <f t="shared" si="726"/>
        <v>463.83104738154617</v>
      </c>
      <c r="Q3766" s="58">
        <f t="shared" si="727"/>
        <v>309.22069825436409</v>
      </c>
      <c r="R3766" s="66">
        <f t="shared" si="728"/>
        <v>4.3399125000000005</v>
      </c>
      <c r="S3766" s="64">
        <f t="shared" si="729"/>
        <v>15</v>
      </c>
      <c r="T3766" s="66">
        <f t="shared" si="730"/>
        <v>267.33491250000003</v>
      </c>
      <c r="U3766" s="68">
        <f t="shared" si="731"/>
        <v>66.833728125000007</v>
      </c>
      <c r="V3766" s="68">
        <f t="shared" si="732"/>
        <v>500.00295355361607</v>
      </c>
      <c r="W3766" s="68">
        <f t="shared" si="733"/>
        <v>333.3353023690774</v>
      </c>
    </row>
    <row r="3767" spans="1:23" x14ac:dyDescent="0.25">
      <c r="A3767" s="1" t="s">
        <v>915</v>
      </c>
      <c r="B3767" s="1" t="s">
        <v>395</v>
      </c>
      <c r="C3767" s="1" t="s">
        <v>589</v>
      </c>
      <c r="D3767" s="1" t="s">
        <v>593</v>
      </c>
      <c r="E3767" s="1" t="s">
        <v>372</v>
      </c>
      <c r="F3767" s="62" t="str">
        <f t="shared" si="722"/>
        <v>64541</v>
      </c>
      <c r="G3767" s="255">
        <v>10620058</v>
      </c>
      <c r="H3767" s="1" t="s">
        <v>386</v>
      </c>
      <c r="I3767" s="61">
        <v>6</v>
      </c>
      <c r="J3767" s="61">
        <v>3.2</v>
      </c>
      <c r="K3767" s="61">
        <v>8</v>
      </c>
      <c r="L3767" s="69">
        <f t="shared" si="723"/>
        <v>0.19200000000000003</v>
      </c>
      <c r="M3767" s="69">
        <f t="shared" si="724"/>
        <v>0.48</v>
      </c>
      <c r="N3767" s="56">
        <f>INDEX(Rate_Chart!$A$1:$AK$127,MATCH(Data!J3767,Rate_Chart!$A$1:$A$127,0),MATCH(Data!K3767,Rate_Chart!$A$1:$AK$1,0))</f>
        <v>35.585112000000002</v>
      </c>
      <c r="O3767" s="57">
        <f t="shared" si="725"/>
        <v>213.510672</v>
      </c>
      <c r="P3767" s="58">
        <f t="shared" si="726"/>
        <v>417.01303124999998</v>
      </c>
      <c r="Q3767" s="58">
        <f t="shared" si="727"/>
        <v>278.00868750000001</v>
      </c>
      <c r="R3767" s="66">
        <f t="shared" si="728"/>
        <v>3.7364367600000001</v>
      </c>
      <c r="S3767" s="64">
        <f t="shared" si="729"/>
        <v>22.5</v>
      </c>
      <c r="T3767" s="66">
        <f t="shared" si="730"/>
        <v>239.74710876</v>
      </c>
      <c r="U3767" s="68">
        <f t="shared" si="731"/>
        <v>39.957851460000001</v>
      </c>
      <c r="V3767" s="68">
        <f t="shared" si="732"/>
        <v>468.25607179687495</v>
      </c>
      <c r="W3767" s="68">
        <f t="shared" si="733"/>
        <v>312.17071453124998</v>
      </c>
    </row>
    <row r="3768" spans="1:23" x14ac:dyDescent="0.25">
      <c r="A3768" s="1" t="s">
        <v>916</v>
      </c>
      <c r="B3768" s="1" t="s">
        <v>394</v>
      </c>
      <c r="C3768" s="1" t="s">
        <v>589</v>
      </c>
      <c r="D3768" s="1" t="s">
        <v>593</v>
      </c>
      <c r="E3768" s="1" t="s">
        <v>372</v>
      </c>
      <c r="F3768" s="62" t="str">
        <f t="shared" si="722"/>
        <v>64541</v>
      </c>
      <c r="G3768" s="255">
        <v>10620058</v>
      </c>
      <c r="H3768" s="1" t="s">
        <v>386</v>
      </c>
      <c r="I3768" s="61">
        <v>15</v>
      </c>
      <c r="J3768" s="61">
        <v>3.2</v>
      </c>
      <c r="K3768" s="61">
        <v>8</v>
      </c>
      <c r="L3768" s="69">
        <f t="shared" si="723"/>
        <v>0.48</v>
      </c>
      <c r="M3768" s="69">
        <f t="shared" si="724"/>
        <v>1.2</v>
      </c>
      <c r="N3768" s="56">
        <f>INDEX(Rate_Chart!$A$1:$AK$127,MATCH(Data!J3768,Rate_Chart!$A$1:$A$127,0),MATCH(Data!K3768,Rate_Chart!$A$1:$AK$1,0))</f>
        <v>35.585112000000002</v>
      </c>
      <c r="O3768" s="57">
        <f t="shared" si="725"/>
        <v>533.77668000000006</v>
      </c>
      <c r="P3768" s="58">
        <f t="shared" si="726"/>
        <v>417.01303124999998</v>
      </c>
      <c r="Q3768" s="58">
        <f t="shared" si="727"/>
        <v>278.00868750000001</v>
      </c>
      <c r="R3768" s="66">
        <f t="shared" si="728"/>
        <v>9.3410919000000021</v>
      </c>
      <c r="S3768" s="64">
        <f t="shared" si="729"/>
        <v>56.25</v>
      </c>
      <c r="T3768" s="66">
        <f t="shared" si="730"/>
        <v>599.36777190000009</v>
      </c>
      <c r="U3768" s="68">
        <f t="shared" si="731"/>
        <v>39.957851460000008</v>
      </c>
      <c r="V3768" s="68">
        <f t="shared" si="732"/>
        <v>468.25607179687501</v>
      </c>
      <c r="W3768" s="68">
        <f t="shared" si="733"/>
        <v>312.17071453124998</v>
      </c>
    </row>
    <row r="3769" spans="1:23" x14ac:dyDescent="0.25">
      <c r="A3769" s="1" t="s">
        <v>916</v>
      </c>
      <c r="B3769" s="1" t="s">
        <v>395</v>
      </c>
      <c r="C3769" s="1" t="s">
        <v>589</v>
      </c>
      <c r="D3769" s="1" t="s">
        <v>593</v>
      </c>
      <c r="E3769" s="1" t="s">
        <v>372</v>
      </c>
      <c r="F3769" s="62" t="str">
        <f t="shared" si="722"/>
        <v>64541</v>
      </c>
      <c r="G3769" s="255">
        <v>10620058</v>
      </c>
      <c r="H3769" s="1" t="s">
        <v>385</v>
      </c>
      <c r="I3769" s="61">
        <v>6</v>
      </c>
      <c r="J3769" s="61">
        <v>7.6</v>
      </c>
      <c r="K3769" s="61">
        <v>8.8000000000000007</v>
      </c>
      <c r="L3769" s="69">
        <f t="shared" si="723"/>
        <v>0.45599999999999996</v>
      </c>
      <c r="M3769" s="69">
        <f t="shared" si="724"/>
        <v>0.52800000000000002</v>
      </c>
      <c r="N3769" s="56">
        <f>INDEX(Rate_Chart!$A$1:$AK$127,MATCH(Data!J3769,Rate_Chart!$A$1:$A$127,0),MATCH(Data!K3769,Rate_Chart!$A$1:$AK$1,0))</f>
        <v>62.825400000000002</v>
      </c>
      <c r="O3769" s="57">
        <f t="shared" si="725"/>
        <v>376.95240000000001</v>
      </c>
      <c r="P3769" s="58">
        <f t="shared" si="726"/>
        <v>466.5252475247525</v>
      </c>
      <c r="Q3769" s="58">
        <f t="shared" si="727"/>
        <v>311.01683168316833</v>
      </c>
      <c r="R3769" s="66">
        <f t="shared" si="728"/>
        <v>6.5966670000000009</v>
      </c>
      <c r="S3769" s="64">
        <f t="shared" si="729"/>
        <v>22.5</v>
      </c>
      <c r="T3769" s="66">
        <f t="shared" si="730"/>
        <v>406.04906700000004</v>
      </c>
      <c r="U3769" s="68">
        <f t="shared" si="731"/>
        <v>67.674844500000006</v>
      </c>
      <c r="V3769" s="68">
        <f t="shared" si="732"/>
        <v>502.53597400990105</v>
      </c>
      <c r="W3769" s="68">
        <f t="shared" si="733"/>
        <v>335.02398267326737</v>
      </c>
    </row>
    <row r="3770" spans="1:23" x14ac:dyDescent="0.25">
      <c r="A3770" s="1" t="s">
        <v>916</v>
      </c>
      <c r="B3770" s="1" t="s">
        <v>395</v>
      </c>
      <c r="C3770" s="1" t="s">
        <v>589</v>
      </c>
      <c r="D3770" s="1" t="s">
        <v>593</v>
      </c>
      <c r="E3770" s="1" t="s">
        <v>372</v>
      </c>
      <c r="F3770" s="62" t="str">
        <f t="shared" si="722"/>
        <v>64541</v>
      </c>
      <c r="G3770" s="255">
        <v>10620058</v>
      </c>
      <c r="H3770" s="1" t="s">
        <v>386</v>
      </c>
      <c r="I3770" s="61">
        <v>8</v>
      </c>
      <c r="J3770" s="61">
        <v>3</v>
      </c>
      <c r="K3770" s="61">
        <v>8</v>
      </c>
      <c r="L3770" s="69">
        <f t="shared" si="723"/>
        <v>0.24</v>
      </c>
      <c r="M3770" s="69">
        <f t="shared" si="724"/>
        <v>0.64</v>
      </c>
      <c r="N3770" s="56">
        <f>INDEX(Rate_Chart!$A$1:$AK$127,MATCH(Data!J3770,Rate_Chart!$A$1:$A$127,0),MATCH(Data!K3770,Rate_Chart!$A$1:$AK$1,0))</f>
        <v>34.751112000000006</v>
      </c>
      <c r="O3770" s="57">
        <f t="shared" si="725"/>
        <v>278.00889600000005</v>
      </c>
      <c r="P3770" s="58">
        <f t="shared" si="726"/>
        <v>417.01334400000002</v>
      </c>
      <c r="Q3770" s="58">
        <f t="shared" si="727"/>
        <v>278.00889599999999</v>
      </c>
      <c r="R3770" s="66">
        <f t="shared" si="728"/>
        <v>4.8651556800000018</v>
      </c>
      <c r="S3770" s="64">
        <f t="shared" si="729"/>
        <v>30</v>
      </c>
      <c r="T3770" s="66">
        <f t="shared" si="730"/>
        <v>312.87405168000004</v>
      </c>
      <c r="U3770" s="68">
        <f t="shared" si="731"/>
        <v>39.109256460000005</v>
      </c>
      <c r="V3770" s="68">
        <f t="shared" si="732"/>
        <v>469.31107752000003</v>
      </c>
      <c r="W3770" s="68">
        <f t="shared" si="733"/>
        <v>312.87405168000004</v>
      </c>
    </row>
    <row r="3771" spans="1:23" x14ac:dyDescent="0.25">
      <c r="A3771" s="1" t="s">
        <v>917</v>
      </c>
      <c r="B3771" s="1" t="s">
        <v>394</v>
      </c>
      <c r="C3771" s="1" t="s">
        <v>589</v>
      </c>
      <c r="D3771" s="1" t="s">
        <v>593</v>
      </c>
      <c r="E3771" s="1" t="s">
        <v>372</v>
      </c>
      <c r="F3771" s="62" t="str">
        <f t="shared" si="722"/>
        <v>64541</v>
      </c>
      <c r="G3771" s="255">
        <v>10620058</v>
      </c>
      <c r="H3771" s="1" t="s">
        <v>386</v>
      </c>
      <c r="I3771" s="61">
        <v>16</v>
      </c>
      <c r="J3771" s="61">
        <v>3.7</v>
      </c>
      <c r="K3771" s="61">
        <v>8.1999999999999993</v>
      </c>
      <c r="L3771" s="69">
        <f t="shared" si="723"/>
        <v>0.59200000000000008</v>
      </c>
      <c r="M3771" s="69">
        <f t="shared" si="724"/>
        <v>1.3119999999999998</v>
      </c>
      <c r="N3771" s="56">
        <f>INDEX(Rate_Chart!$A$1:$AK$127,MATCH(Data!J3771,Rate_Chart!$A$1:$A$127,0),MATCH(Data!K3771,Rate_Chart!$A$1:$AK$1,0))</f>
        <v>38.226139799999999</v>
      </c>
      <c r="O3771" s="57">
        <f t="shared" si="725"/>
        <v>611.61823679999998</v>
      </c>
      <c r="P3771" s="58">
        <f t="shared" si="726"/>
        <v>417.01243418181815</v>
      </c>
      <c r="Q3771" s="58">
        <f t="shared" si="727"/>
        <v>278.00828945454543</v>
      </c>
      <c r="R3771" s="66">
        <f t="shared" si="728"/>
        <v>10.703319144</v>
      </c>
      <c r="S3771" s="64">
        <f t="shared" si="729"/>
        <v>60</v>
      </c>
      <c r="T3771" s="66">
        <f t="shared" si="730"/>
        <v>682.32155594400001</v>
      </c>
      <c r="U3771" s="68">
        <f t="shared" si="731"/>
        <v>42.645097246500001</v>
      </c>
      <c r="V3771" s="68">
        <f t="shared" si="732"/>
        <v>465.21924268909089</v>
      </c>
      <c r="W3771" s="68">
        <f t="shared" si="733"/>
        <v>310.14616179272724</v>
      </c>
    </row>
    <row r="3772" spans="1:23" x14ac:dyDescent="0.25">
      <c r="A3772" s="1" t="s">
        <v>917</v>
      </c>
      <c r="B3772" s="1" t="s">
        <v>395</v>
      </c>
      <c r="C3772" s="1" t="s">
        <v>589</v>
      </c>
      <c r="D3772" s="1" t="s">
        <v>593</v>
      </c>
      <c r="E3772" s="1" t="s">
        <v>372</v>
      </c>
      <c r="F3772" s="62" t="str">
        <f t="shared" si="722"/>
        <v>64541</v>
      </c>
      <c r="G3772" s="255">
        <v>10620058</v>
      </c>
      <c r="H3772" s="1" t="s">
        <v>385</v>
      </c>
      <c r="I3772" s="61">
        <v>6</v>
      </c>
      <c r="J3772" s="61">
        <v>7</v>
      </c>
      <c r="K3772" s="61">
        <v>9</v>
      </c>
      <c r="L3772" s="69">
        <f t="shared" si="723"/>
        <v>0.42</v>
      </c>
      <c r="M3772" s="69">
        <f t="shared" si="724"/>
        <v>0.54</v>
      </c>
      <c r="N3772" s="56">
        <f>INDEX(Rate_Chart!$A$1:$AK$127,MATCH(Data!J3772,Rate_Chart!$A$1:$A$127,0),MATCH(Data!K3772,Rate_Chart!$A$1:$AK$1,0))</f>
        <v>58.45</v>
      </c>
      <c r="O3772" s="57">
        <f t="shared" si="725"/>
        <v>350.70000000000005</v>
      </c>
      <c r="P3772" s="58">
        <f t="shared" si="726"/>
        <v>449.61538461538464</v>
      </c>
      <c r="Q3772" s="58">
        <f t="shared" si="727"/>
        <v>299.74358974358978</v>
      </c>
      <c r="R3772" s="66">
        <f t="shared" si="728"/>
        <v>6.1372500000000016</v>
      </c>
      <c r="S3772" s="64">
        <f t="shared" si="729"/>
        <v>22.5</v>
      </c>
      <c r="T3772" s="66">
        <f t="shared" si="730"/>
        <v>379.33725000000004</v>
      </c>
      <c r="U3772" s="68">
        <f t="shared" si="731"/>
        <v>63.222875000000009</v>
      </c>
      <c r="V3772" s="68">
        <f t="shared" si="732"/>
        <v>486.32980769230772</v>
      </c>
      <c r="W3772" s="68">
        <f t="shared" si="733"/>
        <v>324.21987179487184</v>
      </c>
    </row>
    <row r="3773" spans="1:23" x14ac:dyDescent="0.25">
      <c r="A3773" s="1" t="s">
        <v>917</v>
      </c>
      <c r="B3773" s="1" t="s">
        <v>395</v>
      </c>
      <c r="C3773" s="1" t="s">
        <v>589</v>
      </c>
      <c r="D3773" s="1" t="s">
        <v>593</v>
      </c>
      <c r="E3773" s="1" t="s">
        <v>372</v>
      </c>
      <c r="F3773" s="62" t="str">
        <f t="shared" si="722"/>
        <v>64541</v>
      </c>
      <c r="G3773" s="255">
        <v>10620058</v>
      </c>
      <c r="H3773" s="1" t="s">
        <v>386</v>
      </c>
      <c r="I3773" s="61">
        <v>8</v>
      </c>
      <c r="J3773" s="61">
        <v>3.5</v>
      </c>
      <c r="K3773" s="61">
        <v>8.3000000000000007</v>
      </c>
      <c r="L3773" s="69">
        <f t="shared" si="723"/>
        <v>0.28000000000000003</v>
      </c>
      <c r="M3773" s="69">
        <f t="shared" si="724"/>
        <v>0.66400000000000003</v>
      </c>
      <c r="N3773" s="56">
        <f>INDEX(Rate_Chart!$A$1:$AK$127,MATCH(Data!J3773,Rate_Chart!$A$1:$A$127,0),MATCH(Data!K3773,Rate_Chart!$A$1:$AK$1,0))</f>
        <v>37.670153700000007</v>
      </c>
      <c r="O3773" s="57">
        <f t="shared" si="725"/>
        <v>301.36122960000006</v>
      </c>
      <c r="P3773" s="58">
        <f t="shared" si="726"/>
        <v>417.01277158671587</v>
      </c>
      <c r="Q3773" s="58">
        <f t="shared" si="727"/>
        <v>278.00851439114393</v>
      </c>
      <c r="R3773" s="66">
        <f t="shared" si="728"/>
        <v>5.2738215180000019</v>
      </c>
      <c r="S3773" s="64">
        <f t="shared" si="729"/>
        <v>30</v>
      </c>
      <c r="T3773" s="66">
        <f t="shared" si="730"/>
        <v>336.63505111800009</v>
      </c>
      <c r="U3773" s="68">
        <f t="shared" si="731"/>
        <v>42.079381389750012</v>
      </c>
      <c r="V3773" s="68">
        <f t="shared" si="732"/>
        <v>465.82341021863471</v>
      </c>
      <c r="W3773" s="68">
        <f t="shared" si="733"/>
        <v>310.54894014575649</v>
      </c>
    </row>
    <row r="3774" spans="1:23" x14ac:dyDescent="0.25">
      <c r="A3774" s="1" t="s">
        <v>918</v>
      </c>
      <c r="B3774" s="1" t="s">
        <v>394</v>
      </c>
      <c r="C3774" s="1" t="s">
        <v>589</v>
      </c>
      <c r="D3774" s="1" t="s">
        <v>593</v>
      </c>
      <c r="E3774" s="1" t="s">
        <v>372</v>
      </c>
      <c r="F3774" s="62" t="str">
        <f t="shared" si="722"/>
        <v>64541</v>
      </c>
      <c r="G3774" s="255">
        <v>10620058</v>
      </c>
      <c r="H3774" s="1" t="s">
        <v>386</v>
      </c>
      <c r="I3774" s="61">
        <v>17</v>
      </c>
      <c r="J3774" s="61">
        <v>3.7</v>
      </c>
      <c r="K3774" s="61">
        <v>8</v>
      </c>
      <c r="L3774" s="69">
        <f t="shared" si="723"/>
        <v>0.629</v>
      </c>
      <c r="M3774" s="69">
        <f t="shared" si="724"/>
        <v>1.36</v>
      </c>
      <c r="N3774" s="56">
        <f>INDEX(Rate_Chart!$A$1:$AK$127,MATCH(Data!J3774,Rate_Chart!$A$1:$A$127,0),MATCH(Data!K3774,Rate_Chart!$A$1:$AK$1,0))</f>
        <v>37.670112000000003</v>
      </c>
      <c r="O3774" s="57">
        <f t="shared" si="725"/>
        <v>640.39190400000007</v>
      </c>
      <c r="P3774" s="58">
        <f t="shared" si="726"/>
        <v>417.0123099630996</v>
      </c>
      <c r="Q3774" s="58">
        <f t="shared" si="727"/>
        <v>278.0082066420664</v>
      </c>
      <c r="R3774" s="66">
        <f t="shared" si="728"/>
        <v>11.206858320000002</v>
      </c>
      <c r="S3774" s="64">
        <f t="shared" si="729"/>
        <v>63.75</v>
      </c>
      <c r="T3774" s="66">
        <f t="shared" si="730"/>
        <v>715.34876232000011</v>
      </c>
      <c r="U3774" s="68">
        <f t="shared" si="731"/>
        <v>42.079338960000008</v>
      </c>
      <c r="V3774" s="68">
        <f t="shared" si="732"/>
        <v>465.82294051660517</v>
      </c>
      <c r="W3774" s="68">
        <f t="shared" si="733"/>
        <v>310.5486270110701</v>
      </c>
    </row>
    <row r="3775" spans="1:23" x14ac:dyDescent="0.25">
      <c r="A3775" s="1" t="s">
        <v>918</v>
      </c>
      <c r="B3775" s="1" t="s">
        <v>395</v>
      </c>
      <c r="C3775" s="1" t="s">
        <v>589</v>
      </c>
      <c r="D3775" s="1" t="s">
        <v>593</v>
      </c>
      <c r="E3775" s="1" t="s">
        <v>372</v>
      </c>
      <c r="F3775" s="62" t="str">
        <f t="shared" si="722"/>
        <v>64541</v>
      </c>
      <c r="G3775" s="255">
        <v>10620058</v>
      </c>
      <c r="H3775" s="1" t="s">
        <v>385</v>
      </c>
      <c r="I3775" s="61">
        <v>6</v>
      </c>
      <c r="J3775" s="61">
        <v>6.8</v>
      </c>
      <c r="K3775" s="61">
        <v>8.8000000000000007</v>
      </c>
      <c r="L3775" s="69">
        <f t="shared" si="723"/>
        <v>0.40799999999999997</v>
      </c>
      <c r="M3775" s="69">
        <f t="shared" si="724"/>
        <v>0.52800000000000002</v>
      </c>
      <c r="N3775" s="56">
        <f>INDEX(Rate_Chart!$A$1:$AK$127,MATCH(Data!J3775,Rate_Chart!$A$1:$A$127,0),MATCH(Data!K3775,Rate_Chart!$A$1:$AK$1,0))</f>
        <v>56.212200000000003</v>
      </c>
      <c r="O3775" s="57">
        <f t="shared" si="725"/>
        <v>337.27320000000003</v>
      </c>
      <c r="P3775" s="58">
        <f t="shared" si="726"/>
        <v>443.78052631578947</v>
      </c>
      <c r="Q3775" s="58">
        <f t="shared" si="727"/>
        <v>295.8536842105263</v>
      </c>
      <c r="R3775" s="66">
        <f t="shared" si="728"/>
        <v>5.9022810000000012</v>
      </c>
      <c r="S3775" s="64">
        <f t="shared" si="729"/>
        <v>22.5</v>
      </c>
      <c r="T3775" s="66">
        <f t="shared" si="730"/>
        <v>365.67548100000005</v>
      </c>
      <c r="U3775" s="68">
        <f t="shared" si="731"/>
        <v>60.94591350000001</v>
      </c>
      <c r="V3775" s="68">
        <f t="shared" si="732"/>
        <v>481.15194868421059</v>
      </c>
      <c r="W3775" s="68">
        <f t="shared" si="733"/>
        <v>320.76796578947375</v>
      </c>
    </row>
    <row r="3776" spans="1:23" x14ac:dyDescent="0.25">
      <c r="A3776" s="1" t="s">
        <v>918</v>
      </c>
      <c r="B3776" s="1" t="s">
        <v>395</v>
      </c>
      <c r="C3776" s="1" t="s">
        <v>589</v>
      </c>
      <c r="D3776" s="1" t="s">
        <v>593</v>
      </c>
      <c r="E3776" s="1" t="s">
        <v>372</v>
      </c>
      <c r="F3776" s="62" t="str">
        <f t="shared" si="722"/>
        <v>64541</v>
      </c>
      <c r="G3776" s="255">
        <v>10620058</v>
      </c>
      <c r="H3776" s="1" t="s">
        <v>386</v>
      </c>
      <c r="I3776" s="61">
        <v>6</v>
      </c>
      <c r="J3776" s="61">
        <v>3</v>
      </c>
      <c r="K3776" s="61">
        <v>8.1</v>
      </c>
      <c r="L3776" s="69">
        <f t="shared" si="723"/>
        <v>0.18</v>
      </c>
      <c r="M3776" s="69">
        <f t="shared" si="724"/>
        <v>0.48599999999999993</v>
      </c>
      <c r="N3776" s="56">
        <f>INDEX(Rate_Chart!$A$1:$AK$127,MATCH(Data!J3776,Rate_Chart!$A$1:$A$127,0),MATCH(Data!K3776,Rate_Chart!$A$1:$AK$1,0))</f>
        <v>35.029125900000004</v>
      </c>
      <c r="O3776" s="57">
        <f t="shared" si="725"/>
        <v>210.17475540000004</v>
      </c>
      <c r="P3776" s="58">
        <f t="shared" si="726"/>
        <v>417.01340357142868</v>
      </c>
      <c r="Q3776" s="58">
        <f t="shared" si="727"/>
        <v>278.00893571428577</v>
      </c>
      <c r="R3776" s="66">
        <f t="shared" si="728"/>
        <v>3.6780582195000009</v>
      </c>
      <c r="S3776" s="64">
        <f t="shared" si="729"/>
        <v>22.5</v>
      </c>
      <c r="T3776" s="66">
        <f t="shared" si="730"/>
        <v>236.35281361950004</v>
      </c>
      <c r="U3776" s="68">
        <f t="shared" si="731"/>
        <v>39.392135603250004</v>
      </c>
      <c r="V3776" s="68">
        <f t="shared" si="732"/>
        <v>468.9539952767858</v>
      </c>
      <c r="W3776" s="68">
        <f t="shared" si="733"/>
        <v>312.63599685119055</v>
      </c>
    </row>
    <row r="3777" spans="1:23" x14ac:dyDescent="0.25">
      <c r="A3777" s="1" t="s">
        <v>882</v>
      </c>
      <c r="B3777" s="1" t="s">
        <v>394</v>
      </c>
      <c r="C3777" s="1" t="s">
        <v>589</v>
      </c>
      <c r="D3777" s="1" t="s">
        <v>593</v>
      </c>
      <c r="E3777" s="1" t="s">
        <v>372</v>
      </c>
      <c r="F3777" s="62" t="str">
        <f t="shared" si="722"/>
        <v>64541</v>
      </c>
      <c r="G3777" s="255">
        <v>10620058</v>
      </c>
      <c r="H3777" s="1" t="s">
        <v>386</v>
      </c>
      <c r="I3777" s="61">
        <v>14</v>
      </c>
      <c r="J3777" s="61">
        <v>3.4</v>
      </c>
      <c r="K3777" s="61">
        <v>8</v>
      </c>
      <c r="L3777" s="69">
        <f t="shared" si="723"/>
        <v>0.47600000000000003</v>
      </c>
      <c r="M3777" s="69">
        <f t="shared" si="724"/>
        <v>1.1200000000000001</v>
      </c>
      <c r="N3777" s="56">
        <f>INDEX(Rate_Chart!$A$1:$AK$127,MATCH(Data!J3777,Rate_Chart!$A$1:$A$127,0),MATCH(Data!K3777,Rate_Chart!$A$1:$AK$1,0))</f>
        <v>36.419112000000005</v>
      </c>
      <c r="O3777" s="57">
        <f t="shared" si="725"/>
        <v>509.86756800000006</v>
      </c>
      <c r="P3777" s="58">
        <f t="shared" si="726"/>
        <v>417.01273282442747</v>
      </c>
      <c r="Q3777" s="58">
        <f t="shared" si="727"/>
        <v>278.00848854961833</v>
      </c>
      <c r="R3777" s="66">
        <f t="shared" si="728"/>
        <v>8.9226824400000027</v>
      </c>
      <c r="S3777" s="64">
        <f t="shared" si="729"/>
        <v>52.5</v>
      </c>
      <c r="T3777" s="66">
        <f t="shared" si="730"/>
        <v>571.29025044000002</v>
      </c>
      <c r="U3777" s="68">
        <f t="shared" si="731"/>
        <v>40.806446460000004</v>
      </c>
      <c r="V3777" s="68">
        <f t="shared" si="732"/>
        <v>467.24938694656487</v>
      </c>
      <c r="W3777" s="68">
        <f t="shared" si="733"/>
        <v>311.49959129770991</v>
      </c>
    </row>
    <row r="3778" spans="1:23" x14ac:dyDescent="0.25">
      <c r="A3778" s="1" t="s">
        <v>882</v>
      </c>
      <c r="B3778" s="1" t="s">
        <v>395</v>
      </c>
      <c r="C3778" s="1" t="s">
        <v>589</v>
      </c>
      <c r="D3778" s="1" t="s">
        <v>593</v>
      </c>
      <c r="E3778" s="1" t="s">
        <v>372</v>
      </c>
      <c r="F3778" s="62" t="str">
        <f t="shared" si="722"/>
        <v>64541</v>
      </c>
      <c r="G3778" s="255">
        <v>10620058</v>
      </c>
      <c r="H3778" s="1" t="s">
        <v>385</v>
      </c>
      <c r="I3778" s="61">
        <v>6</v>
      </c>
      <c r="J3778" s="61">
        <v>7.5</v>
      </c>
      <c r="K3778" s="61">
        <v>8.8000000000000007</v>
      </c>
      <c r="L3778" s="69">
        <f t="shared" si="723"/>
        <v>0.45</v>
      </c>
      <c r="M3778" s="69">
        <f t="shared" si="724"/>
        <v>0.52800000000000002</v>
      </c>
      <c r="N3778" s="56">
        <f>INDEX(Rate_Chart!$A$1:$AK$127,MATCH(Data!J3778,Rate_Chart!$A$1:$A$127,0),MATCH(Data!K3778,Rate_Chart!$A$1:$AK$1,0))</f>
        <v>61.998750000000001</v>
      </c>
      <c r="O3778" s="57">
        <f t="shared" si="725"/>
        <v>371.99250000000001</v>
      </c>
      <c r="P3778" s="58">
        <f t="shared" si="726"/>
        <v>463.83104738154617</v>
      </c>
      <c r="Q3778" s="58">
        <f t="shared" si="727"/>
        <v>309.22069825436409</v>
      </c>
      <c r="R3778" s="66">
        <f t="shared" si="728"/>
        <v>6.5098687500000008</v>
      </c>
      <c r="S3778" s="64">
        <f t="shared" si="729"/>
        <v>22.5</v>
      </c>
      <c r="T3778" s="66">
        <f t="shared" si="730"/>
        <v>401.00236875000002</v>
      </c>
      <c r="U3778" s="68">
        <f t="shared" si="731"/>
        <v>66.833728125000007</v>
      </c>
      <c r="V3778" s="68">
        <f t="shared" si="732"/>
        <v>500.00295355361607</v>
      </c>
      <c r="W3778" s="68">
        <f t="shared" si="733"/>
        <v>333.3353023690774</v>
      </c>
    </row>
    <row r="3779" spans="1:23" x14ac:dyDescent="0.25">
      <c r="A3779" s="1" t="s">
        <v>882</v>
      </c>
      <c r="B3779" s="1" t="s">
        <v>395</v>
      </c>
      <c r="C3779" s="1" t="s">
        <v>589</v>
      </c>
      <c r="D3779" s="1" t="s">
        <v>593</v>
      </c>
      <c r="E3779" s="1" t="s">
        <v>372</v>
      </c>
      <c r="F3779" s="62" t="str">
        <f t="shared" si="722"/>
        <v>64541</v>
      </c>
      <c r="G3779" s="255">
        <v>10620058</v>
      </c>
      <c r="H3779" s="1" t="s">
        <v>386</v>
      </c>
      <c r="I3779" s="61">
        <v>11</v>
      </c>
      <c r="J3779" s="61">
        <v>3</v>
      </c>
      <c r="K3779" s="61">
        <v>8</v>
      </c>
      <c r="L3779" s="69">
        <f t="shared" si="723"/>
        <v>0.33</v>
      </c>
      <c r="M3779" s="69">
        <f t="shared" si="724"/>
        <v>0.88</v>
      </c>
      <c r="N3779" s="56">
        <f>INDEX(Rate_Chart!$A$1:$AK$127,MATCH(Data!J3779,Rate_Chart!$A$1:$A$127,0),MATCH(Data!K3779,Rate_Chart!$A$1:$AK$1,0))</f>
        <v>34.751112000000006</v>
      </c>
      <c r="O3779" s="57">
        <f t="shared" si="725"/>
        <v>382.26223200000004</v>
      </c>
      <c r="P3779" s="58">
        <f t="shared" si="726"/>
        <v>417.01334400000002</v>
      </c>
      <c r="Q3779" s="58">
        <f t="shared" si="727"/>
        <v>278.00889599999999</v>
      </c>
      <c r="R3779" s="66">
        <f t="shared" si="728"/>
        <v>6.6895890600000012</v>
      </c>
      <c r="S3779" s="64">
        <f t="shared" si="729"/>
        <v>41.25</v>
      </c>
      <c r="T3779" s="66">
        <f t="shared" si="730"/>
        <v>430.20182106000004</v>
      </c>
      <c r="U3779" s="68">
        <f t="shared" si="731"/>
        <v>39.109256460000005</v>
      </c>
      <c r="V3779" s="68">
        <f t="shared" si="732"/>
        <v>469.31107752000003</v>
      </c>
      <c r="W3779" s="68">
        <f t="shared" si="733"/>
        <v>312.87405168000004</v>
      </c>
    </row>
    <row r="3780" spans="1:23" x14ac:dyDescent="0.25">
      <c r="A3780" s="1" t="s">
        <v>883</v>
      </c>
      <c r="B3780" s="1" t="s">
        <v>394</v>
      </c>
      <c r="C3780" s="1" t="s">
        <v>589</v>
      </c>
      <c r="D3780" s="1" t="s">
        <v>593</v>
      </c>
      <c r="E3780" s="1" t="s">
        <v>372</v>
      </c>
      <c r="F3780" s="62" t="str">
        <f t="shared" si="722"/>
        <v>64541</v>
      </c>
      <c r="G3780" s="255">
        <v>10620058</v>
      </c>
      <c r="H3780" s="1" t="s">
        <v>386</v>
      </c>
      <c r="I3780" s="61">
        <v>15</v>
      </c>
      <c r="J3780" s="61">
        <v>3.2</v>
      </c>
      <c r="K3780" s="61">
        <v>8</v>
      </c>
      <c r="L3780" s="69">
        <f t="shared" si="723"/>
        <v>0.48</v>
      </c>
      <c r="M3780" s="69">
        <f t="shared" si="724"/>
        <v>1.2</v>
      </c>
      <c r="N3780" s="56">
        <f>INDEX(Rate_Chart!$A$1:$AK$127,MATCH(Data!J3780,Rate_Chart!$A$1:$A$127,0),MATCH(Data!K3780,Rate_Chart!$A$1:$AK$1,0))</f>
        <v>35.585112000000002</v>
      </c>
      <c r="O3780" s="57">
        <f t="shared" si="725"/>
        <v>533.77668000000006</v>
      </c>
      <c r="P3780" s="58">
        <f t="shared" si="726"/>
        <v>417.01303124999998</v>
      </c>
      <c r="Q3780" s="58">
        <f t="shared" si="727"/>
        <v>278.00868750000001</v>
      </c>
      <c r="R3780" s="66">
        <f t="shared" si="728"/>
        <v>9.3410919000000021</v>
      </c>
      <c r="S3780" s="64">
        <f t="shared" si="729"/>
        <v>56.25</v>
      </c>
      <c r="T3780" s="66">
        <f t="shared" si="730"/>
        <v>599.36777190000009</v>
      </c>
      <c r="U3780" s="68">
        <f t="shared" si="731"/>
        <v>39.957851460000008</v>
      </c>
      <c r="V3780" s="68">
        <f t="shared" si="732"/>
        <v>468.25607179687501</v>
      </c>
      <c r="W3780" s="68">
        <f t="shared" si="733"/>
        <v>312.17071453124998</v>
      </c>
    </row>
    <row r="3781" spans="1:23" x14ac:dyDescent="0.25">
      <c r="A3781" s="1" t="s">
        <v>883</v>
      </c>
      <c r="B3781" s="1" t="s">
        <v>395</v>
      </c>
      <c r="C3781" s="1" t="s">
        <v>589</v>
      </c>
      <c r="D3781" s="1" t="s">
        <v>593</v>
      </c>
      <c r="E3781" s="1" t="s">
        <v>372</v>
      </c>
      <c r="F3781" s="62" t="str">
        <f t="shared" ref="F3781:F3844" si="734">MID(E3781,2,5)</f>
        <v>64541</v>
      </c>
      <c r="G3781" s="255">
        <v>10620058</v>
      </c>
      <c r="H3781" s="1" t="s">
        <v>385</v>
      </c>
      <c r="I3781" s="61">
        <v>6</v>
      </c>
      <c r="J3781" s="61">
        <v>6.7</v>
      </c>
      <c r="K3781" s="61">
        <v>8.8000000000000007</v>
      </c>
      <c r="L3781" s="69">
        <f t="shared" si="723"/>
        <v>0.40200000000000002</v>
      </c>
      <c r="M3781" s="69">
        <f t="shared" si="724"/>
        <v>0.52800000000000002</v>
      </c>
      <c r="N3781" s="56">
        <f>INDEX(Rate_Chart!$A$1:$AK$127,MATCH(Data!J3781,Rate_Chart!$A$1:$A$127,0),MATCH(Data!K3781,Rate_Chart!$A$1:$AK$1,0))</f>
        <v>55.385550000000002</v>
      </c>
      <c r="O3781" s="57">
        <f t="shared" si="725"/>
        <v>332.31330000000003</v>
      </c>
      <c r="P3781" s="58">
        <f t="shared" si="726"/>
        <v>440.73381962864721</v>
      </c>
      <c r="Q3781" s="58">
        <f t="shared" si="727"/>
        <v>293.82254641909816</v>
      </c>
      <c r="R3781" s="66">
        <f t="shared" si="728"/>
        <v>5.815482750000001</v>
      </c>
      <c r="S3781" s="64">
        <f t="shared" si="729"/>
        <v>22.5</v>
      </c>
      <c r="T3781" s="66">
        <f t="shared" si="730"/>
        <v>360.62878275000003</v>
      </c>
      <c r="U3781" s="68">
        <f t="shared" si="731"/>
        <v>60.104797125000005</v>
      </c>
      <c r="V3781" s="68">
        <f t="shared" si="732"/>
        <v>478.28751027851456</v>
      </c>
      <c r="W3781" s="68">
        <f t="shared" si="733"/>
        <v>318.85834018567635</v>
      </c>
    </row>
    <row r="3782" spans="1:23" x14ac:dyDescent="0.25">
      <c r="A3782" s="1" t="s">
        <v>883</v>
      </c>
      <c r="B3782" s="1" t="s">
        <v>395</v>
      </c>
      <c r="C3782" s="1" t="s">
        <v>589</v>
      </c>
      <c r="D3782" s="1" t="s">
        <v>593</v>
      </c>
      <c r="E3782" s="1" t="s">
        <v>372</v>
      </c>
      <c r="F3782" s="62" t="str">
        <f t="shared" si="734"/>
        <v>64541</v>
      </c>
      <c r="G3782" s="255">
        <v>10620058</v>
      </c>
      <c r="H3782" s="1" t="s">
        <v>386</v>
      </c>
      <c r="I3782" s="61">
        <v>10</v>
      </c>
      <c r="J3782" s="61">
        <v>3.3</v>
      </c>
      <c r="K3782" s="61">
        <v>8.1</v>
      </c>
      <c r="L3782" s="69">
        <f t="shared" si="723"/>
        <v>0.33</v>
      </c>
      <c r="M3782" s="69">
        <f t="shared" si="724"/>
        <v>0.81</v>
      </c>
      <c r="N3782" s="56">
        <f>INDEX(Rate_Chart!$A$1:$AK$127,MATCH(Data!J3782,Rate_Chart!$A$1:$A$127,0),MATCH(Data!K3782,Rate_Chart!$A$1:$AK$1,0))</f>
        <v>36.280125900000002</v>
      </c>
      <c r="O3782" s="57">
        <f t="shared" si="725"/>
        <v>362.80125900000002</v>
      </c>
      <c r="P3782" s="58">
        <f t="shared" si="726"/>
        <v>417.0129413793104</v>
      </c>
      <c r="Q3782" s="58">
        <f t="shared" si="727"/>
        <v>278.00862758620696</v>
      </c>
      <c r="R3782" s="66">
        <f t="shared" si="728"/>
        <v>6.3490220325000006</v>
      </c>
      <c r="S3782" s="64">
        <f t="shared" si="729"/>
        <v>37.5</v>
      </c>
      <c r="T3782" s="66">
        <f t="shared" si="730"/>
        <v>406.6502810325</v>
      </c>
      <c r="U3782" s="68">
        <f t="shared" si="731"/>
        <v>40.665028103250002</v>
      </c>
      <c r="V3782" s="68">
        <f t="shared" si="732"/>
        <v>467.4141161293104</v>
      </c>
      <c r="W3782" s="68">
        <f t="shared" si="733"/>
        <v>311.6094107528736</v>
      </c>
    </row>
    <row r="3783" spans="1:23" x14ac:dyDescent="0.25">
      <c r="A3783" s="1" t="s">
        <v>884</v>
      </c>
      <c r="B3783" s="1" t="s">
        <v>394</v>
      </c>
      <c r="C3783" s="1" t="s">
        <v>589</v>
      </c>
      <c r="D3783" s="1" t="s">
        <v>593</v>
      </c>
      <c r="E3783" s="1" t="s">
        <v>372</v>
      </c>
      <c r="F3783" s="62" t="str">
        <f t="shared" si="734"/>
        <v>64541</v>
      </c>
      <c r="G3783" s="255">
        <v>10620058</v>
      </c>
      <c r="H3783" s="1" t="s">
        <v>386</v>
      </c>
      <c r="I3783" s="61">
        <v>11</v>
      </c>
      <c r="J3783" s="61">
        <v>3.3</v>
      </c>
      <c r="K3783" s="61">
        <v>8.1</v>
      </c>
      <c r="L3783" s="69">
        <f t="shared" si="723"/>
        <v>0.36299999999999999</v>
      </c>
      <c r="M3783" s="69">
        <f t="shared" si="724"/>
        <v>0.8909999999999999</v>
      </c>
      <c r="N3783" s="56">
        <f>INDEX(Rate_Chart!$A$1:$AK$127,MATCH(Data!J3783,Rate_Chart!$A$1:$A$127,0),MATCH(Data!K3783,Rate_Chart!$A$1:$AK$1,0))</f>
        <v>36.280125900000002</v>
      </c>
      <c r="O3783" s="57">
        <f t="shared" si="725"/>
        <v>399.08138489999999</v>
      </c>
      <c r="P3783" s="58">
        <f t="shared" si="726"/>
        <v>417.0129413793104</v>
      </c>
      <c r="Q3783" s="58">
        <f t="shared" si="727"/>
        <v>278.00862758620696</v>
      </c>
      <c r="R3783" s="66">
        <f t="shared" si="728"/>
        <v>6.9839242357500009</v>
      </c>
      <c r="S3783" s="64">
        <f t="shared" si="729"/>
        <v>41.25</v>
      </c>
      <c r="T3783" s="66">
        <f t="shared" si="730"/>
        <v>447.31530913575</v>
      </c>
      <c r="U3783" s="68">
        <f t="shared" si="731"/>
        <v>40.665028103250002</v>
      </c>
      <c r="V3783" s="68">
        <f t="shared" si="732"/>
        <v>467.4141161293104</v>
      </c>
      <c r="W3783" s="68">
        <f t="shared" si="733"/>
        <v>311.6094107528736</v>
      </c>
    </row>
    <row r="3784" spans="1:23" x14ac:dyDescent="0.25">
      <c r="A3784" s="1" t="s">
        <v>884</v>
      </c>
      <c r="B3784" s="1" t="s">
        <v>395</v>
      </c>
      <c r="C3784" s="1" t="s">
        <v>589</v>
      </c>
      <c r="D3784" s="1" t="s">
        <v>593</v>
      </c>
      <c r="E3784" s="1" t="s">
        <v>372</v>
      </c>
      <c r="F3784" s="62" t="str">
        <f t="shared" si="734"/>
        <v>64541</v>
      </c>
      <c r="G3784" s="255">
        <v>10620058</v>
      </c>
      <c r="H3784" s="1" t="s">
        <v>385</v>
      </c>
      <c r="I3784" s="61">
        <v>7</v>
      </c>
      <c r="J3784" s="61">
        <v>6.9</v>
      </c>
      <c r="K3784" s="61">
        <v>8.8000000000000007</v>
      </c>
      <c r="L3784" s="69">
        <f t="shared" si="723"/>
        <v>0.48300000000000004</v>
      </c>
      <c r="M3784" s="69">
        <f t="shared" si="724"/>
        <v>0.6160000000000001</v>
      </c>
      <c r="N3784" s="56">
        <f>INDEX(Rate_Chart!$A$1:$AK$127,MATCH(Data!J3784,Rate_Chart!$A$1:$A$127,0),MATCH(Data!K3784,Rate_Chart!$A$1:$AK$1,0))</f>
        <v>57.038850000000004</v>
      </c>
      <c r="O3784" s="57">
        <f t="shared" si="725"/>
        <v>399.27195</v>
      </c>
      <c r="P3784" s="58">
        <f t="shared" si="726"/>
        <v>446.77950391644907</v>
      </c>
      <c r="Q3784" s="58">
        <f t="shared" si="727"/>
        <v>297.85300261096603</v>
      </c>
      <c r="R3784" s="66">
        <f t="shared" si="728"/>
        <v>6.9872591250000005</v>
      </c>
      <c r="S3784" s="64">
        <f t="shared" si="729"/>
        <v>26.25</v>
      </c>
      <c r="T3784" s="66">
        <f t="shared" si="730"/>
        <v>432.50920912499998</v>
      </c>
      <c r="U3784" s="68">
        <f t="shared" si="731"/>
        <v>61.787029874999995</v>
      </c>
      <c r="V3784" s="68">
        <f t="shared" si="732"/>
        <v>483.97151338120096</v>
      </c>
      <c r="W3784" s="68">
        <f t="shared" si="733"/>
        <v>322.64767558746729</v>
      </c>
    </row>
    <row r="3785" spans="1:23" x14ac:dyDescent="0.25">
      <c r="A3785" s="1" t="s">
        <v>884</v>
      </c>
      <c r="B3785" s="1" t="s">
        <v>395</v>
      </c>
      <c r="C3785" s="1" t="s">
        <v>589</v>
      </c>
      <c r="D3785" s="1" t="s">
        <v>593</v>
      </c>
      <c r="E3785" s="1" t="s">
        <v>372</v>
      </c>
      <c r="F3785" s="62" t="str">
        <f t="shared" si="734"/>
        <v>64541</v>
      </c>
      <c r="G3785" s="255">
        <v>10620058</v>
      </c>
      <c r="H3785" s="1" t="s">
        <v>386</v>
      </c>
      <c r="I3785" s="61">
        <v>10</v>
      </c>
      <c r="J3785" s="61">
        <v>3</v>
      </c>
      <c r="K3785" s="61">
        <v>8</v>
      </c>
      <c r="L3785" s="69">
        <f t="shared" si="723"/>
        <v>0.3</v>
      </c>
      <c r="M3785" s="69">
        <f t="shared" si="724"/>
        <v>0.8</v>
      </c>
      <c r="N3785" s="56">
        <f>INDEX(Rate_Chart!$A$1:$AK$127,MATCH(Data!J3785,Rate_Chart!$A$1:$A$127,0),MATCH(Data!K3785,Rate_Chart!$A$1:$AK$1,0))</f>
        <v>34.751112000000006</v>
      </c>
      <c r="O3785" s="57">
        <f t="shared" si="725"/>
        <v>347.51112000000006</v>
      </c>
      <c r="P3785" s="58">
        <f t="shared" si="726"/>
        <v>417.01334400000002</v>
      </c>
      <c r="Q3785" s="58">
        <f t="shared" si="727"/>
        <v>278.00889599999999</v>
      </c>
      <c r="R3785" s="66">
        <f t="shared" si="728"/>
        <v>6.081444600000002</v>
      </c>
      <c r="S3785" s="64">
        <f t="shared" si="729"/>
        <v>37.5</v>
      </c>
      <c r="T3785" s="66">
        <f t="shared" si="730"/>
        <v>391.09256460000006</v>
      </c>
      <c r="U3785" s="68">
        <f t="shared" si="731"/>
        <v>39.109256460000005</v>
      </c>
      <c r="V3785" s="68">
        <f t="shared" si="732"/>
        <v>469.31107752000003</v>
      </c>
      <c r="W3785" s="68">
        <f t="shared" si="733"/>
        <v>312.87405168000004</v>
      </c>
    </row>
    <row r="3786" spans="1:23" x14ac:dyDescent="0.25">
      <c r="A3786" s="1" t="s">
        <v>885</v>
      </c>
      <c r="B3786" s="1" t="s">
        <v>394</v>
      </c>
      <c r="C3786" s="1" t="s">
        <v>589</v>
      </c>
      <c r="D3786" s="1" t="s">
        <v>593</v>
      </c>
      <c r="E3786" s="1" t="s">
        <v>372</v>
      </c>
      <c r="F3786" s="62" t="str">
        <f t="shared" si="734"/>
        <v>64541</v>
      </c>
      <c r="G3786" s="255">
        <v>10620058</v>
      </c>
      <c r="H3786" s="1" t="s">
        <v>386</v>
      </c>
      <c r="I3786" s="61">
        <v>15</v>
      </c>
      <c r="J3786" s="61">
        <v>3.2</v>
      </c>
      <c r="K3786" s="61">
        <v>8</v>
      </c>
      <c r="L3786" s="69">
        <f t="shared" si="723"/>
        <v>0.48</v>
      </c>
      <c r="M3786" s="69">
        <f t="shared" si="724"/>
        <v>1.2</v>
      </c>
      <c r="N3786" s="56">
        <f>INDEX(Rate_Chart!$A$1:$AK$127,MATCH(Data!J3786,Rate_Chart!$A$1:$A$127,0),MATCH(Data!K3786,Rate_Chart!$A$1:$AK$1,0))</f>
        <v>35.585112000000002</v>
      </c>
      <c r="O3786" s="57">
        <f t="shared" si="725"/>
        <v>533.77668000000006</v>
      </c>
      <c r="P3786" s="58">
        <f t="shared" si="726"/>
        <v>417.01303124999998</v>
      </c>
      <c r="Q3786" s="58">
        <f t="shared" si="727"/>
        <v>278.00868750000001</v>
      </c>
      <c r="R3786" s="66">
        <f t="shared" si="728"/>
        <v>9.3410919000000021</v>
      </c>
      <c r="S3786" s="64">
        <f t="shared" si="729"/>
        <v>56.25</v>
      </c>
      <c r="T3786" s="66">
        <f t="shared" si="730"/>
        <v>599.36777190000009</v>
      </c>
      <c r="U3786" s="68">
        <f t="shared" si="731"/>
        <v>39.957851460000008</v>
      </c>
      <c r="V3786" s="68">
        <f t="shared" si="732"/>
        <v>468.25607179687501</v>
      </c>
      <c r="W3786" s="68">
        <f t="shared" si="733"/>
        <v>312.17071453124998</v>
      </c>
    </row>
    <row r="3787" spans="1:23" x14ac:dyDescent="0.25">
      <c r="A3787" s="1" t="s">
        <v>885</v>
      </c>
      <c r="B3787" s="1" t="s">
        <v>395</v>
      </c>
      <c r="C3787" s="1" t="s">
        <v>589</v>
      </c>
      <c r="D3787" s="1" t="s">
        <v>593</v>
      </c>
      <c r="E3787" s="1" t="s">
        <v>372</v>
      </c>
      <c r="F3787" s="62" t="str">
        <f t="shared" si="734"/>
        <v>64541</v>
      </c>
      <c r="G3787" s="255">
        <v>10620058</v>
      </c>
      <c r="H3787" s="1" t="s">
        <v>385</v>
      </c>
      <c r="I3787" s="61">
        <v>8</v>
      </c>
      <c r="J3787" s="61">
        <v>6.6</v>
      </c>
      <c r="K3787" s="61">
        <v>8.8000000000000007</v>
      </c>
      <c r="L3787" s="69">
        <f t="shared" si="723"/>
        <v>0.52800000000000002</v>
      </c>
      <c r="M3787" s="69">
        <f t="shared" si="724"/>
        <v>0.70400000000000007</v>
      </c>
      <c r="N3787" s="56">
        <f>INDEX(Rate_Chart!$A$1:$AK$127,MATCH(Data!J3787,Rate_Chart!$A$1:$A$127,0),MATCH(Data!K3787,Rate_Chart!$A$1:$AK$1,0))</f>
        <v>54.558900000000001</v>
      </c>
      <c r="O3787" s="57">
        <f t="shared" si="725"/>
        <v>436.47120000000001</v>
      </c>
      <c r="P3787" s="58">
        <f t="shared" si="726"/>
        <v>437.63823529411764</v>
      </c>
      <c r="Q3787" s="58">
        <f t="shared" si="727"/>
        <v>291.75882352941176</v>
      </c>
      <c r="R3787" s="66">
        <f t="shared" si="728"/>
        <v>7.6382460000000005</v>
      </c>
      <c r="S3787" s="64">
        <f t="shared" si="729"/>
        <v>30</v>
      </c>
      <c r="T3787" s="66">
        <f t="shared" si="730"/>
        <v>474.10944599999999</v>
      </c>
      <c r="U3787" s="68">
        <f t="shared" si="731"/>
        <v>59.263680749999999</v>
      </c>
      <c r="V3787" s="68">
        <f t="shared" si="732"/>
        <v>475.37711831550797</v>
      </c>
      <c r="W3787" s="68">
        <f t="shared" si="733"/>
        <v>316.91807887700531</v>
      </c>
    </row>
    <row r="3788" spans="1:23" x14ac:dyDescent="0.25">
      <c r="A3788" s="1" t="s">
        <v>885</v>
      </c>
      <c r="B3788" s="1" t="s">
        <v>395</v>
      </c>
      <c r="C3788" s="1" t="s">
        <v>589</v>
      </c>
      <c r="D3788" s="1" t="s">
        <v>593</v>
      </c>
      <c r="E3788" s="1" t="s">
        <v>372</v>
      </c>
      <c r="F3788" s="62" t="str">
        <f t="shared" si="734"/>
        <v>64541</v>
      </c>
      <c r="G3788" s="255">
        <v>10620058</v>
      </c>
      <c r="H3788" s="1" t="s">
        <v>386</v>
      </c>
      <c r="I3788" s="61">
        <v>7</v>
      </c>
      <c r="J3788" s="61">
        <v>3</v>
      </c>
      <c r="K3788" s="61">
        <v>8</v>
      </c>
      <c r="L3788" s="69">
        <f t="shared" si="723"/>
        <v>0.21</v>
      </c>
      <c r="M3788" s="69">
        <f t="shared" si="724"/>
        <v>0.56000000000000005</v>
      </c>
      <c r="N3788" s="56">
        <f>INDEX(Rate_Chart!$A$1:$AK$127,MATCH(Data!J3788,Rate_Chart!$A$1:$A$127,0),MATCH(Data!K3788,Rate_Chart!$A$1:$AK$1,0))</f>
        <v>34.751112000000006</v>
      </c>
      <c r="O3788" s="57">
        <f t="shared" si="725"/>
        <v>243.25778400000004</v>
      </c>
      <c r="P3788" s="58">
        <f t="shared" si="726"/>
        <v>417.01334400000002</v>
      </c>
      <c r="Q3788" s="58">
        <f t="shared" si="727"/>
        <v>278.00889599999999</v>
      </c>
      <c r="R3788" s="66">
        <f t="shared" si="728"/>
        <v>4.2570112200000008</v>
      </c>
      <c r="S3788" s="64">
        <f t="shared" si="729"/>
        <v>26.25</v>
      </c>
      <c r="T3788" s="66">
        <f t="shared" si="730"/>
        <v>273.76479522000005</v>
      </c>
      <c r="U3788" s="68">
        <f t="shared" si="731"/>
        <v>39.109256460000005</v>
      </c>
      <c r="V3788" s="68">
        <f t="shared" si="732"/>
        <v>469.31107752000003</v>
      </c>
      <c r="W3788" s="68">
        <f t="shared" si="733"/>
        <v>312.87405168000004</v>
      </c>
    </row>
    <row r="3789" spans="1:23" x14ac:dyDescent="0.25">
      <c r="A3789" s="1" t="s">
        <v>886</v>
      </c>
      <c r="B3789" s="1" t="s">
        <v>394</v>
      </c>
      <c r="C3789" s="1" t="s">
        <v>589</v>
      </c>
      <c r="D3789" s="1" t="s">
        <v>593</v>
      </c>
      <c r="E3789" s="1" t="s">
        <v>372</v>
      </c>
      <c r="F3789" s="62" t="str">
        <f t="shared" si="734"/>
        <v>64541</v>
      </c>
      <c r="G3789" s="255">
        <v>10620058</v>
      </c>
      <c r="H3789" s="1" t="s">
        <v>386</v>
      </c>
      <c r="I3789" s="61">
        <v>16</v>
      </c>
      <c r="J3789" s="61">
        <v>3.3</v>
      </c>
      <c r="K3789" s="61">
        <v>8.1</v>
      </c>
      <c r="L3789" s="69">
        <f t="shared" si="723"/>
        <v>0.52800000000000002</v>
      </c>
      <c r="M3789" s="69">
        <f t="shared" si="724"/>
        <v>1.296</v>
      </c>
      <c r="N3789" s="56">
        <f>INDEX(Rate_Chart!$A$1:$AK$127,MATCH(Data!J3789,Rate_Chart!$A$1:$A$127,0),MATCH(Data!K3789,Rate_Chart!$A$1:$AK$1,0))</f>
        <v>36.280125900000002</v>
      </c>
      <c r="O3789" s="57">
        <f t="shared" si="725"/>
        <v>580.48201440000003</v>
      </c>
      <c r="P3789" s="58">
        <f t="shared" si="726"/>
        <v>417.0129413793104</v>
      </c>
      <c r="Q3789" s="58">
        <f t="shared" si="727"/>
        <v>278.00862758620696</v>
      </c>
      <c r="R3789" s="66">
        <f t="shared" si="728"/>
        <v>10.158435252000002</v>
      </c>
      <c r="S3789" s="64">
        <f t="shared" si="729"/>
        <v>60</v>
      </c>
      <c r="T3789" s="66">
        <f t="shared" si="730"/>
        <v>650.64044965200003</v>
      </c>
      <c r="U3789" s="68">
        <f t="shared" si="731"/>
        <v>40.665028103250002</v>
      </c>
      <c r="V3789" s="68">
        <f t="shared" si="732"/>
        <v>467.4141161293104</v>
      </c>
      <c r="W3789" s="68">
        <f t="shared" si="733"/>
        <v>311.6094107528736</v>
      </c>
    </row>
    <row r="3790" spans="1:23" x14ac:dyDescent="0.25">
      <c r="A3790" s="1" t="s">
        <v>886</v>
      </c>
      <c r="B3790" s="1" t="s">
        <v>395</v>
      </c>
      <c r="C3790" s="1" t="s">
        <v>589</v>
      </c>
      <c r="D3790" s="1" t="s">
        <v>593</v>
      </c>
      <c r="E3790" s="1" t="s">
        <v>372</v>
      </c>
      <c r="F3790" s="62" t="str">
        <f t="shared" si="734"/>
        <v>64541</v>
      </c>
      <c r="G3790" s="255">
        <v>10620058</v>
      </c>
      <c r="H3790" s="1" t="s">
        <v>386</v>
      </c>
      <c r="I3790" s="61">
        <v>17</v>
      </c>
      <c r="J3790" s="61">
        <v>3.1</v>
      </c>
      <c r="K3790" s="61">
        <v>8.1</v>
      </c>
      <c r="L3790" s="69">
        <f t="shared" si="723"/>
        <v>0.52700000000000002</v>
      </c>
      <c r="M3790" s="69">
        <f t="shared" si="724"/>
        <v>1.3769999999999998</v>
      </c>
      <c r="N3790" s="56">
        <f>INDEX(Rate_Chart!$A$1:$AK$127,MATCH(Data!J3790,Rate_Chart!$A$1:$A$127,0),MATCH(Data!K3790,Rate_Chart!$A$1:$AK$1,0))</f>
        <v>35.446125899999998</v>
      </c>
      <c r="O3790" s="57">
        <f t="shared" si="725"/>
        <v>602.58414029999994</v>
      </c>
      <c r="P3790" s="58">
        <f t="shared" si="726"/>
        <v>417.01324588235298</v>
      </c>
      <c r="Q3790" s="58">
        <f t="shared" si="727"/>
        <v>278.0088305882353</v>
      </c>
      <c r="R3790" s="66">
        <f t="shared" si="728"/>
        <v>10.54522245525</v>
      </c>
      <c r="S3790" s="64">
        <f t="shared" si="729"/>
        <v>63.75</v>
      </c>
      <c r="T3790" s="66">
        <f t="shared" si="730"/>
        <v>676.87936275524999</v>
      </c>
      <c r="U3790" s="68">
        <f t="shared" si="731"/>
        <v>39.816433103249999</v>
      </c>
      <c r="V3790" s="68">
        <f t="shared" si="732"/>
        <v>468.42862474411766</v>
      </c>
      <c r="W3790" s="68">
        <f t="shared" si="733"/>
        <v>312.28574982941177</v>
      </c>
    </row>
    <row r="3791" spans="1:23" x14ac:dyDescent="0.25">
      <c r="A3791" s="1" t="s">
        <v>887</v>
      </c>
      <c r="B3791" s="1" t="s">
        <v>394</v>
      </c>
      <c r="C3791" s="1" t="s">
        <v>589</v>
      </c>
      <c r="D3791" s="1" t="s">
        <v>593</v>
      </c>
      <c r="E3791" s="1" t="s">
        <v>372</v>
      </c>
      <c r="F3791" s="62" t="str">
        <f t="shared" si="734"/>
        <v>64541</v>
      </c>
      <c r="G3791" s="255">
        <v>10620058</v>
      </c>
      <c r="H3791" s="1" t="s">
        <v>386</v>
      </c>
      <c r="I3791" s="61">
        <v>16</v>
      </c>
      <c r="J3791" s="61">
        <v>3.1</v>
      </c>
      <c r="K3791" s="61">
        <v>8</v>
      </c>
      <c r="L3791" s="69">
        <f t="shared" ref="L3791:L3854" si="735">J3791*I3791/100</f>
        <v>0.496</v>
      </c>
      <c r="M3791" s="69">
        <f t="shared" ref="M3791:M3854" si="736">K3791*I3791/100</f>
        <v>1.28</v>
      </c>
      <c r="N3791" s="56">
        <f>INDEX(Rate_Chart!$A$1:$AK$127,MATCH(Data!J3791,Rate_Chart!$A$1:$A$127,0),MATCH(Data!K3791,Rate_Chart!$A$1:$AK$1,0))</f>
        <v>35.168112000000008</v>
      </c>
      <c r="O3791" s="57">
        <f t="shared" ref="O3791:O3854" si="737">N3791*I3791</f>
        <v>562.68979200000012</v>
      </c>
      <c r="P3791" s="58">
        <f t="shared" ref="P3791:P3854" si="738">N3791/(J3791%+K3791%*2/3)</f>
        <v>417.01318577075102</v>
      </c>
      <c r="Q3791" s="58">
        <f t="shared" ref="Q3791:Q3854" si="739">P3791*2/3</f>
        <v>278.00879051383401</v>
      </c>
      <c r="R3791" s="66">
        <f t="shared" ref="R3791:R3854" si="740">O3791*1.75%</f>
        <v>9.8470713600000028</v>
      </c>
      <c r="S3791" s="64">
        <f t="shared" ref="S3791:S3854" si="741">I3791*3.75</f>
        <v>60</v>
      </c>
      <c r="T3791" s="66">
        <f t="shared" ref="T3791:T3854" si="742">R3791+S3791+O3791</f>
        <v>632.5368633600001</v>
      </c>
      <c r="U3791" s="68">
        <f t="shared" ref="U3791:U3854" si="743">T3791/I3791</f>
        <v>39.533553960000006</v>
      </c>
      <c r="V3791" s="68">
        <f t="shared" ref="V3791:V3854" si="744">U3791/(J3791%+K3791%*2/3)</f>
        <v>468.77731968379447</v>
      </c>
      <c r="W3791" s="68">
        <f t="shared" ref="W3791:W3854" si="745">V3791*2/3</f>
        <v>312.51821312252963</v>
      </c>
    </row>
    <row r="3792" spans="1:23" x14ac:dyDescent="0.25">
      <c r="A3792" s="1" t="s">
        <v>887</v>
      </c>
      <c r="B3792" s="1" t="s">
        <v>395</v>
      </c>
      <c r="C3792" s="1" t="s">
        <v>589</v>
      </c>
      <c r="D3792" s="1" t="s">
        <v>593</v>
      </c>
      <c r="E3792" s="1" t="s">
        <v>372</v>
      </c>
      <c r="F3792" s="62" t="str">
        <f t="shared" si="734"/>
        <v>64541</v>
      </c>
      <c r="G3792" s="255">
        <v>10620058</v>
      </c>
      <c r="H3792" s="1" t="s">
        <v>386</v>
      </c>
      <c r="I3792" s="61">
        <v>12</v>
      </c>
      <c r="J3792" s="61">
        <v>4.3</v>
      </c>
      <c r="K3792" s="61">
        <v>8.3000000000000007</v>
      </c>
      <c r="L3792" s="69">
        <f t="shared" si="735"/>
        <v>0.5159999999999999</v>
      </c>
      <c r="M3792" s="69">
        <f t="shared" si="736"/>
        <v>0.99600000000000011</v>
      </c>
      <c r="N3792" s="56">
        <f>INDEX(Rate_Chart!$A$1:$AK$127,MATCH(Data!J3792,Rate_Chart!$A$1:$A$127,0),MATCH(Data!K3792,Rate_Chart!$A$1:$AK$1,0))</f>
        <v>41.006153699999999</v>
      </c>
      <c r="O3792" s="57">
        <f t="shared" si="737"/>
        <v>492.07384439999998</v>
      </c>
      <c r="P3792" s="58">
        <f t="shared" si="738"/>
        <v>417.0117325423729</v>
      </c>
      <c r="Q3792" s="58">
        <f t="shared" si="739"/>
        <v>278.00782169491526</v>
      </c>
      <c r="R3792" s="66">
        <f t="shared" si="740"/>
        <v>8.6112922770000004</v>
      </c>
      <c r="S3792" s="64">
        <f t="shared" si="741"/>
        <v>45</v>
      </c>
      <c r="T3792" s="66">
        <f t="shared" si="742"/>
        <v>545.68513667699995</v>
      </c>
      <c r="U3792" s="68">
        <f t="shared" si="743"/>
        <v>45.473761389749995</v>
      </c>
      <c r="V3792" s="68">
        <f t="shared" si="744"/>
        <v>462.44503108220334</v>
      </c>
      <c r="W3792" s="68">
        <f t="shared" si="745"/>
        <v>308.29668738813558</v>
      </c>
    </row>
    <row r="3793" spans="1:23" x14ac:dyDescent="0.25">
      <c r="A3793" s="1" t="s">
        <v>888</v>
      </c>
      <c r="B3793" s="1" t="s">
        <v>394</v>
      </c>
      <c r="C3793" s="1" t="s">
        <v>589</v>
      </c>
      <c r="D3793" s="1" t="s">
        <v>593</v>
      </c>
      <c r="E3793" s="1" t="s">
        <v>372</v>
      </c>
      <c r="F3793" s="62" t="str">
        <f t="shared" si="734"/>
        <v>64541</v>
      </c>
      <c r="G3793" s="255">
        <v>10620058</v>
      </c>
      <c r="H3793" s="1" t="s">
        <v>386</v>
      </c>
      <c r="I3793" s="61">
        <v>15</v>
      </c>
      <c r="J3793" s="61">
        <v>3.3</v>
      </c>
      <c r="K3793" s="61">
        <v>8</v>
      </c>
      <c r="L3793" s="69">
        <f t="shared" si="735"/>
        <v>0.495</v>
      </c>
      <c r="M3793" s="69">
        <f t="shared" si="736"/>
        <v>1.2</v>
      </c>
      <c r="N3793" s="56">
        <f>INDEX(Rate_Chart!$A$1:$AK$127,MATCH(Data!J3793,Rate_Chart!$A$1:$A$127,0),MATCH(Data!K3793,Rate_Chart!$A$1:$AK$1,0))</f>
        <v>36.002112000000004</v>
      </c>
      <c r="O3793" s="57">
        <f t="shared" si="737"/>
        <v>540.03168000000005</v>
      </c>
      <c r="P3793" s="58">
        <f t="shared" si="738"/>
        <v>417.01288030888031</v>
      </c>
      <c r="Q3793" s="58">
        <f t="shared" si="739"/>
        <v>278.00858687258687</v>
      </c>
      <c r="R3793" s="66">
        <f t="shared" si="740"/>
        <v>9.4505544000000015</v>
      </c>
      <c r="S3793" s="64">
        <f t="shared" si="741"/>
        <v>56.25</v>
      </c>
      <c r="T3793" s="66">
        <f t="shared" si="742"/>
        <v>605.73223440000004</v>
      </c>
      <c r="U3793" s="68">
        <f t="shared" si="743"/>
        <v>40.382148960000002</v>
      </c>
      <c r="V3793" s="68">
        <f t="shared" si="744"/>
        <v>467.74689915057911</v>
      </c>
      <c r="W3793" s="68">
        <f t="shared" si="745"/>
        <v>311.83126610038607</v>
      </c>
    </row>
    <row r="3794" spans="1:23" x14ac:dyDescent="0.25">
      <c r="A3794" s="1" t="s">
        <v>888</v>
      </c>
      <c r="B3794" s="1" t="s">
        <v>395</v>
      </c>
      <c r="C3794" s="1" t="s">
        <v>589</v>
      </c>
      <c r="D3794" s="1" t="s">
        <v>593</v>
      </c>
      <c r="E3794" s="1" t="s">
        <v>372</v>
      </c>
      <c r="F3794" s="62" t="str">
        <f t="shared" si="734"/>
        <v>64541</v>
      </c>
      <c r="G3794" s="255">
        <v>10620058</v>
      </c>
      <c r="H3794" s="1" t="s">
        <v>385</v>
      </c>
      <c r="I3794" s="61">
        <v>7</v>
      </c>
      <c r="J3794" s="61">
        <v>7</v>
      </c>
      <c r="K3794" s="61">
        <v>9</v>
      </c>
      <c r="L3794" s="69">
        <f t="shared" si="735"/>
        <v>0.49</v>
      </c>
      <c r="M3794" s="69">
        <f t="shared" si="736"/>
        <v>0.63</v>
      </c>
      <c r="N3794" s="56">
        <f>INDEX(Rate_Chart!$A$1:$AK$127,MATCH(Data!J3794,Rate_Chart!$A$1:$A$127,0),MATCH(Data!K3794,Rate_Chart!$A$1:$AK$1,0))</f>
        <v>58.45</v>
      </c>
      <c r="O3794" s="57">
        <f t="shared" si="737"/>
        <v>409.15000000000003</v>
      </c>
      <c r="P3794" s="58">
        <f t="shared" si="738"/>
        <v>449.61538461538464</v>
      </c>
      <c r="Q3794" s="58">
        <f t="shared" si="739"/>
        <v>299.74358974358978</v>
      </c>
      <c r="R3794" s="66">
        <f t="shared" si="740"/>
        <v>7.1601250000000016</v>
      </c>
      <c r="S3794" s="64">
        <f t="shared" si="741"/>
        <v>26.25</v>
      </c>
      <c r="T3794" s="66">
        <f t="shared" si="742"/>
        <v>442.56012500000003</v>
      </c>
      <c r="U3794" s="68">
        <f t="shared" si="743"/>
        <v>63.222875000000002</v>
      </c>
      <c r="V3794" s="68">
        <f t="shared" si="744"/>
        <v>486.32980769230767</v>
      </c>
      <c r="W3794" s="68">
        <f t="shared" si="745"/>
        <v>324.21987179487178</v>
      </c>
    </row>
    <row r="3795" spans="1:23" x14ac:dyDescent="0.25">
      <c r="A3795" s="1" t="s">
        <v>888</v>
      </c>
      <c r="B3795" s="1" t="s">
        <v>395</v>
      </c>
      <c r="C3795" s="1" t="s">
        <v>589</v>
      </c>
      <c r="D3795" s="1" t="s">
        <v>593</v>
      </c>
      <c r="E3795" s="1" t="s">
        <v>372</v>
      </c>
      <c r="F3795" s="62" t="str">
        <f t="shared" si="734"/>
        <v>64541</v>
      </c>
      <c r="G3795" s="255">
        <v>10620058</v>
      </c>
      <c r="H3795" s="1" t="s">
        <v>386</v>
      </c>
      <c r="I3795" s="61">
        <v>9</v>
      </c>
      <c r="J3795" s="61">
        <v>3.3</v>
      </c>
      <c r="K3795" s="61">
        <v>8</v>
      </c>
      <c r="L3795" s="69">
        <f t="shared" si="735"/>
        <v>0.29699999999999999</v>
      </c>
      <c r="M3795" s="69">
        <f t="shared" si="736"/>
        <v>0.72</v>
      </c>
      <c r="N3795" s="56">
        <f>INDEX(Rate_Chart!$A$1:$AK$127,MATCH(Data!J3795,Rate_Chart!$A$1:$A$127,0),MATCH(Data!K3795,Rate_Chart!$A$1:$AK$1,0))</f>
        <v>36.002112000000004</v>
      </c>
      <c r="O3795" s="57">
        <f t="shared" si="737"/>
        <v>324.01900800000004</v>
      </c>
      <c r="P3795" s="58">
        <f t="shared" si="738"/>
        <v>417.01288030888031</v>
      </c>
      <c r="Q3795" s="58">
        <f t="shared" si="739"/>
        <v>278.00858687258687</v>
      </c>
      <c r="R3795" s="66">
        <f t="shared" si="740"/>
        <v>5.6703326400000016</v>
      </c>
      <c r="S3795" s="64">
        <f t="shared" si="741"/>
        <v>33.75</v>
      </c>
      <c r="T3795" s="66">
        <f t="shared" si="742"/>
        <v>363.43934064000007</v>
      </c>
      <c r="U3795" s="68">
        <f t="shared" si="743"/>
        <v>40.382148960000009</v>
      </c>
      <c r="V3795" s="68">
        <f t="shared" si="744"/>
        <v>467.74689915057917</v>
      </c>
      <c r="W3795" s="68">
        <f t="shared" si="745"/>
        <v>311.83126610038613</v>
      </c>
    </row>
    <row r="3796" spans="1:23" x14ac:dyDescent="0.25">
      <c r="A3796" s="1" t="s">
        <v>919</v>
      </c>
      <c r="B3796" s="1" t="s">
        <v>394</v>
      </c>
      <c r="C3796" s="1" t="s">
        <v>589</v>
      </c>
      <c r="D3796" s="1" t="s">
        <v>593</v>
      </c>
      <c r="E3796" s="1" t="s">
        <v>372</v>
      </c>
      <c r="F3796" s="62" t="str">
        <f t="shared" si="734"/>
        <v>64541</v>
      </c>
      <c r="G3796" s="255">
        <v>10620058</v>
      </c>
      <c r="H3796" s="1" t="s">
        <v>386</v>
      </c>
      <c r="I3796" s="61">
        <v>11</v>
      </c>
      <c r="J3796" s="61">
        <v>3.3</v>
      </c>
      <c r="K3796" s="61">
        <v>8.1</v>
      </c>
      <c r="L3796" s="69">
        <f t="shared" si="735"/>
        <v>0.36299999999999999</v>
      </c>
      <c r="M3796" s="69">
        <f t="shared" si="736"/>
        <v>0.8909999999999999</v>
      </c>
      <c r="N3796" s="56">
        <f>INDEX(Rate_Chart!$A$1:$AK$127,MATCH(Data!J3796,Rate_Chart!$A$1:$A$127,0),MATCH(Data!K3796,Rate_Chart!$A$1:$AK$1,0))</f>
        <v>36.280125900000002</v>
      </c>
      <c r="O3796" s="57">
        <f t="shared" si="737"/>
        <v>399.08138489999999</v>
      </c>
      <c r="P3796" s="58">
        <f t="shared" si="738"/>
        <v>417.0129413793104</v>
      </c>
      <c r="Q3796" s="58">
        <f t="shared" si="739"/>
        <v>278.00862758620696</v>
      </c>
      <c r="R3796" s="66">
        <f t="shared" si="740"/>
        <v>6.9839242357500009</v>
      </c>
      <c r="S3796" s="64">
        <f t="shared" si="741"/>
        <v>41.25</v>
      </c>
      <c r="T3796" s="66">
        <f t="shared" si="742"/>
        <v>447.31530913575</v>
      </c>
      <c r="U3796" s="68">
        <f t="shared" si="743"/>
        <v>40.665028103250002</v>
      </c>
      <c r="V3796" s="68">
        <f t="shared" si="744"/>
        <v>467.4141161293104</v>
      </c>
      <c r="W3796" s="68">
        <f t="shared" si="745"/>
        <v>311.6094107528736</v>
      </c>
    </row>
    <row r="3797" spans="1:23" x14ac:dyDescent="0.25">
      <c r="A3797" s="1" t="s">
        <v>919</v>
      </c>
      <c r="B3797" s="1" t="s">
        <v>395</v>
      </c>
      <c r="C3797" s="1" t="s">
        <v>589</v>
      </c>
      <c r="D3797" s="1" t="s">
        <v>593</v>
      </c>
      <c r="E3797" s="1" t="s">
        <v>372</v>
      </c>
      <c r="F3797" s="62" t="str">
        <f t="shared" si="734"/>
        <v>64541</v>
      </c>
      <c r="G3797" s="255">
        <v>10620058</v>
      </c>
      <c r="H3797" s="1" t="s">
        <v>385</v>
      </c>
      <c r="I3797" s="61">
        <v>8</v>
      </c>
      <c r="J3797" s="61">
        <v>6.8</v>
      </c>
      <c r="K3797" s="61">
        <v>8.8000000000000007</v>
      </c>
      <c r="L3797" s="69">
        <f t="shared" si="735"/>
        <v>0.54400000000000004</v>
      </c>
      <c r="M3797" s="69">
        <f t="shared" si="736"/>
        <v>0.70400000000000007</v>
      </c>
      <c r="N3797" s="56">
        <f>INDEX(Rate_Chart!$A$1:$AK$127,MATCH(Data!J3797,Rate_Chart!$A$1:$A$127,0),MATCH(Data!K3797,Rate_Chart!$A$1:$AK$1,0))</f>
        <v>56.212200000000003</v>
      </c>
      <c r="O3797" s="57">
        <f t="shared" si="737"/>
        <v>449.69760000000002</v>
      </c>
      <c r="P3797" s="58">
        <f t="shared" si="738"/>
        <v>443.78052631578947</v>
      </c>
      <c r="Q3797" s="58">
        <f t="shared" si="739"/>
        <v>295.8536842105263</v>
      </c>
      <c r="R3797" s="66">
        <f t="shared" si="740"/>
        <v>7.869708000000001</v>
      </c>
      <c r="S3797" s="64">
        <f t="shared" si="741"/>
        <v>30</v>
      </c>
      <c r="T3797" s="66">
        <f t="shared" si="742"/>
        <v>487.56730800000003</v>
      </c>
      <c r="U3797" s="68">
        <f t="shared" si="743"/>
        <v>60.945913500000003</v>
      </c>
      <c r="V3797" s="68">
        <f t="shared" si="744"/>
        <v>481.15194868421054</v>
      </c>
      <c r="W3797" s="68">
        <f t="shared" si="745"/>
        <v>320.76796578947369</v>
      </c>
    </row>
    <row r="3798" spans="1:23" x14ac:dyDescent="0.25">
      <c r="A3798" s="1" t="s">
        <v>919</v>
      </c>
      <c r="B3798" s="1" t="s">
        <v>395</v>
      </c>
      <c r="C3798" s="1" t="s">
        <v>589</v>
      </c>
      <c r="D3798" s="1" t="s">
        <v>593</v>
      </c>
      <c r="E3798" s="1" t="s">
        <v>372</v>
      </c>
      <c r="F3798" s="62" t="str">
        <f t="shared" si="734"/>
        <v>64541</v>
      </c>
      <c r="G3798" s="255">
        <v>10620058</v>
      </c>
      <c r="H3798" s="1" t="s">
        <v>386</v>
      </c>
      <c r="I3798" s="61">
        <v>12</v>
      </c>
      <c r="J3798" s="61">
        <v>3.2</v>
      </c>
      <c r="K3798" s="61">
        <v>8.1</v>
      </c>
      <c r="L3798" s="69">
        <f t="shared" si="735"/>
        <v>0.38400000000000006</v>
      </c>
      <c r="M3798" s="69">
        <f t="shared" si="736"/>
        <v>0.97199999999999986</v>
      </c>
      <c r="N3798" s="56">
        <f>INDEX(Rate_Chart!$A$1:$AK$127,MATCH(Data!J3798,Rate_Chart!$A$1:$A$127,0),MATCH(Data!K3798,Rate_Chart!$A$1:$AK$1,0))</f>
        <v>35.8631259</v>
      </c>
      <c r="O3798" s="57">
        <f t="shared" si="737"/>
        <v>430.3575108</v>
      </c>
      <c r="P3798" s="58">
        <f t="shared" si="738"/>
        <v>417.01309186046512</v>
      </c>
      <c r="Q3798" s="58">
        <f t="shared" si="739"/>
        <v>278.00872790697673</v>
      </c>
      <c r="R3798" s="66">
        <f t="shared" si="740"/>
        <v>7.5312564390000007</v>
      </c>
      <c r="S3798" s="64">
        <f t="shared" si="741"/>
        <v>45</v>
      </c>
      <c r="T3798" s="66">
        <f t="shared" si="742"/>
        <v>482.888767239</v>
      </c>
      <c r="U3798" s="68">
        <f t="shared" si="743"/>
        <v>40.24073060325</v>
      </c>
      <c r="V3798" s="68">
        <f t="shared" si="744"/>
        <v>467.91547213081401</v>
      </c>
      <c r="W3798" s="68">
        <f t="shared" si="745"/>
        <v>311.94364808720934</v>
      </c>
    </row>
    <row r="3799" spans="1:23" x14ac:dyDescent="0.25">
      <c r="A3799" s="1" t="s">
        <v>920</v>
      </c>
      <c r="B3799" s="1" t="s">
        <v>394</v>
      </c>
      <c r="C3799" s="1" t="s">
        <v>589</v>
      </c>
      <c r="D3799" s="1" t="s">
        <v>593</v>
      </c>
      <c r="E3799" s="1" t="s">
        <v>372</v>
      </c>
      <c r="F3799" s="62" t="str">
        <f t="shared" si="734"/>
        <v>64541</v>
      </c>
      <c r="G3799" s="255">
        <v>10620058</v>
      </c>
      <c r="H3799" s="1" t="s">
        <v>386</v>
      </c>
      <c r="I3799" s="61">
        <v>15</v>
      </c>
      <c r="J3799" s="61">
        <v>3.2</v>
      </c>
      <c r="K3799" s="61">
        <v>8</v>
      </c>
      <c r="L3799" s="69">
        <f t="shared" si="735"/>
        <v>0.48</v>
      </c>
      <c r="M3799" s="69">
        <f t="shared" si="736"/>
        <v>1.2</v>
      </c>
      <c r="N3799" s="56">
        <f>INDEX(Rate_Chart!$A$1:$AK$127,MATCH(Data!J3799,Rate_Chart!$A$1:$A$127,0),MATCH(Data!K3799,Rate_Chart!$A$1:$AK$1,0))</f>
        <v>35.585112000000002</v>
      </c>
      <c r="O3799" s="57">
        <f t="shared" si="737"/>
        <v>533.77668000000006</v>
      </c>
      <c r="P3799" s="58">
        <f t="shared" si="738"/>
        <v>417.01303124999998</v>
      </c>
      <c r="Q3799" s="58">
        <f t="shared" si="739"/>
        <v>278.00868750000001</v>
      </c>
      <c r="R3799" s="66">
        <f t="shared" si="740"/>
        <v>9.3410919000000021</v>
      </c>
      <c r="S3799" s="64">
        <f t="shared" si="741"/>
        <v>56.25</v>
      </c>
      <c r="T3799" s="66">
        <f t="shared" si="742"/>
        <v>599.36777190000009</v>
      </c>
      <c r="U3799" s="68">
        <f t="shared" si="743"/>
        <v>39.957851460000008</v>
      </c>
      <c r="V3799" s="68">
        <f t="shared" si="744"/>
        <v>468.25607179687501</v>
      </c>
      <c r="W3799" s="68">
        <f t="shared" si="745"/>
        <v>312.17071453124998</v>
      </c>
    </row>
    <row r="3800" spans="1:23" x14ac:dyDescent="0.25">
      <c r="A3800" s="1" t="s">
        <v>920</v>
      </c>
      <c r="B3800" s="1" t="s">
        <v>395</v>
      </c>
      <c r="C3800" s="1" t="s">
        <v>589</v>
      </c>
      <c r="D3800" s="1" t="s">
        <v>593</v>
      </c>
      <c r="E3800" s="1" t="s">
        <v>372</v>
      </c>
      <c r="F3800" s="62" t="str">
        <f t="shared" si="734"/>
        <v>64541</v>
      </c>
      <c r="G3800" s="255">
        <v>10620058</v>
      </c>
      <c r="H3800" s="1" t="s">
        <v>385</v>
      </c>
      <c r="I3800" s="61">
        <v>8</v>
      </c>
      <c r="J3800" s="61">
        <v>7</v>
      </c>
      <c r="K3800" s="61">
        <v>8.8000000000000007</v>
      </c>
      <c r="L3800" s="69">
        <f t="shared" si="735"/>
        <v>0.56000000000000005</v>
      </c>
      <c r="M3800" s="69">
        <f t="shared" si="736"/>
        <v>0.70400000000000007</v>
      </c>
      <c r="N3800" s="56">
        <f>INDEX(Rate_Chart!$A$1:$AK$127,MATCH(Data!J3800,Rate_Chart!$A$1:$A$127,0),MATCH(Data!K3800,Rate_Chart!$A$1:$AK$1,0))</f>
        <v>57.865500000000004</v>
      </c>
      <c r="O3800" s="57">
        <f t="shared" si="737"/>
        <v>462.92400000000004</v>
      </c>
      <c r="P3800" s="58">
        <f t="shared" si="738"/>
        <v>449.73186528497411</v>
      </c>
      <c r="Q3800" s="58">
        <f t="shared" si="739"/>
        <v>299.82124352331607</v>
      </c>
      <c r="R3800" s="66">
        <f t="shared" si="740"/>
        <v>8.1011700000000015</v>
      </c>
      <c r="S3800" s="64">
        <f t="shared" si="741"/>
        <v>30</v>
      </c>
      <c r="T3800" s="66">
        <f t="shared" si="742"/>
        <v>501.02517000000006</v>
      </c>
      <c r="U3800" s="68">
        <f t="shared" si="743"/>
        <v>62.628146250000007</v>
      </c>
      <c r="V3800" s="68">
        <f t="shared" si="744"/>
        <v>486.74725064766841</v>
      </c>
      <c r="W3800" s="68">
        <f t="shared" si="745"/>
        <v>324.49816709844561</v>
      </c>
    </row>
    <row r="3801" spans="1:23" x14ac:dyDescent="0.25">
      <c r="A3801" s="1" t="s">
        <v>920</v>
      </c>
      <c r="B3801" s="1" t="s">
        <v>395</v>
      </c>
      <c r="C3801" s="1" t="s">
        <v>589</v>
      </c>
      <c r="D3801" s="1" t="s">
        <v>593</v>
      </c>
      <c r="E3801" s="1" t="s">
        <v>372</v>
      </c>
      <c r="F3801" s="62" t="str">
        <f t="shared" si="734"/>
        <v>64541</v>
      </c>
      <c r="G3801" s="255">
        <v>10620058</v>
      </c>
      <c r="H3801" s="1" t="s">
        <v>386</v>
      </c>
      <c r="I3801" s="61">
        <v>11</v>
      </c>
      <c r="J3801" s="61">
        <v>3.1</v>
      </c>
      <c r="K3801" s="61">
        <v>8</v>
      </c>
      <c r="L3801" s="69">
        <f t="shared" si="735"/>
        <v>0.34100000000000003</v>
      </c>
      <c r="M3801" s="69">
        <f t="shared" si="736"/>
        <v>0.88</v>
      </c>
      <c r="N3801" s="56">
        <f>INDEX(Rate_Chart!$A$1:$AK$127,MATCH(Data!J3801,Rate_Chart!$A$1:$A$127,0),MATCH(Data!K3801,Rate_Chart!$A$1:$AK$1,0))</f>
        <v>35.168112000000008</v>
      </c>
      <c r="O3801" s="57">
        <f t="shared" si="737"/>
        <v>386.84923200000009</v>
      </c>
      <c r="P3801" s="58">
        <f t="shared" si="738"/>
        <v>417.01318577075102</v>
      </c>
      <c r="Q3801" s="58">
        <f t="shared" si="739"/>
        <v>278.00879051383401</v>
      </c>
      <c r="R3801" s="66">
        <f t="shared" si="740"/>
        <v>6.7698615600000025</v>
      </c>
      <c r="S3801" s="64">
        <f t="shared" si="741"/>
        <v>41.25</v>
      </c>
      <c r="T3801" s="66">
        <f t="shared" si="742"/>
        <v>434.86909356000007</v>
      </c>
      <c r="U3801" s="68">
        <f t="shared" si="743"/>
        <v>39.533553960000006</v>
      </c>
      <c r="V3801" s="68">
        <f t="shared" si="744"/>
        <v>468.77731968379447</v>
      </c>
      <c r="W3801" s="68">
        <f t="shared" si="745"/>
        <v>312.51821312252963</v>
      </c>
    </row>
    <row r="3802" spans="1:23" x14ac:dyDescent="0.25">
      <c r="A3802" s="1" t="s">
        <v>922</v>
      </c>
      <c r="B3802" s="1" t="s">
        <v>394</v>
      </c>
      <c r="C3802" s="1" t="s">
        <v>589</v>
      </c>
      <c r="D3802" s="1" t="s">
        <v>593</v>
      </c>
      <c r="E3802" s="1" t="s">
        <v>372</v>
      </c>
      <c r="F3802" s="62" t="str">
        <f t="shared" si="734"/>
        <v>64541</v>
      </c>
      <c r="G3802" s="255">
        <v>10620058</v>
      </c>
      <c r="H3802" s="1" t="s">
        <v>386</v>
      </c>
      <c r="I3802" s="61">
        <v>15</v>
      </c>
      <c r="J3802" s="61">
        <v>3.3</v>
      </c>
      <c r="K3802" s="61">
        <v>8</v>
      </c>
      <c r="L3802" s="69">
        <f t="shared" si="735"/>
        <v>0.495</v>
      </c>
      <c r="M3802" s="69">
        <f t="shared" si="736"/>
        <v>1.2</v>
      </c>
      <c r="N3802" s="56">
        <f>INDEX(Rate_Chart!$A$1:$AK$127,MATCH(Data!J3802,Rate_Chart!$A$1:$A$127,0),MATCH(Data!K3802,Rate_Chart!$A$1:$AK$1,0))</f>
        <v>36.002112000000004</v>
      </c>
      <c r="O3802" s="57">
        <f t="shared" si="737"/>
        <v>540.03168000000005</v>
      </c>
      <c r="P3802" s="58">
        <f t="shared" si="738"/>
        <v>417.01288030888031</v>
      </c>
      <c r="Q3802" s="58">
        <f t="shared" si="739"/>
        <v>278.00858687258687</v>
      </c>
      <c r="R3802" s="66">
        <f t="shared" si="740"/>
        <v>9.4505544000000015</v>
      </c>
      <c r="S3802" s="64">
        <f t="shared" si="741"/>
        <v>56.25</v>
      </c>
      <c r="T3802" s="66">
        <f t="shared" si="742"/>
        <v>605.73223440000004</v>
      </c>
      <c r="U3802" s="68">
        <f t="shared" si="743"/>
        <v>40.382148960000002</v>
      </c>
      <c r="V3802" s="68">
        <f t="shared" si="744"/>
        <v>467.74689915057911</v>
      </c>
      <c r="W3802" s="68">
        <f t="shared" si="745"/>
        <v>311.83126610038607</v>
      </c>
    </row>
    <row r="3803" spans="1:23" x14ac:dyDescent="0.25">
      <c r="A3803" s="1" t="s">
        <v>922</v>
      </c>
      <c r="B3803" s="1" t="s">
        <v>395</v>
      </c>
      <c r="C3803" s="1" t="s">
        <v>589</v>
      </c>
      <c r="D3803" s="1" t="s">
        <v>593</v>
      </c>
      <c r="E3803" s="1" t="s">
        <v>372</v>
      </c>
      <c r="F3803" s="62" t="str">
        <f t="shared" si="734"/>
        <v>64541</v>
      </c>
      <c r="G3803" s="255">
        <v>10620058</v>
      </c>
      <c r="H3803" s="1" t="s">
        <v>385</v>
      </c>
      <c r="I3803" s="61">
        <v>7</v>
      </c>
      <c r="J3803" s="61">
        <v>7</v>
      </c>
      <c r="K3803" s="61">
        <v>8.8000000000000007</v>
      </c>
      <c r="L3803" s="69">
        <f t="shared" si="735"/>
        <v>0.49</v>
      </c>
      <c r="M3803" s="69">
        <f t="shared" si="736"/>
        <v>0.6160000000000001</v>
      </c>
      <c r="N3803" s="56">
        <f>INDEX(Rate_Chart!$A$1:$AK$127,MATCH(Data!J3803,Rate_Chart!$A$1:$A$127,0),MATCH(Data!K3803,Rate_Chart!$A$1:$AK$1,0))</f>
        <v>57.865500000000004</v>
      </c>
      <c r="O3803" s="57">
        <f t="shared" si="737"/>
        <v>405.05850000000004</v>
      </c>
      <c r="P3803" s="58">
        <f t="shared" si="738"/>
        <v>449.73186528497411</v>
      </c>
      <c r="Q3803" s="58">
        <f t="shared" si="739"/>
        <v>299.82124352331607</v>
      </c>
      <c r="R3803" s="66">
        <f t="shared" si="740"/>
        <v>7.0885237500000011</v>
      </c>
      <c r="S3803" s="64">
        <f t="shared" si="741"/>
        <v>26.25</v>
      </c>
      <c r="T3803" s="66">
        <f t="shared" si="742"/>
        <v>438.39702375000002</v>
      </c>
      <c r="U3803" s="68">
        <f t="shared" si="743"/>
        <v>62.62814625</v>
      </c>
      <c r="V3803" s="68">
        <f t="shared" si="744"/>
        <v>486.74725064766835</v>
      </c>
      <c r="W3803" s="68">
        <f t="shared" si="745"/>
        <v>324.49816709844555</v>
      </c>
    </row>
    <row r="3804" spans="1:23" x14ac:dyDescent="0.25">
      <c r="A3804" s="1" t="s">
        <v>922</v>
      </c>
      <c r="B3804" s="1" t="s">
        <v>395</v>
      </c>
      <c r="C3804" s="1" t="s">
        <v>589</v>
      </c>
      <c r="D3804" s="1" t="s">
        <v>593</v>
      </c>
      <c r="E3804" s="1" t="s">
        <v>372</v>
      </c>
      <c r="F3804" s="62" t="str">
        <f t="shared" si="734"/>
        <v>64541</v>
      </c>
      <c r="G3804" s="255">
        <v>10620058</v>
      </c>
      <c r="H3804" s="1" t="s">
        <v>386</v>
      </c>
      <c r="I3804" s="61">
        <v>10</v>
      </c>
      <c r="J3804" s="61">
        <v>3.1</v>
      </c>
      <c r="K3804" s="61">
        <v>8</v>
      </c>
      <c r="L3804" s="69">
        <f t="shared" si="735"/>
        <v>0.31</v>
      </c>
      <c r="M3804" s="69">
        <f t="shared" si="736"/>
        <v>0.8</v>
      </c>
      <c r="N3804" s="56">
        <f>INDEX(Rate_Chart!$A$1:$AK$127,MATCH(Data!J3804,Rate_Chart!$A$1:$A$127,0),MATCH(Data!K3804,Rate_Chart!$A$1:$AK$1,0))</f>
        <v>35.168112000000008</v>
      </c>
      <c r="O3804" s="57">
        <f t="shared" si="737"/>
        <v>351.68112000000008</v>
      </c>
      <c r="P3804" s="58">
        <f t="shared" si="738"/>
        <v>417.01318577075102</v>
      </c>
      <c r="Q3804" s="58">
        <f t="shared" si="739"/>
        <v>278.00879051383401</v>
      </c>
      <c r="R3804" s="66">
        <f t="shared" si="740"/>
        <v>6.1544196000000015</v>
      </c>
      <c r="S3804" s="64">
        <f t="shared" si="741"/>
        <v>37.5</v>
      </c>
      <c r="T3804" s="66">
        <f t="shared" si="742"/>
        <v>395.33553960000006</v>
      </c>
      <c r="U3804" s="68">
        <f t="shared" si="743"/>
        <v>39.533553960000006</v>
      </c>
      <c r="V3804" s="68">
        <f t="shared" si="744"/>
        <v>468.77731968379447</v>
      </c>
      <c r="W3804" s="68">
        <f t="shared" si="745"/>
        <v>312.51821312252963</v>
      </c>
    </row>
    <row r="3805" spans="1:23" x14ac:dyDescent="0.25">
      <c r="A3805" s="1" t="s">
        <v>923</v>
      </c>
      <c r="B3805" s="1" t="s">
        <v>394</v>
      </c>
      <c r="C3805" s="1" t="s">
        <v>589</v>
      </c>
      <c r="D3805" s="1" t="s">
        <v>593</v>
      </c>
      <c r="E3805" s="1" t="s">
        <v>372</v>
      </c>
      <c r="F3805" s="62" t="str">
        <f t="shared" si="734"/>
        <v>64541</v>
      </c>
      <c r="G3805" s="255">
        <v>10620058</v>
      </c>
      <c r="H3805" s="1" t="s">
        <v>386</v>
      </c>
      <c r="I3805" s="61">
        <v>10</v>
      </c>
      <c r="J3805" s="61">
        <v>3.3</v>
      </c>
      <c r="K3805" s="61">
        <v>8</v>
      </c>
      <c r="L3805" s="69">
        <f t="shared" si="735"/>
        <v>0.33</v>
      </c>
      <c r="M3805" s="69">
        <f t="shared" si="736"/>
        <v>0.8</v>
      </c>
      <c r="N3805" s="56">
        <f>INDEX(Rate_Chart!$A$1:$AK$127,MATCH(Data!J3805,Rate_Chart!$A$1:$A$127,0),MATCH(Data!K3805,Rate_Chart!$A$1:$AK$1,0))</f>
        <v>36.002112000000004</v>
      </c>
      <c r="O3805" s="57">
        <f t="shared" si="737"/>
        <v>360.02112000000005</v>
      </c>
      <c r="P3805" s="58">
        <f t="shared" si="738"/>
        <v>417.01288030888031</v>
      </c>
      <c r="Q3805" s="58">
        <f t="shared" si="739"/>
        <v>278.00858687258687</v>
      </c>
      <c r="R3805" s="66">
        <f t="shared" si="740"/>
        <v>6.3003696000000016</v>
      </c>
      <c r="S3805" s="64">
        <f t="shared" si="741"/>
        <v>37.5</v>
      </c>
      <c r="T3805" s="66">
        <f t="shared" si="742"/>
        <v>403.82148960000006</v>
      </c>
      <c r="U3805" s="68">
        <f t="shared" si="743"/>
        <v>40.382148960000009</v>
      </c>
      <c r="V3805" s="68">
        <f t="shared" si="744"/>
        <v>467.74689915057917</v>
      </c>
      <c r="W3805" s="68">
        <f t="shared" si="745"/>
        <v>311.83126610038613</v>
      </c>
    </row>
    <row r="3806" spans="1:23" x14ac:dyDescent="0.25">
      <c r="A3806" s="1" t="s">
        <v>923</v>
      </c>
      <c r="B3806" s="1" t="s">
        <v>395</v>
      </c>
      <c r="C3806" s="1" t="s">
        <v>589</v>
      </c>
      <c r="D3806" s="1" t="s">
        <v>593</v>
      </c>
      <c r="E3806" s="1" t="s">
        <v>372</v>
      </c>
      <c r="F3806" s="62" t="str">
        <f t="shared" si="734"/>
        <v>64541</v>
      </c>
      <c r="G3806" s="255">
        <v>10620058</v>
      </c>
      <c r="H3806" s="1" t="s">
        <v>385</v>
      </c>
      <c r="I3806" s="61">
        <v>6</v>
      </c>
      <c r="J3806" s="61">
        <v>6.8</v>
      </c>
      <c r="K3806" s="61">
        <v>8.8000000000000007</v>
      </c>
      <c r="L3806" s="69">
        <f t="shared" si="735"/>
        <v>0.40799999999999997</v>
      </c>
      <c r="M3806" s="69">
        <f t="shared" si="736"/>
        <v>0.52800000000000002</v>
      </c>
      <c r="N3806" s="56">
        <f>INDEX(Rate_Chart!$A$1:$AK$127,MATCH(Data!J3806,Rate_Chart!$A$1:$A$127,0),MATCH(Data!K3806,Rate_Chart!$A$1:$AK$1,0))</f>
        <v>56.212200000000003</v>
      </c>
      <c r="O3806" s="57">
        <f t="shared" si="737"/>
        <v>337.27320000000003</v>
      </c>
      <c r="P3806" s="58">
        <f t="shared" si="738"/>
        <v>443.78052631578947</v>
      </c>
      <c r="Q3806" s="58">
        <f t="shared" si="739"/>
        <v>295.8536842105263</v>
      </c>
      <c r="R3806" s="66">
        <f t="shared" si="740"/>
        <v>5.9022810000000012</v>
      </c>
      <c r="S3806" s="64">
        <f t="shared" si="741"/>
        <v>22.5</v>
      </c>
      <c r="T3806" s="66">
        <f t="shared" si="742"/>
        <v>365.67548100000005</v>
      </c>
      <c r="U3806" s="68">
        <f t="shared" si="743"/>
        <v>60.94591350000001</v>
      </c>
      <c r="V3806" s="68">
        <f t="shared" si="744"/>
        <v>481.15194868421059</v>
      </c>
      <c r="W3806" s="68">
        <f t="shared" si="745"/>
        <v>320.76796578947375</v>
      </c>
    </row>
    <row r="3807" spans="1:23" x14ac:dyDescent="0.25">
      <c r="A3807" s="1" t="s">
        <v>923</v>
      </c>
      <c r="B3807" s="1" t="s">
        <v>395</v>
      </c>
      <c r="C3807" s="1" t="s">
        <v>589</v>
      </c>
      <c r="D3807" s="1" t="s">
        <v>593</v>
      </c>
      <c r="E3807" s="1" t="s">
        <v>372</v>
      </c>
      <c r="F3807" s="62" t="str">
        <f t="shared" si="734"/>
        <v>64541</v>
      </c>
      <c r="G3807" s="255">
        <v>10620058</v>
      </c>
      <c r="H3807" s="1" t="s">
        <v>386</v>
      </c>
      <c r="I3807" s="61">
        <v>11</v>
      </c>
      <c r="J3807" s="61">
        <v>3.2</v>
      </c>
      <c r="K3807" s="61">
        <v>8</v>
      </c>
      <c r="L3807" s="69">
        <f t="shared" si="735"/>
        <v>0.35200000000000004</v>
      </c>
      <c r="M3807" s="69">
        <f t="shared" si="736"/>
        <v>0.88</v>
      </c>
      <c r="N3807" s="56">
        <f>INDEX(Rate_Chart!$A$1:$AK$127,MATCH(Data!J3807,Rate_Chart!$A$1:$A$127,0),MATCH(Data!K3807,Rate_Chart!$A$1:$AK$1,0))</f>
        <v>35.585112000000002</v>
      </c>
      <c r="O3807" s="57">
        <f t="shared" si="737"/>
        <v>391.43623200000002</v>
      </c>
      <c r="P3807" s="58">
        <f t="shared" si="738"/>
        <v>417.01303124999998</v>
      </c>
      <c r="Q3807" s="58">
        <f t="shared" si="739"/>
        <v>278.00868750000001</v>
      </c>
      <c r="R3807" s="66">
        <f t="shared" si="740"/>
        <v>6.8501340600000011</v>
      </c>
      <c r="S3807" s="64">
        <f t="shared" si="741"/>
        <v>41.25</v>
      </c>
      <c r="T3807" s="66">
        <f t="shared" si="742"/>
        <v>439.53636606000003</v>
      </c>
      <c r="U3807" s="68">
        <f t="shared" si="743"/>
        <v>39.957851460000001</v>
      </c>
      <c r="V3807" s="68">
        <f t="shared" si="744"/>
        <v>468.25607179687495</v>
      </c>
      <c r="W3807" s="68">
        <f t="shared" si="745"/>
        <v>312.17071453124998</v>
      </c>
    </row>
    <row r="3808" spans="1:23" x14ac:dyDescent="0.25">
      <c r="A3808" s="1" t="s">
        <v>924</v>
      </c>
      <c r="B3808" s="1" t="s">
        <v>394</v>
      </c>
      <c r="C3808" s="1" t="s">
        <v>589</v>
      </c>
      <c r="D3808" s="1" t="s">
        <v>593</v>
      </c>
      <c r="E3808" s="1" t="s">
        <v>372</v>
      </c>
      <c r="F3808" s="62" t="str">
        <f t="shared" si="734"/>
        <v>64541</v>
      </c>
      <c r="G3808" s="255">
        <v>10620058</v>
      </c>
      <c r="H3808" s="1" t="s">
        <v>386</v>
      </c>
      <c r="I3808" s="61">
        <v>13</v>
      </c>
      <c r="J3808" s="61">
        <v>3.1</v>
      </c>
      <c r="K3808" s="61">
        <v>8</v>
      </c>
      <c r="L3808" s="69">
        <f t="shared" si="735"/>
        <v>0.40300000000000002</v>
      </c>
      <c r="M3808" s="69">
        <f t="shared" si="736"/>
        <v>1.04</v>
      </c>
      <c r="N3808" s="56">
        <f>INDEX(Rate_Chart!$A$1:$AK$127,MATCH(Data!J3808,Rate_Chart!$A$1:$A$127,0),MATCH(Data!K3808,Rate_Chart!$A$1:$AK$1,0))</f>
        <v>35.168112000000008</v>
      </c>
      <c r="O3808" s="57">
        <f t="shared" si="737"/>
        <v>457.1854560000001</v>
      </c>
      <c r="P3808" s="58">
        <f t="shared" si="738"/>
        <v>417.01318577075102</v>
      </c>
      <c r="Q3808" s="58">
        <f t="shared" si="739"/>
        <v>278.00879051383401</v>
      </c>
      <c r="R3808" s="66">
        <f t="shared" si="740"/>
        <v>8.0007454800000026</v>
      </c>
      <c r="S3808" s="64">
        <f t="shared" si="741"/>
        <v>48.75</v>
      </c>
      <c r="T3808" s="66">
        <f t="shared" si="742"/>
        <v>513.93620148000014</v>
      </c>
      <c r="U3808" s="68">
        <f t="shared" si="743"/>
        <v>39.533553960000013</v>
      </c>
      <c r="V3808" s="68">
        <f t="shared" si="744"/>
        <v>468.77731968379459</v>
      </c>
      <c r="W3808" s="68">
        <f t="shared" si="745"/>
        <v>312.51821312252974</v>
      </c>
    </row>
    <row r="3809" spans="1:23" x14ac:dyDescent="0.25">
      <c r="A3809" s="1" t="s">
        <v>924</v>
      </c>
      <c r="B3809" s="1" t="s">
        <v>395</v>
      </c>
      <c r="C3809" s="1" t="s">
        <v>589</v>
      </c>
      <c r="D3809" s="1" t="s">
        <v>593</v>
      </c>
      <c r="E3809" s="1" t="s">
        <v>372</v>
      </c>
      <c r="F3809" s="62" t="str">
        <f t="shared" si="734"/>
        <v>64541</v>
      </c>
      <c r="G3809" s="255">
        <v>10620058</v>
      </c>
      <c r="H3809" s="1" t="s">
        <v>385</v>
      </c>
      <c r="I3809" s="61">
        <v>10</v>
      </c>
      <c r="J3809" s="61">
        <v>5.7</v>
      </c>
      <c r="K3809" s="61">
        <v>8.6</v>
      </c>
      <c r="L3809" s="69">
        <f t="shared" si="735"/>
        <v>0.56999999999999995</v>
      </c>
      <c r="M3809" s="69">
        <f t="shared" si="736"/>
        <v>0.86</v>
      </c>
      <c r="N3809" s="56">
        <f>INDEX(Rate_Chart!$A$1:$AK$127,MATCH(Data!J3809,Rate_Chart!$A$1:$A$127,0),MATCH(Data!K3809,Rate_Chart!$A$1:$AK$1,0))</f>
        <v>46.643099999999997</v>
      </c>
      <c r="O3809" s="57">
        <f t="shared" si="737"/>
        <v>466.43099999999998</v>
      </c>
      <c r="P3809" s="58">
        <f t="shared" si="738"/>
        <v>407.95714285714286</v>
      </c>
      <c r="Q3809" s="58">
        <f t="shared" si="739"/>
        <v>271.97142857142859</v>
      </c>
      <c r="R3809" s="66">
        <f t="shared" si="740"/>
        <v>8.1625425000000007</v>
      </c>
      <c r="S3809" s="64">
        <f t="shared" si="741"/>
        <v>37.5</v>
      </c>
      <c r="T3809" s="66">
        <f t="shared" si="742"/>
        <v>512.09354250000001</v>
      </c>
      <c r="U3809" s="68">
        <f t="shared" si="743"/>
        <v>51.209354250000004</v>
      </c>
      <c r="V3809" s="68">
        <f t="shared" si="744"/>
        <v>447.89522667638488</v>
      </c>
      <c r="W3809" s="68">
        <f t="shared" si="745"/>
        <v>298.59681778425659</v>
      </c>
    </row>
    <row r="3810" spans="1:23" x14ac:dyDescent="0.25">
      <c r="A3810" s="1" t="s">
        <v>921</v>
      </c>
      <c r="B3810" s="1" t="s">
        <v>394</v>
      </c>
      <c r="C3810" s="1" t="s">
        <v>589</v>
      </c>
      <c r="D3810" s="1" t="s">
        <v>590</v>
      </c>
      <c r="E3810" s="1" t="s">
        <v>873</v>
      </c>
      <c r="F3810" s="62" t="str">
        <f t="shared" si="734"/>
        <v>64542</v>
      </c>
      <c r="G3810" s="255">
        <v>10620075</v>
      </c>
      <c r="H3810" s="1" t="s">
        <v>385</v>
      </c>
      <c r="I3810" s="61">
        <v>30</v>
      </c>
      <c r="J3810" s="61">
        <v>8.1</v>
      </c>
      <c r="K3810" s="61">
        <v>9</v>
      </c>
      <c r="L3810" s="69">
        <f t="shared" si="735"/>
        <v>2.4300000000000002</v>
      </c>
      <c r="M3810" s="69">
        <f t="shared" si="736"/>
        <v>2.7</v>
      </c>
      <c r="N3810" s="56">
        <f>INDEX(Rate_Chart!$A$1:$AK$127,MATCH(Data!J3810,Rate_Chart!$A$1:$A$127,0),MATCH(Data!K3810,Rate_Chart!$A$1:$AK$1,0))</f>
        <v>67.635000000000005</v>
      </c>
      <c r="O3810" s="57">
        <f t="shared" si="737"/>
        <v>2029.0500000000002</v>
      </c>
      <c r="P3810" s="58">
        <f t="shared" si="738"/>
        <v>479.68085106382978</v>
      </c>
      <c r="Q3810" s="58">
        <f t="shared" si="739"/>
        <v>319.78723404255317</v>
      </c>
      <c r="R3810" s="66">
        <f t="shared" si="740"/>
        <v>35.508375000000008</v>
      </c>
      <c r="S3810" s="64">
        <f t="shared" si="741"/>
        <v>112.5</v>
      </c>
      <c r="T3810" s="66">
        <f t="shared" si="742"/>
        <v>2177.0583750000001</v>
      </c>
      <c r="U3810" s="68">
        <f t="shared" si="743"/>
        <v>72.5686125</v>
      </c>
      <c r="V3810" s="68">
        <f t="shared" si="744"/>
        <v>514.67101063829784</v>
      </c>
      <c r="W3810" s="68">
        <f t="shared" si="745"/>
        <v>343.11400709219856</v>
      </c>
    </row>
    <row r="3811" spans="1:23" x14ac:dyDescent="0.25">
      <c r="A3811" s="1" t="s">
        <v>921</v>
      </c>
      <c r="B3811" s="1" t="s">
        <v>394</v>
      </c>
      <c r="C3811" s="1" t="s">
        <v>589</v>
      </c>
      <c r="D3811" s="1" t="s">
        <v>590</v>
      </c>
      <c r="E3811" s="1" t="s">
        <v>873</v>
      </c>
      <c r="F3811" s="62" t="str">
        <f t="shared" si="734"/>
        <v>64542</v>
      </c>
      <c r="G3811" s="255">
        <v>10620075</v>
      </c>
      <c r="H3811" s="1" t="s">
        <v>386</v>
      </c>
      <c r="I3811" s="61">
        <v>37</v>
      </c>
      <c r="J3811" s="61">
        <v>4.2</v>
      </c>
      <c r="K3811" s="61">
        <v>8.5</v>
      </c>
      <c r="L3811" s="69">
        <f t="shared" si="735"/>
        <v>1.554</v>
      </c>
      <c r="M3811" s="69">
        <f t="shared" si="736"/>
        <v>3.145</v>
      </c>
      <c r="N3811" s="56">
        <f>INDEX(Rate_Chart!$A$1:$AK$127,MATCH(Data!J3811,Rate_Chart!$A$1:$A$127,0),MATCH(Data!K3811,Rate_Chart!$A$1:$AK$1,0))</f>
        <v>41.145181500000007</v>
      </c>
      <c r="O3811" s="57">
        <f t="shared" si="737"/>
        <v>1522.3717155000002</v>
      </c>
      <c r="P3811" s="58">
        <f t="shared" si="738"/>
        <v>417.01197466216217</v>
      </c>
      <c r="Q3811" s="58">
        <f t="shared" si="739"/>
        <v>278.00798310810814</v>
      </c>
      <c r="R3811" s="66">
        <f t="shared" si="740"/>
        <v>26.641505021250005</v>
      </c>
      <c r="S3811" s="64">
        <f t="shared" si="741"/>
        <v>138.75</v>
      </c>
      <c r="T3811" s="66">
        <f t="shared" si="742"/>
        <v>1687.7632205212501</v>
      </c>
      <c r="U3811" s="68">
        <f t="shared" si="743"/>
        <v>45.615222176250001</v>
      </c>
      <c r="V3811" s="68">
        <f t="shared" si="744"/>
        <v>462.31644097550668</v>
      </c>
      <c r="W3811" s="68">
        <f t="shared" si="745"/>
        <v>308.21096065033777</v>
      </c>
    </row>
    <row r="3812" spans="1:23" x14ac:dyDescent="0.25">
      <c r="A3812" s="1" t="s">
        <v>921</v>
      </c>
      <c r="B3812" s="1" t="s">
        <v>395</v>
      </c>
      <c r="C3812" s="1" t="s">
        <v>589</v>
      </c>
      <c r="D3812" s="1" t="s">
        <v>590</v>
      </c>
      <c r="E3812" s="1" t="s">
        <v>873</v>
      </c>
      <c r="F3812" s="62" t="str">
        <f t="shared" si="734"/>
        <v>64542</v>
      </c>
      <c r="G3812" s="255">
        <v>10620075</v>
      </c>
      <c r="H3812" s="1" t="s">
        <v>385</v>
      </c>
      <c r="I3812" s="61">
        <v>16</v>
      </c>
      <c r="J3812" s="61">
        <v>7.5</v>
      </c>
      <c r="K3812" s="61">
        <v>9</v>
      </c>
      <c r="L3812" s="69">
        <f t="shared" si="735"/>
        <v>1.2</v>
      </c>
      <c r="M3812" s="69">
        <f t="shared" si="736"/>
        <v>1.44</v>
      </c>
      <c r="N3812" s="56">
        <f>INDEX(Rate_Chart!$A$1:$AK$127,MATCH(Data!J3812,Rate_Chart!$A$1:$A$127,0),MATCH(Data!K3812,Rate_Chart!$A$1:$AK$1,0))</f>
        <v>62.625</v>
      </c>
      <c r="O3812" s="57">
        <f t="shared" si="737"/>
        <v>1002</v>
      </c>
      <c r="P3812" s="58">
        <f t="shared" si="738"/>
        <v>463.88888888888886</v>
      </c>
      <c r="Q3812" s="58">
        <f t="shared" si="739"/>
        <v>309.25925925925924</v>
      </c>
      <c r="R3812" s="66">
        <f t="shared" si="740"/>
        <v>17.535</v>
      </c>
      <c r="S3812" s="64">
        <f t="shared" si="741"/>
        <v>60</v>
      </c>
      <c r="T3812" s="66">
        <f t="shared" si="742"/>
        <v>1079.5350000000001</v>
      </c>
      <c r="U3812" s="68">
        <f t="shared" si="743"/>
        <v>67.470937500000005</v>
      </c>
      <c r="V3812" s="68">
        <f t="shared" si="744"/>
        <v>499.78472222222223</v>
      </c>
      <c r="W3812" s="68">
        <f t="shared" si="745"/>
        <v>333.18981481481484</v>
      </c>
    </row>
    <row r="3813" spans="1:23" x14ac:dyDescent="0.25">
      <c r="A3813" s="1" t="s">
        <v>921</v>
      </c>
      <c r="B3813" s="1" t="s">
        <v>395</v>
      </c>
      <c r="C3813" s="1" t="s">
        <v>589</v>
      </c>
      <c r="D3813" s="1" t="s">
        <v>590</v>
      </c>
      <c r="E3813" s="1" t="s">
        <v>873</v>
      </c>
      <c r="F3813" s="62" t="str">
        <f t="shared" si="734"/>
        <v>64542</v>
      </c>
      <c r="G3813" s="255">
        <v>10620075</v>
      </c>
      <c r="H3813" s="1" t="s">
        <v>386</v>
      </c>
      <c r="I3813" s="61">
        <v>25</v>
      </c>
      <c r="J3813" s="61">
        <v>3.5</v>
      </c>
      <c r="K3813" s="61">
        <v>8.4</v>
      </c>
      <c r="L3813" s="69">
        <f t="shared" si="735"/>
        <v>0.875</v>
      </c>
      <c r="M3813" s="69">
        <f t="shared" si="736"/>
        <v>2.1</v>
      </c>
      <c r="N3813" s="56">
        <f>INDEX(Rate_Chart!$A$1:$AK$127,MATCH(Data!J3813,Rate_Chart!$A$1:$A$127,0),MATCH(Data!K3813,Rate_Chart!$A$1:$AK$1,0))</f>
        <v>37.948167600000005</v>
      </c>
      <c r="O3813" s="57">
        <f t="shared" si="737"/>
        <v>948.70419000000015</v>
      </c>
      <c r="P3813" s="58">
        <f t="shared" si="738"/>
        <v>417.01283076923085</v>
      </c>
      <c r="Q3813" s="58">
        <f t="shared" si="739"/>
        <v>278.00855384615392</v>
      </c>
      <c r="R3813" s="66">
        <f t="shared" si="740"/>
        <v>16.602323325000004</v>
      </c>
      <c r="S3813" s="64">
        <f t="shared" si="741"/>
        <v>93.75</v>
      </c>
      <c r="T3813" s="66">
        <f t="shared" si="742"/>
        <v>1059.0565133250002</v>
      </c>
      <c r="U3813" s="68">
        <f t="shared" si="743"/>
        <v>42.362260533000011</v>
      </c>
      <c r="V3813" s="68">
        <f t="shared" si="744"/>
        <v>465.51934651648367</v>
      </c>
      <c r="W3813" s="68">
        <f t="shared" si="745"/>
        <v>310.34623101098913</v>
      </c>
    </row>
    <row r="3814" spans="1:23" x14ac:dyDescent="0.25">
      <c r="A3814" s="1" t="s">
        <v>902</v>
      </c>
      <c r="B3814" s="1" t="s">
        <v>394</v>
      </c>
      <c r="C3814" s="1" t="s">
        <v>589</v>
      </c>
      <c r="D3814" s="1" t="s">
        <v>590</v>
      </c>
      <c r="E3814" s="1" t="s">
        <v>873</v>
      </c>
      <c r="F3814" s="62" t="str">
        <f t="shared" si="734"/>
        <v>64542</v>
      </c>
      <c r="G3814" s="255">
        <v>10620075</v>
      </c>
      <c r="H3814" s="1" t="s">
        <v>385</v>
      </c>
      <c r="I3814" s="61">
        <v>25</v>
      </c>
      <c r="J3814" s="61">
        <v>8.1</v>
      </c>
      <c r="K3814" s="61">
        <v>9</v>
      </c>
      <c r="L3814" s="69">
        <f t="shared" si="735"/>
        <v>2.0249999999999999</v>
      </c>
      <c r="M3814" s="69">
        <f t="shared" si="736"/>
        <v>2.25</v>
      </c>
      <c r="N3814" s="56">
        <f>INDEX(Rate_Chart!$A$1:$AK$127,MATCH(Data!J3814,Rate_Chart!$A$1:$A$127,0),MATCH(Data!K3814,Rate_Chart!$A$1:$AK$1,0))</f>
        <v>67.635000000000005</v>
      </c>
      <c r="O3814" s="57">
        <f t="shared" si="737"/>
        <v>1690.8750000000002</v>
      </c>
      <c r="P3814" s="58">
        <f t="shared" si="738"/>
        <v>479.68085106382978</v>
      </c>
      <c r="Q3814" s="58">
        <f t="shared" si="739"/>
        <v>319.78723404255317</v>
      </c>
      <c r="R3814" s="66">
        <f t="shared" si="740"/>
        <v>29.590312500000007</v>
      </c>
      <c r="S3814" s="64">
        <f t="shared" si="741"/>
        <v>93.75</v>
      </c>
      <c r="T3814" s="66">
        <f t="shared" si="742"/>
        <v>1814.2153125000002</v>
      </c>
      <c r="U3814" s="68">
        <f t="shared" si="743"/>
        <v>72.568612500000015</v>
      </c>
      <c r="V3814" s="68">
        <f t="shared" si="744"/>
        <v>514.67101063829796</v>
      </c>
      <c r="W3814" s="68">
        <f t="shared" si="745"/>
        <v>343.11400709219862</v>
      </c>
    </row>
    <row r="3815" spans="1:23" x14ac:dyDescent="0.25">
      <c r="A3815" s="1" t="s">
        <v>902</v>
      </c>
      <c r="B3815" s="1" t="s">
        <v>394</v>
      </c>
      <c r="C3815" s="1" t="s">
        <v>589</v>
      </c>
      <c r="D3815" s="1" t="s">
        <v>590</v>
      </c>
      <c r="E3815" s="1" t="s">
        <v>873</v>
      </c>
      <c r="F3815" s="62" t="str">
        <f t="shared" si="734"/>
        <v>64542</v>
      </c>
      <c r="G3815" s="255">
        <v>10620075</v>
      </c>
      <c r="H3815" s="1" t="s">
        <v>386</v>
      </c>
      <c r="I3815" s="61">
        <v>39</v>
      </c>
      <c r="J3815" s="61">
        <v>4.2</v>
      </c>
      <c r="K3815" s="61">
        <v>8.5</v>
      </c>
      <c r="L3815" s="69">
        <f t="shared" si="735"/>
        <v>1.6380000000000001</v>
      </c>
      <c r="M3815" s="69">
        <f t="shared" si="736"/>
        <v>3.3149999999999999</v>
      </c>
      <c r="N3815" s="56">
        <f>INDEX(Rate_Chart!$A$1:$AK$127,MATCH(Data!J3815,Rate_Chart!$A$1:$A$127,0),MATCH(Data!K3815,Rate_Chart!$A$1:$AK$1,0))</f>
        <v>41.145181500000007</v>
      </c>
      <c r="O3815" s="57">
        <f t="shared" si="737"/>
        <v>1604.6620785000002</v>
      </c>
      <c r="P3815" s="58">
        <f t="shared" si="738"/>
        <v>417.01197466216217</v>
      </c>
      <c r="Q3815" s="58">
        <f t="shared" si="739"/>
        <v>278.00798310810814</v>
      </c>
      <c r="R3815" s="66">
        <f t="shared" si="740"/>
        <v>28.081586373750007</v>
      </c>
      <c r="S3815" s="64">
        <f t="shared" si="741"/>
        <v>146.25</v>
      </c>
      <c r="T3815" s="66">
        <f t="shared" si="742"/>
        <v>1778.9936648737503</v>
      </c>
      <c r="U3815" s="68">
        <f t="shared" si="743"/>
        <v>45.615222176250008</v>
      </c>
      <c r="V3815" s="68">
        <f t="shared" si="744"/>
        <v>462.31644097550679</v>
      </c>
      <c r="W3815" s="68">
        <f t="shared" si="745"/>
        <v>308.21096065033788</v>
      </c>
    </row>
    <row r="3816" spans="1:23" x14ac:dyDescent="0.25">
      <c r="A3816" s="1" t="s">
        <v>902</v>
      </c>
      <c r="B3816" s="1" t="s">
        <v>395</v>
      </c>
      <c r="C3816" s="1" t="s">
        <v>589</v>
      </c>
      <c r="D3816" s="1" t="s">
        <v>590</v>
      </c>
      <c r="E3816" s="1" t="s">
        <v>873</v>
      </c>
      <c r="F3816" s="62" t="str">
        <f t="shared" si="734"/>
        <v>64542</v>
      </c>
      <c r="G3816" s="255">
        <v>10620075</v>
      </c>
      <c r="H3816" s="1" t="s">
        <v>385</v>
      </c>
      <c r="I3816" s="61">
        <v>12</v>
      </c>
      <c r="J3816" s="61">
        <v>7.9</v>
      </c>
      <c r="K3816" s="61">
        <v>9</v>
      </c>
      <c r="L3816" s="69">
        <f t="shared" si="735"/>
        <v>0.94800000000000006</v>
      </c>
      <c r="M3816" s="69">
        <f t="shared" si="736"/>
        <v>1.08</v>
      </c>
      <c r="N3816" s="56">
        <f>INDEX(Rate_Chart!$A$1:$AK$127,MATCH(Data!J3816,Rate_Chart!$A$1:$A$127,0),MATCH(Data!K3816,Rate_Chart!$A$1:$AK$1,0))</f>
        <v>65.965000000000003</v>
      </c>
      <c r="O3816" s="57">
        <f t="shared" si="737"/>
        <v>791.58</v>
      </c>
      <c r="P3816" s="58">
        <f t="shared" si="738"/>
        <v>474.56834532374097</v>
      </c>
      <c r="Q3816" s="58">
        <f t="shared" si="739"/>
        <v>316.37889688249396</v>
      </c>
      <c r="R3816" s="66">
        <f t="shared" si="740"/>
        <v>13.852650000000002</v>
      </c>
      <c r="S3816" s="64">
        <f t="shared" si="741"/>
        <v>45</v>
      </c>
      <c r="T3816" s="66">
        <f t="shared" si="742"/>
        <v>850.43265000000008</v>
      </c>
      <c r="U3816" s="68">
        <f t="shared" si="743"/>
        <v>70.869387500000002</v>
      </c>
      <c r="V3816" s="68">
        <f t="shared" si="744"/>
        <v>509.85170863309349</v>
      </c>
      <c r="W3816" s="68">
        <f t="shared" si="745"/>
        <v>339.901139088729</v>
      </c>
    </row>
    <row r="3817" spans="1:23" x14ac:dyDescent="0.25">
      <c r="A3817" s="1" t="s">
        <v>902</v>
      </c>
      <c r="B3817" s="1" t="s">
        <v>395</v>
      </c>
      <c r="C3817" s="1" t="s">
        <v>589</v>
      </c>
      <c r="D3817" s="1" t="s">
        <v>590</v>
      </c>
      <c r="E3817" s="1" t="s">
        <v>873</v>
      </c>
      <c r="F3817" s="62" t="str">
        <f t="shared" si="734"/>
        <v>64542</v>
      </c>
      <c r="G3817" s="255">
        <v>10620075</v>
      </c>
      <c r="H3817" s="1" t="s">
        <v>386</v>
      </c>
      <c r="I3817" s="61">
        <v>28</v>
      </c>
      <c r="J3817" s="61">
        <v>3.8</v>
      </c>
      <c r="K3817" s="61">
        <v>8.4</v>
      </c>
      <c r="L3817" s="69">
        <f t="shared" si="735"/>
        <v>1.0639999999999998</v>
      </c>
      <c r="M3817" s="69">
        <f t="shared" si="736"/>
        <v>2.3520000000000003</v>
      </c>
      <c r="N3817" s="56">
        <f>INDEX(Rate_Chart!$A$1:$AK$127,MATCH(Data!J3817,Rate_Chart!$A$1:$A$127,0),MATCH(Data!K3817,Rate_Chart!$A$1:$AK$1,0))</f>
        <v>39.19916760000001</v>
      </c>
      <c r="O3817" s="57">
        <f t="shared" si="737"/>
        <v>1097.5766928000003</v>
      </c>
      <c r="P3817" s="58">
        <f t="shared" si="738"/>
        <v>417.01242127659583</v>
      </c>
      <c r="Q3817" s="58">
        <f t="shared" si="739"/>
        <v>278.00828085106389</v>
      </c>
      <c r="R3817" s="66">
        <f t="shared" si="740"/>
        <v>19.207592124000005</v>
      </c>
      <c r="S3817" s="64">
        <f t="shared" si="741"/>
        <v>105</v>
      </c>
      <c r="T3817" s="66">
        <f t="shared" si="742"/>
        <v>1221.7842849240003</v>
      </c>
      <c r="U3817" s="68">
        <f t="shared" si="743"/>
        <v>43.635153033000009</v>
      </c>
      <c r="V3817" s="68">
        <f t="shared" si="744"/>
        <v>464.20375567021284</v>
      </c>
      <c r="W3817" s="68">
        <f t="shared" si="745"/>
        <v>309.46917044680856</v>
      </c>
    </row>
    <row r="3818" spans="1:23" x14ac:dyDescent="0.25">
      <c r="A3818" s="1" t="s">
        <v>903</v>
      </c>
      <c r="B3818" s="1" t="s">
        <v>394</v>
      </c>
      <c r="C3818" s="1" t="s">
        <v>589</v>
      </c>
      <c r="D3818" s="1" t="s">
        <v>590</v>
      </c>
      <c r="E3818" s="1" t="s">
        <v>873</v>
      </c>
      <c r="F3818" s="62" t="str">
        <f t="shared" si="734"/>
        <v>64542</v>
      </c>
      <c r="G3818" s="255">
        <v>10620075</v>
      </c>
      <c r="H3818" s="1" t="s">
        <v>385</v>
      </c>
      <c r="I3818" s="61">
        <v>30</v>
      </c>
      <c r="J3818" s="61">
        <v>7.9</v>
      </c>
      <c r="K3818" s="61">
        <v>9</v>
      </c>
      <c r="L3818" s="69">
        <f t="shared" si="735"/>
        <v>2.37</v>
      </c>
      <c r="M3818" s="69">
        <f t="shared" si="736"/>
        <v>2.7</v>
      </c>
      <c r="N3818" s="56">
        <f>INDEX(Rate_Chart!$A$1:$AK$127,MATCH(Data!J3818,Rate_Chart!$A$1:$A$127,0),MATCH(Data!K3818,Rate_Chart!$A$1:$AK$1,0))</f>
        <v>65.965000000000003</v>
      </c>
      <c r="O3818" s="57">
        <f t="shared" si="737"/>
        <v>1978.95</v>
      </c>
      <c r="P3818" s="58">
        <f t="shared" si="738"/>
        <v>474.56834532374097</v>
      </c>
      <c r="Q3818" s="58">
        <f t="shared" si="739"/>
        <v>316.37889688249396</v>
      </c>
      <c r="R3818" s="66">
        <f t="shared" si="740"/>
        <v>34.631625000000007</v>
      </c>
      <c r="S3818" s="64">
        <f t="shared" si="741"/>
        <v>112.5</v>
      </c>
      <c r="T3818" s="66">
        <f t="shared" si="742"/>
        <v>2126.0816250000003</v>
      </c>
      <c r="U3818" s="68">
        <f t="shared" si="743"/>
        <v>70.869387500000002</v>
      </c>
      <c r="V3818" s="68">
        <f t="shared" si="744"/>
        <v>509.85170863309349</v>
      </c>
      <c r="W3818" s="68">
        <f t="shared" si="745"/>
        <v>339.901139088729</v>
      </c>
    </row>
    <row r="3819" spans="1:23" x14ac:dyDescent="0.25">
      <c r="A3819" s="1" t="s">
        <v>903</v>
      </c>
      <c r="B3819" s="1" t="s">
        <v>394</v>
      </c>
      <c r="C3819" s="1" t="s">
        <v>589</v>
      </c>
      <c r="D3819" s="1" t="s">
        <v>590</v>
      </c>
      <c r="E3819" s="1" t="s">
        <v>873</v>
      </c>
      <c r="F3819" s="62" t="str">
        <f t="shared" si="734"/>
        <v>64542</v>
      </c>
      <c r="G3819" s="255">
        <v>10620075</v>
      </c>
      <c r="H3819" s="1" t="s">
        <v>386</v>
      </c>
      <c r="I3819" s="61">
        <v>34</v>
      </c>
      <c r="J3819" s="61">
        <v>4.2</v>
      </c>
      <c r="K3819" s="61">
        <v>8.4</v>
      </c>
      <c r="L3819" s="69">
        <f t="shared" si="735"/>
        <v>1.4280000000000002</v>
      </c>
      <c r="M3819" s="69">
        <f t="shared" si="736"/>
        <v>2.8560000000000003</v>
      </c>
      <c r="N3819" s="56">
        <f>INDEX(Rate_Chart!$A$1:$AK$127,MATCH(Data!J3819,Rate_Chart!$A$1:$A$127,0),MATCH(Data!K3819,Rate_Chart!$A$1:$AK$1,0))</f>
        <v>40.867167600000002</v>
      </c>
      <c r="O3819" s="57">
        <f t="shared" si="737"/>
        <v>1389.4836984000001</v>
      </c>
      <c r="P3819" s="58">
        <f t="shared" si="738"/>
        <v>417.01191428571428</v>
      </c>
      <c r="Q3819" s="58">
        <f t="shared" si="739"/>
        <v>278.00794285714284</v>
      </c>
      <c r="R3819" s="66">
        <f t="shared" si="740"/>
        <v>24.315964722000004</v>
      </c>
      <c r="S3819" s="64">
        <f t="shared" si="741"/>
        <v>127.5</v>
      </c>
      <c r="T3819" s="66">
        <f t="shared" si="742"/>
        <v>1541.2996631220001</v>
      </c>
      <c r="U3819" s="68">
        <f t="shared" si="743"/>
        <v>45.332343033000001</v>
      </c>
      <c r="V3819" s="68">
        <f t="shared" si="744"/>
        <v>462.57492890816326</v>
      </c>
      <c r="W3819" s="68">
        <f t="shared" si="745"/>
        <v>308.38328593877549</v>
      </c>
    </row>
    <row r="3820" spans="1:23" x14ac:dyDescent="0.25">
      <c r="A3820" s="1" t="s">
        <v>903</v>
      </c>
      <c r="B3820" s="1" t="s">
        <v>395</v>
      </c>
      <c r="C3820" s="1" t="s">
        <v>589</v>
      </c>
      <c r="D3820" s="1" t="s">
        <v>590</v>
      </c>
      <c r="E3820" s="1" t="s">
        <v>873</v>
      </c>
      <c r="F3820" s="62" t="str">
        <f t="shared" si="734"/>
        <v>64542</v>
      </c>
      <c r="G3820" s="255">
        <v>10620075</v>
      </c>
      <c r="H3820" s="1" t="s">
        <v>385</v>
      </c>
      <c r="I3820" s="61">
        <v>12</v>
      </c>
      <c r="J3820" s="61">
        <v>8.1</v>
      </c>
      <c r="K3820" s="61">
        <v>9</v>
      </c>
      <c r="L3820" s="69">
        <f t="shared" si="735"/>
        <v>0.97199999999999986</v>
      </c>
      <c r="M3820" s="69">
        <f t="shared" si="736"/>
        <v>1.08</v>
      </c>
      <c r="N3820" s="56">
        <f>INDEX(Rate_Chart!$A$1:$AK$127,MATCH(Data!J3820,Rate_Chart!$A$1:$A$127,0),MATCH(Data!K3820,Rate_Chart!$A$1:$AK$1,0))</f>
        <v>67.635000000000005</v>
      </c>
      <c r="O3820" s="57">
        <f t="shared" si="737"/>
        <v>811.62000000000012</v>
      </c>
      <c r="P3820" s="58">
        <f t="shared" si="738"/>
        <v>479.68085106382978</v>
      </c>
      <c r="Q3820" s="58">
        <f t="shared" si="739"/>
        <v>319.78723404255317</v>
      </c>
      <c r="R3820" s="66">
        <f t="shared" si="740"/>
        <v>14.203350000000004</v>
      </c>
      <c r="S3820" s="64">
        <f t="shared" si="741"/>
        <v>45</v>
      </c>
      <c r="T3820" s="66">
        <f t="shared" si="742"/>
        <v>870.82335000000012</v>
      </c>
      <c r="U3820" s="68">
        <f t="shared" si="743"/>
        <v>72.568612500000015</v>
      </c>
      <c r="V3820" s="68">
        <f t="shared" si="744"/>
        <v>514.67101063829796</v>
      </c>
      <c r="W3820" s="68">
        <f t="shared" si="745"/>
        <v>343.11400709219862</v>
      </c>
    </row>
    <row r="3821" spans="1:23" x14ac:dyDescent="0.25">
      <c r="A3821" s="1" t="s">
        <v>903</v>
      </c>
      <c r="B3821" s="1" t="s">
        <v>395</v>
      </c>
      <c r="C3821" s="1" t="s">
        <v>589</v>
      </c>
      <c r="D3821" s="1" t="s">
        <v>590</v>
      </c>
      <c r="E3821" s="1" t="s">
        <v>873</v>
      </c>
      <c r="F3821" s="62" t="str">
        <f t="shared" si="734"/>
        <v>64542</v>
      </c>
      <c r="G3821" s="255">
        <v>10620075</v>
      </c>
      <c r="H3821" s="1" t="s">
        <v>386</v>
      </c>
      <c r="I3821" s="61">
        <v>30</v>
      </c>
      <c r="J3821" s="61">
        <v>3.8</v>
      </c>
      <c r="K3821" s="61">
        <v>8.5</v>
      </c>
      <c r="L3821" s="69">
        <f t="shared" si="735"/>
        <v>1.1399999999999999</v>
      </c>
      <c r="M3821" s="69">
        <f t="shared" si="736"/>
        <v>2.5499999999999998</v>
      </c>
      <c r="N3821" s="56">
        <f>INDEX(Rate_Chart!$A$1:$AK$127,MATCH(Data!J3821,Rate_Chart!$A$1:$A$127,0),MATCH(Data!K3821,Rate_Chart!$A$1:$AK$1,0))</f>
        <v>39.4771815</v>
      </c>
      <c r="O3821" s="57">
        <f t="shared" si="737"/>
        <v>1184.315445</v>
      </c>
      <c r="P3821" s="58">
        <f t="shared" si="738"/>
        <v>417.0124806338028</v>
      </c>
      <c r="Q3821" s="58">
        <f t="shared" si="739"/>
        <v>278.00832042253518</v>
      </c>
      <c r="R3821" s="66">
        <f t="shared" si="740"/>
        <v>20.7255202875</v>
      </c>
      <c r="S3821" s="64">
        <f t="shared" si="741"/>
        <v>112.5</v>
      </c>
      <c r="T3821" s="66">
        <f t="shared" si="742"/>
        <v>1317.5409652875001</v>
      </c>
      <c r="U3821" s="68">
        <f t="shared" si="743"/>
        <v>43.918032176250001</v>
      </c>
      <c r="V3821" s="68">
        <f t="shared" si="744"/>
        <v>463.92287510123236</v>
      </c>
      <c r="W3821" s="68">
        <f t="shared" si="745"/>
        <v>309.28191673415489</v>
      </c>
    </row>
    <row r="3822" spans="1:23" x14ac:dyDescent="0.25">
      <c r="A3822" s="1" t="s">
        <v>904</v>
      </c>
      <c r="B3822" s="1" t="s">
        <v>394</v>
      </c>
      <c r="C3822" s="1" t="s">
        <v>589</v>
      </c>
      <c r="D3822" s="1" t="s">
        <v>590</v>
      </c>
      <c r="E3822" s="1" t="s">
        <v>873</v>
      </c>
      <c r="F3822" s="62" t="str">
        <f t="shared" si="734"/>
        <v>64542</v>
      </c>
      <c r="G3822" s="255">
        <v>10620075</v>
      </c>
      <c r="H3822" s="1" t="s">
        <v>385</v>
      </c>
      <c r="I3822" s="61">
        <v>25</v>
      </c>
      <c r="J3822" s="61">
        <v>8.3000000000000007</v>
      </c>
      <c r="K3822" s="61">
        <v>9</v>
      </c>
      <c r="L3822" s="69">
        <f t="shared" si="735"/>
        <v>2.0750000000000002</v>
      </c>
      <c r="M3822" s="69">
        <f t="shared" si="736"/>
        <v>2.25</v>
      </c>
      <c r="N3822" s="56">
        <f>INDEX(Rate_Chart!$A$1:$AK$127,MATCH(Data!J3822,Rate_Chart!$A$1:$A$127,0),MATCH(Data!K3822,Rate_Chart!$A$1:$AK$1,0))</f>
        <v>69.305000000000007</v>
      </c>
      <c r="O3822" s="57">
        <f t="shared" si="737"/>
        <v>1732.6250000000002</v>
      </c>
      <c r="P3822" s="58">
        <f t="shared" si="738"/>
        <v>484.65034965034965</v>
      </c>
      <c r="Q3822" s="58">
        <f t="shared" si="739"/>
        <v>323.10023310023308</v>
      </c>
      <c r="R3822" s="66">
        <f t="shared" si="740"/>
        <v>30.320937500000007</v>
      </c>
      <c r="S3822" s="64">
        <f t="shared" si="741"/>
        <v>93.75</v>
      </c>
      <c r="T3822" s="66">
        <f t="shared" si="742"/>
        <v>1856.6959375000001</v>
      </c>
      <c r="U3822" s="68">
        <f t="shared" si="743"/>
        <v>74.267837499999999</v>
      </c>
      <c r="V3822" s="68">
        <f t="shared" si="744"/>
        <v>519.35550699300688</v>
      </c>
      <c r="W3822" s="68">
        <f t="shared" si="745"/>
        <v>346.23700466200461</v>
      </c>
    </row>
    <row r="3823" spans="1:23" x14ac:dyDescent="0.25">
      <c r="A3823" s="1" t="s">
        <v>904</v>
      </c>
      <c r="B3823" s="1" t="s">
        <v>394</v>
      </c>
      <c r="C3823" s="1" t="s">
        <v>589</v>
      </c>
      <c r="D3823" s="1" t="s">
        <v>590</v>
      </c>
      <c r="E3823" s="1" t="s">
        <v>873</v>
      </c>
      <c r="F3823" s="62" t="str">
        <f t="shared" si="734"/>
        <v>64542</v>
      </c>
      <c r="G3823" s="255">
        <v>10620075</v>
      </c>
      <c r="H3823" s="1" t="s">
        <v>386</v>
      </c>
      <c r="I3823" s="61">
        <v>33</v>
      </c>
      <c r="J3823" s="61">
        <v>4.4000000000000004</v>
      </c>
      <c r="K3823" s="61">
        <v>8.1999999999999993</v>
      </c>
      <c r="L3823" s="69">
        <f t="shared" si="735"/>
        <v>1.4520000000000002</v>
      </c>
      <c r="M3823" s="69">
        <f t="shared" si="736"/>
        <v>2.7059999999999995</v>
      </c>
      <c r="N3823" s="56">
        <f>INDEX(Rate_Chart!$A$1:$AK$127,MATCH(Data!J3823,Rate_Chart!$A$1:$A$127,0),MATCH(Data!K3823,Rate_Chart!$A$1:$AK$1,0))</f>
        <v>41.145139800000003</v>
      </c>
      <c r="O3823" s="57">
        <f t="shared" si="737"/>
        <v>1357.7896134</v>
      </c>
      <c r="P3823" s="58">
        <f t="shared" si="738"/>
        <v>417.01155202702705</v>
      </c>
      <c r="Q3823" s="58">
        <f t="shared" si="739"/>
        <v>278.00770135135139</v>
      </c>
      <c r="R3823" s="66">
        <f t="shared" si="740"/>
        <v>23.761318234500003</v>
      </c>
      <c r="S3823" s="64">
        <f t="shared" si="741"/>
        <v>123.75</v>
      </c>
      <c r="T3823" s="66">
        <f t="shared" si="742"/>
        <v>1505.3009316345001</v>
      </c>
      <c r="U3823" s="68">
        <f t="shared" si="743"/>
        <v>45.615179746500004</v>
      </c>
      <c r="V3823" s="68">
        <f t="shared" si="744"/>
        <v>462.31601094425679</v>
      </c>
      <c r="W3823" s="68">
        <f t="shared" si="745"/>
        <v>308.21067396283786</v>
      </c>
    </row>
    <row r="3824" spans="1:23" x14ac:dyDescent="0.25">
      <c r="A3824" s="1" t="s">
        <v>904</v>
      </c>
      <c r="B3824" s="1" t="s">
        <v>395</v>
      </c>
      <c r="C3824" s="1" t="s">
        <v>589</v>
      </c>
      <c r="D3824" s="1" t="s">
        <v>590</v>
      </c>
      <c r="E3824" s="1" t="s">
        <v>873</v>
      </c>
      <c r="F3824" s="62" t="str">
        <f t="shared" si="734"/>
        <v>64542</v>
      </c>
      <c r="G3824" s="255">
        <v>10620075</v>
      </c>
      <c r="H3824" s="1" t="s">
        <v>385</v>
      </c>
      <c r="I3824" s="61">
        <v>14</v>
      </c>
      <c r="J3824" s="61">
        <v>7.6</v>
      </c>
      <c r="K3824" s="61">
        <v>9</v>
      </c>
      <c r="L3824" s="69">
        <f t="shared" si="735"/>
        <v>1.0639999999999998</v>
      </c>
      <c r="M3824" s="69">
        <f t="shared" si="736"/>
        <v>1.26</v>
      </c>
      <c r="N3824" s="56">
        <f>INDEX(Rate_Chart!$A$1:$AK$127,MATCH(Data!J3824,Rate_Chart!$A$1:$A$127,0),MATCH(Data!K3824,Rate_Chart!$A$1:$AK$1,0))</f>
        <v>63.46</v>
      </c>
      <c r="O3824" s="57">
        <f t="shared" si="737"/>
        <v>888.44</v>
      </c>
      <c r="P3824" s="58">
        <f t="shared" si="738"/>
        <v>466.61764705882348</v>
      </c>
      <c r="Q3824" s="58">
        <f t="shared" si="739"/>
        <v>311.07843137254901</v>
      </c>
      <c r="R3824" s="66">
        <f t="shared" si="740"/>
        <v>15.547700000000003</v>
      </c>
      <c r="S3824" s="64">
        <f t="shared" si="741"/>
        <v>52.5</v>
      </c>
      <c r="T3824" s="66">
        <f t="shared" si="742"/>
        <v>956.48770000000002</v>
      </c>
      <c r="U3824" s="68">
        <f t="shared" si="743"/>
        <v>68.320549999999997</v>
      </c>
      <c r="V3824" s="68">
        <f t="shared" si="744"/>
        <v>502.35698529411758</v>
      </c>
      <c r="W3824" s="68">
        <f t="shared" si="745"/>
        <v>334.90465686274507</v>
      </c>
    </row>
    <row r="3825" spans="1:23" x14ac:dyDescent="0.25">
      <c r="A3825" s="1" t="s">
        <v>904</v>
      </c>
      <c r="B3825" s="1" t="s">
        <v>395</v>
      </c>
      <c r="C3825" s="1" t="s">
        <v>589</v>
      </c>
      <c r="D3825" s="1" t="s">
        <v>590</v>
      </c>
      <c r="E3825" s="1" t="s">
        <v>873</v>
      </c>
      <c r="F3825" s="62" t="str">
        <f t="shared" si="734"/>
        <v>64542</v>
      </c>
      <c r="G3825" s="255">
        <v>10620075</v>
      </c>
      <c r="H3825" s="1" t="s">
        <v>386</v>
      </c>
      <c r="I3825" s="61">
        <v>30</v>
      </c>
      <c r="J3825" s="61">
        <v>3.7</v>
      </c>
      <c r="K3825" s="61">
        <v>8.4</v>
      </c>
      <c r="L3825" s="69">
        <f t="shared" si="735"/>
        <v>1.1100000000000001</v>
      </c>
      <c r="M3825" s="69">
        <f t="shared" si="736"/>
        <v>2.52</v>
      </c>
      <c r="N3825" s="56">
        <f>INDEX(Rate_Chart!$A$1:$AK$127,MATCH(Data!J3825,Rate_Chart!$A$1:$A$127,0),MATCH(Data!K3825,Rate_Chart!$A$1:$AK$1,0))</f>
        <v>38.782167600000008</v>
      </c>
      <c r="O3825" s="57">
        <f t="shared" si="737"/>
        <v>1163.4650280000003</v>
      </c>
      <c r="P3825" s="58">
        <f t="shared" si="738"/>
        <v>417.01255483870978</v>
      </c>
      <c r="Q3825" s="58">
        <f t="shared" si="739"/>
        <v>278.00836989247318</v>
      </c>
      <c r="R3825" s="66">
        <f t="shared" si="740"/>
        <v>20.360637990000008</v>
      </c>
      <c r="S3825" s="64">
        <f t="shared" si="741"/>
        <v>112.5</v>
      </c>
      <c r="T3825" s="66">
        <f t="shared" si="742"/>
        <v>1296.3256659900003</v>
      </c>
      <c r="U3825" s="68">
        <f t="shared" si="743"/>
        <v>43.210855533000007</v>
      </c>
      <c r="V3825" s="68">
        <f t="shared" si="744"/>
        <v>464.63285519354849</v>
      </c>
      <c r="W3825" s="68">
        <f t="shared" si="745"/>
        <v>309.75523679569898</v>
      </c>
    </row>
    <row r="3826" spans="1:23" x14ac:dyDescent="0.25">
      <c r="A3826" s="1" t="s">
        <v>905</v>
      </c>
      <c r="B3826" s="1" t="s">
        <v>394</v>
      </c>
      <c r="C3826" s="1" t="s">
        <v>589</v>
      </c>
      <c r="D3826" s="1" t="s">
        <v>590</v>
      </c>
      <c r="E3826" s="1" t="s">
        <v>873</v>
      </c>
      <c r="F3826" s="62" t="str">
        <f t="shared" si="734"/>
        <v>64542</v>
      </c>
      <c r="G3826" s="255">
        <v>10620075</v>
      </c>
      <c r="H3826" s="1" t="s">
        <v>385</v>
      </c>
      <c r="I3826" s="61">
        <v>30</v>
      </c>
      <c r="J3826" s="61">
        <v>8.1999999999999993</v>
      </c>
      <c r="K3826" s="61">
        <v>9</v>
      </c>
      <c r="L3826" s="69">
        <f t="shared" si="735"/>
        <v>2.4599999999999995</v>
      </c>
      <c r="M3826" s="69">
        <f t="shared" si="736"/>
        <v>2.7</v>
      </c>
      <c r="N3826" s="56">
        <f>INDEX(Rate_Chart!$A$1:$AK$127,MATCH(Data!J3826,Rate_Chart!$A$1:$A$127,0),MATCH(Data!K3826,Rate_Chart!$A$1:$AK$1,0))</f>
        <v>68.469999999999985</v>
      </c>
      <c r="O3826" s="57">
        <f t="shared" si="737"/>
        <v>2054.0999999999995</v>
      </c>
      <c r="P3826" s="58">
        <f t="shared" si="738"/>
        <v>482.18309859154925</v>
      </c>
      <c r="Q3826" s="58">
        <f t="shared" si="739"/>
        <v>321.45539906103284</v>
      </c>
      <c r="R3826" s="66">
        <f t="shared" si="740"/>
        <v>35.946749999999994</v>
      </c>
      <c r="S3826" s="64">
        <f t="shared" si="741"/>
        <v>112.5</v>
      </c>
      <c r="T3826" s="66">
        <f t="shared" si="742"/>
        <v>2202.5467499999995</v>
      </c>
      <c r="U3826" s="68">
        <f t="shared" si="743"/>
        <v>73.418224999999978</v>
      </c>
      <c r="V3826" s="68">
        <f t="shared" si="744"/>
        <v>517.02975352112662</v>
      </c>
      <c r="W3826" s="68">
        <f t="shared" si="745"/>
        <v>344.68650234741773</v>
      </c>
    </row>
    <row r="3827" spans="1:23" x14ac:dyDescent="0.25">
      <c r="A3827" s="1" t="s">
        <v>905</v>
      </c>
      <c r="B3827" s="1" t="s">
        <v>394</v>
      </c>
      <c r="C3827" s="1" t="s">
        <v>589</v>
      </c>
      <c r="D3827" s="1" t="s">
        <v>590</v>
      </c>
      <c r="E3827" s="1" t="s">
        <v>873</v>
      </c>
      <c r="F3827" s="62" t="str">
        <f t="shared" si="734"/>
        <v>64542</v>
      </c>
      <c r="G3827" s="255">
        <v>10620075</v>
      </c>
      <c r="H3827" s="1" t="s">
        <v>386</v>
      </c>
      <c r="I3827" s="61">
        <v>29</v>
      </c>
      <c r="J3827" s="61">
        <v>4.3</v>
      </c>
      <c r="K3827" s="61">
        <v>8.1999999999999993</v>
      </c>
      <c r="L3827" s="69">
        <f t="shared" si="735"/>
        <v>1.2469999999999999</v>
      </c>
      <c r="M3827" s="69">
        <f t="shared" si="736"/>
        <v>2.3779999999999997</v>
      </c>
      <c r="N3827" s="56">
        <f>INDEX(Rate_Chart!$A$1:$AK$127,MATCH(Data!J3827,Rate_Chart!$A$1:$A$127,0),MATCH(Data!K3827,Rate_Chart!$A$1:$AK$1,0))</f>
        <v>40.728139799999994</v>
      </c>
      <c r="O3827" s="57">
        <f t="shared" si="737"/>
        <v>1181.1160541999998</v>
      </c>
      <c r="P3827" s="58">
        <f t="shared" si="738"/>
        <v>417.01167030716726</v>
      </c>
      <c r="Q3827" s="58">
        <f t="shared" si="739"/>
        <v>278.00778020477816</v>
      </c>
      <c r="R3827" s="66">
        <f t="shared" si="740"/>
        <v>20.669530948499997</v>
      </c>
      <c r="S3827" s="64">
        <f t="shared" si="741"/>
        <v>108.75</v>
      </c>
      <c r="T3827" s="66">
        <f t="shared" si="742"/>
        <v>1310.5355851484996</v>
      </c>
      <c r="U3827" s="68">
        <f t="shared" si="743"/>
        <v>45.190882246499989</v>
      </c>
      <c r="V3827" s="68">
        <f t="shared" si="744"/>
        <v>462.70527897440269</v>
      </c>
      <c r="W3827" s="68">
        <f t="shared" si="745"/>
        <v>308.47018598293511</v>
      </c>
    </row>
    <row r="3828" spans="1:23" x14ac:dyDescent="0.25">
      <c r="A3828" s="1" t="s">
        <v>905</v>
      </c>
      <c r="B3828" s="1" t="s">
        <v>395</v>
      </c>
      <c r="C3828" s="1" t="s">
        <v>589</v>
      </c>
      <c r="D3828" s="1" t="s">
        <v>590</v>
      </c>
      <c r="E3828" s="1" t="s">
        <v>873</v>
      </c>
      <c r="F3828" s="62" t="str">
        <f t="shared" si="734"/>
        <v>64542</v>
      </c>
      <c r="G3828" s="255">
        <v>10620075</v>
      </c>
      <c r="H3828" s="1" t="s">
        <v>385</v>
      </c>
      <c r="I3828" s="61">
        <v>12</v>
      </c>
      <c r="J3828" s="61">
        <v>8.4</v>
      </c>
      <c r="K3828" s="61">
        <v>9</v>
      </c>
      <c r="L3828" s="69">
        <f t="shared" si="735"/>
        <v>1.008</v>
      </c>
      <c r="M3828" s="69">
        <f t="shared" si="736"/>
        <v>1.08</v>
      </c>
      <c r="N3828" s="56">
        <f>INDEX(Rate_Chart!$A$1:$AK$127,MATCH(Data!J3828,Rate_Chart!$A$1:$A$127,0),MATCH(Data!K3828,Rate_Chart!$A$1:$AK$1,0))</f>
        <v>70.14</v>
      </c>
      <c r="O3828" s="57">
        <f t="shared" si="737"/>
        <v>841.68000000000006</v>
      </c>
      <c r="P3828" s="58">
        <f t="shared" si="738"/>
        <v>487.08333333333326</v>
      </c>
      <c r="Q3828" s="58">
        <f t="shared" si="739"/>
        <v>324.72222222222217</v>
      </c>
      <c r="R3828" s="66">
        <f t="shared" si="740"/>
        <v>14.729400000000002</v>
      </c>
      <c r="S3828" s="64">
        <f t="shared" si="741"/>
        <v>45</v>
      </c>
      <c r="T3828" s="66">
        <f t="shared" si="742"/>
        <v>901.40940000000001</v>
      </c>
      <c r="U3828" s="68">
        <f t="shared" si="743"/>
        <v>75.117450000000005</v>
      </c>
      <c r="V3828" s="68">
        <f t="shared" si="744"/>
        <v>521.64895833333333</v>
      </c>
      <c r="W3828" s="68">
        <f t="shared" si="745"/>
        <v>347.76597222222222</v>
      </c>
    </row>
    <row r="3829" spans="1:23" x14ac:dyDescent="0.25">
      <c r="A3829" s="1" t="s">
        <v>905</v>
      </c>
      <c r="B3829" s="1" t="s">
        <v>395</v>
      </c>
      <c r="C3829" s="1" t="s">
        <v>589</v>
      </c>
      <c r="D3829" s="1" t="s">
        <v>590</v>
      </c>
      <c r="E3829" s="1" t="s">
        <v>873</v>
      </c>
      <c r="F3829" s="62" t="str">
        <f t="shared" si="734"/>
        <v>64542</v>
      </c>
      <c r="G3829" s="255">
        <v>10620075</v>
      </c>
      <c r="H3829" s="1" t="s">
        <v>386</v>
      </c>
      <c r="I3829" s="61">
        <v>32</v>
      </c>
      <c r="J3829" s="61">
        <v>3.8</v>
      </c>
      <c r="K3829" s="61">
        <v>8.3000000000000007</v>
      </c>
      <c r="L3829" s="69">
        <f t="shared" si="735"/>
        <v>1.216</v>
      </c>
      <c r="M3829" s="69">
        <f t="shared" si="736"/>
        <v>2.6560000000000001</v>
      </c>
      <c r="N3829" s="56">
        <f>INDEX(Rate_Chart!$A$1:$AK$127,MATCH(Data!J3829,Rate_Chart!$A$1:$A$127,0),MATCH(Data!K3829,Rate_Chart!$A$1:$AK$1,0))</f>
        <v>38.921153700000005</v>
      </c>
      <c r="O3829" s="57">
        <f t="shared" si="737"/>
        <v>1245.4769184000002</v>
      </c>
      <c r="P3829" s="58">
        <f t="shared" si="738"/>
        <v>417.01236107142859</v>
      </c>
      <c r="Q3829" s="58">
        <f t="shared" si="739"/>
        <v>278.00824071428571</v>
      </c>
      <c r="R3829" s="66">
        <f t="shared" si="740"/>
        <v>21.795846072000003</v>
      </c>
      <c r="S3829" s="64">
        <f t="shared" si="741"/>
        <v>120</v>
      </c>
      <c r="T3829" s="66">
        <f t="shared" si="742"/>
        <v>1387.2727644720003</v>
      </c>
      <c r="U3829" s="68">
        <f t="shared" si="743"/>
        <v>43.352273889750009</v>
      </c>
      <c r="V3829" s="68">
        <f t="shared" si="744"/>
        <v>464.48864881875005</v>
      </c>
      <c r="W3829" s="68">
        <f t="shared" si="745"/>
        <v>309.65909921250005</v>
      </c>
    </row>
    <row r="3830" spans="1:23" x14ac:dyDescent="0.25">
      <c r="A3830" s="1" t="s">
        <v>906</v>
      </c>
      <c r="B3830" s="1" t="s">
        <v>394</v>
      </c>
      <c r="C3830" s="1" t="s">
        <v>589</v>
      </c>
      <c r="D3830" s="1" t="s">
        <v>590</v>
      </c>
      <c r="E3830" s="1" t="s">
        <v>873</v>
      </c>
      <c r="F3830" s="62" t="str">
        <f t="shared" si="734"/>
        <v>64542</v>
      </c>
      <c r="G3830" s="255">
        <v>10620075</v>
      </c>
      <c r="H3830" s="1" t="s">
        <v>385</v>
      </c>
      <c r="I3830" s="61">
        <v>26</v>
      </c>
      <c r="J3830" s="61">
        <v>8.1999999999999993</v>
      </c>
      <c r="K3830" s="61">
        <v>9</v>
      </c>
      <c r="L3830" s="69">
        <f t="shared" si="735"/>
        <v>2.1319999999999997</v>
      </c>
      <c r="M3830" s="69">
        <f t="shared" si="736"/>
        <v>2.34</v>
      </c>
      <c r="N3830" s="56">
        <f>INDEX(Rate_Chart!$A$1:$AK$127,MATCH(Data!J3830,Rate_Chart!$A$1:$A$127,0),MATCH(Data!K3830,Rate_Chart!$A$1:$AK$1,0))</f>
        <v>68.469999999999985</v>
      </c>
      <c r="O3830" s="57">
        <f t="shared" si="737"/>
        <v>1780.2199999999996</v>
      </c>
      <c r="P3830" s="58">
        <f t="shared" si="738"/>
        <v>482.18309859154925</v>
      </c>
      <c r="Q3830" s="58">
        <f t="shared" si="739"/>
        <v>321.45539906103284</v>
      </c>
      <c r="R3830" s="66">
        <f t="shared" si="740"/>
        <v>31.153849999999995</v>
      </c>
      <c r="S3830" s="64">
        <f t="shared" si="741"/>
        <v>97.5</v>
      </c>
      <c r="T3830" s="66">
        <f t="shared" si="742"/>
        <v>1908.8738499999995</v>
      </c>
      <c r="U3830" s="68">
        <f t="shared" si="743"/>
        <v>73.418224999999978</v>
      </c>
      <c r="V3830" s="68">
        <f t="shared" si="744"/>
        <v>517.02975352112662</v>
      </c>
      <c r="W3830" s="68">
        <f t="shared" si="745"/>
        <v>344.68650234741773</v>
      </c>
    </row>
    <row r="3831" spans="1:23" x14ac:dyDescent="0.25">
      <c r="A3831" s="1" t="s">
        <v>906</v>
      </c>
      <c r="B3831" s="1" t="s">
        <v>394</v>
      </c>
      <c r="C3831" s="1" t="s">
        <v>589</v>
      </c>
      <c r="D3831" s="1" t="s">
        <v>590</v>
      </c>
      <c r="E3831" s="1" t="s">
        <v>873</v>
      </c>
      <c r="F3831" s="62" t="str">
        <f t="shared" si="734"/>
        <v>64542</v>
      </c>
      <c r="G3831" s="255">
        <v>10620075</v>
      </c>
      <c r="H3831" s="1" t="s">
        <v>386</v>
      </c>
      <c r="I3831" s="61">
        <v>25</v>
      </c>
      <c r="J3831" s="61">
        <v>4.4000000000000004</v>
      </c>
      <c r="K3831" s="61">
        <v>8.4</v>
      </c>
      <c r="L3831" s="69">
        <f t="shared" si="735"/>
        <v>1.1000000000000001</v>
      </c>
      <c r="M3831" s="69">
        <f t="shared" si="736"/>
        <v>2.1</v>
      </c>
      <c r="N3831" s="56">
        <f>INDEX(Rate_Chart!$A$1:$AK$127,MATCH(Data!J3831,Rate_Chart!$A$1:$A$127,0),MATCH(Data!K3831,Rate_Chart!$A$1:$AK$1,0))</f>
        <v>41.701167600000005</v>
      </c>
      <c r="O3831" s="57">
        <f t="shared" si="737"/>
        <v>1042.5291900000002</v>
      </c>
      <c r="P3831" s="58">
        <f t="shared" si="738"/>
        <v>417.01167600000002</v>
      </c>
      <c r="Q3831" s="58">
        <f t="shared" si="739"/>
        <v>278.00778400000002</v>
      </c>
      <c r="R3831" s="66">
        <f t="shared" si="740"/>
        <v>18.244260825000005</v>
      </c>
      <c r="S3831" s="64">
        <f t="shared" si="741"/>
        <v>93.75</v>
      </c>
      <c r="T3831" s="66">
        <f t="shared" si="742"/>
        <v>1154.5234508250003</v>
      </c>
      <c r="U3831" s="68">
        <f t="shared" si="743"/>
        <v>46.180938033000011</v>
      </c>
      <c r="V3831" s="68">
        <f t="shared" si="744"/>
        <v>461.80938033000007</v>
      </c>
      <c r="W3831" s="68">
        <f t="shared" si="745"/>
        <v>307.87292022000003</v>
      </c>
    </row>
    <row r="3832" spans="1:23" x14ac:dyDescent="0.25">
      <c r="A3832" s="1" t="s">
        <v>906</v>
      </c>
      <c r="B3832" s="1" t="s">
        <v>395</v>
      </c>
      <c r="C3832" s="1" t="s">
        <v>589</v>
      </c>
      <c r="D3832" s="1" t="s">
        <v>590</v>
      </c>
      <c r="E3832" s="1" t="s">
        <v>873</v>
      </c>
      <c r="F3832" s="62" t="str">
        <f t="shared" si="734"/>
        <v>64542</v>
      </c>
      <c r="G3832" s="255">
        <v>10620075</v>
      </c>
      <c r="H3832" s="1" t="s">
        <v>385</v>
      </c>
      <c r="I3832" s="61">
        <v>10</v>
      </c>
      <c r="J3832" s="61">
        <v>7.8</v>
      </c>
      <c r="K3832" s="61">
        <v>9</v>
      </c>
      <c r="L3832" s="69">
        <f t="shared" si="735"/>
        <v>0.78</v>
      </c>
      <c r="M3832" s="69">
        <f t="shared" si="736"/>
        <v>0.9</v>
      </c>
      <c r="N3832" s="56">
        <f>INDEX(Rate_Chart!$A$1:$AK$127,MATCH(Data!J3832,Rate_Chart!$A$1:$A$127,0),MATCH(Data!K3832,Rate_Chart!$A$1:$AK$1,0))</f>
        <v>65.13</v>
      </c>
      <c r="O3832" s="57">
        <f t="shared" si="737"/>
        <v>651.29999999999995</v>
      </c>
      <c r="P3832" s="58">
        <f t="shared" si="738"/>
        <v>471.95652173913038</v>
      </c>
      <c r="Q3832" s="58">
        <f t="shared" si="739"/>
        <v>314.63768115942025</v>
      </c>
      <c r="R3832" s="66">
        <f t="shared" si="740"/>
        <v>11.39775</v>
      </c>
      <c r="S3832" s="64">
        <f t="shared" si="741"/>
        <v>37.5</v>
      </c>
      <c r="T3832" s="66">
        <f t="shared" si="742"/>
        <v>700.19774999999993</v>
      </c>
      <c r="U3832" s="68">
        <f t="shared" si="743"/>
        <v>70.019774999999996</v>
      </c>
      <c r="V3832" s="68">
        <f t="shared" si="744"/>
        <v>507.3896739130434</v>
      </c>
      <c r="W3832" s="68">
        <f t="shared" si="745"/>
        <v>338.25978260869562</v>
      </c>
    </row>
    <row r="3833" spans="1:23" x14ac:dyDescent="0.25">
      <c r="A3833" s="1" t="s">
        <v>906</v>
      </c>
      <c r="B3833" s="1" t="s">
        <v>395</v>
      </c>
      <c r="C3833" s="1" t="s">
        <v>589</v>
      </c>
      <c r="D3833" s="1" t="s">
        <v>590</v>
      </c>
      <c r="E3833" s="1" t="s">
        <v>873</v>
      </c>
      <c r="F3833" s="62" t="str">
        <f t="shared" si="734"/>
        <v>64542</v>
      </c>
      <c r="G3833" s="255">
        <v>10620075</v>
      </c>
      <c r="H3833" s="1" t="s">
        <v>386</v>
      </c>
      <c r="I3833" s="61">
        <v>34</v>
      </c>
      <c r="J3833" s="61">
        <v>3.9</v>
      </c>
      <c r="K3833" s="61">
        <v>8.4</v>
      </c>
      <c r="L3833" s="69">
        <f t="shared" si="735"/>
        <v>1.3259999999999998</v>
      </c>
      <c r="M3833" s="69">
        <f t="shared" si="736"/>
        <v>2.8560000000000003</v>
      </c>
      <c r="N3833" s="56">
        <f>INDEX(Rate_Chart!$A$1:$AK$127,MATCH(Data!J3833,Rate_Chart!$A$1:$A$127,0),MATCH(Data!K3833,Rate_Chart!$A$1:$AK$1,0))</f>
        <v>39.616167600000011</v>
      </c>
      <c r="O3833" s="57">
        <f t="shared" si="737"/>
        <v>1346.9496984000004</v>
      </c>
      <c r="P3833" s="58">
        <f t="shared" si="738"/>
        <v>417.01229052631589</v>
      </c>
      <c r="Q3833" s="58">
        <f t="shared" si="739"/>
        <v>278.0081936842106</v>
      </c>
      <c r="R3833" s="66">
        <f t="shared" si="740"/>
        <v>23.571619722000008</v>
      </c>
      <c r="S3833" s="64">
        <f t="shared" si="741"/>
        <v>127.5</v>
      </c>
      <c r="T3833" s="66">
        <f t="shared" si="742"/>
        <v>1498.0213181220004</v>
      </c>
      <c r="U3833" s="68">
        <f t="shared" si="743"/>
        <v>44.05945053300001</v>
      </c>
      <c r="V3833" s="68">
        <f t="shared" si="744"/>
        <v>463.78368982105275</v>
      </c>
      <c r="W3833" s="68">
        <f t="shared" si="745"/>
        <v>309.18912654736852</v>
      </c>
    </row>
    <row r="3834" spans="1:23" x14ac:dyDescent="0.25">
      <c r="A3834" s="1" t="s">
        <v>907</v>
      </c>
      <c r="B3834" s="1" t="s">
        <v>394</v>
      </c>
      <c r="C3834" s="1" t="s">
        <v>589</v>
      </c>
      <c r="D3834" s="1" t="s">
        <v>590</v>
      </c>
      <c r="E3834" s="1" t="s">
        <v>873</v>
      </c>
      <c r="F3834" s="62" t="str">
        <f t="shared" si="734"/>
        <v>64542</v>
      </c>
      <c r="G3834" s="255">
        <v>10620075</v>
      </c>
      <c r="H3834" s="1" t="s">
        <v>385</v>
      </c>
      <c r="I3834" s="61">
        <v>31</v>
      </c>
      <c r="J3834" s="61">
        <v>7.9</v>
      </c>
      <c r="K3834" s="61">
        <v>9</v>
      </c>
      <c r="L3834" s="69">
        <f t="shared" si="735"/>
        <v>2.4489999999999998</v>
      </c>
      <c r="M3834" s="69">
        <f t="shared" si="736"/>
        <v>2.79</v>
      </c>
      <c r="N3834" s="56">
        <f>INDEX(Rate_Chart!$A$1:$AK$127,MATCH(Data!J3834,Rate_Chart!$A$1:$A$127,0),MATCH(Data!K3834,Rate_Chart!$A$1:$AK$1,0))</f>
        <v>65.965000000000003</v>
      </c>
      <c r="O3834" s="57">
        <f t="shared" si="737"/>
        <v>2044.9150000000002</v>
      </c>
      <c r="P3834" s="58">
        <f t="shared" si="738"/>
        <v>474.56834532374097</v>
      </c>
      <c r="Q3834" s="58">
        <f t="shared" si="739"/>
        <v>316.37889688249396</v>
      </c>
      <c r="R3834" s="66">
        <f t="shared" si="740"/>
        <v>35.786012500000005</v>
      </c>
      <c r="S3834" s="64">
        <f t="shared" si="741"/>
        <v>116.25</v>
      </c>
      <c r="T3834" s="66">
        <f t="shared" si="742"/>
        <v>2196.9510125000002</v>
      </c>
      <c r="U3834" s="68">
        <f t="shared" si="743"/>
        <v>70.869387500000002</v>
      </c>
      <c r="V3834" s="68">
        <f t="shared" si="744"/>
        <v>509.85170863309349</v>
      </c>
      <c r="W3834" s="68">
        <f t="shared" si="745"/>
        <v>339.901139088729</v>
      </c>
    </row>
    <row r="3835" spans="1:23" x14ac:dyDescent="0.25">
      <c r="A3835" s="1" t="s">
        <v>907</v>
      </c>
      <c r="B3835" s="1" t="s">
        <v>394</v>
      </c>
      <c r="C3835" s="1" t="s">
        <v>589</v>
      </c>
      <c r="D3835" s="1" t="s">
        <v>590</v>
      </c>
      <c r="E3835" s="1" t="s">
        <v>873</v>
      </c>
      <c r="F3835" s="62" t="str">
        <f t="shared" si="734"/>
        <v>64542</v>
      </c>
      <c r="G3835" s="255">
        <v>10620075</v>
      </c>
      <c r="H3835" s="1" t="s">
        <v>386</v>
      </c>
      <c r="I3835" s="61">
        <v>27</v>
      </c>
      <c r="J3835" s="61">
        <v>4.2</v>
      </c>
      <c r="K3835" s="61">
        <v>8.1999999999999993</v>
      </c>
      <c r="L3835" s="69">
        <f t="shared" si="735"/>
        <v>1.1340000000000001</v>
      </c>
      <c r="M3835" s="69">
        <f t="shared" si="736"/>
        <v>2.214</v>
      </c>
      <c r="N3835" s="56">
        <f>INDEX(Rate_Chart!$A$1:$AK$127,MATCH(Data!J3835,Rate_Chart!$A$1:$A$127,0),MATCH(Data!K3835,Rate_Chart!$A$1:$AK$1,0))</f>
        <v>40.311139799999999</v>
      </c>
      <c r="O3835" s="57">
        <f t="shared" si="737"/>
        <v>1088.4007746</v>
      </c>
      <c r="P3835" s="58">
        <f t="shared" si="738"/>
        <v>417.01179103448277</v>
      </c>
      <c r="Q3835" s="58">
        <f t="shared" si="739"/>
        <v>278.00786068965516</v>
      </c>
      <c r="R3835" s="66">
        <f t="shared" si="740"/>
        <v>19.047013555500001</v>
      </c>
      <c r="S3835" s="64">
        <f t="shared" si="741"/>
        <v>101.25</v>
      </c>
      <c r="T3835" s="66">
        <f t="shared" si="742"/>
        <v>1208.6977881554999</v>
      </c>
      <c r="U3835" s="68">
        <f t="shared" si="743"/>
        <v>44.766584746499994</v>
      </c>
      <c r="V3835" s="68">
        <f t="shared" si="744"/>
        <v>463.102600825862</v>
      </c>
      <c r="W3835" s="68">
        <f t="shared" si="745"/>
        <v>308.73506721724135</v>
      </c>
    </row>
    <row r="3836" spans="1:23" x14ac:dyDescent="0.25">
      <c r="A3836" s="1" t="s">
        <v>907</v>
      </c>
      <c r="B3836" s="1" t="s">
        <v>395</v>
      </c>
      <c r="C3836" s="1" t="s">
        <v>589</v>
      </c>
      <c r="D3836" s="1" t="s">
        <v>590</v>
      </c>
      <c r="E3836" s="1" t="s">
        <v>873</v>
      </c>
      <c r="F3836" s="62" t="str">
        <f t="shared" si="734"/>
        <v>64542</v>
      </c>
      <c r="G3836" s="255">
        <v>10620075</v>
      </c>
      <c r="H3836" s="1" t="s">
        <v>385</v>
      </c>
      <c r="I3836" s="61">
        <v>11</v>
      </c>
      <c r="J3836" s="61">
        <v>8</v>
      </c>
      <c r="K3836" s="61">
        <v>9</v>
      </c>
      <c r="L3836" s="69">
        <f t="shared" si="735"/>
        <v>0.88</v>
      </c>
      <c r="M3836" s="69">
        <f t="shared" si="736"/>
        <v>0.99</v>
      </c>
      <c r="N3836" s="56">
        <f>INDEX(Rate_Chart!$A$1:$AK$127,MATCH(Data!J3836,Rate_Chart!$A$1:$A$127,0),MATCH(Data!K3836,Rate_Chart!$A$1:$AK$1,0))</f>
        <v>66.8</v>
      </c>
      <c r="O3836" s="57">
        <f t="shared" si="737"/>
        <v>734.8</v>
      </c>
      <c r="P3836" s="58">
        <f t="shared" si="738"/>
        <v>477.14285714285705</v>
      </c>
      <c r="Q3836" s="58">
        <f t="shared" si="739"/>
        <v>318.09523809523802</v>
      </c>
      <c r="R3836" s="66">
        <f t="shared" si="740"/>
        <v>12.859</v>
      </c>
      <c r="S3836" s="64">
        <f t="shared" si="741"/>
        <v>41.25</v>
      </c>
      <c r="T3836" s="66">
        <f t="shared" si="742"/>
        <v>788.90899999999999</v>
      </c>
      <c r="U3836" s="68">
        <f t="shared" si="743"/>
        <v>71.718999999999994</v>
      </c>
      <c r="V3836" s="68">
        <f t="shared" si="744"/>
        <v>512.27857142857135</v>
      </c>
      <c r="W3836" s="68">
        <f t="shared" si="745"/>
        <v>341.51904761904757</v>
      </c>
    </row>
    <row r="3837" spans="1:23" x14ac:dyDescent="0.25">
      <c r="A3837" s="1" t="s">
        <v>907</v>
      </c>
      <c r="B3837" s="1" t="s">
        <v>395</v>
      </c>
      <c r="C3837" s="1" t="s">
        <v>589</v>
      </c>
      <c r="D3837" s="1" t="s">
        <v>590</v>
      </c>
      <c r="E3837" s="1" t="s">
        <v>873</v>
      </c>
      <c r="F3837" s="62" t="str">
        <f t="shared" si="734"/>
        <v>64542</v>
      </c>
      <c r="G3837" s="255">
        <v>10620075</v>
      </c>
      <c r="H3837" s="1" t="s">
        <v>386</v>
      </c>
      <c r="I3837" s="61">
        <v>29</v>
      </c>
      <c r="J3837" s="61">
        <v>4</v>
      </c>
      <c r="K3837" s="61">
        <v>8.5</v>
      </c>
      <c r="L3837" s="69">
        <f t="shared" si="735"/>
        <v>1.1599999999999999</v>
      </c>
      <c r="M3837" s="69">
        <f t="shared" si="736"/>
        <v>2.4649999999999999</v>
      </c>
      <c r="N3837" s="56">
        <f>INDEX(Rate_Chart!$A$1:$AK$127,MATCH(Data!J3837,Rate_Chart!$A$1:$A$127,0),MATCH(Data!K3837,Rate_Chart!$A$1:$AK$1,0))</f>
        <v>40.311181500000004</v>
      </c>
      <c r="O3837" s="57">
        <f t="shared" si="737"/>
        <v>1169.0242635000002</v>
      </c>
      <c r="P3837" s="58">
        <f t="shared" si="738"/>
        <v>417.0122224137931</v>
      </c>
      <c r="Q3837" s="58">
        <f t="shared" si="739"/>
        <v>278.00814827586208</v>
      </c>
      <c r="R3837" s="66">
        <f t="shared" si="740"/>
        <v>20.457924611250004</v>
      </c>
      <c r="S3837" s="64">
        <f t="shared" si="741"/>
        <v>108.75</v>
      </c>
      <c r="T3837" s="66">
        <f t="shared" si="742"/>
        <v>1298.2321881112503</v>
      </c>
      <c r="U3837" s="68">
        <f t="shared" si="743"/>
        <v>44.766627176250012</v>
      </c>
      <c r="V3837" s="68">
        <f t="shared" si="744"/>
        <v>463.10303975431043</v>
      </c>
      <c r="W3837" s="68">
        <f t="shared" si="745"/>
        <v>308.73535983620695</v>
      </c>
    </row>
    <row r="3838" spans="1:23" x14ac:dyDescent="0.25">
      <c r="A3838" s="1" t="s">
        <v>908</v>
      </c>
      <c r="B3838" s="1" t="s">
        <v>394</v>
      </c>
      <c r="C3838" s="1" t="s">
        <v>589</v>
      </c>
      <c r="D3838" s="1" t="s">
        <v>590</v>
      </c>
      <c r="E3838" s="1" t="s">
        <v>873</v>
      </c>
      <c r="F3838" s="62" t="str">
        <f t="shared" si="734"/>
        <v>64542</v>
      </c>
      <c r="G3838" s="255">
        <v>10620075</v>
      </c>
      <c r="H3838" s="1" t="s">
        <v>385</v>
      </c>
      <c r="I3838" s="61">
        <v>25</v>
      </c>
      <c r="J3838" s="61">
        <v>8.1</v>
      </c>
      <c r="K3838" s="61">
        <v>9</v>
      </c>
      <c r="L3838" s="69">
        <f t="shared" si="735"/>
        <v>2.0249999999999999</v>
      </c>
      <c r="M3838" s="69">
        <f t="shared" si="736"/>
        <v>2.25</v>
      </c>
      <c r="N3838" s="56">
        <f>INDEX(Rate_Chart!$A$1:$AK$127,MATCH(Data!J3838,Rate_Chart!$A$1:$A$127,0),MATCH(Data!K3838,Rate_Chart!$A$1:$AK$1,0))</f>
        <v>67.635000000000005</v>
      </c>
      <c r="O3838" s="57">
        <f t="shared" si="737"/>
        <v>1690.8750000000002</v>
      </c>
      <c r="P3838" s="58">
        <f t="shared" si="738"/>
        <v>479.68085106382978</v>
      </c>
      <c r="Q3838" s="58">
        <f t="shared" si="739"/>
        <v>319.78723404255317</v>
      </c>
      <c r="R3838" s="66">
        <f t="shared" si="740"/>
        <v>29.590312500000007</v>
      </c>
      <c r="S3838" s="64">
        <f t="shared" si="741"/>
        <v>93.75</v>
      </c>
      <c r="T3838" s="66">
        <f t="shared" si="742"/>
        <v>1814.2153125000002</v>
      </c>
      <c r="U3838" s="68">
        <f t="shared" si="743"/>
        <v>72.568612500000015</v>
      </c>
      <c r="V3838" s="68">
        <f t="shared" si="744"/>
        <v>514.67101063829796</v>
      </c>
      <c r="W3838" s="68">
        <f t="shared" si="745"/>
        <v>343.11400709219862</v>
      </c>
    </row>
    <row r="3839" spans="1:23" x14ac:dyDescent="0.25">
      <c r="A3839" s="1" t="s">
        <v>908</v>
      </c>
      <c r="B3839" s="1" t="s">
        <v>394</v>
      </c>
      <c r="C3839" s="1" t="s">
        <v>589</v>
      </c>
      <c r="D3839" s="1" t="s">
        <v>590</v>
      </c>
      <c r="E3839" s="1" t="s">
        <v>873</v>
      </c>
      <c r="F3839" s="62" t="str">
        <f t="shared" si="734"/>
        <v>64542</v>
      </c>
      <c r="G3839" s="255">
        <v>10620075</v>
      </c>
      <c r="H3839" s="1" t="s">
        <v>386</v>
      </c>
      <c r="I3839" s="61">
        <v>30</v>
      </c>
      <c r="J3839" s="61">
        <v>4.5</v>
      </c>
      <c r="K3839" s="61">
        <v>8.4</v>
      </c>
      <c r="L3839" s="69">
        <f t="shared" si="735"/>
        <v>1.35</v>
      </c>
      <c r="M3839" s="69">
        <f t="shared" si="736"/>
        <v>2.52</v>
      </c>
      <c r="N3839" s="56">
        <f>INDEX(Rate_Chart!$A$1:$AK$127,MATCH(Data!J3839,Rate_Chart!$A$1:$A$127,0),MATCH(Data!K3839,Rate_Chart!$A$1:$AK$1,0))</f>
        <v>42.118167600000007</v>
      </c>
      <c r="O3839" s="57">
        <f t="shared" si="737"/>
        <v>1263.5450280000002</v>
      </c>
      <c r="P3839" s="58">
        <f t="shared" si="738"/>
        <v>417.01156039603967</v>
      </c>
      <c r="Q3839" s="58">
        <f t="shared" si="739"/>
        <v>278.00770693069313</v>
      </c>
      <c r="R3839" s="66">
        <f t="shared" si="740"/>
        <v>22.112037990000005</v>
      </c>
      <c r="S3839" s="64">
        <f t="shared" si="741"/>
        <v>112.5</v>
      </c>
      <c r="T3839" s="66">
        <f t="shared" si="742"/>
        <v>1398.1570659900003</v>
      </c>
      <c r="U3839" s="68">
        <f t="shared" si="743"/>
        <v>46.605235533000013</v>
      </c>
      <c r="V3839" s="68">
        <f t="shared" si="744"/>
        <v>461.43797557425751</v>
      </c>
      <c r="W3839" s="68">
        <f t="shared" si="745"/>
        <v>307.62531704950499</v>
      </c>
    </row>
    <row r="3840" spans="1:23" x14ac:dyDescent="0.25">
      <c r="A3840" s="1" t="s">
        <v>908</v>
      </c>
      <c r="B3840" s="1" t="s">
        <v>395</v>
      </c>
      <c r="C3840" s="1" t="s">
        <v>589</v>
      </c>
      <c r="D3840" s="1" t="s">
        <v>590</v>
      </c>
      <c r="E3840" s="1" t="s">
        <v>873</v>
      </c>
      <c r="F3840" s="62" t="str">
        <f t="shared" si="734"/>
        <v>64542</v>
      </c>
      <c r="G3840" s="255">
        <v>10620075</v>
      </c>
      <c r="H3840" s="1" t="s">
        <v>385</v>
      </c>
      <c r="I3840" s="61">
        <v>13</v>
      </c>
      <c r="J3840" s="61">
        <v>7.6</v>
      </c>
      <c r="K3840" s="61">
        <v>9</v>
      </c>
      <c r="L3840" s="69">
        <f t="shared" si="735"/>
        <v>0.98799999999999999</v>
      </c>
      <c r="M3840" s="69">
        <f t="shared" si="736"/>
        <v>1.17</v>
      </c>
      <c r="N3840" s="56">
        <f>INDEX(Rate_Chart!$A$1:$AK$127,MATCH(Data!J3840,Rate_Chart!$A$1:$A$127,0),MATCH(Data!K3840,Rate_Chart!$A$1:$AK$1,0))</f>
        <v>63.46</v>
      </c>
      <c r="O3840" s="57">
        <f t="shared" si="737"/>
        <v>824.98</v>
      </c>
      <c r="P3840" s="58">
        <f t="shared" si="738"/>
        <v>466.61764705882348</v>
      </c>
      <c r="Q3840" s="58">
        <f t="shared" si="739"/>
        <v>311.07843137254901</v>
      </c>
      <c r="R3840" s="66">
        <f t="shared" si="740"/>
        <v>14.437150000000001</v>
      </c>
      <c r="S3840" s="64">
        <f t="shared" si="741"/>
        <v>48.75</v>
      </c>
      <c r="T3840" s="66">
        <f t="shared" si="742"/>
        <v>888.16714999999999</v>
      </c>
      <c r="U3840" s="68">
        <f t="shared" si="743"/>
        <v>68.320549999999997</v>
      </c>
      <c r="V3840" s="68">
        <f t="shared" si="744"/>
        <v>502.35698529411758</v>
      </c>
      <c r="W3840" s="68">
        <f t="shared" si="745"/>
        <v>334.90465686274507</v>
      </c>
    </row>
    <row r="3841" spans="1:23" x14ac:dyDescent="0.25">
      <c r="A3841" s="1" t="s">
        <v>908</v>
      </c>
      <c r="B3841" s="1" t="s">
        <v>395</v>
      </c>
      <c r="C3841" s="1" t="s">
        <v>589</v>
      </c>
      <c r="D3841" s="1" t="s">
        <v>590</v>
      </c>
      <c r="E3841" s="1" t="s">
        <v>873</v>
      </c>
      <c r="F3841" s="62" t="str">
        <f t="shared" si="734"/>
        <v>64542</v>
      </c>
      <c r="G3841" s="255">
        <v>10620075</v>
      </c>
      <c r="H3841" s="1" t="s">
        <v>386</v>
      </c>
      <c r="I3841" s="61">
        <v>22</v>
      </c>
      <c r="J3841" s="61">
        <v>3.8</v>
      </c>
      <c r="K3841" s="61">
        <v>8.5</v>
      </c>
      <c r="L3841" s="69">
        <f t="shared" si="735"/>
        <v>0.83599999999999997</v>
      </c>
      <c r="M3841" s="69">
        <f t="shared" si="736"/>
        <v>1.87</v>
      </c>
      <c r="N3841" s="56">
        <f>INDEX(Rate_Chart!$A$1:$AK$127,MATCH(Data!J3841,Rate_Chart!$A$1:$A$127,0),MATCH(Data!K3841,Rate_Chart!$A$1:$AK$1,0))</f>
        <v>39.4771815</v>
      </c>
      <c r="O3841" s="57">
        <f t="shared" si="737"/>
        <v>868.49799299999995</v>
      </c>
      <c r="P3841" s="58">
        <f t="shared" si="738"/>
        <v>417.0124806338028</v>
      </c>
      <c r="Q3841" s="58">
        <f t="shared" si="739"/>
        <v>278.00832042253518</v>
      </c>
      <c r="R3841" s="66">
        <f t="shared" si="740"/>
        <v>15.1987148775</v>
      </c>
      <c r="S3841" s="64">
        <f t="shared" si="741"/>
        <v>82.5</v>
      </c>
      <c r="T3841" s="66">
        <f t="shared" si="742"/>
        <v>966.19670787749999</v>
      </c>
      <c r="U3841" s="68">
        <f t="shared" si="743"/>
        <v>43.918032176250001</v>
      </c>
      <c r="V3841" s="68">
        <f t="shared" si="744"/>
        <v>463.92287510123236</v>
      </c>
      <c r="W3841" s="68">
        <f t="shared" si="745"/>
        <v>309.28191673415489</v>
      </c>
    </row>
    <row r="3842" spans="1:23" x14ac:dyDescent="0.25">
      <c r="A3842" s="1" t="s">
        <v>909</v>
      </c>
      <c r="B3842" s="1" t="s">
        <v>394</v>
      </c>
      <c r="C3842" s="1" t="s">
        <v>589</v>
      </c>
      <c r="D3842" s="1" t="s">
        <v>590</v>
      </c>
      <c r="E3842" s="1" t="s">
        <v>873</v>
      </c>
      <c r="F3842" s="62" t="str">
        <f t="shared" si="734"/>
        <v>64542</v>
      </c>
      <c r="G3842" s="255">
        <v>10620075</v>
      </c>
      <c r="H3842" s="1" t="s">
        <v>385</v>
      </c>
      <c r="I3842" s="61">
        <v>31</v>
      </c>
      <c r="J3842" s="61">
        <v>8.1999999999999993</v>
      </c>
      <c r="K3842" s="61">
        <v>9</v>
      </c>
      <c r="L3842" s="69">
        <f t="shared" si="735"/>
        <v>2.5419999999999998</v>
      </c>
      <c r="M3842" s="69">
        <f t="shared" si="736"/>
        <v>2.79</v>
      </c>
      <c r="N3842" s="56">
        <f>INDEX(Rate_Chart!$A$1:$AK$127,MATCH(Data!J3842,Rate_Chart!$A$1:$A$127,0),MATCH(Data!K3842,Rate_Chart!$A$1:$AK$1,0))</f>
        <v>68.469999999999985</v>
      </c>
      <c r="O3842" s="57">
        <f t="shared" si="737"/>
        <v>2122.5699999999997</v>
      </c>
      <c r="P3842" s="58">
        <f t="shared" si="738"/>
        <v>482.18309859154925</v>
      </c>
      <c r="Q3842" s="58">
        <f t="shared" si="739"/>
        <v>321.45539906103284</v>
      </c>
      <c r="R3842" s="66">
        <f t="shared" si="740"/>
        <v>37.144974999999995</v>
      </c>
      <c r="S3842" s="64">
        <f t="shared" si="741"/>
        <v>116.25</v>
      </c>
      <c r="T3842" s="66">
        <f t="shared" si="742"/>
        <v>2275.9649749999999</v>
      </c>
      <c r="U3842" s="68">
        <f t="shared" si="743"/>
        <v>73.418224999999993</v>
      </c>
      <c r="V3842" s="68">
        <f t="shared" si="744"/>
        <v>517.02975352112674</v>
      </c>
      <c r="W3842" s="68">
        <f t="shared" si="745"/>
        <v>344.68650234741784</v>
      </c>
    </row>
    <row r="3843" spans="1:23" x14ac:dyDescent="0.25">
      <c r="A3843" s="1" t="s">
        <v>909</v>
      </c>
      <c r="B3843" s="1" t="s">
        <v>394</v>
      </c>
      <c r="C3843" s="1" t="s">
        <v>589</v>
      </c>
      <c r="D3843" s="1" t="s">
        <v>590</v>
      </c>
      <c r="E3843" s="1" t="s">
        <v>873</v>
      </c>
      <c r="F3843" s="62" t="str">
        <f t="shared" si="734"/>
        <v>64542</v>
      </c>
      <c r="G3843" s="255">
        <v>10620075</v>
      </c>
      <c r="H3843" s="1" t="s">
        <v>386</v>
      </c>
      <c r="I3843" s="61">
        <v>24</v>
      </c>
      <c r="J3843" s="61">
        <v>4.2</v>
      </c>
      <c r="K3843" s="61">
        <v>8.4</v>
      </c>
      <c r="L3843" s="69">
        <f t="shared" si="735"/>
        <v>1.008</v>
      </c>
      <c r="M3843" s="69">
        <f t="shared" si="736"/>
        <v>2.016</v>
      </c>
      <c r="N3843" s="56">
        <f>INDEX(Rate_Chart!$A$1:$AK$127,MATCH(Data!J3843,Rate_Chart!$A$1:$A$127,0),MATCH(Data!K3843,Rate_Chart!$A$1:$AK$1,0))</f>
        <v>40.867167600000002</v>
      </c>
      <c r="O3843" s="57">
        <f t="shared" si="737"/>
        <v>980.81202240000005</v>
      </c>
      <c r="P3843" s="58">
        <f t="shared" si="738"/>
        <v>417.01191428571428</v>
      </c>
      <c r="Q3843" s="58">
        <f t="shared" si="739"/>
        <v>278.00794285714284</v>
      </c>
      <c r="R3843" s="66">
        <f t="shared" si="740"/>
        <v>17.164210392000001</v>
      </c>
      <c r="S3843" s="64">
        <f t="shared" si="741"/>
        <v>90</v>
      </c>
      <c r="T3843" s="66">
        <f t="shared" si="742"/>
        <v>1087.976232792</v>
      </c>
      <c r="U3843" s="68">
        <f t="shared" si="743"/>
        <v>45.332343033000001</v>
      </c>
      <c r="V3843" s="68">
        <f t="shared" si="744"/>
        <v>462.57492890816326</v>
      </c>
      <c r="W3843" s="68">
        <f t="shared" si="745"/>
        <v>308.38328593877549</v>
      </c>
    </row>
    <row r="3844" spans="1:23" x14ac:dyDescent="0.25">
      <c r="A3844" s="1" t="s">
        <v>909</v>
      </c>
      <c r="B3844" s="1" t="s">
        <v>395</v>
      </c>
      <c r="C3844" s="1" t="s">
        <v>589</v>
      </c>
      <c r="D3844" s="1" t="s">
        <v>590</v>
      </c>
      <c r="E3844" s="1" t="s">
        <v>873</v>
      </c>
      <c r="F3844" s="62" t="str">
        <f t="shared" si="734"/>
        <v>64542</v>
      </c>
      <c r="G3844" s="255">
        <v>10620075</v>
      </c>
      <c r="H3844" s="1" t="s">
        <v>385</v>
      </c>
      <c r="I3844" s="61">
        <v>18</v>
      </c>
      <c r="J3844" s="61">
        <v>8.1999999999999993</v>
      </c>
      <c r="K3844" s="61">
        <v>9</v>
      </c>
      <c r="L3844" s="69">
        <f t="shared" si="735"/>
        <v>1.476</v>
      </c>
      <c r="M3844" s="69">
        <f t="shared" si="736"/>
        <v>1.62</v>
      </c>
      <c r="N3844" s="56">
        <f>INDEX(Rate_Chart!$A$1:$AK$127,MATCH(Data!J3844,Rate_Chart!$A$1:$A$127,0),MATCH(Data!K3844,Rate_Chart!$A$1:$AK$1,0))</f>
        <v>68.469999999999985</v>
      </c>
      <c r="O3844" s="57">
        <f t="shared" si="737"/>
        <v>1232.4599999999998</v>
      </c>
      <c r="P3844" s="58">
        <f t="shared" si="738"/>
        <v>482.18309859154925</v>
      </c>
      <c r="Q3844" s="58">
        <f t="shared" si="739"/>
        <v>321.45539906103284</v>
      </c>
      <c r="R3844" s="66">
        <f t="shared" si="740"/>
        <v>21.568049999999999</v>
      </c>
      <c r="S3844" s="64">
        <f t="shared" si="741"/>
        <v>67.5</v>
      </c>
      <c r="T3844" s="66">
        <f t="shared" si="742"/>
        <v>1321.5280499999999</v>
      </c>
      <c r="U3844" s="68">
        <f t="shared" si="743"/>
        <v>73.418224999999993</v>
      </c>
      <c r="V3844" s="68">
        <f t="shared" si="744"/>
        <v>517.02975352112674</v>
      </c>
      <c r="W3844" s="68">
        <f t="shared" si="745"/>
        <v>344.68650234741784</v>
      </c>
    </row>
    <row r="3845" spans="1:23" x14ac:dyDescent="0.25">
      <c r="A3845" s="1" t="s">
        <v>909</v>
      </c>
      <c r="B3845" s="1" t="s">
        <v>395</v>
      </c>
      <c r="C3845" s="1" t="s">
        <v>589</v>
      </c>
      <c r="D3845" s="1" t="s">
        <v>590</v>
      </c>
      <c r="E3845" s="1" t="s">
        <v>873</v>
      </c>
      <c r="F3845" s="62" t="str">
        <f t="shared" ref="F3845:F3908" si="746">MID(E3845,2,5)</f>
        <v>64542</v>
      </c>
      <c r="G3845" s="255">
        <v>10620075</v>
      </c>
      <c r="H3845" s="1" t="s">
        <v>386</v>
      </c>
      <c r="I3845" s="61">
        <v>29</v>
      </c>
      <c r="J3845" s="61">
        <v>4.0999999999999996</v>
      </c>
      <c r="K3845" s="61">
        <v>8.4</v>
      </c>
      <c r="L3845" s="69">
        <f t="shared" si="735"/>
        <v>1.1889999999999998</v>
      </c>
      <c r="M3845" s="69">
        <f t="shared" si="736"/>
        <v>2.4360000000000004</v>
      </c>
      <c r="N3845" s="56">
        <f>INDEX(Rate_Chart!$A$1:$AK$127,MATCH(Data!J3845,Rate_Chart!$A$1:$A$127,0),MATCH(Data!K3845,Rate_Chart!$A$1:$AK$1,0))</f>
        <v>40.4501676</v>
      </c>
      <c r="O3845" s="57">
        <f t="shared" si="737"/>
        <v>1173.0548604000001</v>
      </c>
      <c r="P3845" s="58">
        <f t="shared" si="738"/>
        <v>417.01203711340207</v>
      </c>
      <c r="Q3845" s="58">
        <f t="shared" si="739"/>
        <v>278.00802474226805</v>
      </c>
      <c r="R3845" s="66">
        <f t="shared" si="740"/>
        <v>20.528460057000004</v>
      </c>
      <c r="S3845" s="64">
        <f t="shared" si="741"/>
        <v>108.75</v>
      </c>
      <c r="T3845" s="66">
        <f t="shared" si="742"/>
        <v>1302.3333204570001</v>
      </c>
      <c r="U3845" s="68">
        <f t="shared" si="743"/>
        <v>44.908045533000006</v>
      </c>
      <c r="V3845" s="68">
        <f t="shared" si="744"/>
        <v>462.96954157731966</v>
      </c>
      <c r="W3845" s="68">
        <f t="shared" si="745"/>
        <v>308.64636105154642</v>
      </c>
    </row>
    <row r="3846" spans="1:23" x14ac:dyDescent="0.25">
      <c r="A3846" s="1" t="s">
        <v>910</v>
      </c>
      <c r="B3846" s="1" t="s">
        <v>394</v>
      </c>
      <c r="C3846" s="1" t="s">
        <v>589</v>
      </c>
      <c r="D3846" s="1" t="s">
        <v>590</v>
      </c>
      <c r="E3846" s="1" t="s">
        <v>873</v>
      </c>
      <c r="F3846" s="62" t="str">
        <f t="shared" si="746"/>
        <v>64542</v>
      </c>
      <c r="G3846" s="255">
        <v>10620075</v>
      </c>
      <c r="H3846" s="1" t="s">
        <v>385</v>
      </c>
      <c r="I3846" s="61">
        <v>29</v>
      </c>
      <c r="J3846" s="61">
        <v>8.4</v>
      </c>
      <c r="K3846" s="61">
        <v>9</v>
      </c>
      <c r="L3846" s="69">
        <f t="shared" si="735"/>
        <v>2.4360000000000004</v>
      </c>
      <c r="M3846" s="69">
        <f t="shared" si="736"/>
        <v>2.61</v>
      </c>
      <c r="N3846" s="56">
        <f>INDEX(Rate_Chart!$A$1:$AK$127,MATCH(Data!J3846,Rate_Chart!$A$1:$A$127,0),MATCH(Data!K3846,Rate_Chart!$A$1:$AK$1,0))</f>
        <v>70.14</v>
      </c>
      <c r="O3846" s="57">
        <f t="shared" si="737"/>
        <v>2034.06</v>
      </c>
      <c r="P3846" s="58">
        <f t="shared" si="738"/>
        <v>487.08333333333326</v>
      </c>
      <c r="Q3846" s="58">
        <f t="shared" si="739"/>
        <v>324.72222222222217</v>
      </c>
      <c r="R3846" s="66">
        <f t="shared" si="740"/>
        <v>35.596050000000005</v>
      </c>
      <c r="S3846" s="64">
        <f t="shared" si="741"/>
        <v>108.75</v>
      </c>
      <c r="T3846" s="66">
        <f t="shared" si="742"/>
        <v>2178.4060500000001</v>
      </c>
      <c r="U3846" s="68">
        <f t="shared" si="743"/>
        <v>75.117450000000005</v>
      </c>
      <c r="V3846" s="68">
        <f t="shared" si="744"/>
        <v>521.64895833333333</v>
      </c>
      <c r="W3846" s="68">
        <f t="shared" si="745"/>
        <v>347.76597222222222</v>
      </c>
    </row>
    <row r="3847" spans="1:23" x14ac:dyDescent="0.25">
      <c r="A3847" s="1" t="s">
        <v>910</v>
      </c>
      <c r="B3847" s="1" t="s">
        <v>394</v>
      </c>
      <c r="C3847" s="1" t="s">
        <v>589</v>
      </c>
      <c r="D3847" s="1" t="s">
        <v>590</v>
      </c>
      <c r="E3847" s="1" t="s">
        <v>873</v>
      </c>
      <c r="F3847" s="62" t="str">
        <f t="shared" si="746"/>
        <v>64542</v>
      </c>
      <c r="G3847" s="255">
        <v>10620075</v>
      </c>
      <c r="H3847" s="1" t="s">
        <v>386</v>
      </c>
      <c r="I3847" s="61">
        <v>31</v>
      </c>
      <c r="J3847" s="61">
        <v>4.4000000000000004</v>
      </c>
      <c r="K3847" s="61">
        <v>8.4</v>
      </c>
      <c r="L3847" s="69">
        <f t="shared" si="735"/>
        <v>1.3640000000000001</v>
      </c>
      <c r="M3847" s="69">
        <f t="shared" si="736"/>
        <v>2.6040000000000005</v>
      </c>
      <c r="N3847" s="56">
        <f>INDEX(Rate_Chart!$A$1:$AK$127,MATCH(Data!J3847,Rate_Chart!$A$1:$A$127,0),MATCH(Data!K3847,Rate_Chart!$A$1:$AK$1,0))</f>
        <v>41.701167600000005</v>
      </c>
      <c r="O3847" s="57">
        <f t="shared" si="737"/>
        <v>1292.7361956000002</v>
      </c>
      <c r="P3847" s="58">
        <f t="shared" si="738"/>
        <v>417.01167600000002</v>
      </c>
      <c r="Q3847" s="58">
        <f t="shared" si="739"/>
        <v>278.00778400000002</v>
      </c>
      <c r="R3847" s="66">
        <f t="shared" si="740"/>
        <v>22.622883423000005</v>
      </c>
      <c r="S3847" s="64">
        <f t="shared" si="741"/>
        <v>116.25</v>
      </c>
      <c r="T3847" s="66">
        <f t="shared" si="742"/>
        <v>1431.6090790230003</v>
      </c>
      <c r="U3847" s="68">
        <f t="shared" si="743"/>
        <v>46.180938033000011</v>
      </c>
      <c r="V3847" s="68">
        <f t="shared" si="744"/>
        <v>461.80938033000007</v>
      </c>
      <c r="W3847" s="68">
        <f t="shared" si="745"/>
        <v>307.87292022000003</v>
      </c>
    </row>
    <row r="3848" spans="1:23" x14ac:dyDescent="0.25">
      <c r="A3848" s="1" t="s">
        <v>910</v>
      </c>
      <c r="B3848" s="1" t="s">
        <v>395</v>
      </c>
      <c r="C3848" s="1" t="s">
        <v>589</v>
      </c>
      <c r="D3848" s="1" t="s">
        <v>590</v>
      </c>
      <c r="E3848" s="1" t="s">
        <v>873</v>
      </c>
      <c r="F3848" s="62" t="str">
        <f t="shared" si="746"/>
        <v>64542</v>
      </c>
      <c r="G3848" s="255">
        <v>10620075</v>
      </c>
      <c r="H3848" s="1" t="s">
        <v>385</v>
      </c>
      <c r="I3848" s="61">
        <v>17</v>
      </c>
      <c r="J3848" s="61">
        <v>7.6</v>
      </c>
      <c r="K3848" s="61">
        <v>9</v>
      </c>
      <c r="L3848" s="69">
        <f t="shared" si="735"/>
        <v>1.2919999999999998</v>
      </c>
      <c r="M3848" s="69">
        <f t="shared" si="736"/>
        <v>1.53</v>
      </c>
      <c r="N3848" s="56">
        <f>INDEX(Rate_Chart!$A$1:$AK$127,MATCH(Data!J3848,Rate_Chart!$A$1:$A$127,0),MATCH(Data!K3848,Rate_Chart!$A$1:$AK$1,0))</f>
        <v>63.46</v>
      </c>
      <c r="O3848" s="57">
        <f t="shared" si="737"/>
        <v>1078.82</v>
      </c>
      <c r="P3848" s="58">
        <f t="shared" si="738"/>
        <v>466.61764705882348</v>
      </c>
      <c r="Q3848" s="58">
        <f t="shared" si="739"/>
        <v>311.07843137254901</v>
      </c>
      <c r="R3848" s="66">
        <f t="shared" si="740"/>
        <v>18.879350000000002</v>
      </c>
      <c r="S3848" s="64">
        <f t="shared" si="741"/>
        <v>63.75</v>
      </c>
      <c r="T3848" s="66">
        <f t="shared" si="742"/>
        <v>1161.4493499999999</v>
      </c>
      <c r="U3848" s="68">
        <f t="shared" si="743"/>
        <v>68.320549999999997</v>
      </c>
      <c r="V3848" s="68">
        <f t="shared" si="744"/>
        <v>502.35698529411758</v>
      </c>
      <c r="W3848" s="68">
        <f t="shared" si="745"/>
        <v>334.90465686274507</v>
      </c>
    </row>
    <row r="3849" spans="1:23" x14ac:dyDescent="0.25">
      <c r="A3849" s="1" t="s">
        <v>910</v>
      </c>
      <c r="B3849" s="1" t="s">
        <v>395</v>
      </c>
      <c r="C3849" s="1" t="s">
        <v>589</v>
      </c>
      <c r="D3849" s="1" t="s">
        <v>590</v>
      </c>
      <c r="E3849" s="1" t="s">
        <v>873</v>
      </c>
      <c r="F3849" s="62" t="str">
        <f t="shared" si="746"/>
        <v>64542</v>
      </c>
      <c r="G3849" s="255">
        <v>10620075</v>
      </c>
      <c r="H3849" s="1" t="s">
        <v>386</v>
      </c>
      <c r="I3849" s="61">
        <v>30</v>
      </c>
      <c r="J3849" s="61">
        <v>4.0999999999999996</v>
      </c>
      <c r="K3849" s="61">
        <v>8.4</v>
      </c>
      <c r="L3849" s="69">
        <f t="shared" si="735"/>
        <v>1.2299999999999998</v>
      </c>
      <c r="M3849" s="69">
        <f t="shared" si="736"/>
        <v>2.52</v>
      </c>
      <c r="N3849" s="56">
        <f>INDEX(Rate_Chart!$A$1:$AK$127,MATCH(Data!J3849,Rate_Chart!$A$1:$A$127,0),MATCH(Data!K3849,Rate_Chart!$A$1:$AK$1,0))</f>
        <v>40.4501676</v>
      </c>
      <c r="O3849" s="57">
        <f t="shared" si="737"/>
        <v>1213.505028</v>
      </c>
      <c r="P3849" s="58">
        <f t="shared" si="738"/>
        <v>417.01203711340207</v>
      </c>
      <c r="Q3849" s="58">
        <f t="shared" si="739"/>
        <v>278.00802474226805</v>
      </c>
      <c r="R3849" s="66">
        <f t="shared" si="740"/>
        <v>21.236337990000003</v>
      </c>
      <c r="S3849" s="64">
        <f t="shared" si="741"/>
        <v>112.5</v>
      </c>
      <c r="T3849" s="66">
        <f t="shared" si="742"/>
        <v>1347.2413659900001</v>
      </c>
      <c r="U3849" s="68">
        <f t="shared" si="743"/>
        <v>44.908045532999999</v>
      </c>
      <c r="V3849" s="68">
        <f t="shared" si="744"/>
        <v>462.96954157731955</v>
      </c>
      <c r="W3849" s="68">
        <f t="shared" si="745"/>
        <v>308.64636105154636</v>
      </c>
    </row>
    <row r="3850" spans="1:23" x14ac:dyDescent="0.25">
      <c r="A3850" s="1" t="s">
        <v>911</v>
      </c>
      <c r="B3850" s="1" t="s">
        <v>394</v>
      </c>
      <c r="C3850" s="1" t="s">
        <v>589</v>
      </c>
      <c r="D3850" s="1" t="s">
        <v>590</v>
      </c>
      <c r="E3850" s="1" t="s">
        <v>873</v>
      </c>
      <c r="F3850" s="62" t="str">
        <f t="shared" si="746"/>
        <v>64542</v>
      </c>
      <c r="G3850" s="255">
        <v>10620075</v>
      </c>
      <c r="H3850" s="1" t="s">
        <v>385</v>
      </c>
      <c r="I3850" s="61">
        <v>25</v>
      </c>
      <c r="J3850" s="61">
        <v>8.5</v>
      </c>
      <c r="K3850" s="61">
        <v>9</v>
      </c>
      <c r="L3850" s="69">
        <f t="shared" si="735"/>
        <v>2.125</v>
      </c>
      <c r="M3850" s="69">
        <f t="shared" si="736"/>
        <v>2.25</v>
      </c>
      <c r="N3850" s="56">
        <f>INDEX(Rate_Chart!$A$1:$AK$127,MATCH(Data!J3850,Rate_Chart!$A$1:$A$127,0),MATCH(Data!K3850,Rate_Chart!$A$1:$AK$1,0))</f>
        <v>70.975000000000009</v>
      </c>
      <c r="O3850" s="57">
        <f t="shared" si="737"/>
        <v>1774.3750000000002</v>
      </c>
      <c r="P3850" s="58">
        <f t="shared" si="738"/>
        <v>489.48275862068965</v>
      </c>
      <c r="Q3850" s="58">
        <f t="shared" si="739"/>
        <v>326.32183908045977</v>
      </c>
      <c r="R3850" s="66">
        <f t="shared" si="740"/>
        <v>31.051562500000006</v>
      </c>
      <c r="S3850" s="64">
        <f t="shared" si="741"/>
        <v>93.75</v>
      </c>
      <c r="T3850" s="66">
        <f t="shared" si="742"/>
        <v>1899.1765625000003</v>
      </c>
      <c r="U3850" s="68">
        <f t="shared" si="743"/>
        <v>75.967062500000011</v>
      </c>
      <c r="V3850" s="68">
        <f t="shared" si="744"/>
        <v>523.91077586206893</v>
      </c>
      <c r="W3850" s="68">
        <f t="shared" si="745"/>
        <v>349.27385057471264</v>
      </c>
    </row>
    <row r="3851" spans="1:23" x14ac:dyDescent="0.25">
      <c r="A3851" s="1" t="s">
        <v>911</v>
      </c>
      <c r="B3851" s="1" t="s">
        <v>394</v>
      </c>
      <c r="C3851" s="1" t="s">
        <v>589</v>
      </c>
      <c r="D3851" s="1" t="s">
        <v>590</v>
      </c>
      <c r="E3851" s="1" t="s">
        <v>873</v>
      </c>
      <c r="F3851" s="62" t="str">
        <f t="shared" si="746"/>
        <v>64542</v>
      </c>
      <c r="G3851" s="255">
        <v>10620075</v>
      </c>
      <c r="H3851" s="1" t="s">
        <v>386</v>
      </c>
      <c r="I3851" s="61">
        <v>26</v>
      </c>
      <c r="J3851" s="61">
        <v>4.5</v>
      </c>
      <c r="K3851" s="61">
        <v>8.5</v>
      </c>
      <c r="L3851" s="69">
        <f t="shared" si="735"/>
        <v>1.17</v>
      </c>
      <c r="M3851" s="69">
        <f t="shared" si="736"/>
        <v>2.21</v>
      </c>
      <c r="N3851" s="56">
        <f>INDEX(Rate_Chart!$A$1:$AK$127,MATCH(Data!J3851,Rate_Chart!$A$1:$A$127,0),MATCH(Data!K3851,Rate_Chart!$A$1:$AK$1,0))</f>
        <v>42.396181500000004</v>
      </c>
      <c r="O3851" s="57">
        <f t="shared" si="737"/>
        <v>1102.3007190000001</v>
      </c>
      <c r="P3851" s="58">
        <f t="shared" si="738"/>
        <v>417.01162131147544</v>
      </c>
      <c r="Q3851" s="58">
        <f t="shared" si="739"/>
        <v>278.00774754098364</v>
      </c>
      <c r="R3851" s="66">
        <f t="shared" si="740"/>
        <v>19.290262582500002</v>
      </c>
      <c r="S3851" s="64">
        <f t="shared" si="741"/>
        <v>97.5</v>
      </c>
      <c r="T3851" s="66">
        <f t="shared" si="742"/>
        <v>1219.0909815825</v>
      </c>
      <c r="U3851" s="68">
        <f t="shared" si="743"/>
        <v>46.888114676249998</v>
      </c>
      <c r="V3851" s="68">
        <f t="shared" si="744"/>
        <v>461.19457058606554</v>
      </c>
      <c r="W3851" s="68">
        <f t="shared" si="745"/>
        <v>307.46304705737703</v>
      </c>
    </row>
    <row r="3852" spans="1:23" x14ac:dyDescent="0.25">
      <c r="A3852" s="1" t="s">
        <v>911</v>
      </c>
      <c r="B3852" s="1" t="s">
        <v>395</v>
      </c>
      <c r="C3852" s="1" t="s">
        <v>589</v>
      </c>
      <c r="D3852" s="1" t="s">
        <v>590</v>
      </c>
      <c r="E3852" s="1" t="s">
        <v>873</v>
      </c>
      <c r="F3852" s="62" t="str">
        <f t="shared" si="746"/>
        <v>64542</v>
      </c>
      <c r="G3852" s="255">
        <v>10620075</v>
      </c>
      <c r="H3852" s="1" t="s">
        <v>385</v>
      </c>
      <c r="I3852" s="61">
        <v>12</v>
      </c>
      <c r="J3852" s="61">
        <v>8.3000000000000007</v>
      </c>
      <c r="K3852" s="61">
        <v>9</v>
      </c>
      <c r="L3852" s="69">
        <f t="shared" si="735"/>
        <v>0.99600000000000011</v>
      </c>
      <c r="M3852" s="69">
        <f t="shared" si="736"/>
        <v>1.08</v>
      </c>
      <c r="N3852" s="56">
        <f>INDEX(Rate_Chart!$A$1:$AK$127,MATCH(Data!J3852,Rate_Chart!$A$1:$A$127,0),MATCH(Data!K3852,Rate_Chart!$A$1:$AK$1,0))</f>
        <v>69.305000000000007</v>
      </c>
      <c r="O3852" s="57">
        <f t="shared" si="737"/>
        <v>831.66000000000008</v>
      </c>
      <c r="P3852" s="58">
        <f t="shared" si="738"/>
        <v>484.65034965034965</v>
      </c>
      <c r="Q3852" s="58">
        <f t="shared" si="739"/>
        <v>323.10023310023308</v>
      </c>
      <c r="R3852" s="66">
        <f t="shared" si="740"/>
        <v>14.554050000000002</v>
      </c>
      <c r="S3852" s="64">
        <f t="shared" si="741"/>
        <v>45</v>
      </c>
      <c r="T3852" s="66">
        <f t="shared" si="742"/>
        <v>891.21405000000004</v>
      </c>
      <c r="U3852" s="68">
        <f t="shared" si="743"/>
        <v>74.267837499999999</v>
      </c>
      <c r="V3852" s="68">
        <f t="shared" si="744"/>
        <v>519.35550699300688</v>
      </c>
      <c r="W3852" s="68">
        <f t="shared" si="745"/>
        <v>346.23700466200461</v>
      </c>
    </row>
    <row r="3853" spans="1:23" x14ac:dyDescent="0.25">
      <c r="A3853" s="1" t="s">
        <v>911</v>
      </c>
      <c r="B3853" s="1" t="s">
        <v>395</v>
      </c>
      <c r="C3853" s="1" t="s">
        <v>589</v>
      </c>
      <c r="D3853" s="1" t="s">
        <v>590</v>
      </c>
      <c r="E3853" s="1" t="s">
        <v>873</v>
      </c>
      <c r="F3853" s="62" t="str">
        <f t="shared" si="746"/>
        <v>64542</v>
      </c>
      <c r="G3853" s="255">
        <v>10620075</v>
      </c>
      <c r="H3853" s="1" t="s">
        <v>386</v>
      </c>
      <c r="I3853" s="61">
        <v>29</v>
      </c>
      <c r="J3853" s="61">
        <v>4.2</v>
      </c>
      <c r="K3853" s="61">
        <v>8.4</v>
      </c>
      <c r="L3853" s="69">
        <f t="shared" si="735"/>
        <v>1.2180000000000002</v>
      </c>
      <c r="M3853" s="69">
        <f t="shared" si="736"/>
        <v>2.4360000000000004</v>
      </c>
      <c r="N3853" s="56">
        <f>INDEX(Rate_Chart!$A$1:$AK$127,MATCH(Data!J3853,Rate_Chart!$A$1:$A$127,0),MATCH(Data!K3853,Rate_Chart!$A$1:$AK$1,0))</f>
        <v>40.867167600000002</v>
      </c>
      <c r="O3853" s="57">
        <f t="shared" si="737"/>
        <v>1185.1478604000001</v>
      </c>
      <c r="P3853" s="58">
        <f t="shared" si="738"/>
        <v>417.01191428571428</v>
      </c>
      <c r="Q3853" s="58">
        <f t="shared" si="739"/>
        <v>278.00794285714284</v>
      </c>
      <c r="R3853" s="66">
        <f t="shared" si="740"/>
        <v>20.740087557000003</v>
      </c>
      <c r="S3853" s="64">
        <f t="shared" si="741"/>
        <v>108.75</v>
      </c>
      <c r="T3853" s="66">
        <f t="shared" si="742"/>
        <v>1314.6379479570001</v>
      </c>
      <c r="U3853" s="68">
        <f t="shared" si="743"/>
        <v>45.332343033000001</v>
      </c>
      <c r="V3853" s="68">
        <f t="shared" si="744"/>
        <v>462.57492890816326</v>
      </c>
      <c r="W3853" s="68">
        <f t="shared" si="745"/>
        <v>308.38328593877549</v>
      </c>
    </row>
    <row r="3854" spans="1:23" x14ac:dyDescent="0.25">
      <c r="A3854" s="1" t="s">
        <v>912</v>
      </c>
      <c r="B3854" s="1" t="s">
        <v>394</v>
      </c>
      <c r="C3854" s="1" t="s">
        <v>589</v>
      </c>
      <c r="D3854" s="1" t="s">
        <v>590</v>
      </c>
      <c r="E3854" s="1" t="s">
        <v>873</v>
      </c>
      <c r="F3854" s="62" t="str">
        <f t="shared" si="746"/>
        <v>64542</v>
      </c>
      <c r="G3854" s="255">
        <v>10620075</v>
      </c>
      <c r="H3854" s="1" t="s">
        <v>385</v>
      </c>
      <c r="I3854" s="61">
        <v>24</v>
      </c>
      <c r="J3854" s="61">
        <v>8.4</v>
      </c>
      <c r="K3854" s="61">
        <v>9</v>
      </c>
      <c r="L3854" s="69">
        <f t="shared" si="735"/>
        <v>2.016</v>
      </c>
      <c r="M3854" s="69">
        <f t="shared" si="736"/>
        <v>2.16</v>
      </c>
      <c r="N3854" s="56">
        <f>INDEX(Rate_Chart!$A$1:$AK$127,MATCH(Data!J3854,Rate_Chart!$A$1:$A$127,0),MATCH(Data!K3854,Rate_Chart!$A$1:$AK$1,0))</f>
        <v>70.14</v>
      </c>
      <c r="O3854" s="57">
        <f t="shared" si="737"/>
        <v>1683.3600000000001</v>
      </c>
      <c r="P3854" s="58">
        <f t="shared" si="738"/>
        <v>487.08333333333326</v>
      </c>
      <c r="Q3854" s="58">
        <f t="shared" si="739"/>
        <v>324.72222222222217</v>
      </c>
      <c r="R3854" s="66">
        <f t="shared" si="740"/>
        <v>29.458800000000004</v>
      </c>
      <c r="S3854" s="64">
        <f t="shared" si="741"/>
        <v>90</v>
      </c>
      <c r="T3854" s="66">
        <f t="shared" si="742"/>
        <v>1802.8188</v>
      </c>
      <c r="U3854" s="68">
        <f t="shared" si="743"/>
        <v>75.117450000000005</v>
      </c>
      <c r="V3854" s="68">
        <f t="shared" si="744"/>
        <v>521.64895833333333</v>
      </c>
      <c r="W3854" s="68">
        <f t="shared" si="745"/>
        <v>347.76597222222222</v>
      </c>
    </row>
    <row r="3855" spans="1:23" x14ac:dyDescent="0.25">
      <c r="A3855" s="1" t="s">
        <v>912</v>
      </c>
      <c r="B3855" s="1" t="s">
        <v>394</v>
      </c>
      <c r="C3855" s="1" t="s">
        <v>589</v>
      </c>
      <c r="D3855" s="1" t="s">
        <v>590</v>
      </c>
      <c r="E3855" s="1" t="s">
        <v>873</v>
      </c>
      <c r="F3855" s="62" t="str">
        <f t="shared" si="746"/>
        <v>64542</v>
      </c>
      <c r="G3855" s="255">
        <v>10620075</v>
      </c>
      <c r="H3855" s="1" t="s">
        <v>386</v>
      </c>
      <c r="I3855" s="61">
        <v>29</v>
      </c>
      <c r="J3855" s="61">
        <v>4.5</v>
      </c>
      <c r="K3855" s="61">
        <v>8.4</v>
      </c>
      <c r="L3855" s="69">
        <f t="shared" ref="L3855:L3918" si="747">J3855*I3855/100</f>
        <v>1.3049999999999999</v>
      </c>
      <c r="M3855" s="69">
        <f t="shared" ref="M3855:M3918" si="748">K3855*I3855/100</f>
        <v>2.4360000000000004</v>
      </c>
      <c r="N3855" s="56">
        <f>INDEX(Rate_Chart!$A$1:$AK$127,MATCH(Data!J3855,Rate_Chart!$A$1:$A$127,0),MATCH(Data!K3855,Rate_Chart!$A$1:$AK$1,0))</f>
        <v>42.118167600000007</v>
      </c>
      <c r="O3855" s="57">
        <f t="shared" ref="O3855:O3918" si="749">N3855*I3855</f>
        <v>1221.4268604000001</v>
      </c>
      <c r="P3855" s="58">
        <f t="shared" ref="P3855:P3918" si="750">N3855/(J3855%+K3855%*2/3)</f>
        <v>417.01156039603967</v>
      </c>
      <c r="Q3855" s="58">
        <f t="shared" ref="Q3855:Q3918" si="751">P3855*2/3</f>
        <v>278.00770693069313</v>
      </c>
      <c r="R3855" s="66">
        <f t="shared" ref="R3855:R3918" si="752">O3855*1.75%</f>
        <v>21.374970057000006</v>
      </c>
      <c r="S3855" s="64">
        <f t="shared" ref="S3855:S3918" si="753">I3855*3.75</f>
        <v>108.75</v>
      </c>
      <c r="T3855" s="66">
        <f t="shared" ref="T3855:T3918" si="754">R3855+S3855+O3855</f>
        <v>1351.5518304570001</v>
      </c>
      <c r="U3855" s="68">
        <f t="shared" ref="U3855:U3918" si="755">T3855/I3855</f>
        <v>46.605235532999998</v>
      </c>
      <c r="V3855" s="68">
        <f t="shared" ref="V3855:V3918" si="756">U3855/(J3855%+K3855%*2/3)</f>
        <v>461.43797557425739</v>
      </c>
      <c r="W3855" s="68">
        <f t="shared" ref="W3855:W3918" si="757">V3855*2/3</f>
        <v>307.62531704950493</v>
      </c>
    </row>
    <row r="3856" spans="1:23" x14ac:dyDescent="0.25">
      <c r="A3856" s="1" t="s">
        <v>912</v>
      </c>
      <c r="B3856" s="1" t="s">
        <v>395</v>
      </c>
      <c r="C3856" s="1" t="s">
        <v>589</v>
      </c>
      <c r="D3856" s="1" t="s">
        <v>590</v>
      </c>
      <c r="E3856" s="1" t="s">
        <v>873</v>
      </c>
      <c r="F3856" s="62" t="str">
        <f t="shared" si="746"/>
        <v>64542</v>
      </c>
      <c r="G3856" s="255">
        <v>10620075</v>
      </c>
      <c r="H3856" s="1" t="s">
        <v>385</v>
      </c>
      <c r="I3856" s="61">
        <v>9</v>
      </c>
      <c r="J3856" s="61">
        <v>7.6</v>
      </c>
      <c r="K3856" s="61">
        <v>9</v>
      </c>
      <c r="L3856" s="69">
        <f t="shared" si="747"/>
        <v>0.68399999999999994</v>
      </c>
      <c r="M3856" s="69">
        <f t="shared" si="748"/>
        <v>0.81</v>
      </c>
      <c r="N3856" s="56">
        <f>INDEX(Rate_Chart!$A$1:$AK$127,MATCH(Data!J3856,Rate_Chart!$A$1:$A$127,0),MATCH(Data!K3856,Rate_Chart!$A$1:$AK$1,0))</f>
        <v>63.46</v>
      </c>
      <c r="O3856" s="57">
        <f t="shared" si="749"/>
        <v>571.14</v>
      </c>
      <c r="P3856" s="58">
        <f t="shared" si="750"/>
        <v>466.61764705882348</v>
      </c>
      <c r="Q3856" s="58">
        <f t="shared" si="751"/>
        <v>311.07843137254901</v>
      </c>
      <c r="R3856" s="66">
        <f t="shared" si="752"/>
        <v>9.9949500000000011</v>
      </c>
      <c r="S3856" s="64">
        <f t="shared" si="753"/>
        <v>33.75</v>
      </c>
      <c r="T3856" s="66">
        <f t="shared" si="754"/>
        <v>614.88495</v>
      </c>
      <c r="U3856" s="68">
        <f t="shared" si="755"/>
        <v>68.320549999999997</v>
      </c>
      <c r="V3856" s="68">
        <f t="shared" si="756"/>
        <v>502.35698529411758</v>
      </c>
      <c r="W3856" s="68">
        <f t="shared" si="757"/>
        <v>334.90465686274507</v>
      </c>
    </row>
    <row r="3857" spans="1:23" x14ac:dyDescent="0.25">
      <c r="A3857" s="1" t="s">
        <v>912</v>
      </c>
      <c r="B3857" s="1" t="s">
        <v>395</v>
      </c>
      <c r="C3857" s="1" t="s">
        <v>589</v>
      </c>
      <c r="D3857" s="1" t="s">
        <v>590</v>
      </c>
      <c r="E3857" s="1" t="s">
        <v>873</v>
      </c>
      <c r="F3857" s="62" t="str">
        <f t="shared" si="746"/>
        <v>64542</v>
      </c>
      <c r="G3857" s="255">
        <v>10620075</v>
      </c>
      <c r="H3857" s="1" t="s">
        <v>386</v>
      </c>
      <c r="I3857" s="61">
        <v>25</v>
      </c>
      <c r="J3857" s="61">
        <v>4.0999999999999996</v>
      </c>
      <c r="K3857" s="61">
        <v>8.4</v>
      </c>
      <c r="L3857" s="69">
        <f t="shared" si="747"/>
        <v>1.0249999999999999</v>
      </c>
      <c r="M3857" s="69">
        <f t="shared" si="748"/>
        <v>2.1</v>
      </c>
      <c r="N3857" s="56">
        <f>INDEX(Rate_Chart!$A$1:$AK$127,MATCH(Data!J3857,Rate_Chart!$A$1:$A$127,0),MATCH(Data!K3857,Rate_Chart!$A$1:$AK$1,0))</f>
        <v>40.4501676</v>
      </c>
      <c r="O3857" s="57">
        <f t="shared" si="749"/>
        <v>1011.25419</v>
      </c>
      <c r="P3857" s="58">
        <f t="shared" si="750"/>
        <v>417.01203711340207</v>
      </c>
      <c r="Q3857" s="58">
        <f t="shared" si="751"/>
        <v>278.00802474226805</v>
      </c>
      <c r="R3857" s="66">
        <f t="shared" si="752"/>
        <v>17.696948325000001</v>
      </c>
      <c r="S3857" s="64">
        <f t="shared" si="753"/>
        <v>93.75</v>
      </c>
      <c r="T3857" s="66">
        <f t="shared" si="754"/>
        <v>1122.7011383250001</v>
      </c>
      <c r="U3857" s="68">
        <f t="shared" si="755"/>
        <v>44.908045533000006</v>
      </c>
      <c r="V3857" s="68">
        <f t="shared" si="756"/>
        <v>462.96954157731966</v>
      </c>
      <c r="W3857" s="68">
        <f t="shared" si="757"/>
        <v>308.64636105154642</v>
      </c>
    </row>
    <row r="3858" spans="1:23" x14ac:dyDescent="0.25">
      <c r="A3858" s="1" t="s">
        <v>913</v>
      </c>
      <c r="B3858" s="1" t="s">
        <v>394</v>
      </c>
      <c r="C3858" s="1" t="s">
        <v>589</v>
      </c>
      <c r="D3858" s="1" t="s">
        <v>590</v>
      </c>
      <c r="E3858" s="1" t="s">
        <v>873</v>
      </c>
      <c r="F3858" s="62" t="str">
        <f t="shared" si="746"/>
        <v>64542</v>
      </c>
      <c r="G3858" s="255">
        <v>10620075</v>
      </c>
      <c r="H3858" s="1" t="s">
        <v>385</v>
      </c>
      <c r="I3858" s="61">
        <v>28</v>
      </c>
      <c r="J3858" s="61">
        <v>8.5</v>
      </c>
      <c r="K3858" s="61">
        <v>9</v>
      </c>
      <c r="L3858" s="69">
        <f t="shared" si="747"/>
        <v>2.38</v>
      </c>
      <c r="M3858" s="69">
        <f t="shared" si="748"/>
        <v>2.52</v>
      </c>
      <c r="N3858" s="56">
        <f>INDEX(Rate_Chart!$A$1:$AK$127,MATCH(Data!J3858,Rate_Chart!$A$1:$A$127,0),MATCH(Data!K3858,Rate_Chart!$A$1:$AK$1,0))</f>
        <v>70.975000000000009</v>
      </c>
      <c r="O3858" s="57">
        <f t="shared" si="749"/>
        <v>1987.3000000000002</v>
      </c>
      <c r="P3858" s="58">
        <f t="shared" si="750"/>
        <v>489.48275862068965</v>
      </c>
      <c r="Q3858" s="58">
        <f t="shared" si="751"/>
        <v>326.32183908045977</v>
      </c>
      <c r="R3858" s="66">
        <f t="shared" si="752"/>
        <v>34.777750000000005</v>
      </c>
      <c r="S3858" s="64">
        <f t="shared" si="753"/>
        <v>105</v>
      </c>
      <c r="T3858" s="66">
        <f t="shared" si="754"/>
        <v>2127.0777500000004</v>
      </c>
      <c r="U3858" s="68">
        <f t="shared" si="755"/>
        <v>75.967062500000011</v>
      </c>
      <c r="V3858" s="68">
        <f t="shared" si="756"/>
        <v>523.91077586206893</v>
      </c>
      <c r="W3858" s="68">
        <f t="shared" si="757"/>
        <v>349.27385057471264</v>
      </c>
    </row>
    <row r="3859" spans="1:23" x14ac:dyDescent="0.25">
      <c r="A3859" s="1" t="s">
        <v>913</v>
      </c>
      <c r="B3859" s="1" t="s">
        <v>394</v>
      </c>
      <c r="C3859" s="1" t="s">
        <v>589</v>
      </c>
      <c r="D3859" s="1" t="s">
        <v>590</v>
      </c>
      <c r="E3859" s="1" t="s">
        <v>873</v>
      </c>
      <c r="F3859" s="62" t="str">
        <f t="shared" si="746"/>
        <v>64542</v>
      </c>
      <c r="G3859" s="255">
        <v>10620075</v>
      </c>
      <c r="H3859" s="1" t="s">
        <v>386</v>
      </c>
      <c r="I3859" s="61">
        <v>31</v>
      </c>
      <c r="J3859" s="61">
        <v>4.5999999999999996</v>
      </c>
      <c r="K3859" s="61">
        <v>8.5</v>
      </c>
      <c r="L3859" s="69">
        <f t="shared" si="747"/>
        <v>1.4259999999999999</v>
      </c>
      <c r="M3859" s="69">
        <f t="shared" si="748"/>
        <v>2.6349999999999998</v>
      </c>
      <c r="N3859" s="56">
        <f>INDEX(Rate_Chart!$A$1:$AK$127,MATCH(Data!J3859,Rate_Chart!$A$1:$A$127,0),MATCH(Data!K3859,Rate_Chart!$A$1:$AK$1,0))</f>
        <v>42.813181499999999</v>
      </c>
      <c r="O3859" s="57">
        <f t="shared" si="749"/>
        <v>1327.2086265</v>
      </c>
      <c r="P3859" s="58">
        <f t="shared" si="750"/>
        <v>417.01150811688308</v>
      </c>
      <c r="Q3859" s="58">
        <f t="shared" si="751"/>
        <v>278.00767207792205</v>
      </c>
      <c r="R3859" s="66">
        <f t="shared" si="752"/>
        <v>23.226150963750001</v>
      </c>
      <c r="S3859" s="64">
        <f t="shared" si="753"/>
        <v>116.25</v>
      </c>
      <c r="T3859" s="66">
        <f t="shared" si="754"/>
        <v>1466.6847774637499</v>
      </c>
      <c r="U3859" s="68">
        <f t="shared" si="755"/>
        <v>47.31241217625</v>
      </c>
      <c r="V3859" s="68">
        <f t="shared" si="756"/>
        <v>460.83518353490257</v>
      </c>
      <c r="W3859" s="68">
        <f t="shared" si="757"/>
        <v>307.22345568993507</v>
      </c>
    </row>
    <row r="3860" spans="1:23" x14ac:dyDescent="0.25">
      <c r="A3860" s="1" t="s">
        <v>913</v>
      </c>
      <c r="B3860" s="1" t="s">
        <v>395</v>
      </c>
      <c r="C3860" s="1" t="s">
        <v>589</v>
      </c>
      <c r="D3860" s="1" t="s">
        <v>590</v>
      </c>
      <c r="E3860" s="1" t="s">
        <v>873</v>
      </c>
      <c r="F3860" s="62" t="str">
        <f t="shared" si="746"/>
        <v>64542</v>
      </c>
      <c r="G3860" s="255">
        <v>10620075</v>
      </c>
      <c r="H3860" s="1" t="s">
        <v>385</v>
      </c>
      <c r="I3860" s="61">
        <v>17</v>
      </c>
      <c r="J3860" s="61">
        <v>7</v>
      </c>
      <c r="K3860" s="61">
        <v>9</v>
      </c>
      <c r="L3860" s="69">
        <f t="shared" si="747"/>
        <v>1.19</v>
      </c>
      <c r="M3860" s="69">
        <f t="shared" si="748"/>
        <v>1.53</v>
      </c>
      <c r="N3860" s="56">
        <f>INDEX(Rate_Chart!$A$1:$AK$127,MATCH(Data!J3860,Rate_Chart!$A$1:$A$127,0),MATCH(Data!K3860,Rate_Chart!$A$1:$AK$1,0))</f>
        <v>58.45</v>
      </c>
      <c r="O3860" s="57">
        <f t="shared" si="749"/>
        <v>993.65000000000009</v>
      </c>
      <c r="P3860" s="58">
        <f t="shared" si="750"/>
        <v>449.61538461538464</v>
      </c>
      <c r="Q3860" s="58">
        <f t="shared" si="751"/>
        <v>299.74358974358978</v>
      </c>
      <c r="R3860" s="66">
        <f t="shared" si="752"/>
        <v>17.388875000000002</v>
      </c>
      <c r="S3860" s="64">
        <f t="shared" si="753"/>
        <v>63.75</v>
      </c>
      <c r="T3860" s="66">
        <f t="shared" si="754"/>
        <v>1074.7888750000002</v>
      </c>
      <c r="U3860" s="68">
        <f t="shared" si="755"/>
        <v>63.222875000000009</v>
      </c>
      <c r="V3860" s="68">
        <f t="shared" si="756"/>
        <v>486.32980769230772</v>
      </c>
      <c r="W3860" s="68">
        <f t="shared" si="757"/>
        <v>324.21987179487184</v>
      </c>
    </row>
    <row r="3861" spans="1:23" x14ac:dyDescent="0.25">
      <c r="A3861" s="1" t="s">
        <v>913</v>
      </c>
      <c r="B3861" s="1" t="s">
        <v>395</v>
      </c>
      <c r="C3861" s="1" t="s">
        <v>589</v>
      </c>
      <c r="D3861" s="1" t="s">
        <v>590</v>
      </c>
      <c r="E3861" s="1" t="s">
        <v>873</v>
      </c>
      <c r="F3861" s="62" t="str">
        <f t="shared" si="746"/>
        <v>64542</v>
      </c>
      <c r="G3861" s="255">
        <v>10620075</v>
      </c>
      <c r="H3861" s="1" t="s">
        <v>386</v>
      </c>
      <c r="I3861" s="61">
        <v>28</v>
      </c>
      <c r="J3861" s="61">
        <v>4</v>
      </c>
      <c r="K3861" s="61">
        <v>8.5</v>
      </c>
      <c r="L3861" s="69">
        <f t="shared" si="747"/>
        <v>1.1200000000000001</v>
      </c>
      <c r="M3861" s="69">
        <f t="shared" si="748"/>
        <v>2.38</v>
      </c>
      <c r="N3861" s="56">
        <f>INDEX(Rate_Chart!$A$1:$AK$127,MATCH(Data!J3861,Rate_Chart!$A$1:$A$127,0),MATCH(Data!K3861,Rate_Chart!$A$1:$AK$1,0))</f>
        <v>40.311181500000004</v>
      </c>
      <c r="O3861" s="57">
        <f t="shared" si="749"/>
        <v>1128.7130820000002</v>
      </c>
      <c r="P3861" s="58">
        <f t="shared" si="750"/>
        <v>417.0122224137931</v>
      </c>
      <c r="Q3861" s="58">
        <f t="shared" si="751"/>
        <v>278.00814827586208</v>
      </c>
      <c r="R3861" s="66">
        <f t="shared" si="752"/>
        <v>19.752478935000006</v>
      </c>
      <c r="S3861" s="64">
        <f t="shared" si="753"/>
        <v>105</v>
      </c>
      <c r="T3861" s="66">
        <f t="shared" si="754"/>
        <v>1253.4655609350002</v>
      </c>
      <c r="U3861" s="68">
        <f t="shared" si="755"/>
        <v>44.766627176250005</v>
      </c>
      <c r="V3861" s="68">
        <f t="shared" si="756"/>
        <v>463.10303975431032</v>
      </c>
      <c r="W3861" s="68">
        <f t="shared" si="757"/>
        <v>308.7353598362069</v>
      </c>
    </row>
    <row r="3862" spans="1:23" x14ac:dyDescent="0.25">
      <c r="A3862" s="1" t="s">
        <v>914</v>
      </c>
      <c r="B3862" s="1" t="s">
        <v>394</v>
      </c>
      <c r="C3862" s="1" t="s">
        <v>589</v>
      </c>
      <c r="D3862" s="1" t="s">
        <v>590</v>
      </c>
      <c r="E3862" s="1" t="s">
        <v>873</v>
      </c>
      <c r="F3862" s="62" t="str">
        <f t="shared" si="746"/>
        <v>64542</v>
      </c>
      <c r="G3862" s="255">
        <v>10620075</v>
      </c>
      <c r="H3862" s="1" t="s">
        <v>385</v>
      </c>
      <c r="I3862" s="61">
        <v>26</v>
      </c>
      <c r="J3862" s="61">
        <v>8.4</v>
      </c>
      <c r="K3862" s="61">
        <v>9</v>
      </c>
      <c r="L3862" s="69">
        <f t="shared" si="747"/>
        <v>2.1840000000000002</v>
      </c>
      <c r="M3862" s="69">
        <f t="shared" si="748"/>
        <v>2.34</v>
      </c>
      <c r="N3862" s="56">
        <f>INDEX(Rate_Chart!$A$1:$AK$127,MATCH(Data!J3862,Rate_Chart!$A$1:$A$127,0),MATCH(Data!K3862,Rate_Chart!$A$1:$AK$1,0))</f>
        <v>70.14</v>
      </c>
      <c r="O3862" s="57">
        <f t="shared" si="749"/>
        <v>1823.64</v>
      </c>
      <c r="P3862" s="58">
        <f t="shared" si="750"/>
        <v>487.08333333333326</v>
      </c>
      <c r="Q3862" s="58">
        <f t="shared" si="751"/>
        <v>324.72222222222217</v>
      </c>
      <c r="R3862" s="66">
        <f t="shared" si="752"/>
        <v>31.913700000000006</v>
      </c>
      <c r="S3862" s="64">
        <f t="shared" si="753"/>
        <v>97.5</v>
      </c>
      <c r="T3862" s="66">
        <f t="shared" si="754"/>
        <v>1953.0537000000002</v>
      </c>
      <c r="U3862" s="68">
        <f t="shared" si="755"/>
        <v>75.117450000000005</v>
      </c>
      <c r="V3862" s="68">
        <f t="shared" si="756"/>
        <v>521.64895833333333</v>
      </c>
      <c r="W3862" s="68">
        <f t="shared" si="757"/>
        <v>347.76597222222222</v>
      </c>
    </row>
    <row r="3863" spans="1:23" x14ac:dyDescent="0.25">
      <c r="A3863" s="1" t="s">
        <v>914</v>
      </c>
      <c r="B3863" s="1" t="s">
        <v>394</v>
      </c>
      <c r="C3863" s="1" t="s">
        <v>589</v>
      </c>
      <c r="D3863" s="1" t="s">
        <v>590</v>
      </c>
      <c r="E3863" s="1" t="s">
        <v>873</v>
      </c>
      <c r="F3863" s="62" t="str">
        <f t="shared" si="746"/>
        <v>64542</v>
      </c>
      <c r="G3863" s="255">
        <v>10620075</v>
      </c>
      <c r="H3863" s="1" t="s">
        <v>386</v>
      </c>
      <c r="I3863" s="61">
        <v>28</v>
      </c>
      <c r="J3863" s="61">
        <v>4.2</v>
      </c>
      <c r="K3863" s="61">
        <v>8.5</v>
      </c>
      <c r="L3863" s="69">
        <f t="shared" si="747"/>
        <v>1.1760000000000002</v>
      </c>
      <c r="M3863" s="69">
        <f t="shared" si="748"/>
        <v>2.38</v>
      </c>
      <c r="N3863" s="56">
        <f>INDEX(Rate_Chart!$A$1:$AK$127,MATCH(Data!J3863,Rate_Chart!$A$1:$A$127,0),MATCH(Data!K3863,Rate_Chart!$A$1:$AK$1,0))</f>
        <v>41.145181500000007</v>
      </c>
      <c r="O3863" s="57">
        <f t="shared" si="749"/>
        <v>1152.0650820000001</v>
      </c>
      <c r="P3863" s="58">
        <f t="shared" si="750"/>
        <v>417.01197466216217</v>
      </c>
      <c r="Q3863" s="58">
        <f t="shared" si="751"/>
        <v>278.00798310810814</v>
      </c>
      <c r="R3863" s="66">
        <f t="shared" si="752"/>
        <v>20.161138935000004</v>
      </c>
      <c r="S3863" s="64">
        <f t="shared" si="753"/>
        <v>105</v>
      </c>
      <c r="T3863" s="66">
        <f t="shared" si="754"/>
        <v>1277.2262209350001</v>
      </c>
      <c r="U3863" s="68">
        <f t="shared" si="755"/>
        <v>45.615222176250008</v>
      </c>
      <c r="V3863" s="68">
        <f t="shared" si="756"/>
        <v>462.31644097550679</v>
      </c>
      <c r="W3863" s="68">
        <f t="shared" si="757"/>
        <v>308.21096065033788</v>
      </c>
    </row>
    <row r="3864" spans="1:23" x14ac:dyDescent="0.25">
      <c r="A3864" s="1" t="s">
        <v>914</v>
      </c>
      <c r="B3864" s="1" t="s">
        <v>395</v>
      </c>
      <c r="C3864" s="1" t="s">
        <v>589</v>
      </c>
      <c r="D3864" s="1" t="s">
        <v>590</v>
      </c>
      <c r="E3864" s="1" t="s">
        <v>873</v>
      </c>
      <c r="F3864" s="62" t="str">
        <f t="shared" si="746"/>
        <v>64542</v>
      </c>
      <c r="G3864" s="255">
        <v>10620075</v>
      </c>
      <c r="H3864" s="1" t="s">
        <v>385</v>
      </c>
      <c r="I3864" s="61">
        <v>10</v>
      </c>
      <c r="J3864" s="61">
        <v>8.4</v>
      </c>
      <c r="K3864" s="61">
        <v>9</v>
      </c>
      <c r="L3864" s="69">
        <f t="shared" si="747"/>
        <v>0.84</v>
      </c>
      <c r="M3864" s="69">
        <f t="shared" si="748"/>
        <v>0.9</v>
      </c>
      <c r="N3864" s="56">
        <f>INDEX(Rate_Chart!$A$1:$AK$127,MATCH(Data!J3864,Rate_Chart!$A$1:$A$127,0),MATCH(Data!K3864,Rate_Chart!$A$1:$AK$1,0))</f>
        <v>70.14</v>
      </c>
      <c r="O3864" s="57">
        <f t="shared" si="749"/>
        <v>701.4</v>
      </c>
      <c r="P3864" s="58">
        <f t="shared" si="750"/>
        <v>487.08333333333326</v>
      </c>
      <c r="Q3864" s="58">
        <f t="shared" si="751"/>
        <v>324.72222222222217</v>
      </c>
      <c r="R3864" s="66">
        <f t="shared" si="752"/>
        <v>12.274500000000002</v>
      </c>
      <c r="S3864" s="64">
        <f t="shared" si="753"/>
        <v>37.5</v>
      </c>
      <c r="T3864" s="66">
        <f t="shared" si="754"/>
        <v>751.17449999999997</v>
      </c>
      <c r="U3864" s="68">
        <f t="shared" si="755"/>
        <v>75.117449999999991</v>
      </c>
      <c r="V3864" s="68">
        <f t="shared" si="756"/>
        <v>521.64895833333321</v>
      </c>
      <c r="W3864" s="68">
        <f t="shared" si="757"/>
        <v>347.76597222222216</v>
      </c>
    </row>
    <row r="3865" spans="1:23" x14ac:dyDescent="0.25">
      <c r="A3865" s="1" t="s">
        <v>914</v>
      </c>
      <c r="B3865" s="1" t="s">
        <v>395</v>
      </c>
      <c r="C3865" s="1" t="s">
        <v>589</v>
      </c>
      <c r="D3865" s="1" t="s">
        <v>590</v>
      </c>
      <c r="E3865" s="1" t="s">
        <v>873</v>
      </c>
      <c r="F3865" s="62" t="str">
        <f t="shared" si="746"/>
        <v>64542</v>
      </c>
      <c r="G3865" s="255">
        <v>10620075</v>
      </c>
      <c r="H3865" s="1" t="s">
        <v>386</v>
      </c>
      <c r="I3865" s="61">
        <v>27</v>
      </c>
      <c r="J3865" s="61">
        <v>3.8</v>
      </c>
      <c r="K3865" s="61">
        <v>8.3000000000000007</v>
      </c>
      <c r="L3865" s="69">
        <f t="shared" si="747"/>
        <v>1.026</v>
      </c>
      <c r="M3865" s="69">
        <f t="shared" si="748"/>
        <v>2.2410000000000001</v>
      </c>
      <c r="N3865" s="56">
        <f>INDEX(Rate_Chart!$A$1:$AK$127,MATCH(Data!J3865,Rate_Chart!$A$1:$A$127,0),MATCH(Data!K3865,Rate_Chart!$A$1:$AK$1,0))</f>
        <v>38.921153700000005</v>
      </c>
      <c r="O3865" s="57">
        <f t="shared" si="749"/>
        <v>1050.8711499000001</v>
      </c>
      <c r="P3865" s="58">
        <f t="shared" si="750"/>
        <v>417.01236107142859</v>
      </c>
      <c r="Q3865" s="58">
        <f t="shared" si="751"/>
        <v>278.00824071428571</v>
      </c>
      <c r="R3865" s="66">
        <f t="shared" si="752"/>
        <v>18.390245123250004</v>
      </c>
      <c r="S3865" s="64">
        <f t="shared" si="753"/>
        <v>101.25</v>
      </c>
      <c r="T3865" s="66">
        <f t="shared" si="754"/>
        <v>1170.5113950232501</v>
      </c>
      <c r="U3865" s="68">
        <f t="shared" si="755"/>
        <v>43.352273889750002</v>
      </c>
      <c r="V3865" s="68">
        <f t="shared" si="756"/>
        <v>464.48864881874999</v>
      </c>
      <c r="W3865" s="68">
        <f t="shared" si="757"/>
        <v>309.6590992125</v>
      </c>
    </row>
    <row r="3866" spans="1:23" x14ac:dyDescent="0.25">
      <c r="A3866" s="1" t="s">
        <v>915</v>
      </c>
      <c r="B3866" s="1" t="s">
        <v>394</v>
      </c>
      <c r="C3866" s="1" t="s">
        <v>589</v>
      </c>
      <c r="D3866" s="1" t="s">
        <v>590</v>
      </c>
      <c r="E3866" s="1" t="s">
        <v>873</v>
      </c>
      <c r="F3866" s="62" t="str">
        <f t="shared" si="746"/>
        <v>64542</v>
      </c>
      <c r="G3866" s="255">
        <v>10620075</v>
      </c>
      <c r="H3866" s="1" t="s">
        <v>385</v>
      </c>
      <c r="I3866" s="61">
        <v>25</v>
      </c>
      <c r="J3866" s="61">
        <v>8.4</v>
      </c>
      <c r="K3866" s="61">
        <v>9</v>
      </c>
      <c r="L3866" s="69">
        <f t="shared" si="747"/>
        <v>2.1</v>
      </c>
      <c r="M3866" s="69">
        <f t="shared" si="748"/>
        <v>2.25</v>
      </c>
      <c r="N3866" s="56">
        <f>INDEX(Rate_Chart!$A$1:$AK$127,MATCH(Data!J3866,Rate_Chart!$A$1:$A$127,0),MATCH(Data!K3866,Rate_Chart!$A$1:$AK$1,0))</f>
        <v>70.14</v>
      </c>
      <c r="O3866" s="57">
        <f t="shared" si="749"/>
        <v>1753.5</v>
      </c>
      <c r="P3866" s="58">
        <f t="shared" si="750"/>
        <v>487.08333333333326</v>
      </c>
      <c r="Q3866" s="58">
        <f t="shared" si="751"/>
        <v>324.72222222222217</v>
      </c>
      <c r="R3866" s="66">
        <f t="shared" si="752"/>
        <v>30.686250000000005</v>
      </c>
      <c r="S3866" s="64">
        <f t="shared" si="753"/>
        <v>93.75</v>
      </c>
      <c r="T3866" s="66">
        <f t="shared" si="754"/>
        <v>1877.93625</v>
      </c>
      <c r="U3866" s="68">
        <f t="shared" si="755"/>
        <v>75.117450000000005</v>
      </c>
      <c r="V3866" s="68">
        <f t="shared" si="756"/>
        <v>521.64895833333333</v>
      </c>
      <c r="W3866" s="68">
        <f t="shared" si="757"/>
        <v>347.76597222222222</v>
      </c>
    </row>
    <row r="3867" spans="1:23" x14ac:dyDescent="0.25">
      <c r="A3867" s="1" t="s">
        <v>915</v>
      </c>
      <c r="B3867" s="1" t="s">
        <v>394</v>
      </c>
      <c r="C3867" s="1" t="s">
        <v>589</v>
      </c>
      <c r="D3867" s="1" t="s">
        <v>590</v>
      </c>
      <c r="E3867" s="1" t="s">
        <v>873</v>
      </c>
      <c r="F3867" s="62" t="str">
        <f t="shared" si="746"/>
        <v>64542</v>
      </c>
      <c r="G3867" s="255">
        <v>10620075</v>
      </c>
      <c r="H3867" s="1" t="s">
        <v>386</v>
      </c>
      <c r="I3867" s="61">
        <v>32</v>
      </c>
      <c r="J3867" s="61">
        <v>4.2</v>
      </c>
      <c r="K3867" s="61">
        <v>8</v>
      </c>
      <c r="L3867" s="69">
        <f t="shared" si="747"/>
        <v>1.3440000000000001</v>
      </c>
      <c r="M3867" s="69">
        <f t="shared" si="748"/>
        <v>2.56</v>
      </c>
      <c r="N3867" s="56">
        <f>INDEX(Rate_Chart!$A$1:$AK$127,MATCH(Data!J3867,Rate_Chart!$A$1:$A$127,0),MATCH(Data!K3867,Rate_Chart!$A$1:$AK$1,0))</f>
        <v>39.755112000000004</v>
      </c>
      <c r="O3867" s="57">
        <f t="shared" si="749"/>
        <v>1272.1635840000001</v>
      </c>
      <c r="P3867" s="58">
        <f t="shared" si="750"/>
        <v>417.01166433566436</v>
      </c>
      <c r="Q3867" s="58">
        <f t="shared" si="751"/>
        <v>278.00777622377626</v>
      </c>
      <c r="R3867" s="66">
        <f t="shared" si="752"/>
        <v>22.262862720000005</v>
      </c>
      <c r="S3867" s="64">
        <f t="shared" si="753"/>
        <v>120</v>
      </c>
      <c r="T3867" s="66">
        <f t="shared" si="754"/>
        <v>1414.4264467200001</v>
      </c>
      <c r="U3867" s="68">
        <f t="shared" si="755"/>
        <v>44.200826460000002</v>
      </c>
      <c r="V3867" s="68">
        <f t="shared" si="756"/>
        <v>463.64503279720276</v>
      </c>
      <c r="W3867" s="68">
        <f t="shared" si="757"/>
        <v>309.09668853146849</v>
      </c>
    </row>
    <row r="3868" spans="1:23" x14ac:dyDescent="0.25">
      <c r="A3868" s="1" t="s">
        <v>915</v>
      </c>
      <c r="B3868" s="1" t="s">
        <v>395</v>
      </c>
      <c r="C3868" s="1" t="s">
        <v>589</v>
      </c>
      <c r="D3868" s="1" t="s">
        <v>590</v>
      </c>
      <c r="E3868" s="1" t="s">
        <v>873</v>
      </c>
      <c r="F3868" s="62" t="str">
        <f t="shared" si="746"/>
        <v>64542</v>
      </c>
      <c r="G3868" s="255">
        <v>10620075</v>
      </c>
      <c r="H3868" s="1" t="s">
        <v>385</v>
      </c>
      <c r="I3868" s="61">
        <v>14</v>
      </c>
      <c r="J3868" s="61">
        <v>6.4</v>
      </c>
      <c r="K3868" s="61">
        <v>9</v>
      </c>
      <c r="L3868" s="69">
        <f t="shared" si="747"/>
        <v>0.89600000000000013</v>
      </c>
      <c r="M3868" s="69">
        <f t="shared" si="748"/>
        <v>1.26</v>
      </c>
      <c r="N3868" s="56">
        <f>INDEX(Rate_Chart!$A$1:$AK$127,MATCH(Data!J3868,Rate_Chart!$A$1:$A$127,0),MATCH(Data!K3868,Rate_Chart!$A$1:$AK$1,0))</f>
        <v>53.44</v>
      </c>
      <c r="O3868" s="57">
        <f t="shared" si="749"/>
        <v>748.16</v>
      </c>
      <c r="P3868" s="58">
        <f t="shared" si="750"/>
        <v>430.96774193548384</v>
      </c>
      <c r="Q3868" s="58">
        <f t="shared" si="751"/>
        <v>287.31182795698925</v>
      </c>
      <c r="R3868" s="66">
        <f t="shared" si="752"/>
        <v>13.0928</v>
      </c>
      <c r="S3868" s="64">
        <f t="shared" si="753"/>
        <v>52.5</v>
      </c>
      <c r="T3868" s="66">
        <f t="shared" si="754"/>
        <v>813.75279999999998</v>
      </c>
      <c r="U3868" s="68">
        <f t="shared" si="755"/>
        <v>58.1252</v>
      </c>
      <c r="V3868" s="68">
        <f t="shared" si="756"/>
        <v>468.7516129032258</v>
      </c>
      <c r="W3868" s="68">
        <f t="shared" si="757"/>
        <v>312.5010752688172</v>
      </c>
    </row>
    <row r="3869" spans="1:23" x14ac:dyDescent="0.25">
      <c r="A3869" s="1" t="s">
        <v>915</v>
      </c>
      <c r="B3869" s="1" t="s">
        <v>395</v>
      </c>
      <c r="C3869" s="1" t="s">
        <v>589</v>
      </c>
      <c r="D3869" s="1" t="s">
        <v>590</v>
      </c>
      <c r="E3869" s="1" t="s">
        <v>873</v>
      </c>
      <c r="F3869" s="62" t="str">
        <f t="shared" si="746"/>
        <v>64542</v>
      </c>
      <c r="G3869" s="255">
        <v>10620075</v>
      </c>
      <c r="H3869" s="1" t="s">
        <v>386</v>
      </c>
      <c r="I3869" s="61">
        <v>29</v>
      </c>
      <c r="J3869" s="61">
        <v>3.8</v>
      </c>
      <c r="K3869" s="61">
        <v>8.1</v>
      </c>
      <c r="L3869" s="69">
        <f t="shared" si="747"/>
        <v>1.1019999999999999</v>
      </c>
      <c r="M3869" s="69">
        <f t="shared" si="748"/>
        <v>2.3489999999999998</v>
      </c>
      <c r="N3869" s="56">
        <f>INDEX(Rate_Chart!$A$1:$AK$127,MATCH(Data!J3869,Rate_Chart!$A$1:$A$127,0),MATCH(Data!K3869,Rate_Chart!$A$1:$AK$1,0))</f>
        <v>38.365125900000002</v>
      </c>
      <c r="O3869" s="57">
        <f t="shared" si="749"/>
        <v>1112.5886511000001</v>
      </c>
      <c r="P3869" s="58">
        <f t="shared" si="750"/>
        <v>417.01223804347831</v>
      </c>
      <c r="Q3869" s="58">
        <f t="shared" si="751"/>
        <v>278.00815869565218</v>
      </c>
      <c r="R3869" s="66">
        <f t="shared" si="752"/>
        <v>19.470301394250004</v>
      </c>
      <c r="S3869" s="64">
        <f t="shared" si="753"/>
        <v>108.75</v>
      </c>
      <c r="T3869" s="66">
        <f t="shared" si="754"/>
        <v>1240.8089524942502</v>
      </c>
      <c r="U3869" s="68">
        <f t="shared" si="755"/>
        <v>42.78651560325001</v>
      </c>
      <c r="V3869" s="68">
        <f t="shared" si="756"/>
        <v>465.07082177445665</v>
      </c>
      <c r="W3869" s="68">
        <f t="shared" si="757"/>
        <v>310.04721451630445</v>
      </c>
    </row>
    <row r="3870" spans="1:23" x14ac:dyDescent="0.25">
      <c r="A3870" s="1" t="s">
        <v>916</v>
      </c>
      <c r="B3870" s="1" t="s">
        <v>394</v>
      </c>
      <c r="C3870" s="1" t="s">
        <v>589</v>
      </c>
      <c r="D3870" s="1" t="s">
        <v>590</v>
      </c>
      <c r="E3870" s="1" t="s">
        <v>873</v>
      </c>
      <c r="F3870" s="62" t="str">
        <f t="shared" si="746"/>
        <v>64542</v>
      </c>
      <c r="G3870" s="255">
        <v>10620075</v>
      </c>
      <c r="H3870" s="1" t="s">
        <v>385</v>
      </c>
      <c r="I3870" s="61">
        <v>25</v>
      </c>
      <c r="J3870" s="61">
        <v>8.3000000000000007</v>
      </c>
      <c r="K3870" s="61">
        <v>9</v>
      </c>
      <c r="L3870" s="69">
        <f t="shared" si="747"/>
        <v>2.0750000000000002</v>
      </c>
      <c r="M3870" s="69">
        <f t="shared" si="748"/>
        <v>2.25</v>
      </c>
      <c r="N3870" s="56">
        <f>INDEX(Rate_Chart!$A$1:$AK$127,MATCH(Data!J3870,Rate_Chart!$A$1:$A$127,0),MATCH(Data!K3870,Rate_Chart!$A$1:$AK$1,0))</f>
        <v>69.305000000000007</v>
      </c>
      <c r="O3870" s="57">
        <f t="shared" si="749"/>
        <v>1732.6250000000002</v>
      </c>
      <c r="P3870" s="58">
        <f t="shared" si="750"/>
        <v>484.65034965034965</v>
      </c>
      <c r="Q3870" s="58">
        <f t="shared" si="751"/>
        <v>323.10023310023308</v>
      </c>
      <c r="R3870" s="66">
        <f t="shared" si="752"/>
        <v>30.320937500000007</v>
      </c>
      <c r="S3870" s="64">
        <f t="shared" si="753"/>
        <v>93.75</v>
      </c>
      <c r="T3870" s="66">
        <f t="shared" si="754"/>
        <v>1856.6959375000001</v>
      </c>
      <c r="U3870" s="68">
        <f t="shared" si="755"/>
        <v>74.267837499999999</v>
      </c>
      <c r="V3870" s="68">
        <f t="shared" si="756"/>
        <v>519.35550699300688</v>
      </c>
      <c r="W3870" s="68">
        <f t="shared" si="757"/>
        <v>346.23700466200461</v>
      </c>
    </row>
    <row r="3871" spans="1:23" x14ac:dyDescent="0.25">
      <c r="A3871" s="1" t="s">
        <v>916</v>
      </c>
      <c r="B3871" s="1" t="s">
        <v>394</v>
      </c>
      <c r="C3871" s="1" t="s">
        <v>589</v>
      </c>
      <c r="D3871" s="1" t="s">
        <v>590</v>
      </c>
      <c r="E3871" s="1" t="s">
        <v>873</v>
      </c>
      <c r="F3871" s="62" t="str">
        <f t="shared" si="746"/>
        <v>64542</v>
      </c>
      <c r="G3871" s="255">
        <v>10620075</v>
      </c>
      <c r="H3871" s="1" t="s">
        <v>386</v>
      </c>
      <c r="I3871" s="61">
        <v>29</v>
      </c>
      <c r="J3871" s="61">
        <v>4.0999999999999996</v>
      </c>
      <c r="K3871" s="61">
        <v>8.1</v>
      </c>
      <c r="L3871" s="69">
        <f t="shared" si="747"/>
        <v>1.1889999999999998</v>
      </c>
      <c r="M3871" s="69">
        <f t="shared" si="748"/>
        <v>2.3489999999999998</v>
      </c>
      <c r="N3871" s="56">
        <f>INDEX(Rate_Chart!$A$1:$AK$127,MATCH(Data!J3871,Rate_Chart!$A$1:$A$127,0),MATCH(Data!K3871,Rate_Chart!$A$1:$AK$1,0))</f>
        <v>39.6161259</v>
      </c>
      <c r="O3871" s="57">
        <f t="shared" si="749"/>
        <v>1148.8676511000001</v>
      </c>
      <c r="P3871" s="58">
        <f t="shared" si="750"/>
        <v>417.01185157894736</v>
      </c>
      <c r="Q3871" s="58">
        <f t="shared" si="751"/>
        <v>278.00790105263155</v>
      </c>
      <c r="R3871" s="66">
        <f t="shared" si="752"/>
        <v>20.105183894250004</v>
      </c>
      <c r="S3871" s="64">
        <f t="shared" si="753"/>
        <v>108.75</v>
      </c>
      <c r="T3871" s="66">
        <f t="shared" si="754"/>
        <v>1277.7228349942502</v>
      </c>
      <c r="U3871" s="68">
        <f t="shared" si="755"/>
        <v>44.059408103250007</v>
      </c>
      <c r="V3871" s="68">
        <f t="shared" si="756"/>
        <v>463.78324319210532</v>
      </c>
      <c r="W3871" s="68">
        <f t="shared" si="757"/>
        <v>309.18882879473688</v>
      </c>
    </row>
    <row r="3872" spans="1:23" x14ac:dyDescent="0.25">
      <c r="A3872" s="1" t="s">
        <v>916</v>
      </c>
      <c r="B3872" s="1" t="s">
        <v>395</v>
      </c>
      <c r="C3872" s="1" t="s">
        <v>589</v>
      </c>
      <c r="D3872" s="1" t="s">
        <v>590</v>
      </c>
      <c r="E3872" s="1" t="s">
        <v>873</v>
      </c>
      <c r="F3872" s="62" t="str">
        <f t="shared" si="746"/>
        <v>64542</v>
      </c>
      <c r="G3872" s="255">
        <v>10620075</v>
      </c>
      <c r="H3872" s="1" t="s">
        <v>386</v>
      </c>
      <c r="I3872" s="61">
        <v>38</v>
      </c>
      <c r="J3872" s="61">
        <v>3.2</v>
      </c>
      <c r="K3872" s="61">
        <v>8.1</v>
      </c>
      <c r="L3872" s="69">
        <f t="shared" si="747"/>
        <v>1.2160000000000002</v>
      </c>
      <c r="M3872" s="69">
        <f t="shared" si="748"/>
        <v>3.0780000000000003</v>
      </c>
      <c r="N3872" s="56">
        <f>INDEX(Rate_Chart!$A$1:$AK$127,MATCH(Data!J3872,Rate_Chart!$A$1:$A$127,0),MATCH(Data!K3872,Rate_Chart!$A$1:$AK$1,0))</f>
        <v>35.8631259</v>
      </c>
      <c r="O3872" s="57">
        <f t="shared" si="749"/>
        <v>1362.7987842</v>
      </c>
      <c r="P3872" s="58">
        <f t="shared" si="750"/>
        <v>417.01309186046512</v>
      </c>
      <c r="Q3872" s="58">
        <f t="shared" si="751"/>
        <v>278.00872790697673</v>
      </c>
      <c r="R3872" s="66">
        <f t="shared" si="752"/>
        <v>23.848978723500004</v>
      </c>
      <c r="S3872" s="64">
        <f t="shared" si="753"/>
        <v>142.5</v>
      </c>
      <c r="T3872" s="66">
        <f t="shared" si="754"/>
        <v>1529.1477629235001</v>
      </c>
      <c r="U3872" s="68">
        <f t="shared" si="755"/>
        <v>40.24073060325</v>
      </c>
      <c r="V3872" s="68">
        <f t="shared" si="756"/>
        <v>467.91547213081401</v>
      </c>
      <c r="W3872" s="68">
        <f t="shared" si="757"/>
        <v>311.94364808720934</v>
      </c>
    </row>
    <row r="3873" spans="1:23" x14ac:dyDescent="0.25">
      <c r="A3873" s="1" t="s">
        <v>917</v>
      </c>
      <c r="B3873" s="1" t="s">
        <v>394</v>
      </c>
      <c r="C3873" s="1" t="s">
        <v>589</v>
      </c>
      <c r="D3873" s="1" t="s">
        <v>590</v>
      </c>
      <c r="E3873" s="1" t="s">
        <v>873</v>
      </c>
      <c r="F3873" s="62" t="str">
        <f t="shared" si="746"/>
        <v>64542</v>
      </c>
      <c r="G3873" s="255">
        <v>10620075</v>
      </c>
      <c r="H3873" s="1" t="s">
        <v>385</v>
      </c>
      <c r="I3873" s="61">
        <v>23</v>
      </c>
      <c r="J3873" s="61">
        <v>8.5</v>
      </c>
      <c r="K3873" s="61">
        <v>9</v>
      </c>
      <c r="L3873" s="69">
        <f t="shared" si="747"/>
        <v>1.9550000000000001</v>
      </c>
      <c r="M3873" s="69">
        <f t="shared" si="748"/>
        <v>2.0699999999999998</v>
      </c>
      <c r="N3873" s="56">
        <f>INDEX(Rate_Chart!$A$1:$AK$127,MATCH(Data!J3873,Rate_Chart!$A$1:$A$127,0),MATCH(Data!K3873,Rate_Chart!$A$1:$AK$1,0))</f>
        <v>70.975000000000009</v>
      </c>
      <c r="O3873" s="57">
        <f t="shared" si="749"/>
        <v>1632.4250000000002</v>
      </c>
      <c r="P3873" s="58">
        <f t="shared" si="750"/>
        <v>489.48275862068965</v>
      </c>
      <c r="Q3873" s="58">
        <f t="shared" si="751"/>
        <v>326.32183908045977</v>
      </c>
      <c r="R3873" s="66">
        <f t="shared" si="752"/>
        <v>28.567437500000008</v>
      </c>
      <c r="S3873" s="64">
        <f t="shared" si="753"/>
        <v>86.25</v>
      </c>
      <c r="T3873" s="66">
        <f t="shared" si="754"/>
        <v>1747.2424375000003</v>
      </c>
      <c r="U3873" s="68">
        <f t="shared" si="755"/>
        <v>75.967062500000011</v>
      </c>
      <c r="V3873" s="68">
        <f t="shared" si="756"/>
        <v>523.91077586206893</v>
      </c>
      <c r="W3873" s="68">
        <f t="shared" si="757"/>
        <v>349.27385057471264</v>
      </c>
    </row>
    <row r="3874" spans="1:23" x14ac:dyDescent="0.25">
      <c r="A3874" s="1" t="s">
        <v>917</v>
      </c>
      <c r="B3874" s="1" t="s">
        <v>394</v>
      </c>
      <c r="C3874" s="1" t="s">
        <v>589</v>
      </c>
      <c r="D3874" s="1" t="s">
        <v>590</v>
      </c>
      <c r="E3874" s="1" t="s">
        <v>873</v>
      </c>
      <c r="F3874" s="62" t="str">
        <f t="shared" si="746"/>
        <v>64542</v>
      </c>
      <c r="G3874" s="255">
        <v>10620075</v>
      </c>
      <c r="H3874" s="1" t="s">
        <v>386</v>
      </c>
      <c r="I3874" s="61">
        <v>25</v>
      </c>
      <c r="J3874" s="61">
        <v>4.3</v>
      </c>
      <c r="K3874" s="61">
        <v>8.3000000000000007</v>
      </c>
      <c r="L3874" s="69">
        <f t="shared" si="747"/>
        <v>1.075</v>
      </c>
      <c r="M3874" s="69">
        <f t="shared" si="748"/>
        <v>2.0750000000000002</v>
      </c>
      <c r="N3874" s="56">
        <f>INDEX(Rate_Chart!$A$1:$AK$127,MATCH(Data!J3874,Rate_Chart!$A$1:$A$127,0),MATCH(Data!K3874,Rate_Chart!$A$1:$AK$1,0))</f>
        <v>41.006153699999999</v>
      </c>
      <c r="O3874" s="57">
        <f t="shared" si="749"/>
        <v>1025.1538424999999</v>
      </c>
      <c r="P3874" s="58">
        <f t="shared" si="750"/>
        <v>417.0117325423729</v>
      </c>
      <c r="Q3874" s="58">
        <f t="shared" si="751"/>
        <v>278.00782169491526</v>
      </c>
      <c r="R3874" s="66">
        <f t="shared" si="752"/>
        <v>17.940192243750001</v>
      </c>
      <c r="S3874" s="64">
        <f t="shared" si="753"/>
        <v>93.75</v>
      </c>
      <c r="T3874" s="66">
        <f t="shared" si="754"/>
        <v>1136.8440347437499</v>
      </c>
      <c r="U3874" s="68">
        <f t="shared" si="755"/>
        <v>45.473761389749995</v>
      </c>
      <c r="V3874" s="68">
        <f t="shared" si="756"/>
        <v>462.44503108220334</v>
      </c>
      <c r="W3874" s="68">
        <f t="shared" si="757"/>
        <v>308.29668738813558</v>
      </c>
    </row>
    <row r="3875" spans="1:23" x14ac:dyDescent="0.25">
      <c r="A3875" s="1" t="s">
        <v>917</v>
      </c>
      <c r="B3875" s="1" t="s">
        <v>395</v>
      </c>
      <c r="C3875" s="1" t="s">
        <v>589</v>
      </c>
      <c r="D3875" s="1" t="s">
        <v>590</v>
      </c>
      <c r="E3875" s="1" t="s">
        <v>873</v>
      </c>
      <c r="F3875" s="62" t="str">
        <f t="shared" si="746"/>
        <v>64542</v>
      </c>
      <c r="G3875" s="255">
        <v>10620075</v>
      </c>
      <c r="H3875" s="1" t="s">
        <v>385</v>
      </c>
      <c r="I3875" s="61">
        <v>15</v>
      </c>
      <c r="J3875" s="61">
        <v>8.5</v>
      </c>
      <c r="K3875" s="61">
        <v>9</v>
      </c>
      <c r="L3875" s="69">
        <f t="shared" si="747"/>
        <v>1.2749999999999999</v>
      </c>
      <c r="M3875" s="69">
        <f t="shared" si="748"/>
        <v>1.35</v>
      </c>
      <c r="N3875" s="56">
        <f>INDEX(Rate_Chart!$A$1:$AK$127,MATCH(Data!J3875,Rate_Chart!$A$1:$A$127,0),MATCH(Data!K3875,Rate_Chart!$A$1:$AK$1,0))</f>
        <v>70.975000000000009</v>
      </c>
      <c r="O3875" s="57">
        <f t="shared" si="749"/>
        <v>1064.6250000000002</v>
      </c>
      <c r="P3875" s="58">
        <f t="shared" si="750"/>
        <v>489.48275862068965</v>
      </c>
      <c r="Q3875" s="58">
        <f t="shared" si="751"/>
        <v>326.32183908045977</v>
      </c>
      <c r="R3875" s="66">
        <f t="shared" si="752"/>
        <v>18.630937500000005</v>
      </c>
      <c r="S3875" s="64">
        <f t="shared" si="753"/>
        <v>56.25</v>
      </c>
      <c r="T3875" s="66">
        <f t="shared" si="754"/>
        <v>1139.5059375000003</v>
      </c>
      <c r="U3875" s="68">
        <f t="shared" si="755"/>
        <v>75.967062500000026</v>
      </c>
      <c r="V3875" s="68">
        <f t="shared" si="756"/>
        <v>523.91077586206904</v>
      </c>
      <c r="W3875" s="68">
        <f t="shared" si="757"/>
        <v>349.2738505747127</v>
      </c>
    </row>
    <row r="3876" spans="1:23" x14ac:dyDescent="0.25">
      <c r="A3876" s="1" t="s">
        <v>917</v>
      </c>
      <c r="B3876" s="1" t="s">
        <v>395</v>
      </c>
      <c r="C3876" s="1" t="s">
        <v>589</v>
      </c>
      <c r="D3876" s="1" t="s">
        <v>590</v>
      </c>
      <c r="E3876" s="1" t="s">
        <v>873</v>
      </c>
      <c r="F3876" s="62" t="str">
        <f t="shared" si="746"/>
        <v>64542</v>
      </c>
      <c r="G3876" s="255">
        <v>10620075</v>
      </c>
      <c r="H3876" s="1" t="s">
        <v>386</v>
      </c>
      <c r="I3876" s="61">
        <v>22</v>
      </c>
      <c r="J3876" s="61">
        <v>4.0999999999999996</v>
      </c>
      <c r="K3876" s="61">
        <v>8.3000000000000007</v>
      </c>
      <c r="L3876" s="69">
        <f t="shared" si="747"/>
        <v>0.90199999999999991</v>
      </c>
      <c r="M3876" s="69">
        <f t="shared" si="748"/>
        <v>1.8260000000000003</v>
      </c>
      <c r="N3876" s="56">
        <f>INDEX(Rate_Chart!$A$1:$AK$127,MATCH(Data!J3876,Rate_Chart!$A$1:$A$127,0),MATCH(Data!K3876,Rate_Chart!$A$1:$AK$1,0))</f>
        <v>40.172153700000003</v>
      </c>
      <c r="O3876" s="57">
        <f t="shared" si="749"/>
        <v>883.78738140000007</v>
      </c>
      <c r="P3876" s="58">
        <f t="shared" si="750"/>
        <v>417.01197612456752</v>
      </c>
      <c r="Q3876" s="58">
        <f t="shared" si="751"/>
        <v>278.00798408304502</v>
      </c>
      <c r="R3876" s="66">
        <f t="shared" si="752"/>
        <v>15.466279174500002</v>
      </c>
      <c r="S3876" s="64">
        <f t="shared" si="753"/>
        <v>82.5</v>
      </c>
      <c r="T3876" s="66">
        <f t="shared" si="754"/>
        <v>981.75366057450003</v>
      </c>
      <c r="U3876" s="68">
        <f t="shared" si="755"/>
        <v>44.625166389749999</v>
      </c>
      <c r="V3876" s="68">
        <f t="shared" si="756"/>
        <v>463.23702134688585</v>
      </c>
      <c r="W3876" s="68">
        <f t="shared" si="757"/>
        <v>308.82468089792388</v>
      </c>
    </row>
    <row r="3877" spans="1:23" x14ac:dyDescent="0.25">
      <c r="A3877" s="1" t="s">
        <v>918</v>
      </c>
      <c r="B3877" s="1" t="s">
        <v>394</v>
      </c>
      <c r="C3877" s="1" t="s">
        <v>589</v>
      </c>
      <c r="D3877" s="1" t="s">
        <v>590</v>
      </c>
      <c r="E3877" s="1" t="s">
        <v>873</v>
      </c>
      <c r="F3877" s="62" t="str">
        <f t="shared" si="746"/>
        <v>64542</v>
      </c>
      <c r="G3877" s="255">
        <v>10620075</v>
      </c>
      <c r="H3877" s="1" t="s">
        <v>385</v>
      </c>
      <c r="I3877" s="61">
        <v>20</v>
      </c>
      <c r="J3877" s="61">
        <v>8.6</v>
      </c>
      <c r="K3877" s="61">
        <v>9</v>
      </c>
      <c r="L3877" s="69">
        <f t="shared" si="747"/>
        <v>1.72</v>
      </c>
      <c r="M3877" s="69">
        <f t="shared" si="748"/>
        <v>1.8</v>
      </c>
      <c r="N3877" s="56">
        <f>INDEX(Rate_Chart!$A$1:$AK$127,MATCH(Data!J3877,Rate_Chart!$A$1:$A$127,0),MATCH(Data!K3877,Rate_Chart!$A$1:$AK$1,0))</f>
        <v>71.809999999999988</v>
      </c>
      <c r="O3877" s="57">
        <f t="shared" si="749"/>
        <v>1436.1999999999998</v>
      </c>
      <c r="P3877" s="58">
        <f t="shared" si="750"/>
        <v>491.84931506849313</v>
      </c>
      <c r="Q3877" s="58">
        <f t="shared" si="751"/>
        <v>327.89954337899542</v>
      </c>
      <c r="R3877" s="66">
        <f t="shared" si="752"/>
        <v>25.133499999999998</v>
      </c>
      <c r="S3877" s="64">
        <f t="shared" si="753"/>
        <v>75</v>
      </c>
      <c r="T3877" s="66">
        <f t="shared" si="754"/>
        <v>1536.3334999999997</v>
      </c>
      <c r="U3877" s="68">
        <f t="shared" si="755"/>
        <v>76.816674999999989</v>
      </c>
      <c r="V3877" s="68">
        <f t="shared" si="756"/>
        <v>526.14160958904108</v>
      </c>
      <c r="W3877" s="68">
        <f t="shared" si="757"/>
        <v>350.76107305936074</v>
      </c>
    </row>
    <row r="3878" spans="1:23" x14ac:dyDescent="0.25">
      <c r="A3878" s="1" t="s">
        <v>918</v>
      </c>
      <c r="B3878" s="1" t="s">
        <v>394</v>
      </c>
      <c r="C3878" s="1" t="s">
        <v>589</v>
      </c>
      <c r="D3878" s="1" t="s">
        <v>590</v>
      </c>
      <c r="E3878" s="1" t="s">
        <v>873</v>
      </c>
      <c r="F3878" s="62" t="str">
        <f t="shared" si="746"/>
        <v>64542</v>
      </c>
      <c r="G3878" s="255">
        <v>10620075</v>
      </c>
      <c r="H3878" s="1" t="s">
        <v>386</v>
      </c>
      <c r="I3878" s="61">
        <v>19</v>
      </c>
      <c r="J3878" s="61">
        <v>4.5</v>
      </c>
      <c r="K3878" s="61">
        <v>8</v>
      </c>
      <c r="L3878" s="69">
        <f t="shared" si="747"/>
        <v>0.85499999999999998</v>
      </c>
      <c r="M3878" s="69">
        <f t="shared" si="748"/>
        <v>1.52</v>
      </c>
      <c r="N3878" s="56">
        <f>INDEX(Rate_Chart!$A$1:$AK$127,MATCH(Data!J3878,Rate_Chart!$A$1:$A$127,0),MATCH(Data!K3878,Rate_Chart!$A$1:$AK$1,0))</f>
        <v>41.006112000000002</v>
      </c>
      <c r="O3878" s="57">
        <f t="shared" si="749"/>
        <v>779.116128</v>
      </c>
      <c r="P3878" s="58">
        <f t="shared" si="750"/>
        <v>417.01130847457631</v>
      </c>
      <c r="Q3878" s="58">
        <f t="shared" si="751"/>
        <v>278.00753898305089</v>
      </c>
      <c r="R3878" s="66">
        <f t="shared" si="752"/>
        <v>13.634532240000002</v>
      </c>
      <c r="S3878" s="64">
        <f t="shared" si="753"/>
        <v>71.25</v>
      </c>
      <c r="T3878" s="66">
        <f t="shared" si="754"/>
        <v>864.00066024</v>
      </c>
      <c r="U3878" s="68">
        <f t="shared" si="755"/>
        <v>45.473718959999999</v>
      </c>
      <c r="V3878" s="68">
        <f t="shared" si="756"/>
        <v>462.44459959322035</v>
      </c>
      <c r="W3878" s="68">
        <f t="shared" si="757"/>
        <v>308.29639972881358</v>
      </c>
    </row>
    <row r="3879" spans="1:23" x14ac:dyDescent="0.25">
      <c r="A3879" s="1" t="s">
        <v>918</v>
      </c>
      <c r="B3879" s="1" t="s">
        <v>395</v>
      </c>
      <c r="C3879" s="1" t="s">
        <v>589</v>
      </c>
      <c r="D3879" s="1" t="s">
        <v>590</v>
      </c>
      <c r="E3879" s="1" t="s">
        <v>873</v>
      </c>
      <c r="F3879" s="62" t="str">
        <f t="shared" si="746"/>
        <v>64542</v>
      </c>
      <c r="G3879" s="255">
        <v>10620075</v>
      </c>
      <c r="H3879" s="1" t="s">
        <v>385</v>
      </c>
      <c r="I3879" s="61">
        <v>17</v>
      </c>
      <c r="J3879" s="61">
        <v>8.1</v>
      </c>
      <c r="K3879" s="61">
        <v>9</v>
      </c>
      <c r="L3879" s="69">
        <f t="shared" si="747"/>
        <v>1.3769999999999998</v>
      </c>
      <c r="M3879" s="69">
        <f t="shared" si="748"/>
        <v>1.53</v>
      </c>
      <c r="N3879" s="56">
        <f>INDEX(Rate_Chart!$A$1:$AK$127,MATCH(Data!J3879,Rate_Chart!$A$1:$A$127,0),MATCH(Data!K3879,Rate_Chart!$A$1:$AK$1,0))</f>
        <v>67.635000000000005</v>
      </c>
      <c r="O3879" s="57">
        <f t="shared" si="749"/>
        <v>1149.7950000000001</v>
      </c>
      <c r="P3879" s="58">
        <f t="shared" si="750"/>
        <v>479.68085106382978</v>
      </c>
      <c r="Q3879" s="58">
        <f t="shared" si="751"/>
        <v>319.78723404255317</v>
      </c>
      <c r="R3879" s="66">
        <f t="shared" si="752"/>
        <v>20.121412500000002</v>
      </c>
      <c r="S3879" s="64">
        <f t="shared" si="753"/>
        <v>63.75</v>
      </c>
      <c r="T3879" s="66">
        <f t="shared" si="754"/>
        <v>1233.6664125</v>
      </c>
      <c r="U3879" s="68">
        <f t="shared" si="755"/>
        <v>72.5686125</v>
      </c>
      <c r="V3879" s="68">
        <f t="shared" si="756"/>
        <v>514.67101063829784</v>
      </c>
      <c r="W3879" s="68">
        <f t="shared" si="757"/>
        <v>343.11400709219856</v>
      </c>
    </row>
    <row r="3880" spans="1:23" x14ac:dyDescent="0.25">
      <c r="A3880" s="1" t="s">
        <v>918</v>
      </c>
      <c r="B3880" s="1" t="s">
        <v>395</v>
      </c>
      <c r="C3880" s="1" t="s">
        <v>589</v>
      </c>
      <c r="D3880" s="1" t="s">
        <v>590</v>
      </c>
      <c r="E3880" s="1" t="s">
        <v>873</v>
      </c>
      <c r="F3880" s="62" t="str">
        <f t="shared" si="746"/>
        <v>64542</v>
      </c>
      <c r="G3880" s="255">
        <v>10620075</v>
      </c>
      <c r="H3880" s="1" t="s">
        <v>386</v>
      </c>
      <c r="I3880" s="61">
        <v>19</v>
      </c>
      <c r="J3880" s="61">
        <v>3.6</v>
      </c>
      <c r="K3880" s="61">
        <v>8.3000000000000007</v>
      </c>
      <c r="L3880" s="69">
        <f t="shared" si="747"/>
        <v>0.68400000000000005</v>
      </c>
      <c r="M3880" s="69">
        <f t="shared" si="748"/>
        <v>1.5770000000000002</v>
      </c>
      <c r="N3880" s="56">
        <f>INDEX(Rate_Chart!$A$1:$AK$127,MATCH(Data!J3880,Rate_Chart!$A$1:$A$127,0),MATCH(Data!K3880,Rate_Chart!$A$1:$AK$1,0))</f>
        <v>38.087153700000009</v>
      </c>
      <c r="O3880" s="57">
        <f t="shared" si="749"/>
        <v>723.65592030000016</v>
      </c>
      <c r="P3880" s="58">
        <f t="shared" si="750"/>
        <v>417.01263175182481</v>
      </c>
      <c r="Q3880" s="58">
        <f t="shared" si="751"/>
        <v>278.00842116788323</v>
      </c>
      <c r="R3880" s="66">
        <f t="shared" si="752"/>
        <v>12.663978605250003</v>
      </c>
      <c r="S3880" s="64">
        <f t="shared" si="753"/>
        <v>71.25</v>
      </c>
      <c r="T3880" s="66">
        <f t="shared" si="754"/>
        <v>807.56989890525017</v>
      </c>
      <c r="U3880" s="68">
        <f t="shared" si="755"/>
        <v>42.503678889750006</v>
      </c>
      <c r="V3880" s="68">
        <f t="shared" si="756"/>
        <v>465.36874696806569</v>
      </c>
      <c r="W3880" s="68">
        <f t="shared" si="757"/>
        <v>310.24583131204378</v>
      </c>
    </row>
    <row r="3881" spans="1:23" x14ac:dyDescent="0.25">
      <c r="A3881" s="1" t="s">
        <v>882</v>
      </c>
      <c r="B3881" s="1" t="s">
        <v>394</v>
      </c>
      <c r="C3881" s="1" t="s">
        <v>589</v>
      </c>
      <c r="D3881" s="1" t="s">
        <v>590</v>
      </c>
      <c r="E3881" s="1" t="s">
        <v>873</v>
      </c>
      <c r="F3881" s="62" t="str">
        <f t="shared" si="746"/>
        <v>64542</v>
      </c>
      <c r="G3881" s="255">
        <v>10620075</v>
      </c>
      <c r="H3881" s="1" t="s">
        <v>385</v>
      </c>
      <c r="I3881" s="61">
        <v>24</v>
      </c>
      <c r="J3881" s="61">
        <v>8.6</v>
      </c>
      <c r="K3881" s="61">
        <v>9</v>
      </c>
      <c r="L3881" s="69">
        <f t="shared" si="747"/>
        <v>2.0639999999999996</v>
      </c>
      <c r="M3881" s="69">
        <f t="shared" si="748"/>
        <v>2.16</v>
      </c>
      <c r="N3881" s="56">
        <f>INDEX(Rate_Chart!$A$1:$AK$127,MATCH(Data!J3881,Rate_Chart!$A$1:$A$127,0),MATCH(Data!K3881,Rate_Chart!$A$1:$AK$1,0))</f>
        <v>71.809999999999988</v>
      </c>
      <c r="O3881" s="57">
        <f t="shared" si="749"/>
        <v>1723.4399999999996</v>
      </c>
      <c r="P3881" s="58">
        <f t="shared" si="750"/>
        <v>491.84931506849313</v>
      </c>
      <c r="Q3881" s="58">
        <f t="shared" si="751"/>
        <v>327.89954337899542</v>
      </c>
      <c r="R3881" s="66">
        <f t="shared" si="752"/>
        <v>30.160199999999996</v>
      </c>
      <c r="S3881" s="64">
        <f t="shared" si="753"/>
        <v>90</v>
      </c>
      <c r="T3881" s="66">
        <f t="shared" si="754"/>
        <v>1843.6001999999996</v>
      </c>
      <c r="U3881" s="68">
        <f t="shared" si="755"/>
        <v>76.816674999999989</v>
      </c>
      <c r="V3881" s="68">
        <f t="shared" si="756"/>
        <v>526.14160958904108</v>
      </c>
      <c r="W3881" s="68">
        <f t="shared" si="757"/>
        <v>350.76107305936074</v>
      </c>
    </row>
    <row r="3882" spans="1:23" x14ac:dyDescent="0.25">
      <c r="A3882" s="1" t="s">
        <v>882</v>
      </c>
      <c r="B3882" s="1" t="s">
        <v>394</v>
      </c>
      <c r="C3882" s="1" t="s">
        <v>589</v>
      </c>
      <c r="D3882" s="1" t="s">
        <v>590</v>
      </c>
      <c r="E3882" s="1" t="s">
        <v>873</v>
      </c>
      <c r="F3882" s="62" t="str">
        <f t="shared" si="746"/>
        <v>64542</v>
      </c>
      <c r="G3882" s="255">
        <v>10620075</v>
      </c>
      <c r="H3882" s="1" t="s">
        <v>386</v>
      </c>
      <c r="I3882" s="61">
        <v>21</v>
      </c>
      <c r="J3882" s="61">
        <v>4.0999999999999996</v>
      </c>
      <c r="K3882" s="61">
        <v>8.1999999999999993</v>
      </c>
      <c r="L3882" s="69">
        <f t="shared" si="747"/>
        <v>0.86099999999999999</v>
      </c>
      <c r="M3882" s="69">
        <f t="shared" si="748"/>
        <v>1.722</v>
      </c>
      <c r="N3882" s="56">
        <f>INDEX(Rate_Chart!$A$1:$AK$127,MATCH(Data!J3882,Rate_Chart!$A$1:$A$127,0),MATCH(Data!K3882,Rate_Chart!$A$1:$AK$1,0))</f>
        <v>39.894139799999998</v>
      </c>
      <c r="O3882" s="57">
        <f t="shared" si="749"/>
        <v>837.77693579999993</v>
      </c>
      <c r="P3882" s="58">
        <f t="shared" si="750"/>
        <v>417.01191428571434</v>
      </c>
      <c r="Q3882" s="58">
        <f t="shared" si="751"/>
        <v>278.00794285714289</v>
      </c>
      <c r="R3882" s="66">
        <f t="shared" si="752"/>
        <v>14.6610963765</v>
      </c>
      <c r="S3882" s="64">
        <f t="shared" si="753"/>
        <v>78.75</v>
      </c>
      <c r="T3882" s="66">
        <f t="shared" si="754"/>
        <v>931.18803217649997</v>
      </c>
      <c r="U3882" s="68">
        <f t="shared" si="755"/>
        <v>44.3422872465</v>
      </c>
      <c r="V3882" s="68">
        <f t="shared" si="756"/>
        <v>463.50822905749135</v>
      </c>
      <c r="W3882" s="68">
        <f t="shared" si="757"/>
        <v>309.00548603832755</v>
      </c>
    </row>
    <row r="3883" spans="1:23" x14ac:dyDescent="0.25">
      <c r="A3883" s="1" t="s">
        <v>882</v>
      </c>
      <c r="B3883" s="1" t="s">
        <v>395</v>
      </c>
      <c r="C3883" s="1" t="s">
        <v>589</v>
      </c>
      <c r="D3883" s="1" t="s">
        <v>590</v>
      </c>
      <c r="E3883" s="1" t="s">
        <v>873</v>
      </c>
      <c r="F3883" s="62" t="str">
        <f t="shared" si="746"/>
        <v>64542</v>
      </c>
      <c r="G3883" s="255">
        <v>10620075</v>
      </c>
      <c r="H3883" s="1" t="s">
        <v>385</v>
      </c>
      <c r="I3883" s="61">
        <v>14</v>
      </c>
      <c r="J3883" s="61">
        <v>8.6999999999999993</v>
      </c>
      <c r="K3883" s="61">
        <v>9</v>
      </c>
      <c r="L3883" s="69">
        <f t="shared" si="747"/>
        <v>1.2179999999999997</v>
      </c>
      <c r="M3883" s="69">
        <f t="shared" si="748"/>
        <v>1.26</v>
      </c>
      <c r="N3883" s="56">
        <f>INDEX(Rate_Chart!$A$1:$AK$127,MATCH(Data!J3883,Rate_Chart!$A$1:$A$127,0),MATCH(Data!K3883,Rate_Chart!$A$1:$AK$1,0))</f>
        <v>72.644999999999996</v>
      </c>
      <c r="O3883" s="57">
        <f t="shared" si="749"/>
        <v>1017.03</v>
      </c>
      <c r="P3883" s="58">
        <f t="shared" si="750"/>
        <v>494.18367346938777</v>
      </c>
      <c r="Q3883" s="58">
        <f t="shared" si="751"/>
        <v>329.45578231292518</v>
      </c>
      <c r="R3883" s="66">
        <f t="shared" si="752"/>
        <v>17.798025000000003</v>
      </c>
      <c r="S3883" s="64">
        <f t="shared" si="753"/>
        <v>52.5</v>
      </c>
      <c r="T3883" s="66">
        <f t="shared" si="754"/>
        <v>1087.328025</v>
      </c>
      <c r="U3883" s="68">
        <f t="shared" si="755"/>
        <v>77.666287499999996</v>
      </c>
      <c r="V3883" s="68">
        <f t="shared" si="756"/>
        <v>528.34209183673465</v>
      </c>
      <c r="W3883" s="68">
        <f t="shared" si="757"/>
        <v>352.22806122448975</v>
      </c>
    </row>
    <row r="3884" spans="1:23" x14ac:dyDescent="0.25">
      <c r="A3884" s="1" t="s">
        <v>882</v>
      </c>
      <c r="B3884" s="1" t="s">
        <v>395</v>
      </c>
      <c r="C3884" s="1" t="s">
        <v>589</v>
      </c>
      <c r="D3884" s="1" t="s">
        <v>590</v>
      </c>
      <c r="E3884" s="1" t="s">
        <v>873</v>
      </c>
      <c r="F3884" s="62" t="str">
        <f t="shared" si="746"/>
        <v>64542</v>
      </c>
      <c r="G3884" s="255">
        <v>10620075</v>
      </c>
      <c r="H3884" s="1" t="s">
        <v>386</v>
      </c>
      <c r="I3884" s="61">
        <v>22</v>
      </c>
      <c r="J3884" s="61">
        <v>3.7</v>
      </c>
      <c r="K3884" s="61">
        <v>8.1999999999999993</v>
      </c>
      <c r="L3884" s="69">
        <f t="shared" si="747"/>
        <v>0.81400000000000006</v>
      </c>
      <c r="M3884" s="69">
        <f t="shared" si="748"/>
        <v>1.8039999999999998</v>
      </c>
      <c r="N3884" s="56">
        <f>INDEX(Rate_Chart!$A$1:$AK$127,MATCH(Data!J3884,Rate_Chart!$A$1:$A$127,0),MATCH(Data!K3884,Rate_Chart!$A$1:$AK$1,0))</f>
        <v>38.226139799999999</v>
      </c>
      <c r="O3884" s="57">
        <f t="shared" si="749"/>
        <v>840.97507559999997</v>
      </c>
      <c r="P3884" s="58">
        <f t="shared" si="750"/>
        <v>417.01243418181815</v>
      </c>
      <c r="Q3884" s="58">
        <f t="shared" si="751"/>
        <v>278.00828945454543</v>
      </c>
      <c r="R3884" s="66">
        <f t="shared" si="752"/>
        <v>14.717063823</v>
      </c>
      <c r="S3884" s="64">
        <f t="shared" si="753"/>
        <v>82.5</v>
      </c>
      <c r="T3884" s="66">
        <f t="shared" si="754"/>
        <v>938.19213942299996</v>
      </c>
      <c r="U3884" s="68">
        <f t="shared" si="755"/>
        <v>42.645097246500001</v>
      </c>
      <c r="V3884" s="68">
        <f t="shared" si="756"/>
        <v>465.21924268909089</v>
      </c>
      <c r="W3884" s="68">
        <f t="shared" si="757"/>
        <v>310.14616179272724</v>
      </c>
    </row>
    <row r="3885" spans="1:23" x14ac:dyDescent="0.25">
      <c r="A3885" s="1" t="s">
        <v>883</v>
      </c>
      <c r="B3885" s="1" t="s">
        <v>394</v>
      </c>
      <c r="C3885" s="1" t="s">
        <v>589</v>
      </c>
      <c r="D3885" s="1" t="s">
        <v>590</v>
      </c>
      <c r="E3885" s="1" t="s">
        <v>873</v>
      </c>
      <c r="F3885" s="62" t="str">
        <f t="shared" si="746"/>
        <v>64542</v>
      </c>
      <c r="G3885" s="255">
        <v>10620075</v>
      </c>
      <c r="H3885" s="1" t="s">
        <v>385</v>
      </c>
      <c r="I3885" s="61">
        <v>25</v>
      </c>
      <c r="J3885" s="61">
        <v>8.3000000000000007</v>
      </c>
      <c r="K3885" s="61">
        <v>9</v>
      </c>
      <c r="L3885" s="69">
        <f t="shared" si="747"/>
        <v>2.0750000000000002</v>
      </c>
      <c r="M3885" s="69">
        <f t="shared" si="748"/>
        <v>2.25</v>
      </c>
      <c r="N3885" s="56">
        <f>INDEX(Rate_Chart!$A$1:$AK$127,MATCH(Data!J3885,Rate_Chart!$A$1:$A$127,0),MATCH(Data!K3885,Rate_Chart!$A$1:$AK$1,0))</f>
        <v>69.305000000000007</v>
      </c>
      <c r="O3885" s="57">
        <f t="shared" si="749"/>
        <v>1732.6250000000002</v>
      </c>
      <c r="P3885" s="58">
        <f t="shared" si="750"/>
        <v>484.65034965034965</v>
      </c>
      <c r="Q3885" s="58">
        <f t="shared" si="751"/>
        <v>323.10023310023308</v>
      </c>
      <c r="R3885" s="66">
        <f t="shared" si="752"/>
        <v>30.320937500000007</v>
      </c>
      <c r="S3885" s="64">
        <f t="shared" si="753"/>
        <v>93.75</v>
      </c>
      <c r="T3885" s="66">
        <f t="shared" si="754"/>
        <v>1856.6959375000001</v>
      </c>
      <c r="U3885" s="68">
        <f t="shared" si="755"/>
        <v>74.267837499999999</v>
      </c>
      <c r="V3885" s="68">
        <f t="shared" si="756"/>
        <v>519.35550699300688</v>
      </c>
      <c r="W3885" s="68">
        <f t="shared" si="757"/>
        <v>346.23700466200461</v>
      </c>
    </row>
    <row r="3886" spans="1:23" x14ac:dyDescent="0.25">
      <c r="A3886" s="1" t="s">
        <v>883</v>
      </c>
      <c r="B3886" s="1" t="s">
        <v>394</v>
      </c>
      <c r="C3886" s="1" t="s">
        <v>589</v>
      </c>
      <c r="D3886" s="1" t="s">
        <v>590</v>
      </c>
      <c r="E3886" s="1" t="s">
        <v>873</v>
      </c>
      <c r="F3886" s="62" t="str">
        <f t="shared" si="746"/>
        <v>64542</v>
      </c>
      <c r="G3886" s="255">
        <v>10620075</v>
      </c>
      <c r="H3886" s="1" t="s">
        <v>386</v>
      </c>
      <c r="I3886" s="61">
        <v>20</v>
      </c>
      <c r="J3886" s="61">
        <v>4.5</v>
      </c>
      <c r="K3886" s="61">
        <v>8.3000000000000007</v>
      </c>
      <c r="L3886" s="69">
        <f t="shared" si="747"/>
        <v>0.9</v>
      </c>
      <c r="M3886" s="69">
        <f t="shared" si="748"/>
        <v>1.66</v>
      </c>
      <c r="N3886" s="56">
        <f>INDEX(Rate_Chart!$A$1:$AK$127,MATCH(Data!J3886,Rate_Chart!$A$1:$A$127,0),MATCH(Data!K3886,Rate_Chart!$A$1:$AK$1,0))</f>
        <v>41.840153700000002</v>
      </c>
      <c r="O3886" s="57">
        <f t="shared" si="749"/>
        <v>836.80307400000004</v>
      </c>
      <c r="P3886" s="58">
        <f t="shared" si="750"/>
        <v>417.01149867109638</v>
      </c>
      <c r="Q3886" s="58">
        <f t="shared" si="751"/>
        <v>278.00766578073092</v>
      </c>
      <c r="R3886" s="66">
        <f t="shared" si="752"/>
        <v>14.644053795000001</v>
      </c>
      <c r="S3886" s="64">
        <f t="shared" si="753"/>
        <v>75</v>
      </c>
      <c r="T3886" s="66">
        <f t="shared" si="754"/>
        <v>926.44712779500003</v>
      </c>
      <c r="U3886" s="68">
        <f t="shared" si="755"/>
        <v>46.322356389749999</v>
      </c>
      <c r="V3886" s="68">
        <f t="shared" si="756"/>
        <v>461.68461518023258</v>
      </c>
      <c r="W3886" s="68">
        <f t="shared" si="757"/>
        <v>307.78974345348837</v>
      </c>
    </row>
    <row r="3887" spans="1:23" x14ac:dyDescent="0.25">
      <c r="A3887" s="1" t="s">
        <v>883</v>
      </c>
      <c r="B3887" s="1" t="s">
        <v>395</v>
      </c>
      <c r="C3887" s="1" t="s">
        <v>589</v>
      </c>
      <c r="D3887" s="1" t="s">
        <v>590</v>
      </c>
      <c r="E3887" s="1" t="s">
        <v>873</v>
      </c>
      <c r="F3887" s="62" t="str">
        <f t="shared" si="746"/>
        <v>64542</v>
      </c>
      <c r="G3887" s="255">
        <v>10620075</v>
      </c>
      <c r="H3887" s="1" t="s">
        <v>385</v>
      </c>
      <c r="I3887" s="61">
        <v>10</v>
      </c>
      <c r="J3887" s="61">
        <v>8.5</v>
      </c>
      <c r="K3887" s="61">
        <v>9</v>
      </c>
      <c r="L3887" s="69">
        <f t="shared" si="747"/>
        <v>0.85</v>
      </c>
      <c r="M3887" s="69">
        <f t="shared" si="748"/>
        <v>0.9</v>
      </c>
      <c r="N3887" s="56">
        <f>INDEX(Rate_Chart!$A$1:$AK$127,MATCH(Data!J3887,Rate_Chart!$A$1:$A$127,0),MATCH(Data!K3887,Rate_Chart!$A$1:$AK$1,0))</f>
        <v>70.975000000000009</v>
      </c>
      <c r="O3887" s="57">
        <f t="shared" si="749"/>
        <v>709.75000000000011</v>
      </c>
      <c r="P3887" s="58">
        <f t="shared" si="750"/>
        <v>489.48275862068965</v>
      </c>
      <c r="Q3887" s="58">
        <f t="shared" si="751"/>
        <v>326.32183908045977</v>
      </c>
      <c r="R3887" s="66">
        <f t="shared" si="752"/>
        <v>12.420625000000003</v>
      </c>
      <c r="S3887" s="64">
        <f t="shared" si="753"/>
        <v>37.5</v>
      </c>
      <c r="T3887" s="66">
        <f t="shared" si="754"/>
        <v>759.67062500000009</v>
      </c>
      <c r="U3887" s="68">
        <f t="shared" si="755"/>
        <v>75.967062500000011</v>
      </c>
      <c r="V3887" s="68">
        <f t="shared" si="756"/>
        <v>523.91077586206893</v>
      </c>
      <c r="W3887" s="68">
        <f t="shared" si="757"/>
        <v>349.27385057471264</v>
      </c>
    </row>
    <row r="3888" spans="1:23" x14ac:dyDescent="0.25">
      <c r="A3888" s="1" t="s">
        <v>883</v>
      </c>
      <c r="B3888" s="1" t="s">
        <v>395</v>
      </c>
      <c r="C3888" s="1" t="s">
        <v>589</v>
      </c>
      <c r="D3888" s="1" t="s">
        <v>590</v>
      </c>
      <c r="E3888" s="1" t="s">
        <v>873</v>
      </c>
      <c r="F3888" s="62" t="str">
        <f t="shared" si="746"/>
        <v>64542</v>
      </c>
      <c r="G3888" s="255">
        <v>10620075</v>
      </c>
      <c r="H3888" s="1" t="s">
        <v>386</v>
      </c>
      <c r="I3888" s="61">
        <v>28</v>
      </c>
      <c r="J3888" s="61">
        <v>4</v>
      </c>
      <c r="K3888" s="61">
        <v>8.3000000000000007</v>
      </c>
      <c r="L3888" s="69">
        <f t="shared" si="747"/>
        <v>1.1200000000000001</v>
      </c>
      <c r="M3888" s="69">
        <f t="shared" si="748"/>
        <v>2.3240000000000003</v>
      </c>
      <c r="N3888" s="56">
        <f>INDEX(Rate_Chart!$A$1:$AK$127,MATCH(Data!J3888,Rate_Chart!$A$1:$A$127,0),MATCH(Data!K3888,Rate_Chart!$A$1:$AK$1,0))</f>
        <v>39.755153700000008</v>
      </c>
      <c r="O3888" s="57">
        <f t="shared" si="749"/>
        <v>1113.1443036000003</v>
      </c>
      <c r="P3888" s="58">
        <f t="shared" si="750"/>
        <v>417.01210174825178</v>
      </c>
      <c r="Q3888" s="58">
        <f t="shared" si="751"/>
        <v>278.00806783216785</v>
      </c>
      <c r="R3888" s="66">
        <f t="shared" si="752"/>
        <v>19.480025313000006</v>
      </c>
      <c r="S3888" s="64">
        <f t="shared" si="753"/>
        <v>105</v>
      </c>
      <c r="T3888" s="66">
        <f t="shared" si="754"/>
        <v>1237.6243289130002</v>
      </c>
      <c r="U3888" s="68">
        <f t="shared" si="755"/>
        <v>44.200868889750005</v>
      </c>
      <c r="V3888" s="68">
        <f t="shared" si="756"/>
        <v>463.6454778645105</v>
      </c>
      <c r="W3888" s="68">
        <f t="shared" si="757"/>
        <v>309.096985243007</v>
      </c>
    </row>
    <row r="3889" spans="1:23" x14ac:dyDescent="0.25">
      <c r="A3889" s="1" t="s">
        <v>884</v>
      </c>
      <c r="B3889" s="1" t="s">
        <v>394</v>
      </c>
      <c r="C3889" s="1" t="s">
        <v>589</v>
      </c>
      <c r="D3889" s="1" t="s">
        <v>590</v>
      </c>
      <c r="E3889" s="1" t="s">
        <v>873</v>
      </c>
      <c r="F3889" s="62" t="str">
        <f t="shared" si="746"/>
        <v>64542</v>
      </c>
      <c r="G3889" s="255">
        <v>10620075</v>
      </c>
      <c r="H3889" s="1" t="s">
        <v>385</v>
      </c>
      <c r="I3889" s="61">
        <v>21</v>
      </c>
      <c r="J3889" s="61">
        <v>8.6</v>
      </c>
      <c r="K3889" s="61">
        <v>9</v>
      </c>
      <c r="L3889" s="69">
        <f t="shared" si="747"/>
        <v>1.806</v>
      </c>
      <c r="M3889" s="69">
        <f t="shared" si="748"/>
        <v>1.89</v>
      </c>
      <c r="N3889" s="56">
        <f>INDEX(Rate_Chart!$A$1:$AK$127,MATCH(Data!J3889,Rate_Chart!$A$1:$A$127,0),MATCH(Data!K3889,Rate_Chart!$A$1:$AK$1,0))</f>
        <v>71.809999999999988</v>
      </c>
      <c r="O3889" s="57">
        <f t="shared" si="749"/>
        <v>1508.0099999999998</v>
      </c>
      <c r="P3889" s="58">
        <f t="shared" si="750"/>
        <v>491.84931506849313</v>
      </c>
      <c r="Q3889" s="58">
        <f t="shared" si="751"/>
        <v>327.89954337899542</v>
      </c>
      <c r="R3889" s="66">
        <f t="shared" si="752"/>
        <v>26.390174999999999</v>
      </c>
      <c r="S3889" s="64">
        <f t="shared" si="753"/>
        <v>78.75</v>
      </c>
      <c r="T3889" s="66">
        <f t="shared" si="754"/>
        <v>1613.1501749999998</v>
      </c>
      <c r="U3889" s="68">
        <f t="shared" si="755"/>
        <v>76.816674999999989</v>
      </c>
      <c r="V3889" s="68">
        <f t="shared" si="756"/>
        <v>526.14160958904108</v>
      </c>
      <c r="W3889" s="68">
        <f t="shared" si="757"/>
        <v>350.76107305936074</v>
      </c>
    </row>
    <row r="3890" spans="1:23" x14ac:dyDescent="0.25">
      <c r="A3890" s="1" t="s">
        <v>884</v>
      </c>
      <c r="B3890" s="1" t="s">
        <v>394</v>
      </c>
      <c r="C3890" s="1" t="s">
        <v>589</v>
      </c>
      <c r="D3890" s="1" t="s">
        <v>590</v>
      </c>
      <c r="E3890" s="1" t="s">
        <v>873</v>
      </c>
      <c r="F3890" s="62" t="str">
        <f t="shared" si="746"/>
        <v>64542</v>
      </c>
      <c r="G3890" s="255">
        <v>10620075</v>
      </c>
      <c r="H3890" s="1" t="s">
        <v>386</v>
      </c>
      <c r="I3890" s="61">
        <v>27</v>
      </c>
      <c r="J3890" s="61">
        <v>4.3</v>
      </c>
      <c r="K3890" s="61">
        <v>8.1999999999999993</v>
      </c>
      <c r="L3890" s="69">
        <f t="shared" si="747"/>
        <v>1.161</v>
      </c>
      <c r="M3890" s="69">
        <f t="shared" si="748"/>
        <v>2.214</v>
      </c>
      <c r="N3890" s="56">
        <f>INDEX(Rate_Chart!$A$1:$AK$127,MATCH(Data!J3890,Rate_Chart!$A$1:$A$127,0),MATCH(Data!K3890,Rate_Chart!$A$1:$AK$1,0))</f>
        <v>40.728139799999994</v>
      </c>
      <c r="O3890" s="57">
        <f t="shared" si="749"/>
        <v>1099.6597745999998</v>
      </c>
      <c r="P3890" s="58">
        <f t="shared" si="750"/>
        <v>417.01167030716726</v>
      </c>
      <c r="Q3890" s="58">
        <f t="shared" si="751"/>
        <v>278.00778020477816</v>
      </c>
      <c r="R3890" s="66">
        <f t="shared" si="752"/>
        <v>19.244046055499997</v>
      </c>
      <c r="S3890" s="64">
        <f t="shared" si="753"/>
        <v>101.25</v>
      </c>
      <c r="T3890" s="66">
        <f t="shared" si="754"/>
        <v>1220.1538206554997</v>
      </c>
      <c r="U3890" s="68">
        <f t="shared" si="755"/>
        <v>45.190882246499989</v>
      </c>
      <c r="V3890" s="68">
        <f t="shared" si="756"/>
        <v>462.70527897440269</v>
      </c>
      <c r="W3890" s="68">
        <f t="shared" si="757"/>
        <v>308.47018598293511</v>
      </c>
    </row>
    <row r="3891" spans="1:23" x14ac:dyDescent="0.25">
      <c r="A3891" s="1" t="s">
        <v>884</v>
      </c>
      <c r="B3891" s="1" t="s">
        <v>395</v>
      </c>
      <c r="C3891" s="1" t="s">
        <v>589</v>
      </c>
      <c r="D3891" s="1" t="s">
        <v>590</v>
      </c>
      <c r="E3891" s="1" t="s">
        <v>873</v>
      </c>
      <c r="F3891" s="62" t="str">
        <f t="shared" si="746"/>
        <v>64542</v>
      </c>
      <c r="G3891" s="255">
        <v>10620075</v>
      </c>
      <c r="H3891" s="1" t="s">
        <v>385</v>
      </c>
      <c r="I3891" s="61">
        <v>8</v>
      </c>
      <c r="J3891" s="61">
        <v>8.1</v>
      </c>
      <c r="K3891" s="61">
        <v>9</v>
      </c>
      <c r="L3891" s="69">
        <f t="shared" si="747"/>
        <v>0.64800000000000002</v>
      </c>
      <c r="M3891" s="69">
        <f t="shared" si="748"/>
        <v>0.72</v>
      </c>
      <c r="N3891" s="56">
        <f>INDEX(Rate_Chart!$A$1:$AK$127,MATCH(Data!J3891,Rate_Chart!$A$1:$A$127,0),MATCH(Data!K3891,Rate_Chart!$A$1:$AK$1,0))</f>
        <v>67.635000000000005</v>
      </c>
      <c r="O3891" s="57">
        <f t="shared" si="749"/>
        <v>541.08000000000004</v>
      </c>
      <c r="P3891" s="58">
        <f t="shared" si="750"/>
        <v>479.68085106382978</v>
      </c>
      <c r="Q3891" s="58">
        <f t="shared" si="751"/>
        <v>319.78723404255317</v>
      </c>
      <c r="R3891" s="66">
        <f t="shared" si="752"/>
        <v>9.4689000000000014</v>
      </c>
      <c r="S3891" s="64">
        <f t="shared" si="753"/>
        <v>30</v>
      </c>
      <c r="T3891" s="66">
        <f t="shared" si="754"/>
        <v>580.5489</v>
      </c>
      <c r="U3891" s="68">
        <f t="shared" si="755"/>
        <v>72.5686125</v>
      </c>
      <c r="V3891" s="68">
        <f t="shared" si="756"/>
        <v>514.67101063829784</v>
      </c>
      <c r="W3891" s="68">
        <f t="shared" si="757"/>
        <v>343.11400709219856</v>
      </c>
    </row>
    <row r="3892" spans="1:23" x14ac:dyDescent="0.25">
      <c r="A3892" s="1" t="s">
        <v>884</v>
      </c>
      <c r="B3892" s="1" t="s">
        <v>395</v>
      </c>
      <c r="C3892" s="1" t="s">
        <v>589</v>
      </c>
      <c r="D3892" s="1" t="s">
        <v>590</v>
      </c>
      <c r="E3892" s="1" t="s">
        <v>873</v>
      </c>
      <c r="F3892" s="62" t="str">
        <f t="shared" si="746"/>
        <v>64542</v>
      </c>
      <c r="G3892" s="255">
        <v>10620075</v>
      </c>
      <c r="H3892" s="1" t="s">
        <v>386</v>
      </c>
      <c r="I3892" s="61">
        <v>20</v>
      </c>
      <c r="J3892" s="61">
        <v>4.2</v>
      </c>
      <c r="K3892" s="61">
        <v>8.3000000000000007</v>
      </c>
      <c r="L3892" s="69">
        <f t="shared" si="747"/>
        <v>0.84</v>
      </c>
      <c r="M3892" s="69">
        <f t="shared" si="748"/>
        <v>1.66</v>
      </c>
      <c r="N3892" s="56">
        <f>INDEX(Rate_Chart!$A$1:$AK$127,MATCH(Data!J3892,Rate_Chart!$A$1:$A$127,0),MATCH(Data!K3892,Rate_Chart!$A$1:$AK$1,0))</f>
        <v>40.589153700000004</v>
      </c>
      <c r="O3892" s="57">
        <f t="shared" si="749"/>
        <v>811.78307400000006</v>
      </c>
      <c r="P3892" s="58">
        <f t="shared" si="750"/>
        <v>417.01185308219181</v>
      </c>
      <c r="Q3892" s="58">
        <f t="shared" si="751"/>
        <v>278.00790205479456</v>
      </c>
      <c r="R3892" s="66">
        <f t="shared" si="752"/>
        <v>14.206203795000002</v>
      </c>
      <c r="S3892" s="64">
        <f t="shared" si="753"/>
        <v>75</v>
      </c>
      <c r="T3892" s="66">
        <f t="shared" si="754"/>
        <v>900.98927779500002</v>
      </c>
      <c r="U3892" s="68">
        <f t="shared" si="755"/>
        <v>45.049463889750001</v>
      </c>
      <c r="V3892" s="68">
        <f t="shared" si="756"/>
        <v>462.83695777140406</v>
      </c>
      <c r="W3892" s="68">
        <f t="shared" si="757"/>
        <v>308.55797184760269</v>
      </c>
    </row>
    <row r="3893" spans="1:23" x14ac:dyDescent="0.25">
      <c r="A3893" s="1" t="s">
        <v>885</v>
      </c>
      <c r="B3893" s="1" t="s">
        <v>394</v>
      </c>
      <c r="C3893" s="1" t="s">
        <v>589</v>
      </c>
      <c r="D3893" s="1" t="s">
        <v>590</v>
      </c>
      <c r="E3893" s="1" t="s">
        <v>873</v>
      </c>
      <c r="F3893" s="62" t="str">
        <f t="shared" si="746"/>
        <v>64542</v>
      </c>
      <c r="G3893" s="255">
        <v>10620075</v>
      </c>
      <c r="H3893" s="1" t="s">
        <v>385</v>
      </c>
      <c r="I3893" s="61">
        <v>20</v>
      </c>
      <c r="J3893" s="61">
        <v>8.4</v>
      </c>
      <c r="K3893" s="61">
        <v>9</v>
      </c>
      <c r="L3893" s="69">
        <f t="shared" si="747"/>
        <v>1.68</v>
      </c>
      <c r="M3893" s="69">
        <f t="shared" si="748"/>
        <v>1.8</v>
      </c>
      <c r="N3893" s="56">
        <f>INDEX(Rate_Chart!$A$1:$AK$127,MATCH(Data!J3893,Rate_Chart!$A$1:$A$127,0),MATCH(Data!K3893,Rate_Chart!$A$1:$AK$1,0))</f>
        <v>70.14</v>
      </c>
      <c r="O3893" s="57">
        <f t="shared" si="749"/>
        <v>1402.8</v>
      </c>
      <c r="P3893" s="58">
        <f t="shared" si="750"/>
        <v>487.08333333333326</v>
      </c>
      <c r="Q3893" s="58">
        <f t="shared" si="751"/>
        <v>324.72222222222217</v>
      </c>
      <c r="R3893" s="66">
        <f t="shared" si="752"/>
        <v>24.549000000000003</v>
      </c>
      <c r="S3893" s="64">
        <f t="shared" si="753"/>
        <v>75</v>
      </c>
      <c r="T3893" s="66">
        <f t="shared" si="754"/>
        <v>1502.3489999999999</v>
      </c>
      <c r="U3893" s="68">
        <f t="shared" si="755"/>
        <v>75.117449999999991</v>
      </c>
      <c r="V3893" s="68">
        <f t="shared" si="756"/>
        <v>521.64895833333321</v>
      </c>
      <c r="W3893" s="68">
        <f t="shared" si="757"/>
        <v>347.76597222222216</v>
      </c>
    </row>
    <row r="3894" spans="1:23" x14ac:dyDescent="0.25">
      <c r="A3894" s="1" t="s">
        <v>885</v>
      </c>
      <c r="B3894" s="1" t="s">
        <v>394</v>
      </c>
      <c r="C3894" s="1" t="s">
        <v>589</v>
      </c>
      <c r="D3894" s="1" t="s">
        <v>590</v>
      </c>
      <c r="E3894" s="1" t="s">
        <v>873</v>
      </c>
      <c r="F3894" s="62" t="str">
        <f t="shared" si="746"/>
        <v>64542</v>
      </c>
      <c r="G3894" s="255">
        <v>10620075</v>
      </c>
      <c r="H3894" s="1" t="s">
        <v>386</v>
      </c>
      <c r="I3894" s="61">
        <v>28</v>
      </c>
      <c r="J3894" s="61">
        <v>4.5</v>
      </c>
      <c r="K3894" s="61">
        <v>8.4</v>
      </c>
      <c r="L3894" s="69">
        <f t="shared" si="747"/>
        <v>1.26</v>
      </c>
      <c r="M3894" s="69">
        <f t="shared" si="748"/>
        <v>2.3520000000000003</v>
      </c>
      <c r="N3894" s="56">
        <f>INDEX(Rate_Chart!$A$1:$AK$127,MATCH(Data!J3894,Rate_Chart!$A$1:$A$127,0),MATCH(Data!K3894,Rate_Chart!$A$1:$AK$1,0))</f>
        <v>42.118167600000007</v>
      </c>
      <c r="O3894" s="57">
        <f t="shared" si="749"/>
        <v>1179.3086928000002</v>
      </c>
      <c r="P3894" s="58">
        <f t="shared" si="750"/>
        <v>417.01156039603967</v>
      </c>
      <c r="Q3894" s="58">
        <f t="shared" si="751"/>
        <v>278.00770693069313</v>
      </c>
      <c r="R3894" s="66">
        <f t="shared" si="752"/>
        <v>20.637902124000007</v>
      </c>
      <c r="S3894" s="64">
        <f t="shared" si="753"/>
        <v>105</v>
      </c>
      <c r="T3894" s="66">
        <f t="shared" si="754"/>
        <v>1304.9465949240002</v>
      </c>
      <c r="U3894" s="68">
        <f t="shared" si="755"/>
        <v>46.605235533000005</v>
      </c>
      <c r="V3894" s="68">
        <f t="shared" si="756"/>
        <v>461.43797557425745</v>
      </c>
      <c r="W3894" s="68">
        <f t="shared" si="757"/>
        <v>307.62531704950499</v>
      </c>
    </row>
    <row r="3895" spans="1:23" x14ac:dyDescent="0.25">
      <c r="A3895" s="1" t="s">
        <v>885</v>
      </c>
      <c r="B3895" s="1" t="s">
        <v>395</v>
      </c>
      <c r="C3895" s="1" t="s">
        <v>589</v>
      </c>
      <c r="D3895" s="1" t="s">
        <v>590</v>
      </c>
      <c r="E3895" s="1" t="s">
        <v>873</v>
      </c>
      <c r="F3895" s="62" t="str">
        <f t="shared" si="746"/>
        <v>64542</v>
      </c>
      <c r="G3895" s="255">
        <v>10620075</v>
      </c>
      <c r="H3895" s="1" t="s">
        <v>385</v>
      </c>
      <c r="I3895" s="61">
        <v>13</v>
      </c>
      <c r="J3895" s="61">
        <v>8.1</v>
      </c>
      <c r="K3895" s="61">
        <v>9</v>
      </c>
      <c r="L3895" s="69">
        <f t="shared" si="747"/>
        <v>1.0529999999999999</v>
      </c>
      <c r="M3895" s="69">
        <f t="shared" si="748"/>
        <v>1.17</v>
      </c>
      <c r="N3895" s="56">
        <f>INDEX(Rate_Chart!$A$1:$AK$127,MATCH(Data!J3895,Rate_Chart!$A$1:$A$127,0),MATCH(Data!K3895,Rate_Chart!$A$1:$AK$1,0))</f>
        <v>67.635000000000005</v>
      </c>
      <c r="O3895" s="57">
        <f t="shared" si="749"/>
        <v>879.25500000000011</v>
      </c>
      <c r="P3895" s="58">
        <f t="shared" si="750"/>
        <v>479.68085106382978</v>
      </c>
      <c r="Q3895" s="58">
        <f t="shared" si="751"/>
        <v>319.78723404255317</v>
      </c>
      <c r="R3895" s="66">
        <f t="shared" si="752"/>
        <v>15.386962500000003</v>
      </c>
      <c r="S3895" s="64">
        <f t="shared" si="753"/>
        <v>48.75</v>
      </c>
      <c r="T3895" s="66">
        <f t="shared" si="754"/>
        <v>943.39196250000009</v>
      </c>
      <c r="U3895" s="68">
        <f t="shared" si="755"/>
        <v>72.5686125</v>
      </c>
      <c r="V3895" s="68">
        <f t="shared" si="756"/>
        <v>514.67101063829784</v>
      </c>
      <c r="W3895" s="68">
        <f t="shared" si="757"/>
        <v>343.11400709219856</v>
      </c>
    </row>
    <row r="3896" spans="1:23" x14ac:dyDescent="0.25">
      <c r="A3896" s="1" t="s">
        <v>885</v>
      </c>
      <c r="B3896" s="1" t="s">
        <v>395</v>
      </c>
      <c r="C3896" s="1" t="s">
        <v>589</v>
      </c>
      <c r="D3896" s="1" t="s">
        <v>590</v>
      </c>
      <c r="E3896" s="1" t="s">
        <v>873</v>
      </c>
      <c r="F3896" s="62" t="str">
        <f t="shared" si="746"/>
        <v>64542</v>
      </c>
      <c r="G3896" s="255">
        <v>10620075</v>
      </c>
      <c r="H3896" s="1" t="s">
        <v>386</v>
      </c>
      <c r="I3896" s="61">
        <v>26</v>
      </c>
      <c r="J3896" s="61">
        <v>4.0999999999999996</v>
      </c>
      <c r="K3896" s="61">
        <v>8.5</v>
      </c>
      <c r="L3896" s="69">
        <f t="shared" si="747"/>
        <v>1.0659999999999998</v>
      </c>
      <c r="M3896" s="69">
        <f t="shared" si="748"/>
        <v>2.21</v>
      </c>
      <c r="N3896" s="56">
        <f>INDEX(Rate_Chart!$A$1:$AK$127,MATCH(Data!J3896,Rate_Chart!$A$1:$A$127,0),MATCH(Data!K3896,Rate_Chart!$A$1:$AK$1,0))</f>
        <v>40.728181500000005</v>
      </c>
      <c r="O3896" s="57">
        <f t="shared" si="749"/>
        <v>1058.9327190000001</v>
      </c>
      <c r="P3896" s="58">
        <f t="shared" si="750"/>
        <v>417.01209726962463</v>
      </c>
      <c r="Q3896" s="58">
        <f t="shared" si="751"/>
        <v>278.0080648464164</v>
      </c>
      <c r="R3896" s="66">
        <f t="shared" si="752"/>
        <v>18.531322582500003</v>
      </c>
      <c r="S3896" s="64">
        <f t="shared" si="753"/>
        <v>97.5</v>
      </c>
      <c r="T3896" s="66">
        <f t="shared" si="754"/>
        <v>1174.9640415825002</v>
      </c>
      <c r="U3896" s="68">
        <f t="shared" si="755"/>
        <v>45.190924676250006</v>
      </c>
      <c r="V3896" s="68">
        <f t="shared" si="756"/>
        <v>462.70571340870316</v>
      </c>
      <c r="W3896" s="68">
        <f t="shared" si="757"/>
        <v>308.47047560580211</v>
      </c>
    </row>
    <row r="3897" spans="1:23" x14ac:dyDescent="0.25">
      <c r="A3897" s="1" t="s">
        <v>886</v>
      </c>
      <c r="B3897" s="1" t="s">
        <v>394</v>
      </c>
      <c r="C3897" s="1" t="s">
        <v>589</v>
      </c>
      <c r="D3897" s="1" t="s">
        <v>590</v>
      </c>
      <c r="E3897" s="1" t="s">
        <v>873</v>
      </c>
      <c r="F3897" s="62" t="str">
        <f t="shared" si="746"/>
        <v>64542</v>
      </c>
      <c r="G3897" s="255">
        <v>10620075</v>
      </c>
      <c r="H3897" s="1" t="s">
        <v>385</v>
      </c>
      <c r="I3897" s="61">
        <v>23</v>
      </c>
      <c r="J3897" s="61">
        <v>8.4</v>
      </c>
      <c r="K3897" s="61">
        <v>9</v>
      </c>
      <c r="L3897" s="69">
        <f t="shared" si="747"/>
        <v>1.9320000000000002</v>
      </c>
      <c r="M3897" s="69">
        <f t="shared" si="748"/>
        <v>2.0699999999999998</v>
      </c>
      <c r="N3897" s="56">
        <f>INDEX(Rate_Chart!$A$1:$AK$127,MATCH(Data!J3897,Rate_Chart!$A$1:$A$127,0),MATCH(Data!K3897,Rate_Chart!$A$1:$AK$1,0))</f>
        <v>70.14</v>
      </c>
      <c r="O3897" s="57">
        <f t="shared" si="749"/>
        <v>1613.22</v>
      </c>
      <c r="P3897" s="58">
        <f t="shared" si="750"/>
        <v>487.08333333333326</v>
      </c>
      <c r="Q3897" s="58">
        <f t="shared" si="751"/>
        <v>324.72222222222217</v>
      </c>
      <c r="R3897" s="66">
        <f t="shared" si="752"/>
        <v>28.231350000000003</v>
      </c>
      <c r="S3897" s="64">
        <f t="shared" si="753"/>
        <v>86.25</v>
      </c>
      <c r="T3897" s="66">
        <f t="shared" si="754"/>
        <v>1727.70135</v>
      </c>
      <c r="U3897" s="68">
        <f t="shared" si="755"/>
        <v>75.117450000000005</v>
      </c>
      <c r="V3897" s="68">
        <f t="shared" si="756"/>
        <v>521.64895833333333</v>
      </c>
      <c r="W3897" s="68">
        <f t="shared" si="757"/>
        <v>347.76597222222222</v>
      </c>
    </row>
    <row r="3898" spans="1:23" x14ac:dyDescent="0.25">
      <c r="A3898" s="1" t="s">
        <v>886</v>
      </c>
      <c r="B3898" s="1" t="s">
        <v>395</v>
      </c>
      <c r="C3898" s="1" t="s">
        <v>589</v>
      </c>
      <c r="D3898" s="1" t="s">
        <v>590</v>
      </c>
      <c r="E3898" s="1" t="s">
        <v>873</v>
      </c>
      <c r="F3898" s="62" t="str">
        <f t="shared" si="746"/>
        <v>64542</v>
      </c>
      <c r="G3898" s="255">
        <v>10620075</v>
      </c>
      <c r="H3898" s="1" t="s">
        <v>385</v>
      </c>
      <c r="I3898" s="61">
        <v>11</v>
      </c>
      <c r="J3898" s="61">
        <v>8.6</v>
      </c>
      <c r="K3898" s="61">
        <v>9</v>
      </c>
      <c r="L3898" s="69">
        <f t="shared" si="747"/>
        <v>0.94599999999999995</v>
      </c>
      <c r="M3898" s="69">
        <f t="shared" si="748"/>
        <v>0.99</v>
      </c>
      <c r="N3898" s="56">
        <f>INDEX(Rate_Chart!$A$1:$AK$127,MATCH(Data!J3898,Rate_Chart!$A$1:$A$127,0),MATCH(Data!K3898,Rate_Chart!$A$1:$AK$1,0))</f>
        <v>71.809999999999988</v>
      </c>
      <c r="O3898" s="57">
        <f t="shared" si="749"/>
        <v>789.90999999999985</v>
      </c>
      <c r="P3898" s="58">
        <f t="shared" si="750"/>
        <v>491.84931506849313</v>
      </c>
      <c r="Q3898" s="58">
        <f t="shared" si="751"/>
        <v>327.89954337899542</v>
      </c>
      <c r="R3898" s="66">
        <f t="shared" si="752"/>
        <v>13.823424999999999</v>
      </c>
      <c r="S3898" s="64">
        <f t="shared" si="753"/>
        <v>41.25</v>
      </c>
      <c r="T3898" s="66">
        <f t="shared" si="754"/>
        <v>844.9834249999999</v>
      </c>
      <c r="U3898" s="68">
        <f t="shared" si="755"/>
        <v>76.816674999999989</v>
      </c>
      <c r="V3898" s="68">
        <f t="shared" si="756"/>
        <v>526.14160958904108</v>
      </c>
      <c r="W3898" s="68">
        <f t="shared" si="757"/>
        <v>350.76107305936074</v>
      </c>
    </row>
    <row r="3899" spans="1:23" x14ac:dyDescent="0.25">
      <c r="A3899" s="1" t="s">
        <v>886</v>
      </c>
      <c r="B3899" s="1" t="s">
        <v>395</v>
      </c>
      <c r="C3899" s="1" t="s">
        <v>589</v>
      </c>
      <c r="D3899" s="1" t="s">
        <v>590</v>
      </c>
      <c r="E3899" s="1" t="s">
        <v>873</v>
      </c>
      <c r="F3899" s="62" t="str">
        <f t="shared" si="746"/>
        <v>64542</v>
      </c>
      <c r="G3899" s="255">
        <v>10620075</v>
      </c>
      <c r="H3899" s="1" t="s">
        <v>386</v>
      </c>
      <c r="I3899" s="61">
        <v>26</v>
      </c>
      <c r="J3899" s="61">
        <v>3.9</v>
      </c>
      <c r="K3899" s="61">
        <v>8.5</v>
      </c>
      <c r="L3899" s="69">
        <f t="shared" si="747"/>
        <v>1.014</v>
      </c>
      <c r="M3899" s="69">
        <f t="shared" si="748"/>
        <v>2.21</v>
      </c>
      <c r="N3899" s="56">
        <f>INDEX(Rate_Chart!$A$1:$AK$127,MATCH(Data!J3899,Rate_Chart!$A$1:$A$127,0),MATCH(Data!K3899,Rate_Chart!$A$1:$AK$1,0))</f>
        <v>39.894181500000002</v>
      </c>
      <c r="O3899" s="57">
        <f t="shared" si="749"/>
        <v>1037.2487190000002</v>
      </c>
      <c r="P3899" s="58">
        <f t="shared" si="750"/>
        <v>417.01235017421601</v>
      </c>
      <c r="Q3899" s="58">
        <f t="shared" si="751"/>
        <v>278.00823344947736</v>
      </c>
      <c r="R3899" s="66">
        <f t="shared" si="752"/>
        <v>18.151852582500005</v>
      </c>
      <c r="S3899" s="64">
        <f t="shared" si="753"/>
        <v>97.5</v>
      </c>
      <c r="T3899" s="66">
        <f t="shared" si="754"/>
        <v>1152.9005715825001</v>
      </c>
      <c r="U3899" s="68">
        <f t="shared" si="755"/>
        <v>44.342329676250003</v>
      </c>
      <c r="V3899" s="68">
        <f t="shared" si="756"/>
        <v>463.50867257404178</v>
      </c>
      <c r="W3899" s="68">
        <f t="shared" si="757"/>
        <v>309.00578171602785</v>
      </c>
    </row>
    <row r="3900" spans="1:23" x14ac:dyDescent="0.25">
      <c r="A3900" s="1" t="s">
        <v>887</v>
      </c>
      <c r="B3900" s="1" t="s">
        <v>394</v>
      </c>
      <c r="C3900" s="1" t="s">
        <v>589</v>
      </c>
      <c r="D3900" s="1" t="s">
        <v>590</v>
      </c>
      <c r="E3900" s="1" t="s">
        <v>873</v>
      </c>
      <c r="F3900" s="62" t="str">
        <f t="shared" si="746"/>
        <v>64542</v>
      </c>
      <c r="G3900" s="255">
        <v>10620075</v>
      </c>
      <c r="H3900" s="1" t="s">
        <v>385</v>
      </c>
      <c r="I3900" s="61">
        <v>23</v>
      </c>
      <c r="J3900" s="61">
        <v>8.1999999999999993</v>
      </c>
      <c r="K3900" s="61">
        <v>9</v>
      </c>
      <c r="L3900" s="69">
        <f t="shared" si="747"/>
        <v>1.8859999999999999</v>
      </c>
      <c r="M3900" s="69">
        <f t="shared" si="748"/>
        <v>2.0699999999999998</v>
      </c>
      <c r="N3900" s="56">
        <f>INDEX(Rate_Chart!$A$1:$AK$127,MATCH(Data!J3900,Rate_Chart!$A$1:$A$127,0),MATCH(Data!K3900,Rate_Chart!$A$1:$AK$1,0))</f>
        <v>68.469999999999985</v>
      </c>
      <c r="O3900" s="57">
        <f t="shared" si="749"/>
        <v>1574.8099999999997</v>
      </c>
      <c r="P3900" s="58">
        <f t="shared" si="750"/>
        <v>482.18309859154925</v>
      </c>
      <c r="Q3900" s="58">
        <f t="shared" si="751"/>
        <v>321.45539906103284</v>
      </c>
      <c r="R3900" s="66">
        <f t="shared" si="752"/>
        <v>27.559174999999996</v>
      </c>
      <c r="S3900" s="64">
        <f t="shared" si="753"/>
        <v>86.25</v>
      </c>
      <c r="T3900" s="66">
        <f t="shared" si="754"/>
        <v>1688.6191749999998</v>
      </c>
      <c r="U3900" s="68">
        <f t="shared" si="755"/>
        <v>73.418224999999993</v>
      </c>
      <c r="V3900" s="68">
        <f t="shared" si="756"/>
        <v>517.02975352112674</v>
      </c>
      <c r="W3900" s="68">
        <f t="shared" si="757"/>
        <v>344.68650234741784</v>
      </c>
    </row>
    <row r="3901" spans="1:23" x14ac:dyDescent="0.25">
      <c r="A3901" s="1" t="s">
        <v>887</v>
      </c>
      <c r="B3901" s="1" t="s">
        <v>394</v>
      </c>
      <c r="C3901" s="1" t="s">
        <v>589</v>
      </c>
      <c r="D3901" s="1" t="s">
        <v>590</v>
      </c>
      <c r="E3901" s="1" t="s">
        <v>873</v>
      </c>
      <c r="F3901" s="62" t="str">
        <f t="shared" si="746"/>
        <v>64542</v>
      </c>
      <c r="G3901" s="255">
        <v>10620075</v>
      </c>
      <c r="H3901" s="1" t="s">
        <v>386</v>
      </c>
      <c r="I3901" s="61">
        <v>22</v>
      </c>
      <c r="J3901" s="61">
        <v>4.4000000000000004</v>
      </c>
      <c r="K3901" s="61">
        <v>8.5</v>
      </c>
      <c r="L3901" s="69">
        <f t="shared" si="747"/>
        <v>0.96800000000000008</v>
      </c>
      <c r="M3901" s="69">
        <f t="shared" si="748"/>
        <v>1.87</v>
      </c>
      <c r="N3901" s="56">
        <f>INDEX(Rate_Chart!$A$1:$AK$127,MATCH(Data!J3901,Rate_Chart!$A$1:$A$127,0),MATCH(Data!K3901,Rate_Chart!$A$1:$AK$1,0))</f>
        <v>41.97918150000001</v>
      </c>
      <c r="O3901" s="57">
        <f t="shared" si="749"/>
        <v>923.54199300000028</v>
      </c>
      <c r="P3901" s="58">
        <f t="shared" si="750"/>
        <v>417.01173675496693</v>
      </c>
      <c r="Q3901" s="58">
        <f t="shared" si="751"/>
        <v>278.00782450331127</v>
      </c>
      <c r="R3901" s="66">
        <f t="shared" si="752"/>
        <v>16.161984877500007</v>
      </c>
      <c r="S3901" s="64">
        <f t="shared" si="753"/>
        <v>82.5</v>
      </c>
      <c r="T3901" s="66">
        <f t="shared" si="754"/>
        <v>1022.2039778775003</v>
      </c>
      <c r="U3901" s="68">
        <f t="shared" si="755"/>
        <v>46.463817176250011</v>
      </c>
      <c r="V3901" s="68">
        <f t="shared" si="756"/>
        <v>461.56109777731791</v>
      </c>
      <c r="W3901" s="68">
        <f t="shared" si="757"/>
        <v>307.70739851821196</v>
      </c>
    </row>
    <row r="3902" spans="1:23" x14ac:dyDescent="0.25">
      <c r="A3902" s="1" t="s">
        <v>887</v>
      </c>
      <c r="B3902" s="1" t="s">
        <v>395</v>
      </c>
      <c r="C3902" s="1" t="s">
        <v>589</v>
      </c>
      <c r="D3902" s="1" t="s">
        <v>590</v>
      </c>
      <c r="E3902" s="1" t="s">
        <v>873</v>
      </c>
      <c r="F3902" s="62" t="str">
        <f t="shared" si="746"/>
        <v>64542</v>
      </c>
      <c r="G3902" s="255">
        <v>10620075</v>
      </c>
      <c r="H3902" s="1" t="s">
        <v>385</v>
      </c>
      <c r="I3902" s="61">
        <v>5</v>
      </c>
      <c r="J3902" s="61">
        <v>8.8000000000000007</v>
      </c>
      <c r="K3902" s="61">
        <v>9</v>
      </c>
      <c r="L3902" s="69">
        <f t="shared" si="747"/>
        <v>0.44</v>
      </c>
      <c r="M3902" s="69">
        <f t="shared" si="748"/>
        <v>0.45</v>
      </c>
      <c r="N3902" s="56">
        <f>INDEX(Rate_Chart!$A$1:$AK$127,MATCH(Data!J3902,Rate_Chart!$A$1:$A$127,0),MATCH(Data!K3902,Rate_Chart!$A$1:$AK$1,0))</f>
        <v>73.48</v>
      </c>
      <c r="O3902" s="57">
        <f t="shared" si="749"/>
        <v>367.40000000000003</v>
      </c>
      <c r="P3902" s="58">
        <f t="shared" si="750"/>
        <v>496.48648648648646</v>
      </c>
      <c r="Q3902" s="58">
        <f t="shared" si="751"/>
        <v>330.99099099099095</v>
      </c>
      <c r="R3902" s="66">
        <f t="shared" si="752"/>
        <v>6.4295000000000009</v>
      </c>
      <c r="S3902" s="64">
        <f t="shared" si="753"/>
        <v>18.75</v>
      </c>
      <c r="T3902" s="66">
        <f t="shared" si="754"/>
        <v>392.57950000000005</v>
      </c>
      <c r="U3902" s="68">
        <f t="shared" si="755"/>
        <v>78.515900000000016</v>
      </c>
      <c r="V3902" s="68">
        <f t="shared" si="756"/>
        <v>530.51283783783788</v>
      </c>
      <c r="W3902" s="68">
        <f t="shared" si="757"/>
        <v>353.67522522522523</v>
      </c>
    </row>
    <row r="3903" spans="1:23" x14ac:dyDescent="0.25">
      <c r="A3903" s="1" t="s">
        <v>887</v>
      </c>
      <c r="B3903" s="1" t="s">
        <v>395</v>
      </c>
      <c r="C3903" s="1" t="s">
        <v>589</v>
      </c>
      <c r="D3903" s="1" t="s">
        <v>590</v>
      </c>
      <c r="E3903" s="1" t="s">
        <v>873</v>
      </c>
      <c r="F3903" s="62" t="str">
        <f t="shared" si="746"/>
        <v>64542</v>
      </c>
      <c r="G3903" s="255">
        <v>10620075</v>
      </c>
      <c r="H3903" s="1" t="s">
        <v>386</v>
      </c>
      <c r="I3903" s="61">
        <v>18</v>
      </c>
      <c r="J3903" s="61">
        <v>3.9</v>
      </c>
      <c r="K3903" s="61">
        <v>8</v>
      </c>
      <c r="L3903" s="69">
        <f t="shared" si="747"/>
        <v>0.70200000000000007</v>
      </c>
      <c r="M3903" s="69">
        <f t="shared" si="748"/>
        <v>1.44</v>
      </c>
      <c r="N3903" s="56">
        <f>INDEX(Rate_Chart!$A$1:$AK$127,MATCH(Data!J3903,Rate_Chart!$A$1:$A$127,0),MATCH(Data!K3903,Rate_Chart!$A$1:$AK$1,0))</f>
        <v>38.504112000000006</v>
      </c>
      <c r="O3903" s="57">
        <f t="shared" si="749"/>
        <v>693.07401600000014</v>
      </c>
      <c r="P3903" s="58">
        <f t="shared" si="750"/>
        <v>417.0120433212997</v>
      </c>
      <c r="Q3903" s="58">
        <f t="shared" si="751"/>
        <v>278.00802888086645</v>
      </c>
      <c r="R3903" s="66">
        <f t="shared" si="752"/>
        <v>12.128795280000004</v>
      </c>
      <c r="S3903" s="64">
        <f t="shared" si="753"/>
        <v>67.5</v>
      </c>
      <c r="T3903" s="66">
        <f t="shared" si="754"/>
        <v>772.70281128000011</v>
      </c>
      <c r="U3903" s="68">
        <f t="shared" si="755"/>
        <v>42.927933960000004</v>
      </c>
      <c r="V3903" s="68">
        <f t="shared" si="756"/>
        <v>464.92347249097475</v>
      </c>
      <c r="W3903" s="68">
        <f t="shared" si="757"/>
        <v>309.94898166064985</v>
      </c>
    </row>
    <row r="3904" spans="1:23" x14ac:dyDescent="0.25">
      <c r="A3904" s="1" t="s">
        <v>888</v>
      </c>
      <c r="B3904" s="1" t="s">
        <v>394</v>
      </c>
      <c r="C3904" s="1" t="s">
        <v>589</v>
      </c>
      <c r="D3904" s="1" t="s">
        <v>590</v>
      </c>
      <c r="E3904" s="1" t="s">
        <v>873</v>
      </c>
      <c r="F3904" s="62" t="str">
        <f t="shared" si="746"/>
        <v>64542</v>
      </c>
      <c r="G3904" s="255">
        <v>10620075</v>
      </c>
      <c r="H3904" s="1" t="s">
        <v>385</v>
      </c>
      <c r="I3904" s="61">
        <v>22</v>
      </c>
      <c r="J3904" s="61">
        <v>8.3000000000000007</v>
      </c>
      <c r="K3904" s="61">
        <v>9</v>
      </c>
      <c r="L3904" s="69">
        <f t="shared" si="747"/>
        <v>1.8260000000000003</v>
      </c>
      <c r="M3904" s="69">
        <f t="shared" si="748"/>
        <v>1.98</v>
      </c>
      <c r="N3904" s="56">
        <f>INDEX(Rate_Chart!$A$1:$AK$127,MATCH(Data!J3904,Rate_Chart!$A$1:$A$127,0),MATCH(Data!K3904,Rate_Chart!$A$1:$AK$1,0))</f>
        <v>69.305000000000007</v>
      </c>
      <c r="O3904" s="57">
        <f t="shared" si="749"/>
        <v>1524.71</v>
      </c>
      <c r="P3904" s="58">
        <f t="shared" si="750"/>
        <v>484.65034965034965</v>
      </c>
      <c r="Q3904" s="58">
        <f t="shared" si="751"/>
        <v>323.10023310023308</v>
      </c>
      <c r="R3904" s="66">
        <f t="shared" si="752"/>
        <v>26.682425000000002</v>
      </c>
      <c r="S3904" s="64">
        <f t="shared" si="753"/>
        <v>82.5</v>
      </c>
      <c r="T3904" s="66">
        <f t="shared" si="754"/>
        <v>1633.892425</v>
      </c>
      <c r="U3904" s="68">
        <f t="shared" si="755"/>
        <v>74.267837499999999</v>
      </c>
      <c r="V3904" s="68">
        <f t="shared" si="756"/>
        <v>519.35550699300688</v>
      </c>
      <c r="W3904" s="68">
        <f t="shared" si="757"/>
        <v>346.23700466200461</v>
      </c>
    </row>
    <row r="3905" spans="1:23" x14ac:dyDescent="0.25">
      <c r="A3905" s="1" t="s">
        <v>888</v>
      </c>
      <c r="B3905" s="1" t="s">
        <v>394</v>
      </c>
      <c r="C3905" s="1" t="s">
        <v>589</v>
      </c>
      <c r="D3905" s="1" t="s">
        <v>590</v>
      </c>
      <c r="E3905" s="1" t="s">
        <v>873</v>
      </c>
      <c r="F3905" s="62" t="str">
        <f t="shared" si="746"/>
        <v>64542</v>
      </c>
      <c r="G3905" s="255">
        <v>10620075</v>
      </c>
      <c r="H3905" s="1" t="s">
        <v>386</v>
      </c>
      <c r="I3905" s="61">
        <v>21</v>
      </c>
      <c r="J3905" s="61">
        <v>4.4000000000000004</v>
      </c>
      <c r="K3905" s="61">
        <v>8.1999999999999993</v>
      </c>
      <c r="L3905" s="69">
        <f t="shared" si="747"/>
        <v>0.92400000000000004</v>
      </c>
      <c r="M3905" s="69">
        <f t="shared" si="748"/>
        <v>1.722</v>
      </c>
      <c r="N3905" s="56">
        <f>INDEX(Rate_Chart!$A$1:$AK$127,MATCH(Data!J3905,Rate_Chart!$A$1:$A$127,0),MATCH(Data!K3905,Rate_Chart!$A$1:$AK$1,0))</f>
        <v>41.145139800000003</v>
      </c>
      <c r="O3905" s="57">
        <f t="shared" si="749"/>
        <v>864.0479358</v>
      </c>
      <c r="P3905" s="58">
        <f t="shared" si="750"/>
        <v>417.01155202702705</v>
      </c>
      <c r="Q3905" s="58">
        <f t="shared" si="751"/>
        <v>278.00770135135139</v>
      </c>
      <c r="R3905" s="66">
        <f t="shared" si="752"/>
        <v>15.120838876500002</v>
      </c>
      <c r="S3905" s="64">
        <f t="shared" si="753"/>
        <v>78.75</v>
      </c>
      <c r="T3905" s="66">
        <f t="shared" si="754"/>
        <v>957.91877467649999</v>
      </c>
      <c r="U3905" s="68">
        <f t="shared" si="755"/>
        <v>45.615179746499997</v>
      </c>
      <c r="V3905" s="68">
        <f t="shared" si="756"/>
        <v>462.31601094425673</v>
      </c>
      <c r="W3905" s="68">
        <f t="shared" si="757"/>
        <v>308.2106739628378</v>
      </c>
    </row>
    <row r="3906" spans="1:23" x14ac:dyDescent="0.25">
      <c r="A3906" s="1" t="s">
        <v>888</v>
      </c>
      <c r="B3906" s="1" t="s">
        <v>395</v>
      </c>
      <c r="C3906" s="1" t="s">
        <v>589</v>
      </c>
      <c r="D3906" s="1" t="s">
        <v>590</v>
      </c>
      <c r="E3906" s="1" t="s">
        <v>873</v>
      </c>
      <c r="F3906" s="62" t="str">
        <f t="shared" si="746"/>
        <v>64542</v>
      </c>
      <c r="G3906" s="255">
        <v>10620075</v>
      </c>
      <c r="H3906" s="1" t="s">
        <v>385</v>
      </c>
      <c r="I3906" s="61">
        <v>11</v>
      </c>
      <c r="J3906" s="61">
        <v>8.6</v>
      </c>
      <c r="K3906" s="61">
        <v>9</v>
      </c>
      <c r="L3906" s="69">
        <f t="shared" si="747"/>
        <v>0.94599999999999995</v>
      </c>
      <c r="M3906" s="69">
        <f t="shared" si="748"/>
        <v>0.99</v>
      </c>
      <c r="N3906" s="56">
        <f>INDEX(Rate_Chart!$A$1:$AK$127,MATCH(Data!J3906,Rate_Chart!$A$1:$A$127,0),MATCH(Data!K3906,Rate_Chart!$A$1:$AK$1,0))</f>
        <v>71.809999999999988</v>
      </c>
      <c r="O3906" s="57">
        <f t="shared" si="749"/>
        <v>789.90999999999985</v>
      </c>
      <c r="P3906" s="58">
        <f t="shared" si="750"/>
        <v>491.84931506849313</v>
      </c>
      <c r="Q3906" s="58">
        <f t="shared" si="751"/>
        <v>327.89954337899542</v>
      </c>
      <c r="R3906" s="66">
        <f t="shared" si="752"/>
        <v>13.823424999999999</v>
      </c>
      <c r="S3906" s="64">
        <f t="shared" si="753"/>
        <v>41.25</v>
      </c>
      <c r="T3906" s="66">
        <f t="shared" si="754"/>
        <v>844.9834249999999</v>
      </c>
      <c r="U3906" s="68">
        <f t="shared" si="755"/>
        <v>76.816674999999989</v>
      </c>
      <c r="V3906" s="68">
        <f t="shared" si="756"/>
        <v>526.14160958904108</v>
      </c>
      <c r="W3906" s="68">
        <f t="shared" si="757"/>
        <v>350.76107305936074</v>
      </c>
    </row>
    <row r="3907" spans="1:23" x14ac:dyDescent="0.25">
      <c r="A3907" s="1" t="s">
        <v>888</v>
      </c>
      <c r="B3907" s="1" t="s">
        <v>395</v>
      </c>
      <c r="C3907" s="1" t="s">
        <v>589</v>
      </c>
      <c r="D3907" s="1" t="s">
        <v>590</v>
      </c>
      <c r="E3907" s="1" t="s">
        <v>873</v>
      </c>
      <c r="F3907" s="62" t="str">
        <f t="shared" si="746"/>
        <v>64542</v>
      </c>
      <c r="G3907" s="255">
        <v>10620075</v>
      </c>
      <c r="H3907" s="1" t="s">
        <v>386</v>
      </c>
      <c r="I3907" s="61">
        <v>24</v>
      </c>
      <c r="J3907" s="61">
        <v>3.7</v>
      </c>
      <c r="K3907" s="61">
        <v>8.3000000000000007</v>
      </c>
      <c r="L3907" s="69">
        <f t="shared" si="747"/>
        <v>0.88800000000000012</v>
      </c>
      <c r="M3907" s="69">
        <f t="shared" si="748"/>
        <v>1.9920000000000002</v>
      </c>
      <c r="N3907" s="56">
        <f>INDEX(Rate_Chart!$A$1:$AK$127,MATCH(Data!J3907,Rate_Chart!$A$1:$A$127,0),MATCH(Data!K3907,Rate_Chart!$A$1:$AK$1,0))</f>
        <v>38.504153700000003</v>
      </c>
      <c r="O3907" s="57">
        <f t="shared" si="749"/>
        <v>924.09968880000008</v>
      </c>
      <c r="P3907" s="58">
        <f t="shared" si="750"/>
        <v>417.01249494584835</v>
      </c>
      <c r="Q3907" s="58">
        <f t="shared" si="751"/>
        <v>278.00832996389892</v>
      </c>
      <c r="R3907" s="66">
        <f t="shared" si="752"/>
        <v>16.171744554000004</v>
      </c>
      <c r="S3907" s="64">
        <f t="shared" si="753"/>
        <v>90</v>
      </c>
      <c r="T3907" s="66">
        <f t="shared" si="754"/>
        <v>1030.271433354</v>
      </c>
      <c r="U3907" s="68">
        <f t="shared" si="755"/>
        <v>42.92797638975</v>
      </c>
      <c r="V3907" s="68">
        <f t="shared" si="756"/>
        <v>464.923932018953</v>
      </c>
      <c r="W3907" s="68">
        <f t="shared" si="757"/>
        <v>309.94928801263535</v>
      </c>
    </row>
    <row r="3908" spans="1:23" x14ac:dyDescent="0.25">
      <c r="A3908" s="1" t="s">
        <v>919</v>
      </c>
      <c r="B3908" s="1" t="s">
        <v>394</v>
      </c>
      <c r="C3908" s="1" t="s">
        <v>589</v>
      </c>
      <c r="D3908" s="1" t="s">
        <v>590</v>
      </c>
      <c r="E3908" s="1" t="s">
        <v>873</v>
      </c>
      <c r="F3908" s="62" t="str">
        <f t="shared" si="746"/>
        <v>64542</v>
      </c>
      <c r="G3908" s="255">
        <v>10620075</v>
      </c>
      <c r="H3908" s="1" t="s">
        <v>385</v>
      </c>
      <c r="I3908" s="61">
        <v>24</v>
      </c>
      <c r="J3908" s="61">
        <v>8.5</v>
      </c>
      <c r="K3908" s="61">
        <v>9</v>
      </c>
      <c r="L3908" s="69">
        <f t="shared" si="747"/>
        <v>2.04</v>
      </c>
      <c r="M3908" s="69">
        <f t="shared" si="748"/>
        <v>2.16</v>
      </c>
      <c r="N3908" s="56">
        <f>INDEX(Rate_Chart!$A$1:$AK$127,MATCH(Data!J3908,Rate_Chart!$A$1:$A$127,0),MATCH(Data!K3908,Rate_Chart!$A$1:$AK$1,0))</f>
        <v>70.975000000000009</v>
      </c>
      <c r="O3908" s="57">
        <f t="shared" si="749"/>
        <v>1703.4</v>
      </c>
      <c r="P3908" s="58">
        <f t="shared" si="750"/>
        <v>489.48275862068965</v>
      </c>
      <c r="Q3908" s="58">
        <f t="shared" si="751"/>
        <v>326.32183908045977</v>
      </c>
      <c r="R3908" s="66">
        <f t="shared" si="752"/>
        <v>29.809500000000003</v>
      </c>
      <c r="S3908" s="64">
        <f t="shared" si="753"/>
        <v>90</v>
      </c>
      <c r="T3908" s="66">
        <f t="shared" si="754"/>
        <v>1823.2095000000002</v>
      </c>
      <c r="U3908" s="68">
        <f t="shared" si="755"/>
        <v>75.967062500000011</v>
      </c>
      <c r="V3908" s="68">
        <f t="shared" si="756"/>
        <v>523.91077586206893</v>
      </c>
      <c r="W3908" s="68">
        <f t="shared" si="757"/>
        <v>349.27385057471264</v>
      </c>
    </row>
    <row r="3909" spans="1:23" x14ac:dyDescent="0.25">
      <c r="A3909" s="1" t="s">
        <v>919</v>
      </c>
      <c r="B3909" s="1" t="s">
        <v>394</v>
      </c>
      <c r="C3909" s="1" t="s">
        <v>589</v>
      </c>
      <c r="D3909" s="1" t="s">
        <v>590</v>
      </c>
      <c r="E3909" s="1" t="s">
        <v>873</v>
      </c>
      <c r="F3909" s="62" t="str">
        <f t="shared" ref="F3909:F3972" si="758">MID(E3909,2,5)</f>
        <v>64542</v>
      </c>
      <c r="G3909" s="255">
        <v>10620075</v>
      </c>
      <c r="H3909" s="1" t="s">
        <v>386</v>
      </c>
      <c r="I3909" s="61">
        <v>25</v>
      </c>
      <c r="J3909" s="61">
        <v>4.8</v>
      </c>
      <c r="K3909" s="61">
        <v>8.3000000000000007</v>
      </c>
      <c r="L3909" s="69">
        <f t="shared" si="747"/>
        <v>1.2</v>
      </c>
      <c r="M3909" s="69">
        <f t="shared" si="748"/>
        <v>2.0750000000000002</v>
      </c>
      <c r="N3909" s="56">
        <f>INDEX(Rate_Chart!$A$1:$AK$127,MATCH(Data!J3909,Rate_Chart!$A$1:$A$127,0),MATCH(Data!K3909,Rate_Chart!$A$1:$AK$1,0))</f>
        <v>43.091153700000007</v>
      </c>
      <c r="O3909" s="57">
        <f t="shared" si="749"/>
        <v>1077.2788425000001</v>
      </c>
      <c r="P3909" s="58">
        <f t="shared" si="750"/>
        <v>417.01116483870976</v>
      </c>
      <c r="Q3909" s="58">
        <f t="shared" si="751"/>
        <v>278.00744322580653</v>
      </c>
      <c r="R3909" s="66">
        <f t="shared" si="752"/>
        <v>18.852379743750003</v>
      </c>
      <c r="S3909" s="64">
        <f t="shared" si="753"/>
        <v>93.75</v>
      </c>
      <c r="T3909" s="66">
        <f t="shared" si="754"/>
        <v>1189.88122224375</v>
      </c>
      <c r="U3909" s="68">
        <f t="shared" si="755"/>
        <v>47.595248889750003</v>
      </c>
      <c r="V3909" s="68">
        <f t="shared" si="756"/>
        <v>460.5991828040323</v>
      </c>
      <c r="W3909" s="68">
        <f t="shared" si="757"/>
        <v>307.06612186935484</v>
      </c>
    </row>
    <row r="3910" spans="1:23" x14ac:dyDescent="0.25">
      <c r="A3910" s="1" t="s">
        <v>919</v>
      </c>
      <c r="B3910" s="1" t="s">
        <v>395</v>
      </c>
      <c r="C3910" s="1" t="s">
        <v>589</v>
      </c>
      <c r="D3910" s="1" t="s">
        <v>590</v>
      </c>
      <c r="E3910" s="1" t="s">
        <v>873</v>
      </c>
      <c r="F3910" s="62" t="str">
        <f t="shared" si="758"/>
        <v>64542</v>
      </c>
      <c r="G3910" s="255">
        <v>10620075</v>
      </c>
      <c r="H3910" s="1" t="s">
        <v>385</v>
      </c>
      <c r="I3910" s="61">
        <v>9</v>
      </c>
      <c r="J3910" s="61">
        <v>8.8000000000000007</v>
      </c>
      <c r="K3910" s="61">
        <v>9</v>
      </c>
      <c r="L3910" s="69">
        <f t="shared" si="747"/>
        <v>0.79200000000000004</v>
      </c>
      <c r="M3910" s="69">
        <f t="shared" si="748"/>
        <v>0.81</v>
      </c>
      <c r="N3910" s="56">
        <f>INDEX(Rate_Chart!$A$1:$AK$127,MATCH(Data!J3910,Rate_Chart!$A$1:$A$127,0),MATCH(Data!K3910,Rate_Chart!$A$1:$AK$1,0))</f>
        <v>73.48</v>
      </c>
      <c r="O3910" s="57">
        <f t="shared" si="749"/>
        <v>661.32</v>
      </c>
      <c r="P3910" s="58">
        <f t="shared" si="750"/>
        <v>496.48648648648646</v>
      </c>
      <c r="Q3910" s="58">
        <f t="shared" si="751"/>
        <v>330.99099099099095</v>
      </c>
      <c r="R3910" s="66">
        <f t="shared" si="752"/>
        <v>11.573100000000002</v>
      </c>
      <c r="S3910" s="64">
        <f t="shared" si="753"/>
        <v>33.75</v>
      </c>
      <c r="T3910" s="66">
        <f t="shared" si="754"/>
        <v>706.6431</v>
      </c>
      <c r="U3910" s="68">
        <f t="shared" si="755"/>
        <v>78.515900000000002</v>
      </c>
      <c r="V3910" s="68">
        <f t="shared" si="756"/>
        <v>530.51283783783776</v>
      </c>
      <c r="W3910" s="68">
        <f t="shared" si="757"/>
        <v>353.67522522522518</v>
      </c>
    </row>
    <row r="3911" spans="1:23" x14ac:dyDescent="0.25">
      <c r="A3911" s="1" t="s">
        <v>919</v>
      </c>
      <c r="B3911" s="1" t="s">
        <v>395</v>
      </c>
      <c r="C3911" s="1" t="s">
        <v>589</v>
      </c>
      <c r="D3911" s="1" t="s">
        <v>590</v>
      </c>
      <c r="E3911" s="1" t="s">
        <v>873</v>
      </c>
      <c r="F3911" s="62" t="str">
        <f t="shared" si="758"/>
        <v>64542</v>
      </c>
      <c r="G3911" s="255">
        <v>10620075</v>
      </c>
      <c r="H3911" s="1" t="s">
        <v>386</v>
      </c>
      <c r="I3911" s="61">
        <v>19</v>
      </c>
      <c r="J3911" s="61">
        <v>4.0999999999999996</v>
      </c>
      <c r="K3911" s="61">
        <v>8.3000000000000007</v>
      </c>
      <c r="L3911" s="69">
        <f t="shared" si="747"/>
        <v>0.77899999999999991</v>
      </c>
      <c r="M3911" s="69">
        <f t="shared" si="748"/>
        <v>1.5770000000000002</v>
      </c>
      <c r="N3911" s="56">
        <f>INDEX(Rate_Chart!$A$1:$AK$127,MATCH(Data!J3911,Rate_Chart!$A$1:$A$127,0),MATCH(Data!K3911,Rate_Chart!$A$1:$AK$1,0))</f>
        <v>40.172153700000003</v>
      </c>
      <c r="O3911" s="57">
        <f t="shared" si="749"/>
        <v>763.27092030000006</v>
      </c>
      <c r="P3911" s="58">
        <f t="shared" si="750"/>
        <v>417.01197612456752</v>
      </c>
      <c r="Q3911" s="58">
        <f t="shared" si="751"/>
        <v>278.00798408304502</v>
      </c>
      <c r="R3911" s="66">
        <f t="shared" si="752"/>
        <v>13.357241105250003</v>
      </c>
      <c r="S3911" s="64">
        <f t="shared" si="753"/>
        <v>71.25</v>
      </c>
      <c r="T3911" s="66">
        <f t="shared" si="754"/>
        <v>847.87816140525001</v>
      </c>
      <c r="U3911" s="68">
        <f t="shared" si="755"/>
        <v>44.625166389749999</v>
      </c>
      <c r="V3911" s="68">
        <f t="shared" si="756"/>
        <v>463.23702134688585</v>
      </c>
      <c r="W3911" s="68">
        <f t="shared" si="757"/>
        <v>308.82468089792388</v>
      </c>
    </row>
    <row r="3912" spans="1:23" x14ac:dyDescent="0.25">
      <c r="A3912" s="1" t="s">
        <v>920</v>
      </c>
      <c r="B3912" s="1" t="s">
        <v>394</v>
      </c>
      <c r="C3912" s="1" t="s">
        <v>589</v>
      </c>
      <c r="D3912" s="1" t="s">
        <v>590</v>
      </c>
      <c r="E3912" s="1" t="s">
        <v>873</v>
      </c>
      <c r="F3912" s="62" t="str">
        <f t="shared" si="758"/>
        <v>64542</v>
      </c>
      <c r="G3912" s="255">
        <v>10620075</v>
      </c>
      <c r="H3912" s="1" t="s">
        <v>385</v>
      </c>
      <c r="I3912" s="61">
        <v>24</v>
      </c>
      <c r="J3912" s="61">
        <v>8.4</v>
      </c>
      <c r="K3912" s="61">
        <v>9</v>
      </c>
      <c r="L3912" s="69">
        <f t="shared" si="747"/>
        <v>2.016</v>
      </c>
      <c r="M3912" s="69">
        <f t="shared" si="748"/>
        <v>2.16</v>
      </c>
      <c r="N3912" s="56">
        <f>INDEX(Rate_Chart!$A$1:$AK$127,MATCH(Data!J3912,Rate_Chart!$A$1:$A$127,0),MATCH(Data!K3912,Rate_Chart!$A$1:$AK$1,0))</f>
        <v>70.14</v>
      </c>
      <c r="O3912" s="57">
        <f t="shared" si="749"/>
        <v>1683.3600000000001</v>
      </c>
      <c r="P3912" s="58">
        <f t="shared" si="750"/>
        <v>487.08333333333326</v>
      </c>
      <c r="Q3912" s="58">
        <f t="shared" si="751"/>
        <v>324.72222222222217</v>
      </c>
      <c r="R3912" s="66">
        <f t="shared" si="752"/>
        <v>29.458800000000004</v>
      </c>
      <c r="S3912" s="64">
        <f t="shared" si="753"/>
        <v>90</v>
      </c>
      <c r="T3912" s="66">
        <f t="shared" si="754"/>
        <v>1802.8188</v>
      </c>
      <c r="U3912" s="68">
        <f t="shared" si="755"/>
        <v>75.117450000000005</v>
      </c>
      <c r="V3912" s="68">
        <f t="shared" si="756"/>
        <v>521.64895833333333</v>
      </c>
      <c r="W3912" s="68">
        <f t="shared" si="757"/>
        <v>347.76597222222222</v>
      </c>
    </row>
    <row r="3913" spans="1:23" x14ac:dyDescent="0.25">
      <c r="A3913" s="1" t="s">
        <v>920</v>
      </c>
      <c r="B3913" s="1" t="s">
        <v>394</v>
      </c>
      <c r="C3913" s="1" t="s">
        <v>589</v>
      </c>
      <c r="D3913" s="1" t="s">
        <v>590</v>
      </c>
      <c r="E3913" s="1" t="s">
        <v>873</v>
      </c>
      <c r="F3913" s="62" t="str">
        <f t="shared" si="758"/>
        <v>64542</v>
      </c>
      <c r="G3913" s="255">
        <v>10620075</v>
      </c>
      <c r="H3913" s="1" t="s">
        <v>386</v>
      </c>
      <c r="I3913" s="61">
        <v>24</v>
      </c>
      <c r="J3913" s="61">
        <v>4.5</v>
      </c>
      <c r="K3913" s="61">
        <v>8.3000000000000007</v>
      </c>
      <c r="L3913" s="69">
        <f t="shared" si="747"/>
        <v>1.08</v>
      </c>
      <c r="M3913" s="69">
        <f t="shared" si="748"/>
        <v>1.9920000000000002</v>
      </c>
      <c r="N3913" s="56">
        <f>INDEX(Rate_Chart!$A$1:$AK$127,MATCH(Data!J3913,Rate_Chart!$A$1:$A$127,0),MATCH(Data!K3913,Rate_Chart!$A$1:$AK$1,0))</f>
        <v>41.840153700000002</v>
      </c>
      <c r="O3913" s="57">
        <f t="shared" si="749"/>
        <v>1004.1636888</v>
      </c>
      <c r="P3913" s="58">
        <f t="shared" si="750"/>
        <v>417.01149867109638</v>
      </c>
      <c r="Q3913" s="58">
        <f t="shared" si="751"/>
        <v>278.00766578073092</v>
      </c>
      <c r="R3913" s="66">
        <f t="shared" si="752"/>
        <v>17.572864554000002</v>
      </c>
      <c r="S3913" s="64">
        <f t="shared" si="753"/>
        <v>90</v>
      </c>
      <c r="T3913" s="66">
        <f t="shared" si="754"/>
        <v>1111.7365533540001</v>
      </c>
      <c r="U3913" s="68">
        <f t="shared" si="755"/>
        <v>46.322356389750006</v>
      </c>
      <c r="V3913" s="68">
        <f t="shared" si="756"/>
        <v>461.68461518023264</v>
      </c>
      <c r="W3913" s="68">
        <f t="shared" si="757"/>
        <v>307.78974345348843</v>
      </c>
    </row>
    <row r="3914" spans="1:23" x14ac:dyDescent="0.25">
      <c r="A3914" s="1" t="s">
        <v>920</v>
      </c>
      <c r="B3914" s="1" t="s">
        <v>395</v>
      </c>
      <c r="C3914" s="1" t="s">
        <v>589</v>
      </c>
      <c r="D3914" s="1" t="s">
        <v>590</v>
      </c>
      <c r="E3914" s="1" t="s">
        <v>873</v>
      </c>
      <c r="F3914" s="62" t="str">
        <f t="shared" si="758"/>
        <v>64542</v>
      </c>
      <c r="G3914" s="255">
        <v>10620075</v>
      </c>
      <c r="H3914" s="1" t="s">
        <v>385</v>
      </c>
      <c r="I3914" s="61">
        <v>11</v>
      </c>
      <c r="J3914" s="61">
        <v>8.6</v>
      </c>
      <c r="K3914" s="61">
        <v>9</v>
      </c>
      <c r="L3914" s="69">
        <f t="shared" si="747"/>
        <v>0.94599999999999995</v>
      </c>
      <c r="M3914" s="69">
        <f t="shared" si="748"/>
        <v>0.99</v>
      </c>
      <c r="N3914" s="56">
        <f>INDEX(Rate_Chart!$A$1:$AK$127,MATCH(Data!J3914,Rate_Chart!$A$1:$A$127,0),MATCH(Data!K3914,Rate_Chart!$A$1:$AK$1,0))</f>
        <v>71.809999999999988</v>
      </c>
      <c r="O3914" s="57">
        <f t="shared" si="749"/>
        <v>789.90999999999985</v>
      </c>
      <c r="P3914" s="58">
        <f t="shared" si="750"/>
        <v>491.84931506849313</v>
      </c>
      <c r="Q3914" s="58">
        <f t="shared" si="751"/>
        <v>327.89954337899542</v>
      </c>
      <c r="R3914" s="66">
        <f t="shared" si="752"/>
        <v>13.823424999999999</v>
      </c>
      <c r="S3914" s="64">
        <f t="shared" si="753"/>
        <v>41.25</v>
      </c>
      <c r="T3914" s="66">
        <f t="shared" si="754"/>
        <v>844.9834249999999</v>
      </c>
      <c r="U3914" s="68">
        <f t="shared" si="755"/>
        <v>76.816674999999989</v>
      </c>
      <c r="V3914" s="68">
        <f t="shared" si="756"/>
        <v>526.14160958904108</v>
      </c>
      <c r="W3914" s="68">
        <f t="shared" si="757"/>
        <v>350.76107305936074</v>
      </c>
    </row>
    <row r="3915" spans="1:23" x14ac:dyDescent="0.25">
      <c r="A3915" s="1" t="s">
        <v>920</v>
      </c>
      <c r="B3915" s="1" t="s">
        <v>395</v>
      </c>
      <c r="C3915" s="1" t="s">
        <v>589</v>
      </c>
      <c r="D3915" s="1" t="s">
        <v>590</v>
      </c>
      <c r="E3915" s="1" t="s">
        <v>873</v>
      </c>
      <c r="F3915" s="62" t="str">
        <f t="shared" si="758"/>
        <v>64542</v>
      </c>
      <c r="G3915" s="255">
        <v>10620075</v>
      </c>
      <c r="H3915" s="1" t="s">
        <v>386</v>
      </c>
      <c r="I3915" s="61">
        <v>17</v>
      </c>
      <c r="J3915" s="61">
        <v>4.5999999999999996</v>
      </c>
      <c r="K3915" s="61">
        <v>8.3000000000000007</v>
      </c>
      <c r="L3915" s="69">
        <f t="shared" si="747"/>
        <v>0.78199999999999992</v>
      </c>
      <c r="M3915" s="69">
        <f t="shared" si="748"/>
        <v>1.4110000000000003</v>
      </c>
      <c r="N3915" s="56">
        <f>INDEX(Rate_Chart!$A$1:$AK$127,MATCH(Data!J3915,Rate_Chart!$A$1:$A$127,0),MATCH(Data!K3915,Rate_Chart!$A$1:$AK$1,0))</f>
        <v>42.257153700000003</v>
      </c>
      <c r="O3915" s="57">
        <f t="shared" si="749"/>
        <v>718.37161290000006</v>
      </c>
      <c r="P3915" s="58">
        <f t="shared" si="750"/>
        <v>417.01138519736844</v>
      </c>
      <c r="Q3915" s="58">
        <f t="shared" si="751"/>
        <v>278.00759013157898</v>
      </c>
      <c r="R3915" s="66">
        <f t="shared" si="752"/>
        <v>12.571503225750002</v>
      </c>
      <c r="S3915" s="64">
        <f t="shared" si="753"/>
        <v>63.75</v>
      </c>
      <c r="T3915" s="66">
        <f t="shared" si="754"/>
        <v>794.69311612575007</v>
      </c>
      <c r="U3915" s="68">
        <f t="shared" si="755"/>
        <v>46.746653889750007</v>
      </c>
      <c r="V3915" s="68">
        <f t="shared" si="756"/>
        <v>461.31566338569087</v>
      </c>
      <c r="W3915" s="68">
        <f t="shared" si="757"/>
        <v>307.5437755904606</v>
      </c>
    </row>
    <row r="3916" spans="1:23" x14ac:dyDescent="0.25">
      <c r="A3916" s="1" t="s">
        <v>922</v>
      </c>
      <c r="B3916" s="1" t="s">
        <v>394</v>
      </c>
      <c r="C3916" s="1" t="s">
        <v>589</v>
      </c>
      <c r="D3916" s="1" t="s">
        <v>590</v>
      </c>
      <c r="E3916" s="1" t="s">
        <v>873</v>
      </c>
      <c r="F3916" s="62" t="str">
        <f t="shared" si="758"/>
        <v>64542</v>
      </c>
      <c r="G3916" s="255">
        <v>10620075</v>
      </c>
      <c r="H3916" s="1" t="s">
        <v>385</v>
      </c>
      <c r="I3916" s="61">
        <v>22</v>
      </c>
      <c r="J3916" s="61">
        <v>8.6</v>
      </c>
      <c r="K3916" s="61">
        <v>8.9</v>
      </c>
      <c r="L3916" s="69">
        <f t="shared" si="747"/>
        <v>1.8919999999999999</v>
      </c>
      <c r="M3916" s="69">
        <f t="shared" si="748"/>
        <v>1.9580000000000002</v>
      </c>
      <c r="N3916" s="56">
        <f>INDEX(Rate_Chart!$A$1:$AK$127,MATCH(Data!J3916,Rate_Chart!$A$1:$A$127,0),MATCH(Data!K3916,Rate_Chart!$A$1:$AK$1,0))</f>
        <v>71.091899999999981</v>
      </c>
      <c r="O3916" s="57">
        <f t="shared" si="749"/>
        <v>1564.0217999999995</v>
      </c>
      <c r="P3916" s="58">
        <f t="shared" si="750"/>
        <v>489.16444954128423</v>
      </c>
      <c r="Q3916" s="58">
        <f t="shared" si="751"/>
        <v>326.10963302752282</v>
      </c>
      <c r="R3916" s="66">
        <f t="shared" si="752"/>
        <v>27.370381499999993</v>
      </c>
      <c r="S3916" s="64">
        <f t="shared" si="753"/>
        <v>82.5</v>
      </c>
      <c r="T3916" s="66">
        <f t="shared" si="754"/>
        <v>1673.8921814999994</v>
      </c>
      <c r="U3916" s="68">
        <f t="shared" si="755"/>
        <v>76.086008249999978</v>
      </c>
      <c r="V3916" s="68">
        <f t="shared" si="756"/>
        <v>523.52757970183472</v>
      </c>
      <c r="W3916" s="68">
        <f t="shared" si="757"/>
        <v>349.0183864678898</v>
      </c>
    </row>
    <row r="3917" spans="1:23" x14ac:dyDescent="0.25">
      <c r="A3917" s="1" t="s">
        <v>922</v>
      </c>
      <c r="B3917" s="1" t="s">
        <v>395</v>
      </c>
      <c r="C3917" s="1" t="s">
        <v>589</v>
      </c>
      <c r="D3917" s="1" t="s">
        <v>590</v>
      </c>
      <c r="E3917" s="1" t="s">
        <v>873</v>
      </c>
      <c r="F3917" s="62" t="str">
        <f t="shared" si="758"/>
        <v>64542</v>
      </c>
      <c r="G3917" s="255">
        <v>10620075</v>
      </c>
      <c r="H3917" s="1" t="s">
        <v>385</v>
      </c>
      <c r="I3917" s="61">
        <v>11</v>
      </c>
      <c r="J3917" s="61">
        <v>8.6</v>
      </c>
      <c r="K3917" s="61">
        <v>9</v>
      </c>
      <c r="L3917" s="69">
        <f t="shared" si="747"/>
        <v>0.94599999999999995</v>
      </c>
      <c r="M3917" s="69">
        <f t="shared" si="748"/>
        <v>0.99</v>
      </c>
      <c r="N3917" s="56">
        <f>INDEX(Rate_Chart!$A$1:$AK$127,MATCH(Data!J3917,Rate_Chart!$A$1:$A$127,0),MATCH(Data!K3917,Rate_Chart!$A$1:$AK$1,0))</f>
        <v>71.809999999999988</v>
      </c>
      <c r="O3917" s="57">
        <f t="shared" si="749"/>
        <v>789.90999999999985</v>
      </c>
      <c r="P3917" s="58">
        <f t="shared" si="750"/>
        <v>491.84931506849313</v>
      </c>
      <c r="Q3917" s="58">
        <f t="shared" si="751"/>
        <v>327.89954337899542</v>
      </c>
      <c r="R3917" s="66">
        <f t="shared" si="752"/>
        <v>13.823424999999999</v>
      </c>
      <c r="S3917" s="64">
        <f t="shared" si="753"/>
        <v>41.25</v>
      </c>
      <c r="T3917" s="66">
        <f t="shared" si="754"/>
        <v>844.9834249999999</v>
      </c>
      <c r="U3917" s="68">
        <f t="shared" si="755"/>
        <v>76.816674999999989</v>
      </c>
      <c r="V3917" s="68">
        <f t="shared" si="756"/>
        <v>526.14160958904108</v>
      </c>
      <c r="W3917" s="68">
        <f t="shared" si="757"/>
        <v>350.76107305936074</v>
      </c>
    </row>
    <row r="3918" spans="1:23" x14ac:dyDescent="0.25">
      <c r="A3918" s="1" t="s">
        <v>922</v>
      </c>
      <c r="B3918" s="1" t="s">
        <v>395</v>
      </c>
      <c r="C3918" s="1" t="s">
        <v>589</v>
      </c>
      <c r="D3918" s="1" t="s">
        <v>590</v>
      </c>
      <c r="E3918" s="1" t="s">
        <v>873</v>
      </c>
      <c r="F3918" s="62" t="str">
        <f t="shared" si="758"/>
        <v>64542</v>
      </c>
      <c r="G3918" s="255">
        <v>10620075</v>
      </c>
      <c r="H3918" s="1" t="s">
        <v>386</v>
      </c>
      <c r="I3918" s="61">
        <v>21</v>
      </c>
      <c r="J3918" s="61">
        <v>4.2</v>
      </c>
      <c r="K3918" s="61">
        <v>8.1999999999999993</v>
      </c>
      <c r="L3918" s="69">
        <f t="shared" si="747"/>
        <v>0.88200000000000001</v>
      </c>
      <c r="M3918" s="69">
        <f t="shared" si="748"/>
        <v>1.722</v>
      </c>
      <c r="N3918" s="56">
        <f>INDEX(Rate_Chart!$A$1:$AK$127,MATCH(Data!J3918,Rate_Chart!$A$1:$A$127,0),MATCH(Data!K3918,Rate_Chart!$A$1:$AK$1,0))</f>
        <v>40.311139799999999</v>
      </c>
      <c r="O3918" s="57">
        <f t="shared" si="749"/>
        <v>846.53393579999999</v>
      </c>
      <c r="P3918" s="58">
        <f t="shared" si="750"/>
        <v>417.01179103448277</v>
      </c>
      <c r="Q3918" s="58">
        <f t="shared" si="751"/>
        <v>278.00786068965516</v>
      </c>
      <c r="R3918" s="66">
        <f t="shared" si="752"/>
        <v>14.814343876500001</v>
      </c>
      <c r="S3918" s="64">
        <f t="shared" si="753"/>
        <v>78.75</v>
      </c>
      <c r="T3918" s="66">
        <f t="shared" si="754"/>
        <v>940.09827967649994</v>
      </c>
      <c r="U3918" s="68">
        <f t="shared" si="755"/>
        <v>44.766584746499994</v>
      </c>
      <c r="V3918" s="68">
        <f t="shared" si="756"/>
        <v>463.102600825862</v>
      </c>
      <c r="W3918" s="68">
        <f t="shared" si="757"/>
        <v>308.73506721724135</v>
      </c>
    </row>
    <row r="3919" spans="1:23" x14ac:dyDescent="0.25">
      <c r="A3919" s="1" t="s">
        <v>923</v>
      </c>
      <c r="B3919" s="1" t="s">
        <v>394</v>
      </c>
      <c r="C3919" s="1" t="s">
        <v>589</v>
      </c>
      <c r="D3919" s="1" t="s">
        <v>590</v>
      </c>
      <c r="E3919" s="1" t="s">
        <v>873</v>
      </c>
      <c r="F3919" s="62" t="str">
        <f t="shared" si="758"/>
        <v>64542</v>
      </c>
      <c r="G3919" s="255">
        <v>10620075</v>
      </c>
      <c r="H3919" s="1" t="s">
        <v>385</v>
      </c>
      <c r="I3919" s="61">
        <v>23</v>
      </c>
      <c r="J3919" s="61">
        <v>8.5</v>
      </c>
      <c r="K3919" s="61">
        <v>9</v>
      </c>
      <c r="L3919" s="69">
        <f t="shared" ref="L3919:L3982" si="759">J3919*I3919/100</f>
        <v>1.9550000000000001</v>
      </c>
      <c r="M3919" s="69">
        <f t="shared" ref="M3919:M3982" si="760">K3919*I3919/100</f>
        <v>2.0699999999999998</v>
      </c>
      <c r="N3919" s="56">
        <f>INDEX(Rate_Chart!$A$1:$AK$127,MATCH(Data!J3919,Rate_Chart!$A$1:$A$127,0),MATCH(Data!K3919,Rate_Chart!$A$1:$AK$1,0))</f>
        <v>70.975000000000009</v>
      </c>
      <c r="O3919" s="57">
        <f t="shared" ref="O3919:O3982" si="761">N3919*I3919</f>
        <v>1632.4250000000002</v>
      </c>
      <c r="P3919" s="58">
        <f t="shared" ref="P3919:P3982" si="762">N3919/(J3919%+K3919%*2/3)</f>
        <v>489.48275862068965</v>
      </c>
      <c r="Q3919" s="58">
        <f t="shared" ref="Q3919:Q3982" si="763">P3919*2/3</f>
        <v>326.32183908045977</v>
      </c>
      <c r="R3919" s="66">
        <f t="shared" ref="R3919:R3982" si="764">O3919*1.75%</f>
        <v>28.567437500000008</v>
      </c>
      <c r="S3919" s="64">
        <f t="shared" ref="S3919:S3982" si="765">I3919*3.75</f>
        <v>86.25</v>
      </c>
      <c r="T3919" s="66">
        <f t="shared" ref="T3919:T3982" si="766">R3919+S3919+O3919</f>
        <v>1747.2424375000003</v>
      </c>
      <c r="U3919" s="68">
        <f t="shared" ref="U3919:U3982" si="767">T3919/I3919</f>
        <v>75.967062500000011</v>
      </c>
      <c r="V3919" s="68">
        <f t="shared" ref="V3919:V3982" si="768">U3919/(J3919%+K3919%*2/3)</f>
        <v>523.91077586206893</v>
      </c>
      <c r="W3919" s="68">
        <f t="shared" ref="W3919:W3982" si="769">V3919*2/3</f>
        <v>349.27385057471264</v>
      </c>
    </row>
    <row r="3920" spans="1:23" x14ac:dyDescent="0.25">
      <c r="A3920" s="1" t="s">
        <v>923</v>
      </c>
      <c r="B3920" s="1" t="s">
        <v>394</v>
      </c>
      <c r="C3920" s="1" t="s">
        <v>589</v>
      </c>
      <c r="D3920" s="1" t="s">
        <v>590</v>
      </c>
      <c r="E3920" s="1" t="s">
        <v>873</v>
      </c>
      <c r="F3920" s="62" t="str">
        <f t="shared" si="758"/>
        <v>64542</v>
      </c>
      <c r="G3920" s="255">
        <v>10620075</v>
      </c>
      <c r="H3920" s="1" t="s">
        <v>386</v>
      </c>
      <c r="I3920" s="61">
        <v>11</v>
      </c>
      <c r="J3920" s="61">
        <v>3.7</v>
      </c>
      <c r="K3920" s="61">
        <v>8.1999999999999993</v>
      </c>
      <c r="L3920" s="69">
        <f t="shared" si="759"/>
        <v>0.40700000000000003</v>
      </c>
      <c r="M3920" s="69">
        <f t="shared" si="760"/>
        <v>0.90199999999999991</v>
      </c>
      <c r="N3920" s="56">
        <f>INDEX(Rate_Chart!$A$1:$AK$127,MATCH(Data!J3920,Rate_Chart!$A$1:$A$127,0),MATCH(Data!K3920,Rate_Chart!$A$1:$AK$1,0))</f>
        <v>38.226139799999999</v>
      </c>
      <c r="O3920" s="57">
        <f t="shared" si="761"/>
        <v>420.48753779999998</v>
      </c>
      <c r="P3920" s="58">
        <f t="shared" si="762"/>
        <v>417.01243418181815</v>
      </c>
      <c r="Q3920" s="58">
        <f t="shared" si="763"/>
        <v>278.00828945454543</v>
      </c>
      <c r="R3920" s="66">
        <f t="shared" si="764"/>
        <v>7.3585319115000001</v>
      </c>
      <c r="S3920" s="64">
        <f t="shared" si="765"/>
        <v>41.25</v>
      </c>
      <c r="T3920" s="66">
        <f t="shared" si="766"/>
        <v>469.09606971149998</v>
      </c>
      <c r="U3920" s="68">
        <f t="shared" si="767"/>
        <v>42.645097246500001</v>
      </c>
      <c r="V3920" s="68">
        <f t="shared" si="768"/>
        <v>465.21924268909089</v>
      </c>
      <c r="W3920" s="68">
        <f t="shared" si="769"/>
        <v>310.14616179272724</v>
      </c>
    </row>
    <row r="3921" spans="1:23" x14ac:dyDescent="0.25">
      <c r="A3921" s="1" t="s">
        <v>923</v>
      </c>
      <c r="B3921" s="1" t="s">
        <v>395</v>
      </c>
      <c r="C3921" s="1" t="s">
        <v>589</v>
      </c>
      <c r="D3921" s="1" t="s">
        <v>590</v>
      </c>
      <c r="E3921" s="1" t="s">
        <v>873</v>
      </c>
      <c r="F3921" s="62" t="str">
        <f t="shared" si="758"/>
        <v>64542</v>
      </c>
      <c r="G3921" s="255">
        <v>10620075</v>
      </c>
      <c r="H3921" s="1" t="s">
        <v>385</v>
      </c>
      <c r="I3921" s="61">
        <v>12</v>
      </c>
      <c r="J3921" s="61">
        <v>8.5</v>
      </c>
      <c r="K3921" s="61">
        <v>9</v>
      </c>
      <c r="L3921" s="69">
        <f t="shared" si="759"/>
        <v>1.02</v>
      </c>
      <c r="M3921" s="69">
        <f t="shared" si="760"/>
        <v>1.08</v>
      </c>
      <c r="N3921" s="56">
        <f>INDEX(Rate_Chart!$A$1:$AK$127,MATCH(Data!J3921,Rate_Chart!$A$1:$A$127,0),MATCH(Data!K3921,Rate_Chart!$A$1:$AK$1,0))</f>
        <v>70.975000000000009</v>
      </c>
      <c r="O3921" s="57">
        <f t="shared" si="761"/>
        <v>851.7</v>
      </c>
      <c r="P3921" s="58">
        <f t="shared" si="762"/>
        <v>489.48275862068965</v>
      </c>
      <c r="Q3921" s="58">
        <f t="shared" si="763"/>
        <v>326.32183908045977</v>
      </c>
      <c r="R3921" s="66">
        <f t="shared" si="764"/>
        <v>14.904750000000002</v>
      </c>
      <c r="S3921" s="64">
        <f t="shared" si="765"/>
        <v>45</v>
      </c>
      <c r="T3921" s="66">
        <f t="shared" si="766"/>
        <v>911.60475000000008</v>
      </c>
      <c r="U3921" s="68">
        <f t="shared" si="767"/>
        <v>75.967062500000011</v>
      </c>
      <c r="V3921" s="68">
        <f t="shared" si="768"/>
        <v>523.91077586206893</v>
      </c>
      <c r="W3921" s="68">
        <f t="shared" si="769"/>
        <v>349.27385057471264</v>
      </c>
    </row>
    <row r="3922" spans="1:23" x14ac:dyDescent="0.25">
      <c r="A3922" s="1" t="s">
        <v>923</v>
      </c>
      <c r="B3922" s="1" t="s">
        <v>395</v>
      </c>
      <c r="C3922" s="1" t="s">
        <v>589</v>
      </c>
      <c r="D3922" s="1" t="s">
        <v>590</v>
      </c>
      <c r="E3922" s="1" t="s">
        <v>873</v>
      </c>
      <c r="F3922" s="62" t="str">
        <f t="shared" si="758"/>
        <v>64542</v>
      </c>
      <c r="G3922" s="255">
        <v>10620075</v>
      </c>
      <c r="H3922" s="1" t="s">
        <v>386</v>
      </c>
      <c r="I3922" s="61">
        <v>27</v>
      </c>
      <c r="J3922" s="61">
        <v>3.8</v>
      </c>
      <c r="K3922" s="61">
        <v>8.1999999999999993</v>
      </c>
      <c r="L3922" s="69">
        <f t="shared" si="759"/>
        <v>1.026</v>
      </c>
      <c r="M3922" s="69">
        <f t="shared" si="760"/>
        <v>2.214</v>
      </c>
      <c r="N3922" s="56">
        <f>INDEX(Rate_Chart!$A$1:$AK$127,MATCH(Data!J3922,Rate_Chart!$A$1:$A$127,0),MATCH(Data!K3922,Rate_Chart!$A$1:$AK$1,0))</f>
        <v>38.6431398</v>
      </c>
      <c r="O3922" s="57">
        <f t="shared" si="761"/>
        <v>1043.3647745999999</v>
      </c>
      <c r="P3922" s="58">
        <f t="shared" si="762"/>
        <v>417.01230000000004</v>
      </c>
      <c r="Q3922" s="58">
        <f t="shared" si="763"/>
        <v>278.00820000000004</v>
      </c>
      <c r="R3922" s="66">
        <f t="shared" si="764"/>
        <v>18.258883555499999</v>
      </c>
      <c r="S3922" s="64">
        <f t="shared" si="765"/>
        <v>101.25</v>
      </c>
      <c r="T3922" s="66">
        <f t="shared" si="766"/>
        <v>1162.8736581554999</v>
      </c>
      <c r="U3922" s="68">
        <f t="shared" si="767"/>
        <v>43.069394746499995</v>
      </c>
      <c r="V3922" s="68">
        <f t="shared" si="768"/>
        <v>464.77764114928056</v>
      </c>
      <c r="W3922" s="68">
        <f t="shared" si="769"/>
        <v>309.85176076618706</v>
      </c>
    </row>
    <row r="3923" spans="1:23" x14ac:dyDescent="0.25">
      <c r="A3923" s="1" t="s">
        <v>924</v>
      </c>
      <c r="B3923" s="1" t="s">
        <v>394</v>
      </c>
      <c r="C3923" s="1" t="s">
        <v>589</v>
      </c>
      <c r="D3923" s="1" t="s">
        <v>590</v>
      </c>
      <c r="E3923" s="1" t="s">
        <v>873</v>
      </c>
      <c r="F3923" s="62" t="str">
        <f t="shared" si="758"/>
        <v>64542</v>
      </c>
      <c r="G3923" s="255">
        <v>10620075</v>
      </c>
      <c r="H3923" s="1" t="s">
        <v>385</v>
      </c>
      <c r="I3923" s="61">
        <v>24</v>
      </c>
      <c r="J3923" s="61">
        <v>8.1999999999999993</v>
      </c>
      <c r="K3923" s="61">
        <v>9</v>
      </c>
      <c r="L3923" s="69">
        <f t="shared" si="759"/>
        <v>1.9679999999999997</v>
      </c>
      <c r="M3923" s="69">
        <f t="shared" si="760"/>
        <v>2.16</v>
      </c>
      <c r="N3923" s="56">
        <f>INDEX(Rate_Chart!$A$1:$AK$127,MATCH(Data!J3923,Rate_Chart!$A$1:$A$127,0),MATCH(Data!K3923,Rate_Chart!$A$1:$AK$1,0))</f>
        <v>68.469999999999985</v>
      </c>
      <c r="O3923" s="57">
        <f t="shared" si="761"/>
        <v>1643.2799999999997</v>
      </c>
      <c r="P3923" s="58">
        <f t="shared" si="762"/>
        <v>482.18309859154925</v>
      </c>
      <c r="Q3923" s="58">
        <f t="shared" si="763"/>
        <v>321.45539906103284</v>
      </c>
      <c r="R3923" s="66">
        <f t="shared" si="764"/>
        <v>28.757399999999997</v>
      </c>
      <c r="S3923" s="64">
        <f t="shared" si="765"/>
        <v>90</v>
      </c>
      <c r="T3923" s="66">
        <f t="shared" si="766"/>
        <v>1762.0373999999997</v>
      </c>
      <c r="U3923" s="68">
        <f t="shared" si="767"/>
        <v>73.418224999999993</v>
      </c>
      <c r="V3923" s="68">
        <f t="shared" si="768"/>
        <v>517.02975352112674</v>
      </c>
      <c r="W3923" s="68">
        <f t="shared" si="769"/>
        <v>344.68650234741784</v>
      </c>
    </row>
    <row r="3924" spans="1:23" x14ac:dyDescent="0.25">
      <c r="A3924" s="1" t="s">
        <v>924</v>
      </c>
      <c r="B3924" s="1" t="s">
        <v>394</v>
      </c>
      <c r="C3924" s="1" t="s">
        <v>589</v>
      </c>
      <c r="D3924" s="1" t="s">
        <v>590</v>
      </c>
      <c r="E3924" s="1" t="s">
        <v>873</v>
      </c>
      <c r="F3924" s="62" t="str">
        <f t="shared" si="758"/>
        <v>64542</v>
      </c>
      <c r="G3924" s="255">
        <v>10620075</v>
      </c>
      <c r="H3924" s="1" t="s">
        <v>386</v>
      </c>
      <c r="I3924" s="61">
        <v>24</v>
      </c>
      <c r="J3924" s="61">
        <v>4.3</v>
      </c>
      <c r="K3924" s="61">
        <v>8.3000000000000007</v>
      </c>
      <c r="L3924" s="69">
        <f t="shared" si="759"/>
        <v>1.0319999999999998</v>
      </c>
      <c r="M3924" s="69">
        <f t="shared" si="760"/>
        <v>1.9920000000000002</v>
      </c>
      <c r="N3924" s="56">
        <f>INDEX(Rate_Chart!$A$1:$AK$127,MATCH(Data!J3924,Rate_Chart!$A$1:$A$127,0),MATCH(Data!K3924,Rate_Chart!$A$1:$AK$1,0))</f>
        <v>41.006153699999999</v>
      </c>
      <c r="O3924" s="57">
        <f t="shared" si="761"/>
        <v>984.14768879999997</v>
      </c>
      <c r="P3924" s="58">
        <f t="shared" si="762"/>
        <v>417.0117325423729</v>
      </c>
      <c r="Q3924" s="58">
        <f t="shared" si="763"/>
        <v>278.00782169491526</v>
      </c>
      <c r="R3924" s="66">
        <f t="shared" si="764"/>
        <v>17.222584554000001</v>
      </c>
      <c r="S3924" s="64">
        <f t="shared" si="765"/>
        <v>90</v>
      </c>
      <c r="T3924" s="66">
        <f t="shared" si="766"/>
        <v>1091.3702733539999</v>
      </c>
      <c r="U3924" s="68">
        <f t="shared" si="767"/>
        <v>45.473761389749995</v>
      </c>
      <c r="V3924" s="68">
        <f t="shared" si="768"/>
        <v>462.44503108220334</v>
      </c>
      <c r="W3924" s="68">
        <f t="shared" si="769"/>
        <v>308.29668738813558</v>
      </c>
    </row>
    <row r="3925" spans="1:23" x14ac:dyDescent="0.25">
      <c r="A3925" s="1" t="s">
        <v>924</v>
      </c>
      <c r="B3925" s="1" t="s">
        <v>395</v>
      </c>
      <c r="C3925" s="1" t="s">
        <v>589</v>
      </c>
      <c r="D3925" s="1" t="s">
        <v>590</v>
      </c>
      <c r="E3925" s="1" t="s">
        <v>873</v>
      </c>
      <c r="F3925" s="62" t="str">
        <f t="shared" si="758"/>
        <v>64542</v>
      </c>
      <c r="G3925" s="255">
        <v>10620075</v>
      </c>
      <c r="H3925" s="1" t="s">
        <v>385</v>
      </c>
      <c r="I3925" s="61">
        <v>12</v>
      </c>
      <c r="J3925" s="61">
        <v>8.6999999999999993</v>
      </c>
      <c r="K3925" s="61">
        <v>9</v>
      </c>
      <c r="L3925" s="69">
        <f t="shared" si="759"/>
        <v>1.0439999999999998</v>
      </c>
      <c r="M3925" s="69">
        <f t="shared" si="760"/>
        <v>1.08</v>
      </c>
      <c r="N3925" s="56">
        <f>INDEX(Rate_Chart!$A$1:$AK$127,MATCH(Data!J3925,Rate_Chart!$A$1:$A$127,0),MATCH(Data!K3925,Rate_Chart!$A$1:$AK$1,0))</f>
        <v>72.644999999999996</v>
      </c>
      <c r="O3925" s="57">
        <f t="shared" si="761"/>
        <v>871.74</v>
      </c>
      <c r="P3925" s="58">
        <f t="shared" si="762"/>
        <v>494.18367346938777</v>
      </c>
      <c r="Q3925" s="58">
        <f t="shared" si="763"/>
        <v>329.45578231292518</v>
      </c>
      <c r="R3925" s="66">
        <f t="shared" si="764"/>
        <v>15.255450000000002</v>
      </c>
      <c r="S3925" s="64">
        <f t="shared" si="765"/>
        <v>45</v>
      </c>
      <c r="T3925" s="66">
        <f t="shared" si="766"/>
        <v>931.99545000000001</v>
      </c>
      <c r="U3925" s="68">
        <f t="shared" si="767"/>
        <v>77.666287499999996</v>
      </c>
      <c r="V3925" s="68">
        <f t="shared" si="768"/>
        <v>528.34209183673465</v>
      </c>
      <c r="W3925" s="68">
        <f t="shared" si="769"/>
        <v>352.22806122448975</v>
      </c>
    </row>
    <row r="3926" spans="1:23" x14ac:dyDescent="0.25">
      <c r="A3926" s="1" t="s">
        <v>924</v>
      </c>
      <c r="B3926" s="1" t="s">
        <v>395</v>
      </c>
      <c r="C3926" s="1" t="s">
        <v>589</v>
      </c>
      <c r="D3926" s="1" t="s">
        <v>590</v>
      </c>
      <c r="E3926" s="1" t="s">
        <v>873</v>
      </c>
      <c r="F3926" s="62" t="str">
        <f t="shared" si="758"/>
        <v>64542</v>
      </c>
      <c r="G3926" s="255">
        <v>10620075</v>
      </c>
      <c r="H3926" s="1" t="s">
        <v>386</v>
      </c>
      <c r="I3926" s="61">
        <v>23</v>
      </c>
      <c r="J3926" s="61">
        <v>3.9</v>
      </c>
      <c r="K3926" s="61">
        <v>8.3000000000000007</v>
      </c>
      <c r="L3926" s="69">
        <f t="shared" si="759"/>
        <v>0.89700000000000002</v>
      </c>
      <c r="M3926" s="69">
        <f t="shared" si="760"/>
        <v>1.909</v>
      </c>
      <c r="N3926" s="56">
        <f>INDEX(Rate_Chart!$A$1:$AK$127,MATCH(Data!J3926,Rate_Chart!$A$1:$A$127,0),MATCH(Data!K3926,Rate_Chart!$A$1:$AK$1,0))</f>
        <v>39.338153700000007</v>
      </c>
      <c r="O3926" s="57">
        <f t="shared" si="761"/>
        <v>904.77753510000014</v>
      </c>
      <c r="P3926" s="58">
        <f t="shared" si="762"/>
        <v>417.01223003533573</v>
      </c>
      <c r="Q3926" s="58">
        <f t="shared" si="763"/>
        <v>278.00815335689049</v>
      </c>
      <c r="R3926" s="66">
        <f t="shared" si="764"/>
        <v>15.833606864250005</v>
      </c>
      <c r="S3926" s="64">
        <f t="shared" si="765"/>
        <v>86.25</v>
      </c>
      <c r="T3926" s="66">
        <f t="shared" si="766"/>
        <v>1006.8611419642501</v>
      </c>
      <c r="U3926" s="68">
        <f t="shared" si="767"/>
        <v>43.776571389750004</v>
      </c>
      <c r="V3926" s="68">
        <f t="shared" si="768"/>
        <v>464.06259423763254</v>
      </c>
      <c r="W3926" s="68">
        <f t="shared" si="769"/>
        <v>309.37506282508838</v>
      </c>
    </row>
    <row r="3927" spans="1:23" x14ac:dyDescent="0.25">
      <c r="A3927" s="1" t="s">
        <v>921</v>
      </c>
      <c r="B3927" s="1" t="s">
        <v>394</v>
      </c>
      <c r="C3927" s="1" t="s">
        <v>589</v>
      </c>
      <c r="D3927" s="1" t="s">
        <v>590</v>
      </c>
      <c r="E3927" s="1" t="s">
        <v>373</v>
      </c>
      <c r="F3927" s="62" t="str">
        <f t="shared" si="758"/>
        <v>64543</v>
      </c>
      <c r="G3927" s="255">
        <v>10620051</v>
      </c>
      <c r="H3927" s="1" t="s">
        <v>385</v>
      </c>
      <c r="I3927" s="61">
        <v>67</v>
      </c>
      <c r="J3927" s="61">
        <v>7</v>
      </c>
      <c r="K3927" s="61">
        <v>9</v>
      </c>
      <c r="L3927" s="69">
        <f t="shared" si="759"/>
        <v>4.6900000000000004</v>
      </c>
      <c r="M3927" s="69">
        <f t="shared" si="760"/>
        <v>6.03</v>
      </c>
      <c r="N3927" s="56">
        <f>INDEX(Rate_Chart!$A$1:$AK$127,MATCH(Data!J3927,Rate_Chart!$A$1:$A$127,0),MATCH(Data!K3927,Rate_Chart!$A$1:$AK$1,0))</f>
        <v>58.45</v>
      </c>
      <c r="O3927" s="57">
        <f t="shared" si="761"/>
        <v>3916.15</v>
      </c>
      <c r="P3927" s="58">
        <f t="shared" si="762"/>
        <v>449.61538461538464</v>
      </c>
      <c r="Q3927" s="58">
        <f t="shared" si="763"/>
        <v>299.74358974358978</v>
      </c>
      <c r="R3927" s="66">
        <f t="shared" si="764"/>
        <v>68.53262500000001</v>
      </c>
      <c r="S3927" s="64">
        <f t="shared" si="765"/>
        <v>251.25</v>
      </c>
      <c r="T3927" s="66">
        <f t="shared" si="766"/>
        <v>4235.9326250000004</v>
      </c>
      <c r="U3927" s="68">
        <f t="shared" si="767"/>
        <v>63.222875000000009</v>
      </c>
      <c r="V3927" s="68">
        <f t="shared" si="768"/>
        <v>486.32980769230772</v>
      </c>
      <c r="W3927" s="68">
        <f t="shared" si="769"/>
        <v>324.21987179487184</v>
      </c>
    </row>
    <row r="3928" spans="1:23" x14ac:dyDescent="0.25">
      <c r="A3928" s="1" t="s">
        <v>921</v>
      </c>
      <c r="B3928" s="1" t="s">
        <v>395</v>
      </c>
      <c r="C3928" s="1" t="s">
        <v>589</v>
      </c>
      <c r="D3928" s="1" t="s">
        <v>590</v>
      </c>
      <c r="E3928" s="1" t="s">
        <v>373</v>
      </c>
      <c r="F3928" s="62" t="str">
        <f t="shared" si="758"/>
        <v>64543</v>
      </c>
      <c r="G3928" s="255">
        <v>10620051</v>
      </c>
      <c r="H3928" s="1" t="s">
        <v>385</v>
      </c>
      <c r="I3928" s="61">
        <v>65</v>
      </c>
      <c r="J3928" s="61">
        <v>6.9</v>
      </c>
      <c r="K3928" s="61">
        <v>9</v>
      </c>
      <c r="L3928" s="69">
        <f t="shared" si="759"/>
        <v>4.4850000000000003</v>
      </c>
      <c r="M3928" s="69">
        <f t="shared" si="760"/>
        <v>5.85</v>
      </c>
      <c r="N3928" s="56">
        <f>INDEX(Rate_Chart!$A$1:$AK$127,MATCH(Data!J3928,Rate_Chart!$A$1:$A$127,0),MATCH(Data!K3928,Rate_Chart!$A$1:$AK$1,0))</f>
        <v>57.615000000000002</v>
      </c>
      <c r="O3928" s="57">
        <f t="shared" si="761"/>
        <v>3744.9749999999999</v>
      </c>
      <c r="P3928" s="58">
        <f t="shared" si="762"/>
        <v>446.62790697674421</v>
      </c>
      <c r="Q3928" s="58">
        <f t="shared" si="763"/>
        <v>297.75193798449612</v>
      </c>
      <c r="R3928" s="66">
        <f t="shared" si="764"/>
        <v>65.537062500000005</v>
      </c>
      <c r="S3928" s="64">
        <f t="shared" si="765"/>
        <v>243.75</v>
      </c>
      <c r="T3928" s="66">
        <f t="shared" si="766"/>
        <v>4054.2620625</v>
      </c>
      <c r="U3928" s="68">
        <f t="shared" si="767"/>
        <v>62.373262500000003</v>
      </c>
      <c r="V3928" s="68">
        <f t="shared" si="768"/>
        <v>483.51366279069771</v>
      </c>
      <c r="W3928" s="68">
        <f t="shared" si="769"/>
        <v>322.34244186046516</v>
      </c>
    </row>
    <row r="3929" spans="1:23" x14ac:dyDescent="0.25">
      <c r="A3929" s="1" t="s">
        <v>902</v>
      </c>
      <c r="B3929" s="1" t="s">
        <v>394</v>
      </c>
      <c r="C3929" s="1" t="s">
        <v>589</v>
      </c>
      <c r="D3929" s="1" t="s">
        <v>590</v>
      </c>
      <c r="E3929" s="1" t="s">
        <v>373</v>
      </c>
      <c r="F3929" s="62" t="str">
        <f t="shared" si="758"/>
        <v>64543</v>
      </c>
      <c r="G3929" s="255">
        <v>10620051</v>
      </c>
      <c r="H3929" s="1" t="s">
        <v>385</v>
      </c>
      <c r="I3929" s="61">
        <v>67</v>
      </c>
      <c r="J3929" s="61">
        <v>7</v>
      </c>
      <c r="K3929" s="61">
        <v>9</v>
      </c>
      <c r="L3929" s="69">
        <f t="shared" si="759"/>
        <v>4.6900000000000004</v>
      </c>
      <c r="M3929" s="69">
        <f t="shared" si="760"/>
        <v>6.03</v>
      </c>
      <c r="N3929" s="56">
        <f>INDEX(Rate_Chart!$A$1:$AK$127,MATCH(Data!J3929,Rate_Chart!$A$1:$A$127,0),MATCH(Data!K3929,Rate_Chart!$A$1:$AK$1,0))</f>
        <v>58.45</v>
      </c>
      <c r="O3929" s="57">
        <f t="shared" si="761"/>
        <v>3916.15</v>
      </c>
      <c r="P3929" s="58">
        <f t="shared" si="762"/>
        <v>449.61538461538464</v>
      </c>
      <c r="Q3929" s="58">
        <f t="shared" si="763"/>
        <v>299.74358974358978</v>
      </c>
      <c r="R3929" s="66">
        <f t="shared" si="764"/>
        <v>68.53262500000001</v>
      </c>
      <c r="S3929" s="64">
        <f t="shared" si="765"/>
        <v>251.25</v>
      </c>
      <c r="T3929" s="66">
        <f t="shared" si="766"/>
        <v>4235.9326250000004</v>
      </c>
      <c r="U3929" s="68">
        <f t="shared" si="767"/>
        <v>63.222875000000009</v>
      </c>
      <c r="V3929" s="68">
        <f t="shared" si="768"/>
        <v>486.32980769230772</v>
      </c>
      <c r="W3929" s="68">
        <f t="shared" si="769"/>
        <v>324.21987179487184</v>
      </c>
    </row>
    <row r="3930" spans="1:23" x14ac:dyDescent="0.25">
      <c r="A3930" s="1" t="s">
        <v>902</v>
      </c>
      <c r="B3930" s="1" t="s">
        <v>395</v>
      </c>
      <c r="C3930" s="1" t="s">
        <v>589</v>
      </c>
      <c r="D3930" s="1" t="s">
        <v>590</v>
      </c>
      <c r="E3930" s="1" t="s">
        <v>373</v>
      </c>
      <c r="F3930" s="62" t="str">
        <f t="shared" si="758"/>
        <v>64543</v>
      </c>
      <c r="G3930" s="255">
        <v>10620051</v>
      </c>
      <c r="H3930" s="1" t="s">
        <v>385</v>
      </c>
      <c r="I3930" s="61">
        <v>65</v>
      </c>
      <c r="J3930" s="61">
        <v>7</v>
      </c>
      <c r="K3930" s="61">
        <v>9</v>
      </c>
      <c r="L3930" s="69">
        <f t="shared" si="759"/>
        <v>4.55</v>
      </c>
      <c r="M3930" s="69">
        <f t="shared" si="760"/>
        <v>5.85</v>
      </c>
      <c r="N3930" s="56">
        <f>INDEX(Rate_Chart!$A$1:$AK$127,MATCH(Data!J3930,Rate_Chart!$A$1:$A$127,0),MATCH(Data!K3930,Rate_Chart!$A$1:$AK$1,0))</f>
        <v>58.45</v>
      </c>
      <c r="O3930" s="57">
        <f t="shared" si="761"/>
        <v>3799.25</v>
      </c>
      <c r="P3930" s="58">
        <f t="shared" si="762"/>
        <v>449.61538461538464</v>
      </c>
      <c r="Q3930" s="58">
        <f t="shared" si="763"/>
        <v>299.74358974358978</v>
      </c>
      <c r="R3930" s="66">
        <f t="shared" si="764"/>
        <v>66.486875000000012</v>
      </c>
      <c r="S3930" s="64">
        <f t="shared" si="765"/>
        <v>243.75</v>
      </c>
      <c r="T3930" s="66">
        <f t="shared" si="766"/>
        <v>4109.4868749999996</v>
      </c>
      <c r="U3930" s="68">
        <f t="shared" si="767"/>
        <v>63.222874999999995</v>
      </c>
      <c r="V3930" s="68">
        <f t="shared" si="768"/>
        <v>486.32980769230761</v>
      </c>
      <c r="W3930" s="68">
        <f t="shared" si="769"/>
        <v>324.21987179487172</v>
      </c>
    </row>
    <row r="3931" spans="1:23" x14ac:dyDescent="0.25">
      <c r="A3931" s="1" t="s">
        <v>903</v>
      </c>
      <c r="B3931" s="1" t="s">
        <v>394</v>
      </c>
      <c r="C3931" s="1" t="s">
        <v>589</v>
      </c>
      <c r="D3931" s="1" t="s">
        <v>590</v>
      </c>
      <c r="E3931" s="1" t="s">
        <v>373</v>
      </c>
      <c r="F3931" s="62" t="str">
        <f t="shared" si="758"/>
        <v>64543</v>
      </c>
      <c r="G3931" s="255">
        <v>10620051</v>
      </c>
      <c r="H3931" s="1" t="s">
        <v>385</v>
      </c>
      <c r="I3931" s="61">
        <v>69</v>
      </c>
      <c r="J3931" s="61">
        <v>7</v>
      </c>
      <c r="K3931" s="61">
        <v>9</v>
      </c>
      <c r="L3931" s="69">
        <f t="shared" si="759"/>
        <v>4.83</v>
      </c>
      <c r="M3931" s="69">
        <f t="shared" si="760"/>
        <v>6.21</v>
      </c>
      <c r="N3931" s="56">
        <f>INDEX(Rate_Chart!$A$1:$AK$127,MATCH(Data!J3931,Rate_Chart!$A$1:$A$127,0),MATCH(Data!K3931,Rate_Chart!$A$1:$AK$1,0))</f>
        <v>58.45</v>
      </c>
      <c r="O3931" s="57">
        <f t="shared" si="761"/>
        <v>4033.05</v>
      </c>
      <c r="P3931" s="58">
        <f t="shared" si="762"/>
        <v>449.61538461538464</v>
      </c>
      <c r="Q3931" s="58">
        <f t="shared" si="763"/>
        <v>299.74358974358978</v>
      </c>
      <c r="R3931" s="66">
        <f t="shared" si="764"/>
        <v>70.578375000000008</v>
      </c>
      <c r="S3931" s="64">
        <f t="shared" si="765"/>
        <v>258.75</v>
      </c>
      <c r="T3931" s="66">
        <f t="shared" si="766"/>
        <v>4362.3783750000002</v>
      </c>
      <c r="U3931" s="68">
        <f t="shared" si="767"/>
        <v>63.222875000000002</v>
      </c>
      <c r="V3931" s="68">
        <f t="shared" si="768"/>
        <v>486.32980769230767</v>
      </c>
      <c r="W3931" s="68">
        <f t="shared" si="769"/>
        <v>324.21987179487178</v>
      </c>
    </row>
    <row r="3932" spans="1:23" x14ac:dyDescent="0.25">
      <c r="A3932" s="1" t="s">
        <v>903</v>
      </c>
      <c r="B3932" s="1" t="s">
        <v>395</v>
      </c>
      <c r="C3932" s="1" t="s">
        <v>589</v>
      </c>
      <c r="D3932" s="1" t="s">
        <v>590</v>
      </c>
      <c r="E3932" s="1" t="s">
        <v>373</v>
      </c>
      <c r="F3932" s="62" t="str">
        <f t="shared" si="758"/>
        <v>64543</v>
      </c>
      <c r="G3932" s="255">
        <v>10620051</v>
      </c>
      <c r="H3932" s="1" t="s">
        <v>385</v>
      </c>
      <c r="I3932" s="61">
        <v>65</v>
      </c>
      <c r="J3932" s="61">
        <v>7</v>
      </c>
      <c r="K3932" s="61">
        <v>9</v>
      </c>
      <c r="L3932" s="69">
        <f t="shared" si="759"/>
        <v>4.55</v>
      </c>
      <c r="M3932" s="69">
        <f t="shared" si="760"/>
        <v>5.85</v>
      </c>
      <c r="N3932" s="56">
        <f>INDEX(Rate_Chart!$A$1:$AK$127,MATCH(Data!J3932,Rate_Chart!$A$1:$A$127,0),MATCH(Data!K3932,Rate_Chart!$A$1:$AK$1,0))</f>
        <v>58.45</v>
      </c>
      <c r="O3932" s="57">
        <f t="shared" si="761"/>
        <v>3799.25</v>
      </c>
      <c r="P3932" s="58">
        <f t="shared" si="762"/>
        <v>449.61538461538464</v>
      </c>
      <c r="Q3932" s="58">
        <f t="shared" si="763"/>
        <v>299.74358974358978</v>
      </c>
      <c r="R3932" s="66">
        <f t="shared" si="764"/>
        <v>66.486875000000012</v>
      </c>
      <c r="S3932" s="64">
        <f t="shared" si="765"/>
        <v>243.75</v>
      </c>
      <c r="T3932" s="66">
        <f t="shared" si="766"/>
        <v>4109.4868749999996</v>
      </c>
      <c r="U3932" s="68">
        <f t="shared" si="767"/>
        <v>63.222874999999995</v>
      </c>
      <c r="V3932" s="68">
        <f t="shared" si="768"/>
        <v>486.32980769230761</v>
      </c>
      <c r="W3932" s="68">
        <f t="shared" si="769"/>
        <v>324.21987179487172</v>
      </c>
    </row>
    <row r="3933" spans="1:23" x14ac:dyDescent="0.25">
      <c r="A3933" s="1" t="s">
        <v>904</v>
      </c>
      <c r="B3933" s="1" t="s">
        <v>394</v>
      </c>
      <c r="C3933" s="1" t="s">
        <v>589</v>
      </c>
      <c r="D3933" s="1" t="s">
        <v>590</v>
      </c>
      <c r="E3933" s="1" t="s">
        <v>373</v>
      </c>
      <c r="F3933" s="62" t="str">
        <f t="shared" si="758"/>
        <v>64543</v>
      </c>
      <c r="G3933" s="255">
        <v>10620051</v>
      </c>
      <c r="H3933" s="1" t="s">
        <v>385</v>
      </c>
      <c r="I3933" s="61">
        <v>71</v>
      </c>
      <c r="J3933" s="61">
        <v>7</v>
      </c>
      <c r="K3933" s="61">
        <v>9</v>
      </c>
      <c r="L3933" s="69">
        <f t="shared" si="759"/>
        <v>4.97</v>
      </c>
      <c r="M3933" s="69">
        <f t="shared" si="760"/>
        <v>6.39</v>
      </c>
      <c r="N3933" s="56">
        <f>INDEX(Rate_Chart!$A$1:$AK$127,MATCH(Data!J3933,Rate_Chart!$A$1:$A$127,0),MATCH(Data!K3933,Rate_Chart!$A$1:$AK$1,0))</f>
        <v>58.45</v>
      </c>
      <c r="O3933" s="57">
        <f t="shared" si="761"/>
        <v>4149.95</v>
      </c>
      <c r="P3933" s="58">
        <f t="shared" si="762"/>
        <v>449.61538461538464</v>
      </c>
      <c r="Q3933" s="58">
        <f t="shared" si="763"/>
        <v>299.74358974358978</v>
      </c>
      <c r="R3933" s="66">
        <f t="shared" si="764"/>
        <v>72.624125000000006</v>
      </c>
      <c r="S3933" s="64">
        <f t="shared" si="765"/>
        <v>266.25</v>
      </c>
      <c r="T3933" s="66">
        <f t="shared" si="766"/>
        <v>4488.8241250000001</v>
      </c>
      <c r="U3933" s="68">
        <f t="shared" si="767"/>
        <v>63.222875000000002</v>
      </c>
      <c r="V3933" s="68">
        <f t="shared" si="768"/>
        <v>486.32980769230767</v>
      </c>
      <c r="W3933" s="68">
        <f t="shared" si="769"/>
        <v>324.21987179487178</v>
      </c>
    </row>
    <row r="3934" spans="1:23" x14ac:dyDescent="0.25">
      <c r="A3934" s="1" t="s">
        <v>904</v>
      </c>
      <c r="B3934" s="1" t="s">
        <v>395</v>
      </c>
      <c r="C3934" s="1" t="s">
        <v>589</v>
      </c>
      <c r="D3934" s="1" t="s">
        <v>590</v>
      </c>
      <c r="E3934" s="1" t="s">
        <v>373</v>
      </c>
      <c r="F3934" s="62" t="str">
        <f t="shared" si="758"/>
        <v>64543</v>
      </c>
      <c r="G3934" s="255">
        <v>10620051</v>
      </c>
      <c r="H3934" s="1" t="s">
        <v>385</v>
      </c>
      <c r="I3934" s="61">
        <v>80</v>
      </c>
      <c r="J3934" s="61">
        <v>6.5</v>
      </c>
      <c r="K3934" s="61">
        <v>9</v>
      </c>
      <c r="L3934" s="69">
        <f t="shared" si="759"/>
        <v>5.2</v>
      </c>
      <c r="M3934" s="69">
        <f t="shared" si="760"/>
        <v>7.2</v>
      </c>
      <c r="N3934" s="56">
        <f>INDEX(Rate_Chart!$A$1:$AK$127,MATCH(Data!J3934,Rate_Chart!$A$1:$A$127,0),MATCH(Data!K3934,Rate_Chart!$A$1:$AK$1,0))</f>
        <v>54.274999999999999</v>
      </c>
      <c r="O3934" s="57">
        <f t="shared" si="761"/>
        <v>4342</v>
      </c>
      <c r="P3934" s="58">
        <f t="shared" si="762"/>
        <v>434.2</v>
      </c>
      <c r="Q3934" s="58">
        <f t="shared" si="763"/>
        <v>289.46666666666664</v>
      </c>
      <c r="R3934" s="66">
        <f t="shared" si="764"/>
        <v>75.985000000000014</v>
      </c>
      <c r="S3934" s="64">
        <f t="shared" si="765"/>
        <v>300</v>
      </c>
      <c r="T3934" s="66">
        <f t="shared" si="766"/>
        <v>4717.9849999999997</v>
      </c>
      <c r="U3934" s="68">
        <f t="shared" si="767"/>
        <v>58.974812499999999</v>
      </c>
      <c r="V3934" s="68">
        <f t="shared" si="768"/>
        <v>471.79849999999999</v>
      </c>
      <c r="W3934" s="68">
        <f t="shared" si="769"/>
        <v>314.53233333333333</v>
      </c>
    </row>
    <row r="3935" spans="1:23" x14ac:dyDescent="0.25">
      <c r="A3935" s="1" t="s">
        <v>905</v>
      </c>
      <c r="B3935" s="1" t="s">
        <v>394</v>
      </c>
      <c r="C3935" s="1" t="s">
        <v>589</v>
      </c>
      <c r="D3935" s="1" t="s">
        <v>590</v>
      </c>
      <c r="E3935" s="1" t="s">
        <v>373</v>
      </c>
      <c r="F3935" s="62" t="str">
        <f t="shared" si="758"/>
        <v>64543</v>
      </c>
      <c r="G3935" s="255">
        <v>10620051</v>
      </c>
      <c r="H3935" s="1" t="s">
        <v>385</v>
      </c>
      <c r="I3935" s="61">
        <v>69</v>
      </c>
      <c r="J3935" s="61">
        <v>6.8</v>
      </c>
      <c r="K3935" s="61">
        <v>9</v>
      </c>
      <c r="L3935" s="69">
        <f t="shared" si="759"/>
        <v>4.6920000000000002</v>
      </c>
      <c r="M3935" s="69">
        <f t="shared" si="760"/>
        <v>6.21</v>
      </c>
      <c r="N3935" s="56">
        <f>INDEX(Rate_Chart!$A$1:$AK$127,MATCH(Data!J3935,Rate_Chart!$A$1:$A$127,0),MATCH(Data!K3935,Rate_Chart!$A$1:$AK$1,0))</f>
        <v>56.78</v>
      </c>
      <c r="O3935" s="57">
        <f t="shared" si="761"/>
        <v>3917.82</v>
      </c>
      <c r="P3935" s="58">
        <f t="shared" si="762"/>
        <v>443.59375</v>
      </c>
      <c r="Q3935" s="58">
        <f t="shared" si="763"/>
        <v>295.72916666666669</v>
      </c>
      <c r="R3935" s="66">
        <f t="shared" si="764"/>
        <v>68.561850000000007</v>
      </c>
      <c r="S3935" s="64">
        <f t="shared" si="765"/>
        <v>258.75</v>
      </c>
      <c r="T3935" s="66">
        <f t="shared" si="766"/>
        <v>4245.1318499999998</v>
      </c>
      <c r="U3935" s="68">
        <f t="shared" si="767"/>
        <v>61.523649999999996</v>
      </c>
      <c r="V3935" s="68">
        <f t="shared" si="768"/>
        <v>480.65351562499995</v>
      </c>
      <c r="W3935" s="68">
        <f t="shared" si="769"/>
        <v>320.4356770833333</v>
      </c>
    </row>
    <row r="3936" spans="1:23" x14ac:dyDescent="0.25">
      <c r="A3936" s="1" t="s">
        <v>905</v>
      </c>
      <c r="B3936" s="1" t="s">
        <v>395</v>
      </c>
      <c r="C3936" s="1" t="s">
        <v>589</v>
      </c>
      <c r="D3936" s="1" t="s">
        <v>590</v>
      </c>
      <c r="E3936" s="1" t="s">
        <v>373</v>
      </c>
      <c r="F3936" s="62" t="str">
        <f t="shared" si="758"/>
        <v>64543</v>
      </c>
      <c r="G3936" s="255">
        <v>10620051</v>
      </c>
      <c r="H3936" s="1" t="s">
        <v>385</v>
      </c>
      <c r="I3936" s="61">
        <v>71</v>
      </c>
      <c r="J3936" s="61">
        <v>6.8</v>
      </c>
      <c r="K3936" s="61">
        <v>9</v>
      </c>
      <c r="L3936" s="69">
        <f t="shared" si="759"/>
        <v>4.8280000000000003</v>
      </c>
      <c r="M3936" s="69">
        <f t="shared" si="760"/>
        <v>6.39</v>
      </c>
      <c r="N3936" s="56">
        <f>INDEX(Rate_Chart!$A$1:$AK$127,MATCH(Data!J3936,Rate_Chart!$A$1:$A$127,0),MATCH(Data!K3936,Rate_Chart!$A$1:$AK$1,0))</f>
        <v>56.78</v>
      </c>
      <c r="O3936" s="57">
        <f t="shared" si="761"/>
        <v>4031.38</v>
      </c>
      <c r="P3936" s="58">
        <f t="shared" si="762"/>
        <v>443.59375</v>
      </c>
      <c r="Q3936" s="58">
        <f t="shared" si="763"/>
        <v>295.72916666666669</v>
      </c>
      <c r="R3936" s="66">
        <f t="shared" si="764"/>
        <v>70.549150000000012</v>
      </c>
      <c r="S3936" s="64">
        <f t="shared" si="765"/>
        <v>266.25</v>
      </c>
      <c r="T3936" s="66">
        <f t="shared" si="766"/>
        <v>4368.1791499999999</v>
      </c>
      <c r="U3936" s="68">
        <f t="shared" si="767"/>
        <v>61.523649999999996</v>
      </c>
      <c r="V3936" s="68">
        <f t="shared" si="768"/>
        <v>480.65351562499995</v>
      </c>
      <c r="W3936" s="68">
        <f t="shared" si="769"/>
        <v>320.4356770833333</v>
      </c>
    </row>
    <row r="3937" spans="1:23" x14ac:dyDescent="0.25">
      <c r="A3937" s="1" t="s">
        <v>906</v>
      </c>
      <c r="B3937" s="1" t="s">
        <v>394</v>
      </c>
      <c r="C3937" s="1" t="s">
        <v>589</v>
      </c>
      <c r="D3937" s="1" t="s">
        <v>590</v>
      </c>
      <c r="E3937" s="1" t="s">
        <v>373</v>
      </c>
      <c r="F3937" s="62" t="str">
        <f t="shared" si="758"/>
        <v>64543</v>
      </c>
      <c r="G3937" s="255">
        <v>10620051</v>
      </c>
      <c r="H3937" s="1" t="s">
        <v>385</v>
      </c>
      <c r="I3937" s="61">
        <v>68</v>
      </c>
      <c r="J3937" s="61">
        <v>6.8</v>
      </c>
      <c r="K3937" s="61">
        <v>9</v>
      </c>
      <c r="L3937" s="69">
        <f t="shared" si="759"/>
        <v>4.6239999999999997</v>
      </c>
      <c r="M3937" s="69">
        <f t="shared" si="760"/>
        <v>6.12</v>
      </c>
      <c r="N3937" s="56">
        <f>INDEX(Rate_Chart!$A$1:$AK$127,MATCH(Data!J3937,Rate_Chart!$A$1:$A$127,0),MATCH(Data!K3937,Rate_Chart!$A$1:$AK$1,0))</f>
        <v>56.78</v>
      </c>
      <c r="O3937" s="57">
        <f t="shared" si="761"/>
        <v>3861.04</v>
      </c>
      <c r="P3937" s="58">
        <f t="shared" si="762"/>
        <v>443.59375</v>
      </c>
      <c r="Q3937" s="58">
        <f t="shared" si="763"/>
        <v>295.72916666666669</v>
      </c>
      <c r="R3937" s="66">
        <f t="shared" si="764"/>
        <v>67.568200000000004</v>
      </c>
      <c r="S3937" s="64">
        <f t="shared" si="765"/>
        <v>255</v>
      </c>
      <c r="T3937" s="66">
        <f t="shared" si="766"/>
        <v>4183.6081999999997</v>
      </c>
      <c r="U3937" s="68">
        <f t="shared" si="767"/>
        <v>61.523649999999996</v>
      </c>
      <c r="V3937" s="68">
        <f t="shared" si="768"/>
        <v>480.65351562499995</v>
      </c>
      <c r="W3937" s="68">
        <f t="shared" si="769"/>
        <v>320.4356770833333</v>
      </c>
    </row>
    <row r="3938" spans="1:23" x14ac:dyDescent="0.25">
      <c r="A3938" s="1" t="s">
        <v>906</v>
      </c>
      <c r="B3938" s="1" t="s">
        <v>395</v>
      </c>
      <c r="C3938" s="1" t="s">
        <v>589</v>
      </c>
      <c r="D3938" s="1" t="s">
        <v>590</v>
      </c>
      <c r="E3938" s="1" t="s">
        <v>373</v>
      </c>
      <c r="F3938" s="62" t="str">
        <f t="shared" si="758"/>
        <v>64543</v>
      </c>
      <c r="G3938" s="255">
        <v>10620051</v>
      </c>
      <c r="H3938" s="1" t="s">
        <v>385</v>
      </c>
      <c r="I3938" s="61">
        <v>69</v>
      </c>
      <c r="J3938" s="61">
        <v>6.9</v>
      </c>
      <c r="K3938" s="61">
        <v>9</v>
      </c>
      <c r="L3938" s="69">
        <f t="shared" si="759"/>
        <v>4.7610000000000001</v>
      </c>
      <c r="M3938" s="69">
        <f t="shared" si="760"/>
        <v>6.21</v>
      </c>
      <c r="N3938" s="56">
        <f>INDEX(Rate_Chart!$A$1:$AK$127,MATCH(Data!J3938,Rate_Chart!$A$1:$A$127,0),MATCH(Data!K3938,Rate_Chart!$A$1:$AK$1,0))</f>
        <v>57.615000000000002</v>
      </c>
      <c r="O3938" s="57">
        <f t="shared" si="761"/>
        <v>3975.4349999999999</v>
      </c>
      <c r="P3938" s="58">
        <f t="shared" si="762"/>
        <v>446.62790697674421</v>
      </c>
      <c r="Q3938" s="58">
        <f t="shared" si="763"/>
        <v>297.75193798449612</v>
      </c>
      <c r="R3938" s="66">
        <f t="shared" si="764"/>
        <v>69.570112500000008</v>
      </c>
      <c r="S3938" s="64">
        <f t="shared" si="765"/>
        <v>258.75</v>
      </c>
      <c r="T3938" s="66">
        <f t="shared" si="766"/>
        <v>4303.7551125</v>
      </c>
      <c r="U3938" s="68">
        <f t="shared" si="767"/>
        <v>62.373262500000003</v>
      </c>
      <c r="V3938" s="68">
        <f t="shared" si="768"/>
        <v>483.51366279069771</v>
      </c>
      <c r="W3938" s="68">
        <f t="shared" si="769"/>
        <v>322.34244186046516</v>
      </c>
    </row>
    <row r="3939" spans="1:23" x14ac:dyDescent="0.25">
      <c r="A3939" s="1" t="s">
        <v>907</v>
      </c>
      <c r="B3939" s="1" t="s">
        <v>394</v>
      </c>
      <c r="C3939" s="1" t="s">
        <v>589</v>
      </c>
      <c r="D3939" s="1" t="s">
        <v>590</v>
      </c>
      <c r="E3939" s="1" t="s">
        <v>373</v>
      </c>
      <c r="F3939" s="62" t="str">
        <f t="shared" si="758"/>
        <v>64543</v>
      </c>
      <c r="G3939" s="255">
        <v>10620051</v>
      </c>
      <c r="H3939" s="1" t="s">
        <v>385</v>
      </c>
      <c r="I3939" s="61">
        <v>71</v>
      </c>
      <c r="J3939" s="61">
        <v>7</v>
      </c>
      <c r="K3939" s="61">
        <v>9</v>
      </c>
      <c r="L3939" s="69">
        <f t="shared" si="759"/>
        <v>4.97</v>
      </c>
      <c r="M3939" s="69">
        <f t="shared" si="760"/>
        <v>6.39</v>
      </c>
      <c r="N3939" s="56">
        <f>INDEX(Rate_Chart!$A$1:$AK$127,MATCH(Data!J3939,Rate_Chart!$A$1:$A$127,0),MATCH(Data!K3939,Rate_Chart!$A$1:$AK$1,0))</f>
        <v>58.45</v>
      </c>
      <c r="O3939" s="57">
        <f t="shared" si="761"/>
        <v>4149.95</v>
      </c>
      <c r="P3939" s="58">
        <f t="shared" si="762"/>
        <v>449.61538461538464</v>
      </c>
      <c r="Q3939" s="58">
        <f t="shared" si="763"/>
        <v>299.74358974358978</v>
      </c>
      <c r="R3939" s="66">
        <f t="shared" si="764"/>
        <v>72.624125000000006</v>
      </c>
      <c r="S3939" s="64">
        <f t="shared" si="765"/>
        <v>266.25</v>
      </c>
      <c r="T3939" s="66">
        <f t="shared" si="766"/>
        <v>4488.8241250000001</v>
      </c>
      <c r="U3939" s="68">
        <f t="shared" si="767"/>
        <v>63.222875000000002</v>
      </c>
      <c r="V3939" s="68">
        <f t="shared" si="768"/>
        <v>486.32980769230767</v>
      </c>
      <c r="W3939" s="68">
        <f t="shared" si="769"/>
        <v>324.21987179487178</v>
      </c>
    </row>
    <row r="3940" spans="1:23" x14ac:dyDescent="0.25">
      <c r="A3940" s="1" t="s">
        <v>907</v>
      </c>
      <c r="B3940" s="1" t="s">
        <v>395</v>
      </c>
      <c r="C3940" s="1" t="s">
        <v>589</v>
      </c>
      <c r="D3940" s="1" t="s">
        <v>590</v>
      </c>
      <c r="E3940" s="1" t="s">
        <v>373</v>
      </c>
      <c r="F3940" s="62" t="str">
        <f t="shared" si="758"/>
        <v>64543</v>
      </c>
      <c r="G3940" s="255">
        <v>10620051</v>
      </c>
      <c r="H3940" s="1" t="s">
        <v>385</v>
      </c>
      <c r="I3940" s="61">
        <v>69</v>
      </c>
      <c r="J3940" s="61">
        <v>6.8</v>
      </c>
      <c r="K3940" s="61">
        <v>9</v>
      </c>
      <c r="L3940" s="69">
        <f t="shared" si="759"/>
        <v>4.6920000000000002</v>
      </c>
      <c r="M3940" s="69">
        <f t="shared" si="760"/>
        <v>6.21</v>
      </c>
      <c r="N3940" s="56">
        <f>INDEX(Rate_Chart!$A$1:$AK$127,MATCH(Data!J3940,Rate_Chart!$A$1:$A$127,0),MATCH(Data!K3940,Rate_Chart!$A$1:$AK$1,0))</f>
        <v>56.78</v>
      </c>
      <c r="O3940" s="57">
        <f t="shared" si="761"/>
        <v>3917.82</v>
      </c>
      <c r="P3940" s="58">
        <f t="shared" si="762"/>
        <v>443.59375</v>
      </c>
      <c r="Q3940" s="58">
        <f t="shared" si="763"/>
        <v>295.72916666666669</v>
      </c>
      <c r="R3940" s="66">
        <f t="shared" si="764"/>
        <v>68.561850000000007</v>
      </c>
      <c r="S3940" s="64">
        <f t="shared" si="765"/>
        <v>258.75</v>
      </c>
      <c r="T3940" s="66">
        <f t="shared" si="766"/>
        <v>4245.1318499999998</v>
      </c>
      <c r="U3940" s="68">
        <f t="shared" si="767"/>
        <v>61.523649999999996</v>
      </c>
      <c r="V3940" s="68">
        <f t="shared" si="768"/>
        <v>480.65351562499995</v>
      </c>
      <c r="W3940" s="68">
        <f t="shared" si="769"/>
        <v>320.4356770833333</v>
      </c>
    </row>
    <row r="3941" spans="1:23" x14ac:dyDescent="0.25">
      <c r="A3941" s="1" t="s">
        <v>908</v>
      </c>
      <c r="B3941" s="1" t="s">
        <v>394</v>
      </c>
      <c r="C3941" s="1" t="s">
        <v>589</v>
      </c>
      <c r="D3941" s="1" t="s">
        <v>590</v>
      </c>
      <c r="E3941" s="1" t="s">
        <v>373</v>
      </c>
      <c r="F3941" s="62" t="str">
        <f t="shared" si="758"/>
        <v>64543</v>
      </c>
      <c r="G3941" s="255">
        <v>10620051</v>
      </c>
      <c r="H3941" s="1" t="s">
        <v>385</v>
      </c>
      <c r="I3941" s="61">
        <v>73</v>
      </c>
      <c r="J3941" s="61">
        <v>6.8</v>
      </c>
      <c r="K3941" s="61">
        <v>9</v>
      </c>
      <c r="L3941" s="69">
        <f t="shared" si="759"/>
        <v>4.9639999999999995</v>
      </c>
      <c r="M3941" s="69">
        <f t="shared" si="760"/>
        <v>6.57</v>
      </c>
      <c r="N3941" s="56">
        <f>INDEX(Rate_Chart!$A$1:$AK$127,MATCH(Data!J3941,Rate_Chart!$A$1:$A$127,0),MATCH(Data!K3941,Rate_Chart!$A$1:$AK$1,0))</f>
        <v>56.78</v>
      </c>
      <c r="O3941" s="57">
        <f t="shared" si="761"/>
        <v>4144.9400000000005</v>
      </c>
      <c r="P3941" s="58">
        <f t="shared" si="762"/>
        <v>443.59375</v>
      </c>
      <c r="Q3941" s="58">
        <f t="shared" si="763"/>
        <v>295.72916666666669</v>
      </c>
      <c r="R3941" s="66">
        <f t="shared" si="764"/>
        <v>72.536450000000016</v>
      </c>
      <c r="S3941" s="64">
        <f t="shared" si="765"/>
        <v>273.75</v>
      </c>
      <c r="T3941" s="66">
        <f t="shared" si="766"/>
        <v>4491.2264500000001</v>
      </c>
      <c r="U3941" s="68">
        <f t="shared" si="767"/>
        <v>61.523650000000004</v>
      </c>
      <c r="V3941" s="68">
        <f t="shared" si="768"/>
        <v>480.65351562500001</v>
      </c>
      <c r="W3941" s="68">
        <f t="shared" si="769"/>
        <v>320.43567708333336</v>
      </c>
    </row>
    <row r="3942" spans="1:23" x14ac:dyDescent="0.25">
      <c r="A3942" s="1" t="s">
        <v>908</v>
      </c>
      <c r="B3942" s="1" t="s">
        <v>395</v>
      </c>
      <c r="C3942" s="1" t="s">
        <v>589</v>
      </c>
      <c r="D3942" s="1" t="s">
        <v>590</v>
      </c>
      <c r="E3942" s="1" t="s">
        <v>373</v>
      </c>
      <c r="F3942" s="62" t="str">
        <f t="shared" si="758"/>
        <v>64543</v>
      </c>
      <c r="G3942" s="255">
        <v>10620051</v>
      </c>
      <c r="H3942" s="1" t="s">
        <v>385</v>
      </c>
      <c r="I3942" s="61">
        <v>69</v>
      </c>
      <c r="J3942" s="61">
        <v>6.9</v>
      </c>
      <c r="K3942" s="61">
        <v>9</v>
      </c>
      <c r="L3942" s="69">
        <f t="shared" si="759"/>
        <v>4.7610000000000001</v>
      </c>
      <c r="M3942" s="69">
        <f t="shared" si="760"/>
        <v>6.21</v>
      </c>
      <c r="N3942" s="56">
        <f>INDEX(Rate_Chart!$A$1:$AK$127,MATCH(Data!J3942,Rate_Chart!$A$1:$A$127,0),MATCH(Data!K3942,Rate_Chart!$A$1:$AK$1,0))</f>
        <v>57.615000000000002</v>
      </c>
      <c r="O3942" s="57">
        <f t="shared" si="761"/>
        <v>3975.4349999999999</v>
      </c>
      <c r="P3942" s="58">
        <f t="shared" si="762"/>
        <v>446.62790697674421</v>
      </c>
      <c r="Q3942" s="58">
        <f t="shared" si="763"/>
        <v>297.75193798449612</v>
      </c>
      <c r="R3942" s="66">
        <f t="shared" si="764"/>
        <v>69.570112500000008</v>
      </c>
      <c r="S3942" s="64">
        <f t="shared" si="765"/>
        <v>258.75</v>
      </c>
      <c r="T3942" s="66">
        <f t="shared" si="766"/>
        <v>4303.7551125</v>
      </c>
      <c r="U3942" s="68">
        <f t="shared" si="767"/>
        <v>62.373262500000003</v>
      </c>
      <c r="V3942" s="68">
        <f t="shared" si="768"/>
        <v>483.51366279069771</v>
      </c>
      <c r="W3942" s="68">
        <f t="shared" si="769"/>
        <v>322.34244186046516</v>
      </c>
    </row>
    <row r="3943" spans="1:23" x14ac:dyDescent="0.25">
      <c r="A3943" s="1" t="s">
        <v>909</v>
      </c>
      <c r="B3943" s="1" t="s">
        <v>394</v>
      </c>
      <c r="C3943" s="1" t="s">
        <v>589</v>
      </c>
      <c r="D3943" s="1" t="s">
        <v>590</v>
      </c>
      <c r="E3943" s="1" t="s">
        <v>373</v>
      </c>
      <c r="F3943" s="62" t="str">
        <f t="shared" si="758"/>
        <v>64543</v>
      </c>
      <c r="G3943" s="255">
        <v>10620051</v>
      </c>
      <c r="H3943" s="1" t="s">
        <v>385</v>
      </c>
      <c r="I3943" s="61">
        <v>68</v>
      </c>
      <c r="J3943" s="61">
        <v>6.9</v>
      </c>
      <c r="K3943" s="61">
        <v>9</v>
      </c>
      <c r="L3943" s="69">
        <f t="shared" si="759"/>
        <v>4.6920000000000002</v>
      </c>
      <c r="M3943" s="69">
        <f t="shared" si="760"/>
        <v>6.12</v>
      </c>
      <c r="N3943" s="56">
        <f>INDEX(Rate_Chart!$A$1:$AK$127,MATCH(Data!J3943,Rate_Chart!$A$1:$A$127,0),MATCH(Data!K3943,Rate_Chart!$A$1:$AK$1,0))</f>
        <v>57.615000000000002</v>
      </c>
      <c r="O3943" s="57">
        <f t="shared" si="761"/>
        <v>3917.82</v>
      </c>
      <c r="P3943" s="58">
        <f t="shared" si="762"/>
        <v>446.62790697674421</v>
      </c>
      <c r="Q3943" s="58">
        <f t="shared" si="763"/>
        <v>297.75193798449612</v>
      </c>
      <c r="R3943" s="66">
        <f t="shared" si="764"/>
        <v>68.561850000000007</v>
      </c>
      <c r="S3943" s="64">
        <f t="shared" si="765"/>
        <v>255</v>
      </c>
      <c r="T3943" s="66">
        <f t="shared" si="766"/>
        <v>4241.3818499999998</v>
      </c>
      <c r="U3943" s="68">
        <f t="shared" si="767"/>
        <v>62.373262499999996</v>
      </c>
      <c r="V3943" s="68">
        <f t="shared" si="768"/>
        <v>483.51366279069765</v>
      </c>
      <c r="W3943" s="68">
        <f t="shared" si="769"/>
        <v>322.3424418604651</v>
      </c>
    </row>
    <row r="3944" spans="1:23" x14ac:dyDescent="0.25">
      <c r="A3944" s="1" t="s">
        <v>909</v>
      </c>
      <c r="B3944" s="1" t="s">
        <v>395</v>
      </c>
      <c r="C3944" s="1" t="s">
        <v>589</v>
      </c>
      <c r="D3944" s="1" t="s">
        <v>590</v>
      </c>
      <c r="E3944" s="1" t="s">
        <v>373</v>
      </c>
      <c r="F3944" s="62" t="str">
        <f t="shared" si="758"/>
        <v>64543</v>
      </c>
      <c r="G3944" s="255">
        <v>10620051</v>
      </c>
      <c r="H3944" s="1" t="s">
        <v>385</v>
      </c>
      <c r="I3944" s="61">
        <v>69</v>
      </c>
      <c r="J3944" s="61">
        <v>6.8</v>
      </c>
      <c r="K3944" s="61">
        <v>9</v>
      </c>
      <c r="L3944" s="69">
        <f t="shared" si="759"/>
        <v>4.6920000000000002</v>
      </c>
      <c r="M3944" s="69">
        <f t="shared" si="760"/>
        <v>6.21</v>
      </c>
      <c r="N3944" s="56">
        <f>INDEX(Rate_Chart!$A$1:$AK$127,MATCH(Data!J3944,Rate_Chart!$A$1:$A$127,0),MATCH(Data!K3944,Rate_Chart!$A$1:$AK$1,0))</f>
        <v>56.78</v>
      </c>
      <c r="O3944" s="57">
        <f t="shared" si="761"/>
        <v>3917.82</v>
      </c>
      <c r="P3944" s="58">
        <f t="shared" si="762"/>
        <v>443.59375</v>
      </c>
      <c r="Q3944" s="58">
        <f t="shared" si="763"/>
        <v>295.72916666666669</v>
      </c>
      <c r="R3944" s="66">
        <f t="shared" si="764"/>
        <v>68.561850000000007</v>
      </c>
      <c r="S3944" s="64">
        <f t="shared" si="765"/>
        <v>258.75</v>
      </c>
      <c r="T3944" s="66">
        <f t="shared" si="766"/>
        <v>4245.1318499999998</v>
      </c>
      <c r="U3944" s="68">
        <f t="shared" si="767"/>
        <v>61.523649999999996</v>
      </c>
      <c r="V3944" s="68">
        <f t="shared" si="768"/>
        <v>480.65351562499995</v>
      </c>
      <c r="W3944" s="68">
        <f t="shared" si="769"/>
        <v>320.4356770833333</v>
      </c>
    </row>
    <row r="3945" spans="1:23" x14ac:dyDescent="0.25">
      <c r="A3945" s="1" t="s">
        <v>910</v>
      </c>
      <c r="B3945" s="1" t="s">
        <v>394</v>
      </c>
      <c r="C3945" s="1" t="s">
        <v>589</v>
      </c>
      <c r="D3945" s="1" t="s">
        <v>590</v>
      </c>
      <c r="E3945" s="1" t="s">
        <v>373</v>
      </c>
      <c r="F3945" s="62" t="str">
        <f t="shared" si="758"/>
        <v>64543</v>
      </c>
      <c r="G3945" s="255">
        <v>10620051</v>
      </c>
      <c r="H3945" s="1" t="s">
        <v>385</v>
      </c>
      <c r="I3945" s="61">
        <v>68</v>
      </c>
      <c r="J3945" s="61">
        <v>6.8</v>
      </c>
      <c r="K3945" s="61">
        <v>9</v>
      </c>
      <c r="L3945" s="69">
        <f t="shared" si="759"/>
        <v>4.6239999999999997</v>
      </c>
      <c r="M3945" s="69">
        <f t="shared" si="760"/>
        <v>6.12</v>
      </c>
      <c r="N3945" s="56">
        <f>INDEX(Rate_Chart!$A$1:$AK$127,MATCH(Data!J3945,Rate_Chart!$A$1:$A$127,0),MATCH(Data!K3945,Rate_Chart!$A$1:$AK$1,0))</f>
        <v>56.78</v>
      </c>
      <c r="O3945" s="57">
        <f t="shared" si="761"/>
        <v>3861.04</v>
      </c>
      <c r="P3945" s="58">
        <f t="shared" si="762"/>
        <v>443.59375</v>
      </c>
      <c r="Q3945" s="58">
        <f t="shared" si="763"/>
        <v>295.72916666666669</v>
      </c>
      <c r="R3945" s="66">
        <f t="shared" si="764"/>
        <v>67.568200000000004</v>
      </c>
      <c r="S3945" s="64">
        <f t="shared" si="765"/>
        <v>255</v>
      </c>
      <c r="T3945" s="66">
        <f t="shared" si="766"/>
        <v>4183.6081999999997</v>
      </c>
      <c r="U3945" s="68">
        <f t="shared" si="767"/>
        <v>61.523649999999996</v>
      </c>
      <c r="V3945" s="68">
        <f t="shared" si="768"/>
        <v>480.65351562499995</v>
      </c>
      <c r="W3945" s="68">
        <f t="shared" si="769"/>
        <v>320.4356770833333</v>
      </c>
    </row>
    <row r="3946" spans="1:23" x14ac:dyDescent="0.25">
      <c r="A3946" s="1" t="s">
        <v>910</v>
      </c>
      <c r="B3946" s="1" t="s">
        <v>395</v>
      </c>
      <c r="C3946" s="1" t="s">
        <v>589</v>
      </c>
      <c r="D3946" s="1" t="s">
        <v>590</v>
      </c>
      <c r="E3946" s="1" t="s">
        <v>373</v>
      </c>
      <c r="F3946" s="62" t="str">
        <f t="shared" si="758"/>
        <v>64543</v>
      </c>
      <c r="G3946" s="255">
        <v>10620051</v>
      </c>
      <c r="H3946" s="1" t="s">
        <v>385</v>
      </c>
      <c r="I3946" s="61">
        <v>68</v>
      </c>
      <c r="J3946" s="61">
        <v>6.8</v>
      </c>
      <c r="K3946" s="61">
        <v>9</v>
      </c>
      <c r="L3946" s="69">
        <f t="shared" si="759"/>
        <v>4.6239999999999997</v>
      </c>
      <c r="M3946" s="69">
        <f t="shared" si="760"/>
        <v>6.12</v>
      </c>
      <c r="N3946" s="56">
        <f>INDEX(Rate_Chart!$A$1:$AK$127,MATCH(Data!J3946,Rate_Chart!$A$1:$A$127,0),MATCH(Data!K3946,Rate_Chart!$A$1:$AK$1,0))</f>
        <v>56.78</v>
      </c>
      <c r="O3946" s="57">
        <f t="shared" si="761"/>
        <v>3861.04</v>
      </c>
      <c r="P3946" s="58">
        <f t="shared" si="762"/>
        <v>443.59375</v>
      </c>
      <c r="Q3946" s="58">
        <f t="shared" si="763"/>
        <v>295.72916666666669</v>
      </c>
      <c r="R3946" s="66">
        <f t="shared" si="764"/>
        <v>67.568200000000004</v>
      </c>
      <c r="S3946" s="64">
        <f t="shared" si="765"/>
        <v>255</v>
      </c>
      <c r="T3946" s="66">
        <f t="shared" si="766"/>
        <v>4183.6081999999997</v>
      </c>
      <c r="U3946" s="68">
        <f t="shared" si="767"/>
        <v>61.523649999999996</v>
      </c>
      <c r="V3946" s="68">
        <f t="shared" si="768"/>
        <v>480.65351562499995</v>
      </c>
      <c r="W3946" s="68">
        <f t="shared" si="769"/>
        <v>320.4356770833333</v>
      </c>
    </row>
    <row r="3947" spans="1:23" x14ac:dyDescent="0.25">
      <c r="A3947" s="1" t="s">
        <v>911</v>
      </c>
      <c r="B3947" s="1" t="s">
        <v>394</v>
      </c>
      <c r="C3947" s="1" t="s">
        <v>589</v>
      </c>
      <c r="D3947" s="1" t="s">
        <v>590</v>
      </c>
      <c r="E3947" s="1" t="s">
        <v>373</v>
      </c>
      <c r="F3947" s="62" t="str">
        <f t="shared" si="758"/>
        <v>64543</v>
      </c>
      <c r="G3947" s="255">
        <v>10620051</v>
      </c>
      <c r="H3947" s="1" t="s">
        <v>385</v>
      </c>
      <c r="I3947" s="61">
        <v>69</v>
      </c>
      <c r="J3947" s="61">
        <v>6.8</v>
      </c>
      <c r="K3947" s="61">
        <v>9</v>
      </c>
      <c r="L3947" s="69">
        <f t="shared" si="759"/>
        <v>4.6920000000000002</v>
      </c>
      <c r="M3947" s="69">
        <f t="shared" si="760"/>
        <v>6.21</v>
      </c>
      <c r="N3947" s="56">
        <f>INDEX(Rate_Chart!$A$1:$AK$127,MATCH(Data!J3947,Rate_Chart!$A$1:$A$127,0),MATCH(Data!K3947,Rate_Chart!$A$1:$AK$1,0))</f>
        <v>56.78</v>
      </c>
      <c r="O3947" s="57">
        <f t="shared" si="761"/>
        <v>3917.82</v>
      </c>
      <c r="P3947" s="58">
        <f t="shared" si="762"/>
        <v>443.59375</v>
      </c>
      <c r="Q3947" s="58">
        <f t="shared" si="763"/>
        <v>295.72916666666669</v>
      </c>
      <c r="R3947" s="66">
        <f t="shared" si="764"/>
        <v>68.561850000000007</v>
      </c>
      <c r="S3947" s="64">
        <f t="shared" si="765"/>
        <v>258.75</v>
      </c>
      <c r="T3947" s="66">
        <f t="shared" si="766"/>
        <v>4245.1318499999998</v>
      </c>
      <c r="U3947" s="68">
        <f t="shared" si="767"/>
        <v>61.523649999999996</v>
      </c>
      <c r="V3947" s="68">
        <f t="shared" si="768"/>
        <v>480.65351562499995</v>
      </c>
      <c r="W3947" s="68">
        <f t="shared" si="769"/>
        <v>320.4356770833333</v>
      </c>
    </row>
    <row r="3948" spans="1:23" x14ac:dyDescent="0.25">
      <c r="A3948" s="1" t="s">
        <v>911</v>
      </c>
      <c r="B3948" s="1" t="s">
        <v>395</v>
      </c>
      <c r="C3948" s="1" t="s">
        <v>589</v>
      </c>
      <c r="D3948" s="1" t="s">
        <v>590</v>
      </c>
      <c r="E3948" s="1" t="s">
        <v>373</v>
      </c>
      <c r="F3948" s="62" t="str">
        <f t="shared" si="758"/>
        <v>64543</v>
      </c>
      <c r="G3948" s="255">
        <v>10620051</v>
      </c>
      <c r="H3948" s="1" t="s">
        <v>385</v>
      </c>
      <c r="I3948" s="61">
        <v>40</v>
      </c>
      <c r="J3948" s="61">
        <v>7</v>
      </c>
      <c r="K3948" s="61">
        <v>9</v>
      </c>
      <c r="L3948" s="69">
        <f t="shared" si="759"/>
        <v>2.8</v>
      </c>
      <c r="M3948" s="69">
        <f t="shared" si="760"/>
        <v>3.6</v>
      </c>
      <c r="N3948" s="56">
        <f>INDEX(Rate_Chart!$A$1:$AK$127,MATCH(Data!J3948,Rate_Chart!$A$1:$A$127,0),MATCH(Data!K3948,Rate_Chart!$A$1:$AK$1,0))</f>
        <v>58.45</v>
      </c>
      <c r="O3948" s="57">
        <f t="shared" si="761"/>
        <v>2338</v>
      </c>
      <c r="P3948" s="58">
        <f t="shared" si="762"/>
        <v>449.61538461538464</v>
      </c>
      <c r="Q3948" s="58">
        <f t="shared" si="763"/>
        <v>299.74358974358978</v>
      </c>
      <c r="R3948" s="66">
        <f t="shared" si="764"/>
        <v>40.915000000000006</v>
      </c>
      <c r="S3948" s="64">
        <f t="shared" si="765"/>
        <v>150</v>
      </c>
      <c r="T3948" s="66">
        <f t="shared" si="766"/>
        <v>2528.915</v>
      </c>
      <c r="U3948" s="68">
        <f t="shared" si="767"/>
        <v>63.222875000000002</v>
      </c>
      <c r="V3948" s="68">
        <f t="shared" si="768"/>
        <v>486.32980769230767</v>
      </c>
      <c r="W3948" s="68">
        <f t="shared" si="769"/>
        <v>324.21987179487178</v>
      </c>
    </row>
    <row r="3949" spans="1:23" x14ac:dyDescent="0.25">
      <c r="A3949" s="1" t="s">
        <v>912</v>
      </c>
      <c r="B3949" s="1" t="s">
        <v>394</v>
      </c>
      <c r="C3949" s="1" t="s">
        <v>589</v>
      </c>
      <c r="D3949" s="1" t="s">
        <v>590</v>
      </c>
      <c r="E3949" s="1" t="s">
        <v>373</v>
      </c>
      <c r="F3949" s="62" t="str">
        <f t="shared" si="758"/>
        <v>64543</v>
      </c>
      <c r="G3949" s="255">
        <v>10620051</v>
      </c>
      <c r="H3949" s="1" t="s">
        <v>385</v>
      </c>
      <c r="I3949" s="61">
        <v>70</v>
      </c>
      <c r="J3949" s="61">
        <v>7</v>
      </c>
      <c r="K3949" s="61">
        <v>9</v>
      </c>
      <c r="L3949" s="69">
        <f t="shared" si="759"/>
        <v>4.9000000000000004</v>
      </c>
      <c r="M3949" s="69">
        <f t="shared" si="760"/>
        <v>6.3</v>
      </c>
      <c r="N3949" s="56">
        <f>INDEX(Rate_Chart!$A$1:$AK$127,MATCH(Data!J3949,Rate_Chart!$A$1:$A$127,0),MATCH(Data!K3949,Rate_Chart!$A$1:$AK$1,0))</f>
        <v>58.45</v>
      </c>
      <c r="O3949" s="57">
        <f t="shared" si="761"/>
        <v>4091.5</v>
      </c>
      <c r="P3949" s="58">
        <f t="shared" si="762"/>
        <v>449.61538461538464</v>
      </c>
      <c r="Q3949" s="58">
        <f t="shared" si="763"/>
        <v>299.74358974358978</v>
      </c>
      <c r="R3949" s="66">
        <f t="shared" si="764"/>
        <v>71.601250000000007</v>
      </c>
      <c r="S3949" s="64">
        <f t="shared" si="765"/>
        <v>262.5</v>
      </c>
      <c r="T3949" s="66">
        <f t="shared" si="766"/>
        <v>4425.6012499999997</v>
      </c>
      <c r="U3949" s="68">
        <f t="shared" si="767"/>
        <v>63.222874999999995</v>
      </c>
      <c r="V3949" s="68">
        <f t="shared" si="768"/>
        <v>486.32980769230761</v>
      </c>
      <c r="W3949" s="68">
        <f t="shared" si="769"/>
        <v>324.21987179487172</v>
      </c>
    </row>
    <row r="3950" spans="1:23" x14ac:dyDescent="0.25">
      <c r="A3950" s="1" t="s">
        <v>912</v>
      </c>
      <c r="B3950" s="1" t="s">
        <v>395</v>
      </c>
      <c r="C3950" s="1" t="s">
        <v>589</v>
      </c>
      <c r="D3950" s="1" t="s">
        <v>590</v>
      </c>
      <c r="E3950" s="1" t="s">
        <v>373</v>
      </c>
      <c r="F3950" s="62" t="str">
        <f t="shared" si="758"/>
        <v>64543</v>
      </c>
      <c r="G3950" s="255">
        <v>10620051</v>
      </c>
      <c r="H3950" s="1" t="s">
        <v>385</v>
      </c>
      <c r="I3950" s="61">
        <v>65</v>
      </c>
      <c r="J3950" s="61">
        <v>7</v>
      </c>
      <c r="K3950" s="61">
        <v>9</v>
      </c>
      <c r="L3950" s="69">
        <f t="shared" si="759"/>
        <v>4.55</v>
      </c>
      <c r="M3950" s="69">
        <f t="shared" si="760"/>
        <v>5.85</v>
      </c>
      <c r="N3950" s="56">
        <f>INDEX(Rate_Chart!$A$1:$AK$127,MATCH(Data!J3950,Rate_Chart!$A$1:$A$127,0),MATCH(Data!K3950,Rate_Chart!$A$1:$AK$1,0))</f>
        <v>58.45</v>
      </c>
      <c r="O3950" s="57">
        <f t="shared" si="761"/>
        <v>3799.25</v>
      </c>
      <c r="P3950" s="58">
        <f t="shared" si="762"/>
        <v>449.61538461538464</v>
      </c>
      <c r="Q3950" s="58">
        <f t="shared" si="763"/>
        <v>299.74358974358978</v>
      </c>
      <c r="R3950" s="66">
        <f t="shared" si="764"/>
        <v>66.486875000000012</v>
      </c>
      <c r="S3950" s="64">
        <f t="shared" si="765"/>
        <v>243.75</v>
      </c>
      <c r="T3950" s="66">
        <f t="shared" si="766"/>
        <v>4109.4868749999996</v>
      </c>
      <c r="U3950" s="68">
        <f t="shared" si="767"/>
        <v>63.222874999999995</v>
      </c>
      <c r="V3950" s="68">
        <f t="shared" si="768"/>
        <v>486.32980769230761</v>
      </c>
      <c r="W3950" s="68">
        <f t="shared" si="769"/>
        <v>324.21987179487172</v>
      </c>
    </row>
    <row r="3951" spans="1:23" x14ac:dyDescent="0.25">
      <c r="A3951" s="1" t="s">
        <v>913</v>
      </c>
      <c r="B3951" s="1" t="s">
        <v>394</v>
      </c>
      <c r="C3951" s="1" t="s">
        <v>589</v>
      </c>
      <c r="D3951" s="1" t="s">
        <v>590</v>
      </c>
      <c r="E3951" s="1" t="s">
        <v>373</v>
      </c>
      <c r="F3951" s="62" t="str">
        <f t="shared" si="758"/>
        <v>64543</v>
      </c>
      <c r="G3951" s="255">
        <v>10620051</v>
      </c>
      <c r="H3951" s="1" t="s">
        <v>385</v>
      </c>
      <c r="I3951" s="61">
        <v>70</v>
      </c>
      <c r="J3951" s="61">
        <v>6.6</v>
      </c>
      <c r="K3951" s="61">
        <v>8.8000000000000007</v>
      </c>
      <c r="L3951" s="69">
        <f t="shared" si="759"/>
        <v>4.62</v>
      </c>
      <c r="M3951" s="69">
        <f t="shared" si="760"/>
        <v>6.16</v>
      </c>
      <c r="N3951" s="56">
        <f>INDEX(Rate_Chart!$A$1:$AK$127,MATCH(Data!J3951,Rate_Chart!$A$1:$A$127,0),MATCH(Data!K3951,Rate_Chart!$A$1:$AK$1,0))</f>
        <v>54.558900000000001</v>
      </c>
      <c r="O3951" s="57">
        <f t="shared" si="761"/>
        <v>3819.123</v>
      </c>
      <c r="P3951" s="58">
        <f t="shared" si="762"/>
        <v>437.63823529411764</v>
      </c>
      <c r="Q3951" s="58">
        <f t="shared" si="763"/>
        <v>291.75882352941176</v>
      </c>
      <c r="R3951" s="66">
        <f t="shared" si="764"/>
        <v>66.834652500000004</v>
      </c>
      <c r="S3951" s="64">
        <f t="shared" si="765"/>
        <v>262.5</v>
      </c>
      <c r="T3951" s="66">
        <f t="shared" si="766"/>
        <v>4148.4576525000002</v>
      </c>
      <c r="U3951" s="68">
        <f t="shared" si="767"/>
        <v>59.263680750000006</v>
      </c>
      <c r="V3951" s="68">
        <f t="shared" si="768"/>
        <v>475.37711831550803</v>
      </c>
      <c r="W3951" s="68">
        <f t="shared" si="769"/>
        <v>316.91807887700537</v>
      </c>
    </row>
    <row r="3952" spans="1:23" x14ac:dyDescent="0.25">
      <c r="A3952" s="1" t="s">
        <v>913</v>
      </c>
      <c r="B3952" s="1" t="s">
        <v>395</v>
      </c>
      <c r="C3952" s="1" t="s">
        <v>589</v>
      </c>
      <c r="D3952" s="1" t="s">
        <v>590</v>
      </c>
      <c r="E3952" s="1" t="s">
        <v>373</v>
      </c>
      <c r="F3952" s="62" t="str">
        <f t="shared" si="758"/>
        <v>64543</v>
      </c>
      <c r="G3952" s="255">
        <v>10620051</v>
      </c>
      <c r="H3952" s="1" t="s">
        <v>385</v>
      </c>
      <c r="I3952" s="61">
        <v>70</v>
      </c>
      <c r="J3952" s="61">
        <v>6.8</v>
      </c>
      <c r="K3952" s="61">
        <v>9</v>
      </c>
      <c r="L3952" s="69">
        <f t="shared" si="759"/>
        <v>4.76</v>
      </c>
      <c r="M3952" s="69">
        <f t="shared" si="760"/>
        <v>6.3</v>
      </c>
      <c r="N3952" s="56">
        <f>INDEX(Rate_Chart!$A$1:$AK$127,MATCH(Data!J3952,Rate_Chart!$A$1:$A$127,0),MATCH(Data!K3952,Rate_Chart!$A$1:$AK$1,0))</f>
        <v>56.78</v>
      </c>
      <c r="O3952" s="57">
        <f t="shared" si="761"/>
        <v>3974.6</v>
      </c>
      <c r="P3952" s="58">
        <f t="shared" si="762"/>
        <v>443.59375</v>
      </c>
      <c r="Q3952" s="58">
        <f t="shared" si="763"/>
        <v>295.72916666666669</v>
      </c>
      <c r="R3952" s="66">
        <f t="shared" si="764"/>
        <v>69.555500000000009</v>
      </c>
      <c r="S3952" s="64">
        <f t="shared" si="765"/>
        <v>262.5</v>
      </c>
      <c r="T3952" s="66">
        <f t="shared" si="766"/>
        <v>4306.6554999999998</v>
      </c>
      <c r="U3952" s="68">
        <f t="shared" si="767"/>
        <v>61.523649999999996</v>
      </c>
      <c r="V3952" s="68">
        <f t="shared" si="768"/>
        <v>480.65351562499995</v>
      </c>
      <c r="W3952" s="68">
        <f t="shared" si="769"/>
        <v>320.4356770833333</v>
      </c>
    </row>
    <row r="3953" spans="1:23" x14ac:dyDescent="0.25">
      <c r="A3953" s="1" t="s">
        <v>914</v>
      </c>
      <c r="B3953" s="1" t="s">
        <v>394</v>
      </c>
      <c r="C3953" s="1" t="s">
        <v>589</v>
      </c>
      <c r="D3953" s="1" t="s">
        <v>590</v>
      </c>
      <c r="E3953" s="1" t="s">
        <v>373</v>
      </c>
      <c r="F3953" s="62" t="str">
        <f t="shared" si="758"/>
        <v>64543</v>
      </c>
      <c r="G3953" s="255">
        <v>10620051</v>
      </c>
      <c r="H3953" s="1" t="s">
        <v>385</v>
      </c>
      <c r="I3953" s="61">
        <v>70</v>
      </c>
      <c r="J3953" s="61">
        <v>7</v>
      </c>
      <c r="K3953" s="61">
        <v>9</v>
      </c>
      <c r="L3953" s="69">
        <f t="shared" si="759"/>
        <v>4.9000000000000004</v>
      </c>
      <c r="M3953" s="69">
        <f t="shared" si="760"/>
        <v>6.3</v>
      </c>
      <c r="N3953" s="56">
        <f>INDEX(Rate_Chart!$A$1:$AK$127,MATCH(Data!J3953,Rate_Chart!$A$1:$A$127,0),MATCH(Data!K3953,Rate_Chart!$A$1:$AK$1,0))</f>
        <v>58.45</v>
      </c>
      <c r="O3953" s="57">
        <f t="shared" si="761"/>
        <v>4091.5</v>
      </c>
      <c r="P3953" s="58">
        <f t="shared" si="762"/>
        <v>449.61538461538464</v>
      </c>
      <c r="Q3953" s="58">
        <f t="shared" si="763"/>
        <v>299.74358974358978</v>
      </c>
      <c r="R3953" s="66">
        <f t="shared" si="764"/>
        <v>71.601250000000007</v>
      </c>
      <c r="S3953" s="64">
        <f t="shared" si="765"/>
        <v>262.5</v>
      </c>
      <c r="T3953" s="66">
        <f t="shared" si="766"/>
        <v>4425.6012499999997</v>
      </c>
      <c r="U3953" s="68">
        <f t="shared" si="767"/>
        <v>63.222874999999995</v>
      </c>
      <c r="V3953" s="68">
        <f t="shared" si="768"/>
        <v>486.32980769230761</v>
      </c>
      <c r="W3953" s="68">
        <f t="shared" si="769"/>
        <v>324.21987179487172</v>
      </c>
    </row>
    <row r="3954" spans="1:23" x14ac:dyDescent="0.25">
      <c r="A3954" s="1" t="s">
        <v>914</v>
      </c>
      <c r="B3954" s="1" t="s">
        <v>395</v>
      </c>
      <c r="C3954" s="1" t="s">
        <v>589</v>
      </c>
      <c r="D3954" s="1" t="s">
        <v>590</v>
      </c>
      <c r="E3954" s="1" t="s">
        <v>373</v>
      </c>
      <c r="F3954" s="62" t="str">
        <f t="shared" si="758"/>
        <v>64543</v>
      </c>
      <c r="G3954" s="255">
        <v>10620051</v>
      </c>
      <c r="H3954" s="1" t="s">
        <v>385</v>
      </c>
      <c r="I3954" s="61">
        <v>67</v>
      </c>
      <c r="J3954" s="61">
        <v>7</v>
      </c>
      <c r="K3954" s="61">
        <v>9</v>
      </c>
      <c r="L3954" s="69">
        <f t="shared" si="759"/>
        <v>4.6900000000000004</v>
      </c>
      <c r="M3954" s="69">
        <f t="shared" si="760"/>
        <v>6.03</v>
      </c>
      <c r="N3954" s="56">
        <f>INDEX(Rate_Chart!$A$1:$AK$127,MATCH(Data!J3954,Rate_Chart!$A$1:$A$127,0),MATCH(Data!K3954,Rate_Chart!$A$1:$AK$1,0))</f>
        <v>58.45</v>
      </c>
      <c r="O3954" s="57">
        <f t="shared" si="761"/>
        <v>3916.15</v>
      </c>
      <c r="P3954" s="58">
        <f t="shared" si="762"/>
        <v>449.61538461538464</v>
      </c>
      <c r="Q3954" s="58">
        <f t="shared" si="763"/>
        <v>299.74358974358978</v>
      </c>
      <c r="R3954" s="66">
        <f t="shared" si="764"/>
        <v>68.53262500000001</v>
      </c>
      <c r="S3954" s="64">
        <f t="shared" si="765"/>
        <v>251.25</v>
      </c>
      <c r="T3954" s="66">
        <f t="shared" si="766"/>
        <v>4235.9326250000004</v>
      </c>
      <c r="U3954" s="68">
        <f t="shared" si="767"/>
        <v>63.222875000000009</v>
      </c>
      <c r="V3954" s="68">
        <f t="shared" si="768"/>
        <v>486.32980769230772</v>
      </c>
      <c r="W3954" s="68">
        <f t="shared" si="769"/>
        <v>324.21987179487184</v>
      </c>
    </row>
    <row r="3955" spans="1:23" x14ac:dyDescent="0.25">
      <c r="A3955" s="1" t="s">
        <v>915</v>
      </c>
      <c r="B3955" s="1" t="s">
        <v>394</v>
      </c>
      <c r="C3955" s="1" t="s">
        <v>589</v>
      </c>
      <c r="D3955" s="1" t="s">
        <v>590</v>
      </c>
      <c r="E3955" s="1" t="s">
        <v>373</v>
      </c>
      <c r="F3955" s="62" t="str">
        <f t="shared" si="758"/>
        <v>64543</v>
      </c>
      <c r="G3955" s="255">
        <v>10620051</v>
      </c>
      <c r="H3955" s="1" t="s">
        <v>385</v>
      </c>
      <c r="I3955" s="61">
        <v>69</v>
      </c>
      <c r="J3955" s="61">
        <v>6.9</v>
      </c>
      <c r="K3955" s="61">
        <v>8.8000000000000007</v>
      </c>
      <c r="L3955" s="69">
        <f t="shared" si="759"/>
        <v>4.7610000000000001</v>
      </c>
      <c r="M3955" s="69">
        <f t="shared" si="760"/>
        <v>6.0720000000000001</v>
      </c>
      <c r="N3955" s="56">
        <f>INDEX(Rate_Chart!$A$1:$AK$127,MATCH(Data!J3955,Rate_Chart!$A$1:$A$127,0),MATCH(Data!K3955,Rate_Chart!$A$1:$AK$1,0))</f>
        <v>57.038850000000004</v>
      </c>
      <c r="O3955" s="57">
        <f t="shared" si="761"/>
        <v>3935.6806500000002</v>
      </c>
      <c r="P3955" s="58">
        <f t="shared" si="762"/>
        <v>446.77950391644907</v>
      </c>
      <c r="Q3955" s="58">
        <f t="shared" si="763"/>
        <v>297.85300261096603</v>
      </c>
      <c r="R3955" s="66">
        <f t="shared" si="764"/>
        <v>68.874411375000008</v>
      </c>
      <c r="S3955" s="64">
        <f t="shared" si="765"/>
        <v>258.75</v>
      </c>
      <c r="T3955" s="66">
        <f t="shared" si="766"/>
        <v>4263.3050613750002</v>
      </c>
      <c r="U3955" s="68">
        <f t="shared" si="767"/>
        <v>61.787029875000002</v>
      </c>
      <c r="V3955" s="68">
        <f t="shared" si="768"/>
        <v>483.97151338120102</v>
      </c>
      <c r="W3955" s="68">
        <f t="shared" si="769"/>
        <v>322.64767558746735</v>
      </c>
    </row>
    <row r="3956" spans="1:23" x14ac:dyDescent="0.25">
      <c r="A3956" s="1" t="s">
        <v>915</v>
      </c>
      <c r="B3956" s="1" t="s">
        <v>395</v>
      </c>
      <c r="C3956" s="1" t="s">
        <v>589</v>
      </c>
      <c r="D3956" s="1" t="s">
        <v>590</v>
      </c>
      <c r="E3956" s="1" t="s">
        <v>373</v>
      </c>
      <c r="F3956" s="62" t="str">
        <f t="shared" si="758"/>
        <v>64543</v>
      </c>
      <c r="G3956" s="255">
        <v>10620051</v>
      </c>
      <c r="H3956" s="1" t="s">
        <v>385</v>
      </c>
      <c r="I3956" s="61">
        <v>68</v>
      </c>
      <c r="J3956" s="61">
        <v>6.8</v>
      </c>
      <c r="K3956" s="61">
        <v>8.8000000000000007</v>
      </c>
      <c r="L3956" s="69">
        <f t="shared" si="759"/>
        <v>4.6239999999999997</v>
      </c>
      <c r="M3956" s="69">
        <f t="shared" si="760"/>
        <v>5.9840000000000009</v>
      </c>
      <c r="N3956" s="56">
        <f>INDEX(Rate_Chart!$A$1:$AK$127,MATCH(Data!J3956,Rate_Chart!$A$1:$A$127,0),MATCH(Data!K3956,Rate_Chart!$A$1:$AK$1,0))</f>
        <v>56.212200000000003</v>
      </c>
      <c r="O3956" s="57">
        <f t="shared" si="761"/>
        <v>3822.4296000000004</v>
      </c>
      <c r="P3956" s="58">
        <f t="shared" si="762"/>
        <v>443.78052631578947</v>
      </c>
      <c r="Q3956" s="58">
        <f t="shared" si="763"/>
        <v>295.8536842105263</v>
      </c>
      <c r="R3956" s="66">
        <f t="shared" si="764"/>
        <v>66.89251800000001</v>
      </c>
      <c r="S3956" s="64">
        <f t="shared" si="765"/>
        <v>255</v>
      </c>
      <c r="T3956" s="66">
        <f t="shared" si="766"/>
        <v>4144.322118</v>
      </c>
      <c r="U3956" s="68">
        <f t="shared" si="767"/>
        <v>60.945913500000003</v>
      </c>
      <c r="V3956" s="68">
        <f t="shared" si="768"/>
        <v>481.15194868421054</v>
      </c>
      <c r="W3956" s="68">
        <f t="shared" si="769"/>
        <v>320.76796578947369</v>
      </c>
    </row>
    <row r="3957" spans="1:23" x14ac:dyDescent="0.25">
      <c r="A3957" s="1" t="s">
        <v>916</v>
      </c>
      <c r="B3957" s="1" t="s">
        <v>394</v>
      </c>
      <c r="C3957" s="1" t="s">
        <v>589</v>
      </c>
      <c r="D3957" s="1" t="s">
        <v>590</v>
      </c>
      <c r="E3957" s="1" t="s">
        <v>373</v>
      </c>
      <c r="F3957" s="62" t="str">
        <f t="shared" si="758"/>
        <v>64543</v>
      </c>
      <c r="G3957" s="255">
        <v>10620051</v>
      </c>
      <c r="H3957" s="1" t="s">
        <v>385</v>
      </c>
      <c r="I3957" s="61">
        <v>70</v>
      </c>
      <c r="J3957" s="61">
        <v>6.6</v>
      </c>
      <c r="K3957" s="61">
        <v>8.8000000000000007</v>
      </c>
      <c r="L3957" s="69">
        <f t="shared" si="759"/>
        <v>4.62</v>
      </c>
      <c r="M3957" s="69">
        <f t="shared" si="760"/>
        <v>6.16</v>
      </c>
      <c r="N3957" s="56">
        <f>INDEX(Rate_Chart!$A$1:$AK$127,MATCH(Data!J3957,Rate_Chart!$A$1:$A$127,0),MATCH(Data!K3957,Rate_Chart!$A$1:$AK$1,0))</f>
        <v>54.558900000000001</v>
      </c>
      <c r="O3957" s="57">
        <f t="shared" si="761"/>
        <v>3819.123</v>
      </c>
      <c r="P3957" s="58">
        <f t="shared" si="762"/>
        <v>437.63823529411764</v>
      </c>
      <c r="Q3957" s="58">
        <f t="shared" si="763"/>
        <v>291.75882352941176</v>
      </c>
      <c r="R3957" s="66">
        <f t="shared" si="764"/>
        <v>66.834652500000004</v>
      </c>
      <c r="S3957" s="64">
        <f t="shared" si="765"/>
        <v>262.5</v>
      </c>
      <c r="T3957" s="66">
        <f t="shared" si="766"/>
        <v>4148.4576525000002</v>
      </c>
      <c r="U3957" s="68">
        <f t="shared" si="767"/>
        <v>59.263680750000006</v>
      </c>
      <c r="V3957" s="68">
        <f t="shared" si="768"/>
        <v>475.37711831550803</v>
      </c>
      <c r="W3957" s="68">
        <f t="shared" si="769"/>
        <v>316.91807887700537</v>
      </c>
    </row>
    <row r="3958" spans="1:23" x14ac:dyDescent="0.25">
      <c r="A3958" s="1" t="s">
        <v>916</v>
      </c>
      <c r="B3958" s="1" t="s">
        <v>395</v>
      </c>
      <c r="C3958" s="1" t="s">
        <v>589</v>
      </c>
      <c r="D3958" s="1" t="s">
        <v>590</v>
      </c>
      <c r="E3958" s="1" t="s">
        <v>373</v>
      </c>
      <c r="F3958" s="62" t="str">
        <f t="shared" si="758"/>
        <v>64543</v>
      </c>
      <c r="G3958" s="255">
        <v>10620051</v>
      </c>
      <c r="H3958" s="1" t="s">
        <v>385</v>
      </c>
      <c r="I3958" s="61">
        <v>68</v>
      </c>
      <c r="J3958" s="61">
        <v>7</v>
      </c>
      <c r="K3958" s="61">
        <v>9</v>
      </c>
      <c r="L3958" s="69">
        <f t="shared" si="759"/>
        <v>4.76</v>
      </c>
      <c r="M3958" s="69">
        <f t="shared" si="760"/>
        <v>6.12</v>
      </c>
      <c r="N3958" s="56">
        <f>INDEX(Rate_Chart!$A$1:$AK$127,MATCH(Data!J3958,Rate_Chart!$A$1:$A$127,0),MATCH(Data!K3958,Rate_Chart!$A$1:$AK$1,0))</f>
        <v>58.45</v>
      </c>
      <c r="O3958" s="57">
        <f t="shared" si="761"/>
        <v>3974.6000000000004</v>
      </c>
      <c r="P3958" s="58">
        <f t="shared" si="762"/>
        <v>449.61538461538464</v>
      </c>
      <c r="Q3958" s="58">
        <f t="shared" si="763"/>
        <v>299.74358974358978</v>
      </c>
      <c r="R3958" s="66">
        <f t="shared" si="764"/>
        <v>69.555500000000009</v>
      </c>
      <c r="S3958" s="64">
        <f t="shared" si="765"/>
        <v>255</v>
      </c>
      <c r="T3958" s="66">
        <f t="shared" si="766"/>
        <v>4299.1555000000008</v>
      </c>
      <c r="U3958" s="68">
        <f t="shared" si="767"/>
        <v>63.222875000000009</v>
      </c>
      <c r="V3958" s="68">
        <f t="shared" si="768"/>
        <v>486.32980769230772</v>
      </c>
      <c r="W3958" s="68">
        <f t="shared" si="769"/>
        <v>324.21987179487184</v>
      </c>
    </row>
    <row r="3959" spans="1:23" x14ac:dyDescent="0.25">
      <c r="A3959" s="1" t="s">
        <v>917</v>
      </c>
      <c r="B3959" s="1" t="s">
        <v>394</v>
      </c>
      <c r="C3959" s="1" t="s">
        <v>589</v>
      </c>
      <c r="D3959" s="1" t="s">
        <v>590</v>
      </c>
      <c r="E3959" s="1" t="s">
        <v>373</v>
      </c>
      <c r="F3959" s="62" t="str">
        <f t="shared" si="758"/>
        <v>64543</v>
      </c>
      <c r="G3959" s="255">
        <v>10620051</v>
      </c>
      <c r="H3959" s="1" t="s">
        <v>385</v>
      </c>
      <c r="I3959" s="61">
        <v>70</v>
      </c>
      <c r="J3959" s="61">
        <v>6.8</v>
      </c>
      <c r="K3959" s="61">
        <v>8.8000000000000007</v>
      </c>
      <c r="L3959" s="69">
        <f t="shared" si="759"/>
        <v>4.76</v>
      </c>
      <c r="M3959" s="69">
        <f t="shared" si="760"/>
        <v>6.16</v>
      </c>
      <c r="N3959" s="56">
        <f>INDEX(Rate_Chart!$A$1:$AK$127,MATCH(Data!J3959,Rate_Chart!$A$1:$A$127,0),MATCH(Data!K3959,Rate_Chart!$A$1:$AK$1,0))</f>
        <v>56.212200000000003</v>
      </c>
      <c r="O3959" s="57">
        <f t="shared" si="761"/>
        <v>3934.8540000000003</v>
      </c>
      <c r="P3959" s="58">
        <f t="shared" si="762"/>
        <v>443.78052631578947</v>
      </c>
      <c r="Q3959" s="58">
        <f t="shared" si="763"/>
        <v>295.8536842105263</v>
      </c>
      <c r="R3959" s="66">
        <f t="shared" si="764"/>
        <v>68.85994500000001</v>
      </c>
      <c r="S3959" s="64">
        <f t="shared" si="765"/>
        <v>262.5</v>
      </c>
      <c r="T3959" s="66">
        <f t="shared" si="766"/>
        <v>4266.2139450000004</v>
      </c>
      <c r="U3959" s="68">
        <f t="shared" si="767"/>
        <v>60.945913500000003</v>
      </c>
      <c r="V3959" s="68">
        <f t="shared" si="768"/>
        <v>481.15194868421054</v>
      </c>
      <c r="W3959" s="68">
        <f t="shared" si="769"/>
        <v>320.76796578947369</v>
      </c>
    </row>
    <row r="3960" spans="1:23" x14ac:dyDescent="0.25">
      <c r="A3960" s="1" t="s">
        <v>917</v>
      </c>
      <c r="B3960" s="1" t="s">
        <v>395</v>
      </c>
      <c r="C3960" s="1" t="s">
        <v>589</v>
      </c>
      <c r="D3960" s="1" t="s">
        <v>590</v>
      </c>
      <c r="E3960" s="1" t="s">
        <v>373</v>
      </c>
      <c r="F3960" s="62" t="str">
        <f t="shared" si="758"/>
        <v>64543</v>
      </c>
      <c r="G3960" s="255">
        <v>10620051</v>
      </c>
      <c r="H3960" s="1" t="s">
        <v>385</v>
      </c>
      <c r="I3960" s="61">
        <v>68</v>
      </c>
      <c r="J3960" s="61">
        <v>6.8</v>
      </c>
      <c r="K3960" s="61">
        <v>8.8000000000000007</v>
      </c>
      <c r="L3960" s="69">
        <f t="shared" si="759"/>
        <v>4.6239999999999997</v>
      </c>
      <c r="M3960" s="69">
        <f t="shared" si="760"/>
        <v>5.9840000000000009</v>
      </c>
      <c r="N3960" s="56">
        <f>INDEX(Rate_Chart!$A$1:$AK$127,MATCH(Data!J3960,Rate_Chart!$A$1:$A$127,0),MATCH(Data!K3960,Rate_Chart!$A$1:$AK$1,0))</f>
        <v>56.212200000000003</v>
      </c>
      <c r="O3960" s="57">
        <f t="shared" si="761"/>
        <v>3822.4296000000004</v>
      </c>
      <c r="P3960" s="58">
        <f t="shared" si="762"/>
        <v>443.78052631578947</v>
      </c>
      <c r="Q3960" s="58">
        <f t="shared" si="763"/>
        <v>295.8536842105263</v>
      </c>
      <c r="R3960" s="66">
        <f t="shared" si="764"/>
        <v>66.89251800000001</v>
      </c>
      <c r="S3960" s="64">
        <f t="shared" si="765"/>
        <v>255</v>
      </c>
      <c r="T3960" s="66">
        <f t="shared" si="766"/>
        <v>4144.322118</v>
      </c>
      <c r="U3960" s="68">
        <f t="shared" si="767"/>
        <v>60.945913500000003</v>
      </c>
      <c r="V3960" s="68">
        <f t="shared" si="768"/>
        <v>481.15194868421054</v>
      </c>
      <c r="W3960" s="68">
        <f t="shared" si="769"/>
        <v>320.76796578947369</v>
      </c>
    </row>
    <row r="3961" spans="1:23" x14ac:dyDescent="0.25">
      <c r="A3961" s="1" t="s">
        <v>918</v>
      </c>
      <c r="B3961" s="1" t="s">
        <v>394</v>
      </c>
      <c r="C3961" s="1" t="s">
        <v>589</v>
      </c>
      <c r="D3961" s="1" t="s">
        <v>590</v>
      </c>
      <c r="E3961" s="1" t="s">
        <v>373</v>
      </c>
      <c r="F3961" s="62" t="str">
        <f t="shared" si="758"/>
        <v>64543</v>
      </c>
      <c r="G3961" s="255">
        <v>10620051</v>
      </c>
      <c r="H3961" s="1" t="s">
        <v>385</v>
      </c>
      <c r="I3961" s="61">
        <v>1600</v>
      </c>
      <c r="J3961" s="61">
        <v>5.6</v>
      </c>
      <c r="K3961" s="61">
        <v>8.4</v>
      </c>
      <c r="L3961" s="69">
        <f t="shared" si="759"/>
        <v>89.6</v>
      </c>
      <c r="M3961" s="69">
        <f t="shared" si="760"/>
        <v>134.4</v>
      </c>
      <c r="N3961" s="56">
        <f>INDEX(Rate_Chart!$A$1:$AK$127,MATCH(Data!J3961,Rate_Chart!$A$1:$A$127,0),MATCH(Data!K3961,Rate_Chart!$A$1:$AK$1,0))</f>
        <v>45.357199999999999</v>
      </c>
      <c r="O3961" s="57">
        <f t="shared" si="761"/>
        <v>72571.520000000004</v>
      </c>
      <c r="P3961" s="58">
        <f t="shared" si="762"/>
        <v>404.97500000000002</v>
      </c>
      <c r="Q3961" s="58">
        <f t="shared" si="763"/>
        <v>269.98333333333335</v>
      </c>
      <c r="R3961" s="66">
        <f t="shared" si="764"/>
        <v>1270.0016000000003</v>
      </c>
      <c r="S3961" s="64">
        <f t="shared" si="765"/>
        <v>6000</v>
      </c>
      <c r="T3961" s="66">
        <f t="shared" si="766"/>
        <v>79841.521600000007</v>
      </c>
      <c r="U3961" s="68">
        <f t="shared" si="767"/>
        <v>49.900951000000006</v>
      </c>
      <c r="V3961" s="68">
        <f t="shared" si="768"/>
        <v>445.54420535714297</v>
      </c>
      <c r="W3961" s="68">
        <f t="shared" si="769"/>
        <v>297.02947023809531</v>
      </c>
    </row>
    <row r="3962" spans="1:23" x14ac:dyDescent="0.25">
      <c r="A3962" s="1" t="s">
        <v>918</v>
      </c>
      <c r="B3962" s="1" t="s">
        <v>394</v>
      </c>
      <c r="C3962" s="1" t="s">
        <v>589</v>
      </c>
      <c r="D3962" s="1" t="s">
        <v>590</v>
      </c>
      <c r="E3962" s="1" t="s">
        <v>373</v>
      </c>
      <c r="F3962" s="62" t="str">
        <f t="shared" si="758"/>
        <v>64543</v>
      </c>
      <c r="G3962" s="255">
        <v>10620051</v>
      </c>
      <c r="H3962" s="1" t="s">
        <v>386</v>
      </c>
      <c r="I3962" s="61">
        <v>400</v>
      </c>
      <c r="J3962" s="61">
        <v>4</v>
      </c>
      <c r="K3962" s="61">
        <v>8.1</v>
      </c>
      <c r="L3962" s="69">
        <f t="shared" si="759"/>
        <v>16</v>
      </c>
      <c r="M3962" s="69">
        <f t="shared" si="760"/>
        <v>32.4</v>
      </c>
      <c r="N3962" s="56">
        <f>INDEX(Rate_Chart!$A$1:$AK$127,MATCH(Data!J3962,Rate_Chart!$A$1:$A$127,0),MATCH(Data!K3962,Rate_Chart!$A$1:$AK$1,0))</f>
        <v>39.199125899999999</v>
      </c>
      <c r="O3962" s="57">
        <f t="shared" si="761"/>
        <v>15679.65036</v>
      </c>
      <c r="P3962" s="58">
        <f t="shared" si="762"/>
        <v>417.01197765957443</v>
      </c>
      <c r="Q3962" s="58">
        <f t="shared" si="763"/>
        <v>278.00798510638293</v>
      </c>
      <c r="R3962" s="66">
        <f t="shared" si="764"/>
        <v>274.39388130000003</v>
      </c>
      <c r="S3962" s="64">
        <f t="shared" si="765"/>
        <v>1500</v>
      </c>
      <c r="T3962" s="66">
        <f t="shared" si="766"/>
        <v>17454.044241299998</v>
      </c>
      <c r="U3962" s="68">
        <f t="shared" si="767"/>
        <v>43.635110603249998</v>
      </c>
      <c r="V3962" s="68">
        <f t="shared" si="768"/>
        <v>464.20330428989359</v>
      </c>
      <c r="W3962" s="68">
        <f t="shared" si="769"/>
        <v>309.46886952659571</v>
      </c>
    </row>
    <row r="3963" spans="1:23" x14ac:dyDescent="0.25">
      <c r="A3963" s="1" t="s">
        <v>918</v>
      </c>
      <c r="B3963" s="1" t="s">
        <v>395</v>
      </c>
      <c r="C3963" s="1" t="s">
        <v>589</v>
      </c>
      <c r="D3963" s="1" t="s">
        <v>590</v>
      </c>
      <c r="E3963" s="1" t="s">
        <v>373</v>
      </c>
      <c r="F3963" s="62" t="str">
        <f t="shared" si="758"/>
        <v>64543</v>
      </c>
      <c r="G3963" s="255">
        <v>10620051</v>
      </c>
      <c r="H3963" s="1" t="s">
        <v>386</v>
      </c>
      <c r="I3963" s="61">
        <v>5000</v>
      </c>
      <c r="J3963" s="61">
        <v>4</v>
      </c>
      <c r="K3963" s="61">
        <v>8</v>
      </c>
      <c r="L3963" s="69">
        <f t="shared" si="759"/>
        <v>200</v>
      </c>
      <c r="M3963" s="69">
        <f t="shared" si="760"/>
        <v>400</v>
      </c>
      <c r="N3963" s="56">
        <f>INDEX(Rate_Chart!$A$1:$AK$127,MATCH(Data!J3963,Rate_Chart!$A$1:$A$127,0),MATCH(Data!K3963,Rate_Chart!$A$1:$AK$1,0))</f>
        <v>38.921112000000008</v>
      </c>
      <c r="O3963" s="57">
        <f t="shared" si="761"/>
        <v>194605.56000000003</v>
      </c>
      <c r="P3963" s="58">
        <f t="shared" si="762"/>
        <v>417.01191428571434</v>
      </c>
      <c r="Q3963" s="58">
        <f t="shared" si="763"/>
        <v>278.00794285714289</v>
      </c>
      <c r="R3963" s="66">
        <f t="shared" si="764"/>
        <v>3405.5973000000008</v>
      </c>
      <c r="S3963" s="64">
        <f t="shared" si="765"/>
        <v>18750</v>
      </c>
      <c r="T3963" s="66">
        <f t="shared" si="766"/>
        <v>216761.15730000002</v>
      </c>
      <c r="U3963" s="68">
        <f t="shared" si="767"/>
        <v>43.352231460000006</v>
      </c>
      <c r="V3963" s="68">
        <f t="shared" si="768"/>
        <v>464.48819421428578</v>
      </c>
      <c r="W3963" s="68">
        <f t="shared" si="769"/>
        <v>309.65879614285717</v>
      </c>
    </row>
    <row r="3964" spans="1:23" x14ac:dyDescent="0.25">
      <c r="A3964" s="1" t="s">
        <v>882</v>
      </c>
      <c r="B3964" s="1" t="s">
        <v>395</v>
      </c>
      <c r="C3964" s="1" t="s">
        <v>589</v>
      </c>
      <c r="D3964" s="1" t="s">
        <v>590</v>
      </c>
      <c r="E3964" s="1" t="s">
        <v>373</v>
      </c>
      <c r="F3964" s="62" t="str">
        <f t="shared" si="758"/>
        <v>64543</v>
      </c>
      <c r="G3964" s="255">
        <v>10620051</v>
      </c>
      <c r="H3964" s="1" t="s">
        <v>385</v>
      </c>
      <c r="I3964" s="61">
        <v>50</v>
      </c>
      <c r="J3964" s="61">
        <v>6.6</v>
      </c>
      <c r="K3964" s="61">
        <v>9</v>
      </c>
      <c r="L3964" s="69">
        <f t="shared" si="759"/>
        <v>3.3</v>
      </c>
      <c r="M3964" s="69">
        <f t="shared" si="760"/>
        <v>4.5</v>
      </c>
      <c r="N3964" s="56">
        <f>INDEX(Rate_Chart!$A$1:$AK$127,MATCH(Data!J3964,Rate_Chart!$A$1:$A$127,0),MATCH(Data!K3964,Rate_Chart!$A$1:$AK$1,0))</f>
        <v>55.11</v>
      </c>
      <c r="O3964" s="57">
        <f t="shared" si="761"/>
        <v>2755.5</v>
      </c>
      <c r="P3964" s="58">
        <f t="shared" si="762"/>
        <v>437.38095238095235</v>
      </c>
      <c r="Q3964" s="58">
        <f t="shared" si="763"/>
        <v>291.58730158730157</v>
      </c>
      <c r="R3964" s="66">
        <f t="shared" si="764"/>
        <v>48.221250000000005</v>
      </c>
      <c r="S3964" s="64">
        <f t="shared" si="765"/>
        <v>187.5</v>
      </c>
      <c r="T3964" s="66">
        <f t="shared" si="766"/>
        <v>2991.2212500000001</v>
      </c>
      <c r="U3964" s="68">
        <f t="shared" si="767"/>
        <v>59.824424999999998</v>
      </c>
      <c r="V3964" s="68">
        <f t="shared" si="768"/>
        <v>474.79702380952381</v>
      </c>
      <c r="W3964" s="68">
        <f t="shared" si="769"/>
        <v>316.5313492063492</v>
      </c>
    </row>
    <row r="3965" spans="1:23" x14ac:dyDescent="0.25">
      <c r="A3965" s="1" t="s">
        <v>883</v>
      </c>
      <c r="B3965" s="1" t="s">
        <v>394</v>
      </c>
      <c r="C3965" s="1" t="s">
        <v>589</v>
      </c>
      <c r="D3965" s="1" t="s">
        <v>590</v>
      </c>
      <c r="E3965" s="1" t="s">
        <v>373</v>
      </c>
      <c r="F3965" s="62" t="str">
        <f t="shared" si="758"/>
        <v>64543</v>
      </c>
      <c r="G3965" s="255">
        <v>10620051</v>
      </c>
      <c r="H3965" s="1" t="s">
        <v>385</v>
      </c>
      <c r="I3965" s="61">
        <v>50</v>
      </c>
      <c r="J3965" s="61">
        <v>6.5</v>
      </c>
      <c r="K3965" s="61">
        <v>9</v>
      </c>
      <c r="L3965" s="69">
        <f t="shared" si="759"/>
        <v>3.25</v>
      </c>
      <c r="M3965" s="69">
        <f t="shared" si="760"/>
        <v>4.5</v>
      </c>
      <c r="N3965" s="56">
        <f>INDEX(Rate_Chart!$A$1:$AK$127,MATCH(Data!J3965,Rate_Chart!$A$1:$A$127,0),MATCH(Data!K3965,Rate_Chart!$A$1:$AK$1,0))</f>
        <v>54.274999999999999</v>
      </c>
      <c r="O3965" s="57">
        <f t="shared" si="761"/>
        <v>2713.75</v>
      </c>
      <c r="P3965" s="58">
        <f t="shared" si="762"/>
        <v>434.2</v>
      </c>
      <c r="Q3965" s="58">
        <f t="shared" si="763"/>
        <v>289.46666666666664</v>
      </c>
      <c r="R3965" s="66">
        <f t="shared" si="764"/>
        <v>47.490625000000001</v>
      </c>
      <c r="S3965" s="64">
        <f t="shared" si="765"/>
        <v>187.5</v>
      </c>
      <c r="T3965" s="66">
        <f t="shared" si="766"/>
        <v>2948.7406249999999</v>
      </c>
      <c r="U3965" s="68">
        <f t="shared" si="767"/>
        <v>58.974812499999999</v>
      </c>
      <c r="V3965" s="68">
        <f t="shared" si="768"/>
        <v>471.79849999999999</v>
      </c>
      <c r="W3965" s="68">
        <f t="shared" si="769"/>
        <v>314.53233333333333</v>
      </c>
    </row>
    <row r="3966" spans="1:23" x14ac:dyDescent="0.25">
      <c r="A3966" s="1" t="s">
        <v>883</v>
      </c>
      <c r="B3966" s="1" t="s">
        <v>395</v>
      </c>
      <c r="C3966" s="1" t="s">
        <v>589</v>
      </c>
      <c r="D3966" s="1" t="s">
        <v>590</v>
      </c>
      <c r="E3966" s="1" t="s">
        <v>373</v>
      </c>
      <c r="F3966" s="62" t="str">
        <f t="shared" si="758"/>
        <v>64543</v>
      </c>
      <c r="G3966" s="255">
        <v>10620051</v>
      </c>
      <c r="H3966" s="1" t="s">
        <v>385</v>
      </c>
      <c r="I3966" s="61">
        <v>52</v>
      </c>
      <c r="J3966" s="61">
        <v>6.5</v>
      </c>
      <c r="K3966" s="61">
        <v>9</v>
      </c>
      <c r="L3966" s="69">
        <f t="shared" si="759"/>
        <v>3.38</v>
      </c>
      <c r="M3966" s="69">
        <f t="shared" si="760"/>
        <v>4.68</v>
      </c>
      <c r="N3966" s="56">
        <f>INDEX(Rate_Chart!$A$1:$AK$127,MATCH(Data!J3966,Rate_Chart!$A$1:$A$127,0),MATCH(Data!K3966,Rate_Chart!$A$1:$AK$1,0))</f>
        <v>54.274999999999999</v>
      </c>
      <c r="O3966" s="57">
        <f t="shared" si="761"/>
        <v>2822.2999999999997</v>
      </c>
      <c r="P3966" s="58">
        <f t="shared" si="762"/>
        <v>434.2</v>
      </c>
      <c r="Q3966" s="58">
        <f t="shared" si="763"/>
        <v>289.46666666666664</v>
      </c>
      <c r="R3966" s="66">
        <f t="shared" si="764"/>
        <v>49.390250000000002</v>
      </c>
      <c r="S3966" s="64">
        <f t="shared" si="765"/>
        <v>195</v>
      </c>
      <c r="T3966" s="66">
        <f t="shared" si="766"/>
        <v>3066.6902499999997</v>
      </c>
      <c r="U3966" s="68">
        <f t="shared" si="767"/>
        <v>58.974812499999992</v>
      </c>
      <c r="V3966" s="68">
        <f t="shared" si="768"/>
        <v>471.79849999999993</v>
      </c>
      <c r="W3966" s="68">
        <f t="shared" si="769"/>
        <v>314.53233333333327</v>
      </c>
    </row>
    <row r="3967" spans="1:23" x14ac:dyDescent="0.25">
      <c r="A3967" s="1" t="s">
        <v>883</v>
      </c>
      <c r="B3967" s="1" t="s">
        <v>395</v>
      </c>
      <c r="C3967" s="1" t="s">
        <v>589</v>
      </c>
      <c r="D3967" s="1" t="s">
        <v>590</v>
      </c>
      <c r="E3967" s="1" t="s">
        <v>373</v>
      </c>
      <c r="F3967" s="62" t="str">
        <f t="shared" si="758"/>
        <v>64543</v>
      </c>
      <c r="G3967" s="255">
        <v>10620051</v>
      </c>
      <c r="H3967" s="1" t="s">
        <v>386</v>
      </c>
      <c r="I3967" s="61">
        <v>200</v>
      </c>
      <c r="J3967" s="61">
        <v>4</v>
      </c>
      <c r="K3967" s="61">
        <v>8.5</v>
      </c>
      <c r="L3967" s="69">
        <f t="shared" si="759"/>
        <v>8</v>
      </c>
      <c r="M3967" s="69">
        <f t="shared" si="760"/>
        <v>17</v>
      </c>
      <c r="N3967" s="56">
        <f>INDEX(Rate_Chart!$A$1:$AK$127,MATCH(Data!J3967,Rate_Chart!$A$1:$A$127,0),MATCH(Data!K3967,Rate_Chart!$A$1:$AK$1,0))</f>
        <v>40.311181500000004</v>
      </c>
      <c r="O3967" s="57">
        <f t="shared" si="761"/>
        <v>8062.2363000000005</v>
      </c>
      <c r="P3967" s="58">
        <f t="shared" si="762"/>
        <v>417.0122224137931</v>
      </c>
      <c r="Q3967" s="58">
        <f t="shared" si="763"/>
        <v>278.00814827586208</v>
      </c>
      <c r="R3967" s="66">
        <f t="shared" si="764"/>
        <v>141.08913525000003</v>
      </c>
      <c r="S3967" s="64">
        <f t="shared" si="765"/>
        <v>750</v>
      </c>
      <c r="T3967" s="66">
        <f t="shared" si="766"/>
        <v>8953.3254352500007</v>
      </c>
      <c r="U3967" s="68">
        <f t="shared" si="767"/>
        <v>44.766627176250005</v>
      </c>
      <c r="V3967" s="68">
        <f t="shared" si="768"/>
        <v>463.10303975431032</v>
      </c>
      <c r="W3967" s="68">
        <f t="shared" si="769"/>
        <v>308.7353598362069</v>
      </c>
    </row>
    <row r="3968" spans="1:23" x14ac:dyDescent="0.25">
      <c r="A3968" s="1" t="s">
        <v>884</v>
      </c>
      <c r="B3968" s="1" t="s">
        <v>394</v>
      </c>
      <c r="C3968" s="1" t="s">
        <v>589</v>
      </c>
      <c r="D3968" s="1" t="s">
        <v>590</v>
      </c>
      <c r="E3968" s="1" t="s">
        <v>373</v>
      </c>
      <c r="F3968" s="62" t="str">
        <f t="shared" si="758"/>
        <v>64543</v>
      </c>
      <c r="G3968" s="255">
        <v>10620051</v>
      </c>
      <c r="H3968" s="1" t="s">
        <v>385</v>
      </c>
      <c r="I3968" s="61">
        <v>50</v>
      </c>
      <c r="J3968" s="61">
        <v>6.6</v>
      </c>
      <c r="K3968" s="61">
        <v>9</v>
      </c>
      <c r="L3968" s="69">
        <f t="shared" si="759"/>
        <v>3.3</v>
      </c>
      <c r="M3968" s="69">
        <f t="shared" si="760"/>
        <v>4.5</v>
      </c>
      <c r="N3968" s="56">
        <f>INDEX(Rate_Chart!$A$1:$AK$127,MATCH(Data!J3968,Rate_Chart!$A$1:$A$127,0),MATCH(Data!K3968,Rate_Chart!$A$1:$AK$1,0))</f>
        <v>55.11</v>
      </c>
      <c r="O3968" s="57">
        <f t="shared" si="761"/>
        <v>2755.5</v>
      </c>
      <c r="P3968" s="58">
        <f t="shared" si="762"/>
        <v>437.38095238095235</v>
      </c>
      <c r="Q3968" s="58">
        <f t="shared" si="763"/>
        <v>291.58730158730157</v>
      </c>
      <c r="R3968" s="66">
        <f t="shared" si="764"/>
        <v>48.221250000000005</v>
      </c>
      <c r="S3968" s="64">
        <f t="shared" si="765"/>
        <v>187.5</v>
      </c>
      <c r="T3968" s="66">
        <f t="shared" si="766"/>
        <v>2991.2212500000001</v>
      </c>
      <c r="U3968" s="68">
        <f t="shared" si="767"/>
        <v>59.824424999999998</v>
      </c>
      <c r="V3968" s="68">
        <f t="shared" si="768"/>
        <v>474.79702380952381</v>
      </c>
      <c r="W3968" s="68">
        <f t="shared" si="769"/>
        <v>316.5313492063492</v>
      </c>
    </row>
    <row r="3969" spans="1:23" x14ac:dyDescent="0.25">
      <c r="A3969" s="1" t="s">
        <v>884</v>
      </c>
      <c r="B3969" s="1" t="s">
        <v>395</v>
      </c>
      <c r="C3969" s="1" t="s">
        <v>589</v>
      </c>
      <c r="D3969" s="1" t="s">
        <v>590</v>
      </c>
      <c r="E3969" s="1" t="s">
        <v>373</v>
      </c>
      <c r="F3969" s="62" t="str">
        <f t="shared" si="758"/>
        <v>64543</v>
      </c>
      <c r="G3969" s="255">
        <v>10620051</v>
      </c>
      <c r="H3969" s="1" t="s">
        <v>385</v>
      </c>
      <c r="I3969" s="61">
        <v>50</v>
      </c>
      <c r="J3969" s="61">
        <v>6.6</v>
      </c>
      <c r="K3969" s="61">
        <v>9</v>
      </c>
      <c r="L3969" s="69">
        <f t="shared" si="759"/>
        <v>3.3</v>
      </c>
      <c r="M3969" s="69">
        <f t="shared" si="760"/>
        <v>4.5</v>
      </c>
      <c r="N3969" s="56">
        <f>INDEX(Rate_Chart!$A$1:$AK$127,MATCH(Data!J3969,Rate_Chart!$A$1:$A$127,0),MATCH(Data!K3969,Rate_Chart!$A$1:$AK$1,0))</f>
        <v>55.11</v>
      </c>
      <c r="O3969" s="57">
        <f t="shared" si="761"/>
        <v>2755.5</v>
      </c>
      <c r="P3969" s="58">
        <f t="shared" si="762"/>
        <v>437.38095238095235</v>
      </c>
      <c r="Q3969" s="58">
        <f t="shared" si="763"/>
        <v>291.58730158730157</v>
      </c>
      <c r="R3969" s="66">
        <f t="shared" si="764"/>
        <v>48.221250000000005</v>
      </c>
      <c r="S3969" s="64">
        <f t="shared" si="765"/>
        <v>187.5</v>
      </c>
      <c r="T3969" s="66">
        <f t="shared" si="766"/>
        <v>2991.2212500000001</v>
      </c>
      <c r="U3969" s="68">
        <f t="shared" si="767"/>
        <v>59.824424999999998</v>
      </c>
      <c r="V3969" s="68">
        <f t="shared" si="768"/>
        <v>474.79702380952381</v>
      </c>
      <c r="W3969" s="68">
        <f t="shared" si="769"/>
        <v>316.5313492063492</v>
      </c>
    </row>
    <row r="3970" spans="1:23" x14ac:dyDescent="0.25">
      <c r="A3970" s="1" t="s">
        <v>885</v>
      </c>
      <c r="B3970" s="1" t="s">
        <v>394</v>
      </c>
      <c r="C3970" s="1" t="s">
        <v>589</v>
      </c>
      <c r="D3970" s="1" t="s">
        <v>590</v>
      </c>
      <c r="E3970" s="1" t="s">
        <v>373</v>
      </c>
      <c r="F3970" s="62" t="str">
        <f t="shared" si="758"/>
        <v>64543</v>
      </c>
      <c r="G3970" s="255">
        <v>10620051</v>
      </c>
      <c r="H3970" s="1" t="s">
        <v>385</v>
      </c>
      <c r="I3970" s="61">
        <v>50</v>
      </c>
      <c r="J3970" s="61">
        <v>6.6</v>
      </c>
      <c r="K3970" s="61">
        <v>9</v>
      </c>
      <c r="L3970" s="69">
        <f t="shared" si="759"/>
        <v>3.3</v>
      </c>
      <c r="M3970" s="69">
        <f t="shared" si="760"/>
        <v>4.5</v>
      </c>
      <c r="N3970" s="56">
        <f>INDEX(Rate_Chart!$A$1:$AK$127,MATCH(Data!J3970,Rate_Chart!$A$1:$A$127,0),MATCH(Data!K3970,Rate_Chart!$A$1:$AK$1,0))</f>
        <v>55.11</v>
      </c>
      <c r="O3970" s="57">
        <f t="shared" si="761"/>
        <v>2755.5</v>
      </c>
      <c r="P3970" s="58">
        <f t="shared" si="762"/>
        <v>437.38095238095235</v>
      </c>
      <c r="Q3970" s="58">
        <f t="shared" si="763"/>
        <v>291.58730158730157</v>
      </c>
      <c r="R3970" s="66">
        <f t="shared" si="764"/>
        <v>48.221250000000005</v>
      </c>
      <c r="S3970" s="64">
        <f t="shared" si="765"/>
        <v>187.5</v>
      </c>
      <c r="T3970" s="66">
        <f t="shared" si="766"/>
        <v>2991.2212500000001</v>
      </c>
      <c r="U3970" s="68">
        <f t="shared" si="767"/>
        <v>59.824424999999998</v>
      </c>
      <c r="V3970" s="68">
        <f t="shared" si="768"/>
        <v>474.79702380952381</v>
      </c>
      <c r="W3970" s="68">
        <f t="shared" si="769"/>
        <v>316.5313492063492</v>
      </c>
    </row>
    <row r="3971" spans="1:23" x14ac:dyDescent="0.25">
      <c r="A3971" s="1" t="s">
        <v>885</v>
      </c>
      <c r="B3971" s="1" t="s">
        <v>394</v>
      </c>
      <c r="C3971" s="1" t="s">
        <v>589</v>
      </c>
      <c r="D3971" s="1" t="s">
        <v>590</v>
      </c>
      <c r="E3971" s="1" t="s">
        <v>373</v>
      </c>
      <c r="F3971" s="62" t="str">
        <f t="shared" si="758"/>
        <v>64543</v>
      </c>
      <c r="G3971" s="255">
        <v>10620051</v>
      </c>
      <c r="H3971" s="1" t="s">
        <v>386</v>
      </c>
      <c r="I3971" s="61">
        <v>2000</v>
      </c>
      <c r="J3971" s="61">
        <v>3.7</v>
      </c>
      <c r="K3971" s="61">
        <v>8</v>
      </c>
      <c r="L3971" s="69">
        <f t="shared" si="759"/>
        <v>74</v>
      </c>
      <c r="M3971" s="69">
        <f t="shared" si="760"/>
        <v>160</v>
      </c>
      <c r="N3971" s="56">
        <f>INDEX(Rate_Chart!$A$1:$AK$127,MATCH(Data!J3971,Rate_Chart!$A$1:$A$127,0),MATCH(Data!K3971,Rate_Chart!$A$1:$AK$1,0))</f>
        <v>37.670112000000003</v>
      </c>
      <c r="O3971" s="57">
        <f t="shared" si="761"/>
        <v>75340.224000000002</v>
      </c>
      <c r="P3971" s="58">
        <f t="shared" si="762"/>
        <v>417.0123099630996</v>
      </c>
      <c r="Q3971" s="58">
        <f t="shared" si="763"/>
        <v>278.0082066420664</v>
      </c>
      <c r="R3971" s="66">
        <f t="shared" si="764"/>
        <v>1318.4539200000002</v>
      </c>
      <c r="S3971" s="64">
        <f t="shared" si="765"/>
        <v>7500</v>
      </c>
      <c r="T3971" s="66">
        <f t="shared" si="766"/>
        <v>84158.677920000002</v>
      </c>
      <c r="U3971" s="68">
        <f t="shared" si="767"/>
        <v>42.079338960000001</v>
      </c>
      <c r="V3971" s="68">
        <f t="shared" si="768"/>
        <v>465.82294051660512</v>
      </c>
      <c r="W3971" s="68">
        <f t="shared" si="769"/>
        <v>310.5486270110701</v>
      </c>
    </row>
    <row r="3972" spans="1:23" x14ac:dyDescent="0.25">
      <c r="A3972" s="1" t="s">
        <v>885</v>
      </c>
      <c r="B3972" s="1" t="s">
        <v>395</v>
      </c>
      <c r="C3972" s="1" t="s">
        <v>589</v>
      </c>
      <c r="D3972" s="1" t="s">
        <v>590</v>
      </c>
      <c r="E3972" s="1" t="s">
        <v>373</v>
      </c>
      <c r="F3972" s="62" t="str">
        <f t="shared" si="758"/>
        <v>64543</v>
      </c>
      <c r="G3972" s="255">
        <v>10620051</v>
      </c>
      <c r="H3972" s="1" t="s">
        <v>385</v>
      </c>
      <c r="I3972" s="61">
        <v>50</v>
      </c>
      <c r="J3972" s="61">
        <v>6.8</v>
      </c>
      <c r="K3972" s="61">
        <v>9</v>
      </c>
      <c r="L3972" s="69">
        <f t="shared" si="759"/>
        <v>3.4</v>
      </c>
      <c r="M3972" s="69">
        <f t="shared" si="760"/>
        <v>4.5</v>
      </c>
      <c r="N3972" s="56">
        <f>INDEX(Rate_Chart!$A$1:$AK$127,MATCH(Data!J3972,Rate_Chart!$A$1:$A$127,0),MATCH(Data!K3972,Rate_Chart!$A$1:$AK$1,0))</f>
        <v>56.78</v>
      </c>
      <c r="O3972" s="57">
        <f t="shared" si="761"/>
        <v>2839</v>
      </c>
      <c r="P3972" s="58">
        <f t="shared" si="762"/>
        <v>443.59375</v>
      </c>
      <c r="Q3972" s="58">
        <f t="shared" si="763"/>
        <v>295.72916666666669</v>
      </c>
      <c r="R3972" s="66">
        <f t="shared" si="764"/>
        <v>49.682500000000005</v>
      </c>
      <c r="S3972" s="64">
        <f t="shared" si="765"/>
        <v>187.5</v>
      </c>
      <c r="T3972" s="66">
        <f t="shared" si="766"/>
        <v>3076.1824999999999</v>
      </c>
      <c r="U3972" s="68">
        <f t="shared" si="767"/>
        <v>61.523649999999996</v>
      </c>
      <c r="V3972" s="68">
        <f t="shared" si="768"/>
        <v>480.65351562499995</v>
      </c>
      <c r="W3972" s="68">
        <f t="shared" si="769"/>
        <v>320.4356770833333</v>
      </c>
    </row>
    <row r="3973" spans="1:23" x14ac:dyDescent="0.25">
      <c r="A3973" s="1" t="s">
        <v>885</v>
      </c>
      <c r="B3973" s="1" t="s">
        <v>395</v>
      </c>
      <c r="C3973" s="1" t="s">
        <v>589</v>
      </c>
      <c r="D3973" s="1" t="s">
        <v>590</v>
      </c>
      <c r="E3973" s="1" t="s">
        <v>373</v>
      </c>
      <c r="F3973" s="62" t="str">
        <f t="shared" ref="F3973:F4036" si="770">MID(E3973,2,5)</f>
        <v>64543</v>
      </c>
      <c r="G3973" s="255">
        <v>10620051</v>
      </c>
      <c r="H3973" s="1" t="s">
        <v>386</v>
      </c>
      <c r="I3973" s="61">
        <v>1000</v>
      </c>
      <c r="J3973" s="61">
        <v>3.7</v>
      </c>
      <c r="K3973" s="61">
        <v>8</v>
      </c>
      <c r="L3973" s="69">
        <f t="shared" si="759"/>
        <v>37</v>
      </c>
      <c r="M3973" s="69">
        <f t="shared" si="760"/>
        <v>80</v>
      </c>
      <c r="N3973" s="56">
        <f>INDEX(Rate_Chart!$A$1:$AK$127,MATCH(Data!J3973,Rate_Chart!$A$1:$A$127,0),MATCH(Data!K3973,Rate_Chart!$A$1:$AK$1,0))</f>
        <v>37.670112000000003</v>
      </c>
      <c r="O3973" s="57">
        <f t="shared" si="761"/>
        <v>37670.112000000001</v>
      </c>
      <c r="P3973" s="58">
        <f t="shared" si="762"/>
        <v>417.0123099630996</v>
      </c>
      <c r="Q3973" s="58">
        <f t="shared" si="763"/>
        <v>278.0082066420664</v>
      </c>
      <c r="R3973" s="66">
        <f t="shared" si="764"/>
        <v>659.22696000000008</v>
      </c>
      <c r="S3973" s="64">
        <f t="shared" si="765"/>
        <v>3750</v>
      </c>
      <c r="T3973" s="66">
        <f t="shared" si="766"/>
        <v>42079.338960000001</v>
      </c>
      <c r="U3973" s="68">
        <f t="shared" si="767"/>
        <v>42.079338960000001</v>
      </c>
      <c r="V3973" s="68">
        <f t="shared" si="768"/>
        <v>465.82294051660512</v>
      </c>
      <c r="W3973" s="68">
        <f t="shared" si="769"/>
        <v>310.5486270110701</v>
      </c>
    </row>
    <row r="3974" spans="1:23" x14ac:dyDescent="0.25">
      <c r="A3974" s="1" t="s">
        <v>886</v>
      </c>
      <c r="B3974" s="1" t="s">
        <v>394</v>
      </c>
      <c r="C3974" s="1" t="s">
        <v>589</v>
      </c>
      <c r="D3974" s="1" t="s">
        <v>590</v>
      </c>
      <c r="E3974" s="1" t="s">
        <v>373</v>
      </c>
      <c r="F3974" s="62" t="str">
        <f t="shared" si="770"/>
        <v>64543</v>
      </c>
      <c r="G3974" s="255">
        <v>10620051</v>
      </c>
      <c r="H3974" s="1" t="s">
        <v>385</v>
      </c>
      <c r="I3974" s="61">
        <v>55</v>
      </c>
      <c r="J3974" s="61">
        <v>6.6</v>
      </c>
      <c r="K3974" s="61">
        <v>9</v>
      </c>
      <c r="L3974" s="69">
        <f t="shared" si="759"/>
        <v>3.63</v>
      </c>
      <c r="M3974" s="69">
        <f t="shared" si="760"/>
        <v>4.95</v>
      </c>
      <c r="N3974" s="56">
        <f>INDEX(Rate_Chart!$A$1:$AK$127,MATCH(Data!J3974,Rate_Chart!$A$1:$A$127,0),MATCH(Data!K3974,Rate_Chart!$A$1:$AK$1,0))</f>
        <v>55.11</v>
      </c>
      <c r="O3974" s="57">
        <f t="shared" si="761"/>
        <v>3031.05</v>
      </c>
      <c r="P3974" s="58">
        <f t="shared" si="762"/>
        <v>437.38095238095235</v>
      </c>
      <c r="Q3974" s="58">
        <f t="shared" si="763"/>
        <v>291.58730158730157</v>
      </c>
      <c r="R3974" s="66">
        <f t="shared" si="764"/>
        <v>53.043375000000012</v>
      </c>
      <c r="S3974" s="64">
        <f t="shared" si="765"/>
        <v>206.25</v>
      </c>
      <c r="T3974" s="66">
        <f t="shared" si="766"/>
        <v>3290.3433750000004</v>
      </c>
      <c r="U3974" s="68">
        <f t="shared" si="767"/>
        <v>59.824425000000005</v>
      </c>
      <c r="V3974" s="68">
        <f t="shared" si="768"/>
        <v>474.79702380952386</v>
      </c>
      <c r="W3974" s="68">
        <f t="shared" si="769"/>
        <v>316.53134920634926</v>
      </c>
    </row>
    <row r="3975" spans="1:23" x14ac:dyDescent="0.25">
      <c r="A3975" s="1" t="s">
        <v>886</v>
      </c>
      <c r="B3975" s="1" t="s">
        <v>394</v>
      </c>
      <c r="C3975" s="1" t="s">
        <v>589</v>
      </c>
      <c r="D3975" s="1" t="s">
        <v>590</v>
      </c>
      <c r="E3975" s="1" t="s">
        <v>373</v>
      </c>
      <c r="F3975" s="62" t="str">
        <f t="shared" si="770"/>
        <v>64543</v>
      </c>
      <c r="G3975" s="255">
        <v>10620051</v>
      </c>
      <c r="H3975" s="1" t="s">
        <v>386</v>
      </c>
      <c r="I3975" s="61">
        <v>800</v>
      </c>
      <c r="J3975" s="61">
        <v>3.7</v>
      </c>
      <c r="K3975" s="61">
        <v>8</v>
      </c>
      <c r="L3975" s="69">
        <f t="shared" si="759"/>
        <v>29.6</v>
      </c>
      <c r="M3975" s="69">
        <f t="shared" si="760"/>
        <v>64</v>
      </c>
      <c r="N3975" s="56">
        <f>INDEX(Rate_Chart!$A$1:$AK$127,MATCH(Data!J3975,Rate_Chart!$A$1:$A$127,0),MATCH(Data!K3975,Rate_Chart!$A$1:$AK$1,0))</f>
        <v>37.670112000000003</v>
      </c>
      <c r="O3975" s="57">
        <f t="shared" si="761"/>
        <v>30136.089600000003</v>
      </c>
      <c r="P3975" s="58">
        <f t="shared" si="762"/>
        <v>417.0123099630996</v>
      </c>
      <c r="Q3975" s="58">
        <f t="shared" si="763"/>
        <v>278.0082066420664</v>
      </c>
      <c r="R3975" s="66">
        <f t="shared" si="764"/>
        <v>527.38156800000013</v>
      </c>
      <c r="S3975" s="64">
        <f t="shared" si="765"/>
        <v>3000</v>
      </c>
      <c r="T3975" s="66">
        <f t="shared" si="766"/>
        <v>33663.471168000004</v>
      </c>
      <c r="U3975" s="68">
        <f t="shared" si="767"/>
        <v>42.079338960000001</v>
      </c>
      <c r="V3975" s="68">
        <f t="shared" si="768"/>
        <v>465.82294051660512</v>
      </c>
      <c r="W3975" s="68">
        <f t="shared" si="769"/>
        <v>310.5486270110701</v>
      </c>
    </row>
    <row r="3976" spans="1:23" x14ac:dyDescent="0.25">
      <c r="A3976" s="1" t="s">
        <v>886</v>
      </c>
      <c r="B3976" s="1" t="s">
        <v>395</v>
      </c>
      <c r="C3976" s="1" t="s">
        <v>589</v>
      </c>
      <c r="D3976" s="1" t="s">
        <v>590</v>
      </c>
      <c r="E3976" s="1" t="s">
        <v>373</v>
      </c>
      <c r="F3976" s="62" t="str">
        <f t="shared" si="770"/>
        <v>64543</v>
      </c>
      <c r="G3976" s="255">
        <v>10620051</v>
      </c>
      <c r="H3976" s="1" t="s">
        <v>385</v>
      </c>
      <c r="I3976" s="61">
        <v>50</v>
      </c>
      <c r="J3976" s="61">
        <v>6.8</v>
      </c>
      <c r="K3976" s="61">
        <v>9</v>
      </c>
      <c r="L3976" s="69">
        <f t="shared" si="759"/>
        <v>3.4</v>
      </c>
      <c r="M3976" s="69">
        <f t="shared" si="760"/>
        <v>4.5</v>
      </c>
      <c r="N3976" s="56">
        <f>INDEX(Rate_Chart!$A$1:$AK$127,MATCH(Data!J3976,Rate_Chart!$A$1:$A$127,0),MATCH(Data!K3976,Rate_Chart!$A$1:$AK$1,0))</f>
        <v>56.78</v>
      </c>
      <c r="O3976" s="57">
        <f t="shared" si="761"/>
        <v>2839</v>
      </c>
      <c r="P3976" s="58">
        <f t="shared" si="762"/>
        <v>443.59375</v>
      </c>
      <c r="Q3976" s="58">
        <f t="shared" si="763"/>
        <v>295.72916666666669</v>
      </c>
      <c r="R3976" s="66">
        <f t="shared" si="764"/>
        <v>49.682500000000005</v>
      </c>
      <c r="S3976" s="64">
        <f t="shared" si="765"/>
        <v>187.5</v>
      </c>
      <c r="T3976" s="66">
        <f t="shared" si="766"/>
        <v>3076.1824999999999</v>
      </c>
      <c r="U3976" s="68">
        <f t="shared" si="767"/>
        <v>61.523649999999996</v>
      </c>
      <c r="V3976" s="68">
        <f t="shared" si="768"/>
        <v>480.65351562499995</v>
      </c>
      <c r="W3976" s="68">
        <f t="shared" si="769"/>
        <v>320.4356770833333</v>
      </c>
    </row>
    <row r="3977" spans="1:23" x14ac:dyDescent="0.25">
      <c r="A3977" s="1" t="s">
        <v>886</v>
      </c>
      <c r="B3977" s="1" t="s">
        <v>395</v>
      </c>
      <c r="C3977" s="1" t="s">
        <v>589</v>
      </c>
      <c r="D3977" s="1" t="s">
        <v>590</v>
      </c>
      <c r="E3977" s="1" t="s">
        <v>373</v>
      </c>
      <c r="F3977" s="62" t="str">
        <f t="shared" si="770"/>
        <v>64543</v>
      </c>
      <c r="G3977" s="255">
        <v>10620051</v>
      </c>
      <c r="H3977" s="1" t="s">
        <v>386</v>
      </c>
      <c r="I3977" s="61">
        <v>1200</v>
      </c>
      <c r="J3977" s="61">
        <v>3.7</v>
      </c>
      <c r="K3977" s="61">
        <v>8</v>
      </c>
      <c r="L3977" s="69">
        <f t="shared" si="759"/>
        <v>44.4</v>
      </c>
      <c r="M3977" s="69">
        <f t="shared" si="760"/>
        <v>96</v>
      </c>
      <c r="N3977" s="56">
        <f>INDEX(Rate_Chart!$A$1:$AK$127,MATCH(Data!J3977,Rate_Chart!$A$1:$A$127,0),MATCH(Data!K3977,Rate_Chart!$A$1:$AK$1,0))</f>
        <v>37.670112000000003</v>
      </c>
      <c r="O3977" s="57">
        <f t="shared" si="761"/>
        <v>45204.134400000003</v>
      </c>
      <c r="P3977" s="58">
        <f t="shared" si="762"/>
        <v>417.0123099630996</v>
      </c>
      <c r="Q3977" s="58">
        <f t="shared" si="763"/>
        <v>278.0082066420664</v>
      </c>
      <c r="R3977" s="66">
        <f t="shared" si="764"/>
        <v>791.07235200000014</v>
      </c>
      <c r="S3977" s="64">
        <f t="shared" si="765"/>
        <v>4500</v>
      </c>
      <c r="T3977" s="66">
        <f t="shared" si="766"/>
        <v>50495.206752000006</v>
      </c>
      <c r="U3977" s="68">
        <f t="shared" si="767"/>
        <v>42.079338960000001</v>
      </c>
      <c r="V3977" s="68">
        <f t="shared" si="768"/>
        <v>465.82294051660512</v>
      </c>
      <c r="W3977" s="68">
        <f t="shared" si="769"/>
        <v>310.5486270110701</v>
      </c>
    </row>
    <row r="3978" spans="1:23" x14ac:dyDescent="0.25">
      <c r="A3978" s="1" t="s">
        <v>887</v>
      </c>
      <c r="B3978" s="1" t="s">
        <v>394</v>
      </c>
      <c r="C3978" s="1" t="s">
        <v>589</v>
      </c>
      <c r="D3978" s="1" t="s">
        <v>590</v>
      </c>
      <c r="E3978" s="1" t="s">
        <v>373</v>
      </c>
      <c r="F3978" s="62" t="str">
        <f t="shared" si="770"/>
        <v>64543</v>
      </c>
      <c r="G3978" s="255">
        <v>10620051</v>
      </c>
      <c r="H3978" s="1" t="s">
        <v>385</v>
      </c>
      <c r="I3978" s="61">
        <v>50</v>
      </c>
      <c r="J3978" s="61">
        <v>6.8</v>
      </c>
      <c r="K3978" s="61">
        <v>9</v>
      </c>
      <c r="L3978" s="69">
        <f t="shared" si="759"/>
        <v>3.4</v>
      </c>
      <c r="M3978" s="69">
        <f t="shared" si="760"/>
        <v>4.5</v>
      </c>
      <c r="N3978" s="56">
        <f>INDEX(Rate_Chart!$A$1:$AK$127,MATCH(Data!J3978,Rate_Chart!$A$1:$A$127,0),MATCH(Data!K3978,Rate_Chart!$A$1:$AK$1,0))</f>
        <v>56.78</v>
      </c>
      <c r="O3978" s="57">
        <f t="shared" si="761"/>
        <v>2839</v>
      </c>
      <c r="P3978" s="58">
        <f t="shared" si="762"/>
        <v>443.59375</v>
      </c>
      <c r="Q3978" s="58">
        <f t="shared" si="763"/>
        <v>295.72916666666669</v>
      </c>
      <c r="R3978" s="66">
        <f t="shared" si="764"/>
        <v>49.682500000000005</v>
      </c>
      <c r="S3978" s="64">
        <f t="shared" si="765"/>
        <v>187.5</v>
      </c>
      <c r="T3978" s="66">
        <f t="shared" si="766"/>
        <v>3076.1824999999999</v>
      </c>
      <c r="U3978" s="68">
        <f t="shared" si="767"/>
        <v>61.523649999999996</v>
      </c>
      <c r="V3978" s="68">
        <f t="shared" si="768"/>
        <v>480.65351562499995</v>
      </c>
      <c r="W3978" s="68">
        <f t="shared" si="769"/>
        <v>320.4356770833333</v>
      </c>
    </row>
    <row r="3979" spans="1:23" x14ac:dyDescent="0.25">
      <c r="A3979" s="1" t="s">
        <v>887</v>
      </c>
      <c r="B3979" s="1" t="s">
        <v>394</v>
      </c>
      <c r="C3979" s="1" t="s">
        <v>589</v>
      </c>
      <c r="D3979" s="1" t="s">
        <v>590</v>
      </c>
      <c r="E3979" s="1" t="s">
        <v>373</v>
      </c>
      <c r="F3979" s="62" t="str">
        <f t="shared" si="770"/>
        <v>64543</v>
      </c>
      <c r="G3979" s="255">
        <v>10620051</v>
      </c>
      <c r="H3979" s="1" t="s">
        <v>386</v>
      </c>
      <c r="I3979" s="61">
        <v>1400</v>
      </c>
      <c r="J3979" s="61">
        <v>3.9</v>
      </c>
      <c r="K3979" s="61">
        <v>8</v>
      </c>
      <c r="L3979" s="69">
        <f t="shared" si="759"/>
        <v>54.6</v>
      </c>
      <c r="M3979" s="69">
        <f t="shared" si="760"/>
        <v>112</v>
      </c>
      <c r="N3979" s="56">
        <f>INDEX(Rate_Chart!$A$1:$AK$127,MATCH(Data!J3979,Rate_Chart!$A$1:$A$127,0),MATCH(Data!K3979,Rate_Chart!$A$1:$AK$1,0))</f>
        <v>38.504112000000006</v>
      </c>
      <c r="O3979" s="57">
        <f t="shared" si="761"/>
        <v>53905.75680000001</v>
      </c>
      <c r="P3979" s="58">
        <f t="shared" si="762"/>
        <v>417.0120433212997</v>
      </c>
      <c r="Q3979" s="58">
        <f t="shared" si="763"/>
        <v>278.00802888086645</v>
      </c>
      <c r="R3979" s="66">
        <f t="shared" si="764"/>
        <v>943.3507440000003</v>
      </c>
      <c r="S3979" s="64">
        <f t="shared" si="765"/>
        <v>5250</v>
      </c>
      <c r="T3979" s="66">
        <f t="shared" si="766"/>
        <v>60099.107544000013</v>
      </c>
      <c r="U3979" s="68">
        <f t="shared" si="767"/>
        <v>42.927933960000011</v>
      </c>
      <c r="V3979" s="68">
        <f t="shared" si="768"/>
        <v>464.92347249097486</v>
      </c>
      <c r="W3979" s="68">
        <f t="shared" si="769"/>
        <v>309.94898166064991</v>
      </c>
    </row>
    <row r="3980" spans="1:23" x14ac:dyDescent="0.25">
      <c r="A3980" s="1" t="s">
        <v>887</v>
      </c>
      <c r="B3980" s="1" t="s">
        <v>395</v>
      </c>
      <c r="C3980" s="1" t="s">
        <v>589</v>
      </c>
      <c r="D3980" s="1" t="s">
        <v>590</v>
      </c>
      <c r="E3980" s="1" t="s">
        <v>373</v>
      </c>
      <c r="F3980" s="62" t="str">
        <f t="shared" si="770"/>
        <v>64543</v>
      </c>
      <c r="G3980" s="255">
        <v>10620051</v>
      </c>
      <c r="H3980" s="1" t="s">
        <v>385</v>
      </c>
      <c r="I3980" s="61">
        <v>55</v>
      </c>
      <c r="J3980" s="61">
        <v>6.7</v>
      </c>
      <c r="K3980" s="61">
        <v>9</v>
      </c>
      <c r="L3980" s="69">
        <f t="shared" si="759"/>
        <v>3.6850000000000001</v>
      </c>
      <c r="M3980" s="69">
        <f t="shared" si="760"/>
        <v>4.95</v>
      </c>
      <c r="N3980" s="56">
        <f>INDEX(Rate_Chart!$A$1:$AK$127,MATCH(Data!J3980,Rate_Chart!$A$1:$A$127,0),MATCH(Data!K3980,Rate_Chart!$A$1:$AK$1,0))</f>
        <v>55.945</v>
      </c>
      <c r="O3980" s="57">
        <f t="shared" si="761"/>
        <v>3076.9749999999999</v>
      </c>
      <c r="P3980" s="58">
        <f t="shared" si="762"/>
        <v>440.51181102362204</v>
      </c>
      <c r="Q3980" s="58">
        <f t="shared" si="763"/>
        <v>293.67454068241472</v>
      </c>
      <c r="R3980" s="66">
        <f t="shared" si="764"/>
        <v>53.847062500000007</v>
      </c>
      <c r="S3980" s="64">
        <f t="shared" si="765"/>
        <v>206.25</v>
      </c>
      <c r="T3980" s="66">
        <f t="shared" si="766"/>
        <v>3337.0720624999999</v>
      </c>
      <c r="U3980" s="68">
        <f t="shared" si="767"/>
        <v>60.674037499999997</v>
      </c>
      <c r="V3980" s="68">
        <f t="shared" si="768"/>
        <v>477.74832677165352</v>
      </c>
      <c r="W3980" s="68">
        <f t="shared" si="769"/>
        <v>318.4988845144357</v>
      </c>
    </row>
    <row r="3981" spans="1:23" x14ac:dyDescent="0.25">
      <c r="A3981" s="1" t="s">
        <v>887</v>
      </c>
      <c r="B3981" s="1" t="s">
        <v>395</v>
      </c>
      <c r="C3981" s="1" t="s">
        <v>589</v>
      </c>
      <c r="D3981" s="1" t="s">
        <v>590</v>
      </c>
      <c r="E3981" s="1" t="s">
        <v>373</v>
      </c>
      <c r="F3981" s="62" t="str">
        <f t="shared" si="770"/>
        <v>64543</v>
      </c>
      <c r="G3981" s="255">
        <v>10620051</v>
      </c>
      <c r="H3981" s="1" t="s">
        <v>386</v>
      </c>
      <c r="I3981" s="61">
        <v>2000</v>
      </c>
      <c r="J3981" s="61">
        <v>3.9</v>
      </c>
      <c r="K3981" s="61">
        <v>8</v>
      </c>
      <c r="L3981" s="69">
        <f t="shared" si="759"/>
        <v>78</v>
      </c>
      <c r="M3981" s="69">
        <f t="shared" si="760"/>
        <v>160</v>
      </c>
      <c r="N3981" s="56">
        <f>INDEX(Rate_Chart!$A$1:$AK$127,MATCH(Data!J3981,Rate_Chart!$A$1:$A$127,0),MATCH(Data!K3981,Rate_Chart!$A$1:$AK$1,0))</f>
        <v>38.504112000000006</v>
      </c>
      <c r="O3981" s="57">
        <f t="shared" si="761"/>
        <v>77008.224000000017</v>
      </c>
      <c r="P3981" s="58">
        <f t="shared" si="762"/>
        <v>417.0120433212997</v>
      </c>
      <c r="Q3981" s="58">
        <f t="shared" si="763"/>
        <v>278.00802888086645</v>
      </c>
      <c r="R3981" s="66">
        <f t="shared" si="764"/>
        <v>1347.6439200000004</v>
      </c>
      <c r="S3981" s="64">
        <f t="shared" si="765"/>
        <v>7500</v>
      </c>
      <c r="T3981" s="66">
        <f t="shared" si="766"/>
        <v>85855.867920000019</v>
      </c>
      <c r="U3981" s="68">
        <f t="shared" si="767"/>
        <v>42.927933960000011</v>
      </c>
      <c r="V3981" s="68">
        <f t="shared" si="768"/>
        <v>464.92347249097486</v>
      </c>
      <c r="W3981" s="68">
        <f t="shared" si="769"/>
        <v>309.94898166064991</v>
      </c>
    </row>
    <row r="3982" spans="1:23" x14ac:dyDescent="0.25">
      <c r="A3982" s="1" t="s">
        <v>888</v>
      </c>
      <c r="B3982" s="1" t="s">
        <v>394</v>
      </c>
      <c r="C3982" s="1" t="s">
        <v>589</v>
      </c>
      <c r="D3982" s="1" t="s">
        <v>590</v>
      </c>
      <c r="E3982" s="1" t="s">
        <v>373</v>
      </c>
      <c r="F3982" s="62" t="str">
        <f t="shared" si="770"/>
        <v>64543</v>
      </c>
      <c r="G3982" s="255">
        <v>10620051</v>
      </c>
      <c r="H3982" s="1" t="s">
        <v>385</v>
      </c>
      <c r="I3982" s="61">
        <v>55</v>
      </c>
      <c r="J3982" s="61">
        <v>6.8</v>
      </c>
      <c r="K3982" s="61">
        <v>9</v>
      </c>
      <c r="L3982" s="69">
        <f t="shared" si="759"/>
        <v>3.74</v>
      </c>
      <c r="M3982" s="69">
        <f t="shared" si="760"/>
        <v>4.95</v>
      </c>
      <c r="N3982" s="56">
        <f>INDEX(Rate_Chart!$A$1:$AK$127,MATCH(Data!J3982,Rate_Chart!$A$1:$A$127,0),MATCH(Data!K3982,Rate_Chart!$A$1:$AK$1,0))</f>
        <v>56.78</v>
      </c>
      <c r="O3982" s="57">
        <f t="shared" si="761"/>
        <v>3122.9</v>
      </c>
      <c r="P3982" s="58">
        <f t="shared" si="762"/>
        <v>443.59375</v>
      </c>
      <c r="Q3982" s="58">
        <f t="shared" si="763"/>
        <v>295.72916666666669</v>
      </c>
      <c r="R3982" s="66">
        <f t="shared" si="764"/>
        <v>54.650750000000009</v>
      </c>
      <c r="S3982" s="64">
        <f t="shared" si="765"/>
        <v>206.25</v>
      </c>
      <c r="T3982" s="66">
        <f t="shared" si="766"/>
        <v>3383.8007500000003</v>
      </c>
      <c r="U3982" s="68">
        <f t="shared" si="767"/>
        <v>61.523650000000004</v>
      </c>
      <c r="V3982" s="68">
        <f t="shared" si="768"/>
        <v>480.65351562500001</v>
      </c>
      <c r="W3982" s="68">
        <f t="shared" si="769"/>
        <v>320.43567708333336</v>
      </c>
    </row>
    <row r="3983" spans="1:23" x14ac:dyDescent="0.25">
      <c r="A3983" s="1" t="s">
        <v>888</v>
      </c>
      <c r="B3983" s="1" t="s">
        <v>394</v>
      </c>
      <c r="C3983" s="1" t="s">
        <v>589</v>
      </c>
      <c r="D3983" s="1" t="s">
        <v>590</v>
      </c>
      <c r="E3983" s="1" t="s">
        <v>373</v>
      </c>
      <c r="F3983" s="62" t="str">
        <f t="shared" si="770"/>
        <v>64543</v>
      </c>
      <c r="G3983" s="255">
        <v>10620051</v>
      </c>
      <c r="H3983" s="1" t="s">
        <v>386</v>
      </c>
      <c r="I3983" s="61">
        <v>2000</v>
      </c>
      <c r="J3983" s="61">
        <v>3.9</v>
      </c>
      <c r="K3983" s="61">
        <v>8</v>
      </c>
      <c r="L3983" s="69">
        <f t="shared" ref="L3983:L4046" si="771">J3983*I3983/100</f>
        <v>78</v>
      </c>
      <c r="M3983" s="69">
        <f t="shared" ref="M3983:M4046" si="772">K3983*I3983/100</f>
        <v>160</v>
      </c>
      <c r="N3983" s="56">
        <f>INDEX(Rate_Chart!$A$1:$AK$127,MATCH(Data!J3983,Rate_Chart!$A$1:$A$127,0),MATCH(Data!K3983,Rate_Chart!$A$1:$AK$1,0))</f>
        <v>38.504112000000006</v>
      </c>
      <c r="O3983" s="57">
        <f t="shared" ref="O3983:O4046" si="773">N3983*I3983</f>
        <v>77008.224000000017</v>
      </c>
      <c r="P3983" s="58">
        <f t="shared" ref="P3983:P4046" si="774">N3983/(J3983%+K3983%*2/3)</f>
        <v>417.0120433212997</v>
      </c>
      <c r="Q3983" s="58">
        <f t="shared" ref="Q3983:Q4046" si="775">P3983*2/3</f>
        <v>278.00802888086645</v>
      </c>
      <c r="R3983" s="66">
        <f t="shared" ref="R3983:R4046" si="776">O3983*1.75%</f>
        <v>1347.6439200000004</v>
      </c>
      <c r="S3983" s="64">
        <f t="shared" ref="S3983:S4046" si="777">I3983*3.75</f>
        <v>7500</v>
      </c>
      <c r="T3983" s="66">
        <f t="shared" ref="T3983:T4046" si="778">R3983+S3983+O3983</f>
        <v>85855.867920000019</v>
      </c>
      <c r="U3983" s="68">
        <f t="shared" ref="U3983:U4046" si="779">T3983/I3983</f>
        <v>42.927933960000011</v>
      </c>
      <c r="V3983" s="68">
        <f t="shared" ref="V3983:V4046" si="780">U3983/(J3983%+K3983%*2/3)</f>
        <v>464.92347249097486</v>
      </c>
      <c r="W3983" s="68">
        <f t="shared" ref="W3983:W4046" si="781">V3983*2/3</f>
        <v>309.94898166064991</v>
      </c>
    </row>
    <row r="3984" spans="1:23" x14ac:dyDescent="0.25">
      <c r="A3984" s="1" t="s">
        <v>888</v>
      </c>
      <c r="B3984" s="1" t="s">
        <v>395</v>
      </c>
      <c r="C3984" s="1" t="s">
        <v>589</v>
      </c>
      <c r="D3984" s="1" t="s">
        <v>590</v>
      </c>
      <c r="E3984" s="1" t="s">
        <v>373</v>
      </c>
      <c r="F3984" s="62" t="str">
        <f t="shared" si="770"/>
        <v>64543</v>
      </c>
      <c r="G3984" s="255">
        <v>10620051</v>
      </c>
      <c r="H3984" s="1" t="s">
        <v>385</v>
      </c>
      <c r="I3984" s="61">
        <v>50</v>
      </c>
      <c r="J3984" s="61">
        <v>6.9</v>
      </c>
      <c r="K3984" s="61">
        <v>9</v>
      </c>
      <c r="L3984" s="69">
        <f t="shared" si="771"/>
        <v>3.45</v>
      </c>
      <c r="M3984" s="69">
        <f t="shared" si="772"/>
        <v>4.5</v>
      </c>
      <c r="N3984" s="56">
        <f>INDEX(Rate_Chart!$A$1:$AK$127,MATCH(Data!J3984,Rate_Chart!$A$1:$A$127,0),MATCH(Data!K3984,Rate_Chart!$A$1:$AK$1,0))</f>
        <v>57.615000000000002</v>
      </c>
      <c r="O3984" s="57">
        <f t="shared" si="773"/>
        <v>2880.75</v>
      </c>
      <c r="P3984" s="58">
        <f t="shared" si="774"/>
        <v>446.62790697674421</v>
      </c>
      <c r="Q3984" s="58">
        <f t="shared" si="775"/>
        <v>297.75193798449612</v>
      </c>
      <c r="R3984" s="66">
        <f t="shared" si="776"/>
        <v>50.413125000000008</v>
      </c>
      <c r="S3984" s="64">
        <f t="shared" si="777"/>
        <v>187.5</v>
      </c>
      <c r="T3984" s="66">
        <f t="shared" si="778"/>
        <v>3118.663125</v>
      </c>
      <c r="U3984" s="68">
        <f t="shared" si="779"/>
        <v>62.373262500000003</v>
      </c>
      <c r="V3984" s="68">
        <f t="shared" si="780"/>
        <v>483.51366279069771</v>
      </c>
      <c r="W3984" s="68">
        <f t="shared" si="781"/>
        <v>322.34244186046516</v>
      </c>
    </row>
    <row r="3985" spans="1:23" x14ac:dyDescent="0.25">
      <c r="A3985" s="1" t="s">
        <v>888</v>
      </c>
      <c r="B3985" s="1" t="s">
        <v>395</v>
      </c>
      <c r="C3985" s="1" t="s">
        <v>589</v>
      </c>
      <c r="D3985" s="1" t="s">
        <v>590</v>
      </c>
      <c r="E3985" s="1" t="s">
        <v>373</v>
      </c>
      <c r="F3985" s="62" t="str">
        <f t="shared" si="770"/>
        <v>64543</v>
      </c>
      <c r="G3985" s="255">
        <v>10620051</v>
      </c>
      <c r="H3985" s="1" t="s">
        <v>386</v>
      </c>
      <c r="I3985" s="61">
        <v>4150</v>
      </c>
      <c r="J3985" s="61">
        <v>3.9</v>
      </c>
      <c r="K3985" s="61">
        <v>8</v>
      </c>
      <c r="L3985" s="69">
        <f t="shared" si="771"/>
        <v>161.85</v>
      </c>
      <c r="M3985" s="69">
        <f t="shared" si="772"/>
        <v>332</v>
      </c>
      <c r="N3985" s="56">
        <f>INDEX(Rate_Chart!$A$1:$AK$127,MATCH(Data!J3985,Rate_Chart!$A$1:$A$127,0),MATCH(Data!K3985,Rate_Chart!$A$1:$AK$1,0))</f>
        <v>38.504112000000006</v>
      </c>
      <c r="O3985" s="57">
        <f t="shared" si="773"/>
        <v>159792.06480000002</v>
      </c>
      <c r="P3985" s="58">
        <f t="shared" si="774"/>
        <v>417.0120433212997</v>
      </c>
      <c r="Q3985" s="58">
        <f t="shared" si="775"/>
        <v>278.00802888086645</v>
      </c>
      <c r="R3985" s="66">
        <f t="shared" si="776"/>
        <v>2796.3611340000007</v>
      </c>
      <c r="S3985" s="64">
        <f t="shared" si="777"/>
        <v>15562.5</v>
      </c>
      <c r="T3985" s="66">
        <f t="shared" si="778"/>
        <v>178150.92593400003</v>
      </c>
      <c r="U3985" s="68">
        <f t="shared" si="779"/>
        <v>42.927933960000004</v>
      </c>
      <c r="V3985" s="68">
        <f t="shared" si="780"/>
        <v>464.92347249097475</v>
      </c>
      <c r="W3985" s="68">
        <f t="shared" si="781"/>
        <v>309.94898166064985</v>
      </c>
    </row>
    <row r="3986" spans="1:23" x14ac:dyDescent="0.25">
      <c r="A3986" s="1" t="s">
        <v>919</v>
      </c>
      <c r="B3986" s="1" t="s">
        <v>394</v>
      </c>
      <c r="C3986" s="1" t="s">
        <v>589</v>
      </c>
      <c r="D3986" s="1" t="s">
        <v>590</v>
      </c>
      <c r="E3986" s="1" t="s">
        <v>373</v>
      </c>
      <c r="F3986" s="62" t="str">
        <f t="shared" si="770"/>
        <v>64543</v>
      </c>
      <c r="G3986" s="255">
        <v>10620051</v>
      </c>
      <c r="H3986" s="1" t="s">
        <v>385</v>
      </c>
      <c r="I3986" s="61">
        <v>50</v>
      </c>
      <c r="J3986" s="61">
        <v>6.8</v>
      </c>
      <c r="K3986" s="61">
        <v>9</v>
      </c>
      <c r="L3986" s="69">
        <f t="shared" si="771"/>
        <v>3.4</v>
      </c>
      <c r="M3986" s="69">
        <f t="shared" si="772"/>
        <v>4.5</v>
      </c>
      <c r="N3986" s="56">
        <f>INDEX(Rate_Chart!$A$1:$AK$127,MATCH(Data!J3986,Rate_Chart!$A$1:$A$127,0),MATCH(Data!K3986,Rate_Chart!$A$1:$AK$1,0))</f>
        <v>56.78</v>
      </c>
      <c r="O3986" s="57">
        <f t="shared" si="773"/>
        <v>2839</v>
      </c>
      <c r="P3986" s="58">
        <f t="shared" si="774"/>
        <v>443.59375</v>
      </c>
      <c r="Q3986" s="58">
        <f t="shared" si="775"/>
        <v>295.72916666666669</v>
      </c>
      <c r="R3986" s="66">
        <f t="shared" si="776"/>
        <v>49.682500000000005</v>
      </c>
      <c r="S3986" s="64">
        <f t="shared" si="777"/>
        <v>187.5</v>
      </c>
      <c r="T3986" s="66">
        <f t="shared" si="778"/>
        <v>3076.1824999999999</v>
      </c>
      <c r="U3986" s="68">
        <f t="shared" si="779"/>
        <v>61.523649999999996</v>
      </c>
      <c r="V3986" s="68">
        <f t="shared" si="780"/>
        <v>480.65351562499995</v>
      </c>
      <c r="W3986" s="68">
        <f t="shared" si="781"/>
        <v>320.4356770833333</v>
      </c>
    </row>
    <row r="3987" spans="1:23" x14ac:dyDescent="0.25">
      <c r="A3987" s="1" t="s">
        <v>919</v>
      </c>
      <c r="B3987" s="1" t="s">
        <v>395</v>
      </c>
      <c r="C3987" s="1" t="s">
        <v>589</v>
      </c>
      <c r="D3987" s="1" t="s">
        <v>590</v>
      </c>
      <c r="E3987" s="1" t="s">
        <v>373</v>
      </c>
      <c r="F3987" s="62" t="str">
        <f t="shared" si="770"/>
        <v>64543</v>
      </c>
      <c r="G3987" s="255">
        <v>10620051</v>
      </c>
      <c r="H3987" s="1" t="s">
        <v>385</v>
      </c>
      <c r="I3987" s="61">
        <v>50</v>
      </c>
      <c r="J3987" s="61">
        <v>6.9</v>
      </c>
      <c r="K3987" s="61">
        <v>9</v>
      </c>
      <c r="L3987" s="69">
        <f t="shared" si="771"/>
        <v>3.45</v>
      </c>
      <c r="M3987" s="69">
        <f t="shared" si="772"/>
        <v>4.5</v>
      </c>
      <c r="N3987" s="56">
        <f>INDEX(Rate_Chart!$A$1:$AK$127,MATCH(Data!J3987,Rate_Chart!$A$1:$A$127,0),MATCH(Data!K3987,Rate_Chart!$A$1:$AK$1,0))</f>
        <v>57.615000000000002</v>
      </c>
      <c r="O3987" s="57">
        <f t="shared" si="773"/>
        <v>2880.75</v>
      </c>
      <c r="P3987" s="58">
        <f t="shared" si="774"/>
        <v>446.62790697674421</v>
      </c>
      <c r="Q3987" s="58">
        <f t="shared" si="775"/>
        <v>297.75193798449612</v>
      </c>
      <c r="R3987" s="66">
        <f t="shared" si="776"/>
        <v>50.413125000000008</v>
      </c>
      <c r="S3987" s="64">
        <f t="shared" si="777"/>
        <v>187.5</v>
      </c>
      <c r="T3987" s="66">
        <f t="shared" si="778"/>
        <v>3118.663125</v>
      </c>
      <c r="U3987" s="68">
        <f t="shared" si="779"/>
        <v>62.373262500000003</v>
      </c>
      <c r="V3987" s="68">
        <f t="shared" si="780"/>
        <v>483.51366279069771</v>
      </c>
      <c r="W3987" s="68">
        <f t="shared" si="781"/>
        <v>322.34244186046516</v>
      </c>
    </row>
    <row r="3988" spans="1:23" x14ac:dyDescent="0.25">
      <c r="A3988" s="1" t="s">
        <v>919</v>
      </c>
      <c r="B3988" s="1" t="s">
        <v>395</v>
      </c>
      <c r="C3988" s="1" t="s">
        <v>589</v>
      </c>
      <c r="D3988" s="1" t="s">
        <v>590</v>
      </c>
      <c r="E3988" s="1" t="s">
        <v>373</v>
      </c>
      <c r="F3988" s="62" t="str">
        <f t="shared" si="770"/>
        <v>64543</v>
      </c>
      <c r="G3988" s="255">
        <v>10620051</v>
      </c>
      <c r="H3988" s="1" t="s">
        <v>386</v>
      </c>
      <c r="I3988" s="61">
        <v>80</v>
      </c>
      <c r="J3988" s="61">
        <v>4</v>
      </c>
      <c r="K3988" s="61">
        <v>8.5</v>
      </c>
      <c r="L3988" s="69">
        <f t="shared" si="771"/>
        <v>3.2</v>
      </c>
      <c r="M3988" s="69">
        <f t="shared" si="772"/>
        <v>6.8</v>
      </c>
      <c r="N3988" s="56">
        <f>INDEX(Rate_Chart!$A$1:$AK$127,MATCH(Data!J3988,Rate_Chart!$A$1:$A$127,0),MATCH(Data!K3988,Rate_Chart!$A$1:$AK$1,0))</f>
        <v>40.311181500000004</v>
      </c>
      <c r="O3988" s="57">
        <f t="shared" si="773"/>
        <v>3224.8945200000003</v>
      </c>
      <c r="P3988" s="58">
        <f t="shared" si="774"/>
        <v>417.0122224137931</v>
      </c>
      <c r="Q3988" s="58">
        <f t="shared" si="775"/>
        <v>278.00814827586208</v>
      </c>
      <c r="R3988" s="66">
        <f t="shared" si="776"/>
        <v>56.435654100000008</v>
      </c>
      <c r="S3988" s="64">
        <f t="shared" si="777"/>
        <v>300</v>
      </c>
      <c r="T3988" s="66">
        <f t="shared" si="778"/>
        <v>3581.3301741000005</v>
      </c>
      <c r="U3988" s="68">
        <f t="shared" si="779"/>
        <v>44.766627176250005</v>
      </c>
      <c r="V3988" s="68">
        <f t="shared" si="780"/>
        <v>463.10303975431032</v>
      </c>
      <c r="W3988" s="68">
        <f t="shared" si="781"/>
        <v>308.7353598362069</v>
      </c>
    </row>
    <row r="3989" spans="1:23" x14ac:dyDescent="0.25">
      <c r="A3989" s="1" t="s">
        <v>920</v>
      </c>
      <c r="B3989" s="1" t="s">
        <v>394</v>
      </c>
      <c r="C3989" s="1" t="s">
        <v>589</v>
      </c>
      <c r="D3989" s="1" t="s">
        <v>590</v>
      </c>
      <c r="E3989" s="1" t="s">
        <v>373</v>
      </c>
      <c r="F3989" s="62" t="str">
        <f t="shared" si="770"/>
        <v>64543</v>
      </c>
      <c r="G3989" s="255">
        <v>10620051</v>
      </c>
      <c r="H3989" s="1" t="s">
        <v>385</v>
      </c>
      <c r="I3989" s="61">
        <v>50</v>
      </c>
      <c r="J3989" s="61">
        <v>6.8</v>
      </c>
      <c r="K3989" s="61">
        <v>9</v>
      </c>
      <c r="L3989" s="69">
        <f t="shared" si="771"/>
        <v>3.4</v>
      </c>
      <c r="M3989" s="69">
        <f t="shared" si="772"/>
        <v>4.5</v>
      </c>
      <c r="N3989" s="56">
        <f>INDEX(Rate_Chart!$A$1:$AK$127,MATCH(Data!J3989,Rate_Chart!$A$1:$A$127,0),MATCH(Data!K3989,Rate_Chart!$A$1:$AK$1,0))</f>
        <v>56.78</v>
      </c>
      <c r="O3989" s="57">
        <f t="shared" si="773"/>
        <v>2839</v>
      </c>
      <c r="P3989" s="58">
        <f t="shared" si="774"/>
        <v>443.59375</v>
      </c>
      <c r="Q3989" s="58">
        <f t="shared" si="775"/>
        <v>295.72916666666669</v>
      </c>
      <c r="R3989" s="66">
        <f t="shared" si="776"/>
        <v>49.682500000000005</v>
      </c>
      <c r="S3989" s="64">
        <f t="shared" si="777"/>
        <v>187.5</v>
      </c>
      <c r="T3989" s="66">
        <f t="shared" si="778"/>
        <v>3076.1824999999999</v>
      </c>
      <c r="U3989" s="68">
        <f t="shared" si="779"/>
        <v>61.523649999999996</v>
      </c>
      <c r="V3989" s="68">
        <f t="shared" si="780"/>
        <v>480.65351562499995</v>
      </c>
      <c r="W3989" s="68">
        <f t="shared" si="781"/>
        <v>320.4356770833333</v>
      </c>
    </row>
    <row r="3990" spans="1:23" x14ac:dyDescent="0.25">
      <c r="A3990" s="1" t="s">
        <v>920</v>
      </c>
      <c r="B3990" s="1" t="s">
        <v>395</v>
      </c>
      <c r="C3990" s="1" t="s">
        <v>589</v>
      </c>
      <c r="D3990" s="1" t="s">
        <v>590</v>
      </c>
      <c r="E3990" s="1" t="s">
        <v>373</v>
      </c>
      <c r="F3990" s="62" t="str">
        <f t="shared" si="770"/>
        <v>64543</v>
      </c>
      <c r="G3990" s="255">
        <v>10620051</v>
      </c>
      <c r="H3990" s="1" t="s">
        <v>385</v>
      </c>
      <c r="I3990" s="61">
        <v>72</v>
      </c>
      <c r="J3990" s="61">
        <v>6.9</v>
      </c>
      <c r="K3990" s="61">
        <v>9</v>
      </c>
      <c r="L3990" s="69">
        <f t="shared" si="771"/>
        <v>4.968</v>
      </c>
      <c r="M3990" s="69">
        <f t="shared" si="772"/>
        <v>6.48</v>
      </c>
      <c r="N3990" s="56">
        <f>INDEX(Rate_Chart!$A$1:$AK$127,MATCH(Data!J3990,Rate_Chart!$A$1:$A$127,0),MATCH(Data!K3990,Rate_Chart!$A$1:$AK$1,0))</f>
        <v>57.615000000000002</v>
      </c>
      <c r="O3990" s="57">
        <f t="shared" si="773"/>
        <v>4148.28</v>
      </c>
      <c r="P3990" s="58">
        <f t="shared" si="774"/>
        <v>446.62790697674421</v>
      </c>
      <c r="Q3990" s="58">
        <f t="shared" si="775"/>
        <v>297.75193798449612</v>
      </c>
      <c r="R3990" s="66">
        <f t="shared" si="776"/>
        <v>72.594899999999996</v>
      </c>
      <c r="S3990" s="64">
        <f t="shared" si="777"/>
        <v>270</v>
      </c>
      <c r="T3990" s="66">
        <f t="shared" si="778"/>
        <v>4490.8748999999998</v>
      </c>
      <c r="U3990" s="68">
        <f t="shared" si="779"/>
        <v>62.373262499999996</v>
      </c>
      <c r="V3990" s="68">
        <f t="shared" si="780"/>
        <v>483.51366279069765</v>
      </c>
      <c r="W3990" s="68">
        <f t="shared" si="781"/>
        <v>322.3424418604651</v>
      </c>
    </row>
    <row r="3991" spans="1:23" x14ac:dyDescent="0.25">
      <c r="A3991" s="1" t="s">
        <v>922</v>
      </c>
      <c r="B3991" s="1" t="s">
        <v>394</v>
      </c>
      <c r="C3991" s="1" t="s">
        <v>589</v>
      </c>
      <c r="D3991" s="1" t="s">
        <v>590</v>
      </c>
      <c r="E3991" s="1" t="s">
        <v>373</v>
      </c>
      <c r="F3991" s="62" t="str">
        <f t="shared" si="770"/>
        <v>64543</v>
      </c>
      <c r="G3991" s="255">
        <v>10620051</v>
      </c>
      <c r="H3991" s="1" t="s">
        <v>385</v>
      </c>
      <c r="I3991" s="61">
        <v>65</v>
      </c>
      <c r="J3991" s="61">
        <v>6.8</v>
      </c>
      <c r="K3991" s="61">
        <v>9</v>
      </c>
      <c r="L3991" s="69">
        <f t="shared" si="771"/>
        <v>4.42</v>
      </c>
      <c r="M3991" s="69">
        <f t="shared" si="772"/>
        <v>5.85</v>
      </c>
      <c r="N3991" s="56">
        <f>INDEX(Rate_Chart!$A$1:$AK$127,MATCH(Data!J3991,Rate_Chart!$A$1:$A$127,0),MATCH(Data!K3991,Rate_Chart!$A$1:$AK$1,0))</f>
        <v>56.78</v>
      </c>
      <c r="O3991" s="57">
        <f t="shared" si="773"/>
        <v>3690.7000000000003</v>
      </c>
      <c r="P3991" s="58">
        <f t="shared" si="774"/>
        <v>443.59375</v>
      </c>
      <c r="Q3991" s="58">
        <f t="shared" si="775"/>
        <v>295.72916666666669</v>
      </c>
      <c r="R3991" s="66">
        <f t="shared" si="776"/>
        <v>64.587250000000012</v>
      </c>
      <c r="S3991" s="64">
        <f t="shared" si="777"/>
        <v>243.75</v>
      </c>
      <c r="T3991" s="66">
        <f t="shared" si="778"/>
        <v>3999.0372500000003</v>
      </c>
      <c r="U3991" s="68">
        <f t="shared" si="779"/>
        <v>61.523650000000004</v>
      </c>
      <c r="V3991" s="68">
        <f t="shared" si="780"/>
        <v>480.65351562500001</v>
      </c>
      <c r="W3991" s="68">
        <f t="shared" si="781"/>
        <v>320.43567708333336</v>
      </c>
    </row>
    <row r="3992" spans="1:23" x14ac:dyDescent="0.25">
      <c r="A3992" s="1" t="s">
        <v>922</v>
      </c>
      <c r="B3992" s="1" t="s">
        <v>395</v>
      </c>
      <c r="C3992" s="1" t="s">
        <v>589</v>
      </c>
      <c r="D3992" s="1" t="s">
        <v>590</v>
      </c>
      <c r="E3992" s="1" t="s">
        <v>373</v>
      </c>
      <c r="F3992" s="62" t="str">
        <f t="shared" si="770"/>
        <v>64543</v>
      </c>
      <c r="G3992" s="255">
        <v>10620051</v>
      </c>
      <c r="H3992" s="1" t="s">
        <v>385</v>
      </c>
      <c r="I3992" s="61">
        <v>60</v>
      </c>
      <c r="J3992" s="61">
        <v>6.8</v>
      </c>
      <c r="K3992" s="61">
        <v>9</v>
      </c>
      <c r="L3992" s="69">
        <f t="shared" si="771"/>
        <v>4.08</v>
      </c>
      <c r="M3992" s="69">
        <f t="shared" si="772"/>
        <v>5.4</v>
      </c>
      <c r="N3992" s="56">
        <f>INDEX(Rate_Chart!$A$1:$AK$127,MATCH(Data!J3992,Rate_Chart!$A$1:$A$127,0),MATCH(Data!K3992,Rate_Chart!$A$1:$AK$1,0))</f>
        <v>56.78</v>
      </c>
      <c r="O3992" s="57">
        <f t="shared" si="773"/>
        <v>3406.8</v>
      </c>
      <c r="P3992" s="58">
        <f t="shared" si="774"/>
        <v>443.59375</v>
      </c>
      <c r="Q3992" s="58">
        <f t="shared" si="775"/>
        <v>295.72916666666669</v>
      </c>
      <c r="R3992" s="66">
        <f t="shared" si="776"/>
        <v>59.619000000000007</v>
      </c>
      <c r="S3992" s="64">
        <f t="shared" si="777"/>
        <v>225</v>
      </c>
      <c r="T3992" s="66">
        <f t="shared" si="778"/>
        <v>3691.4190000000003</v>
      </c>
      <c r="U3992" s="68">
        <f t="shared" si="779"/>
        <v>61.523650000000004</v>
      </c>
      <c r="V3992" s="68">
        <f t="shared" si="780"/>
        <v>480.65351562500001</v>
      </c>
      <c r="W3992" s="68">
        <f t="shared" si="781"/>
        <v>320.43567708333336</v>
      </c>
    </row>
    <row r="3993" spans="1:23" x14ac:dyDescent="0.25">
      <c r="A3993" s="1" t="s">
        <v>922</v>
      </c>
      <c r="B3993" s="1" t="s">
        <v>395</v>
      </c>
      <c r="C3993" s="1" t="s">
        <v>589</v>
      </c>
      <c r="D3993" s="1" t="s">
        <v>590</v>
      </c>
      <c r="E3993" s="1" t="s">
        <v>373</v>
      </c>
      <c r="F3993" s="62" t="str">
        <f t="shared" si="770"/>
        <v>64543</v>
      </c>
      <c r="G3993" s="255">
        <v>10620051</v>
      </c>
      <c r="H3993" s="1" t="s">
        <v>386</v>
      </c>
      <c r="I3993" s="61">
        <v>1000</v>
      </c>
      <c r="J3993" s="61">
        <v>4.0999999999999996</v>
      </c>
      <c r="K3993" s="61">
        <v>8</v>
      </c>
      <c r="L3993" s="69">
        <f t="shared" si="771"/>
        <v>41</v>
      </c>
      <c r="M3993" s="69">
        <f t="shared" si="772"/>
        <v>80</v>
      </c>
      <c r="N3993" s="56">
        <f>INDEX(Rate_Chart!$A$1:$AK$127,MATCH(Data!J3993,Rate_Chart!$A$1:$A$127,0),MATCH(Data!K3993,Rate_Chart!$A$1:$AK$1,0))</f>
        <v>39.338112000000002</v>
      </c>
      <c r="O3993" s="57">
        <f t="shared" si="773"/>
        <v>39338.112000000001</v>
      </c>
      <c r="P3993" s="58">
        <f t="shared" si="774"/>
        <v>417.01178798586579</v>
      </c>
      <c r="Q3993" s="58">
        <f t="shared" si="775"/>
        <v>278.00785865724384</v>
      </c>
      <c r="R3993" s="66">
        <f t="shared" si="776"/>
        <v>688.41696000000013</v>
      </c>
      <c r="S3993" s="64">
        <f t="shared" si="777"/>
        <v>3750</v>
      </c>
      <c r="T3993" s="66">
        <f t="shared" si="778"/>
        <v>43776.528960000003</v>
      </c>
      <c r="U3993" s="68">
        <f t="shared" si="779"/>
        <v>43.77652896</v>
      </c>
      <c r="V3993" s="68">
        <f t="shared" si="780"/>
        <v>464.06214445229688</v>
      </c>
      <c r="W3993" s="68">
        <f t="shared" si="781"/>
        <v>309.3747629681979</v>
      </c>
    </row>
    <row r="3994" spans="1:23" x14ac:dyDescent="0.25">
      <c r="A3994" s="1" t="s">
        <v>923</v>
      </c>
      <c r="B3994" s="1" t="s">
        <v>394</v>
      </c>
      <c r="C3994" s="1" t="s">
        <v>589</v>
      </c>
      <c r="D3994" s="1" t="s">
        <v>590</v>
      </c>
      <c r="E3994" s="1" t="s">
        <v>373</v>
      </c>
      <c r="F3994" s="62" t="str">
        <f t="shared" si="770"/>
        <v>64543</v>
      </c>
      <c r="G3994" s="255">
        <v>10620051</v>
      </c>
      <c r="H3994" s="1" t="s">
        <v>385</v>
      </c>
      <c r="I3994" s="61">
        <v>60</v>
      </c>
      <c r="J3994" s="61">
        <v>6.8</v>
      </c>
      <c r="K3994" s="61">
        <v>9</v>
      </c>
      <c r="L3994" s="69">
        <f t="shared" si="771"/>
        <v>4.08</v>
      </c>
      <c r="M3994" s="69">
        <f t="shared" si="772"/>
        <v>5.4</v>
      </c>
      <c r="N3994" s="56">
        <f>INDEX(Rate_Chart!$A$1:$AK$127,MATCH(Data!J3994,Rate_Chart!$A$1:$A$127,0),MATCH(Data!K3994,Rate_Chart!$A$1:$AK$1,0))</f>
        <v>56.78</v>
      </c>
      <c r="O3994" s="57">
        <f t="shared" si="773"/>
        <v>3406.8</v>
      </c>
      <c r="P3994" s="58">
        <f t="shared" si="774"/>
        <v>443.59375</v>
      </c>
      <c r="Q3994" s="58">
        <f t="shared" si="775"/>
        <v>295.72916666666669</v>
      </c>
      <c r="R3994" s="66">
        <f t="shared" si="776"/>
        <v>59.619000000000007</v>
      </c>
      <c r="S3994" s="64">
        <f t="shared" si="777"/>
        <v>225</v>
      </c>
      <c r="T3994" s="66">
        <f t="shared" si="778"/>
        <v>3691.4190000000003</v>
      </c>
      <c r="U3994" s="68">
        <f t="shared" si="779"/>
        <v>61.523650000000004</v>
      </c>
      <c r="V3994" s="68">
        <f t="shared" si="780"/>
        <v>480.65351562500001</v>
      </c>
      <c r="W3994" s="68">
        <f t="shared" si="781"/>
        <v>320.43567708333336</v>
      </c>
    </row>
    <row r="3995" spans="1:23" x14ac:dyDescent="0.25">
      <c r="A3995" s="1" t="s">
        <v>923</v>
      </c>
      <c r="B3995" s="1" t="s">
        <v>394</v>
      </c>
      <c r="C3995" s="1" t="s">
        <v>589</v>
      </c>
      <c r="D3995" s="1" t="s">
        <v>590</v>
      </c>
      <c r="E3995" s="1" t="s">
        <v>373</v>
      </c>
      <c r="F3995" s="62" t="str">
        <f t="shared" si="770"/>
        <v>64543</v>
      </c>
      <c r="G3995" s="255">
        <v>10620051</v>
      </c>
      <c r="H3995" s="1" t="s">
        <v>386</v>
      </c>
      <c r="I3995" s="61">
        <v>1200</v>
      </c>
      <c r="J3995" s="61">
        <v>4.0999999999999996</v>
      </c>
      <c r="K3995" s="61">
        <v>8</v>
      </c>
      <c r="L3995" s="69">
        <f t="shared" si="771"/>
        <v>49.2</v>
      </c>
      <c r="M3995" s="69">
        <f t="shared" si="772"/>
        <v>96</v>
      </c>
      <c r="N3995" s="56">
        <f>INDEX(Rate_Chart!$A$1:$AK$127,MATCH(Data!J3995,Rate_Chart!$A$1:$A$127,0),MATCH(Data!K3995,Rate_Chart!$A$1:$AK$1,0))</f>
        <v>39.338112000000002</v>
      </c>
      <c r="O3995" s="57">
        <f t="shared" si="773"/>
        <v>47205.734400000001</v>
      </c>
      <c r="P3995" s="58">
        <f t="shared" si="774"/>
        <v>417.01178798586579</v>
      </c>
      <c r="Q3995" s="58">
        <f t="shared" si="775"/>
        <v>278.00785865724384</v>
      </c>
      <c r="R3995" s="66">
        <f t="shared" si="776"/>
        <v>826.10035200000004</v>
      </c>
      <c r="S3995" s="64">
        <f t="shared" si="777"/>
        <v>4500</v>
      </c>
      <c r="T3995" s="66">
        <f t="shared" si="778"/>
        <v>52531.834752000002</v>
      </c>
      <c r="U3995" s="68">
        <f t="shared" si="779"/>
        <v>43.77652896</v>
      </c>
      <c r="V3995" s="68">
        <f t="shared" si="780"/>
        <v>464.06214445229688</v>
      </c>
      <c r="W3995" s="68">
        <f t="shared" si="781"/>
        <v>309.3747629681979</v>
      </c>
    </row>
    <row r="3996" spans="1:23" x14ac:dyDescent="0.25">
      <c r="A3996" s="1" t="s">
        <v>923</v>
      </c>
      <c r="B3996" s="1" t="s">
        <v>395</v>
      </c>
      <c r="C3996" s="1" t="s">
        <v>589</v>
      </c>
      <c r="D3996" s="1" t="s">
        <v>590</v>
      </c>
      <c r="E3996" s="1" t="s">
        <v>373</v>
      </c>
      <c r="F3996" s="62" t="str">
        <f t="shared" si="770"/>
        <v>64543</v>
      </c>
      <c r="G3996" s="255">
        <v>10620051</v>
      </c>
      <c r="H3996" s="1" t="s">
        <v>385</v>
      </c>
      <c r="I3996" s="61">
        <v>63</v>
      </c>
      <c r="J3996" s="61">
        <v>6.9</v>
      </c>
      <c r="K3996" s="61">
        <v>9</v>
      </c>
      <c r="L3996" s="69">
        <f t="shared" si="771"/>
        <v>4.3470000000000004</v>
      </c>
      <c r="M3996" s="69">
        <f t="shared" si="772"/>
        <v>5.67</v>
      </c>
      <c r="N3996" s="56">
        <f>INDEX(Rate_Chart!$A$1:$AK$127,MATCH(Data!J3996,Rate_Chart!$A$1:$A$127,0),MATCH(Data!K3996,Rate_Chart!$A$1:$AK$1,0))</f>
        <v>57.615000000000002</v>
      </c>
      <c r="O3996" s="57">
        <f t="shared" si="773"/>
        <v>3629.7450000000003</v>
      </c>
      <c r="P3996" s="58">
        <f t="shared" si="774"/>
        <v>446.62790697674421</v>
      </c>
      <c r="Q3996" s="58">
        <f t="shared" si="775"/>
        <v>297.75193798449612</v>
      </c>
      <c r="R3996" s="66">
        <f t="shared" si="776"/>
        <v>63.52053750000001</v>
      </c>
      <c r="S3996" s="64">
        <f t="shared" si="777"/>
        <v>236.25</v>
      </c>
      <c r="T3996" s="66">
        <f t="shared" si="778"/>
        <v>3929.5155375000004</v>
      </c>
      <c r="U3996" s="68">
        <f t="shared" si="779"/>
        <v>62.373262500000003</v>
      </c>
      <c r="V3996" s="68">
        <f t="shared" si="780"/>
        <v>483.51366279069771</v>
      </c>
      <c r="W3996" s="68">
        <f t="shared" si="781"/>
        <v>322.34244186046516</v>
      </c>
    </row>
    <row r="3997" spans="1:23" x14ac:dyDescent="0.25">
      <c r="A3997" s="1" t="s">
        <v>923</v>
      </c>
      <c r="B3997" s="1" t="s">
        <v>395</v>
      </c>
      <c r="C3997" s="1" t="s">
        <v>589</v>
      </c>
      <c r="D3997" s="1" t="s">
        <v>590</v>
      </c>
      <c r="E3997" s="1" t="s">
        <v>373</v>
      </c>
      <c r="F3997" s="62" t="str">
        <f t="shared" si="770"/>
        <v>64543</v>
      </c>
      <c r="G3997" s="255">
        <v>10620051</v>
      </c>
      <c r="H3997" s="1" t="s">
        <v>386</v>
      </c>
      <c r="I3997" s="61">
        <v>2000</v>
      </c>
      <c r="J3997" s="61">
        <v>4.0999999999999996</v>
      </c>
      <c r="K3997" s="61">
        <v>8</v>
      </c>
      <c r="L3997" s="69">
        <f t="shared" si="771"/>
        <v>82</v>
      </c>
      <c r="M3997" s="69">
        <f t="shared" si="772"/>
        <v>160</v>
      </c>
      <c r="N3997" s="56">
        <f>INDEX(Rate_Chart!$A$1:$AK$127,MATCH(Data!J3997,Rate_Chart!$A$1:$A$127,0),MATCH(Data!K3997,Rate_Chart!$A$1:$AK$1,0))</f>
        <v>39.338112000000002</v>
      </c>
      <c r="O3997" s="57">
        <f t="shared" si="773"/>
        <v>78676.224000000002</v>
      </c>
      <c r="P3997" s="58">
        <f t="shared" si="774"/>
        <v>417.01178798586579</v>
      </c>
      <c r="Q3997" s="58">
        <f t="shared" si="775"/>
        <v>278.00785865724384</v>
      </c>
      <c r="R3997" s="66">
        <f t="shared" si="776"/>
        <v>1376.8339200000003</v>
      </c>
      <c r="S3997" s="64">
        <f t="shared" si="777"/>
        <v>7500</v>
      </c>
      <c r="T3997" s="66">
        <f t="shared" si="778"/>
        <v>87553.057920000007</v>
      </c>
      <c r="U3997" s="68">
        <f t="shared" si="779"/>
        <v>43.77652896</v>
      </c>
      <c r="V3997" s="68">
        <f t="shared" si="780"/>
        <v>464.06214445229688</v>
      </c>
      <c r="W3997" s="68">
        <f t="shared" si="781"/>
        <v>309.3747629681979</v>
      </c>
    </row>
    <row r="3998" spans="1:23" x14ac:dyDescent="0.25">
      <c r="A3998" s="1" t="s">
        <v>924</v>
      </c>
      <c r="B3998" s="1" t="s">
        <v>394</v>
      </c>
      <c r="C3998" s="1" t="s">
        <v>589</v>
      </c>
      <c r="D3998" s="1" t="s">
        <v>590</v>
      </c>
      <c r="E3998" s="1" t="s">
        <v>373</v>
      </c>
      <c r="F3998" s="62" t="str">
        <f t="shared" si="770"/>
        <v>64543</v>
      </c>
      <c r="G3998" s="255">
        <v>10620051</v>
      </c>
      <c r="H3998" s="1" t="s">
        <v>385</v>
      </c>
      <c r="I3998" s="61">
        <v>65</v>
      </c>
      <c r="J3998" s="61">
        <v>6.8</v>
      </c>
      <c r="K3998" s="61">
        <v>9</v>
      </c>
      <c r="L3998" s="69">
        <f t="shared" si="771"/>
        <v>4.42</v>
      </c>
      <c r="M3998" s="69">
        <f t="shared" si="772"/>
        <v>5.85</v>
      </c>
      <c r="N3998" s="56">
        <f>INDEX(Rate_Chart!$A$1:$AK$127,MATCH(Data!J3998,Rate_Chart!$A$1:$A$127,0),MATCH(Data!K3998,Rate_Chart!$A$1:$AK$1,0))</f>
        <v>56.78</v>
      </c>
      <c r="O3998" s="57">
        <f t="shared" si="773"/>
        <v>3690.7000000000003</v>
      </c>
      <c r="P3998" s="58">
        <f t="shared" si="774"/>
        <v>443.59375</v>
      </c>
      <c r="Q3998" s="58">
        <f t="shared" si="775"/>
        <v>295.72916666666669</v>
      </c>
      <c r="R3998" s="66">
        <f t="shared" si="776"/>
        <v>64.587250000000012</v>
      </c>
      <c r="S3998" s="64">
        <f t="shared" si="777"/>
        <v>243.75</v>
      </c>
      <c r="T3998" s="66">
        <f t="shared" si="778"/>
        <v>3999.0372500000003</v>
      </c>
      <c r="U3998" s="68">
        <f t="shared" si="779"/>
        <v>61.523650000000004</v>
      </c>
      <c r="V3998" s="68">
        <f t="shared" si="780"/>
        <v>480.65351562500001</v>
      </c>
      <c r="W3998" s="68">
        <f t="shared" si="781"/>
        <v>320.43567708333336</v>
      </c>
    </row>
    <row r="3999" spans="1:23" x14ac:dyDescent="0.25">
      <c r="A3999" s="1" t="s">
        <v>924</v>
      </c>
      <c r="B3999" s="1" t="s">
        <v>394</v>
      </c>
      <c r="C3999" s="1" t="s">
        <v>589</v>
      </c>
      <c r="D3999" s="1" t="s">
        <v>590</v>
      </c>
      <c r="E3999" s="1" t="s">
        <v>373</v>
      </c>
      <c r="F3999" s="62" t="str">
        <f t="shared" si="770"/>
        <v>64543</v>
      </c>
      <c r="G3999" s="255">
        <v>10620051</v>
      </c>
      <c r="H3999" s="1" t="s">
        <v>386</v>
      </c>
      <c r="I3999" s="61">
        <v>1700</v>
      </c>
      <c r="J3999" s="61">
        <v>4.0999999999999996</v>
      </c>
      <c r="K3999" s="61">
        <v>8</v>
      </c>
      <c r="L3999" s="69">
        <f t="shared" si="771"/>
        <v>69.699999999999989</v>
      </c>
      <c r="M3999" s="69">
        <f t="shared" si="772"/>
        <v>136</v>
      </c>
      <c r="N3999" s="56">
        <f>INDEX(Rate_Chart!$A$1:$AK$127,MATCH(Data!J3999,Rate_Chart!$A$1:$A$127,0),MATCH(Data!K3999,Rate_Chart!$A$1:$AK$1,0))</f>
        <v>39.338112000000002</v>
      </c>
      <c r="O3999" s="57">
        <f t="shared" si="773"/>
        <v>66874.790399999998</v>
      </c>
      <c r="P3999" s="58">
        <f t="shared" si="774"/>
        <v>417.01178798586579</v>
      </c>
      <c r="Q3999" s="58">
        <f t="shared" si="775"/>
        <v>278.00785865724384</v>
      </c>
      <c r="R3999" s="66">
        <f t="shared" si="776"/>
        <v>1170.3088320000002</v>
      </c>
      <c r="S3999" s="64">
        <f t="shared" si="777"/>
        <v>6375</v>
      </c>
      <c r="T3999" s="66">
        <f t="shared" si="778"/>
        <v>74420.099231999993</v>
      </c>
      <c r="U3999" s="68">
        <f t="shared" si="779"/>
        <v>43.776528959999993</v>
      </c>
      <c r="V3999" s="68">
        <f t="shared" si="780"/>
        <v>464.06214445229676</v>
      </c>
      <c r="W3999" s="68">
        <f t="shared" si="781"/>
        <v>309.37476296819784</v>
      </c>
    </row>
    <row r="4000" spans="1:23" x14ac:dyDescent="0.25">
      <c r="A4000" s="1" t="s">
        <v>924</v>
      </c>
      <c r="B4000" s="1" t="s">
        <v>395</v>
      </c>
      <c r="C4000" s="1" t="s">
        <v>589</v>
      </c>
      <c r="D4000" s="1" t="s">
        <v>590</v>
      </c>
      <c r="E4000" s="1" t="s">
        <v>373</v>
      </c>
      <c r="F4000" s="62" t="str">
        <f t="shared" si="770"/>
        <v>64543</v>
      </c>
      <c r="G4000" s="255">
        <v>10620051</v>
      </c>
      <c r="H4000" s="1" t="s">
        <v>385</v>
      </c>
      <c r="I4000" s="61">
        <v>70</v>
      </c>
      <c r="J4000" s="61">
        <v>6.9</v>
      </c>
      <c r="K4000" s="61">
        <v>9</v>
      </c>
      <c r="L4000" s="69">
        <f t="shared" si="771"/>
        <v>4.83</v>
      </c>
      <c r="M4000" s="69">
        <f t="shared" si="772"/>
        <v>6.3</v>
      </c>
      <c r="N4000" s="56">
        <f>INDEX(Rate_Chart!$A$1:$AK$127,MATCH(Data!J4000,Rate_Chart!$A$1:$A$127,0),MATCH(Data!K4000,Rate_Chart!$A$1:$AK$1,0))</f>
        <v>57.615000000000002</v>
      </c>
      <c r="O4000" s="57">
        <f t="shared" si="773"/>
        <v>4033.05</v>
      </c>
      <c r="P4000" s="58">
        <f t="shared" si="774"/>
        <v>446.62790697674421</v>
      </c>
      <c r="Q4000" s="58">
        <f t="shared" si="775"/>
        <v>297.75193798449612</v>
      </c>
      <c r="R4000" s="66">
        <f t="shared" si="776"/>
        <v>70.578375000000008</v>
      </c>
      <c r="S4000" s="64">
        <f t="shared" si="777"/>
        <v>262.5</v>
      </c>
      <c r="T4000" s="66">
        <f t="shared" si="778"/>
        <v>4366.1283750000002</v>
      </c>
      <c r="U4000" s="68">
        <f t="shared" si="779"/>
        <v>62.373262500000003</v>
      </c>
      <c r="V4000" s="68">
        <f t="shared" si="780"/>
        <v>483.51366279069771</v>
      </c>
      <c r="W4000" s="68">
        <f t="shared" si="781"/>
        <v>322.34244186046516</v>
      </c>
    </row>
    <row r="4001" spans="1:23" x14ac:dyDescent="0.25">
      <c r="A4001" s="1" t="s">
        <v>924</v>
      </c>
      <c r="B4001" s="1" t="s">
        <v>395</v>
      </c>
      <c r="C4001" s="1" t="s">
        <v>589</v>
      </c>
      <c r="D4001" s="1" t="s">
        <v>590</v>
      </c>
      <c r="E4001" s="1" t="s">
        <v>373</v>
      </c>
      <c r="F4001" s="62" t="str">
        <f t="shared" si="770"/>
        <v>64543</v>
      </c>
      <c r="G4001" s="255">
        <v>10620051</v>
      </c>
      <c r="H4001" s="1" t="s">
        <v>386</v>
      </c>
      <c r="I4001" s="61">
        <v>1000</v>
      </c>
      <c r="J4001" s="61">
        <v>4.0999999999999996</v>
      </c>
      <c r="K4001" s="61">
        <v>8</v>
      </c>
      <c r="L4001" s="69">
        <f t="shared" si="771"/>
        <v>41</v>
      </c>
      <c r="M4001" s="69">
        <f t="shared" si="772"/>
        <v>80</v>
      </c>
      <c r="N4001" s="56">
        <f>INDEX(Rate_Chart!$A$1:$AK$127,MATCH(Data!J4001,Rate_Chart!$A$1:$A$127,0),MATCH(Data!K4001,Rate_Chart!$A$1:$AK$1,0))</f>
        <v>39.338112000000002</v>
      </c>
      <c r="O4001" s="57">
        <f t="shared" si="773"/>
        <v>39338.112000000001</v>
      </c>
      <c r="P4001" s="58">
        <f t="shared" si="774"/>
        <v>417.01178798586579</v>
      </c>
      <c r="Q4001" s="58">
        <f t="shared" si="775"/>
        <v>278.00785865724384</v>
      </c>
      <c r="R4001" s="66">
        <f t="shared" si="776"/>
        <v>688.41696000000013</v>
      </c>
      <c r="S4001" s="64">
        <f t="shared" si="777"/>
        <v>3750</v>
      </c>
      <c r="T4001" s="66">
        <f t="shared" si="778"/>
        <v>43776.528960000003</v>
      </c>
      <c r="U4001" s="68">
        <f t="shared" si="779"/>
        <v>43.77652896</v>
      </c>
      <c r="V4001" s="68">
        <f t="shared" si="780"/>
        <v>464.06214445229688</v>
      </c>
      <c r="W4001" s="68">
        <f t="shared" si="781"/>
        <v>309.3747629681979</v>
      </c>
    </row>
    <row r="4002" spans="1:23" x14ac:dyDescent="0.25">
      <c r="A4002" s="1" t="s">
        <v>921</v>
      </c>
      <c r="B4002" s="1" t="s">
        <v>394</v>
      </c>
      <c r="C4002" s="1" t="s">
        <v>589</v>
      </c>
      <c r="D4002" s="1" t="s">
        <v>592</v>
      </c>
      <c r="E4002" s="1" t="s">
        <v>374</v>
      </c>
      <c r="F4002" s="62" t="str">
        <f t="shared" si="770"/>
        <v>64547</v>
      </c>
      <c r="G4002" s="255">
        <v>10620029</v>
      </c>
      <c r="H4002" s="1" t="s">
        <v>385</v>
      </c>
      <c r="I4002" s="61">
        <v>40</v>
      </c>
      <c r="J4002" s="61">
        <v>6.2</v>
      </c>
      <c r="K4002" s="61">
        <v>8.8000000000000007</v>
      </c>
      <c r="L4002" s="69">
        <f t="shared" si="771"/>
        <v>2.48</v>
      </c>
      <c r="M4002" s="69">
        <f t="shared" si="772"/>
        <v>3.52</v>
      </c>
      <c r="N4002" s="56">
        <f>INDEX(Rate_Chart!$A$1:$AK$127,MATCH(Data!J4002,Rate_Chart!$A$1:$A$127,0),MATCH(Data!K4002,Rate_Chart!$A$1:$AK$1,0))</f>
        <v>51.252300000000005</v>
      </c>
      <c r="O4002" s="57">
        <f t="shared" si="773"/>
        <v>2050.0920000000001</v>
      </c>
      <c r="P4002" s="58">
        <f t="shared" si="774"/>
        <v>424.74281767955802</v>
      </c>
      <c r="Q4002" s="58">
        <f t="shared" si="775"/>
        <v>283.1618784530387</v>
      </c>
      <c r="R4002" s="66">
        <f t="shared" si="776"/>
        <v>35.876610000000007</v>
      </c>
      <c r="S4002" s="64">
        <f t="shared" si="777"/>
        <v>150</v>
      </c>
      <c r="T4002" s="66">
        <f t="shared" si="778"/>
        <v>2235.9686099999999</v>
      </c>
      <c r="U4002" s="68">
        <f t="shared" si="779"/>
        <v>55.899215249999997</v>
      </c>
      <c r="V4002" s="68">
        <f t="shared" si="780"/>
        <v>463.25316505524859</v>
      </c>
      <c r="W4002" s="68">
        <f t="shared" si="781"/>
        <v>308.83544337016571</v>
      </c>
    </row>
    <row r="4003" spans="1:23" x14ac:dyDescent="0.25">
      <c r="A4003" s="1" t="s">
        <v>921</v>
      </c>
      <c r="B4003" s="1" t="s">
        <v>395</v>
      </c>
      <c r="C4003" s="1" t="s">
        <v>589</v>
      </c>
      <c r="D4003" s="1" t="s">
        <v>592</v>
      </c>
      <c r="E4003" s="1" t="s">
        <v>374</v>
      </c>
      <c r="F4003" s="62" t="str">
        <f t="shared" si="770"/>
        <v>64547</v>
      </c>
      <c r="G4003" s="255">
        <v>10620029</v>
      </c>
      <c r="H4003" s="1" t="s">
        <v>385</v>
      </c>
      <c r="I4003" s="61">
        <v>91</v>
      </c>
      <c r="J4003" s="61">
        <v>5.6</v>
      </c>
      <c r="K4003" s="61">
        <v>8.4</v>
      </c>
      <c r="L4003" s="69">
        <f t="shared" si="771"/>
        <v>5.0960000000000001</v>
      </c>
      <c r="M4003" s="69">
        <f t="shared" si="772"/>
        <v>7.6440000000000001</v>
      </c>
      <c r="N4003" s="56">
        <f>INDEX(Rate_Chart!$A$1:$AK$127,MATCH(Data!J4003,Rate_Chart!$A$1:$A$127,0),MATCH(Data!K4003,Rate_Chart!$A$1:$AK$1,0))</f>
        <v>45.357199999999999</v>
      </c>
      <c r="O4003" s="57">
        <f t="shared" si="773"/>
        <v>4127.5051999999996</v>
      </c>
      <c r="P4003" s="58">
        <f t="shared" si="774"/>
        <v>404.97500000000002</v>
      </c>
      <c r="Q4003" s="58">
        <f t="shared" si="775"/>
        <v>269.98333333333335</v>
      </c>
      <c r="R4003" s="66">
        <f t="shared" si="776"/>
        <v>72.231341</v>
      </c>
      <c r="S4003" s="64">
        <f t="shared" si="777"/>
        <v>341.25</v>
      </c>
      <c r="T4003" s="66">
        <f t="shared" si="778"/>
        <v>4540.9865409999993</v>
      </c>
      <c r="U4003" s="68">
        <f t="shared" si="779"/>
        <v>49.900950999999992</v>
      </c>
      <c r="V4003" s="68">
        <f t="shared" si="780"/>
        <v>445.54420535714286</v>
      </c>
      <c r="W4003" s="68">
        <f t="shared" si="781"/>
        <v>297.02947023809526</v>
      </c>
    </row>
    <row r="4004" spans="1:23" x14ac:dyDescent="0.25">
      <c r="A4004" s="1" t="s">
        <v>921</v>
      </c>
      <c r="B4004" s="1" t="s">
        <v>395</v>
      </c>
      <c r="C4004" s="1" t="s">
        <v>589</v>
      </c>
      <c r="D4004" s="1" t="s">
        <v>592</v>
      </c>
      <c r="E4004" s="1" t="s">
        <v>374</v>
      </c>
      <c r="F4004" s="62" t="str">
        <f t="shared" si="770"/>
        <v>64547</v>
      </c>
      <c r="G4004" s="255">
        <v>10620029</v>
      </c>
      <c r="H4004" s="1" t="s">
        <v>386</v>
      </c>
      <c r="I4004" s="61">
        <v>25</v>
      </c>
      <c r="J4004" s="61">
        <v>3</v>
      </c>
      <c r="K4004" s="61">
        <v>8</v>
      </c>
      <c r="L4004" s="69">
        <f t="shared" si="771"/>
        <v>0.75</v>
      </c>
      <c r="M4004" s="69">
        <f t="shared" si="772"/>
        <v>2</v>
      </c>
      <c r="N4004" s="56">
        <f>INDEX(Rate_Chart!$A$1:$AK$127,MATCH(Data!J4004,Rate_Chart!$A$1:$A$127,0),MATCH(Data!K4004,Rate_Chart!$A$1:$AK$1,0))</f>
        <v>34.751112000000006</v>
      </c>
      <c r="O4004" s="57">
        <f t="shared" si="773"/>
        <v>868.77780000000018</v>
      </c>
      <c r="P4004" s="58">
        <f t="shared" si="774"/>
        <v>417.01334400000002</v>
      </c>
      <c r="Q4004" s="58">
        <f t="shared" si="775"/>
        <v>278.00889599999999</v>
      </c>
      <c r="R4004" s="66">
        <f t="shared" si="776"/>
        <v>15.203611500000004</v>
      </c>
      <c r="S4004" s="64">
        <f t="shared" si="777"/>
        <v>93.75</v>
      </c>
      <c r="T4004" s="66">
        <f t="shared" si="778"/>
        <v>977.73141150000015</v>
      </c>
      <c r="U4004" s="68">
        <f t="shared" si="779"/>
        <v>39.109256460000005</v>
      </c>
      <c r="V4004" s="68">
        <f t="shared" si="780"/>
        <v>469.31107752000003</v>
      </c>
      <c r="W4004" s="68">
        <f t="shared" si="781"/>
        <v>312.87405168000004</v>
      </c>
    </row>
    <row r="4005" spans="1:23" x14ac:dyDescent="0.25">
      <c r="A4005" s="1" t="s">
        <v>902</v>
      </c>
      <c r="B4005" s="1" t="s">
        <v>394</v>
      </c>
      <c r="C4005" s="1" t="s">
        <v>589</v>
      </c>
      <c r="D4005" s="1" t="s">
        <v>592</v>
      </c>
      <c r="E4005" s="1" t="s">
        <v>374</v>
      </c>
      <c r="F4005" s="62" t="str">
        <f t="shared" si="770"/>
        <v>64547</v>
      </c>
      <c r="G4005" s="255">
        <v>10620029</v>
      </c>
      <c r="H4005" s="1" t="s">
        <v>385</v>
      </c>
      <c r="I4005" s="61">
        <v>111</v>
      </c>
      <c r="J4005" s="61">
        <v>5.9</v>
      </c>
      <c r="K4005" s="61">
        <v>8.8000000000000007</v>
      </c>
      <c r="L4005" s="69">
        <f t="shared" si="771"/>
        <v>6.5490000000000013</v>
      </c>
      <c r="M4005" s="69">
        <f t="shared" si="772"/>
        <v>9.7680000000000007</v>
      </c>
      <c r="N4005" s="56">
        <f>INDEX(Rate_Chart!$A$1:$AK$127,MATCH(Data!J4005,Rate_Chart!$A$1:$A$127,0),MATCH(Data!K4005,Rate_Chart!$A$1:$AK$1,0))</f>
        <v>48.772350000000003</v>
      </c>
      <c r="O4005" s="57">
        <f t="shared" si="773"/>
        <v>5413.7308499999999</v>
      </c>
      <c r="P4005" s="58">
        <f t="shared" si="774"/>
        <v>414.49589235127479</v>
      </c>
      <c r="Q4005" s="58">
        <f t="shared" si="775"/>
        <v>276.33059490084986</v>
      </c>
      <c r="R4005" s="66">
        <f t="shared" si="776"/>
        <v>94.740289875000002</v>
      </c>
      <c r="S4005" s="64">
        <f t="shared" si="777"/>
        <v>416.25</v>
      </c>
      <c r="T4005" s="66">
        <f t="shared" si="778"/>
        <v>5924.7211398749996</v>
      </c>
      <c r="U4005" s="68">
        <f t="shared" si="779"/>
        <v>53.375866124999995</v>
      </c>
      <c r="V4005" s="68">
        <f t="shared" si="780"/>
        <v>453.61925885269119</v>
      </c>
      <c r="W4005" s="68">
        <f t="shared" si="781"/>
        <v>302.41283923512748</v>
      </c>
    </row>
    <row r="4006" spans="1:23" x14ac:dyDescent="0.25">
      <c r="A4006" s="1" t="s">
        <v>902</v>
      </c>
      <c r="B4006" s="1" t="s">
        <v>394</v>
      </c>
      <c r="C4006" s="1" t="s">
        <v>589</v>
      </c>
      <c r="D4006" s="1" t="s">
        <v>592</v>
      </c>
      <c r="E4006" s="1" t="s">
        <v>374</v>
      </c>
      <c r="F4006" s="62" t="str">
        <f t="shared" si="770"/>
        <v>64547</v>
      </c>
      <c r="G4006" s="255">
        <v>10620029</v>
      </c>
      <c r="H4006" s="1" t="s">
        <v>386</v>
      </c>
      <c r="I4006" s="61">
        <v>23</v>
      </c>
      <c r="J4006" s="61">
        <v>3</v>
      </c>
      <c r="K4006" s="61">
        <v>8</v>
      </c>
      <c r="L4006" s="69">
        <f t="shared" si="771"/>
        <v>0.69</v>
      </c>
      <c r="M4006" s="69">
        <f t="shared" si="772"/>
        <v>1.84</v>
      </c>
      <c r="N4006" s="56">
        <f>INDEX(Rate_Chart!$A$1:$AK$127,MATCH(Data!J4006,Rate_Chart!$A$1:$A$127,0),MATCH(Data!K4006,Rate_Chart!$A$1:$AK$1,0))</f>
        <v>34.751112000000006</v>
      </c>
      <c r="O4006" s="57">
        <f t="shared" si="773"/>
        <v>799.27557600000011</v>
      </c>
      <c r="P4006" s="58">
        <f t="shared" si="774"/>
        <v>417.01334400000002</v>
      </c>
      <c r="Q4006" s="58">
        <f t="shared" si="775"/>
        <v>278.00889599999999</v>
      </c>
      <c r="R4006" s="66">
        <f t="shared" si="776"/>
        <v>13.987322580000003</v>
      </c>
      <c r="S4006" s="64">
        <f t="shared" si="777"/>
        <v>86.25</v>
      </c>
      <c r="T4006" s="66">
        <f t="shared" si="778"/>
        <v>899.51289858000007</v>
      </c>
      <c r="U4006" s="68">
        <f t="shared" si="779"/>
        <v>39.109256460000005</v>
      </c>
      <c r="V4006" s="68">
        <f t="shared" si="780"/>
        <v>469.31107752000003</v>
      </c>
      <c r="W4006" s="68">
        <f t="shared" si="781"/>
        <v>312.87405168000004</v>
      </c>
    </row>
    <row r="4007" spans="1:23" x14ac:dyDescent="0.25">
      <c r="A4007" s="1" t="s">
        <v>902</v>
      </c>
      <c r="B4007" s="1" t="s">
        <v>395</v>
      </c>
      <c r="C4007" s="1" t="s">
        <v>589</v>
      </c>
      <c r="D4007" s="1" t="s">
        <v>592</v>
      </c>
      <c r="E4007" s="1" t="s">
        <v>374</v>
      </c>
      <c r="F4007" s="62" t="str">
        <f t="shared" si="770"/>
        <v>64547</v>
      </c>
      <c r="G4007" s="255">
        <v>10620029</v>
      </c>
      <c r="H4007" s="1" t="s">
        <v>386</v>
      </c>
      <c r="I4007" s="61">
        <v>114</v>
      </c>
      <c r="J4007" s="61">
        <v>4.7</v>
      </c>
      <c r="K4007" s="61">
        <v>8.1999999999999993</v>
      </c>
      <c r="L4007" s="69">
        <f t="shared" si="771"/>
        <v>5.3580000000000005</v>
      </c>
      <c r="M4007" s="69">
        <f t="shared" si="772"/>
        <v>9.347999999999999</v>
      </c>
      <c r="N4007" s="56">
        <f>INDEX(Rate_Chart!$A$1:$AK$127,MATCH(Data!J4007,Rate_Chart!$A$1:$A$127,0),MATCH(Data!K4007,Rate_Chart!$A$1:$AK$1,0))</f>
        <v>42.3961398</v>
      </c>
      <c r="O4007" s="57">
        <f t="shared" si="773"/>
        <v>4833.1599372000001</v>
      </c>
      <c r="P4007" s="58">
        <f t="shared" si="774"/>
        <v>417.01121114754102</v>
      </c>
      <c r="Q4007" s="58">
        <f t="shared" si="775"/>
        <v>278.00747409836066</v>
      </c>
      <c r="R4007" s="66">
        <f t="shared" si="776"/>
        <v>84.580298901000006</v>
      </c>
      <c r="S4007" s="64">
        <f t="shared" si="777"/>
        <v>427.5</v>
      </c>
      <c r="T4007" s="66">
        <f t="shared" si="778"/>
        <v>5345.2402361009999</v>
      </c>
      <c r="U4007" s="68">
        <f t="shared" si="779"/>
        <v>46.888072246500002</v>
      </c>
      <c r="V4007" s="68">
        <f t="shared" si="780"/>
        <v>461.19415324426234</v>
      </c>
      <c r="W4007" s="68">
        <f t="shared" si="781"/>
        <v>307.46276882950821</v>
      </c>
    </row>
    <row r="4008" spans="1:23" x14ac:dyDescent="0.25">
      <c r="A4008" s="1" t="s">
        <v>903</v>
      </c>
      <c r="B4008" s="1" t="s">
        <v>394</v>
      </c>
      <c r="C4008" s="1" t="s">
        <v>589</v>
      </c>
      <c r="D4008" s="1" t="s">
        <v>592</v>
      </c>
      <c r="E4008" s="1" t="s">
        <v>374</v>
      </c>
      <c r="F4008" s="62" t="str">
        <f t="shared" si="770"/>
        <v>64547</v>
      </c>
      <c r="G4008" s="255">
        <v>10620029</v>
      </c>
      <c r="H4008" s="1" t="s">
        <v>385</v>
      </c>
      <c r="I4008" s="61">
        <v>41</v>
      </c>
      <c r="J4008" s="61">
        <v>6</v>
      </c>
      <c r="K4008" s="61">
        <v>8.4</v>
      </c>
      <c r="L4008" s="69">
        <f t="shared" si="771"/>
        <v>2.46</v>
      </c>
      <c r="M4008" s="69">
        <f t="shared" si="772"/>
        <v>3.4440000000000004</v>
      </c>
      <c r="N4008" s="56">
        <f>INDEX(Rate_Chart!$A$1:$AK$127,MATCH(Data!J4008,Rate_Chart!$A$1:$A$127,0),MATCH(Data!K4008,Rate_Chart!$A$1:$AK$1,0))</f>
        <v>48.597000000000001</v>
      </c>
      <c r="O4008" s="57">
        <f t="shared" si="773"/>
        <v>1992.4770000000001</v>
      </c>
      <c r="P4008" s="58">
        <f t="shared" si="774"/>
        <v>418.93965517241384</v>
      </c>
      <c r="Q4008" s="58">
        <f t="shared" si="775"/>
        <v>279.29310344827587</v>
      </c>
      <c r="R4008" s="66">
        <f t="shared" si="776"/>
        <v>34.868347500000006</v>
      </c>
      <c r="S4008" s="64">
        <f t="shared" si="777"/>
        <v>153.75</v>
      </c>
      <c r="T4008" s="66">
        <f t="shared" si="778"/>
        <v>2181.0953475000001</v>
      </c>
      <c r="U4008" s="68">
        <f t="shared" si="779"/>
        <v>53.197447500000003</v>
      </c>
      <c r="V4008" s="68">
        <f t="shared" si="780"/>
        <v>458.59868534482763</v>
      </c>
      <c r="W4008" s="68">
        <f t="shared" si="781"/>
        <v>305.73245689655175</v>
      </c>
    </row>
    <row r="4009" spans="1:23" x14ac:dyDescent="0.25">
      <c r="A4009" s="1" t="s">
        <v>903</v>
      </c>
      <c r="B4009" s="1" t="s">
        <v>394</v>
      </c>
      <c r="C4009" s="1" t="s">
        <v>589</v>
      </c>
      <c r="D4009" s="1" t="s">
        <v>592</v>
      </c>
      <c r="E4009" s="1" t="s">
        <v>374</v>
      </c>
      <c r="F4009" s="62" t="str">
        <f t="shared" si="770"/>
        <v>64547</v>
      </c>
      <c r="G4009" s="255">
        <v>10620029</v>
      </c>
      <c r="H4009" s="1" t="s">
        <v>386</v>
      </c>
      <c r="I4009" s="61">
        <v>17</v>
      </c>
      <c r="J4009" s="61">
        <v>3</v>
      </c>
      <c r="K4009" s="61">
        <v>8</v>
      </c>
      <c r="L4009" s="69">
        <f t="shared" si="771"/>
        <v>0.51</v>
      </c>
      <c r="M4009" s="69">
        <f t="shared" si="772"/>
        <v>1.36</v>
      </c>
      <c r="N4009" s="56">
        <f>INDEX(Rate_Chart!$A$1:$AK$127,MATCH(Data!J4009,Rate_Chart!$A$1:$A$127,0),MATCH(Data!K4009,Rate_Chart!$A$1:$AK$1,0))</f>
        <v>34.751112000000006</v>
      </c>
      <c r="O4009" s="57">
        <f t="shared" si="773"/>
        <v>590.76890400000013</v>
      </c>
      <c r="P4009" s="58">
        <f t="shared" si="774"/>
        <v>417.01334400000002</v>
      </c>
      <c r="Q4009" s="58">
        <f t="shared" si="775"/>
        <v>278.00889599999999</v>
      </c>
      <c r="R4009" s="66">
        <f t="shared" si="776"/>
        <v>10.338455820000004</v>
      </c>
      <c r="S4009" s="64">
        <f t="shared" si="777"/>
        <v>63.75</v>
      </c>
      <c r="T4009" s="66">
        <f t="shared" si="778"/>
        <v>664.85735982000017</v>
      </c>
      <c r="U4009" s="68">
        <f t="shared" si="779"/>
        <v>39.109256460000012</v>
      </c>
      <c r="V4009" s="68">
        <f t="shared" si="780"/>
        <v>469.31107752000008</v>
      </c>
      <c r="W4009" s="68">
        <f t="shared" si="781"/>
        <v>312.87405168000004</v>
      </c>
    </row>
    <row r="4010" spans="1:23" x14ac:dyDescent="0.25">
      <c r="A4010" s="1" t="s">
        <v>903</v>
      </c>
      <c r="B4010" s="1" t="s">
        <v>395</v>
      </c>
      <c r="C4010" s="1" t="s">
        <v>589</v>
      </c>
      <c r="D4010" s="1" t="s">
        <v>592</v>
      </c>
      <c r="E4010" s="1" t="s">
        <v>374</v>
      </c>
      <c r="F4010" s="62" t="str">
        <f t="shared" si="770"/>
        <v>64547</v>
      </c>
      <c r="G4010" s="255">
        <v>10620029</v>
      </c>
      <c r="H4010" s="1" t="s">
        <v>385</v>
      </c>
      <c r="I4010" s="61">
        <v>80</v>
      </c>
      <c r="J4010" s="61">
        <v>5.6</v>
      </c>
      <c r="K4010" s="61">
        <v>8.4</v>
      </c>
      <c r="L4010" s="69">
        <f t="shared" si="771"/>
        <v>4.4800000000000004</v>
      </c>
      <c r="M4010" s="69">
        <f t="shared" si="772"/>
        <v>6.72</v>
      </c>
      <c r="N4010" s="56">
        <f>INDEX(Rate_Chart!$A$1:$AK$127,MATCH(Data!J4010,Rate_Chart!$A$1:$A$127,0),MATCH(Data!K4010,Rate_Chart!$A$1:$AK$1,0))</f>
        <v>45.357199999999999</v>
      </c>
      <c r="O4010" s="57">
        <f t="shared" si="773"/>
        <v>3628.576</v>
      </c>
      <c r="P4010" s="58">
        <f t="shared" si="774"/>
        <v>404.97500000000002</v>
      </c>
      <c r="Q4010" s="58">
        <f t="shared" si="775"/>
        <v>269.98333333333335</v>
      </c>
      <c r="R4010" s="66">
        <f t="shared" si="776"/>
        <v>63.500080000000004</v>
      </c>
      <c r="S4010" s="64">
        <f t="shared" si="777"/>
        <v>300</v>
      </c>
      <c r="T4010" s="66">
        <f t="shared" si="778"/>
        <v>3992.0760799999998</v>
      </c>
      <c r="U4010" s="68">
        <f t="shared" si="779"/>
        <v>49.900950999999999</v>
      </c>
      <c r="V4010" s="68">
        <f t="shared" si="780"/>
        <v>445.54420535714291</v>
      </c>
      <c r="W4010" s="68">
        <f t="shared" si="781"/>
        <v>297.02947023809526</v>
      </c>
    </row>
    <row r="4011" spans="1:23" x14ac:dyDescent="0.25">
      <c r="A4011" s="1" t="s">
        <v>903</v>
      </c>
      <c r="B4011" s="1" t="s">
        <v>395</v>
      </c>
      <c r="C4011" s="1" t="s">
        <v>589</v>
      </c>
      <c r="D4011" s="1" t="s">
        <v>592</v>
      </c>
      <c r="E4011" s="1" t="s">
        <v>374</v>
      </c>
      <c r="F4011" s="62" t="str">
        <f t="shared" si="770"/>
        <v>64547</v>
      </c>
      <c r="G4011" s="255">
        <v>10620029</v>
      </c>
      <c r="H4011" s="1" t="s">
        <v>386</v>
      </c>
      <c r="I4011" s="61">
        <v>12</v>
      </c>
      <c r="J4011" s="61">
        <v>3</v>
      </c>
      <c r="K4011" s="61">
        <v>8</v>
      </c>
      <c r="L4011" s="69">
        <f t="shared" si="771"/>
        <v>0.36</v>
      </c>
      <c r="M4011" s="69">
        <f t="shared" si="772"/>
        <v>0.96</v>
      </c>
      <c r="N4011" s="56">
        <f>INDEX(Rate_Chart!$A$1:$AK$127,MATCH(Data!J4011,Rate_Chart!$A$1:$A$127,0),MATCH(Data!K4011,Rate_Chart!$A$1:$AK$1,0))</f>
        <v>34.751112000000006</v>
      </c>
      <c r="O4011" s="57">
        <f t="shared" si="773"/>
        <v>417.01334400000007</v>
      </c>
      <c r="P4011" s="58">
        <f t="shared" si="774"/>
        <v>417.01334400000002</v>
      </c>
      <c r="Q4011" s="58">
        <f t="shared" si="775"/>
        <v>278.00889599999999</v>
      </c>
      <c r="R4011" s="66">
        <f t="shared" si="776"/>
        <v>7.2977335200000022</v>
      </c>
      <c r="S4011" s="64">
        <f t="shared" si="777"/>
        <v>45</v>
      </c>
      <c r="T4011" s="66">
        <f t="shared" si="778"/>
        <v>469.31107752000008</v>
      </c>
      <c r="U4011" s="68">
        <f t="shared" si="779"/>
        <v>39.109256460000005</v>
      </c>
      <c r="V4011" s="68">
        <f t="shared" si="780"/>
        <v>469.31107752000003</v>
      </c>
      <c r="W4011" s="68">
        <f t="shared" si="781"/>
        <v>312.87405168000004</v>
      </c>
    </row>
    <row r="4012" spans="1:23" x14ac:dyDescent="0.25">
      <c r="A4012" s="1" t="s">
        <v>904</v>
      </c>
      <c r="B4012" s="1" t="s">
        <v>394</v>
      </c>
      <c r="C4012" s="1" t="s">
        <v>589</v>
      </c>
      <c r="D4012" s="1" t="s">
        <v>592</v>
      </c>
      <c r="E4012" s="1" t="s">
        <v>374</v>
      </c>
      <c r="F4012" s="62" t="str">
        <f t="shared" si="770"/>
        <v>64547</v>
      </c>
      <c r="G4012" s="255">
        <v>10620029</v>
      </c>
      <c r="H4012" s="1" t="s">
        <v>385</v>
      </c>
      <c r="I4012" s="61">
        <v>31</v>
      </c>
      <c r="J4012" s="61">
        <v>6.4</v>
      </c>
      <c r="K4012" s="61">
        <v>8.4</v>
      </c>
      <c r="L4012" s="69">
        <f t="shared" si="771"/>
        <v>1.984</v>
      </c>
      <c r="M4012" s="69">
        <f t="shared" si="772"/>
        <v>2.6040000000000005</v>
      </c>
      <c r="N4012" s="56">
        <f>INDEX(Rate_Chart!$A$1:$AK$127,MATCH(Data!J4012,Rate_Chart!$A$1:$A$127,0),MATCH(Data!K4012,Rate_Chart!$A$1:$AK$1,0))</f>
        <v>51.836799999999997</v>
      </c>
      <c r="O4012" s="57">
        <f t="shared" si="773"/>
        <v>1606.9407999999999</v>
      </c>
      <c r="P4012" s="58">
        <f t="shared" si="774"/>
        <v>431.9733333333333</v>
      </c>
      <c r="Q4012" s="58">
        <f t="shared" si="775"/>
        <v>287.98222222222222</v>
      </c>
      <c r="R4012" s="66">
        <f t="shared" si="776"/>
        <v>28.121464</v>
      </c>
      <c r="S4012" s="64">
        <f t="shared" si="777"/>
        <v>116.25</v>
      </c>
      <c r="T4012" s="66">
        <f t="shared" si="778"/>
        <v>1751.3122639999999</v>
      </c>
      <c r="U4012" s="68">
        <f t="shared" si="779"/>
        <v>56.493943999999999</v>
      </c>
      <c r="V4012" s="68">
        <f t="shared" si="780"/>
        <v>470.78286666666668</v>
      </c>
      <c r="W4012" s="68">
        <f t="shared" si="781"/>
        <v>313.85524444444445</v>
      </c>
    </row>
    <row r="4013" spans="1:23" x14ac:dyDescent="0.25">
      <c r="A4013" s="1" t="s">
        <v>904</v>
      </c>
      <c r="B4013" s="1" t="s">
        <v>394</v>
      </c>
      <c r="C4013" s="1" t="s">
        <v>589</v>
      </c>
      <c r="D4013" s="1" t="s">
        <v>592</v>
      </c>
      <c r="E4013" s="1" t="s">
        <v>374</v>
      </c>
      <c r="F4013" s="62" t="str">
        <f t="shared" si="770"/>
        <v>64547</v>
      </c>
      <c r="G4013" s="255">
        <v>10620029</v>
      </c>
      <c r="H4013" s="1" t="s">
        <v>386</v>
      </c>
      <c r="I4013" s="61">
        <v>10</v>
      </c>
      <c r="J4013" s="61">
        <v>3</v>
      </c>
      <c r="K4013" s="61">
        <v>8</v>
      </c>
      <c r="L4013" s="69">
        <f t="shared" si="771"/>
        <v>0.3</v>
      </c>
      <c r="M4013" s="69">
        <f t="shared" si="772"/>
        <v>0.8</v>
      </c>
      <c r="N4013" s="56">
        <f>INDEX(Rate_Chart!$A$1:$AK$127,MATCH(Data!J4013,Rate_Chart!$A$1:$A$127,0),MATCH(Data!K4013,Rate_Chart!$A$1:$AK$1,0))</f>
        <v>34.751112000000006</v>
      </c>
      <c r="O4013" s="57">
        <f t="shared" si="773"/>
        <v>347.51112000000006</v>
      </c>
      <c r="P4013" s="58">
        <f t="shared" si="774"/>
        <v>417.01334400000002</v>
      </c>
      <c r="Q4013" s="58">
        <f t="shared" si="775"/>
        <v>278.00889599999999</v>
      </c>
      <c r="R4013" s="66">
        <f t="shared" si="776"/>
        <v>6.081444600000002</v>
      </c>
      <c r="S4013" s="64">
        <f t="shared" si="777"/>
        <v>37.5</v>
      </c>
      <c r="T4013" s="66">
        <f t="shared" si="778"/>
        <v>391.09256460000006</v>
      </c>
      <c r="U4013" s="68">
        <f t="shared" si="779"/>
        <v>39.109256460000005</v>
      </c>
      <c r="V4013" s="68">
        <f t="shared" si="780"/>
        <v>469.31107752000003</v>
      </c>
      <c r="W4013" s="68">
        <f t="shared" si="781"/>
        <v>312.87405168000004</v>
      </c>
    </row>
    <row r="4014" spans="1:23" x14ac:dyDescent="0.25">
      <c r="A4014" s="1" t="s">
        <v>904</v>
      </c>
      <c r="B4014" s="1" t="s">
        <v>395</v>
      </c>
      <c r="C4014" s="1" t="s">
        <v>589</v>
      </c>
      <c r="D4014" s="1" t="s">
        <v>592</v>
      </c>
      <c r="E4014" s="1" t="s">
        <v>374</v>
      </c>
      <c r="F4014" s="62" t="str">
        <f t="shared" si="770"/>
        <v>64547</v>
      </c>
      <c r="G4014" s="255">
        <v>10620029</v>
      </c>
      <c r="H4014" s="1" t="s">
        <v>386</v>
      </c>
      <c r="I4014" s="61">
        <v>104</v>
      </c>
      <c r="J4014" s="61">
        <v>3.8</v>
      </c>
      <c r="K4014" s="61">
        <v>8</v>
      </c>
      <c r="L4014" s="69">
        <f t="shared" si="771"/>
        <v>3.952</v>
      </c>
      <c r="M4014" s="69">
        <f t="shared" si="772"/>
        <v>8.32</v>
      </c>
      <c r="N4014" s="56">
        <f>INDEX(Rate_Chart!$A$1:$AK$127,MATCH(Data!J4014,Rate_Chart!$A$1:$A$127,0),MATCH(Data!K4014,Rate_Chart!$A$1:$AK$1,0))</f>
        <v>38.087112000000005</v>
      </c>
      <c r="O4014" s="57">
        <f t="shared" si="773"/>
        <v>3961.0596480000004</v>
      </c>
      <c r="P4014" s="58">
        <f t="shared" si="774"/>
        <v>417.01217518248177</v>
      </c>
      <c r="Q4014" s="58">
        <f t="shared" si="775"/>
        <v>278.00811678832116</v>
      </c>
      <c r="R4014" s="66">
        <f t="shared" si="776"/>
        <v>69.318543840000018</v>
      </c>
      <c r="S4014" s="64">
        <f t="shared" si="777"/>
        <v>390</v>
      </c>
      <c r="T4014" s="66">
        <f t="shared" si="778"/>
        <v>4420.37819184</v>
      </c>
      <c r="U4014" s="68">
        <f t="shared" si="779"/>
        <v>42.503636460000003</v>
      </c>
      <c r="V4014" s="68">
        <f t="shared" si="780"/>
        <v>465.36828240875911</v>
      </c>
      <c r="W4014" s="68">
        <f t="shared" si="781"/>
        <v>310.24552160583943</v>
      </c>
    </row>
    <row r="4015" spans="1:23" x14ac:dyDescent="0.25">
      <c r="A4015" s="1" t="s">
        <v>905</v>
      </c>
      <c r="B4015" s="1" t="s">
        <v>394</v>
      </c>
      <c r="C4015" s="1" t="s">
        <v>589</v>
      </c>
      <c r="D4015" s="1" t="s">
        <v>592</v>
      </c>
      <c r="E4015" s="1" t="s">
        <v>374</v>
      </c>
      <c r="F4015" s="62" t="str">
        <f t="shared" si="770"/>
        <v>64547</v>
      </c>
      <c r="G4015" s="255">
        <v>10620029</v>
      </c>
      <c r="H4015" s="1" t="s">
        <v>385</v>
      </c>
      <c r="I4015" s="61">
        <v>55</v>
      </c>
      <c r="J4015" s="61">
        <v>7</v>
      </c>
      <c r="K4015" s="61">
        <v>8.8000000000000007</v>
      </c>
      <c r="L4015" s="69">
        <f t="shared" si="771"/>
        <v>3.85</v>
      </c>
      <c r="M4015" s="69">
        <f t="shared" si="772"/>
        <v>4.8400000000000007</v>
      </c>
      <c r="N4015" s="56">
        <f>INDEX(Rate_Chart!$A$1:$AK$127,MATCH(Data!J4015,Rate_Chart!$A$1:$A$127,0),MATCH(Data!K4015,Rate_Chart!$A$1:$AK$1,0))</f>
        <v>57.865500000000004</v>
      </c>
      <c r="O4015" s="57">
        <f t="shared" si="773"/>
        <v>3182.6025000000004</v>
      </c>
      <c r="P4015" s="58">
        <f t="shared" si="774"/>
        <v>449.73186528497411</v>
      </c>
      <c r="Q4015" s="58">
        <f t="shared" si="775"/>
        <v>299.82124352331607</v>
      </c>
      <c r="R4015" s="66">
        <f t="shared" si="776"/>
        <v>55.695543750000013</v>
      </c>
      <c r="S4015" s="64">
        <f t="shared" si="777"/>
        <v>206.25</v>
      </c>
      <c r="T4015" s="66">
        <f t="shared" si="778"/>
        <v>3444.5480437500005</v>
      </c>
      <c r="U4015" s="68">
        <f t="shared" si="779"/>
        <v>62.628146250000007</v>
      </c>
      <c r="V4015" s="68">
        <f t="shared" si="780"/>
        <v>486.74725064766841</v>
      </c>
      <c r="W4015" s="68">
        <f t="shared" si="781"/>
        <v>324.49816709844561</v>
      </c>
    </row>
    <row r="4016" spans="1:23" x14ac:dyDescent="0.25">
      <c r="A4016" s="1" t="s">
        <v>905</v>
      </c>
      <c r="B4016" s="1" t="s">
        <v>394</v>
      </c>
      <c r="C4016" s="1" t="s">
        <v>589</v>
      </c>
      <c r="D4016" s="1" t="s">
        <v>592</v>
      </c>
      <c r="E4016" s="1" t="s">
        <v>374</v>
      </c>
      <c r="F4016" s="62" t="str">
        <f t="shared" si="770"/>
        <v>64547</v>
      </c>
      <c r="G4016" s="255">
        <v>10620029</v>
      </c>
      <c r="H4016" s="1" t="s">
        <v>386</v>
      </c>
      <c r="I4016" s="61">
        <v>16</v>
      </c>
      <c r="J4016" s="61">
        <v>3</v>
      </c>
      <c r="K4016" s="61">
        <v>8</v>
      </c>
      <c r="L4016" s="69">
        <f t="shared" si="771"/>
        <v>0.48</v>
      </c>
      <c r="M4016" s="69">
        <f t="shared" si="772"/>
        <v>1.28</v>
      </c>
      <c r="N4016" s="56">
        <f>INDEX(Rate_Chart!$A$1:$AK$127,MATCH(Data!J4016,Rate_Chart!$A$1:$A$127,0),MATCH(Data!K4016,Rate_Chart!$A$1:$AK$1,0))</f>
        <v>34.751112000000006</v>
      </c>
      <c r="O4016" s="57">
        <f t="shared" si="773"/>
        <v>556.0177920000001</v>
      </c>
      <c r="P4016" s="58">
        <f t="shared" si="774"/>
        <v>417.01334400000002</v>
      </c>
      <c r="Q4016" s="58">
        <f t="shared" si="775"/>
        <v>278.00889599999999</v>
      </c>
      <c r="R4016" s="66">
        <f t="shared" si="776"/>
        <v>9.7303113600000035</v>
      </c>
      <c r="S4016" s="64">
        <f t="shared" si="777"/>
        <v>60</v>
      </c>
      <c r="T4016" s="66">
        <f t="shared" si="778"/>
        <v>625.74810336000007</v>
      </c>
      <c r="U4016" s="68">
        <f t="shared" si="779"/>
        <v>39.109256460000005</v>
      </c>
      <c r="V4016" s="68">
        <f t="shared" si="780"/>
        <v>469.31107752000003</v>
      </c>
      <c r="W4016" s="68">
        <f t="shared" si="781"/>
        <v>312.87405168000004</v>
      </c>
    </row>
    <row r="4017" spans="1:23" x14ac:dyDescent="0.25">
      <c r="A4017" s="1" t="s">
        <v>905</v>
      </c>
      <c r="B4017" s="1" t="s">
        <v>395</v>
      </c>
      <c r="C4017" s="1" t="s">
        <v>589</v>
      </c>
      <c r="D4017" s="1" t="s">
        <v>592</v>
      </c>
      <c r="E4017" s="1" t="s">
        <v>374</v>
      </c>
      <c r="F4017" s="62" t="str">
        <f t="shared" si="770"/>
        <v>64547</v>
      </c>
      <c r="G4017" s="255">
        <v>10620029</v>
      </c>
      <c r="H4017" s="1" t="s">
        <v>386</v>
      </c>
      <c r="I4017" s="61">
        <v>97</v>
      </c>
      <c r="J4017" s="61">
        <v>4.7</v>
      </c>
      <c r="K4017" s="61">
        <v>8</v>
      </c>
      <c r="L4017" s="69">
        <f t="shared" si="771"/>
        <v>4.5590000000000002</v>
      </c>
      <c r="M4017" s="69">
        <f t="shared" si="772"/>
        <v>7.76</v>
      </c>
      <c r="N4017" s="56">
        <f>INDEX(Rate_Chart!$A$1:$AK$127,MATCH(Data!J4017,Rate_Chart!$A$1:$A$127,0),MATCH(Data!K4017,Rate_Chart!$A$1:$AK$1,0))</f>
        <v>41.840112000000005</v>
      </c>
      <c r="O4017" s="57">
        <f t="shared" si="773"/>
        <v>4058.4908640000003</v>
      </c>
      <c r="P4017" s="58">
        <f t="shared" si="774"/>
        <v>417.01108305647847</v>
      </c>
      <c r="Q4017" s="58">
        <f t="shared" si="775"/>
        <v>278.007388704319</v>
      </c>
      <c r="R4017" s="66">
        <f t="shared" si="776"/>
        <v>71.023590120000009</v>
      </c>
      <c r="S4017" s="64">
        <f t="shared" si="777"/>
        <v>363.75</v>
      </c>
      <c r="T4017" s="66">
        <f t="shared" si="778"/>
        <v>4493.2644541200007</v>
      </c>
      <c r="U4017" s="68">
        <f t="shared" si="779"/>
        <v>46.32231396000001</v>
      </c>
      <c r="V4017" s="68">
        <f t="shared" si="780"/>
        <v>461.68419229235889</v>
      </c>
      <c r="W4017" s="68">
        <f t="shared" si="781"/>
        <v>307.78946152823926</v>
      </c>
    </row>
    <row r="4018" spans="1:23" x14ac:dyDescent="0.25">
      <c r="A4018" s="1" t="s">
        <v>906</v>
      </c>
      <c r="B4018" s="1" t="s">
        <v>394</v>
      </c>
      <c r="C4018" s="1" t="s">
        <v>589</v>
      </c>
      <c r="D4018" s="1" t="s">
        <v>592</v>
      </c>
      <c r="E4018" s="1" t="s">
        <v>374</v>
      </c>
      <c r="F4018" s="62" t="str">
        <f t="shared" si="770"/>
        <v>64547</v>
      </c>
      <c r="G4018" s="255">
        <v>10620029</v>
      </c>
      <c r="H4018" s="1" t="s">
        <v>385</v>
      </c>
      <c r="I4018" s="61">
        <v>98</v>
      </c>
      <c r="J4018" s="61">
        <v>6</v>
      </c>
      <c r="K4018" s="61">
        <v>8.4</v>
      </c>
      <c r="L4018" s="69">
        <f t="shared" si="771"/>
        <v>5.88</v>
      </c>
      <c r="M4018" s="69">
        <f t="shared" si="772"/>
        <v>8.2320000000000011</v>
      </c>
      <c r="N4018" s="56">
        <f>INDEX(Rate_Chart!$A$1:$AK$127,MATCH(Data!J4018,Rate_Chart!$A$1:$A$127,0),MATCH(Data!K4018,Rate_Chart!$A$1:$AK$1,0))</f>
        <v>48.597000000000001</v>
      </c>
      <c r="O4018" s="57">
        <f t="shared" si="773"/>
        <v>4762.5060000000003</v>
      </c>
      <c r="P4018" s="58">
        <f t="shared" si="774"/>
        <v>418.93965517241384</v>
      </c>
      <c r="Q4018" s="58">
        <f t="shared" si="775"/>
        <v>279.29310344827587</v>
      </c>
      <c r="R4018" s="66">
        <f t="shared" si="776"/>
        <v>83.343855000000019</v>
      </c>
      <c r="S4018" s="64">
        <f t="shared" si="777"/>
        <v>367.5</v>
      </c>
      <c r="T4018" s="66">
        <f t="shared" si="778"/>
        <v>5213.3498550000004</v>
      </c>
      <c r="U4018" s="68">
        <f t="shared" si="779"/>
        <v>53.197447500000003</v>
      </c>
      <c r="V4018" s="68">
        <f t="shared" si="780"/>
        <v>458.59868534482763</v>
      </c>
      <c r="W4018" s="68">
        <f t="shared" si="781"/>
        <v>305.73245689655175</v>
      </c>
    </row>
    <row r="4019" spans="1:23" x14ac:dyDescent="0.25">
      <c r="A4019" s="1" t="s">
        <v>906</v>
      </c>
      <c r="B4019" s="1" t="s">
        <v>394</v>
      </c>
      <c r="C4019" s="1" t="s">
        <v>589</v>
      </c>
      <c r="D4019" s="1" t="s">
        <v>592</v>
      </c>
      <c r="E4019" s="1" t="s">
        <v>374</v>
      </c>
      <c r="F4019" s="62" t="str">
        <f t="shared" si="770"/>
        <v>64547</v>
      </c>
      <c r="G4019" s="255">
        <v>10620029</v>
      </c>
      <c r="H4019" s="1" t="s">
        <v>386</v>
      </c>
      <c r="I4019" s="61">
        <v>20</v>
      </c>
      <c r="J4019" s="61">
        <v>3</v>
      </c>
      <c r="K4019" s="61">
        <v>8</v>
      </c>
      <c r="L4019" s="69">
        <f t="shared" si="771"/>
        <v>0.6</v>
      </c>
      <c r="M4019" s="69">
        <f t="shared" si="772"/>
        <v>1.6</v>
      </c>
      <c r="N4019" s="56">
        <f>INDEX(Rate_Chart!$A$1:$AK$127,MATCH(Data!J4019,Rate_Chart!$A$1:$A$127,0),MATCH(Data!K4019,Rate_Chart!$A$1:$AK$1,0))</f>
        <v>34.751112000000006</v>
      </c>
      <c r="O4019" s="57">
        <f t="shared" si="773"/>
        <v>695.02224000000012</v>
      </c>
      <c r="P4019" s="58">
        <f t="shared" si="774"/>
        <v>417.01334400000002</v>
      </c>
      <c r="Q4019" s="58">
        <f t="shared" si="775"/>
        <v>278.00889599999999</v>
      </c>
      <c r="R4019" s="66">
        <f t="shared" si="776"/>
        <v>12.162889200000004</v>
      </c>
      <c r="S4019" s="64">
        <f t="shared" si="777"/>
        <v>75</v>
      </c>
      <c r="T4019" s="66">
        <f t="shared" si="778"/>
        <v>782.18512920000012</v>
      </c>
      <c r="U4019" s="68">
        <f t="shared" si="779"/>
        <v>39.109256460000005</v>
      </c>
      <c r="V4019" s="68">
        <f t="shared" si="780"/>
        <v>469.31107752000003</v>
      </c>
      <c r="W4019" s="68">
        <f t="shared" si="781"/>
        <v>312.87405168000004</v>
      </c>
    </row>
    <row r="4020" spans="1:23" x14ac:dyDescent="0.25">
      <c r="A4020" s="1" t="s">
        <v>906</v>
      </c>
      <c r="B4020" s="1" t="s">
        <v>395</v>
      </c>
      <c r="C4020" s="1" t="s">
        <v>589</v>
      </c>
      <c r="D4020" s="1" t="s">
        <v>592</v>
      </c>
      <c r="E4020" s="1" t="s">
        <v>374</v>
      </c>
      <c r="F4020" s="62" t="str">
        <f t="shared" si="770"/>
        <v>64547</v>
      </c>
      <c r="G4020" s="255">
        <v>10620029</v>
      </c>
      <c r="H4020" s="1" t="s">
        <v>386</v>
      </c>
      <c r="I4020" s="61">
        <v>100</v>
      </c>
      <c r="J4020" s="61">
        <v>4.2</v>
      </c>
      <c r="K4020" s="61">
        <v>8.1</v>
      </c>
      <c r="L4020" s="69">
        <f t="shared" si="771"/>
        <v>4.2</v>
      </c>
      <c r="M4020" s="69">
        <f t="shared" si="772"/>
        <v>8.1</v>
      </c>
      <c r="N4020" s="56">
        <f>INDEX(Rate_Chart!$A$1:$AK$127,MATCH(Data!J4020,Rate_Chart!$A$1:$A$127,0),MATCH(Data!K4020,Rate_Chart!$A$1:$AK$1,0))</f>
        <v>40.033125900000002</v>
      </c>
      <c r="O4020" s="57">
        <f t="shared" si="773"/>
        <v>4003.31259</v>
      </c>
      <c r="P4020" s="58">
        <f t="shared" si="774"/>
        <v>417.01172812499999</v>
      </c>
      <c r="Q4020" s="58">
        <f t="shared" si="775"/>
        <v>278.00781875000001</v>
      </c>
      <c r="R4020" s="66">
        <f t="shared" si="776"/>
        <v>70.057970325000014</v>
      </c>
      <c r="S4020" s="64">
        <f t="shared" si="777"/>
        <v>375</v>
      </c>
      <c r="T4020" s="66">
        <f t="shared" si="778"/>
        <v>4448.370560325</v>
      </c>
      <c r="U4020" s="68">
        <f t="shared" si="779"/>
        <v>44.483705603250002</v>
      </c>
      <c r="V4020" s="68">
        <f t="shared" si="780"/>
        <v>463.37193336718752</v>
      </c>
      <c r="W4020" s="68">
        <f t="shared" si="781"/>
        <v>308.9146222447917</v>
      </c>
    </row>
    <row r="4021" spans="1:23" x14ac:dyDescent="0.25">
      <c r="A4021" s="1" t="s">
        <v>907</v>
      </c>
      <c r="B4021" s="1" t="s">
        <v>394</v>
      </c>
      <c r="C4021" s="1" t="s">
        <v>589</v>
      </c>
      <c r="D4021" s="1" t="s">
        <v>592</v>
      </c>
      <c r="E4021" s="1" t="s">
        <v>374</v>
      </c>
      <c r="F4021" s="62" t="str">
        <f t="shared" si="770"/>
        <v>64547</v>
      </c>
      <c r="G4021" s="255">
        <v>10620029</v>
      </c>
      <c r="H4021" s="1" t="s">
        <v>385</v>
      </c>
      <c r="I4021" s="61">
        <v>99</v>
      </c>
      <c r="J4021" s="61">
        <v>5.8</v>
      </c>
      <c r="K4021" s="61">
        <v>8.4</v>
      </c>
      <c r="L4021" s="69">
        <f t="shared" si="771"/>
        <v>5.7419999999999991</v>
      </c>
      <c r="M4021" s="69">
        <f t="shared" si="772"/>
        <v>8.3160000000000007</v>
      </c>
      <c r="N4021" s="56">
        <f>INDEX(Rate_Chart!$A$1:$AK$127,MATCH(Data!J4021,Rate_Chart!$A$1:$A$127,0),MATCH(Data!K4021,Rate_Chart!$A$1:$AK$1,0))</f>
        <v>46.9771</v>
      </c>
      <c r="O4021" s="57">
        <f t="shared" si="773"/>
        <v>4650.7329</v>
      </c>
      <c r="P4021" s="58">
        <f t="shared" si="774"/>
        <v>412.07982456140354</v>
      </c>
      <c r="Q4021" s="58">
        <f t="shared" si="775"/>
        <v>274.71988304093571</v>
      </c>
      <c r="R4021" s="66">
        <f t="shared" si="776"/>
        <v>81.387825750000005</v>
      </c>
      <c r="S4021" s="64">
        <f t="shared" si="777"/>
        <v>371.25</v>
      </c>
      <c r="T4021" s="66">
        <f t="shared" si="778"/>
        <v>5103.37072575</v>
      </c>
      <c r="U4021" s="68">
        <f t="shared" si="779"/>
        <v>51.549199250000001</v>
      </c>
      <c r="V4021" s="68">
        <f t="shared" si="780"/>
        <v>452.18595833333336</v>
      </c>
      <c r="W4021" s="68">
        <f t="shared" si="781"/>
        <v>301.45730555555559</v>
      </c>
    </row>
    <row r="4022" spans="1:23" x14ac:dyDescent="0.25">
      <c r="A4022" s="1" t="s">
        <v>907</v>
      </c>
      <c r="B4022" s="1" t="s">
        <v>394</v>
      </c>
      <c r="C4022" s="1" t="s">
        <v>589</v>
      </c>
      <c r="D4022" s="1" t="s">
        <v>592</v>
      </c>
      <c r="E4022" s="1" t="s">
        <v>374</v>
      </c>
      <c r="F4022" s="62" t="str">
        <f t="shared" si="770"/>
        <v>64547</v>
      </c>
      <c r="G4022" s="255">
        <v>10620029</v>
      </c>
      <c r="H4022" s="1" t="s">
        <v>386</v>
      </c>
      <c r="I4022" s="61">
        <v>19</v>
      </c>
      <c r="J4022" s="61">
        <v>3</v>
      </c>
      <c r="K4022" s="61">
        <v>8</v>
      </c>
      <c r="L4022" s="69">
        <f t="shared" si="771"/>
        <v>0.56999999999999995</v>
      </c>
      <c r="M4022" s="69">
        <f t="shared" si="772"/>
        <v>1.52</v>
      </c>
      <c r="N4022" s="56">
        <f>INDEX(Rate_Chart!$A$1:$AK$127,MATCH(Data!J4022,Rate_Chart!$A$1:$A$127,0),MATCH(Data!K4022,Rate_Chart!$A$1:$AK$1,0))</f>
        <v>34.751112000000006</v>
      </c>
      <c r="O4022" s="57">
        <f t="shared" si="773"/>
        <v>660.27112800000009</v>
      </c>
      <c r="P4022" s="58">
        <f t="shared" si="774"/>
        <v>417.01334400000002</v>
      </c>
      <c r="Q4022" s="58">
        <f t="shared" si="775"/>
        <v>278.00889599999999</v>
      </c>
      <c r="R4022" s="66">
        <f t="shared" si="776"/>
        <v>11.554744740000002</v>
      </c>
      <c r="S4022" s="64">
        <f t="shared" si="777"/>
        <v>71.25</v>
      </c>
      <c r="T4022" s="66">
        <f t="shared" si="778"/>
        <v>743.07587274000014</v>
      </c>
      <c r="U4022" s="68">
        <f t="shared" si="779"/>
        <v>39.109256460000005</v>
      </c>
      <c r="V4022" s="68">
        <f t="shared" si="780"/>
        <v>469.31107752000003</v>
      </c>
      <c r="W4022" s="68">
        <f t="shared" si="781"/>
        <v>312.87405168000004</v>
      </c>
    </row>
    <row r="4023" spans="1:23" x14ac:dyDescent="0.25">
      <c r="A4023" s="1" t="s">
        <v>907</v>
      </c>
      <c r="B4023" s="1" t="s">
        <v>395</v>
      </c>
      <c r="C4023" s="1" t="s">
        <v>589</v>
      </c>
      <c r="D4023" s="1" t="s">
        <v>592</v>
      </c>
      <c r="E4023" s="1" t="s">
        <v>374</v>
      </c>
      <c r="F4023" s="62" t="str">
        <f t="shared" si="770"/>
        <v>64547</v>
      </c>
      <c r="G4023" s="255">
        <v>10620029</v>
      </c>
      <c r="H4023" s="1" t="s">
        <v>386</v>
      </c>
      <c r="I4023" s="61">
        <v>105</v>
      </c>
      <c r="J4023" s="61">
        <v>3.7</v>
      </c>
      <c r="K4023" s="61">
        <v>8</v>
      </c>
      <c r="L4023" s="69">
        <f t="shared" si="771"/>
        <v>3.8849999999999998</v>
      </c>
      <c r="M4023" s="69">
        <f t="shared" si="772"/>
        <v>8.4</v>
      </c>
      <c r="N4023" s="56">
        <f>INDEX(Rate_Chart!$A$1:$AK$127,MATCH(Data!J4023,Rate_Chart!$A$1:$A$127,0),MATCH(Data!K4023,Rate_Chart!$A$1:$AK$1,0))</f>
        <v>37.670112000000003</v>
      </c>
      <c r="O4023" s="57">
        <f t="shared" si="773"/>
        <v>3955.3617600000002</v>
      </c>
      <c r="P4023" s="58">
        <f t="shared" si="774"/>
        <v>417.0123099630996</v>
      </c>
      <c r="Q4023" s="58">
        <f t="shared" si="775"/>
        <v>278.0082066420664</v>
      </c>
      <c r="R4023" s="66">
        <f t="shared" si="776"/>
        <v>69.218830800000006</v>
      </c>
      <c r="S4023" s="64">
        <f t="shared" si="777"/>
        <v>393.75</v>
      </c>
      <c r="T4023" s="66">
        <f t="shared" si="778"/>
        <v>4418.3305908000002</v>
      </c>
      <c r="U4023" s="68">
        <f t="shared" si="779"/>
        <v>42.079338960000001</v>
      </c>
      <c r="V4023" s="68">
        <f t="shared" si="780"/>
        <v>465.82294051660512</v>
      </c>
      <c r="W4023" s="68">
        <f t="shared" si="781"/>
        <v>310.5486270110701</v>
      </c>
    </row>
    <row r="4024" spans="1:23" x14ac:dyDescent="0.25">
      <c r="A4024" s="1" t="s">
        <v>908</v>
      </c>
      <c r="B4024" s="1" t="s">
        <v>394</v>
      </c>
      <c r="C4024" s="1" t="s">
        <v>589</v>
      </c>
      <c r="D4024" s="1" t="s">
        <v>592</v>
      </c>
      <c r="E4024" s="1" t="s">
        <v>374</v>
      </c>
      <c r="F4024" s="62" t="str">
        <f t="shared" si="770"/>
        <v>64547</v>
      </c>
      <c r="G4024" s="255">
        <v>10620029</v>
      </c>
      <c r="H4024" s="1" t="s">
        <v>385</v>
      </c>
      <c r="I4024" s="61">
        <v>56</v>
      </c>
      <c r="J4024" s="61">
        <v>6.1</v>
      </c>
      <c r="K4024" s="61">
        <v>8.6</v>
      </c>
      <c r="L4024" s="69">
        <f t="shared" si="771"/>
        <v>3.4159999999999995</v>
      </c>
      <c r="M4024" s="69">
        <f t="shared" si="772"/>
        <v>4.8159999999999998</v>
      </c>
      <c r="N4024" s="56">
        <f>INDEX(Rate_Chart!$A$1:$AK$127,MATCH(Data!J4024,Rate_Chart!$A$1:$A$127,0),MATCH(Data!K4024,Rate_Chart!$A$1:$AK$1,0))</f>
        <v>49.9163</v>
      </c>
      <c r="O4024" s="57">
        <f t="shared" si="773"/>
        <v>2795.3128000000002</v>
      </c>
      <c r="P4024" s="58">
        <f t="shared" si="774"/>
        <v>421.82788732394374</v>
      </c>
      <c r="Q4024" s="58">
        <f t="shared" si="775"/>
        <v>281.21859154929581</v>
      </c>
      <c r="R4024" s="66">
        <f t="shared" si="776"/>
        <v>48.917974000000008</v>
      </c>
      <c r="S4024" s="64">
        <f t="shared" si="777"/>
        <v>210</v>
      </c>
      <c r="T4024" s="66">
        <f t="shared" si="778"/>
        <v>3054.2307740000001</v>
      </c>
      <c r="U4024" s="68">
        <f t="shared" si="779"/>
        <v>54.539835250000003</v>
      </c>
      <c r="V4024" s="68">
        <f t="shared" si="780"/>
        <v>460.90001619718316</v>
      </c>
      <c r="W4024" s="68">
        <f t="shared" si="781"/>
        <v>307.26667746478876</v>
      </c>
    </row>
    <row r="4025" spans="1:23" x14ac:dyDescent="0.25">
      <c r="A4025" s="1" t="s">
        <v>908</v>
      </c>
      <c r="B4025" s="1" t="s">
        <v>394</v>
      </c>
      <c r="C4025" s="1" t="s">
        <v>589</v>
      </c>
      <c r="D4025" s="1" t="s">
        <v>592</v>
      </c>
      <c r="E4025" s="1" t="s">
        <v>374</v>
      </c>
      <c r="F4025" s="62" t="str">
        <f t="shared" si="770"/>
        <v>64547</v>
      </c>
      <c r="G4025" s="255">
        <v>10620029</v>
      </c>
      <c r="H4025" s="1" t="s">
        <v>386</v>
      </c>
      <c r="I4025" s="61">
        <v>24</v>
      </c>
      <c r="J4025" s="61">
        <v>3</v>
      </c>
      <c r="K4025" s="61">
        <v>8</v>
      </c>
      <c r="L4025" s="69">
        <f t="shared" si="771"/>
        <v>0.72</v>
      </c>
      <c r="M4025" s="69">
        <f t="shared" si="772"/>
        <v>1.92</v>
      </c>
      <c r="N4025" s="56">
        <f>INDEX(Rate_Chart!$A$1:$AK$127,MATCH(Data!J4025,Rate_Chart!$A$1:$A$127,0),MATCH(Data!K4025,Rate_Chart!$A$1:$AK$1,0))</f>
        <v>34.751112000000006</v>
      </c>
      <c r="O4025" s="57">
        <f t="shared" si="773"/>
        <v>834.02668800000015</v>
      </c>
      <c r="P4025" s="58">
        <f t="shared" si="774"/>
        <v>417.01334400000002</v>
      </c>
      <c r="Q4025" s="58">
        <f t="shared" si="775"/>
        <v>278.00889599999999</v>
      </c>
      <c r="R4025" s="66">
        <f t="shared" si="776"/>
        <v>14.595467040000004</v>
      </c>
      <c r="S4025" s="64">
        <f t="shared" si="777"/>
        <v>90</v>
      </c>
      <c r="T4025" s="66">
        <f t="shared" si="778"/>
        <v>938.62215504000017</v>
      </c>
      <c r="U4025" s="68">
        <f t="shared" si="779"/>
        <v>39.109256460000005</v>
      </c>
      <c r="V4025" s="68">
        <f t="shared" si="780"/>
        <v>469.31107752000003</v>
      </c>
      <c r="W4025" s="68">
        <f t="shared" si="781"/>
        <v>312.87405168000004</v>
      </c>
    </row>
    <row r="4026" spans="1:23" x14ac:dyDescent="0.25">
      <c r="A4026" s="1" t="s">
        <v>908</v>
      </c>
      <c r="B4026" s="1" t="s">
        <v>395</v>
      </c>
      <c r="C4026" s="1" t="s">
        <v>589</v>
      </c>
      <c r="D4026" s="1" t="s">
        <v>592</v>
      </c>
      <c r="E4026" s="1" t="s">
        <v>374</v>
      </c>
      <c r="F4026" s="62" t="str">
        <f t="shared" si="770"/>
        <v>64547</v>
      </c>
      <c r="G4026" s="255">
        <v>10620029</v>
      </c>
      <c r="H4026" s="1" t="s">
        <v>386</v>
      </c>
      <c r="I4026" s="61">
        <v>100</v>
      </c>
      <c r="J4026" s="61">
        <v>3.9</v>
      </c>
      <c r="K4026" s="61">
        <v>8.3000000000000007</v>
      </c>
      <c r="L4026" s="69">
        <f t="shared" si="771"/>
        <v>3.9</v>
      </c>
      <c r="M4026" s="69">
        <f t="shared" si="772"/>
        <v>8.3000000000000007</v>
      </c>
      <c r="N4026" s="56">
        <f>INDEX(Rate_Chart!$A$1:$AK$127,MATCH(Data!J4026,Rate_Chart!$A$1:$A$127,0),MATCH(Data!K4026,Rate_Chart!$A$1:$AK$1,0))</f>
        <v>39.338153700000007</v>
      </c>
      <c r="O4026" s="57">
        <f t="shared" si="773"/>
        <v>3933.8153700000007</v>
      </c>
      <c r="P4026" s="58">
        <f t="shared" si="774"/>
        <v>417.01223003533573</v>
      </c>
      <c r="Q4026" s="58">
        <f t="shared" si="775"/>
        <v>278.00815335689049</v>
      </c>
      <c r="R4026" s="66">
        <f t="shared" si="776"/>
        <v>68.841768975000022</v>
      </c>
      <c r="S4026" s="64">
        <f t="shared" si="777"/>
        <v>375</v>
      </c>
      <c r="T4026" s="66">
        <f t="shared" si="778"/>
        <v>4377.6571389750006</v>
      </c>
      <c r="U4026" s="68">
        <f t="shared" si="779"/>
        <v>43.776571389750004</v>
      </c>
      <c r="V4026" s="68">
        <f t="shared" si="780"/>
        <v>464.06259423763254</v>
      </c>
      <c r="W4026" s="68">
        <f t="shared" si="781"/>
        <v>309.37506282508838</v>
      </c>
    </row>
    <row r="4027" spans="1:23" x14ac:dyDescent="0.25">
      <c r="A4027" s="1" t="s">
        <v>909</v>
      </c>
      <c r="B4027" s="1" t="s">
        <v>394</v>
      </c>
      <c r="C4027" s="1" t="s">
        <v>589</v>
      </c>
      <c r="D4027" s="1" t="s">
        <v>592</v>
      </c>
      <c r="E4027" s="1" t="s">
        <v>374</v>
      </c>
      <c r="F4027" s="62" t="str">
        <f t="shared" si="770"/>
        <v>64547</v>
      </c>
      <c r="G4027" s="255">
        <v>10620029</v>
      </c>
      <c r="H4027" s="1" t="s">
        <v>385</v>
      </c>
      <c r="I4027" s="61">
        <v>19</v>
      </c>
      <c r="J4027" s="61">
        <v>6.8</v>
      </c>
      <c r="K4027" s="61">
        <v>8.8000000000000007</v>
      </c>
      <c r="L4027" s="69">
        <f t="shared" si="771"/>
        <v>1.2919999999999998</v>
      </c>
      <c r="M4027" s="69">
        <f t="shared" si="772"/>
        <v>1.6720000000000002</v>
      </c>
      <c r="N4027" s="56">
        <f>INDEX(Rate_Chart!$A$1:$AK$127,MATCH(Data!J4027,Rate_Chart!$A$1:$A$127,0),MATCH(Data!K4027,Rate_Chart!$A$1:$AK$1,0))</f>
        <v>56.212200000000003</v>
      </c>
      <c r="O4027" s="57">
        <f t="shared" si="773"/>
        <v>1068.0318</v>
      </c>
      <c r="P4027" s="58">
        <f t="shared" si="774"/>
        <v>443.78052631578947</v>
      </c>
      <c r="Q4027" s="58">
        <f t="shared" si="775"/>
        <v>295.8536842105263</v>
      </c>
      <c r="R4027" s="66">
        <f t="shared" si="776"/>
        <v>18.690556500000003</v>
      </c>
      <c r="S4027" s="64">
        <f t="shared" si="777"/>
        <v>71.25</v>
      </c>
      <c r="T4027" s="66">
        <f t="shared" si="778"/>
        <v>1157.9723564999999</v>
      </c>
      <c r="U4027" s="68">
        <f t="shared" si="779"/>
        <v>60.945913499999996</v>
      </c>
      <c r="V4027" s="68">
        <f t="shared" si="780"/>
        <v>481.15194868421048</v>
      </c>
      <c r="W4027" s="68">
        <f t="shared" si="781"/>
        <v>320.76796578947364</v>
      </c>
    </row>
    <row r="4028" spans="1:23" x14ac:dyDescent="0.25">
      <c r="A4028" s="1" t="s">
        <v>909</v>
      </c>
      <c r="B4028" s="1" t="s">
        <v>394</v>
      </c>
      <c r="C4028" s="1" t="s">
        <v>589</v>
      </c>
      <c r="D4028" s="1" t="s">
        <v>592</v>
      </c>
      <c r="E4028" s="1" t="s">
        <v>374</v>
      </c>
      <c r="F4028" s="62" t="str">
        <f t="shared" si="770"/>
        <v>64547</v>
      </c>
      <c r="G4028" s="255">
        <v>10620029</v>
      </c>
      <c r="H4028" s="1" t="s">
        <v>386</v>
      </c>
      <c r="I4028" s="61">
        <v>24</v>
      </c>
      <c r="J4028" s="61">
        <v>3</v>
      </c>
      <c r="K4028" s="61">
        <v>8</v>
      </c>
      <c r="L4028" s="69">
        <f t="shared" si="771"/>
        <v>0.72</v>
      </c>
      <c r="M4028" s="69">
        <f t="shared" si="772"/>
        <v>1.92</v>
      </c>
      <c r="N4028" s="56">
        <f>INDEX(Rate_Chart!$A$1:$AK$127,MATCH(Data!J4028,Rate_Chart!$A$1:$A$127,0),MATCH(Data!K4028,Rate_Chart!$A$1:$AK$1,0))</f>
        <v>34.751112000000006</v>
      </c>
      <c r="O4028" s="57">
        <f t="shared" si="773"/>
        <v>834.02668800000015</v>
      </c>
      <c r="P4028" s="58">
        <f t="shared" si="774"/>
        <v>417.01334400000002</v>
      </c>
      <c r="Q4028" s="58">
        <f t="shared" si="775"/>
        <v>278.00889599999999</v>
      </c>
      <c r="R4028" s="66">
        <f t="shared" si="776"/>
        <v>14.595467040000004</v>
      </c>
      <c r="S4028" s="64">
        <f t="shared" si="777"/>
        <v>90</v>
      </c>
      <c r="T4028" s="66">
        <f t="shared" si="778"/>
        <v>938.62215504000017</v>
      </c>
      <c r="U4028" s="68">
        <f t="shared" si="779"/>
        <v>39.109256460000005</v>
      </c>
      <c r="V4028" s="68">
        <f t="shared" si="780"/>
        <v>469.31107752000003</v>
      </c>
      <c r="W4028" s="68">
        <f t="shared" si="781"/>
        <v>312.87405168000004</v>
      </c>
    </row>
    <row r="4029" spans="1:23" x14ac:dyDescent="0.25">
      <c r="A4029" s="1" t="s">
        <v>909</v>
      </c>
      <c r="B4029" s="1" t="s">
        <v>395</v>
      </c>
      <c r="C4029" s="1" t="s">
        <v>589</v>
      </c>
      <c r="D4029" s="1" t="s">
        <v>592</v>
      </c>
      <c r="E4029" s="1" t="s">
        <v>374</v>
      </c>
      <c r="F4029" s="62" t="str">
        <f t="shared" si="770"/>
        <v>64547</v>
      </c>
      <c r="G4029" s="255">
        <v>10620029</v>
      </c>
      <c r="H4029" s="1" t="s">
        <v>386</v>
      </c>
      <c r="I4029" s="61">
        <v>103</v>
      </c>
      <c r="J4029" s="61">
        <v>4.3</v>
      </c>
      <c r="K4029" s="61">
        <v>8.1</v>
      </c>
      <c r="L4029" s="69">
        <f t="shared" si="771"/>
        <v>4.4289999999999994</v>
      </c>
      <c r="M4029" s="69">
        <f t="shared" si="772"/>
        <v>8.343</v>
      </c>
      <c r="N4029" s="56">
        <f>INDEX(Rate_Chart!$A$1:$AK$127,MATCH(Data!J4029,Rate_Chart!$A$1:$A$127,0),MATCH(Data!K4029,Rate_Chart!$A$1:$AK$1,0))</f>
        <v>40.450125900000003</v>
      </c>
      <c r="O4029" s="57">
        <f t="shared" si="773"/>
        <v>4166.3629676999999</v>
      </c>
      <c r="P4029" s="58">
        <f t="shared" si="774"/>
        <v>417.01160721649489</v>
      </c>
      <c r="Q4029" s="58">
        <f t="shared" si="775"/>
        <v>278.00773814432995</v>
      </c>
      <c r="R4029" s="66">
        <f t="shared" si="776"/>
        <v>72.911351934750002</v>
      </c>
      <c r="S4029" s="64">
        <f t="shared" si="777"/>
        <v>386.25</v>
      </c>
      <c r="T4029" s="66">
        <f t="shared" si="778"/>
        <v>4625.5243196347501</v>
      </c>
      <c r="U4029" s="68">
        <f t="shared" si="779"/>
        <v>44.908003103250003</v>
      </c>
      <c r="V4029" s="68">
        <f t="shared" si="780"/>
        <v>462.96910415721652</v>
      </c>
      <c r="W4029" s="68">
        <f t="shared" si="781"/>
        <v>308.64606943814437</v>
      </c>
    </row>
    <row r="4030" spans="1:23" x14ac:dyDescent="0.25">
      <c r="A4030" s="1" t="s">
        <v>910</v>
      </c>
      <c r="B4030" s="1" t="s">
        <v>394</v>
      </c>
      <c r="C4030" s="1" t="s">
        <v>589</v>
      </c>
      <c r="D4030" s="1" t="s">
        <v>592</v>
      </c>
      <c r="E4030" s="1" t="s">
        <v>374</v>
      </c>
      <c r="F4030" s="62" t="str">
        <f t="shared" si="770"/>
        <v>64547</v>
      </c>
      <c r="G4030" s="255">
        <v>10620029</v>
      </c>
      <c r="H4030" s="1" t="s">
        <v>385</v>
      </c>
      <c r="I4030" s="61">
        <v>100</v>
      </c>
      <c r="J4030" s="61">
        <v>6</v>
      </c>
      <c r="K4030" s="61">
        <v>8.4</v>
      </c>
      <c r="L4030" s="69">
        <f t="shared" si="771"/>
        <v>6</v>
      </c>
      <c r="M4030" s="69">
        <f t="shared" si="772"/>
        <v>8.4</v>
      </c>
      <c r="N4030" s="56">
        <f>INDEX(Rate_Chart!$A$1:$AK$127,MATCH(Data!J4030,Rate_Chart!$A$1:$A$127,0),MATCH(Data!K4030,Rate_Chart!$A$1:$AK$1,0))</f>
        <v>48.597000000000001</v>
      </c>
      <c r="O4030" s="57">
        <f t="shared" si="773"/>
        <v>4859.7</v>
      </c>
      <c r="P4030" s="58">
        <f t="shared" si="774"/>
        <v>418.93965517241384</v>
      </c>
      <c r="Q4030" s="58">
        <f t="shared" si="775"/>
        <v>279.29310344827587</v>
      </c>
      <c r="R4030" s="66">
        <f t="shared" si="776"/>
        <v>85.044750000000008</v>
      </c>
      <c r="S4030" s="64">
        <f t="shared" si="777"/>
        <v>375</v>
      </c>
      <c r="T4030" s="66">
        <f t="shared" si="778"/>
        <v>5319.7447499999998</v>
      </c>
      <c r="U4030" s="68">
        <f t="shared" si="779"/>
        <v>53.197447499999996</v>
      </c>
      <c r="V4030" s="68">
        <f t="shared" si="780"/>
        <v>458.59868534482757</v>
      </c>
      <c r="W4030" s="68">
        <f t="shared" si="781"/>
        <v>305.7324568965517</v>
      </c>
    </row>
    <row r="4031" spans="1:23" x14ac:dyDescent="0.25">
      <c r="A4031" s="1" t="s">
        <v>910</v>
      </c>
      <c r="B4031" s="1" t="s">
        <v>394</v>
      </c>
      <c r="C4031" s="1" t="s">
        <v>589</v>
      </c>
      <c r="D4031" s="1" t="s">
        <v>592</v>
      </c>
      <c r="E4031" s="1" t="s">
        <v>374</v>
      </c>
      <c r="F4031" s="62" t="str">
        <f t="shared" si="770"/>
        <v>64547</v>
      </c>
      <c r="G4031" s="255">
        <v>10620029</v>
      </c>
      <c r="H4031" s="1" t="s">
        <v>386</v>
      </c>
      <c r="I4031" s="61">
        <v>19</v>
      </c>
      <c r="J4031" s="61">
        <v>3</v>
      </c>
      <c r="K4031" s="61">
        <v>8</v>
      </c>
      <c r="L4031" s="69">
        <f t="shared" si="771"/>
        <v>0.56999999999999995</v>
      </c>
      <c r="M4031" s="69">
        <f t="shared" si="772"/>
        <v>1.52</v>
      </c>
      <c r="N4031" s="56">
        <f>INDEX(Rate_Chart!$A$1:$AK$127,MATCH(Data!J4031,Rate_Chart!$A$1:$A$127,0),MATCH(Data!K4031,Rate_Chart!$A$1:$AK$1,0))</f>
        <v>34.751112000000006</v>
      </c>
      <c r="O4031" s="57">
        <f t="shared" si="773"/>
        <v>660.27112800000009</v>
      </c>
      <c r="P4031" s="58">
        <f t="shared" si="774"/>
        <v>417.01334400000002</v>
      </c>
      <c r="Q4031" s="58">
        <f t="shared" si="775"/>
        <v>278.00889599999999</v>
      </c>
      <c r="R4031" s="66">
        <f t="shared" si="776"/>
        <v>11.554744740000002</v>
      </c>
      <c r="S4031" s="64">
        <f t="shared" si="777"/>
        <v>71.25</v>
      </c>
      <c r="T4031" s="66">
        <f t="shared" si="778"/>
        <v>743.07587274000014</v>
      </c>
      <c r="U4031" s="68">
        <f t="shared" si="779"/>
        <v>39.109256460000005</v>
      </c>
      <c r="V4031" s="68">
        <f t="shared" si="780"/>
        <v>469.31107752000003</v>
      </c>
      <c r="W4031" s="68">
        <f t="shared" si="781"/>
        <v>312.87405168000004</v>
      </c>
    </row>
    <row r="4032" spans="1:23" x14ac:dyDescent="0.25">
      <c r="A4032" s="1" t="s">
        <v>910</v>
      </c>
      <c r="B4032" s="1" t="s">
        <v>395</v>
      </c>
      <c r="C4032" s="1" t="s">
        <v>589</v>
      </c>
      <c r="D4032" s="1" t="s">
        <v>592</v>
      </c>
      <c r="E4032" s="1" t="s">
        <v>374</v>
      </c>
      <c r="F4032" s="62" t="str">
        <f t="shared" si="770"/>
        <v>64547</v>
      </c>
      <c r="G4032" s="255">
        <v>10620029</v>
      </c>
      <c r="H4032" s="1" t="s">
        <v>385</v>
      </c>
      <c r="I4032" s="61">
        <v>79</v>
      </c>
      <c r="J4032" s="61">
        <v>6</v>
      </c>
      <c r="K4032" s="61">
        <v>8.8000000000000007</v>
      </c>
      <c r="L4032" s="69">
        <f t="shared" si="771"/>
        <v>4.74</v>
      </c>
      <c r="M4032" s="69">
        <f t="shared" si="772"/>
        <v>6.9520000000000008</v>
      </c>
      <c r="N4032" s="56">
        <f>INDEX(Rate_Chart!$A$1:$AK$127,MATCH(Data!J4032,Rate_Chart!$A$1:$A$127,0),MATCH(Data!K4032,Rate_Chart!$A$1:$AK$1,0))</f>
        <v>49.599000000000004</v>
      </c>
      <c r="O4032" s="57">
        <f t="shared" si="773"/>
        <v>3918.3210000000004</v>
      </c>
      <c r="P4032" s="58">
        <f t="shared" si="774"/>
        <v>417.96910112359552</v>
      </c>
      <c r="Q4032" s="58">
        <f t="shared" si="775"/>
        <v>278.64606741573033</v>
      </c>
      <c r="R4032" s="66">
        <f t="shared" si="776"/>
        <v>68.570617500000012</v>
      </c>
      <c r="S4032" s="64">
        <f t="shared" si="777"/>
        <v>296.25</v>
      </c>
      <c r="T4032" s="66">
        <f t="shared" si="778"/>
        <v>4283.1416175000004</v>
      </c>
      <c r="U4032" s="68">
        <f t="shared" si="779"/>
        <v>54.216982500000007</v>
      </c>
      <c r="V4032" s="68">
        <f t="shared" si="780"/>
        <v>456.8846839887641</v>
      </c>
      <c r="W4032" s="68">
        <f t="shared" si="781"/>
        <v>304.58978932584273</v>
      </c>
    </row>
    <row r="4033" spans="1:23" x14ac:dyDescent="0.25">
      <c r="A4033" s="1" t="s">
        <v>910</v>
      </c>
      <c r="B4033" s="1" t="s">
        <v>395</v>
      </c>
      <c r="C4033" s="1" t="s">
        <v>589</v>
      </c>
      <c r="D4033" s="1" t="s">
        <v>592</v>
      </c>
      <c r="E4033" s="1" t="s">
        <v>374</v>
      </c>
      <c r="F4033" s="62" t="str">
        <f t="shared" si="770"/>
        <v>64547</v>
      </c>
      <c r="G4033" s="255">
        <v>10620029</v>
      </c>
      <c r="H4033" s="1" t="s">
        <v>386</v>
      </c>
      <c r="I4033" s="61">
        <v>21</v>
      </c>
      <c r="J4033" s="61">
        <v>3</v>
      </c>
      <c r="K4033" s="61">
        <v>8</v>
      </c>
      <c r="L4033" s="69">
        <f t="shared" si="771"/>
        <v>0.63</v>
      </c>
      <c r="M4033" s="69">
        <f t="shared" si="772"/>
        <v>1.68</v>
      </c>
      <c r="N4033" s="56">
        <f>INDEX(Rate_Chart!$A$1:$AK$127,MATCH(Data!J4033,Rate_Chart!$A$1:$A$127,0),MATCH(Data!K4033,Rate_Chart!$A$1:$AK$1,0))</f>
        <v>34.751112000000006</v>
      </c>
      <c r="O4033" s="57">
        <f t="shared" si="773"/>
        <v>729.77335200000016</v>
      </c>
      <c r="P4033" s="58">
        <f t="shared" si="774"/>
        <v>417.01334400000002</v>
      </c>
      <c r="Q4033" s="58">
        <f t="shared" si="775"/>
        <v>278.00889599999999</v>
      </c>
      <c r="R4033" s="66">
        <f t="shared" si="776"/>
        <v>12.771033660000004</v>
      </c>
      <c r="S4033" s="64">
        <f t="shared" si="777"/>
        <v>78.75</v>
      </c>
      <c r="T4033" s="66">
        <f t="shared" si="778"/>
        <v>821.29438566000022</v>
      </c>
      <c r="U4033" s="68">
        <f t="shared" si="779"/>
        <v>39.109256460000012</v>
      </c>
      <c r="V4033" s="68">
        <f t="shared" si="780"/>
        <v>469.31107752000008</v>
      </c>
      <c r="W4033" s="68">
        <f t="shared" si="781"/>
        <v>312.87405168000004</v>
      </c>
    </row>
    <row r="4034" spans="1:23" x14ac:dyDescent="0.25">
      <c r="A4034" s="1" t="s">
        <v>911</v>
      </c>
      <c r="B4034" s="1" t="s">
        <v>394</v>
      </c>
      <c r="C4034" s="1" t="s">
        <v>589</v>
      </c>
      <c r="D4034" s="1" t="s">
        <v>592</v>
      </c>
      <c r="E4034" s="1" t="s">
        <v>374</v>
      </c>
      <c r="F4034" s="62" t="str">
        <f t="shared" si="770"/>
        <v>64547</v>
      </c>
      <c r="G4034" s="255">
        <v>10620029</v>
      </c>
      <c r="H4034" s="1" t="s">
        <v>385</v>
      </c>
      <c r="I4034" s="61">
        <v>103</v>
      </c>
      <c r="J4034" s="61">
        <v>5.8</v>
      </c>
      <c r="K4034" s="61">
        <v>8.6</v>
      </c>
      <c r="L4034" s="69">
        <f t="shared" si="771"/>
        <v>5.9740000000000002</v>
      </c>
      <c r="M4034" s="69">
        <f t="shared" si="772"/>
        <v>8.8579999999999988</v>
      </c>
      <c r="N4034" s="56">
        <f>INDEX(Rate_Chart!$A$1:$AK$127,MATCH(Data!J4034,Rate_Chart!$A$1:$A$127,0),MATCH(Data!K4034,Rate_Chart!$A$1:$AK$1,0))</f>
        <v>47.461399999999998</v>
      </c>
      <c r="O4034" s="57">
        <f t="shared" si="773"/>
        <v>4888.5241999999998</v>
      </c>
      <c r="P4034" s="58">
        <f t="shared" si="774"/>
        <v>411.51502890173413</v>
      </c>
      <c r="Q4034" s="58">
        <f t="shared" si="775"/>
        <v>274.34335260115608</v>
      </c>
      <c r="R4034" s="66">
        <f t="shared" si="776"/>
        <v>85.549173500000009</v>
      </c>
      <c r="S4034" s="64">
        <f t="shared" si="777"/>
        <v>386.25</v>
      </c>
      <c r="T4034" s="66">
        <f t="shared" si="778"/>
        <v>5360.3233734999994</v>
      </c>
      <c r="U4034" s="68">
        <f t="shared" si="779"/>
        <v>52.041974499999995</v>
      </c>
      <c r="V4034" s="68">
        <f t="shared" si="780"/>
        <v>451.23099277456652</v>
      </c>
      <c r="W4034" s="68">
        <f t="shared" si="781"/>
        <v>300.82066184971103</v>
      </c>
    </row>
    <row r="4035" spans="1:23" x14ac:dyDescent="0.25">
      <c r="A4035" s="1" t="s">
        <v>911</v>
      </c>
      <c r="B4035" s="1" t="s">
        <v>394</v>
      </c>
      <c r="C4035" s="1" t="s">
        <v>589</v>
      </c>
      <c r="D4035" s="1" t="s">
        <v>592</v>
      </c>
      <c r="E4035" s="1" t="s">
        <v>374</v>
      </c>
      <c r="F4035" s="62" t="str">
        <f t="shared" si="770"/>
        <v>64547</v>
      </c>
      <c r="G4035" s="255">
        <v>10620029</v>
      </c>
      <c r="H4035" s="1" t="s">
        <v>386</v>
      </c>
      <c r="I4035" s="61">
        <v>35</v>
      </c>
      <c r="J4035" s="61">
        <v>3</v>
      </c>
      <c r="K4035" s="61">
        <v>8</v>
      </c>
      <c r="L4035" s="69">
        <f t="shared" si="771"/>
        <v>1.05</v>
      </c>
      <c r="M4035" s="69">
        <f t="shared" si="772"/>
        <v>2.8</v>
      </c>
      <c r="N4035" s="56">
        <f>INDEX(Rate_Chart!$A$1:$AK$127,MATCH(Data!J4035,Rate_Chart!$A$1:$A$127,0),MATCH(Data!K4035,Rate_Chart!$A$1:$AK$1,0))</f>
        <v>34.751112000000006</v>
      </c>
      <c r="O4035" s="57">
        <f t="shared" si="773"/>
        <v>1216.2889200000002</v>
      </c>
      <c r="P4035" s="58">
        <f t="shared" si="774"/>
        <v>417.01334400000002</v>
      </c>
      <c r="Q4035" s="58">
        <f t="shared" si="775"/>
        <v>278.00889599999999</v>
      </c>
      <c r="R4035" s="66">
        <f t="shared" si="776"/>
        <v>21.285056100000006</v>
      </c>
      <c r="S4035" s="64">
        <f t="shared" si="777"/>
        <v>131.25</v>
      </c>
      <c r="T4035" s="66">
        <f t="shared" si="778"/>
        <v>1368.8239761000002</v>
      </c>
      <c r="U4035" s="68">
        <f t="shared" si="779"/>
        <v>39.109256460000005</v>
      </c>
      <c r="V4035" s="68">
        <f t="shared" si="780"/>
        <v>469.31107752000003</v>
      </c>
      <c r="W4035" s="68">
        <f t="shared" si="781"/>
        <v>312.87405168000004</v>
      </c>
    </row>
    <row r="4036" spans="1:23" x14ac:dyDescent="0.25">
      <c r="A4036" s="1" t="s">
        <v>911</v>
      </c>
      <c r="B4036" s="1" t="s">
        <v>395</v>
      </c>
      <c r="C4036" s="1" t="s">
        <v>589</v>
      </c>
      <c r="D4036" s="1" t="s">
        <v>592</v>
      </c>
      <c r="E4036" s="1" t="s">
        <v>374</v>
      </c>
      <c r="F4036" s="62" t="str">
        <f t="shared" si="770"/>
        <v>64547</v>
      </c>
      <c r="G4036" s="255">
        <v>10620029</v>
      </c>
      <c r="H4036" s="1" t="s">
        <v>385</v>
      </c>
      <c r="I4036" s="61">
        <v>64</v>
      </c>
      <c r="J4036" s="61">
        <v>5.6</v>
      </c>
      <c r="K4036" s="61">
        <v>8.4</v>
      </c>
      <c r="L4036" s="69">
        <f t="shared" si="771"/>
        <v>3.5839999999999996</v>
      </c>
      <c r="M4036" s="69">
        <f t="shared" si="772"/>
        <v>5.3760000000000003</v>
      </c>
      <c r="N4036" s="56">
        <f>INDEX(Rate_Chart!$A$1:$AK$127,MATCH(Data!J4036,Rate_Chart!$A$1:$A$127,0),MATCH(Data!K4036,Rate_Chart!$A$1:$AK$1,0))</f>
        <v>45.357199999999999</v>
      </c>
      <c r="O4036" s="57">
        <f t="shared" si="773"/>
        <v>2902.8607999999999</v>
      </c>
      <c r="P4036" s="58">
        <f t="shared" si="774"/>
        <v>404.97500000000002</v>
      </c>
      <c r="Q4036" s="58">
        <f t="shared" si="775"/>
        <v>269.98333333333335</v>
      </c>
      <c r="R4036" s="66">
        <f t="shared" si="776"/>
        <v>50.800064000000006</v>
      </c>
      <c r="S4036" s="64">
        <f t="shared" si="777"/>
        <v>240</v>
      </c>
      <c r="T4036" s="66">
        <f t="shared" si="778"/>
        <v>3193.6608639999999</v>
      </c>
      <c r="U4036" s="68">
        <f t="shared" si="779"/>
        <v>49.900950999999999</v>
      </c>
      <c r="V4036" s="68">
        <f t="shared" si="780"/>
        <v>445.54420535714291</v>
      </c>
      <c r="W4036" s="68">
        <f t="shared" si="781"/>
        <v>297.02947023809526</v>
      </c>
    </row>
    <row r="4037" spans="1:23" x14ac:dyDescent="0.25">
      <c r="A4037" s="1" t="s">
        <v>911</v>
      </c>
      <c r="B4037" s="1" t="s">
        <v>395</v>
      </c>
      <c r="C4037" s="1" t="s">
        <v>589</v>
      </c>
      <c r="D4037" s="1" t="s">
        <v>592</v>
      </c>
      <c r="E4037" s="1" t="s">
        <v>374</v>
      </c>
      <c r="F4037" s="62" t="str">
        <f t="shared" ref="F4037:F4100" si="782">MID(E4037,2,5)</f>
        <v>64547</v>
      </c>
      <c r="G4037" s="255">
        <v>10620029</v>
      </c>
      <c r="H4037" s="1" t="s">
        <v>386</v>
      </c>
      <c r="I4037" s="61">
        <v>24</v>
      </c>
      <c r="J4037" s="61">
        <v>3</v>
      </c>
      <c r="K4037" s="61">
        <v>8</v>
      </c>
      <c r="L4037" s="69">
        <f t="shared" si="771"/>
        <v>0.72</v>
      </c>
      <c r="M4037" s="69">
        <f t="shared" si="772"/>
        <v>1.92</v>
      </c>
      <c r="N4037" s="56">
        <f>INDEX(Rate_Chart!$A$1:$AK$127,MATCH(Data!J4037,Rate_Chart!$A$1:$A$127,0),MATCH(Data!K4037,Rate_Chart!$A$1:$AK$1,0))</f>
        <v>34.751112000000006</v>
      </c>
      <c r="O4037" s="57">
        <f t="shared" si="773"/>
        <v>834.02668800000015</v>
      </c>
      <c r="P4037" s="58">
        <f t="shared" si="774"/>
        <v>417.01334400000002</v>
      </c>
      <c r="Q4037" s="58">
        <f t="shared" si="775"/>
        <v>278.00889599999999</v>
      </c>
      <c r="R4037" s="66">
        <f t="shared" si="776"/>
        <v>14.595467040000004</v>
      </c>
      <c r="S4037" s="64">
        <f t="shared" si="777"/>
        <v>90</v>
      </c>
      <c r="T4037" s="66">
        <f t="shared" si="778"/>
        <v>938.62215504000017</v>
      </c>
      <c r="U4037" s="68">
        <f t="shared" si="779"/>
        <v>39.109256460000005</v>
      </c>
      <c r="V4037" s="68">
        <f t="shared" si="780"/>
        <v>469.31107752000003</v>
      </c>
      <c r="W4037" s="68">
        <f t="shared" si="781"/>
        <v>312.87405168000004</v>
      </c>
    </row>
    <row r="4038" spans="1:23" x14ac:dyDescent="0.25">
      <c r="A4038" s="1" t="s">
        <v>912</v>
      </c>
      <c r="B4038" s="1" t="s">
        <v>394</v>
      </c>
      <c r="C4038" s="1" t="s">
        <v>589</v>
      </c>
      <c r="D4038" s="1" t="s">
        <v>592</v>
      </c>
      <c r="E4038" s="1" t="s">
        <v>374</v>
      </c>
      <c r="F4038" s="62" t="str">
        <f t="shared" si="782"/>
        <v>64547</v>
      </c>
      <c r="G4038" s="255">
        <v>10620029</v>
      </c>
      <c r="H4038" s="1" t="s">
        <v>385</v>
      </c>
      <c r="I4038" s="61">
        <v>104</v>
      </c>
      <c r="J4038" s="61">
        <v>5.9</v>
      </c>
      <c r="K4038" s="61">
        <v>8.8000000000000007</v>
      </c>
      <c r="L4038" s="69">
        <f t="shared" si="771"/>
        <v>6.1360000000000001</v>
      </c>
      <c r="M4038" s="69">
        <f t="shared" si="772"/>
        <v>9.152000000000001</v>
      </c>
      <c r="N4038" s="56">
        <f>INDEX(Rate_Chart!$A$1:$AK$127,MATCH(Data!J4038,Rate_Chart!$A$1:$A$127,0),MATCH(Data!K4038,Rate_Chart!$A$1:$AK$1,0))</f>
        <v>48.772350000000003</v>
      </c>
      <c r="O4038" s="57">
        <f t="shared" si="773"/>
        <v>5072.3244000000004</v>
      </c>
      <c r="P4038" s="58">
        <f t="shared" si="774"/>
        <v>414.49589235127479</v>
      </c>
      <c r="Q4038" s="58">
        <f t="shared" si="775"/>
        <v>276.33059490084986</v>
      </c>
      <c r="R4038" s="66">
        <f t="shared" si="776"/>
        <v>88.765677000000011</v>
      </c>
      <c r="S4038" s="64">
        <f t="shared" si="777"/>
        <v>390</v>
      </c>
      <c r="T4038" s="66">
        <f t="shared" si="778"/>
        <v>5551.0900770000007</v>
      </c>
      <c r="U4038" s="68">
        <f t="shared" si="779"/>
        <v>53.375866125000009</v>
      </c>
      <c r="V4038" s="68">
        <f t="shared" si="780"/>
        <v>453.6192588526913</v>
      </c>
      <c r="W4038" s="68">
        <f t="shared" si="781"/>
        <v>302.41283923512754</v>
      </c>
    </row>
    <row r="4039" spans="1:23" x14ac:dyDescent="0.25">
      <c r="A4039" s="1" t="s">
        <v>912</v>
      </c>
      <c r="B4039" s="1" t="s">
        <v>394</v>
      </c>
      <c r="C4039" s="1" t="s">
        <v>589</v>
      </c>
      <c r="D4039" s="1" t="s">
        <v>592</v>
      </c>
      <c r="E4039" s="1" t="s">
        <v>374</v>
      </c>
      <c r="F4039" s="62" t="str">
        <f t="shared" si="782"/>
        <v>64547</v>
      </c>
      <c r="G4039" s="255">
        <v>10620029</v>
      </c>
      <c r="H4039" s="1" t="s">
        <v>386</v>
      </c>
      <c r="I4039" s="61">
        <v>32</v>
      </c>
      <c r="J4039" s="61">
        <v>3</v>
      </c>
      <c r="K4039" s="61">
        <v>8</v>
      </c>
      <c r="L4039" s="69">
        <f t="shared" si="771"/>
        <v>0.96</v>
      </c>
      <c r="M4039" s="69">
        <f t="shared" si="772"/>
        <v>2.56</v>
      </c>
      <c r="N4039" s="56">
        <f>INDEX(Rate_Chart!$A$1:$AK$127,MATCH(Data!J4039,Rate_Chart!$A$1:$A$127,0),MATCH(Data!K4039,Rate_Chart!$A$1:$AK$1,0))</f>
        <v>34.751112000000006</v>
      </c>
      <c r="O4039" s="57">
        <f t="shared" si="773"/>
        <v>1112.0355840000002</v>
      </c>
      <c r="P4039" s="58">
        <f t="shared" si="774"/>
        <v>417.01334400000002</v>
      </c>
      <c r="Q4039" s="58">
        <f t="shared" si="775"/>
        <v>278.00889599999999</v>
      </c>
      <c r="R4039" s="66">
        <f t="shared" si="776"/>
        <v>19.460622720000007</v>
      </c>
      <c r="S4039" s="64">
        <f t="shared" si="777"/>
        <v>120</v>
      </c>
      <c r="T4039" s="66">
        <f t="shared" si="778"/>
        <v>1251.4962067200001</v>
      </c>
      <c r="U4039" s="68">
        <f t="shared" si="779"/>
        <v>39.109256460000005</v>
      </c>
      <c r="V4039" s="68">
        <f t="shared" si="780"/>
        <v>469.31107752000003</v>
      </c>
      <c r="W4039" s="68">
        <f t="shared" si="781"/>
        <v>312.87405168000004</v>
      </c>
    </row>
    <row r="4040" spans="1:23" x14ac:dyDescent="0.25">
      <c r="A4040" s="1" t="s">
        <v>912</v>
      </c>
      <c r="B4040" s="1" t="s">
        <v>395</v>
      </c>
      <c r="C4040" s="1" t="s">
        <v>589</v>
      </c>
      <c r="D4040" s="1" t="s">
        <v>592</v>
      </c>
      <c r="E4040" s="1" t="s">
        <v>374</v>
      </c>
      <c r="F4040" s="62" t="str">
        <f t="shared" si="782"/>
        <v>64547</v>
      </c>
      <c r="G4040" s="255">
        <v>10620029</v>
      </c>
      <c r="H4040" s="1" t="s">
        <v>386</v>
      </c>
      <c r="I4040" s="61">
        <v>91</v>
      </c>
      <c r="J4040" s="61">
        <v>4.8</v>
      </c>
      <c r="K4040" s="61">
        <v>8.5</v>
      </c>
      <c r="L4040" s="69">
        <f t="shared" si="771"/>
        <v>4.3680000000000003</v>
      </c>
      <c r="M4040" s="69">
        <f t="shared" si="772"/>
        <v>7.7350000000000003</v>
      </c>
      <c r="N4040" s="56">
        <f>INDEX(Rate_Chart!$A$1:$AK$127,MATCH(Data!J4040,Rate_Chart!$A$1:$A$127,0),MATCH(Data!K4040,Rate_Chart!$A$1:$AK$1,0))</f>
        <v>43.647181500000002</v>
      </c>
      <c r="O4040" s="57">
        <f t="shared" si="773"/>
        <v>3971.8935165000003</v>
      </c>
      <c r="P4040" s="58">
        <f t="shared" si="774"/>
        <v>417.0112882165605</v>
      </c>
      <c r="Q4040" s="58">
        <f t="shared" si="775"/>
        <v>278.00752547770702</v>
      </c>
      <c r="R4040" s="66">
        <f t="shared" si="776"/>
        <v>69.508136538750009</v>
      </c>
      <c r="S4040" s="64">
        <f t="shared" si="777"/>
        <v>341.25</v>
      </c>
      <c r="T4040" s="66">
        <f t="shared" si="778"/>
        <v>4382.6516530387507</v>
      </c>
      <c r="U4040" s="68">
        <f t="shared" si="779"/>
        <v>48.16100717625001</v>
      </c>
      <c r="V4040" s="68">
        <f t="shared" si="780"/>
        <v>460.13701123805737</v>
      </c>
      <c r="W4040" s="68">
        <f t="shared" si="781"/>
        <v>306.75800749203825</v>
      </c>
    </row>
    <row r="4041" spans="1:23" x14ac:dyDescent="0.25">
      <c r="A4041" s="1" t="s">
        <v>913</v>
      </c>
      <c r="B4041" s="1" t="s">
        <v>394</v>
      </c>
      <c r="C4041" s="1" t="s">
        <v>589</v>
      </c>
      <c r="D4041" s="1" t="s">
        <v>592</v>
      </c>
      <c r="E4041" s="1" t="s">
        <v>374</v>
      </c>
      <c r="F4041" s="62" t="str">
        <f t="shared" si="782"/>
        <v>64547</v>
      </c>
      <c r="G4041" s="255">
        <v>10620029</v>
      </c>
      <c r="H4041" s="1" t="s">
        <v>385</v>
      </c>
      <c r="I4041" s="61">
        <v>112</v>
      </c>
      <c r="J4041" s="61">
        <v>6</v>
      </c>
      <c r="K4041" s="61">
        <v>8.6</v>
      </c>
      <c r="L4041" s="69">
        <f t="shared" si="771"/>
        <v>6.72</v>
      </c>
      <c r="M4041" s="69">
        <f t="shared" si="772"/>
        <v>9.6319999999999997</v>
      </c>
      <c r="N4041" s="56">
        <f>INDEX(Rate_Chart!$A$1:$AK$127,MATCH(Data!J4041,Rate_Chart!$A$1:$A$127,0),MATCH(Data!K4041,Rate_Chart!$A$1:$AK$1,0))</f>
        <v>49.097999999999999</v>
      </c>
      <c r="O4041" s="57">
        <f t="shared" si="773"/>
        <v>5498.9759999999997</v>
      </c>
      <c r="P4041" s="58">
        <f t="shared" si="774"/>
        <v>418.44886363636368</v>
      </c>
      <c r="Q4041" s="58">
        <f t="shared" si="775"/>
        <v>278.96590909090912</v>
      </c>
      <c r="R4041" s="66">
        <f t="shared" si="776"/>
        <v>96.232079999999996</v>
      </c>
      <c r="S4041" s="64">
        <f t="shared" si="777"/>
        <v>420</v>
      </c>
      <c r="T4041" s="66">
        <f t="shared" si="778"/>
        <v>6015.2080799999994</v>
      </c>
      <c r="U4041" s="68">
        <f t="shared" si="779"/>
        <v>53.707214999999998</v>
      </c>
      <c r="V4041" s="68">
        <f t="shared" si="780"/>
        <v>457.7319460227273</v>
      </c>
      <c r="W4041" s="68">
        <f t="shared" si="781"/>
        <v>305.15463068181822</v>
      </c>
    </row>
    <row r="4042" spans="1:23" x14ac:dyDescent="0.25">
      <c r="A4042" s="1" t="s">
        <v>913</v>
      </c>
      <c r="B4042" s="1" t="s">
        <v>394</v>
      </c>
      <c r="C4042" s="1" t="s">
        <v>589</v>
      </c>
      <c r="D4042" s="1" t="s">
        <v>592</v>
      </c>
      <c r="E4042" s="1" t="s">
        <v>374</v>
      </c>
      <c r="F4042" s="62" t="str">
        <f t="shared" si="782"/>
        <v>64547</v>
      </c>
      <c r="G4042" s="255">
        <v>10620029</v>
      </c>
      <c r="H4042" s="1" t="s">
        <v>386</v>
      </c>
      <c r="I4042" s="61">
        <v>24</v>
      </c>
      <c r="J4042" s="61">
        <v>3</v>
      </c>
      <c r="K4042" s="61">
        <v>8</v>
      </c>
      <c r="L4042" s="69">
        <f t="shared" si="771"/>
        <v>0.72</v>
      </c>
      <c r="M4042" s="69">
        <f t="shared" si="772"/>
        <v>1.92</v>
      </c>
      <c r="N4042" s="56">
        <f>INDEX(Rate_Chart!$A$1:$AK$127,MATCH(Data!J4042,Rate_Chart!$A$1:$A$127,0),MATCH(Data!K4042,Rate_Chart!$A$1:$AK$1,0))</f>
        <v>34.751112000000006</v>
      </c>
      <c r="O4042" s="57">
        <f t="shared" si="773"/>
        <v>834.02668800000015</v>
      </c>
      <c r="P4042" s="58">
        <f t="shared" si="774"/>
        <v>417.01334400000002</v>
      </c>
      <c r="Q4042" s="58">
        <f t="shared" si="775"/>
        <v>278.00889599999999</v>
      </c>
      <c r="R4042" s="66">
        <f t="shared" si="776"/>
        <v>14.595467040000004</v>
      </c>
      <c r="S4042" s="64">
        <f t="shared" si="777"/>
        <v>90</v>
      </c>
      <c r="T4042" s="66">
        <f t="shared" si="778"/>
        <v>938.62215504000017</v>
      </c>
      <c r="U4042" s="68">
        <f t="shared" si="779"/>
        <v>39.109256460000005</v>
      </c>
      <c r="V4042" s="68">
        <f t="shared" si="780"/>
        <v>469.31107752000003</v>
      </c>
      <c r="W4042" s="68">
        <f t="shared" si="781"/>
        <v>312.87405168000004</v>
      </c>
    </row>
    <row r="4043" spans="1:23" x14ac:dyDescent="0.25">
      <c r="A4043" s="1" t="s">
        <v>913</v>
      </c>
      <c r="B4043" s="1" t="s">
        <v>395</v>
      </c>
      <c r="C4043" s="1" t="s">
        <v>589</v>
      </c>
      <c r="D4043" s="1" t="s">
        <v>592</v>
      </c>
      <c r="E4043" s="1" t="s">
        <v>374</v>
      </c>
      <c r="F4043" s="62" t="str">
        <f t="shared" si="782"/>
        <v>64547</v>
      </c>
      <c r="G4043" s="255">
        <v>10620029</v>
      </c>
      <c r="H4043" s="1" t="s">
        <v>385</v>
      </c>
      <c r="I4043" s="61">
        <v>70</v>
      </c>
      <c r="J4043" s="61">
        <v>5.8</v>
      </c>
      <c r="K4043" s="61">
        <v>8.6</v>
      </c>
      <c r="L4043" s="69">
        <f t="shared" si="771"/>
        <v>4.0599999999999996</v>
      </c>
      <c r="M4043" s="69">
        <f t="shared" si="772"/>
        <v>6.02</v>
      </c>
      <c r="N4043" s="56">
        <f>INDEX(Rate_Chart!$A$1:$AK$127,MATCH(Data!J4043,Rate_Chart!$A$1:$A$127,0),MATCH(Data!K4043,Rate_Chart!$A$1:$AK$1,0))</f>
        <v>47.461399999999998</v>
      </c>
      <c r="O4043" s="57">
        <f t="shared" si="773"/>
        <v>3322.2979999999998</v>
      </c>
      <c r="P4043" s="58">
        <f t="shared" si="774"/>
        <v>411.51502890173413</v>
      </c>
      <c r="Q4043" s="58">
        <f t="shared" si="775"/>
        <v>274.34335260115608</v>
      </c>
      <c r="R4043" s="66">
        <f t="shared" si="776"/>
        <v>58.140215000000005</v>
      </c>
      <c r="S4043" s="64">
        <f t="shared" si="777"/>
        <v>262.5</v>
      </c>
      <c r="T4043" s="66">
        <f t="shared" si="778"/>
        <v>3642.9382149999997</v>
      </c>
      <c r="U4043" s="68">
        <f t="shared" si="779"/>
        <v>52.041974499999995</v>
      </c>
      <c r="V4043" s="68">
        <f t="shared" si="780"/>
        <v>451.23099277456652</v>
      </c>
      <c r="W4043" s="68">
        <f t="shared" si="781"/>
        <v>300.82066184971103</v>
      </c>
    </row>
    <row r="4044" spans="1:23" x14ac:dyDescent="0.25">
      <c r="A4044" s="1" t="s">
        <v>913</v>
      </c>
      <c r="B4044" s="1" t="s">
        <v>395</v>
      </c>
      <c r="C4044" s="1" t="s">
        <v>589</v>
      </c>
      <c r="D4044" s="1" t="s">
        <v>592</v>
      </c>
      <c r="E4044" s="1" t="s">
        <v>374</v>
      </c>
      <c r="F4044" s="62" t="str">
        <f t="shared" si="782"/>
        <v>64547</v>
      </c>
      <c r="G4044" s="255">
        <v>10620029</v>
      </c>
      <c r="H4044" s="1" t="s">
        <v>386</v>
      </c>
      <c r="I4044" s="61">
        <v>17</v>
      </c>
      <c r="J4044" s="61">
        <v>3</v>
      </c>
      <c r="K4044" s="61">
        <v>8</v>
      </c>
      <c r="L4044" s="69">
        <f t="shared" si="771"/>
        <v>0.51</v>
      </c>
      <c r="M4044" s="69">
        <f t="shared" si="772"/>
        <v>1.36</v>
      </c>
      <c r="N4044" s="56">
        <f>INDEX(Rate_Chart!$A$1:$AK$127,MATCH(Data!J4044,Rate_Chart!$A$1:$A$127,0),MATCH(Data!K4044,Rate_Chart!$A$1:$AK$1,0))</f>
        <v>34.751112000000006</v>
      </c>
      <c r="O4044" s="57">
        <f t="shared" si="773"/>
        <v>590.76890400000013</v>
      </c>
      <c r="P4044" s="58">
        <f t="shared" si="774"/>
        <v>417.01334400000002</v>
      </c>
      <c r="Q4044" s="58">
        <f t="shared" si="775"/>
        <v>278.00889599999999</v>
      </c>
      <c r="R4044" s="66">
        <f t="shared" si="776"/>
        <v>10.338455820000004</v>
      </c>
      <c r="S4044" s="64">
        <f t="shared" si="777"/>
        <v>63.75</v>
      </c>
      <c r="T4044" s="66">
        <f t="shared" si="778"/>
        <v>664.85735982000017</v>
      </c>
      <c r="U4044" s="68">
        <f t="shared" si="779"/>
        <v>39.109256460000012</v>
      </c>
      <c r="V4044" s="68">
        <f t="shared" si="780"/>
        <v>469.31107752000008</v>
      </c>
      <c r="W4044" s="68">
        <f t="shared" si="781"/>
        <v>312.87405168000004</v>
      </c>
    </row>
    <row r="4045" spans="1:23" x14ac:dyDescent="0.25">
      <c r="A4045" s="1" t="s">
        <v>914</v>
      </c>
      <c r="B4045" s="1" t="s">
        <v>394</v>
      </c>
      <c r="C4045" s="1" t="s">
        <v>589</v>
      </c>
      <c r="D4045" s="1" t="s">
        <v>592</v>
      </c>
      <c r="E4045" s="1" t="s">
        <v>374</v>
      </c>
      <c r="F4045" s="62" t="str">
        <f t="shared" si="782"/>
        <v>64547</v>
      </c>
      <c r="G4045" s="255">
        <v>10620029</v>
      </c>
      <c r="H4045" s="1" t="s">
        <v>385</v>
      </c>
      <c r="I4045" s="61">
        <v>108</v>
      </c>
      <c r="J4045" s="61">
        <v>6</v>
      </c>
      <c r="K4045" s="61">
        <v>8.6</v>
      </c>
      <c r="L4045" s="69">
        <f t="shared" si="771"/>
        <v>6.48</v>
      </c>
      <c r="M4045" s="69">
        <f t="shared" si="772"/>
        <v>9.2880000000000003</v>
      </c>
      <c r="N4045" s="56">
        <f>INDEX(Rate_Chart!$A$1:$AK$127,MATCH(Data!J4045,Rate_Chart!$A$1:$A$127,0),MATCH(Data!K4045,Rate_Chart!$A$1:$AK$1,0))</f>
        <v>49.097999999999999</v>
      </c>
      <c r="O4045" s="57">
        <f t="shared" si="773"/>
        <v>5302.5839999999998</v>
      </c>
      <c r="P4045" s="58">
        <f t="shared" si="774"/>
        <v>418.44886363636368</v>
      </c>
      <c r="Q4045" s="58">
        <f t="shared" si="775"/>
        <v>278.96590909090912</v>
      </c>
      <c r="R4045" s="66">
        <f t="shared" si="776"/>
        <v>92.79522</v>
      </c>
      <c r="S4045" s="64">
        <f t="shared" si="777"/>
        <v>405</v>
      </c>
      <c r="T4045" s="66">
        <f t="shared" si="778"/>
        <v>5800.3792199999998</v>
      </c>
      <c r="U4045" s="68">
        <f t="shared" si="779"/>
        <v>53.707214999999998</v>
      </c>
      <c r="V4045" s="68">
        <f t="shared" si="780"/>
        <v>457.7319460227273</v>
      </c>
      <c r="W4045" s="68">
        <f t="shared" si="781"/>
        <v>305.15463068181822</v>
      </c>
    </row>
    <row r="4046" spans="1:23" x14ac:dyDescent="0.25">
      <c r="A4046" s="1" t="s">
        <v>914</v>
      </c>
      <c r="B4046" s="1" t="s">
        <v>394</v>
      </c>
      <c r="C4046" s="1" t="s">
        <v>589</v>
      </c>
      <c r="D4046" s="1" t="s">
        <v>592</v>
      </c>
      <c r="E4046" s="1" t="s">
        <v>374</v>
      </c>
      <c r="F4046" s="62" t="str">
        <f t="shared" si="782"/>
        <v>64547</v>
      </c>
      <c r="G4046" s="255">
        <v>10620029</v>
      </c>
      <c r="H4046" s="1" t="s">
        <v>386</v>
      </c>
      <c r="I4046" s="61">
        <v>30</v>
      </c>
      <c r="J4046" s="61">
        <v>3</v>
      </c>
      <c r="K4046" s="61">
        <v>8</v>
      </c>
      <c r="L4046" s="69">
        <f t="shared" si="771"/>
        <v>0.9</v>
      </c>
      <c r="M4046" s="69">
        <f t="shared" si="772"/>
        <v>2.4</v>
      </c>
      <c r="N4046" s="56">
        <f>INDEX(Rate_Chart!$A$1:$AK$127,MATCH(Data!J4046,Rate_Chart!$A$1:$A$127,0),MATCH(Data!K4046,Rate_Chart!$A$1:$AK$1,0))</f>
        <v>34.751112000000006</v>
      </c>
      <c r="O4046" s="57">
        <f t="shared" si="773"/>
        <v>1042.5333600000001</v>
      </c>
      <c r="P4046" s="58">
        <f t="shared" si="774"/>
        <v>417.01334400000002</v>
      </c>
      <c r="Q4046" s="58">
        <f t="shared" si="775"/>
        <v>278.00889599999999</v>
      </c>
      <c r="R4046" s="66">
        <f t="shared" si="776"/>
        <v>18.244333800000003</v>
      </c>
      <c r="S4046" s="64">
        <f t="shared" si="777"/>
        <v>112.5</v>
      </c>
      <c r="T4046" s="66">
        <f t="shared" si="778"/>
        <v>1173.2776938000002</v>
      </c>
      <c r="U4046" s="68">
        <f t="shared" si="779"/>
        <v>39.109256460000005</v>
      </c>
      <c r="V4046" s="68">
        <f t="shared" si="780"/>
        <v>469.31107752000003</v>
      </c>
      <c r="W4046" s="68">
        <f t="shared" si="781"/>
        <v>312.87405168000004</v>
      </c>
    </row>
    <row r="4047" spans="1:23" x14ac:dyDescent="0.25">
      <c r="A4047" s="1" t="s">
        <v>914</v>
      </c>
      <c r="B4047" s="1" t="s">
        <v>395</v>
      </c>
      <c r="C4047" s="1" t="s">
        <v>589</v>
      </c>
      <c r="D4047" s="1" t="s">
        <v>592</v>
      </c>
      <c r="E4047" s="1" t="s">
        <v>374</v>
      </c>
      <c r="F4047" s="62" t="str">
        <f t="shared" si="782"/>
        <v>64547</v>
      </c>
      <c r="G4047" s="255">
        <v>10620029</v>
      </c>
      <c r="H4047" s="1" t="s">
        <v>385</v>
      </c>
      <c r="I4047" s="61">
        <v>75</v>
      </c>
      <c r="J4047" s="61">
        <v>6.8</v>
      </c>
      <c r="K4047" s="61">
        <v>8.8000000000000007</v>
      </c>
      <c r="L4047" s="69">
        <f t="shared" ref="L4047:L4110" si="783">J4047*I4047/100</f>
        <v>5.0999999999999996</v>
      </c>
      <c r="M4047" s="69">
        <f t="shared" ref="M4047:M4110" si="784">K4047*I4047/100</f>
        <v>6.6</v>
      </c>
      <c r="N4047" s="56">
        <f>INDEX(Rate_Chart!$A$1:$AK$127,MATCH(Data!J4047,Rate_Chart!$A$1:$A$127,0),MATCH(Data!K4047,Rate_Chart!$A$1:$AK$1,0))</f>
        <v>56.212200000000003</v>
      </c>
      <c r="O4047" s="57">
        <f t="shared" ref="O4047:O4110" si="785">N4047*I4047</f>
        <v>4215.915</v>
      </c>
      <c r="P4047" s="58">
        <f t="shared" ref="P4047:P4110" si="786">N4047/(J4047%+K4047%*2/3)</f>
        <v>443.78052631578947</v>
      </c>
      <c r="Q4047" s="58">
        <f t="shared" ref="Q4047:Q4110" si="787">P4047*2/3</f>
        <v>295.8536842105263</v>
      </c>
      <c r="R4047" s="66">
        <f t="shared" ref="R4047:R4110" si="788">O4047*1.75%</f>
        <v>73.778512500000005</v>
      </c>
      <c r="S4047" s="64">
        <f t="shared" ref="S4047:S4110" si="789">I4047*3.75</f>
        <v>281.25</v>
      </c>
      <c r="T4047" s="66">
        <f t="shared" ref="T4047:T4110" si="790">R4047+S4047+O4047</f>
        <v>4570.9435125</v>
      </c>
      <c r="U4047" s="68">
        <f t="shared" ref="U4047:U4110" si="791">T4047/I4047</f>
        <v>60.945913500000003</v>
      </c>
      <c r="V4047" s="68">
        <f t="shared" ref="V4047:V4110" si="792">U4047/(J4047%+K4047%*2/3)</f>
        <v>481.15194868421054</v>
      </c>
      <c r="W4047" s="68">
        <f t="shared" ref="W4047:W4110" si="793">V4047*2/3</f>
        <v>320.76796578947369</v>
      </c>
    </row>
    <row r="4048" spans="1:23" x14ac:dyDescent="0.25">
      <c r="A4048" s="1" t="s">
        <v>914</v>
      </c>
      <c r="B4048" s="1" t="s">
        <v>395</v>
      </c>
      <c r="C4048" s="1" t="s">
        <v>589</v>
      </c>
      <c r="D4048" s="1" t="s">
        <v>592</v>
      </c>
      <c r="E4048" s="1" t="s">
        <v>374</v>
      </c>
      <c r="F4048" s="62" t="str">
        <f t="shared" si="782"/>
        <v>64547</v>
      </c>
      <c r="G4048" s="255">
        <v>10620029</v>
      </c>
      <c r="H4048" s="1" t="s">
        <v>386</v>
      </c>
      <c r="I4048" s="61">
        <v>27</v>
      </c>
      <c r="J4048" s="61">
        <v>3</v>
      </c>
      <c r="K4048" s="61">
        <v>8</v>
      </c>
      <c r="L4048" s="69">
        <f t="shared" si="783"/>
        <v>0.81</v>
      </c>
      <c r="M4048" s="69">
        <f t="shared" si="784"/>
        <v>2.16</v>
      </c>
      <c r="N4048" s="56">
        <f>INDEX(Rate_Chart!$A$1:$AK$127,MATCH(Data!J4048,Rate_Chart!$A$1:$A$127,0),MATCH(Data!K4048,Rate_Chart!$A$1:$AK$1,0))</f>
        <v>34.751112000000006</v>
      </c>
      <c r="O4048" s="57">
        <f t="shared" si="785"/>
        <v>938.28002400000014</v>
      </c>
      <c r="P4048" s="58">
        <f t="shared" si="786"/>
        <v>417.01334400000002</v>
      </c>
      <c r="Q4048" s="58">
        <f t="shared" si="787"/>
        <v>278.00889599999999</v>
      </c>
      <c r="R4048" s="66">
        <f t="shared" si="788"/>
        <v>16.419900420000005</v>
      </c>
      <c r="S4048" s="64">
        <f t="shared" si="789"/>
        <v>101.25</v>
      </c>
      <c r="T4048" s="66">
        <f t="shared" si="790"/>
        <v>1055.9499244200001</v>
      </c>
      <c r="U4048" s="68">
        <f t="shared" si="791"/>
        <v>39.109256460000005</v>
      </c>
      <c r="V4048" s="68">
        <f t="shared" si="792"/>
        <v>469.31107752000003</v>
      </c>
      <c r="W4048" s="68">
        <f t="shared" si="793"/>
        <v>312.87405168000004</v>
      </c>
    </row>
    <row r="4049" spans="1:23" x14ac:dyDescent="0.25">
      <c r="A4049" s="1" t="s">
        <v>915</v>
      </c>
      <c r="B4049" s="1" t="s">
        <v>394</v>
      </c>
      <c r="C4049" s="1" t="s">
        <v>589</v>
      </c>
      <c r="D4049" s="1" t="s">
        <v>592</v>
      </c>
      <c r="E4049" s="1" t="s">
        <v>374</v>
      </c>
      <c r="F4049" s="62" t="str">
        <f t="shared" si="782"/>
        <v>64547</v>
      </c>
      <c r="G4049" s="255">
        <v>10620029</v>
      </c>
      <c r="H4049" s="1" t="s">
        <v>385</v>
      </c>
      <c r="I4049" s="61">
        <v>29</v>
      </c>
      <c r="J4049" s="61">
        <v>6.2</v>
      </c>
      <c r="K4049" s="61">
        <v>8.6</v>
      </c>
      <c r="L4049" s="69">
        <f t="shared" si="783"/>
        <v>1.798</v>
      </c>
      <c r="M4049" s="69">
        <f t="shared" si="784"/>
        <v>2.4939999999999998</v>
      </c>
      <c r="N4049" s="56">
        <f>INDEX(Rate_Chart!$A$1:$AK$127,MATCH(Data!J4049,Rate_Chart!$A$1:$A$127,0),MATCH(Data!K4049,Rate_Chart!$A$1:$AK$1,0))</f>
        <v>50.7346</v>
      </c>
      <c r="O4049" s="57">
        <f t="shared" si="785"/>
        <v>1471.3034</v>
      </c>
      <c r="P4049" s="58">
        <f t="shared" si="786"/>
        <v>425.15027932960902</v>
      </c>
      <c r="Q4049" s="58">
        <f t="shared" si="787"/>
        <v>283.4335195530727</v>
      </c>
      <c r="R4049" s="66">
        <f t="shared" si="788"/>
        <v>25.747809500000002</v>
      </c>
      <c r="S4049" s="64">
        <f t="shared" si="789"/>
        <v>108.75</v>
      </c>
      <c r="T4049" s="66">
        <f t="shared" si="790"/>
        <v>1605.8012094999999</v>
      </c>
      <c r="U4049" s="68">
        <f t="shared" si="791"/>
        <v>55.372455499999994</v>
      </c>
      <c r="V4049" s="68">
        <f t="shared" si="792"/>
        <v>464.01499022346371</v>
      </c>
      <c r="W4049" s="68">
        <f t="shared" si="793"/>
        <v>309.34332681564246</v>
      </c>
    </row>
    <row r="4050" spans="1:23" x14ac:dyDescent="0.25">
      <c r="A4050" s="1" t="s">
        <v>915</v>
      </c>
      <c r="B4050" s="1" t="s">
        <v>394</v>
      </c>
      <c r="C4050" s="1" t="s">
        <v>589</v>
      </c>
      <c r="D4050" s="1" t="s">
        <v>592</v>
      </c>
      <c r="E4050" s="1" t="s">
        <v>374</v>
      </c>
      <c r="F4050" s="62" t="str">
        <f t="shared" si="782"/>
        <v>64547</v>
      </c>
      <c r="G4050" s="255">
        <v>10620029</v>
      </c>
      <c r="H4050" s="1" t="s">
        <v>386</v>
      </c>
      <c r="I4050" s="61">
        <v>23</v>
      </c>
      <c r="J4050" s="61">
        <v>3</v>
      </c>
      <c r="K4050" s="61">
        <v>8</v>
      </c>
      <c r="L4050" s="69">
        <f t="shared" si="783"/>
        <v>0.69</v>
      </c>
      <c r="M4050" s="69">
        <f t="shared" si="784"/>
        <v>1.84</v>
      </c>
      <c r="N4050" s="56">
        <f>INDEX(Rate_Chart!$A$1:$AK$127,MATCH(Data!J4050,Rate_Chart!$A$1:$A$127,0),MATCH(Data!K4050,Rate_Chart!$A$1:$AK$1,0))</f>
        <v>34.751112000000006</v>
      </c>
      <c r="O4050" s="57">
        <f t="shared" si="785"/>
        <v>799.27557600000011</v>
      </c>
      <c r="P4050" s="58">
        <f t="shared" si="786"/>
        <v>417.01334400000002</v>
      </c>
      <c r="Q4050" s="58">
        <f t="shared" si="787"/>
        <v>278.00889599999999</v>
      </c>
      <c r="R4050" s="66">
        <f t="shared" si="788"/>
        <v>13.987322580000003</v>
      </c>
      <c r="S4050" s="64">
        <f t="shared" si="789"/>
        <v>86.25</v>
      </c>
      <c r="T4050" s="66">
        <f t="shared" si="790"/>
        <v>899.51289858000007</v>
      </c>
      <c r="U4050" s="68">
        <f t="shared" si="791"/>
        <v>39.109256460000005</v>
      </c>
      <c r="V4050" s="68">
        <f t="shared" si="792"/>
        <v>469.31107752000003</v>
      </c>
      <c r="W4050" s="68">
        <f t="shared" si="793"/>
        <v>312.87405168000004</v>
      </c>
    </row>
    <row r="4051" spans="1:23" x14ac:dyDescent="0.25">
      <c r="A4051" s="1" t="s">
        <v>915</v>
      </c>
      <c r="B4051" s="1" t="s">
        <v>395</v>
      </c>
      <c r="C4051" s="1" t="s">
        <v>589</v>
      </c>
      <c r="D4051" s="1" t="s">
        <v>592</v>
      </c>
      <c r="E4051" s="1" t="s">
        <v>374</v>
      </c>
      <c r="F4051" s="62" t="str">
        <f t="shared" si="782"/>
        <v>64547</v>
      </c>
      <c r="G4051" s="255">
        <v>10620029</v>
      </c>
      <c r="H4051" s="1" t="s">
        <v>385</v>
      </c>
      <c r="I4051" s="61">
        <v>71</v>
      </c>
      <c r="J4051" s="61">
        <v>5.5</v>
      </c>
      <c r="K4051" s="61">
        <v>8.4</v>
      </c>
      <c r="L4051" s="69">
        <f t="shared" si="783"/>
        <v>3.9049999999999998</v>
      </c>
      <c r="M4051" s="69">
        <f t="shared" si="784"/>
        <v>5.9639999999999995</v>
      </c>
      <c r="N4051" s="56">
        <f>INDEX(Rate_Chart!$A$1:$AK$127,MATCH(Data!J4051,Rate_Chart!$A$1:$A$127,0),MATCH(Data!K4051,Rate_Chart!$A$1:$AK$1,0))</f>
        <v>46.288167600000008</v>
      </c>
      <c r="O4051" s="57">
        <f t="shared" si="785"/>
        <v>3286.4598996000004</v>
      </c>
      <c r="P4051" s="58">
        <f t="shared" si="786"/>
        <v>417.01051891891899</v>
      </c>
      <c r="Q4051" s="58">
        <f t="shared" si="787"/>
        <v>278.00701261261264</v>
      </c>
      <c r="R4051" s="66">
        <f t="shared" si="788"/>
        <v>57.513048243000014</v>
      </c>
      <c r="S4051" s="64">
        <f t="shared" si="789"/>
        <v>266.25</v>
      </c>
      <c r="T4051" s="66">
        <f t="shared" si="790"/>
        <v>3610.2229478430004</v>
      </c>
      <c r="U4051" s="68">
        <f t="shared" si="791"/>
        <v>50.848210533000007</v>
      </c>
      <c r="V4051" s="68">
        <f t="shared" si="792"/>
        <v>458.09198678378385</v>
      </c>
      <c r="W4051" s="68">
        <f t="shared" si="793"/>
        <v>305.39465785585588</v>
      </c>
    </row>
    <row r="4052" spans="1:23" x14ac:dyDescent="0.25">
      <c r="A4052" s="1" t="s">
        <v>915</v>
      </c>
      <c r="B4052" s="1" t="s">
        <v>395</v>
      </c>
      <c r="C4052" s="1" t="s">
        <v>589</v>
      </c>
      <c r="D4052" s="1" t="s">
        <v>592</v>
      </c>
      <c r="E4052" s="1" t="s">
        <v>374</v>
      </c>
      <c r="F4052" s="62" t="str">
        <f t="shared" si="782"/>
        <v>64547</v>
      </c>
      <c r="G4052" s="255">
        <v>10620029</v>
      </c>
      <c r="H4052" s="1" t="s">
        <v>386</v>
      </c>
      <c r="I4052" s="61">
        <v>29</v>
      </c>
      <c r="J4052" s="61">
        <v>3</v>
      </c>
      <c r="K4052" s="61">
        <v>8</v>
      </c>
      <c r="L4052" s="69">
        <f t="shared" si="783"/>
        <v>0.87</v>
      </c>
      <c r="M4052" s="69">
        <f t="shared" si="784"/>
        <v>2.3199999999999998</v>
      </c>
      <c r="N4052" s="56">
        <f>INDEX(Rate_Chart!$A$1:$AK$127,MATCH(Data!J4052,Rate_Chart!$A$1:$A$127,0),MATCH(Data!K4052,Rate_Chart!$A$1:$AK$1,0))</f>
        <v>34.751112000000006</v>
      </c>
      <c r="O4052" s="57">
        <f t="shared" si="785"/>
        <v>1007.7822480000002</v>
      </c>
      <c r="P4052" s="58">
        <f t="shared" si="786"/>
        <v>417.01334400000002</v>
      </c>
      <c r="Q4052" s="58">
        <f t="shared" si="787"/>
        <v>278.00889599999999</v>
      </c>
      <c r="R4052" s="66">
        <f t="shared" si="788"/>
        <v>17.636189340000005</v>
      </c>
      <c r="S4052" s="64">
        <f t="shared" si="789"/>
        <v>108.75</v>
      </c>
      <c r="T4052" s="66">
        <f t="shared" si="790"/>
        <v>1134.1684373400003</v>
      </c>
      <c r="U4052" s="68">
        <f t="shared" si="791"/>
        <v>39.109256460000012</v>
      </c>
      <c r="V4052" s="68">
        <f t="shared" si="792"/>
        <v>469.31107752000008</v>
      </c>
      <c r="W4052" s="68">
        <f t="shared" si="793"/>
        <v>312.87405168000004</v>
      </c>
    </row>
    <row r="4053" spans="1:23" x14ac:dyDescent="0.25">
      <c r="A4053" s="1" t="s">
        <v>916</v>
      </c>
      <c r="B4053" s="1" t="s">
        <v>394</v>
      </c>
      <c r="C4053" s="1" t="s">
        <v>589</v>
      </c>
      <c r="D4053" s="1" t="s">
        <v>592</v>
      </c>
      <c r="E4053" s="1" t="s">
        <v>374</v>
      </c>
      <c r="F4053" s="62" t="str">
        <f t="shared" si="782"/>
        <v>64547</v>
      </c>
      <c r="G4053" s="255">
        <v>10620029</v>
      </c>
      <c r="H4053" s="1" t="s">
        <v>385</v>
      </c>
      <c r="I4053" s="61">
        <v>36</v>
      </c>
      <c r="J4053" s="61">
        <v>6.2</v>
      </c>
      <c r="K4053" s="61">
        <v>8.6</v>
      </c>
      <c r="L4053" s="69">
        <f t="shared" si="783"/>
        <v>2.2320000000000002</v>
      </c>
      <c r="M4053" s="69">
        <f t="shared" si="784"/>
        <v>3.0959999999999996</v>
      </c>
      <c r="N4053" s="56">
        <f>INDEX(Rate_Chart!$A$1:$AK$127,MATCH(Data!J4053,Rate_Chart!$A$1:$A$127,0),MATCH(Data!K4053,Rate_Chart!$A$1:$AK$1,0))</f>
        <v>50.7346</v>
      </c>
      <c r="O4053" s="57">
        <f t="shared" si="785"/>
        <v>1826.4456</v>
      </c>
      <c r="P4053" s="58">
        <f t="shared" si="786"/>
        <v>425.15027932960902</v>
      </c>
      <c r="Q4053" s="58">
        <f t="shared" si="787"/>
        <v>283.4335195530727</v>
      </c>
      <c r="R4053" s="66">
        <f t="shared" si="788"/>
        <v>31.962798000000003</v>
      </c>
      <c r="S4053" s="64">
        <f t="shared" si="789"/>
        <v>135</v>
      </c>
      <c r="T4053" s="66">
        <f t="shared" si="790"/>
        <v>1993.408398</v>
      </c>
      <c r="U4053" s="68">
        <f t="shared" si="791"/>
        <v>55.372455500000001</v>
      </c>
      <c r="V4053" s="68">
        <f t="shared" si="792"/>
        <v>464.01499022346377</v>
      </c>
      <c r="W4053" s="68">
        <f t="shared" si="793"/>
        <v>309.34332681564251</v>
      </c>
    </row>
    <row r="4054" spans="1:23" x14ac:dyDescent="0.25">
      <c r="A4054" s="1" t="s">
        <v>916</v>
      </c>
      <c r="B4054" s="1" t="s">
        <v>394</v>
      </c>
      <c r="C4054" s="1" t="s">
        <v>589</v>
      </c>
      <c r="D4054" s="1" t="s">
        <v>592</v>
      </c>
      <c r="E4054" s="1" t="s">
        <v>374</v>
      </c>
      <c r="F4054" s="62" t="str">
        <f t="shared" si="782"/>
        <v>64547</v>
      </c>
      <c r="G4054" s="255">
        <v>10620029</v>
      </c>
      <c r="H4054" s="1" t="s">
        <v>386</v>
      </c>
      <c r="I4054" s="61">
        <v>17</v>
      </c>
      <c r="J4054" s="61">
        <v>3</v>
      </c>
      <c r="K4054" s="61">
        <v>8</v>
      </c>
      <c r="L4054" s="69">
        <f t="shared" si="783"/>
        <v>0.51</v>
      </c>
      <c r="M4054" s="69">
        <f t="shared" si="784"/>
        <v>1.36</v>
      </c>
      <c r="N4054" s="56">
        <f>INDEX(Rate_Chart!$A$1:$AK$127,MATCH(Data!J4054,Rate_Chart!$A$1:$A$127,0),MATCH(Data!K4054,Rate_Chart!$A$1:$AK$1,0))</f>
        <v>34.751112000000006</v>
      </c>
      <c r="O4054" s="57">
        <f t="shared" si="785"/>
        <v>590.76890400000013</v>
      </c>
      <c r="P4054" s="58">
        <f t="shared" si="786"/>
        <v>417.01334400000002</v>
      </c>
      <c r="Q4054" s="58">
        <f t="shared" si="787"/>
        <v>278.00889599999999</v>
      </c>
      <c r="R4054" s="66">
        <f t="shared" si="788"/>
        <v>10.338455820000004</v>
      </c>
      <c r="S4054" s="64">
        <f t="shared" si="789"/>
        <v>63.75</v>
      </c>
      <c r="T4054" s="66">
        <f t="shared" si="790"/>
        <v>664.85735982000017</v>
      </c>
      <c r="U4054" s="68">
        <f t="shared" si="791"/>
        <v>39.109256460000012</v>
      </c>
      <c r="V4054" s="68">
        <f t="shared" si="792"/>
        <v>469.31107752000008</v>
      </c>
      <c r="W4054" s="68">
        <f t="shared" si="793"/>
        <v>312.87405168000004</v>
      </c>
    </row>
    <row r="4055" spans="1:23" x14ac:dyDescent="0.25">
      <c r="A4055" s="1" t="s">
        <v>916</v>
      </c>
      <c r="B4055" s="1" t="s">
        <v>395</v>
      </c>
      <c r="C4055" s="1" t="s">
        <v>589</v>
      </c>
      <c r="D4055" s="1" t="s">
        <v>592</v>
      </c>
      <c r="E4055" s="1" t="s">
        <v>374</v>
      </c>
      <c r="F4055" s="62" t="str">
        <f t="shared" si="782"/>
        <v>64547</v>
      </c>
      <c r="G4055" s="255">
        <v>10620029</v>
      </c>
      <c r="H4055" s="1" t="s">
        <v>385</v>
      </c>
      <c r="I4055" s="61">
        <v>57</v>
      </c>
      <c r="J4055" s="61">
        <v>5.9</v>
      </c>
      <c r="K4055" s="61">
        <v>8.6</v>
      </c>
      <c r="L4055" s="69">
        <f t="shared" si="783"/>
        <v>3.363</v>
      </c>
      <c r="M4055" s="69">
        <f t="shared" si="784"/>
        <v>4.9020000000000001</v>
      </c>
      <c r="N4055" s="56">
        <f>INDEX(Rate_Chart!$A$1:$AK$127,MATCH(Data!J4055,Rate_Chart!$A$1:$A$127,0),MATCH(Data!K4055,Rate_Chart!$A$1:$AK$1,0))</f>
        <v>48.279699999999998</v>
      </c>
      <c r="O4055" s="57">
        <f t="shared" si="785"/>
        <v>2751.9429</v>
      </c>
      <c r="P4055" s="58">
        <f t="shared" si="786"/>
        <v>415.01174785100284</v>
      </c>
      <c r="Q4055" s="58">
        <f t="shared" si="787"/>
        <v>276.67449856733521</v>
      </c>
      <c r="R4055" s="66">
        <f t="shared" si="788"/>
        <v>48.159000750000004</v>
      </c>
      <c r="S4055" s="64">
        <f t="shared" si="789"/>
        <v>213.75</v>
      </c>
      <c r="T4055" s="66">
        <f t="shared" si="790"/>
        <v>3013.8519007499999</v>
      </c>
      <c r="U4055" s="68">
        <f t="shared" si="791"/>
        <v>52.87459475</v>
      </c>
      <c r="V4055" s="68">
        <f t="shared" si="792"/>
        <v>454.50941045845275</v>
      </c>
      <c r="W4055" s="68">
        <f t="shared" si="793"/>
        <v>303.00627363896848</v>
      </c>
    </row>
    <row r="4056" spans="1:23" x14ac:dyDescent="0.25">
      <c r="A4056" s="1" t="s">
        <v>916</v>
      </c>
      <c r="B4056" s="1" t="s">
        <v>395</v>
      </c>
      <c r="C4056" s="1" t="s">
        <v>589</v>
      </c>
      <c r="D4056" s="1" t="s">
        <v>592</v>
      </c>
      <c r="E4056" s="1" t="s">
        <v>374</v>
      </c>
      <c r="F4056" s="62" t="str">
        <f t="shared" si="782"/>
        <v>64547</v>
      </c>
      <c r="G4056" s="255">
        <v>10620029</v>
      </c>
      <c r="H4056" s="1" t="s">
        <v>386</v>
      </c>
      <c r="I4056" s="61">
        <v>21</v>
      </c>
      <c r="J4056" s="61">
        <v>3</v>
      </c>
      <c r="K4056" s="61">
        <v>8</v>
      </c>
      <c r="L4056" s="69">
        <f t="shared" si="783"/>
        <v>0.63</v>
      </c>
      <c r="M4056" s="69">
        <f t="shared" si="784"/>
        <v>1.68</v>
      </c>
      <c r="N4056" s="56">
        <f>INDEX(Rate_Chart!$A$1:$AK$127,MATCH(Data!J4056,Rate_Chart!$A$1:$A$127,0),MATCH(Data!K4056,Rate_Chart!$A$1:$AK$1,0))</f>
        <v>34.751112000000006</v>
      </c>
      <c r="O4056" s="57">
        <f t="shared" si="785"/>
        <v>729.77335200000016</v>
      </c>
      <c r="P4056" s="58">
        <f t="shared" si="786"/>
        <v>417.01334400000002</v>
      </c>
      <c r="Q4056" s="58">
        <f t="shared" si="787"/>
        <v>278.00889599999999</v>
      </c>
      <c r="R4056" s="66">
        <f t="shared" si="788"/>
        <v>12.771033660000004</v>
      </c>
      <c r="S4056" s="64">
        <f t="shared" si="789"/>
        <v>78.75</v>
      </c>
      <c r="T4056" s="66">
        <f t="shared" si="790"/>
        <v>821.29438566000022</v>
      </c>
      <c r="U4056" s="68">
        <f t="shared" si="791"/>
        <v>39.109256460000012</v>
      </c>
      <c r="V4056" s="68">
        <f t="shared" si="792"/>
        <v>469.31107752000008</v>
      </c>
      <c r="W4056" s="68">
        <f t="shared" si="793"/>
        <v>312.87405168000004</v>
      </c>
    </row>
    <row r="4057" spans="1:23" x14ac:dyDescent="0.25">
      <c r="A4057" s="1" t="s">
        <v>917</v>
      </c>
      <c r="B4057" s="1" t="s">
        <v>394</v>
      </c>
      <c r="C4057" s="1" t="s">
        <v>589</v>
      </c>
      <c r="D4057" s="1" t="s">
        <v>592</v>
      </c>
      <c r="E4057" s="1" t="s">
        <v>374</v>
      </c>
      <c r="F4057" s="62" t="str">
        <f t="shared" si="782"/>
        <v>64547</v>
      </c>
      <c r="G4057" s="255">
        <v>10620029</v>
      </c>
      <c r="H4057" s="1" t="s">
        <v>385</v>
      </c>
      <c r="I4057" s="61">
        <v>109</v>
      </c>
      <c r="J4057" s="61">
        <v>6</v>
      </c>
      <c r="K4057" s="61">
        <v>8.6</v>
      </c>
      <c r="L4057" s="69">
        <f t="shared" si="783"/>
        <v>6.54</v>
      </c>
      <c r="M4057" s="69">
        <f t="shared" si="784"/>
        <v>9.3740000000000006</v>
      </c>
      <c r="N4057" s="56">
        <f>INDEX(Rate_Chart!$A$1:$AK$127,MATCH(Data!J4057,Rate_Chart!$A$1:$A$127,0),MATCH(Data!K4057,Rate_Chart!$A$1:$AK$1,0))</f>
        <v>49.097999999999999</v>
      </c>
      <c r="O4057" s="57">
        <f t="shared" si="785"/>
        <v>5351.6819999999998</v>
      </c>
      <c r="P4057" s="58">
        <f t="shared" si="786"/>
        <v>418.44886363636368</v>
      </c>
      <c r="Q4057" s="58">
        <f t="shared" si="787"/>
        <v>278.96590909090912</v>
      </c>
      <c r="R4057" s="66">
        <f t="shared" si="788"/>
        <v>93.654435000000007</v>
      </c>
      <c r="S4057" s="64">
        <f t="shared" si="789"/>
        <v>408.75</v>
      </c>
      <c r="T4057" s="66">
        <f t="shared" si="790"/>
        <v>5854.0864350000002</v>
      </c>
      <c r="U4057" s="68">
        <f t="shared" si="791"/>
        <v>53.707215000000005</v>
      </c>
      <c r="V4057" s="68">
        <f t="shared" si="792"/>
        <v>457.73194602272736</v>
      </c>
      <c r="W4057" s="68">
        <f t="shared" si="793"/>
        <v>305.15463068181822</v>
      </c>
    </row>
    <row r="4058" spans="1:23" x14ac:dyDescent="0.25">
      <c r="A4058" s="1" t="s">
        <v>917</v>
      </c>
      <c r="B4058" s="1" t="s">
        <v>394</v>
      </c>
      <c r="C4058" s="1" t="s">
        <v>589</v>
      </c>
      <c r="D4058" s="1" t="s">
        <v>592</v>
      </c>
      <c r="E4058" s="1" t="s">
        <v>374</v>
      </c>
      <c r="F4058" s="62" t="str">
        <f t="shared" si="782"/>
        <v>64547</v>
      </c>
      <c r="G4058" s="255">
        <v>10620029</v>
      </c>
      <c r="H4058" s="1" t="s">
        <v>386</v>
      </c>
      <c r="I4058" s="61">
        <v>26</v>
      </c>
      <c r="J4058" s="61">
        <v>3</v>
      </c>
      <c r="K4058" s="61">
        <v>8</v>
      </c>
      <c r="L4058" s="69">
        <f t="shared" si="783"/>
        <v>0.78</v>
      </c>
      <c r="M4058" s="69">
        <f t="shared" si="784"/>
        <v>2.08</v>
      </c>
      <c r="N4058" s="56">
        <f>INDEX(Rate_Chart!$A$1:$AK$127,MATCH(Data!J4058,Rate_Chart!$A$1:$A$127,0),MATCH(Data!K4058,Rate_Chart!$A$1:$AK$1,0))</f>
        <v>34.751112000000006</v>
      </c>
      <c r="O4058" s="57">
        <f t="shared" si="785"/>
        <v>903.52891200000022</v>
      </c>
      <c r="P4058" s="58">
        <f t="shared" si="786"/>
        <v>417.01334400000002</v>
      </c>
      <c r="Q4058" s="58">
        <f t="shared" si="787"/>
        <v>278.00889599999999</v>
      </c>
      <c r="R4058" s="66">
        <f t="shared" si="788"/>
        <v>15.811755960000005</v>
      </c>
      <c r="S4058" s="64">
        <f t="shared" si="789"/>
        <v>97.5</v>
      </c>
      <c r="T4058" s="66">
        <f t="shared" si="790"/>
        <v>1016.8406679600002</v>
      </c>
      <c r="U4058" s="68">
        <f t="shared" si="791"/>
        <v>39.109256460000012</v>
      </c>
      <c r="V4058" s="68">
        <f t="shared" si="792"/>
        <v>469.31107752000008</v>
      </c>
      <c r="W4058" s="68">
        <f t="shared" si="793"/>
        <v>312.87405168000004</v>
      </c>
    </row>
    <row r="4059" spans="1:23" x14ac:dyDescent="0.25">
      <c r="A4059" s="1" t="s">
        <v>917</v>
      </c>
      <c r="B4059" s="1" t="s">
        <v>395</v>
      </c>
      <c r="C4059" s="1" t="s">
        <v>589</v>
      </c>
      <c r="D4059" s="1" t="s">
        <v>592</v>
      </c>
      <c r="E4059" s="1" t="s">
        <v>374</v>
      </c>
      <c r="F4059" s="62" t="str">
        <f t="shared" si="782"/>
        <v>64547</v>
      </c>
      <c r="G4059" s="255">
        <v>10620029</v>
      </c>
      <c r="H4059" s="1" t="s">
        <v>385</v>
      </c>
      <c r="I4059" s="61">
        <v>67</v>
      </c>
      <c r="J4059" s="61">
        <v>6.4</v>
      </c>
      <c r="K4059" s="61">
        <v>8.6</v>
      </c>
      <c r="L4059" s="69">
        <f t="shared" si="783"/>
        <v>4.2880000000000003</v>
      </c>
      <c r="M4059" s="69">
        <f t="shared" si="784"/>
        <v>5.7619999999999996</v>
      </c>
      <c r="N4059" s="56">
        <f>INDEX(Rate_Chart!$A$1:$AK$127,MATCH(Data!J4059,Rate_Chart!$A$1:$A$127,0),MATCH(Data!K4059,Rate_Chart!$A$1:$AK$1,0))</f>
        <v>52.371199999999995</v>
      </c>
      <c r="O4059" s="57">
        <f t="shared" si="785"/>
        <v>3508.8703999999998</v>
      </c>
      <c r="P4059" s="58">
        <f t="shared" si="786"/>
        <v>431.6307692307692</v>
      </c>
      <c r="Q4059" s="58">
        <f t="shared" si="787"/>
        <v>287.75384615384615</v>
      </c>
      <c r="R4059" s="66">
        <f t="shared" si="788"/>
        <v>61.405232000000005</v>
      </c>
      <c r="S4059" s="64">
        <f t="shared" si="789"/>
        <v>251.25</v>
      </c>
      <c r="T4059" s="66">
        <f t="shared" si="790"/>
        <v>3821.5256319999999</v>
      </c>
      <c r="U4059" s="68">
        <f t="shared" si="791"/>
        <v>57.037695999999997</v>
      </c>
      <c r="V4059" s="68">
        <f t="shared" si="792"/>
        <v>470.0909010989011</v>
      </c>
      <c r="W4059" s="68">
        <f t="shared" si="793"/>
        <v>313.39393406593405</v>
      </c>
    </row>
    <row r="4060" spans="1:23" x14ac:dyDescent="0.25">
      <c r="A4060" s="1" t="s">
        <v>917</v>
      </c>
      <c r="B4060" s="1" t="s">
        <v>395</v>
      </c>
      <c r="C4060" s="1" t="s">
        <v>589</v>
      </c>
      <c r="D4060" s="1" t="s">
        <v>592</v>
      </c>
      <c r="E4060" s="1" t="s">
        <v>374</v>
      </c>
      <c r="F4060" s="62" t="str">
        <f t="shared" si="782"/>
        <v>64547</v>
      </c>
      <c r="G4060" s="255">
        <v>10620029</v>
      </c>
      <c r="H4060" s="1" t="s">
        <v>386</v>
      </c>
      <c r="I4060" s="61">
        <v>28</v>
      </c>
      <c r="J4060" s="61">
        <v>3</v>
      </c>
      <c r="K4060" s="61">
        <v>8</v>
      </c>
      <c r="L4060" s="69">
        <f t="shared" si="783"/>
        <v>0.84</v>
      </c>
      <c r="M4060" s="69">
        <f t="shared" si="784"/>
        <v>2.2400000000000002</v>
      </c>
      <c r="N4060" s="56">
        <f>INDEX(Rate_Chart!$A$1:$AK$127,MATCH(Data!J4060,Rate_Chart!$A$1:$A$127,0),MATCH(Data!K4060,Rate_Chart!$A$1:$AK$1,0))</f>
        <v>34.751112000000006</v>
      </c>
      <c r="O4060" s="57">
        <f t="shared" si="785"/>
        <v>973.03113600000017</v>
      </c>
      <c r="P4060" s="58">
        <f t="shared" si="786"/>
        <v>417.01334400000002</v>
      </c>
      <c r="Q4060" s="58">
        <f t="shared" si="787"/>
        <v>278.00889599999999</v>
      </c>
      <c r="R4060" s="66">
        <f t="shared" si="788"/>
        <v>17.028044880000003</v>
      </c>
      <c r="S4060" s="64">
        <f t="shared" si="789"/>
        <v>105</v>
      </c>
      <c r="T4060" s="66">
        <f t="shared" si="790"/>
        <v>1095.0591808800002</v>
      </c>
      <c r="U4060" s="68">
        <f t="shared" si="791"/>
        <v>39.109256460000005</v>
      </c>
      <c r="V4060" s="68">
        <f t="shared" si="792"/>
        <v>469.31107752000003</v>
      </c>
      <c r="W4060" s="68">
        <f t="shared" si="793"/>
        <v>312.87405168000004</v>
      </c>
    </row>
    <row r="4061" spans="1:23" x14ac:dyDescent="0.25">
      <c r="A4061" s="1" t="s">
        <v>918</v>
      </c>
      <c r="B4061" s="1" t="s">
        <v>394</v>
      </c>
      <c r="C4061" s="1" t="s">
        <v>589</v>
      </c>
      <c r="D4061" s="1" t="s">
        <v>592</v>
      </c>
      <c r="E4061" s="1" t="s">
        <v>374</v>
      </c>
      <c r="F4061" s="62" t="str">
        <f t="shared" si="782"/>
        <v>64547</v>
      </c>
      <c r="G4061" s="255">
        <v>10620029</v>
      </c>
      <c r="H4061" s="1" t="s">
        <v>385</v>
      </c>
      <c r="I4061" s="61">
        <v>109</v>
      </c>
      <c r="J4061" s="61">
        <v>5.6</v>
      </c>
      <c r="K4061" s="61">
        <v>8.6</v>
      </c>
      <c r="L4061" s="69">
        <f t="shared" si="783"/>
        <v>6.1040000000000001</v>
      </c>
      <c r="M4061" s="69">
        <f t="shared" si="784"/>
        <v>9.3740000000000006</v>
      </c>
      <c r="N4061" s="56">
        <f>INDEX(Rate_Chart!$A$1:$AK$127,MATCH(Data!J4061,Rate_Chart!$A$1:$A$127,0),MATCH(Data!K4061,Rate_Chart!$A$1:$AK$1,0))</f>
        <v>45.824799999999996</v>
      </c>
      <c r="O4061" s="57">
        <f t="shared" si="785"/>
        <v>4994.9031999999997</v>
      </c>
      <c r="P4061" s="58">
        <f t="shared" si="786"/>
        <v>404.33647058823533</v>
      </c>
      <c r="Q4061" s="58">
        <f t="shared" si="787"/>
        <v>269.55764705882353</v>
      </c>
      <c r="R4061" s="66">
        <f t="shared" si="788"/>
        <v>87.410806000000008</v>
      </c>
      <c r="S4061" s="64">
        <f t="shared" si="789"/>
        <v>408.75</v>
      </c>
      <c r="T4061" s="66">
        <f t="shared" si="790"/>
        <v>5491.0640059999996</v>
      </c>
      <c r="U4061" s="68">
        <f t="shared" si="791"/>
        <v>50.376733999999999</v>
      </c>
      <c r="V4061" s="68">
        <f t="shared" si="792"/>
        <v>444.50059411764715</v>
      </c>
      <c r="W4061" s="68">
        <f t="shared" si="793"/>
        <v>296.33372941176475</v>
      </c>
    </row>
    <row r="4062" spans="1:23" x14ac:dyDescent="0.25">
      <c r="A4062" s="1" t="s">
        <v>918</v>
      </c>
      <c r="B4062" s="1" t="s">
        <v>394</v>
      </c>
      <c r="C4062" s="1" t="s">
        <v>589</v>
      </c>
      <c r="D4062" s="1" t="s">
        <v>592</v>
      </c>
      <c r="E4062" s="1" t="s">
        <v>374</v>
      </c>
      <c r="F4062" s="62" t="str">
        <f t="shared" si="782"/>
        <v>64547</v>
      </c>
      <c r="G4062" s="255">
        <v>10620029</v>
      </c>
      <c r="H4062" s="1" t="s">
        <v>386</v>
      </c>
      <c r="I4062" s="61">
        <v>28</v>
      </c>
      <c r="J4062" s="61">
        <v>3</v>
      </c>
      <c r="K4062" s="61">
        <v>8</v>
      </c>
      <c r="L4062" s="69">
        <f t="shared" si="783"/>
        <v>0.84</v>
      </c>
      <c r="M4062" s="69">
        <f t="shared" si="784"/>
        <v>2.2400000000000002</v>
      </c>
      <c r="N4062" s="56">
        <f>INDEX(Rate_Chart!$A$1:$AK$127,MATCH(Data!J4062,Rate_Chart!$A$1:$A$127,0),MATCH(Data!K4062,Rate_Chart!$A$1:$AK$1,0))</f>
        <v>34.751112000000006</v>
      </c>
      <c r="O4062" s="57">
        <f t="shared" si="785"/>
        <v>973.03113600000017</v>
      </c>
      <c r="P4062" s="58">
        <f t="shared" si="786"/>
        <v>417.01334400000002</v>
      </c>
      <c r="Q4062" s="58">
        <f t="shared" si="787"/>
        <v>278.00889599999999</v>
      </c>
      <c r="R4062" s="66">
        <f t="shared" si="788"/>
        <v>17.028044880000003</v>
      </c>
      <c r="S4062" s="64">
        <f t="shared" si="789"/>
        <v>105</v>
      </c>
      <c r="T4062" s="66">
        <f t="shared" si="790"/>
        <v>1095.0591808800002</v>
      </c>
      <c r="U4062" s="68">
        <f t="shared" si="791"/>
        <v>39.109256460000005</v>
      </c>
      <c r="V4062" s="68">
        <f t="shared" si="792"/>
        <v>469.31107752000003</v>
      </c>
      <c r="W4062" s="68">
        <f t="shared" si="793"/>
        <v>312.87405168000004</v>
      </c>
    </row>
    <row r="4063" spans="1:23" x14ac:dyDescent="0.25">
      <c r="A4063" s="1" t="s">
        <v>918</v>
      </c>
      <c r="B4063" s="1" t="s">
        <v>395</v>
      </c>
      <c r="C4063" s="1" t="s">
        <v>589</v>
      </c>
      <c r="D4063" s="1" t="s">
        <v>592</v>
      </c>
      <c r="E4063" s="1" t="s">
        <v>374</v>
      </c>
      <c r="F4063" s="62" t="str">
        <f t="shared" si="782"/>
        <v>64547</v>
      </c>
      <c r="G4063" s="255">
        <v>10620029</v>
      </c>
      <c r="H4063" s="1" t="s">
        <v>385</v>
      </c>
      <c r="I4063" s="61">
        <v>60</v>
      </c>
      <c r="J4063" s="61">
        <v>5.8</v>
      </c>
      <c r="K4063" s="61">
        <v>8.6</v>
      </c>
      <c r="L4063" s="69">
        <f t="shared" si="783"/>
        <v>3.48</v>
      </c>
      <c r="M4063" s="69">
        <f t="shared" si="784"/>
        <v>5.16</v>
      </c>
      <c r="N4063" s="56">
        <f>INDEX(Rate_Chart!$A$1:$AK$127,MATCH(Data!J4063,Rate_Chart!$A$1:$A$127,0),MATCH(Data!K4063,Rate_Chart!$A$1:$AK$1,0))</f>
        <v>47.461399999999998</v>
      </c>
      <c r="O4063" s="57">
        <f t="shared" si="785"/>
        <v>2847.6839999999997</v>
      </c>
      <c r="P4063" s="58">
        <f t="shared" si="786"/>
        <v>411.51502890173413</v>
      </c>
      <c r="Q4063" s="58">
        <f t="shared" si="787"/>
        <v>274.34335260115608</v>
      </c>
      <c r="R4063" s="66">
        <f t="shared" si="788"/>
        <v>49.834470000000003</v>
      </c>
      <c r="S4063" s="64">
        <f t="shared" si="789"/>
        <v>225</v>
      </c>
      <c r="T4063" s="66">
        <f t="shared" si="790"/>
        <v>3122.51847</v>
      </c>
      <c r="U4063" s="68">
        <f t="shared" si="791"/>
        <v>52.041974500000002</v>
      </c>
      <c r="V4063" s="68">
        <f t="shared" si="792"/>
        <v>451.23099277456657</v>
      </c>
      <c r="W4063" s="68">
        <f t="shared" si="793"/>
        <v>300.82066184971103</v>
      </c>
    </row>
    <row r="4064" spans="1:23" x14ac:dyDescent="0.25">
      <c r="A4064" s="1" t="s">
        <v>918</v>
      </c>
      <c r="B4064" s="1" t="s">
        <v>395</v>
      </c>
      <c r="C4064" s="1" t="s">
        <v>589</v>
      </c>
      <c r="D4064" s="1" t="s">
        <v>592</v>
      </c>
      <c r="E4064" s="1" t="s">
        <v>374</v>
      </c>
      <c r="F4064" s="62" t="str">
        <f t="shared" si="782"/>
        <v>64547</v>
      </c>
      <c r="G4064" s="255">
        <v>10620029</v>
      </c>
      <c r="H4064" s="1" t="s">
        <v>386</v>
      </c>
      <c r="I4064" s="61">
        <v>23</v>
      </c>
      <c r="J4064" s="61">
        <v>3</v>
      </c>
      <c r="K4064" s="61">
        <v>8</v>
      </c>
      <c r="L4064" s="69">
        <f t="shared" si="783"/>
        <v>0.69</v>
      </c>
      <c r="M4064" s="69">
        <f t="shared" si="784"/>
        <v>1.84</v>
      </c>
      <c r="N4064" s="56">
        <f>INDEX(Rate_Chart!$A$1:$AK$127,MATCH(Data!J4064,Rate_Chart!$A$1:$A$127,0),MATCH(Data!K4064,Rate_Chart!$A$1:$AK$1,0))</f>
        <v>34.751112000000006</v>
      </c>
      <c r="O4064" s="57">
        <f t="shared" si="785"/>
        <v>799.27557600000011</v>
      </c>
      <c r="P4064" s="58">
        <f t="shared" si="786"/>
        <v>417.01334400000002</v>
      </c>
      <c r="Q4064" s="58">
        <f t="shared" si="787"/>
        <v>278.00889599999999</v>
      </c>
      <c r="R4064" s="66">
        <f t="shared" si="788"/>
        <v>13.987322580000003</v>
      </c>
      <c r="S4064" s="64">
        <f t="shared" si="789"/>
        <v>86.25</v>
      </c>
      <c r="T4064" s="66">
        <f t="shared" si="790"/>
        <v>899.51289858000007</v>
      </c>
      <c r="U4064" s="68">
        <f t="shared" si="791"/>
        <v>39.109256460000005</v>
      </c>
      <c r="V4064" s="68">
        <f t="shared" si="792"/>
        <v>469.31107752000003</v>
      </c>
      <c r="W4064" s="68">
        <f t="shared" si="793"/>
        <v>312.87405168000004</v>
      </c>
    </row>
    <row r="4065" spans="1:23" x14ac:dyDescent="0.25">
      <c r="A4065" s="1" t="s">
        <v>882</v>
      </c>
      <c r="B4065" s="1" t="s">
        <v>394</v>
      </c>
      <c r="C4065" s="1" t="s">
        <v>589</v>
      </c>
      <c r="D4065" s="1" t="s">
        <v>592</v>
      </c>
      <c r="E4065" s="1" t="s">
        <v>374</v>
      </c>
      <c r="F4065" s="62" t="str">
        <f t="shared" si="782"/>
        <v>64547</v>
      </c>
      <c r="G4065" s="255">
        <v>10620029</v>
      </c>
      <c r="H4065" s="1" t="s">
        <v>385</v>
      </c>
      <c r="I4065" s="61">
        <v>96</v>
      </c>
      <c r="J4065" s="61">
        <v>5.7</v>
      </c>
      <c r="K4065" s="61">
        <v>8.6</v>
      </c>
      <c r="L4065" s="69">
        <f t="shared" si="783"/>
        <v>5.4720000000000004</v>
      </c>
      <c r="M4065" s="69">
        <f t="shared" si="784"/>
        <v>8.2559999999999985</v>
      </c>
      <c r="N4065" s="56">
        <f>INDEX(Rate_Chart!$A$1:$AK$127,MATCH(Data!J4065,Rate_Chart!$A$1:$A$127,0),MATCH(Data!K4065,Rate_Chart!$A$1:$AK$1,0))</f>
        <v>46.643099999999997</v>
      </c>
      <c r="O4065" s="57">
        <f t="shared" si="785"/>
        <v>4477.7375999999995</v>
      </c>
      <c r="P4065" s="58">
        <f t="shared" si="786"/>
        <v>407.95714285714286</v>
      </c>
      <c r="Q4065" s="58">
        <f t="shared" si="787"/>
        <v>271.97142857142859</v>
      </c>
      <c r="R4065" s="66">
        <f t="shared" si="788"/>
        <v>78.360407999999993</v>
      </c>
      <c r="S4065" s="64">
        <f t="shared" si="789"/>
        <v>360</v>
      </c>
      <c r="T4065" s="66">
        <f t="shared" si="790"/>
        <v>4916.098007999999</v>
      </c>
      <c r="U4065" s="68">
        <f t="shared" si="791"/>
        <v>51.20935424999999</v>
      </c>
      <c r="V4065" s="68">
        <f t="shared" si="792"/>
        <v>447.89522667638477</v>
      </c>
      <c r="W4065" s="68">
        <f t="shared" si="793"/>
        <v>298.59681778425653</v>
      </c>
    </row>
    <row r="4066" spans="1:23" x14ac:dyDescent="0.25">
      <c r="A4066" s="1" t="s">
        <v>882</v>
      </c>
      <c r="B4066" s="1" t="s">
        <v>394</v>
      </c>
      <c r="C4066" s="1" t="s">
        <v>589</v>
      </c>
      <c r="D4066" s="1" t="s">
        <v>592</v>
      </c>
      <c r="E4066" s="1" t="s">
        <v>374</v>
      </c>
      <c r="F4066" s="62" t="str">
        <f t="shared" si="782"/>
        <v>64547</v>
      </c>
      <c r="G4066" s="255">
        <v>10620029</v>
      </c>
      <c r="H4066" s="1" t="s">
        <v>386</v>
      </c>
      <c r="I4066" s="61">
        <v>23</v>
      </c>
      <c r="J4066" s="61">
        <v>3</v>
      </c>
      <c r="K4066" s="61">
        <v>8</v>
      </c>
      <c r="L4066" s="69">
        <f t="shared" si="783"/>
        <v>0.69</v>
      </c>
      <c r="M4066" s="69">
        <f t="shared" si="784"/>
        <v>1.84</v>
      </c>
      <c r="N4066" s="56">
        <f>INDEX(Rate_Chart!$A$1:$AK$127,MATCH(Data!J4066,Rate_Chart!$A$1:$A$127,0),MATCH(Data!K4066,Rate_Chart!$A$1:$AK$1,0))</f>
        <v>34.751112000000006</v>
      </c>
      <c r="O4066" s="57">
        <f t="shared" si="785"/>
        <v>799.27557600000011</v>
      </c>
      <c r="P4066" s="58">
        <f t="shared" si="786"/>
        <v>417.01334400000002</v>
      </c>
      <c r="Q4066" s="58">
        <f t="shared" si="787"/>
        <v>278.00889599999999</v>
      </c>
      <c r="R4066" s="66">
        <f t="shared" si="788"/>
        <v>13.987322580000003</v>
      </c>
      <c r="S4066" s="64">
        <f t="shared" si="789"/>
        <v>86.25</v>
      </c>
      <c r="T4066" s="66">
        <f t="shared" si="790"/>
        <v>899.51289858000007</v>
      </c>
      <c r="U4066" s="68">
        <f t="shared" si="791"/>
        <v>39.109256460000005</v>
      </c>
      <c r="V4066" s="68">
        <f t="shared" si="792"/>
        <v>469.31107752000003</v>
      </c>
      <c r="W4066" s="68">
        <f t="shared" si="793"/>
        <v>312.87405168000004</v>
      </c>
    </row>
    <row r="4067" spans="1:23" x14ac:dyDescent="0.25">
      <c r="A4067" s="1" t="s">
        <v>882</v>
      </c>
      <c r="B4067" s="1" t="s">
        <v>395</v>
      </c>
      <c r="C4067" s="1" t="s">
        <v>589</v>
      </c>
      <c r="D4067" s="1" t="s">
        <v>592</v>
      </c>
      <c r="E4067" s="1" t="s">
        <v>374</v>
      </c>
      <c r="F4067" s="62" t="str">
        <f t="shared" si="782"/>
        <v>64547</v>
      </c>
      <c r="G4067" s="255">
        <v>10620029</v>
      </c>
      <c r="H4067" s="1" t="s">
        <v>385</v>
      </c>
      <c r="I4067" s="61">
        <v>68</v>
      </c>
      <c r="J4067" s="61">
        <v>6</v>
      </c>
      <c r="K4067" s="61">
        <v>8.4</v>
      </c>
      <c r="L4067" s="69">
        <f t="shared" si="783"/>
        <v>4.08</v>
      </c>
      <c r="M4067" s="69">
        <f t="shared" si="784"/>
        <v>5.7120000000000006</v>
      </c>
      <c r="N4067" s="56">
        <f>INDEX(Rate_Chart!$A$1:$AK$127,MATCH(Data!J4067,Rate_Chart!$A$1:$A$127,0),MATCH(Data!K4067,Rate_Chart!$A$1:$AK$1,0))</f>
        <v>48.597000000000001</v>
      </c>
      <c r="O4067" s="57">
        <f t="shared" si="785"/>
        <v>3304.596</v>
      </c>
      <c r="P4067" s="58">
        <f t="shared" si="786"/>
        <v>418.93965517241384</v>
      </c>
      <c r="Q4067" s="58">
        <f t="shared" si="787"/>
        <v>279.29310344827587</v>
      </c>
      <c r="R4067" s="66">
        <f t="shared" si="788"/>
        <v>57.830430000000007</v>
      </c>
      <c r="S4067" s="64">
        <f t="shared" si="789"/>
        <v>255</v>
      </c>
      <c r="T4067" s="66">
        <f t="shared" si="790"/>
        <v>3617.42643</v>
      </c>
      <c r="U4067" s="68">
        <f t="shared" si="791"/>
        <v>53.197447500000003</v>
      </c>
      <c r="V4067" s="68">
        <f t="shared" si="792"/>
        <v>458.59868534482763</v>
      </c>
      <c r="W4067" s="68">
        <f t="shared" si="793"/>
        <v>305.73245689655175</v>
      </c>
    </row>
    <row r="4068" spans="1:23" x14ac:dyDescent="0.25">
      <c r="A4068" s="1" t="s">
        <v>882</v>
      </c>
      <c r="B4068" s="1" t="s">
        <v>395</v>
      </c>
      <c r="C4068" s="1" t="s">
        <v>589</v>
      </c>
      <c r="D4068" s="1" t="s">
        <v>592</v>
      </c>
      <c r="E4068" s="1" t="s">
        <v>374</v>
      </c>
      <c r="F4068" s="62" t="str">
        <f t="shared" si="782"/>
        <v>64547</v>
      </c>
      <c r="G4068" s="255">
        <v>10620029</v>
      </c>
      <c r="H4068" s="1" t="s">
        <v>386</v>
      </c>
      <c r="I4068" s="61">
        <v>16</v>
      </c>
      <c r="J4068" s="61">
        <v>3</v>
      </c>
      <c r="K4068" s="61">
        <v>8</v>
      </c>
      <c r="L4068" s="69">
        <f t="shared" si="783"/>
        <v>0.48</v>
      </c>
      <c r="M4068" s="69">
        <f t="shared" si="784"/>
        <v>1.28</v>
      </c>
      <c r="N4068" s="56">
        <f>INDEX(Rate_Chart!$A$1:$AK$127,MATCH(Data!J4068,Rate_Chart!$A$1:$A$127,0),MATCH(Data!K4068,Rate_Chart!$A$1:$AK$1,0))</f>
        <v>34.751112000000006</v>
      </c>
      <c r="O4068" s="57">
        <f t="shared" si="785"/>
        <v>556.0177920000001</v>
      </c>
      <c r="P4068" s="58">
        <f t="shared" si="786"/>
        <v>417.01334400000002</v>
      </c>
      <c r="Q4068" s="58">
        <f t="shared" si="787"/>
        <v>278.00889599999999</v>
      </c>
      <c r="R4068" s="66">
        <f t="shared" si="788"/>
        <v>9.7303113600000035</v>
      </c>
      <c r="S4068" s="64">
        <f t="shared" si="789"/>
        <v>60</v>
      </c>
      <c r="T4068" s="66">
        <f t="shared" si="790"/>
        <v>625.74810336000007</v>
      </c>
      <c r="U4068" s="68">
        <f t="shared" si="791"/>
        <v>39.109256460000005</v>
      </c>
      <c r="V4068" s="68">
        <f t="shared" si="792"/>
        <v>469.31107752000003</v>
      </c>
      <c r="W4068" s="68">
        <f t="shared" si="793"/>
        <v>312.87405168000004</v>
      </c>
    </row>
    <row r="4069" spans="1:23" x14ac:dyDescent="0.25">
      <c r="A4069" s="1" t="s">
        <v>883</v>
      </c>
      <c r="B4069" s="1" t="s">
        <v>394</v>
      </c>
      <c r="C4069" s="1" t="s">
        <v>589</v>
      </c>
      <c r="D4069" s="1" t="s">
        <v>592</v>
      </c>
      <c r="E4069" s="1" t="s">
        <v>374</v>
      </c>
      <c r="F4069" s="62" t="str">
        <f t="shared" si="782"/>
        <v>64547</v>
      </c>
      <c r="G4069" s="255">
        <v>10620029</v>
      </c>
      <c r="H4069" s="1" t="s">
        <v>386</v>
      </c>
      <c r="I4069" s="61">
        <v>120</v>
      </c>
      <c r="J4069" s="61">
        <v>5.3</v>
      </c>
      <c r="K4069" s="61">
        <v>8.5</v>
      </c>
      <c r="L4069" s="69">
        <f t="shared" si="783"/>
        <v>6.36</v>
      </c>
      <c r="M4069" s="69">
        <f t="shared" si="784"/>
        <v>10.199999999999999</v>
      </c>
      <c r="N4069" s="56">
        <f>INDEX(Rate_Chart!$A$1:$AK$127,MATCH(Data!J4069,Rate_Chart!$A$1:$A$127,0),MATCH(Data!K4069,Rate_Chart!$A$1:$AK$1,0))</f>
        <v>45.732181500000003</v>
      </c>
      <c r="O4069" s="57">
        <f t="shared" si="785"/>
        <v>5487.8617800000002</v>
      </c>
      <c r="P4069" s="58">
        <f t="shared" si="786"/>
        <v>417.01077355623107</v>
      </c>
      <c r="Q4069" s="58">
        <f t="shared" si="787"/>
        <v>278.00718237082071</v>
      </c>
      <c r="R4069" s="66">
        <f t="shared" si="788"/>
        <v>96.037581150000008</v>
      </c>
      <c r="S4069" s="64">
        <f t="shared" si="789"/>
        <v>450</v>
      </c>
      <c r="T4069" s="66">
        <f t="shared" si="790"/>
        <v>6033.89936115</v>
      </c>
      <c r="U4069" s="68">
        <f t="shared" si="791"/>
        <v>50.282494676250003</v>
      </c>
      <c r="V4069" s="68">
        <f t="shared" si="792"/>
        <v>458.50299096884504</v>
      </c>
      <c r="W4069" s="68">
        <f t="shared" si="793"/>
        <v>305.66866064589669</v>
      </c>
    </row>
    <row r="4070" spans="1:23" x14ac:dyDescent="0.25">
      <c r="A4070" s="1" t="s">
        <v>883</v>
      </c>
      <c r="B4070" s="1" t="s">
        <v>395</v>
      </c>
      <c r="C4070" s="1" t="s">
        <v>589</v>
      </c>
      <c r="D4070" s="1" t="s">
        <v>592</v>
      </c>
      <c r="E4070" s="1" t="s">
        <v>374</v>
      </c>
      <c r="F4070" s="62" t="str">
        <f t="shared" si="782"/>
        <v>64547</v>
      </c>
      <c r="G4070" s="255">
        <v>10620029</v>
      </c>
      <c r="H4070" s="1" t="s">
        <v>385</v>
      </c>
      <c r="I4070" s="61">
        <v>78</v>
      </c>
      <c r="J4070" s="61">
        <v>6.1</v>
      </c>
      <c r="K4070" s="61">
        <v>8.6</v>
      </c>
      <c r="L4070" s="69">
        <f t="shared" si="783"/>
        <v>4.7579999999999991</v>
      </c>
      <c r="M4070" s="69">
        <f t="shared" si="784"/>
        <v>6.7079999999999993</v>
      </c>
      <c r="N4070" s="56">
        <f>INDEX(Rate_Chart!$A$1:$AK$127,MATCH(Data!J4070,Rate_Chart!$A$1:$A$127,0),MATCH(Data!K4070,Rate_Chart!$A$1:$AK$1,0))</f>
        <v>49.9163</v>
      </c>
      <c r="O4070" s="57">
        <f t="shared" si="785"/>
        <v>3893.4713999999999</v>
      </c>
      <c r="P4070" s="58">
        <f t="shared" si="786"/>
        <v>421.82788732394374</v>
      </c>
      <c r="Q4070" s="58">
        <f t="shared" si="787"/>
        <v>281.21859154929581</v>
      </c>
      <c r="R4070" s="66">
        <f t="shared" si="788"/>
        <v>68.135749500000003</v>
      </c>
      <c r="S4070" s="64">
        <f t="shared" si="789"/>
        <v>292.5</v>
      </c>
      <c r="T4070" s="66">
        <f t="shared" si="790"/>
        <v>4254.1071494999997</v>
      </c>
      <c r="U4070" s="68">
        <f t="shared" si="791"/>
        <v>54.539835249999996</v>
      </c>
      <c r="V4070" s="68">
        <f t="shared" si="792"/>
        <v>460.90001619718311</v>
      </c>
      <c r="W4070" s="68">
        <f t="shared" si="793"/>
        <v>307.26667746478876</v>
      </c>
    </row>
    <row r="4071" spans="1:23" x14ac:dyDescent="0.25">
      <c r="A4071" s="1" t="s">
        <v>883</v>
      </c>
      <c r="B4071" s="1" t="s">
        <v>395</v>
      </c>
      <c r="C4071" s="1" t="s">
        <v>589</v>
      </c>
      <c r="D4071" s="1" t="s">
        <v>592</v>
      </c>
      <c r="E4071" s="1" t="s">
        <v>374</v>
      </c>
      <c r="F4071" s="62" t="str">
        <f t="shared" si="782"/>
        <v>64547</v>
      </c>
      <c r="G4071" s="255">
        <v>10620029</v>
      </c>
      <c r="H4071" s="1" t="s">
        <v>386</v>
      </c>
      <c r="I4071" s="61">
        <v>28</v>
      </c>
      <c r="J4071" s="61">
        <v>3</v>
      </c>
      <c r="K4071" s="61">
        <v>8</v>
      </c>
      <c r="L4071" s="69">
        <f t="shared" si="783"/>
        <v>0.84</v>
      </c>
      <c r="M4071" s="69">
        <f t="shared" si="784"/>
        <v>2.2400000000000002</v>
      </c>
      <c r="N4071" s="56">
        <f>INDEX(Rate_Chart!$A$1:$AK$127,MATCH(Data!J4071,Rate_Chart!$A$1:$A$127,0),MATCH(Data!K4071,Rate_Chart!$A$1:$AK$1,0))</f>
        <v>34.751112000000006</v>
      </c>
      <c r="O4071" s="57">
        <f t="shared" si="785"/>
        <v>973.03113600000017</v>
      </c>
      <c r="P4071" s="58">
        <f t="shared" si="786"/>
        <v>417.01334400000002</v>
      </c>
      <c r="Q4071" s="58">
        <f t="shared" si="787"/>
        <v>278.00889599999999</v>
      </c>
      <c r="R4071" s="66">
        <f t="shared" si="788"/>
        <v>17.028044880000003</v>
      </c>
      <c r="S4071" s="64">
        <f t="shared" si="789"/>
        <v>105</v>
      </c>
      <c r="T4071" s="66">
        <f t="shared" si="790"/>
        <v>1095.0591808800002</v>
      </c>
      <c r="U4071" s="68">
        <f t="shared" si="791"/>
        <v>39.109256460000005</v>
      </c>
      <c r="V4071" s="68">
        <f t="shared" si="792"/>
        <v>469.31107752000003</v>
      </c>
      <c r="W4071" s="68">
        <f t="shared" si="793"/>
        <v>312.87405168000004</v>
      </c>
    </row>
    <row r="4072" spans="1:23" x14ac:dyDescent="0.25">
      <c r="A4072" s="1" t="s">
        <v>884</v>
      </c>
      <c r="B4072" s="1" t="s">
        <v>394</v>
      </c>
      <c r="C4072" s="1" t="s">
        <v>589</v>
      </c>
      <c r="D4072" s="1" t="s">
        <v>592</v>
      </c>
      <c r="E4072" s="1" t="s">
        <v>374</v>
      </c>
      <c r="F4072" s="62" t="str">
        <f t="shared" si="782"/>
        <v>64547</v>
      </c>
      <c r="G4072" s="255">
        <v>10620029</v>
      </c>
      <c r="H4072" s="1" t="s">
        <v>385</v>
      </c>
      <c r="I4072" s="61">
        <v>20</v>
      </c>
      <c r="J4072" s="61">
        <v>6</v>
      </c>
      <c r="K4072" s="61">
        <v>8.6</v>
      </c>
      <c r="L4072" s="69">
        <f t="shared" si="783"/>
        <v>1.2</v>
      </c>
      <c r="M4072" s="69">
        <f t="shared" si="784"/>
        <v>1.72</v>
      </c>
      <c r="N4072" s="56">
        <f>INDEX(Rate_Chart!$A$1:$AK$127,MATCH(Data!J4072,Rate_Chart!$A$1:$A$127,0),MATCH(Data!K4072,Rate_Chart!$A$1:$AK$1,0))</f>
        <v>49.097999999999999</v>
      </c>
      <c r="O4072" s="57">
        <f t="shared" si="785"/>
        <v>981.96</v>
      </c>
      <c r="P4072" s="58">
        <f t="shared" si="786"/>
        <v>418.44886363636368</v>
      </c>
      <c r="Q4072" s="58">
        <f t="shared" si="787"/>
        <v>278.96590909090912</v>
      </c>
      <c r="R4072" s="66">
        <f t="shared" si="788"/>
        <v>17.184300000000004</v>
      </c>
      <c r="S4072" s="64">
        <f t="shared" si="789"/>
        <v>75</v>
      </c>
      <c r="T4072" s="66">
        <f t="shared" si="790"/>
        <v>1074.1442999999999</v>
      </c>
      <c r="U4072" s="68">
        <f t="shared" si="791"/>
        <v>53.707214999999998</v>
      </c>
      <c r="V4072" s="68">
        <f t="shared" si="792"/>
        <v>457.7319460227273</v>
      </c>
      <c r="W4072" s="68">
        <f t="shared" si="793"/>
        <v>305.15463068181822</v>
      </c>
    </row>
    <row r="4073" spans="1:23" x14ac:dyDescent="0.25">
      <c r="A4073" s="1" t="s">
        <v>884</v>
      </c>
      <c r="B4073" s="1" t="s">
        <v>394</v>
      </c>
      <c r="C4073" s="1" t="s">
        <v>589</v>
      </c>
      <c r="D4073" s="1" t="s">
        <v>592</v>
      </c>
      <c r="E4073" s="1" t="s">
        <v>374</v>
      </c>
      <c r="F4073" s="62" t="str">
        <f t="shared" si="782"/>
        <v>64547</v>
      </c>
      <c r="G4073" s="255">
        <v>10620029</v>
      </c>
      <c r="H4073" s="1" t="s">
        <v>386</v>
      </c>
      <c r="I4073" s="61">
        <v>15</v>
      </c>
      <c r="J4073" s="61">
        <v>3</v>
      </c>
      <c r="K4073" s="61">
        <v>8</v>
      </c>
      <c r="L4073" s="69">
        <f t="shared" si="783"/>
        <v>0.45</v>
      </c>
      <c r="M4073" s="69">
        <f t="shared" si="784"/>
        <v>1.2</v>
      </c>
      <c r="N4073" s="56">
        <f>INDEX(Rate_Chart!$A$1:$AK$127,MATCH(Data!J4073,Rate_Chart!$A$1:$A$127,0),MATCH(Data!K4073,Rate_Chart!$A$1:$AK$1,0))</f>
        <v>34.751112000000006</v>
      </c>
      <c r="O4073" s="57">
        <f t="shared" si="785"/>
        <v>521.26668000000006</v>
      </c>
      <c r="P4073" s="58">
        <f t="shared" si="786"/>
        <v>417.01334400000002</v>
      </c>
      <c r="Q4073" s="58">
        <f t="shared" si="787"/>
        <v>278.00889599999999</v>
      </c>
      <c r="R4073" s="66">
        <f t="shared" si="788"/>
        <v>9.1221669000000016</v>
      </c>
      <c r="S4073" s="64">
        <f t="shared" si="789"/>
        <v>56.25</v>
      </c>
      <c r="T4073" s="66">
        <f t="shared" si="790"/>
        <v>586.63884690000009</v>
      </c>
      <c r="U4073" s="68">
        <f t="shared" si="791"/>
        <v>39.109256460000005</v>
      </c>
      <c r="V4073" s="68">
        <f t="shared" si="792"/>
        <v>469.31107752000003</v>
      </c>
      <c r="W4073" s="68">
        <f t="shared" si="793"/>
        <v>312.87405168000004</v>
      </c>
    </row>
    <row r="4074" spans="1:23" x14ac:dyDescent="0.25">
      <c r="A4074" s="1" t="s">
        <v>884</v>
      </c>
      <c r="B4074" s="1" t="s">
        <v>395</v>
      </c>
      <c r="C4074" s="1" t="s">
        <v>589</v>
      </c>
      <c r="D4074" s="1" t="s">
        <v>592</v>
      </c>
      <c r="E4074" s="1" t="s">
        <v>374</v>
      </c>
      <c r="F4074" s="62" t="str">
        <f t="shared" si="782"/>
        <v>64547</v>
      </c>
      <c r="G4074" s="255">
        <v>10620029</v>
      </c>
      <c r="H4074" s="1" t="s">
        <v>385</v>
      </c>
      <c r="I4074" s="61">
        <v>69</v>
      </c>
      <c r="J4074" s="61">
        <v>5.6</v>
      </c>
      <c r="K4074" s="61">
        <v>8.4</v>
      </c>
      <c r="L4074" s="69">
        <f t="shared" si="783"/>
        <v>3.8639999999999999</v>
      </c>
      <c r="M4074" s="69">
        <f t="shared" si="784"/>
        <v>5.7960000000000003</v>
      </c>
      <c r="N4074" s="56">
        <f>INDEX(Rate_Chart!$A$1:$AK$127,MATCH(Data!J4074,Rate_Chart!$A$1:$A$127,0),MATCH(Data!K4074,Rate_Chart!$A$1:$AK$1,0))</f>
        <v>45.357199999999999</v>
      </c>
      <c r="O4074" s="57">
        <f t="shared" si="785"/>
        <v>3129.6468</v>
      </c>
      <c r="P4074" s="58">
        <f t="shared" si="786"/>
        <v>404.97500000000002</v>
      </c>
      <c r="Q4074" s="58">
        <f t="shared" si="787"/>
        <v>269.98333333333335</v>
      </c>
      <c r="R4074" s="66">
        <f t="shared" si="788"/>
        <v>54.768819000000008</v>
      </c>
      <c r="S4074" s="64">
        <f t="shared" si="789"/>
        <v>258.75</v>
      </c>
      <c r="T4074" s="66">
        <f t="shared" si="790"/>
        <v>3443.1656189999999</v>
      </c>
      <c r="U4074" s="68">
        <f t="shared" si="791"/>
        <v>49.900950999999999</v>
      </c>
      <c r="V4074" s="68">
        <f t="shared" si="792"/>
        <v>445.54420535714291</v>
      </c>
      <c r="W4074" s="68">
        <f t="shared" si="793"/>
        <v>297.02947023809526</v>
      </c>
    </row>
    <row r="4075" spans="1:23" x14ac:dyDescent="0.25">
      <c r="A4075" s="1" t="s">
        <v>884</v>
      </c>
      <c r="B4075" s="1" t="s">
        <v>395</v>
      </c>
      <c r="C4075" s="1" t="s">
        <v>589</v>
      </c>
      <c r="D4075" s="1" t="s">
        <v>592</v>
      </c>
      <c r="E4075" s="1" t="s">
        <v>374</v>
      </c>
      <c r="F4075" s="62" t="str">
        <f t="shared" si="782"/>
        <v>64547</v>
      </c>
      <c r="G4075" s="255">
        <v>10620029</v>
      </c>
      <c r="H4075" s="1" t="s">
        <v>386</v>
      </c>
      <c r="I4075" s="61">
        <v>16</v>
      </c>
      <c r="J4075" s="61">
        <v>3</v>
      </c>
      <c r="K4075" s="61">
        <v>8</v>
      </c>
      <c r="L4075" s="69">
        <f t="shared" si="783"/>
        <v>0.48</v>
      </c>
      <c r="M4075" s="69">
        <f t="shared" si="784"/>
        <v>1.28</v>
      </c>
      <c r="N4075" s="56">
        <f>INDEX(Rate_Chart!$A$1:$AK$127,MATCH(Data!J4075,Rate_Chart!$A$1:$A$127,0),MATCH(Data!K4075,Rate_Chart!$A$1:$AK$1,0))</f>
        <v>34.751112000000006</v>
      </c>
      <c r="O4075" s="57">
        <f t="shared" si="785"/>
        <v>556.0177920000001</v>
      </c>
      <c r="P4075" s="58">
        <f t="shared" si="786"/>
        <v>417.01334400000002</v>
      </c>
      <c r="Q4075" s="58">
        <f t="shared" si="787"/>
        <v>278.00889599999999</v>
      </c>
      <c r="R4075" s="66">
        <f t="shared" si="788"/>
        <v>9.7303113600000035</v>
      </c>
      <c r="S4075" s="64">
        <f t="shared" si="789"/>
        <v>60</v>
      </c>
      <c r="T4075" s="66">
        <f t="shared" si="790"/>
        <v>625.74810336000007</v>
      </c>
      <c r="U4075" s="68">
        <f t="shared" si="791"/>
        <v>39.109256460000005</v>
      </c>
      <c r="V4075" s="68">
        <f t="shared" si="792"/>
        <v>469.31107752000003</v>
      </c>
      <c r="W4075" s="68">
        <f t="shared" si="793"/>
        <v>312.87405168000004</v>
      </c>
    </row>
    <row r="4076" spans="1:23" x14ac:dyDescent="0.25">
      <c r="A4076" s="1" t="s">
        <v>885</v>
      </c>
      <c r="B4076" s="1" t="s">
        <v>394</v>
      </c>
      <c r="C4076" s="1" t="s">
        <v>589</v>
      </c>
      <c r="D4076" s="1" t="s">
        <v>592</v>
      </c>
      <c r="E4076" s="1" t="s">
        <v>374</v>
      </c>
      <c r="F4076" s="62" t="str">
        <f t="shared" si="782"/>
        <v>64547</v>
      </c>
      <c r="G4076" s="255">
        <v>10620029</v>
      </c>
      <c r="H4076" s="1" t="s">
        <v>385</v>
      </c>
      <c r="I4076" s="61">
        <v>95</v>
      </c>
      <c r="J4076" s="61">
        <v>5.8</v>
      </c>
      <c r="K4076" s="61">
        <v>8.4</v>
      </c>
      <c r="L4076" s="69">
        <f t="shared" si="783"/>
        <v>5.51</v>
      </c>
      <c r="M4076" s="69">
        <f t="shared" si="784"/>
        <v>7.98</v>
      </c>
      <c r="N4076" s="56">
        <f>INDEX(Rate_Chart!$A$1:$AK$127,MATCH(Data!J4076,Rate_Chart!$A$1:$A$127,0),MATCH(Data!K4076,Rate_Chart!$A$1:$AK$1,0))</f>
        <v>46.9771</v>
      </c>
      <c r="O4076" s="57">
        <f t="shared" si="785"/>
        <v>4462.8244999999997</v>
      </c>
      <c r="P4076" s="58">
        <f t="shared" si="786"/>
        <v>412.07982456140354</v>
      </c>
      <c r="Q4076" s="58">
        <f t="shared" si="787"/>
        <v>274.71988304093571</v>
      </c>
      <c r="R4076" s="66">
        <f t="shared" si="788"/>
        <v>78.099428750000001</v>
      </c>
      <c r="S4076" s="64">
        <f t="shared" si="789"/>
        <v>356.25</v>
      </c>
      <c r="T4076" s="66">
        <f t="shared" si="790"/>
        <v>4897.1739287499995</v>
      </c>
      <c r="U4076" s="68">
        <f t="shared" si="791"/>
        <v>51.549199249999994</v>
      </c>
      <c r="V4076" s="68">
        <f t="shared" si="792"/>
        <v>452.1859583333333</v>
      </c>
      <c r="W4076" s="68">
        <f t="shared" si="793"/>
        <v>301.45730555555554</v>
      </c>
    </row>
    <row r="4077" spans="1:23" x14ac:dyDescent="0.25">
      <c r="A4077" s="1" t="s">
        <v>885</v>
      </c>
      <c r="B4077" s="1" t="s">
        <v>394</v>
      </c>
      <c r="C4077" s="1" t="s">
        <v>589</v>
      </c>
      <c r="D4077" s="1" t="s">
        <v>592</v>
      </c>
      <c r="E4077" s="1" t="s">
        <v>374</v>
      </c>
      <c r="F4077" s="62" t="str">
        <f t="shared" si="782"/>
        <v>64547</v>
      </c>
      <c r="G4077" s="255">
        <v>10620029</v>
      </c>
      <c r="H4077" s="1" t="s">
        <v>386</v>
      </c>
      <c r="I4077" s="61">
        <v>16</v>
      </c>
      <c r="J4077" s="61">
        <v>3</v>
      </c>
      <c r="K4077" s="61">
        <v>8</v>
      </c>
      <c r="L4077" s="69">
        <f t="shared" si="783"/>
        <v>0.48</v>
      </c>
      <c r="M4077" s="69">
        <f t="shared" si="784"/>
        <v>1.28</v>
      </c>
      <c r="N4077" s="56">
        <f>INDEX(Rate_Chart!$A$1:$AK$127,MATCH(Data!J4077,Rate_Chart!$A$1:$A$127,0),MATCH(Data!K4077,Rate_Chart!$A$1:$AK$1,0))</f>
        <v>34.751112000000006</v>
      </c>
      <c r="O4077" s="57">
        <f t="shared" si="785"/>
        <v>556.0177920000001</v>
      </c>
      <c r="P4077" s="58">
        <f t="shared" si="786"/>
        <v>417.01334400000002</v>
      </c>
      <c r="Q4077" s="58">
        <f t="shared" si="787"/>
        <v>278.00889599999999</v>
      </c>
      <c r="R4077" s="66">
        <f t="shared" si="788"/>
        <v>9.7303113600000035</v>
      </c>
      <c r="S4077" s="64">
        <f t="shared" si="789"/>
        <v>60</v>
      </c>
      <c r="T4077" s="66">
        <f t="shared" si="790"/>
        <v>625.74810336000007</v>
      </c>
      <c r="U4077" s="68">
        <f t="shared" si="791"/>
        <v>39.109256460000005</v>
      </c>
      <c r="V4077" s="68">
        <f t="shared" si="792"/>
        <v>469.31107752000003</v>
      </c>
      <c r="W4077" s="68">
        <f t="shared" si="793"/>
        <v>312.87405168000004</v>
      </c>
    </row>
    <row r="4078" spans="1:23" x14ac:dyDescent="0.25">
      <c r="A4078" s="1" t="s">
        <v>885</v>
      </c>
      <c r="B4078" s="1" t="s">
        <v>395</v>
      </c>
      <c r="C4078" s="1" t="s">
        <v>589</v>
      </c>
      <c r="D4078" s="1" t="s">
        <v>592</v>
      </c>
      <c r="E4078" s="1" t="s">
        <v>374</v>
      </c>
      <c r="F4078" s="62" t="str">
        <f t="shared" si="782"/>
        <v>64547</v>
      </c>
      <c r="G4078" s="255">
        <v>10620029</v>
      </c>
      <c r="H4078" s="1" t="s">
        <v>385</v>
      </c>
      <c r="I4078" s="61">
        <v>19</v>
      </c>
      <c r="J4078" s="61">
        <v>6.6</v>
      </c>
      <c r="K4078" s="61">
        <v>8.6</v>
      </c>
      <c r="L4078" s="69">
        <f t="shared" si="783"/>
        <v>1.254</v>
      </c>
      <c r="M4078" s="69">
        <f t="shared" si="784"/>
        <v>1.6340000000000001</v>
      </c>
      <c r="N4078" s="56">
        <f>INDEX(Rate_Chart!$A$1:$AK$127,MATCH(Data!J4078,Rate_Chart!$A$1:$A$127,0),MATCH(Data!K4078,Rate_Chart!$A$1:$AK$1,0))</f>
        <v>54.007799999999996</v>
      </c>
      <c r="O4078" s="57">
        <f t="shared" si="785"/>
        <v>1026.1481999999999</v>
      </c>
      <c r="P4078" s="58">
        <f t="shared" si="786"/>
        <v>437.90108108108109</v>
      </c>
      <c r="Q4078" s="58">
        <f t="shared" si="787"/>
        <v>291.93405405405406</v>
      </c>
      <c r="R4078" s="66">
        <f t="shared" si="788"/>
        <v>17.957593499999998</v>
      </c>
      <c r="S4078" s="64">
        <f t="shared" si="789"/>
        <v>71.25</v>
      </c>
      <c r="T4078" s="66">
        <f t="shared" si="790"/>
        <v>1115.3557934999999</v>
      </c>
      <c r="U4078" s="68">
        <f t="shared" si="791"/>
        <v>58.702936499999993</v>
      </c>
      <c r="V4078" s="68">
        <f t="shared" si="792"/>
        <v>475.96975540540541</v>
      </c>
      <c r="W4078" s="68">
        <f t="shared" si="793"/>
        <v>317.31317027027029</v>
      </c>
    </row>
    <row r="4079" spans="1:23" x14ac:dyDescent="0.25">
      <c r="A4079" s="1" t="s">
        <v>885</v>
      </c>
      <c r="B4079" s="1" t="s">
        <v>395</v>
      </c>
      <c r="C4079" s="1" t="s">
        <v>589</v>
      </c>
      <c r="D4079" s="1" t="s">
        <v>592</v>
      </c>
      <c r="E4079" s="1" t="s">
        <v>374</v>
      </c>
      <c r="F4079" s="62" t="str">
        <f t="shared" si="782"/>
        <v>64547</v>
      </c>
      <c r="G4079" s="255">
        <v>10620029</v>
      </c>
      <c r="H4079" s="1" t="s">
        <v>386</v>
      </c>
      <c r="I4079" s="61">
        <v>22</v>
      </c>
      <c r="J4079" s="61">
        <v>3</v>
      </c>
      <c r="K4079" s="61">
        <v>8.1999999999999993</v>
      </c>
      <c r="L4079" s="69">
        <f t="shared" si="783"/>
        <v>0.66</v>
      </c>
      <c r="M4079" s="69">
        <f t="shared" si="784"/>
        <v>1.8039999999999998</v>
      </c>
      <c r="N4079" s="56">
        <f>INDEX(Rate_Chart!$A$1:$AK$127,MATCH(Data!J4079,Rate_Chart!$A$1:$A$127,0),MATCH(Data!K4079,Rate_Chart!$A$1:$AK$1,0))</f>
        <v>35.307139800000002</v>
      </c>
      <c r="O4079" s="57">
        <f t="shared" si="785"/>
        <v>776.75707560000001</v>
      </c>
      <c r="P4079" s="58">
        <f t="shared" si="786"/>
        <v>417.01346220472442</v>
      </c>
      <c r="Q4079" s="58">
        <f t="shared" si="787"/>
        <v>278.00897480314961</v>
      </c>
      <c r="R4079" s="66">
        <f t="shared" si="788"/>
        <v>13.593248823000001</v>
      </c>
      <c r="S4079" s="64">
        <f t="shared" si="789"/>
        <v>82.5</v>
      </c>
      <c r="T4079" s="66">
        <f t="shared" si="790"/>
        <v>872.85032442299996</v>
      </c>
      <c r="U4079" s="68">
        <f t="shared" si="791"/>
        <v>39.675014746499997</v>
      </c>
      <c r="V4079" s="68">
        <f t="shared" si="792"/>
        <v>468.60253637598419</v>
      </c>
      <c r="W4079" s="68">
        <f t="shared" si="793"/>
        <v>312.40169091732281</v>
      </c>
    </row>
    <row r="4080" spans="1:23" x14ac:dyDescent="0.25">
      <c r="A4080" s="1" t="s">
        <v>886</v>
      </c>
      <c r="B4080" s="1" t="s">
        <v>394</v>
      </c>
      <c r="C4080" s="1" t="s">
        <v>589</v>
      </c>
      <c r="D4080" s="1" t="s">
        <v>592</v>
      </c>
      <c r="E4080" s="1" t="s">
        <v>374</v>
      </c>
      <c r="F4080" s="62" t="str">
        <f t="shared" si="782"/>
        <v>64547</v>
      </c>
      <c r="G4080" s="255">
        <v>10620029</v>
      </c>
      <c r="H4080" s="1" t="s">
        <v>385</v>
      </c>
      <c r="I4080" s="61">
        <v>24</v>
      </c>
      <c r="J4080" s="61">
        <v>5.8</v>
      </c>
      <c r="K4080" s="61">
        <v>8.4</v>
      </c>
      <c r="L4080" s="69">
        <f t="shared" si="783"/>
        <v>1.3919999999999999</v>
      </c>
      <c r="M4080" s="69">
        <f t="shared" si="784"/>
        <v>2.016</v>
      </c>
      <c r="N4080" s="56">
        <f>INDEX(Rate_Chart!$A$1:$AK$127,MATCH(Data!J4080,Rate_Chart!$A$1:$A$127,0),MATCH(Data!K4080,Rate_Chart!$A$1:$AK$1,0))</f>
        <v>46.9771</v>
      </c>
      <c r="O4080" s="57">
        <f t="shared" si="785"/>
        <v>1127.4503999999999</v>
      </c>
      <c r="P4080" s="58">
        <f t="shared" si="786"/>
        <v>412.07982456140354</v>
      </c>
      <c r="Q4080" s="58">
        <f t="shared" si="787"/>
        <v>274.71988304093571</v>
      </c>
      <c r="R4080" s="66">
        <f t="shared" si="788"/>
        <v>19.730382000000002</v>
      </c>
      <c r="S4080" s="64">
        <f t="shared" si="789"/>
        <v>90</v>
      </c>
      <c r="T4080" s="66">
        <f t="shared" si="790"/>
        <v>1237.1807819999999</v>
      </c>
      <c r="U4080" s="68">
        <f t="shared" si="791"/>
        <v>51.549199249999994</v>
      </c>
      <c r="V4080" s="68">
        <f t="shared" si="792"/>
        <v>452.1859583333333</v>
      </c>
      <c r="W4080" s="68">
        <f t="shared" si="793"/>
        <v>301.45730555555554</v>
      </c>
    </row>
    <row r="4081" spans="1:23" x14ac:dyDescent="0.25">
      <c r="A4081" s="1" t="s">
        <v>886</v>
      </c>
      <c r="B4081" s="1" t="s">
        <v>394</v>
      </c>
      <c r="C4081" s="1" t="s">
        <v>589</v>
      </c>
      <c r="D4081" s="1" t="s">
        <v>592</v>
      </c>
      <c r="E4081" s="1" t="s">
        <v>374</v>
      </c>
      <c r="F4081" s="62" t="str">
        <f t="shared" si="782"/>
        <v>64547</v>
      </c>
      <c r="G4081" s="255">
        <v>10620029</v>
      </c>
      <c r="H4081" s="1" t="s">
        <v>386</v>
      </c>
      <c r="I4081" s="61">
        <v>8</v>
      </c>
      <c r="J4081" s="61">
        <v>3</v>
      </c>
      <c r="K4081" s="61">
        <v>8</v>
      </c>
      <c r="L4081" s="69">
        <f t="shared" si="783"/>
        <v>0.24</v>
      </c>
      <c r="M4081" s="69">
        <f t="shared" si="784"/>
        <v>0.64</v>
      </c>
      <c r="N4081" s="56">
        <f>INDEX(Rate_Chart!$A$1:$AK$127,MATCH(Data!J4081,Rate_Chart!$A$1:$A$127,0),MATCH(Data!K4081,Rate_Chart!$A$1:$AK$1,0))</f>
        <v>34.751112000000006</v>
      </c>
      <c r="O4081" s="57">
        <f t="shared" si="785"/>
        <v>278.00889600000005</v>
      </c>
      <c r="P4081" s="58">
        <f t="shared" si="786"/>
        <v>417.01334400000002</v>
      </c>
      <c r="Q4081" s="58">
        <f t="shared" si="787"/>
        <v>278.00889599999999</v>
      </c>
      <c r="R4081" s="66">
        <f t="shared" si="788"/>
        <v>4.8651556800000018</v>
      </c>
      <c r="S4081" s="64">
        <f t="shared" si="789"/>
        <v>30</v>
      </c>
      <c r="T4081" s="66">
        <f t="shared" si="790"/>
        <v>312.87405168000004</v>
      </c>
      <c r="U4081" s="68">
        <f t="shared" si="791"/>
        <v>39.109256460000005</v>
      </c>
      <c r="V4081" s="68">
        <f t="shared" si="792"/>
        <v>469.31107752000003</v>
      </c>
      <c r="W4081" s="68">
        <f t="shared" si="793"/>
        <v>312.87405168000004</v>
      </c>
    </row>
    <row r="4082" spans="1:23" x14ac:dyDescent="0.25">
      <c r="A4082" s="1" t="s">
        <v>886</v>
      </c>
      <c r="B4082" s="1" t="s">
        <v>395</v>
      </c>
      <c r="C4082" s="1" t="s">
        <v>589</v>
      </c>
      <c r="D4082" s="1" t="s">
        <v>592</v>
      </c>
      <c r="E4082" s="1" t="s">
        <v>374</v>
      </c>
      <c r="F4082" s="62" t="str">
        <f t="shared" si="782"/>
        <v>64547</v>
      </c>
      <c r="G4082" s="255">
        <v>10620029</v>
      </c>
      <c r="H4082" s="1" t="s">
        <v>386</v>
      </c>
      <c r="I4082" s="61">
        <v>81</v>
      </c>
      <c r="J4082" s="61">
        <v>3.3</v>
      </c>
      <c r="K4082" s="61">
        <v>8</v>
      </c>
      <c r="L4082" s="69">
        <f t="shared" si="783"/>
        <v>2.673</v>
      </c>
      <c r="M4082" s="69">
        <f t="shared" si="784"/>
        <v>6.48</v>
      </c>
      <c r="N4082" s="56">
        <f>INDEX(Rate_Chart!$A$1:$AK$127,MATCH(Data!J4082,Rate_Chart!$A$1:$A$127,0),MATCH(Data!K4082,Rate_Chart!$A$1:$AK$1,0))</f>
        <v>36.002112000000004</v>
      </c>
      <c r="O4082" s="57">
        <f t="shared" si="785"/>
        <v>2916.1710720000001</v>
      </c>
      <c r="P4082" s="58">
        <f t="shared" si="786"/>
        <v>417.01288030888031</v>
      </c>
      <c r="Q4082" s="58">
        <f t="shared" si="787"/>
        <v>278.00858687258687</v>
      </c>
      <c r="R4082" s="66">
        <f t="shared" si="788"/>
        <v>51.032993760000004</v>
      </c>
      <c r="S4082" s="64">
        <f t="shared" si="789"/>
        <v>303.75</v>
      </c>
      <c r="T4082" s="66">
        <f t="shared" si="790"/>
        <v>3270.95406576</v>
      </c>
      <c r="U4082" s="68">
        <f t="shared" si="791"/>
        <v>40.382148960000002</v>
      </c>
      <c r="V4082" s="68">
        <f t="shared" si="792"/>
        <v>467.74689915057911</v>
      </c>
      <c r="W4082" s="68">
        <f t="shared" si="793"/>
        <v>311.83126610038607</v>
      </c>
    </row>
    <row r="4083" spans="1:23" x14ac:dyDescent="0.25">
      <c r="A4083" s="1" t="s">
        <v>887</v>
      </c>
      <c r="B4083" s="1" t="s">
        <v>394</v>
      </c>
      <c r="C4083" s="1" t="s">
        <v>589</v>
      </c>
      <c r="D4083" s="1" t="s">
        <v>592</v>
      </c>
      <c r="E4083" s="1" t="s">
        <v>374</v>
      </c>
      <c r="F4083" s="62" t="str">
        <f t="shared" si="782"/>
        <v>64547</v>
      </c>
      <c r="G4083" s="255">
        <v>10620029</v>
      </c>
      <c r="H4083" s="1" t="s">
        <v>385</v>
      </c>
      <c r="I4083" s="61">
        <v>28</v>
      </c>
      <c r="J4083" s="61">
        <v>6</v>
      </c>
      <c r="K4083" s="61">
        <v>8.4</v>
      </c>
      <c r="L4083" s="69">
        <f t="shared" si="783"/>
        <v>1.68</v>
      </c>
      <c r="M4083" s="69">
        <f t="shared" si="784"/>
        <v>2.3520000000000003</v>
      </c>
      <c r="N4083" s="56">
        <f>INDEX(Rate_Chart!$A$1:$AK$127,MATCH(Data!J4083,Rate_Chart!$A$1:$A$127,0),MATCH(Data!K4083,Rate_Chart!$A$1:$AK$1,0))</f>
        <v>48.597000000000001</v>
      </c>
      <c r="O4083" s="57">
        <f t="shared" si="785"/>
        <v>1360.7160000000001</v>
      </c>
      <c r="P4083" s="58">
        <f t="shared" si="786"/>
        <v>418.93965517241384</v>
      </c>
      <c r="Q4083" s="58">
        <f t="shared" si="787"/>
        <v>279.29310344827587</v>
      </c>
      <c r="R4083" s="66">
        <f t="shared" si="788"/>
        <v>23.812530000000006</v>
      </c>
      <c r="S4083" s="64">
        <f t="shared" si="789"/>
        <v>105</v>
      </c>
      <c r="T4083" s="66">
        <f t="shared" si="790"/>
        <v>1489.52853</v>
      </c>
      <c r="U4083" s="68">
        <f t="shared" si="791"/>
        <v>53.197447500000003</v>
      </c>
      <c r="V4083" s="68">
        <f t="shared" si="792"/>
        <v>458.59868534482763</v>
      </c>
      <c r="W4083" s="68">
        <f t="shared" si="793"/>
        <v>305.73245689655175</v>
      </c>
    </row>
    <row r="4084" spans="1:23" x14ac:dyDescent="0.25">
      <c r="A4084" s="1" t="s">
        <v>887</v>
      </c>
      <c r="B4084" s="1" t="s">
        <v>395</v>
      </c>
      <c r="C4084" s="1" t="s">
        <v>589</v>
      </c>
      <c r="D4084" s="1" t="s">
        <v>592</v>
      </c>
      <c r="E4084" s="1" t="s">
        <v>374</v>
      </c>
      <c r="F4084" s="62" t="str">
        <f t="shared" si="782"/>
        <v>64547</v>
      </c>
      <c r="G4084" s="255">
        <v>10620029</v>
      </c>
      <c r="H4084" s="1" t="s">
        <v>385</v>
      </c>
      <c r="I4084" s="61">
        <v>64</v>
      </c>
      <c r="J4084" s="61">
        <v>5.6</v>
      </c>
      <c r="K4084" s="61">
        <v>8.4</v>
      </c>
      <c r="L4084" s="69">
        <f t="shared" si="783"/>
        <v>3.5839999999999996</v>
      </c>
      <c r="M4084" s="69">
        <f t="shared" si="784"/>
        <v>5.3760000000000003</v>
      </c>
      <c r="N4084" s="56">
        <f>INDEX(Rate_Chart!$A$1:$AK$127,MATCH(Data!J4084,Rate_Chart!$A$1:$A$127,0),MATCH(Data!K4084,Rate_Chart!$A$1:$AK$1,0))</f>
        <v>45.357199999999999</v>
      </c>
      <c r="O4084" s="57">
        <f t="shared" si="785"/>
        <v>2902.8607999999999</v>
      </c>
      <c r="P4084" s="58">
        <f t="shared" si="786"/>
        <v>404.97500000000002</v>
      </c>
      <c r="Q4084" s="58">
        <f t="shared" si="787"/>
        <v>269.98333333333335</v>
      </c>
      <c r="R4084" s="66">
        <f t="shared" si="788"/>
        <v>50.800064000000006</v>
      </c>
      <c r="S4084" s="64">
        <f t="shared" si="789"/>
        <v>240</v>
      </c>
      <c r="T4084" s="66">
        <f t="shared" si="790"/>
        <v>3193.6608639999999</v>
      </c>
      <c r="U4084" s="68">
        <f t="shared" si="791"/>
        <v>49.900950999999999</v>
      </c>
      <c r="V4084" s="68">
        <f t="shared" si="792"/>
        <v>445.54420535714291</v>
      </c>
      <c r="W4084" s="68">
        <f t="shared" si="793"/>
        <v>297.02947023809526</v>
      </c>
    </row>
    <row r="4085" spans="1:23" x14ac:dyDescent="0.25">
      <c r="A4085" s="1" t="s">
        <v>887</v>
      </c>
      <c r="B4085" s="1" t="s">
        <v>395</v>
      </c>
      <c r="C4085" s="1" t="s">
        <v>589</v>
      </c>
      <c r="D4085" s="1" t="s">
        <v>592</v>
      </c>
      <c r="E4085" s="1" t="s">
        <v>374</v>
      </c>
      <c r="F4085" s="62" t="str">
        <f t="shared" si="782"/>
        <v>64547</v>
      </c>
      <c r="G4085" s="255">
        <v>10620029</v>
      </c>
      <c r="H4085" s="1" t="s">
        <v>386</v>
      </c>
      <c r="I4085" s="61">
        <v>27</v>
      </c>
      <c r="J4085" s="61">
        <v>3</v>
      </c>
      <c r="K4085" s="61">
        <v>8</v>
      </c>
      <c r="L4085" s="69">
        <f t="shared" si="783"/>
        <v>0.81</v>
      </c>
      <c r="M4085" s="69">
        <f t="shared" si="784"/>
        <v>2.16</v>
      </c>
      <c r="N4085" s="56">
        <f>INDEX(Rate_Chart!$A$1:$AK$127,MATCH(Data!J4085,Rate_Chart!$A$1:$A$127,0),MATCH(Data!K4085,Rate_Chart!$A$1:$AK$1,0))</f>
        <v>34.751112000000006</v>
      </c>
      <c r="O4085" s="57">
        <f t="shared" si="785"/>
        <v>938.28002400000014</v>
      </c>
      <c r="P4085" s="58">
        <f t="shared" si="786"/>
        <v>417.01334400000002</v>
      </c>
      <c r="Q4085" s="58">
        <f t="shared" si="787"/>
        <v>278.00889599999999</v>
      </c>
      <c r="R4085" s="66">
        <f t="shared" si="788"/>
        <v>16.419900420000005</v>
      </c>
      <c r="S4085" s="64">
        <f t="shared" si="789"/>
        <v>101.25</v>
      </c>
      <c r="T4085" s="66">
        <f t="shared" si="790"/>
        <v>1055.9499244200001</v>
      </c>
      <c r="U4085" s="68">
        <f t="shared" si="791"/>
        <v>39.109256460000005</v>
      </c>
      <c r="V4085" s="68">
        <f t="shared" si="792"/>
        <v>469.31107752000003</v>
      </c>
      <c r="W4085" s="68">
        <f t="shared" si="793"/>
        <v>312.87405168000004</v>
      </c>
    </row>
    <row r="4086" spans="1:23" x14ac:dyDescent="0.25">
      <c r="A4086" s="1" t="s">
        <v>888</v>
      </c>
      <c r="B4086" s="1" t="s">
        <v>394</v>
      </c>
      <c r="C4086" s="1" t="s">
        <v>589</v>
      </c>
      <c r="D4086" s="1" t="s">
        <v>592</v>
      </c>
      <c r="E4086" s="1" t="s">
        <v>374</v>
      </c>
      <c r="F4086" s="62" t="str">
        <f t="shared" si="782"/>
        <v>64547</v>
      </c>
      <c r="G4086" s="255">
        <v>10620029</v>
      </c>
      <c r="H4086" s="1" t="s">
        <v>385</v>
      </c>
      <c r="I4086" s="61">
        <v>108</v>
      </c>
      <c r="J4086" s="61">
        <v>5.6</v>
      </c>
      <c r="K4086" s="61">
        <v>8.4</v>
      </c>
      <c r="L4086" s="69">
        <f t="shared" si="783"/>
        <v>6.0479999999999992</v>
      </c>
      <c r="M4086" s="69">
        <f t="shared" si="784"/>
        <v>9.072000000000001</v>
      </c>
      <c r="N4086" s="56">
        <f>INDEX(Rate_Chart!$A$1:$AK$127,MATCH(Data!J4086,Rate_Chart!$A$1:$A$127,0),MATCH(Data!K4086,Rate_Chart!$A$1:$AK$1,0))</f>
        <v>45.357199999999999</v>
      </c>
      <c r="O4086" s="57">
        <f t="shared" si="785"/>
        <v>4898.5775999999996</v>
      </c>
      <c r="P4086" s="58">
        <f t="shared" si="786"/>
        <v>404.97500000000002</v>
      </c>
      <c r="Q4086" s="58">
        <f t="shared" si="787"/>
        <v>269.98333333333335</v>
      </c>
      <c r="R4086" s="66">
        <f t="shared" si="788"/>
        <v>85.725108000000006</v>
      </c>
      <c r="S4086" s="64">
        <f t="shared" si="789"/>
        <v>405</v>
      </c>
      <c r="T4086" s="66">
        <f t="shared" si="790"/>
        <v>5389.3027079999993</v>
      </c>
      <c r="U4086" s="68">
        <f t="shared" si="791"/>
        <v>49.900950999999992</v>
      </c>
      <c r="V4086" s="68">
        <f t="shared" si="792"/>
        <v>445.54420535714286</v>
      </c>
      <c r="W4086" s="68">
        <f t="shared" si="793"/>
        <v>297.02947023809526</v>
      </c>
    </row>
    <row r="4087" spans="1:23" x14ac:dyDescent="0.25">
      <c r="A4087" s="1" t="s">
        <v>888</v>
      </c>
      <c r="B4087" s="1" t="s">
        <v>394</v>
      </c>
      <c r="C4087" s="1" t="s">
        <v>589</v>
      </c>
      <c r="D4087" s="1" t="s">
        <v>592</v>
      </c>
      <c r="E4087" s="1" t="s">
        <v>374</v>
      </c>
      <c r="F4087" s="62" t="str">
        <f t="shared" si="782"/>
        <v>64547</v>
      </c>
      <c r="G4087" s="255">
        <v>10620029</v>
      </c>
      <c r="H4087" s="1" t="s">
        <v>386</v>
      </c>
      <c r="I4087" s="61">
        <v>21</v>
      </c>
      <c r="J4087" s="61">
        <v>3</v>
      </c>
      <c r="K4087" s="61">
        <v>8</v>
      </c>
      <c r="L4087" s="69">
        <f t="shared" si="783"/>
        <v>0.63</v>
      </c>
      <c r="M4087" s="69">
        <f t="shared" si="784"/>
        <v>1.68</v>
      </c>
      <c r="N4087" s="56">
        <f>INDEX(Rate_Chart!$A$1:$AK$127,MATCH(Data!J4087,Rate_Chart!$A$1:$A$127,0),MATCH(Data!K4087,Rate_Chart!$A$1:$AK$1,0))</f>
        <v>34.751112000000006</v>
      </c>
      <c r="O4087" s="57">
        <f t="shared" si="785"/>
        <v>729.77335200000016</v>
      </c>
      <c r="P4087" s="58">
        <f t="shared" si="786"/>
        <v>417.01334400000002</v>
      </c>
      <c r="Q4087" s="58">
        <f t="shared" si="787"/>
        <v>278.00889599999999</v>
      </c>
      <c r="R4087" s="66">
        <f t="shared" si="788"/>
        <v>12.771033660000004</v>
      </c>
      <c r="S4087" s="64">
        <f t="shared" si="789"/>
        <v>78.75</v>
      </c>
      <c r="T4087" s="66">
        <f t="shared" si="790"/>
        <v>821.29438566000022</v>
      </c>
      <c r="U4087" s="68">
        <f t="shared" si="791"/>
        <v>39.109256460000012</v>
      </c>
      <c r="V4087" s="68">
        <f t="shared" si="792"/>
        <v>469.31107752000008</v>
      </c>
      <c r="W4087" s="68">
        <f t="shared" si="793"/>
        <v>312.87405168000004</v>
      </c>
    </row>
    <row r="4088" spans="1:23" x14ac:dyDescent="0.25">
      <c r="A4088" s="1" t="s">
        <v>888</v>
      </c>
      <c r="B4088" s="1" t="s">
        <v>395</v>
      </c>
      <c r="C4088" s="1" t="s">
        <v>589</v>
      </c>
      <c r="D4088" s="1" t="s">
        <v>592</v>
      </c>
      <c r="E4088" s="1" t="s">
        <v>374</v>
      </c>
      <c r="F4088" s="62" t="str">
        <f t="shared" si="782"/>
        <v>64547</v>
      </c>
      <c r="G4088" s="255">
        <v>10620029</v>
      </c>
      <c r="H4088" s="1" t="s">
        <v>385</v>
      </c>
      <c r="I4088" s="61">
        <v>56</v>
      </c>
      <c r="J4088" s="61">
        <v>5.7</v>
      </c>
      <c r="K4088" s="61">
        <v>8.5</v>
      </c>
      <c r="L4088" s="69">
        <f t="shared" si="783"/>
        <v>3.1919999999999997</v>
      </c>
      <c r="M4088" s="69">
        <f t="shared" si="784"/>
        <v>4.76</v>
      </c>
      <c r="N4088" s="56">
        <f>INDEX(Rate_Chart!$A$1:$AK$127,MATCH(Data!J4088,Rate_Chart!$A$1:$A$127,0),MATCH(Data!K4088,Rate_Chart!$A$1:$AK$1,0))</f>
        <v>46.167149999999999</v>
      </c>
      <c r="O4088" s="57">
        <f t="shared" si="785"/>
        <v>2585.3604</v>
      </c>
      <c r="P4088" s="58">
        <f t="shared" si="786"/>
        <v>406.16260997067451</v>
      </c>
      <c r="Q4088" s="58">
        <f t="shared" si="787"/>
        <v>270.77507331378303</v>
      </c>
      <c r="R4088" s="66">
        <f t="shared" si="788"/>
        <v>45.243807000000004</v>
      </c>
      <c r="S4088" s="64">
        <f t="shared" si="789"/>
        <v>210</v>
      </c>
      <c r="T4088" s="66">
        <f t="shared" si="790"/>
        <v>2840.6042069999999</v>
      </c>
      <c r="U4088" s="68">
        <f t="shared" si="791"/>
        <v>50.725075124999996</v>
      </c>
      <c r="V4088" s="68">
        <f t="shared" si="792"/>
        <v>446.2616579912023</v>
      </c>
      <c r="W4088" s="68">
        <f t="shared" si="793"/>
        <v>297.50777199413488</v>
      </c>
    </row>
    <row r="4089" spans="1:23" x14ac:dyDescent="0.25">
      <c r="A4089" s="1" t="s">
        <v>888</v>
      </c>
      <c r="B4089" s="1" t="s">
        <v>395</v>
      </c>
      <c r="C4089" s="1" t="s">
        <v>589</v>
      </c>
      <c r="D4089" s="1" t="s">
        <v>592</v>
      </c>
      <c r="E4089" s="1" t="s">
        <v>374</v>
      </c>
      <c r="F4089" s="62" t="str">
        <f t="shared" si="782"/>
        <v>64547</v>
      </c>
      <c r="G4089" s="255">
        <v>10620029</v>
      </c>
      <c r="H4089" s="1" t="s">
        <v>386</v>
      </c>
      <c r="I4089" s="61">
        <v>14</v>
      </c>
      <c r="J4089" s="61">
        <v>3</v>
      </c>
      <c r="K4089" s="61">
        <v>8</v>
      </c>
      <c r="L4089" s="69">
        <f t="shared" si="783"/>
        <v>0.42</v>
      </c>
      <c r="M4089" s="69">
        <f t="shared" si="784"/>
        <v>1.1200000000000001</v>
      </c>
      <c r="N4089" s="56">
        <f>INDEX(Rate_Chart!$A$1:$AK$127,MATCH(Data!J4089,Rate_Chart!$A$1:$A$127,0),MATCH(Data!K4089,Rate_Chart!$A$1:$AK$1,0))</f>
        <v>34.751112000000006</v>
      </c>
      <c r="O4089" s="57">
        <f t="shared" si="785"/>
        <v>486.51556800000009</v>
      </c>
      <c r="P4089" s="58">
        <f t="shared" si="786"/>
        <v>417.01334400000002</v>
      </c>
      <c r="Q4089" s="58">
        <f t="shared" si="787"/>
        <v>278.00889599999999</v>
      </c>
      <c r="R4089" s="66">
        <f t="shared" si="788"/>
        <v>8.5140224400000015</v>
      </c>
      <c r="S4089" s="64">
        <f t="shared" si="789"/>
        <v>52.5</v>
      </c>
      <c r="T4089" s="66">
        <f t="shared" si="790"/>
        <v>547.52959044000011</v>
      </c>
      <c r="U4089" s="68">
        <f t="shared" si="791"/>
        <v>39.109256460000005</v>
      </c>
      <c r="V4089" s="68">
        <f t="shared" si="792"/>
        <v>469.31107752000003</v>
      </c>
      <c r="W4089" s="68">
        <f t="shared" si="793"/>
        <v>312.87405168000004</v>
      </c>
    </row>
    <row r="4090" spans="1:23" x14ac:dyDescent="0.25">
      <c r="A4090" s="1" t="s">
        <v>919</v>
      </c>
      <c r="B4090" s="1" t="s">
        <v>394</v>
      </c>
      <c r="C4090" s="1" t="s">
        <v>589</v>
      </c>
      <c r="D4090" s="1" t="s">
        <v>592</v>
      </c>
      <c r="E4090" s="1" t="s">
        <v>374</v>
      </c>
      <c r="F4090" s="62" t="str">
        <f t="shared" si="782"/>
        <v>64547</v>
      </c>
      <c r="G4090" s="255">
        <v>10620029</v>
      </c>
      <c r="H4090" s="1" t="s">
        <v>385</v>
      </c>
      <c r="I4090" s="61">
        <v>102</v>
      </c>
      <c r="J4090" s="61">
        <v>5.7</v>
      </c>
      <c r="K4090" s="61">
        <v>8.4</v>
      </c>
      <c r="L4090" s="69">
        <f t="shared" si="783"/>
        <v>5.8140000000000001</v>
      </c>
      <c r="M4090" s="69">
        <f t="shared" si="784"/>
        <v>8.5680000000000014</v>
      </c>
      <c r="N4090" s="56">
        <f>INDEX(Rate_Chart!$A$1:$AK$127,MATCH(Data!J4090,Rate_Chart!$A$1:$A$127,0),MATCH(Data!K4090,Rate_Chart!$A$1:$AK$1,0))</f>
        <v>46.167149999999999</v>
      </c>
      <c r="O4090" s="57">
        <f t="shared" si="785"/>
        <v>4709.0492999999997</v>
      </c>
      <c r="P4090" s="58">
        <f t="shared" si="786"/>
        <v>408.55884955752208</v>
      </c>
      <c r="Q4090" s="58">
        <f t="shared" si="787"/>
        <v>272.37256637168139</v>
      </c>
      <c r="R4090" s="66">
        <f t="shared" si="788"/>
        <v>82.408362750000009</v>
      </c>
      <c r="S4090" s="64">
        <f t="shared" si="789"/>
        <v>382.5</v>
      </c>
      <c r="T4090" s="66">
        <f t="shared" si="790"/>
        <v>5173.9576627500001</v>
      </c>
      <c r="U4090" s="68">
        <f t="shared" si="791"/>
        <v>50.725075125000004</v>
      </c>
      <c r="V4090" s="68">
        <f t="shared" si="792"/>
        <v>448.89447013274338</v>
      </c>
      <c r="W4090" s="68">
        <f t="shared" si="793"/>
        <v>299.26298008849557</v>
      </c>
    </row>
    <row r="4091" spans="1:23" x14ac:dyDescent="0.25">
      <c r="A4091" s="1" t="s">
        <v>919</v>
      </c>
      <c r="B4091" s="1" t="s">
        <v>394</v>
      </c>
      <c r="C4091" s="1" t="s">
        <v>589</v>
      </c>
      <c r="D4091" s="1" t="s">
        <v>592</v>
      </c>
      <c r="E4091" s="1" t="s">
        <v>374</v>
      </c>
      <c r="F4091" s="62" t="str">
        <f t="shared" si="782"/>
        <v>64547</v>
      </c>
      <c r="G4091" s="255">
        <v>10620029</v>
      </c>
      <c r="H4091" s="1" t="s">
        <v>386</v>
      </c>
      <c r="I4091" s="61">
        <v>24</v>
      </c>
      <c r="J4091" s="61">
        <v>3</v>
      </c>
      <c r="K4091" s="61">
        <v>8</v>
      </c>
      <c r="L4091" s="69">
        <f t="shared" si="783"/>
        <v>0.72</v>
      </c>
      <c r="M4091" s="69">
        <f t="shared" si="784"/>
        <v>1.92</v>
      </c>
      <c r="N4091" s="56">
        <f>INDEX(Rate_Chart!$A$1:$AK$127,MATCH(Data!J4091,Rate_Chart!$A$1:$A$127,0),MATCH(Data!K4091,Rate_Chart!$A$1:$AK$1,0))</f>
        <v>34.751112000000006</v>
      </c>
      <c r="O4091" s="57">
        <f t="shared" si="785"/>
        <v>834.02668800000015</v>
      </c>
      <c r="P4091" s="58">
        <f t="shared" si="786"/>
        <v>417.01334400000002</v>
      </c>
      <c r="Q4091" s="58">
        <f t="shared" si="787"/>
        <v>278.00889599999999</v>
      </c>
      <c r="R4091" s="66">
        <f t="shared" si="788"/>
        <v>14.595467040000004</v>
      </c>
      <c r="S4091" s="64">
        <f t="shared" si="789"/>
        <v>90</v>
      </c>
      <c r="T4091" s="66">
        <f t="shared" si="790"/>
        <v>938.62215504000017</v>
      </c>
      <c r="U4091" s="68">
        <f t="shared" si="791"/>
        <v>39.109256460000005</v>
      </c>
      <c r="V4091" s="68">
        <f t="shared" si="792"/>
        <v>469.31107752000003</v>
      </c>
      <c r="W4091" s="68">
        <f t="shared" si="793"/>
        <v>312.87405168000004</v>
      </c>
    </row>
    <row r="4092" spans="1:23" x14ac:dyDescent="0.25">
      <c r="A4092" s="1" t="s">
        <v>919</v>
      </c>
      <c r="B4092" s="1" t="s">
        <v>395</v>
      </c>
      <c r="C4092" s="1" t="s">
        <v>589</v>
      </c>
      <c r="D4092" s="1" t="s">
        <v>592</v>
      </c>
      <c r="E4092" s="1" t="s">
        <v>374</v>
      </c>
      <c r="F4092" s="62" t="str">
        <f t="shared" si="782"/>
        <v>64547</v>
      </c>
      <c r="G4092" s="255">
        <v>10620029</v>
      </c>
      <c r="H4092" s="1" t="s">
        <v>385</v>
      </c>
      <c r="I4092" s="61">
        <v>61</v>
      </c>
      <c r="J4092" s="61">
        <v>5.7</v>
      </c>
      <c r="K4092" s="61">
        <v>8.5</v>
      </c>
      <c r="L4092" s="69">
        <f t="shared" si="783"/>
        <v>3.4769999999999999</v>
      </c>
      <c r="M4092" s="69">
        <f t="shared" si="784"/>
        <v>5.1849999999999996</v>
      </c>
      <c r="N4092" s="56">
        <f>INDEX(Rate_Chart!$A$1:$AK$127,MATCH(Data!J4092,Rate_Chart!$A$1:$A$127,0),MATCH(Data!K4092,Rate_Chart!$A$1:$AK$1,0))</f>
        <v>46.167149999999999</v>
      </c>
      <c r="O4092" s="57">
        <f t="shared" si="785"/>
        <v>2816.1961499999998</v>
      </c>
      <c r="P4092" s="58">
        <f t="shared" si="786"/>
        <v>406.16260997067451</v>
      </c>
      <c r="Q4092" s="58">
        <f t="shared" si="787"/>
        <v>270.77507331378303</v>
      </c>
      <c r="R4092" s="66">
        <f t="shared" si="788"/>
        <v>49.283432625000003</v>
      </c>
      <c r="S4092" s="64">
        <f t="shared" si="789"/>
        <v>228.75</v>
      </c>
      <c r="T4092" s="66">
        <f t="shared" si="790"/>
        <v>3094.2295826249997</v>
      </c>
      <c r="U4092" s="68">
        <f t="shared" si="791"/>
        <v>50.725075124999996</v>
      </c>
      <c r="V4092" s="68">
        <f t="shared" si="792"/>
        <v>446.2616579912023</v>
      </c>
      <c r="W4092" s="68">
        <f t="shared" si="793"/>
        <v>297.50777199413488</v>
      </c>
    </row>
    <row r="4093" spans="1:23" x14ac:dyDescent="0.25">
      <c r="A4093" s="1" t="s">
        <v>919</v>
      </c>
      <c r="B4093" s="1" t="s">
        <v>395</v>
      </c>
      <c r="C4093" s="1" t="s">
        <v>589</v>
      </c>
      <c r="D4093" s="1" t="s">
        <v>592</v>
      </c>
      <c r="E4093" s="1" t="s">
        <v>374</v>
      </c>
      <c r="F4093" s="62" t="str">
        <f t="shared" si="782"/>
        <v>64547</v>
      </c>
      <c r="G4093" s="255">
        <v>10620029</v>
      </c>
      <c r="H4093" s="1" t="s">
        <v>386</v>
      </c>
      <c r="I4093" s="61">
        <v>17</v>
      </c>
      <c r="J4093" s="61">
        <v>3</v>
      </c>
      <c r="K4093" s="61">
        <v>8</v>
      </c>
      <c r="L4093" s="69">
        <f t="shared" si="783"/>
        <v>0.51</v>
      </c>
      <c r="M4093" s="69">
        <f t="shared" si="784"/>
        <v>1.36</v>
      </c>
      <c r="N4093" s="56">
        <f>INDEX(Rate_Chart!$A$1:$AK$127,MATCH(Data!J4093,Rate_Chart!$A$1:$A$127,0),MATCH(Data!K4093,Rate_Chart!$A$1:$AK$1,0))</f>
        <v>34.751112000000006</v>
      </c>
      <c r="O4093" s="57">
        <f t="shared" si="785"/>
        <v>590.76890400000013</v>
      </c>
      <c r="P4093" s="58">
        <f t="shared" si="786"/>
        <v>417.01334400000002</v>
      </c>
      <c r="Q4093" s="58">
        <f t="shared" si="787"/>
        <v>278.00889599999999</v>
      </c>
      <c r="R4093" s="66">
        <f t="shared" si="788"/>
        <v>10.338455820000004</v>
      </c>
      <c r="S4093" s="64">
        <f t="shared" si="789"/>
        <v>63.75</v>
      </c>
      <c r="T4093" s="66">
        <f t="shared" si="790"/>
        <v>664.85735982000017</v>
      </c>
      <c r="U4093" s="68">
        <f t="shared" si="791"/>
        <v>39.109256460000012</v>
      </c>
      <c r="V4093" s="68">
        <f t="shared" si="792"/>
        <v>469.31107752000008</v>
      </c>
      <c r="W4093" s="68">
        <f t="shared" si="793"/>
        <v>312.87405168000004</v>
      </c>
    </row>
    <row r="4094" spans="1:23" x14ac:dyDescent="0.25">
      <c r="A4094" s="1" t="s">
        <v>920</v>
      </c>
      <c r="B4094" s="1" t="s">
        <v>394</v>
      </c>
      <c r="C4094" s="1" t="s">
        <v>589</v>
      </c>
      <c r="D4094" s="1" t="s">
        <v>592</v>
      </c>
      <c r="E4094" s="1" t="s">
        <v>374</v>
      </c>
      <c r="F4094" s="62" t="str">
        <f t="shared" si="782"/>
        <v>64547</v>
      </c>
      <c r="G4094" s="255">
        <v>10620029</v>
      </c>
      <c r="H4094" s="1" t="s">
        <v>385</v>
      </c>
      <c r="I4094" s="61">
        <v>35</v>
      </c>
      <c r="J4094" s="61">
        <v>5.7</v>
      </c>
      <c r="K4094" s="61">
        <v>8.4</v>
      </c>
      <c r="L4094" s="69">
        <f t="shared" si="783"/>
        <v>1.9950000000000001</v>
      </c>
      <c r="M4094" s="69">
        <f t="shared" si="784"/>
        <v>2.94</v>
      </c>
      <c r="N4094" s="56">
        <f>INDEX(Rate_Chart!$A$1:$AK$127,MATCH(Data!J4094,Rate_Chart!$A$1:$A$127,0),MATCH(Data!K4094,Rate_Chart!$A$1:$AK$1,0))</f>
        <v>46.167149999999999</v>
      </c>
      <c r="O4094" s="57">
        <f t="shared" si="785"/>
        <v>1615.85025</v>
      </c>
      <c r="P4094" s="58">
        <f t="shared" si="786"/>
        <v>408.55884955752208</v>
      </c>
      <c r="Q4094" s="58">
        <f t="shared" si="787"/>
        <v>272.37256637168139</v>
      </c>
      <c r="R4094" s="66">
        <f t="shared" si="788"/>
        <v>28.277379375000002</v>
      </c>
      <c r="S4094" s="64">
        <f t="shared" si="789"/>
        <v>131.25</v>
      </c>
      <c r="T4094" s="66">
        <f t="shared" si="790"/>
        <v>1775.377629375</v>
      </c>
      <c r="U4094" s="68">
        <f t="shared" si="791"/>
        <v>50.725075124999996</v>
      </c>
      <c r="V4094" s="68">
        <f t="shared" si="792"/>
        <v>448.89447013274332</v>
      </c>
      <c r="W4094" s="68">
        <f t="shared" si="793"/>
        <v>299.26298008849557</v>
      </c>
    </row>
    <row r="4095" spans="1:23" x14ac:dyDescent="0.25">
      <c r="A4095" s="1" t="s">
        <v>920</v>
      </c>
      <c r="B4095" s="1" t="s">
        <v>395</v>
      </c>
      <c r="C4095" s="1" t="s">
        <v>589</v>
      </c>
      <c r="D4095" s="1" t="s">
        <v>592</v>
      </c>
      <c r="E4095" s="1" t="s">
        <v>374</v>
      </c>
      <c r="F4095" s="62" t="str">
        <f t="shared" si="782"/>
        <v>64547</v>
      </c>
      <c r="G4095" s="255">
        <v>10620029</v>
      </c>
      <c r="H4095" s="1" t="s">
        <v>385</v>
      </c>
      <c r="I4095" s="61">
        <v>61</v>
      </c>
      <c r="J4095" s="61">
        <v>6.1</v>
      </c>
      <c r="K4095" s="61">
        <v>8.6</v>
      </c>
      <c r="L4095" s="69">
        <f t="shared" si="783"/>
        <v>3.7209999999999996</v>
      </c>
      <c r="M4095" s="69">
        <f t="shared" si="784"/>
        <v>5.2460000000000004</v>
      </c>
      <c r="N4095" s="56">
        <f>INDEX(Rate_Chart!$A$1:$AK$127,MATCH(Data!J4095,Rate_Chart!$A$1:$A$127,0),MATCH(Data!K4095,Rate_Chart!$A$1:$AK$1,0))</f>
        <v>49.9163</v>
      </c>
      <c r="O4095" s="57">
        <f t="shared" si="785"/>
        <v>3044.8942999999999</v>
      </c>
      <c r="P4095" s="58">
        <f t="shared" si="786"/>
        <v>421.82788732394374</v>
      </c>
      <c r="Q4095" s="58">
        <f t="shared" si="787"/>
        <v>281.21859154929581</v>
      </c>
      <c r="R4095" s="66">
        <f t="shared" si="788"/>
        <v>53.285650250000003</v>
      </c>
      <c r="S4095" s="64">
        <f t="shared" si="789"/>
        <v>228.75</v>
      </c>
      <c r="T4095" s="66">
        <f t="shared" si="790"/>
        <v>3326.9299502499998</v>
      </c>
      <c r="U4095" s="68">
        <f t="shared" si="791"/>
        <v>54.539835249999996</v>
      </c>
      <c r="V4095" s="68">
        <f t="shared" si="792"/>
        <v>460.90001619718311</v>
      </c>
      <c r="W4095" s="68">
        <f t="shared" si="793"/>
        <v>307.26667746478876</v>
      </c>
    </row>
    <row r="4096" spans="1:23" x14ac:dyDescent="0.25">
      <c r="A4096" s="1" t="s">
        <v>920</v>
      </c>
      <c r="B4096" s="1" t="s">
        <v>395</v>
      </c>
      <c r="C4096" s="1" t="s">
        <v>589</v>
      </c>
      <c r="D4096" s="1" t="s">
        <v>592</v>
      </c>
      <c r="E4096" s="1" t="s">
        <v>374</v>
      </c>
      <c r="F4096" s="62" t="str">
        <f t="shared" si="782"/>
        <v>64547</v>
      </c>
      <c r="G4096" s="255">
        <v>10620029</v>
      </c>
      <c r="H4096" s="1" t="s">
        <v>386</v>
      </c>
      <c r="I4096" s="61">
        <v>19</v>
      </c>
      <c r="J4096" s="61">
        <v>3</v>
      </c>
      <c r="K4096" s="61">
        <v>8</v>
      </c>
      <c r="L4096" s="69">
        <f t="shared" si="783"/>
        <v>0.56999999999999995</v>
      </c>
      <c r="M4096" s="69">
        <f t="shared" si="784"/>
        <v>1.52</v>
      </c>
      <c r="N4096" s="56">
        <f>INDEX(Rate_Chart!$A$1:$AK$127,MATCH(Data!J4096,Rate_Chart!$A$1:$A$127,0),MATCH(Data!K4096,Rate_Chart!$A$1:$AK$1,0))</f>
        <v>34.751112000000006</v>
      </c>
      <c r="O4096" s="57">
        <f t="shared" si="785"/>
        <v>660.27112800000009</v>
      </c>
      <c r="P4096" s="58">
        <f t="shared" si="786"/>
        <v>417.01334400000002</v>
      </c>
      <c r="Q4096" s="58">
        <f t="shared" si="787"/>
        <v>278.00889599999999</v>
      </c>
      <c r="R4096" s="66">
        <f t="shared" si="788"/>
        <v>11.554744740000002</v>
      </c>
      <c r="S4096" s="64">
        <f t="shared" si="789"/>
        <v>71.25</v>
      </c>
      <c r="T4096" s="66">
        <f t="shared" si="790"/>
        <v>743.07587274000014</v>
      </c>
      <c r="U4096" s="68">
        <f t="shared" si="791"/>
        <v>39.109256460000005</v>
      </c>
      <c r="V4096" s="68">
        <f t="shared" si="792"/>
        <v>469.31107752000003</v>
      </c>
      <c r="W4096" s="68">
        <f t="shared" si="793"/>
        <v>312.87405168000004</v>
      </c>
    </row>
    <row r="4097" spans="1:23" x14ac:dyDescent="0.25">
      <c r="A4097" s="1" t="s">
        <v>922</v>
      </c>
      <c r="B4097" s="1" t="s">
        <v>394</v>
      </c>
      <c r="C4097" s="1" t="s">
        <v>589</v>
      </c>
      <c r="D4097" s="1" t="s">
        <v>592</v>
      </c>
      <c r="E4097" s="1" t="s">
        <v>374</v>
      </c>
      <c r="F4097" s="62" t="str">
        <f t="shared" si="782"/>
        <v>64547</v>
      </c>
      <c r="G4097" s="255">
        <v>10620029</v>
      </c>
      <c r="H4097" s="1" t="s">
        <v>385</v>
      </c>
      <c r="I4097" s="61">
        <v>34</v>
      </c>
      <c r="J4097" s="61">
        <v>5.9</v>
      </c>
      <c r="K4097" s="61">
        <v>8.6</v>
      </c>
      <c r="L4097" s="69">
        <f t="shared" si="783"/>
        <v>2.0060000000000002</v>
      </c>
      <c r="M4097" s="69">
        <f t="shared" si="784"/>
        <v>2.9239999999999999</v>
      </c>
      <c r="N4097" s="56">
        <f>INDEX(Rate_Chart!$A$1:$AK$127,MATCH(Data!J4097,Rate_Chart!$A$1:$A$127,0),MATCH(Data!K4097,Rate_Chart!$A$1:$AK$1,0))</f>
        <v>48.279699999999998</v>
      </c>
      <c r="O4097" s="57">
        <f t="shared" si="785"/>
        <v>1641.5098</v>
      </c>
      <c r="P4097" s="58">
        <f t="shared" si="786"/>
        <v>415.01174785100284</v>
      </c>
      <c r="Q4097" s="58">
        <f t="shared" si="787"/>
        <v>276.67449856733521</v>
      </c>
      <c r="R4097" s="66">
        <f t="shared" si="788"/>
        <v>28.726421500000004</v>
      </c>
      <c r="S4097" s="64">
        <f t="shared" si="789"/>
        <v>127.5</v>
      </c>
      <c r="T4097" s="66">
        <f t="shared" si="790"/>
        <v>1797.7362215000001</v>
      </c>
      <c r="U4097" s="68">
        <f t="shared" si="791"/>
        <v>52.87459475</v>
      </c>
      <c r="V4097" s="68">
        <f t="shared" si="792"/>
        <v>454.50941045845275</v>
      </c>
      <c r="W4097" s="68">
        <f t="shared" si="793"/>
        <v>303.00627363896848</v>
      </c>
    </row>
    <row r="4098" spans="1:23" x14ac:dyDescent="0.25">
      <c r="A4098" s="1" t="s">
        <v>922</v>
      </c>
      <c r="B4098" s="1" t="s">
        <v>395</v>
      </c>
      <c r="C4098" s="1" t="s">
        <v>589</v>
      </c>
      <c r="D4098" s="1" t="s">
        <v>592</v>
      </c>
      <c r="E4098" s="1" t="s">
        <v>374</v>
      </c>
      <c r="F4098" s="62" t="str">
        <f t="shared" si="782"/>
        <v>64547</v>
      </c>
      <c r="G4098" s="255">
        <v>10620029</v>
      </c>
      <c r="H4098" s="1" t="s">
        <v>385</v>
      </c>
      <c r="I4098" s="61">
        <v>53</v>
      </c>
      <c r="J4098" s="61">
        <v>5.8</v>
      </c>
      <c r="K4098" s="61">
        <v>8.4</v>
      </c>
      <c r="L4098" s="69">
        <f t="shared" si="783"/>
        <v>3.0739999999999998</v>
      </c>
      <c r="M4098" s="69">
        <f t="shared" si="784"/>
        <v>4.4520000000000008</v>
      </c>
      <c r="N4098" s="56">
        <f>INDEX(Rate_Chart!$A$1:$AK$127,MATCH(Data!J4098,Rate_Chart!$A$1:$A$127,0),MATCH(Data!K4098,Rate_Chart!$A$1:$AK$1,0))</f>
        <v>46.9771</v>
      </c>
      <c r="O4098" s="57">
        <f t="shared" si="785"/>
        <v>2489.7863000000002</v>
      </c>
      <c r="P4098" s="58">
        <f t="shared" si="786"/>
        <v>412.07982456140354</v>
      </c>
      <c r="Q4098" s="58">
        <f t="shared" si="787"/>
        <v>274.71988304093571</v>
      </c>
      <c r="R4098" s="66">
        <f t="shared" si="788"/>
        <v>43.571260250000009</v>
      </c>
      <c r="S4098" s="64">
        <f t="shared" si="789"/>
        <v>198.75</v>
      </c>
      <c r="T4098" s="66">
        <f t="shared" si="790"/>
        <v>2732.1075602500005</v>
      </c>
      <c r="U4098" s="68">
        <f t="shared" si="791"/>
        <v>51.549199250000008</v>
      </c>
      <c r="V4098" s="68">
        <f t="shared" si="792"/>
        <v>452.18595833333342</v>
      </c>
      <c r="W4098" s="68">
        <f t="shared" si="793"/>
        <v>301.45730555555559</v>
      </c>
    </row>
    <row r="4099" spans="1:23" x14ac:dyDescent="0.25">
      <c r="A4099" s="1" t="s">
        <v>922</v>
      </c>
      <c r="B4099" s="1" t="s">
        <v>395</v>
      </c>
      <c r="C4099" s="1" t="s">
        <v>589</v>
      </c>
      <c r="D4099" s="1" t="s">
        <v>592</v>
      </c>
      <c r="E4099" s="1" t="s">
        <v>374</v>
      </c>
      <c r="F4099" s="62" t="str">
        <f t="shared" si="782"/>
        <v>64547</v>
      </c>
      <c r="G4099" s="255">
        <v>10620029</v>
      </c>
      <c r="H4099" s="1" t="s">
        <v>386</v>
      </c>
      <c r="I4099" s="61">
        <v>14</v>
      </c>
      <c r="J4099" s="61">
        <v>3</v>
      </c>
      <c r="K4099" s="61">
        <v>8</v>
      </c>
      <c r="L4099" s="69">
        <f t="shared" si="783"/>
        <v>0.42</v>
      </c>
      <c r="M4099" s="69">
        <f t="shared" si="784"/>
        <v>1.1200000000000001</v>
      </c>
      <c r="N4099" s="56">
        <f>INDEX(Rate_Chart!$A$1:$AK$127,MATCH(Data!J4099,Rate_Chart!$A$1:$A$127,0),MATCH(Data!K4099,Rate_Chart!$A$1:$AK$1,0))</f>
        <v>34.751112000000006</v>
      </c>
      <c r="O4099" s="57">
        <f t="shared" si="785"/>
        <v>486.51556800000009</v>
      </c>
      <c r="P4099" s="58">
        <f t="shared" si="786"/>
        <v>417.01334400000002</v>
      </c>
      <c r="Q4099" s="58">
        <f t="shared" si="787"/>
        <v>278.00889599999999</v>
      </c>
      <c r="R4099" s="66">
        <f t="shared" si="788"/>
        <v>8.5140224400000015</v>
      </c>
      <c r="S4099" s="64">
        <f t="shared" si="789"/>
        <v>52.5</v>
      </c>
      <c r="T4099" s="66">
        <f t="shared" si="790"/>
        <v>547.52959044000011</v>
      </c>
      <c r="U4099" s="68">
        <f t="shared" si="791"/>
        <v>39.109256460000005</v>
      </c>
      <c r="V4099" s="68">
        <f t="shared" si="792"/>
        <v>469.31107752000003</v>
      </c>
      <c r="W4099" s="68">
        <f t="shared" si="793"/>
        <v>312.87405168000004</v>
      </c>
    </row>
    <row r="4100" spans="1:23" x14ac:dyDescent="0.25">
      <c r="A4100" s="1" t="s">
        <v>923</v>
      </c>
      <c r="B4100" s="1" t="s">
        <v>395</v>
      </c>
      <c r="C4100" s="1" t="s">
        <v>589</v>
      </c>
      <c r="D4100" s="1" t="s">
        <v>592</v>
      </c>
      <c r="E4100" s="1" t="s">
        <v>374</v>
      </c>
      <c r="F4100" s="62" t="str">
        <f t="shared" si="782"/>
        <v>64547</v>
      </c>
      <c r="G4100" s="255">
        <v>10620029</v>
      </c>
      <c r="H4100" s="1" t="s">
        <v>385</v>
      </c>
      <c r="I4100" s="61">
        <v>58</v>
      </c>
      <c r="J4100" s="61">
        <v>5.6</v>
      </c>
      <c r="K4100" s="61">
        <v>8.4</v>
      </c>
      <c r="L4100" s="69">
        <f t="shared" si="783"/>
        <v>3.2479999999999993</v>
      </c>
      <c r="M4100" s="69">
        <f t="shared" si="784"/>
        <v>4.8720000000000008</v>
      </c>
      <c r="N4100" s="56">
        <f>INDEX(Rate_Chart!$A$1:$AK$127,MATCH(Data!J4100,Rate_Chart!$A$1:$A$127,0),MATCH(Data!K4100,Rate_Chart!$A$1:$AK$1,0))</f>
        <v>45.357199999999999</v>
      </c>
      <c r="O4100" s="57">
        <f t="shared" si="785"/>
        <v>2630.7175999999999</v>
      </c>
      <c r="P4100" s="58">
        <f t="shared" si="786"/>
        <v>404.97500000000002</v>
      </c>
      <c r="Q4100" s="58">
        <f t="shared" si="787"/>
        <v>269.98333333333335</v>
      </c>
      <c r="R4100" s="66">
        <f t="shared" si="788"/>
        <v>46.037558000000004</v>
      </c>
      <c r="S4100" s="64">
        <f t="shared" si="789"/>
        <v>217.5</v>
      </c>
      <c r="T4100" s="66">
        <f t="shared" si="790"/>
        <v>2894.2551579999999</v>
      </c>
      <c r="U4100" s="68">
        <f t="shared" si="791"/>
        <v>49.900950999999999</v>
      </c>
      <c r="V4100" s="68">
        <f t="shared" si="792"/>
        <v>445.54420535714291</v>
      </c>
      <c r="W4100" s="68">
        <f t="shared" si="793"/>
        <v>297.02947023809526</v>
      </c>
    </row>
    <row r="4101" spans="1:23" x14ac:dyDescent="0.25">
      <c r="A4101" s="1" t="s">
        <v>923</v>
      </c>
      <c r="B4101" s="1" t="s">
        <v>395</v>
      </c>
      <c r="C4101" s="1" t="s">
        <v>589</v>
      </c>
      <c r="D4101" s="1" t="s">
        <v>592</v>
      </c>
      <c r="E4101" s="1" t="s">
        <v>374</v>
      </c>
      <c r="F4101" s="62" t="str">
        <f t="shared" ref="F4101:F4164" si="794">MID(E4101,2,5)</f>
        <v>64547</v>
      </c>
      <c r="G4101" s="255">
        <v>10620029</v>
      </c>
      <c r="H4101" s="1" t="s">
        <v>386</v>
      </c>
      <c r="I4101" s="61">
        <v>27</v>
      </c>
      <c r="J4101" s="61">
        <v>3</v>
      </c>
      <c r="K4101" s="61">
        <v>8</v>
      </c>
      <c r="L4101" s="69">
        <f t="shared" si="783"/>
        <v>0.81</v>
      </c>
      <c r="M4101" s="69">
        <f t="shared" si="784"/>
        <v>2.16</v>
      </c>
      <c r="N4101" s="56">
        <f>INDEX(Rate_Chart!$A$1:$AK$127,MATCH(Data!J4101,Rate_Chart!$A$1:$A$127,0),MATCH(Data!K4101,Rate_Chart!$A$1:$AK$1,0))</f>
        <v>34.751112000000006</v>
      </c>
      <c r="O4101" s="57">
        <f t="shared" si="785"/>
        <v>938.28002400000014</v>
      </c>
      <c r="P4101" s="58">
        <f t="shared" si="786"/>
        <v>417.01334400000002</v>
      </c>
      <c r="Q4101" s="58">
        <f t="shared" si="787"/>
        <v>278.00889599999999</v>
      </c>
      <c r="R4101" s="66">
        <f t="shared" si="788"/>
        <v>16.419900420000005</v>
      </c>
      <c r="S4101" s="64">
        <f t="shared" si="789"/>
        <v>101.25</v>
      </c>
      <c r="T4101" s="66">
        <f t="shared" si="790"/>
        <v>1055.9499244200001</v>
      </c>
      <c r="U4101" s="68">
        <f t="shared" si="791"/>
        <v>39.109256460000005</v>
      </c>
      <c r="V4101" s="68">
        <f t="shared" si="792"/>
        <v>469.31107752000003</v>
      </c>
      <c r="W4101" s="68">
        <f t="shared" si="793"/>
        <v>312.87405168000004</v>
      </c>
    </row>
    <row r="4102" spans="1:23" x14ac:dyDescent="0.25">
      <c r="A4102" s="1" t="s">
        <v>924</v>
      </c>
      <c r="B4102" s="1" t="s">
        <v>394</v>
      </c>
      <c r="C4102" s="1" t="s">
        <v>589</v>
      </c>
      <c r="D4102" s="1" t="s">
        <v>592</v>
      </c>
      <c r="E4102" s="1" t="s">
        <v>374</v>
      </c>
      <c r="F4102" s="62" t="str">
        <f t="shared" si="794"/>
        <v>64547</v>
      </c>
      <c r="G4102" s="255">
        <v>10620029</v>
      </c>
      <c r="H4102" s="1" t="s">
        <v>385</v>
      </c>
      <c r="I4102" s="61">
        <v>113</v>
      </c>
      <c r="J4102" s="61">
        <v>5.6</v>
      </c>
      <c r="K4102" s="61">
        <v>8.4</v>
      </c>
      <c r="L4102" s="69">
        <f t="shared" si="783"/>
        <v>6.3279999999999994</v>
      </c>
      <c r="M4102" s="69">
        <f t="shared" si="784"/>
        <v>9.4920000000000009</v>
      </c>
      <c r="N4102" s="56">
        <f>INDEX(Rate_Chart!$A$1:$AK$127,MATCH(Data!J4102,Rate_Chart!$A$1:$A$127,0),MATCH(Data!K4102,Rate_Chart!$A$1:$AK$1,0))</f>
        <v>45.357199999999999</v>
      </c>
      <c r="O4102" s="57">
        <f t="shared" si="785"/>
        <v>5125.3635999999997</v>
      </c>
      <c r="P4102" s="58">
        <f t="shared" si="786"/>
        <v>404.97500000000002</v>
      </c>
      <c r="Q4102" s="58">
        <f t="shared" si="787"/>
        <v>269.98333333333335</v>
      </c>
      <c r="R4102" s="66">
        <f t="shared" si="788"/>
        <v>89.693863000000007</v>
      </c>
      <c r="S4102" s="64">
        <f t="shared" si="789"/>
        <v>423.75</v>
      </c>
      <c r="T4102" s="66">
        <f t="shared" si="790"/>
        <v>5638.8074629999992</v>
      </c>
      <c r="U4102" s="68">
        <f t="shared" si="791"/>
        <v>49.900950999999992</v>
      </c>
      <c r="V4102" s="68">
        <f t="shared" si="792"/>
        <v>445.54420535714286</v>
      </c>
      <c r="W4102" s="68">
        <f t="shared" si="793"/>
        <v>297.02947023809526</v>
      </c>
    </row>
    <row r="4103" spans="1:23" x14ac:dyDescent="0.25">
      <c r="A4103" s="1" t="s">
        <v>924</v>
      </c>
      <c r="B4103" s="1" t="s">
        <v>394</v>
      </c>
      <c r="C4103" s="1" t="s">
        <v>589</v>
      </c>
      <c r="D4103" s="1" t="s">
        <v>592</v>
      </c>
      <c r="E4103" s="1" t="s">
        <v>374</v>
      </c>
      <c r="F4103" s="62" t="str">
        <f t="shared" si="794"/>
        <v>64547</v>
      </c>
      <c r="G4103" s="255">
        <v>10620029</v>
      </c>
      <c r="H4103" s="1" t="s">
        <v>386</v>
      </c>
      <c r="I4103" s="61">
        <v>18</v>
      </c>
      <c r="J4103" s="61">
        <v>3</v>
      </c>
      <c r="K4103" s="61">
        <v>8</v>
      </c>
      <c r="L4103" s="69">
        <f t="shared" si="783"/>
        <v>0.54</v>
      </c>
      <c r="M4103" s="69">
        <f t="shared" si="784"/>
        <v>1.44</v>
      </c>
      <c r="N4103" s="56">
        <f>INDEX(Rate_Chart!$A$1:$AK$127,MATCH(Data!J4103,Rate_Chart!$A$1:$A$127,0),MATCH(Data!K4103,Rate_Chart!$A$1:$AK$1,0))</f>
        <v>34.751112000000006</v>
      </c>
      <c r="O4103" s="57">
        <f t="shared" si="785"/>
        <v>625.52001600000017</v>
      </c>
      <c r="P4103" s="58">
        <f t="shared" si="786"/>
        <v>417.01334400000002</v>
      </c>
      <c r="Q4103" s="58">
        <f t="shared" si="787"/>
        <v>278.00889599999999</v>
      </c>
      <c r="R4103" s="66">
        <f t="shared" si="788"/>
        <v>10.946600280000004</v>
      </c>
      <c r="S4103" s="64">
        <f t="shared" si="789"/>
        <v>67.5</v>
      </c>
      <c r="T4103" s="66">
        <f t="shared" si="790"/>
        <v>703.96661628000015</v>
      </c>
      <c r="U4103" s="68">
        <f t="shared" si="791"/>
        <v>39.109256460000012</v>
      </c>
      <c r="V4103" s="68">
        <f t="shared" si="792"/>
        <v>469.31107752000008</v>
      </c>
      <c r="W4103" s="68">
        <f t="shared" si="793"/>
        <v>312.87405168000004</v>
      </c>
    </row>
    <row r="4104" spans="1:23" x14ac:dyDescent="0.25">
      <c r="A4104" s="1" t="s">
        <v>924</v>
      </c>
      <c r="B4104" s="1" t="s">
        <v>395</v>
      </c>
      <c r="C4104" s="1" t="s">
        <v>589</v>
      </c>
      <c r="D4104" s="1" t="s">
        <v>592</v>
      </c>
      <c r="E4104" s="1" t="s">
        <v>374</v>
      </c>
      <c r="F4104" s="62" t="str">
        <f t="shared" si="794"/>
        <v>64547</v>
      </c>
      <c r="G4104" s="255">
        <v>10620029</v>
      </c>
      <c r="H4104" s="1" t="s">
        <v>385</v>
      </c>
      <c r="I4104" s="61">
        <v>68</v>
      </c>
      <c r="J4104" s="61">
        <v>5.6</v>
      </c>
      <c r="K4104" s="61">
        <v>8.4</v>
      </c>
      <c r="L4104" s="69">
        <f t="shared" si="783"/>
        <v>3.8079999999999994</v>
      </c>
      <c r="M4104" s="69">
        <f t="shared" si="784"/>
        <v>5.7120000000000006</v>
      </c>
      <c r="N4104" s="56">
        <f>INDEX(Rate_Chart!$A$1:$AK$127,MATCH(Data!J4104,Rate_Chart!$A$1:$A$127,0),MATCH(Data!K4104,Rate_Chart!$A$1:$AK$1,0))</f>
        <v>45.357199999999999</v>
      </c>
      <c r="O4104" s="57">
        <f t="shared" si="785"/>
        <v>3084.2896000000001</v>
      </c>
      <c r="P4104" s="58">
        <f t="shared" si="786"/>
        <v>404.97500000000002</v>
      </c>
      <c r="Q4104" s="58">
        <f t="shared" si="787"/>
        <v>269.98333333333335</v>
      </c>
      <c r="R4104" s="66">
        <f t="shared" si="788"/>
        <v>53.975068000000007</v>
      </c>
      <c r="S4104" s="64">
        <f t="shared" si="789"/>
        <v>255</v>
      </c>
      <c r="T4104" s="66">
        <f t="shared" si="790"/>
        <v>3393.2646680000003</v>
      </c>
      <c r="U4104" s="68">
        <f t="shared" si="791"/>
        <v>49.900951000000006</v>
      </c>
      <c r="V4104" s="68">
        <f t="shared" si="792"/>
        <v>445.54420535714297</v>
      </c>
      <c r="W4104" s="68">
        <f t="shared" si="793"/>
        <v>297.02947023809531</v>
      </c>
    </row>
    <row r="4105" spans="1:23" x14ac:dyDescent="0.25">
      <c r="A4105" s="1" t="s">
        <v>924</v>
      </c>
      <c r="B4105" s="1" t="s">
        <v>395</v>
      </c>
      <c r="C4105" s="1" t="s">
        <v>589</v>
      </c>
      <c r="D4105" s="1" t="s">
        <v>592</v>
      </c>
      <c r="E4105" s="1" t="s">
        <v>374</v>
      </c>
      <c r="F4105" s="62" t="str">
        <f t="shared" si="794"/>
        <v>64547</v>
      </c>
      <c r="G4105" s="255">
        <v>10620029</v>
      </c>
      <c r="H4105" s="1" t="s">
        <v>386</v>
      </c>
      <c r="I4105" s="61">
        <v>26</v>
      </c>
      <c r="J4105" s="61">
        <v>3</v>
      </c>
      <c r="K4105" s="61">
        <v>8</v>
      </c>
      <c r="L4105" s="69">
        <f t="shared" si="783"/>
        <v>0.78</v>
      </c>
      <c r="M4105" s="69">
        <f t="shared" si="784"/>
        <v>2.08</v>
      </c>
      <c r="N4105" s="56">
        <f>INDEX(Rate_Chart!$A$1:$AK$127,MATCH(Data!J4105,Rate_Chart!$A$1:$A$127,0),MATCH(Data!K4105,Rate_Chart!$A$1:$AK$1,0))</f>
        <v>34.751112000000006</v>
      </c>
      <c r="O4105" s="57">
        <f t="shared" si="785"/>
        <v>903.52891200000022</v>
      </c>
      <c r="P4105" s="58">
        <f t="shared" si="786"/>
        <v>417.01334400000002</v>
      </c>
      <c r="Q4105" s="58">
        <f t="shared" si="787"/>
        <v>278.00889599999999</v>
      </c>
      <c r="R4105" s="66">
        <f t="shared" si="788"/>
        <v>15.811755960000005</v>
      </c>
      <c r="S4105" s="64">
        <f t="shared" si="789"/>
        <v>97.5</v>
      </c>
      <c r="T4105" s="66">
        <f t="shared" si="790"/>
        <v>1016.8406679600002</v>
      </c>
      <c r="U4105" s="68">
        <f t="shared" si="791"/>
        <v>39.109256460000012</v>
      </c>
      <c r="V4105" s="68">
        <f t="shared" si="792"/>
        <v>469.31107752000008</v>
      </c>
      <c r="W4105" s="68">
        <f t="shared" si="793"/>
        <v>312.87405168000004</v>
      </c>
    </row>
    <row r="4106" spans="1:23" x14ac:dyDescent="0.25">
      <c r="A4106" s="1" t="s">
        <v>921</v>
      </c>
      <c r="B4106" s="1" t="s">
        <v>394</v>
      </c>
      <c r="C4106" s="1" t="s">
        <v>589</v>
      </c>
      <c r="D4106" s="1" t="s">
        <v>593</v>
      </c>
      <c r="E4106" s="1" t="s">
        <v>594</v>
      </c>
      <c r="F4106" s="62" t="str">
        <f t="shared" si="794"/>
        <v>64552</v>
      </c>
      <c r="G4106" s="255">
        <v>10620020</v>
      </c>
      <c r="H4106" s="1" t="s">
        <v>385</v>
      </c>
      <c r="I4106" s="61">
        <v>12</v>
      </c>
      <c r="J4106" s="61">
        <v>7.4</v>
      </c>
      <c r="K4106" s="61">
        <v>8.8000000000000007</v>
      </c>
      <c r="L4106" s="69">
        <f t="shared" si="783"/>
        <v>0.88800000000000012</v>
      </c>
      <c r="M4106" s="69">
        <f t="shared" si="784"/>
        <v>1.056</v>
      </c>
      <c r="N4106" s="56">
        <f>INDEX(Rate_Chart!$A$1:$AK$127,MATCH(Data!J4106,Rate_Chart!$A$1:$A$127,0),MATCH(Data!K4106,Rate_Chart!$A$1:$AK$1,0))</f>
        <v>61.172100000000007</v>
      </c>
      <c r="O4106" s="57">
        <f t="shared" si="785"/>
        <v>734.06520000000012</v>
      </c>
      <c r="P4106" s="58">
        <f t="shared" si="786"/>
        <v>461.09623115577887</v>
      </c>
      <c r="Q4106" s="58">
        <f t="shared" si="787"/>
        <v>307.39748743718593</v>
      </c>
      <c r="R4106" s="66">
        <f t="shared" si="788"/>
        <v>12.846141000000003</v>
      </c>
      <c r="S4106" s="64">
        <f t="shared" si="789"/>
        <v>45</v>
      </c>
      <c r="T4106" s="66">
        <f t="shared" si="790"/>
        <v>791.91134100000011</v>
      </c>
      <c r="U4106" s="68">
        <f t="shared" si="791"/>
        <v>65.992611750000009</v>
      </c>
      <c r="V4106" s="68">
        <f t="shared" si="792"/>
        <v>497.43174685929648</v>
      </c>
      <c r="W4106" s="68">
        <f t="shared" si="793"/>
        <v>331.6211645728643</v>
      </c>
    </row>
    <row r="4107" spans="1:23" x14ac:dyDescent="0.25">
      <c r="A4107" s="1" t="s">
        <v>902</v>
      </c>
      <c r="B4107" s="1" t="s">
        <v>395</v>
      </c>
      <c r="C4107" s="1" t="s">
        <v>589</v>
      </c>
      <c r="D4107" s="1" t="s">
        <v>593</v>
      </c>
      <c r="E4107" s="1" t="s">
        <v>594</v>
      </c>
      <c r="F4107" s="62" t="str">
        <f t="shared" si="794"/>
        <v>64552</v>
      </c>
      <c r="G4107" s="255">
        <v>10620020</v>
      </c>
      <c r="H4107" s="1" t="s">
        <v>385</v>
      </c>
      <c r="I4107" s="61">
        <v>9</v>
      </c>
      <c r="J4107" s="61">
        <v>6.2</v>
      </c>
      <c r="K4107" s="61">
        <v>8.8000000000000007</v>
      </c>
      <c r="L4107" s="69">
        <f t="shared" si="783"/>
        <v>0.55800000000000005</v>
      </c>
      <c r="M4107" s="69">
        <f t="shared" si="784"/>
        <v>0.79200000000000004</v>
      </c>
      <c r="N4107" s="56">
        <f>INDEX(Rate_Chart!$A$1:$AK$127,MATCH(Data!J4107,Rate_Chart!$A$1:$A$127,0),MATCH(Data!K4107,Rate_Chart!$A$1:$AK$1,0))</f>
        <v>51.252300000000005</v>
      </c>
      <c r="O4107" s="57">
        <f t="shared" si="785"/>
        <v>461.27070000000003</v>
      </c>
      <c r="P4107" s="58">
        <f t="shared" si="786"/>
        <v>424.74281767955802</v>
      </c>
      <c r="Q4107" s="58">
        <f t="shared" si="787"/>
        <v>283.1618784530387</v>
      </c>
      <c r="R4107" s="66">
        <f t="shared" si="788"/>
        <v>8.0722372500000006</v>
      </c>
      <c r="S4107" s="64">
        <f t="shared" si="789"/>
        <v>33.75</v>
      </c>
      <c r="T4107" s="66">
        <f t="shared" si="790"/>
        <v>503.09293725000003</v>
      </c>
      <c r="U4107" s="68">
        <f t="shared" si="791"/>
        <v>55.899215250000005</v>
      </c>
      <c r="V4107" s="68">
        <f t="shared" si="792"/>
        <v>463.25316505524864</v>
      </c>
      <c r="W4107" s="68">
        <f t="shared" si="793"/>
        <v>308.83544337016576</v>
      </c>
    </row>
    <row r="4108" spans="1:23" x14ac:dyDescent="0.25">
      <c r="A4108" s="1" t="s">
        <v>903</v>
      </c>
      <c r="B4108" s="1" t="s">
        <v>394</v>
      </c>
      <c r="C4108" s="1" t="s">
        <v>589</v>
      </c>
      <c r="D4108" s="1" t="s">
        <v>593</v>
      </c>
      <c r="E4108" s="1" t="s">
        <v>594</v>
      </c>
      <c r="F4108" s="62" t="str">
        <f t="shared" si="794"/>
        <v>64552</v>
      </c>
      <c r="G4108" s="255">
        <v>10620020</v>
      </c>
      <c r="H4108" s="1" t="s">
        <v>385</v>
      </c>
      <c r="I4108" s="61">
        <v>9</v>
      </c>
      <c r="J4108" s="61">
        <v>6.1</v>
      </c>
      <c r="K4108" s="61">
        <v>8.8000000000000007</v>
      </c>
      <c r="L4108" s="69">
        <f t="shared" si="783"/>
        <v>0.54899999999999993</v>
      </c>
      <c r="M4108" s="69">
        <f t="shared" si="784"/>
        <v>0.79200000000000004</v>
      </c>
      <c r="N4108" s="56">
        <f>INDEX(Rate_Chart!$A$1:$AK$127,MATCH(Data!J4108,Rate_Chart!$A$1:$A$127,0),MATCH(Data!K4108,Rate_Chart!$A$1:$AK$1,0))</f>
        <v>50.425650000000005</v>
      </c>
      <c r="O4108" s="57">
        <f t="shared" si="785"/>
        <v>453.83085000000005</v>
      </c>
      <c r="P4108" s="58">
        <f t="shared" si="786"/>
        <v>421.38426183844012</v>
      </c>
      <c r="Q4108" s="58">
        <f t="shared" si="787"/>
        <v>280.92284122562677</v>
      </c>
      <c r="R4108" s="66">
        <f t="shared" si="788"/>
        <v>7.9420398750000016</v>
      </c>
      <c r="S4108" s="64">
        <f t="shared" si="789"/>
        <v>33.75</v>
      </c>
      <c r="T4108" s="66">
        <f t="shared" si="790"/>
        <v>495.52288987500003</v>
      </c>
      <c r="U4108" s="68">
        <f t="shared" si="791"/>
        <v>55.058098875000006</v>
      </c>
      <c r="V4108" s="68">
        <f t="shared" si="792"/>
        <v>460.09553377437328</v>
      </c>
      <c r="W4108" s="68">
        <f t="shared" si="793"/>
        <v>306.73035584958217</v>
      </c>
    </row>
    <row r="4109" spans="1:23" x14ac:dyDescent="0.25">
      <c r="A4109" s="1" t="s">
        <v>903</v>
      </c>
      <c r="B4109" s="1" t="s">
        <v>395</v>
      </c>
      <c r="C4109" s="1" t="s">
        <v>589</v>
      </c>
      <c r="D4109" s="1" t="s">
        <v>593</v>
      </c>
      <c r="E4109" s="1" t="s">
        <v>594</v>
      </c>
      <c r="F4109" s="62" t="str">
        <f t="shared" si="794"/>
        <v>64552</v>
      </c>
      <c r="G4109" s="255">
        <v>10620020</v>
      </c>
      <c r="H4109" s="1" t="s">
        <v>385</v>
      </c>
      <c r="I4109" s="61">
        <v>7</v>
      </c>
      <c r="J4109" s="61">
        <v>6.4</v>
      </c>
      <c r="K4109" s="61">
        <v>8.8000000000000007</v>
      </c>
      <c r="L4109" s="69">
        <f t="shared" si="783"/>
        <v>0.44800000000000006</v>
      </c>
      <c r="M4109" s="69">
        <f t="shared" si="784"/>
        <v>0.6160000000000001</v>
      </c>
      <c r="N4109" s="56">
        <f>INDEX(Rate_Chart!$A$1:$AK$127,MATCH(Data!J4109,Rate_Chart!$A$1:$A$127,0),MATCH(Data!K4109,Rate_Chart!$A$1:$AK$1,0))</f>
        <v>52.9056</v>
      </c>
      <c r="O4109" s="57">
        <f t="shared" si="785"/>
        <v>370.33920000000001</v>
      </c>
      <c r="P4109" s="58">
        <f t="shared" si="786"/>
        <v>431.29565217391303</v>
      </c>
      <c r="Q4109" s="58">
        <f t="shared" si="787"/>
        <v>287.53043478260867</v>
      </c>
      <c r="R4109" s="66">
        <f t="shared" si="788"/>
        <v>6.4809360000000007</v>
      </c>
      <c r="S4109" s="64">
        <f t="shared" si="789"/>
        <v>26.25</v>
      </c>
      <c r="T4109" s="66">
        <f t="shared" si="790"/>
        <v>403.07013599999999</v>
      </c>
      <c r="U4109" s="68">
        <f t="shared" si="791"/>
        <v>57.581448000000002</v>
      </c>
      <c r="V4109" s="68">
        <f t="shared" si="792"/>
        <v>469.41397826086956</v>
      </c>
      <c r="W4109" s="68">
        <f t="shared" si="793"/>
        <v>312.94265217391302</v>
      </c>
    </row>
    <row r="4110" spans="1:23" x14ac:dyDescent="0.25">
      <c r="A4110" s="1" t="s">
        <v>904</v>
      </c>
      <c r="B4110" s="1" t="s">
        <v>394</v>
      </c>
      <c r="C4110" s="1" t="s">
        <v>589</v>
      </c>
      <c r="D4110" s="1" t="s">
        <v>593</v>
      </c>
      <c r="E4110" s="1" t="s">
        <v>594</v>
      </c>
      <c r="F4110" s="62" t="str">
        <f t="shared" si="794"/>
        <v>64552</v>
      </c>
      <c r="G4110" s="255">
        <v>10620020</v>
      </c>
      <c r="H4110" s="1" t="s">
        <v>385</v>
      </c>
      <c r="I4110" s="61">
        <v>13</v>
      </c>
      <c r="J4110" s="61">
        <v>6.9</v>
      </c>
      <c r="K4110" s="61">
        <v>8.8000000000000007</v>
      </c>
      <c r="L4110" s="69">
        <f t="shared" si="783"/>
        <v>0.89700000000000002</v>
      </c>
      <c r="M4110" s="69">
        <f t="shared" si="784"/>
        <v>1.1440000000000001</v>
      </c>
      <c r="N4110" s="56">
        <f>INDEX(Rate_Chart!$A$1:$AK$127,MATCH(Data!J4110,Rate_Chart!$A$1:$A$127,0),MATCH(Data!K4110,Rate_Chart!$A$1:$AK$1,0))</f>
        <v>57.038850000000004</v>
      </c>
      <c r="O4110" s="57">
        <f t="shared" si="785"/>
        <v>741.5050500000001</v>
      </c>
      <c r="P4110" s="58">
        <f t="shared" si="786"/>
        <v>446.77950391644907</v>
      </c>
      <c r="Q4110" s="58">
        <f t="shared" si="787"/>
        <v>297.85300261096603</v>
      </c>
      <c r="R4110" s="66">
        <f t="shared" si="788"/>
        <v>12.976338375000003</v>
      </c>
      <c r="S4110" s="64">
        <f t="shared" si="789"/>
        <v>48.75</v>
      </c>
      <c r="T4110" s="66">
        <f t="shared" si="790"/>
        <v>803.23138837500005</v>
      </c>
      <c r="U4110" s="68">
        <f t="shared" si="791"/>
        <v>61.787029875000002</v>
      </c>
      <c r="V4110" s="68">
        <f t="shared" si="792"/>
        <v>483.97151338120102</v>
      </c>
      <c r="W4110" s="68">
        <f t="shared" si="793"/>
        <v>322.64767558746735</v>
      </c>
    </row>
    <row r="4111" spans="1:23" x14ac:dyDescent="0.25">
      <c r="A4111" s="1" t="s">
        <v>904</v>
      </c>
      <c r="B4111" s="1" t="s">
        <v>395</v>
      </c>
      <c r="C4111" s="1" t="s">
        <v>589</v>
      </c>
      <c r="D4111" s="1" t="s">
        <v>593</v>
      </c>
      <c r="E4111" s="1" t="s">
        <v>594</v>
      </c>
      <c r="F4111" s="62" t="str">
        <f t="shared" si="794"/>
        <v>64552</v>
      </c>
      <c r="G4111" s="255">
        <v>10620020</v>
      </c>
      <c r="H4111" s="1" t="s">
        <v>385</v>
      </c>
      <c r="I4111" s="61">
        <v>9</v>
      </c>
      <c r="J4111" s="61">
        <v>5.8</v>
      </c>
      <c r="K4111" s="61">
        <v>8.4</v>
      </c>
      <c r="L4111" s="69">
        <f t="shared" ref="L4111:L4174" si="795">J4111*I4111/100</f>
        <v>0.52199999999999991</v>
      </c>
      <c r="M4111" s="69">
        <f t="shared" ref="M4111:M4174" si="796">K4111*I4111/100</f>
        <v>0.75600000000000012</v>
      </c>
      <c r="N4111" s="56">
        <f>INDEX(Rate_Chart!$A$1:$AK$127,MATCH(Data!J4111,Rate_Chart!$A$1:$A$127,0),MATCH(Data!K4111,Rate_Chart!$A$1:$AK$1,0))</f>
        <v>46.9771</v>
      </c>
      <c r="O4111" s="57">
        <f t="shared" ref="O4111:O4174" si="797">N4111*I4111</f>
        <v>422.79390000000001</v>
      </c>
      <c r="P4111" s="58">
        <f t="shared" ref="P4111:P4174" si="798">N4111/(J4111%+K4111%*2/3)</f>
        <v>412.07982456140354</v>
      </c>
      <c r="Q4111" s="58">
        <f t="shared" ref="Q4111:Q4174" si="799">P4111*2/3</f>
        <v>274.71988304093571</v>
      </c>
      <c r="R4111" s="66">
        <f t="shared" ref="R4111:R4174" si="800">O4111*1.75%</f>
        <v>7.3988932500000004</v>
      </c>
      <c r="S4111" s="64">
        <f t="shared" ref="S4111:S4174" si="801">I4111*3.75</f>
        <v>33.75</v>
      </c>
      <c r="T4111" s="66">
        <f t="shared" ref="T4111:T4174" si="802">R4111+S4111+O4111</f>
        <v>463.94279325000002</v>
      </c>
      <c r="U4111" s="68">
        <f t="shared" ref="U4111:U4174" si="803">T4111/I4111</f>
        <v>51.549199250000001</v>
      </c>
      <c r="V4111" s="68">
        <f t="shared" ref="V4111:V4174" si="804">U4111/(J4111%+K4111%*2/3)</f>
        <v>452.18595833333336</v>
      </c>
      <c r="W4111" s="68">
        <f t="shared" ref="W4111:W4174" si="805">V4111*2/3</f>
        <v>301.45730555555559</v>
      </c>
    </row>
    <row r="4112" spans="1:23" x14ac:dyDescent="0.25">
      <c r="A4112" s="1" t="s">
        <v>905</v>
      </c>
      <c r="B4112" s="1" t="s">
        <v>394</v>
      </c>
      <c r="C4112" s="1" t="s">
        <v>589</v>
      </c>
      <c r="D4112" s="1" t="s">
        <v>593</v>
      </c>
      <c r="E4112" s="1" t="s">
        <v>594</v>
      </c>
      <c r="F4112" s="62" t="str">
        <f t="shared" si="794"/>
        <v>64552</v>
      </c>
      <c r="G4112" s="255">
        <v>10620020</v>
      </c>
      <c r="H4112" s="1" t="s">
        <v>385</v>
      </c>
      <c r="I4112" s="61">
        <v>10</v>
      </c>
      <c r="J4112" s="61">
        <v>6.4</v>
      </c>
      <c r="K4112" s="61">
        <v>8.8000000000000007</v>
      </c>
      <c r="L4112" s="69">
        <f t="shared" si="795"/>
        <v>0.64</v>
      </c>
      <c r="M4112" s="69">
        <f t="shared" si="796"/>
        <v>0.88</v>
      </c>
      <c r="N4112" s="56">
        <f>INDEX(Rate_Chart!$A$1:$AK$127,MATCH(Data!J4112,Rate_Chart!$A$1:$A$127,0),MATCH(Data!K4112,Rate_Chart!$A$1:$AK$1,0))</f>
        <v>52.9056</v>
      </c>
      <c r="O4112" s="57">
        <f t="shared" si="797"/>
        <v>529.05600000000004</v>
      </c>
      <c r="P4112" s="58">
        <f t="shared" si="798"/>
        <v>431.29565217391303</v>
      </c>
      <c r="Q4112" s="58">
        <f t="shared" si="799"/>
        <v>287.53043478260867</v>
      </c>
      <c r="R4112" s="66">
        <f t="shared" si="800"/>
        <v>9.2584800000000023</v>
      </c>
      <c r="S4112" s="64">
        <f t="shared" si="801"/>
        <v>37.5</v>
      </c>
      <c r="T4112" s="66">
        <f t="shared" si="802"/>
        <v>575.81448</v>
      </c>
      <c r="U4112" s="68">
        <f t="shared" si="803"/>
        <v>57.581448000000002</v>
      </c>
      <c r="V4112" s="68">
        <f t="shared" si="804"/>
        <v>469.41397826086956</v>
      </c>
      <c r="W4112" s="68">
        <f t="shared" si="805"/>
        <v>312.94265217391302</v>
      </c>
    </row>
    <row r="4113" spans="1:23" x14ac:dyDescent="0.25">
      <c r="A4113" s="1" t="s">
        <v>905</v>
      </c>
      <c r="B4113" s="1" t="s">
        <v>395</v>
      </c>
      <c r="C4113" s="1" t="s">
        <v>589</v>
      </c>
      <c r="D4113" s="1" t="s">
        <v>593</v>
      </c>
      <c r="E4113" s="1" t="s">
        <v>594</v>
      </c>
      <c r="F4113" s="62" t="str">
        <f t="shared" si="794"/>
        <v>64552</v>
      </c>
      <c r="G4113" s="255">
        <v>10620020</v>
      </c>
      <c r="H4113" s="1" t="s">
        <v>385</v>
      </c>
      <c r="I4113" s="61">
        <v>8</v>
      </c>
      <c r="J4113" s="61">
        <v>6.3</v>
      </c>
      <c r="K4113" s="61">
        <v>8.8000000000000007</v>
      </c>
      <c r="L4113" s="69">
        <f t="shared" si="795"/>
        <v>0.504</v>
      </c>
      <c r="M4113" s="69">
        <f t="shared" si="796"/>
        <v>0.70400000000000007</v>
      </c>
      <c r="N4113" s="56">
        <f>INDEX(Rate_Chart!$A$1:$AK$127,MATCH(Data!J4113,Rate_Chart!$A$1:$A$127,0),MATCH(Data!K4113,Rate_Chart!$A$1:$AK$1,0))</f>
        <v>52.078949999999999</v>
      </c>
      <c r="O4113" s="57">
        <f t="shared" si="797"/>
        <v>416.63159999999999</v>
      </c>
      <c r="P4113" s="58">
        <f t="shared" si="798"/>
        <v>428.04616438356163</v>
      </c>
      <c r="Q4113" s="58">
        <f t="shared" si="799"/>
        <v>285.36410958904111</v>
      </c>
      <c r="R4113" s="66">
        <f t="shared" si="800"/>
        <v>7.2910530000000007</v>
      </c>
      <c r="S4113" s="64">
        <f t="shared" si="801"/>
        <v>30</v>
      </c>
      <c r="T4113" s="66">
        <f t="shared" si="802"/>
        <v>453.92265299999997</v>
      </c>
      <c r="U4113" s="68">
        <f t="shared" si="803"/>
        <v>56.740331624999996</v>
      </c>
      <c r="V4113" s="68">
        <f t="shared" si="804"/>
        <v>466.35889006849311</v>
      </c>
      <c r="W4113" s="68">
        <f t="shared" si="805"/>
        <v>310.90592671232872</v>
      </c>
    </row>
    <row r="4114" spans="1:23" x14ac:dyDescent="0.25">
      <c r="A4114" s="1" t="s">
        <v>906</v>
      </c>
      <c r="B4114" s="1" t="s">
        <v>394</v>
      </c>
      <c r="C4114" s="1" t="s">
        <v>589</v>
      </c>
      <c r="D4114" s="1" t="s">
        <v>593</v>
      </c>
      <c r="E4114" s="1" t="s">
        <v>594</v>
      </c>
      <c r="F4114" s="62" t="str">
        <f t="shared" si="794"/>
        <v>64552</v>
      </c>
      <c r="G4114" s="255">
        <v>10620020</v>
      </c>
      <c r="H4114" s="1" t="s">
        <v>385</v>
      </c>
      <c r="I4114" s="61">
        <v>9</v>
      </c>
      <c r="J4114" s="61">
        <v>6</v>
      </c>
      <c r="K4114" s="61">
        <v>8.8000000000000007</v>
      </c>
      <c r="L4114" s="69">
        <f t="shared" si="795"/>
        <v>0.54</v>
      </c>
      <c r="M4114" s="69">
        <f t="shared" si="796"/>
        <v>0.79200000000000004</v>
      </c>
      <c r="N4114" s="56">
        <f>INDEX(Rate_Chart!$A$1:$AK$127,MATCH(Data!J4114,Rate_Chart!$A$1:$A$127,0),MATCH(Data!K4114,Rate_Chart!$A$1:$AK$1,0))</f>
        <v>49.599000000000004</v>
      </c>
      <c r="O4114" s="57">
        <f t="shared" si="797"/>
        <v>446.39100000000002</v>
      </c>
      <c r="P4114" s="58">
        <f t="shared" si="798"/>
        <v>417.96910112359552</v>
      </c>
      <c r="Q4114" s="58">
        <f t="shared" si="799"/>
        <v>278.64606741573033</v>
      </c>
      <c r="R4114" s="66">
        <f t="shared" si="800"/>
        <v>7.8118425000000009</v>
      </c>
      <c r="S4114" s="64">
        <f t="shared" si="801"/>
        <v>33.75</v>
      </c>
      <c r="T4114" s="66">
        <f t="shared" si="802"/>
        <v>487.95284250000003</v>
      </c>
      <c r="U4114" s="68">
        <f t="shared" si="803"/>
        <v>54.2169825</v>
      </c>
      <c r="V4114" s="68">
        <f t="shared" si="804"/>
        <v>456.88468398876404</v>
      </c>
      <c r="W4114" s="68">
        <f t="shared" si="805"/>
        <v>304.58978932584267</v>
      </c>
    </row>
    <row r="4115" spans="1:23" x14ac:dyDescent="0.25">
      <c r="A4115" s="1" t="s">
        <v>906</v>
      </c>
      <c r="B4115" s="1" t="s">
        <v>395</v>
      </c>
      <c r="C4115" s="1" t="s">
        <v>589</v>
      </c>
      <c r="D4115" s="1" t="s">
        <v>593</v>
      </c>
      <c r="E4115" s="1" t="s">
        <v>594</v>
      </c>
      <c r="F4115" s="62" t="str">
        <f t="shared" si="794"/>
        <v>64552</v>
      </c>
      <c r="G4115" s="255">
        <v>10620020</v>
      </c>
      <c r="H4115" s="1" t="s">
        <v>385</v>
      </c>
      <c r="I4115" s="61">
        <v>11</v>
      </c>
      <c r="J4115" s="61">
        <v>5.8</v>
      </c>
      <c r="K4115" s="61">
        <v>8.6</v>
      </c>
      <c r="L4115" s="69">
        <f t="shared" si="795"/>
        <v>0.63800000000000001</v>
      </c>
      <c r="M4115" s="69">
        <f t="shared" si="796"/>
        <v>0.94599999999999995</v>
      </c>
      <c r="N4115" s="56">
        <f>INDEX(Rate_Chart!$A$1:$AK$127,MATCH(Data!J4115,Rate_Chart!$A$1:$A$127,0),MATCH(Data!K4115,Rate_Chart!$A$1:$AK$1,0))</f>
        <v>47.461399999999998</v>
      </c>
      <c r="O4115" s="57">
        <f t="shared" si="797"/>
        <v>522.07539999999995</v>
      </c>
      <c r="P4115" s="58">
        <f t="shared" si="798"/>
        <v>411.51502890173413</v>
      </c>
      <c r="Q4115" s="58">
        <f t="shared" si="799"/>
        <v>274.34335260115608</v>
      </c>
      <c r="R4115" s="66">
        <f t="shared" si="800"/>
        <v>9.136319499999999</v>
      </c>
      <c r="S4115" s="64">
        <f t="shared" si="801"/>
        <v>41.25</v>
      </c>
      <c r="T4115" s="66">
        <f t="shared" si="802"/>
        <v>572.46171949999996</v>
      </c>
      <c r="U4115" s="68">
        <f t="shared" si="803"/>
        <v>52.041974499999995</v>
      </c>
      <c r="V4115" s="68">
        <f t="shared" si="804"/>
        <v>451.23099277456652</v>
      </c>
      <c r="W4115" s="68">
        <f t="shared" si="805"/>
        <v>300.82066184971103</v>
      </c>
    </row>
    <row r="4116" spans="1:23" x14ac:dyDescent="0.25">
      <c r="A4116" s="1" t="s">
        <v>907</v>
      </c>
      <c r="B4116" s="1" t="s">
        <v>394</v>
      </c>
      <c r="C4116" s="1" t="s">
        <v>589</v>
      </c>
      <c r="D4116" s="1" t="s">
        <v>593</v>
      </c>
      <c r="E4116" s="1" t="s">
        <v>594</v>
      </c>
      <c r="F4116" s="62" t="str">
        <f t="shared" si="794"/>
        <v>64552</v>
      </c>
      <c r="G4116" s="255">
        <v>10620020</v>
      </c>
      <c r="H4116" s="1" t="s">
        <v>385</v>
      </c>
      <c r="I4116" s="61">
        <v>10</v>
      </c>
      <c r="J4116" s="61">
        <v>7</v>
      </c>
      <c r="K4116" s="61">
        <v>8.4</v>
      </c>
      <c r="L4116" s="69">
        <f t="shared" si="795"/>
        <v>0.7</v>
      </c>
      <c r="M4116" s="69">
        <f t="shared" si="796"/>
        <v>0.84</v>
      </c>
      <c r="N4116" s="56">
        <f>INDEX(Rate_Chart!$A$1:$AK$127,MATCH(Data!J4116,Rate_Chart!$A$1:$A$127,0),MATCH(Data!K4116,Rate_Chart!$A$1:$AK$1,0))</f>
        <v>56.6965</v>
      </c>
      <c r="O4116" s="57">
        <f t="shared" si="797"/>
        <v>566.96500000000003</v>
      </c>
      <c r="P4116" s="58">
        <f t="shared" si="798"/>
        <v>449.97222222222223</v>
      </c>
      <c r="Q4116" s="58">
        <f t="shared" si="799"/>
        <v>299.98148148148147</v>
      </c>
      <c r="R4116" s="66">
        <f t="shared" si="800"/>
        <v>9.9218875000000022</v>
      </c>
      <c r="S4116" s="64">
        <f t="shared" si="801"/>
        <v>37.5</v>
      </c>
      <c r="T4116" s="66">
        <f t="shared" si="802"/>
        <v>614.38688750000006</v>
      </c>
      <c r="U4116" s="68">
        <f t="shared" si="803"/>
        <v>61.438688750000004</v>
      </c>
      <c r="V4116" s="68">
        <f t="shared" si="804"/>
        <v>487.60864087301593</v>
      </c>
      <c r="W4116" s="68">
        <f t="shared" si="805"/>
        <v>325.07242724867729</v>
      </c>
    </row>
    <row r="4117" spans="1:23" x14ac:dyDescent="0.25">
      <c r="A4117" s="1" t="s">
        <v>907</v>
      </c>
      <c r="B4117" s="1" t="s">
        <v>395</v>
      </c>
      <c r="C4117" s="1" t="s">
        <v>589</v>
      </c>
      <c r="D4117" s="1" t="s">
        <v>593</v>
      </c>
      <c r="E4117" s="1" t="s">
        <v>594</v>
      </c>
      <c r="F4117" s="62" t="str">
        <f t="shared" si="794"/>
        <v>64552</v>
      </c>
      <c r="G4117" s="255">
        <v>10620020</v>
      </c>
      <c r="H4117" s="1" t="s">
        <v>385</v>
      </c>
      <c r="I4117" s="61">
        <v>8</v>
      </c>
      <c r="J4117" s="61">
        <v>6.5</v>
      </c>
      <c r="K4117" s="61">
        <v>8.8000000000000007</v>
      </c>
      <c r="L4117" s="69">
        <f t="shared" si="795"/>
        <v>0.52</v>
      </c>
      <c r="M4117" s="69">
        <f t="shared" si="796"/>
        <v>0.70400000000000007</v>
      </c>
      <c r="N4117" s="56">
        <f>INDEX(Rate_Chart!$A$1:$AK$127,MATCH(Data!J4117,Rate_Chart!$A$1:$A$127,0),MATCH(Data!K4117,Rate_Chart!$A$1:$AK$1,0))</f>
        <v>53.732250000000001</v>
      </c>
      <c r="O4117" s="57">
        <f t="shared" si="797"/>
        <v>429.858</v>
      </c>
      <c r="P4117" s="58">
        <f t="shared" si="798"/>
        <v>434.49258760107813</v>
      </c>
      <c r="Q4117" s="58">
        <f t="shared" si="799"/>
        <v>289.66172506738542</v>
      </c>
      <c r="R4117" s="66">
        <f t="shared" si="800"/>
        <v>7.5225150000000012</v>
      </c>
      <c r="S4117" s="64">
        <f t="shared" si="801"/>
        <v>30</v>
      </c>
      <c r="T4117" s="66">
        <f t="shared" si="802"/>
        <v>467.380515</v>
      </c>
      <c r="U4117" s="68">
        <f t="shared" si="803"/>
        <v>58.422564375</v>
      </c>
      <c r="V4117" s="68">
        <f t="shared" si="804"/>
        <v>472.41965801886789</v>
      </c>
      <c r="W4117" s="68">
        <f t="shared" si="805"/>
        <v>314.94643867924526</v>
      </c>
    </row>
    <row r="4118" spans="1:23" x14ac:dyDescent="0.25">
      <c r="A4118" s="1" t="s">
        <v>908</v>
      </c>
      <c r="B4118" s="1" t="s">
        <v>394</v>
      </c>
      <c r="C4118" s="1" t="s">
        <v>589</v>
      </c>
      <c r="D4118" s="1" t="s">
        <v>593</v>
      </c>
      <c r="E4118" s="1" t="s">
        <v>594</v>
      </c>
      <c r="F4118" s="62" t="str">
        <f t="shared" si="794"/>
        <v>64552</v>
      </c>
      <c r="G4118" s="255">
        <v>10620020</v>
      </c>
      <c r="H4118" s="1" t="s">
        <v>385</v>
      </c>
      <c r="I4118" s="61">
        <v>8</v>
      </c>
      <c r="J4118" s="61">
        <v>6.8</v>
      </c>
      <c r="K4118" s="61">
        <v>8.8000000000000007</v>
      </c>
      <c r="L4118" s="69">
        <f t="shared" si="795"/>
        <v>0.54400000000000004</v>
      </c>
      <c r="M4118" s="69">
        <f t="shared" si="796"/>
        <v>0.70400000000000007</v>
      </c>
      <c r="N4118" s="56">
        <f>INDEX(Rate_Chart!$A$1:$AK$127,MATCH(Data!J4118,Rate_Chart!$A$1:$A$127,0),MATCH(Data!K4118,Rate_Chart!$A$1:$AK$1,0))</f>
        <v>56.212200000000003</v>
      </c>
      <c r="O4118" s="57">
        <f t="shared" si="797"/>
        <v>449.69760000000002</v>
      </c>
      <c r="P4118" s="58">
        <f t="shared" si="798"/>
        <v>443.78052631578947</v>
      </c>
      <c r="Q4118" s="58">
        <f t="shared" si="799"/>
        <v>295.8536842105263</v>
      </c>
      <c r="R4118" s="66">
        <f t="shared" si="800"/>
        <v>7.869708000000001</v>
      </c>
      <c r="S4118" s="64">
        <f t="shared" si="801"/>
        <v>30</v>
      </c>
      <c r="T4118" s="66">
        <f t="shared" si="802"/>
        <v>487.56730800000003</v>
      </c>
      <c r="U4118" s="68">
        <f t="shared" si="803"/>
        <v>60.945913500000003</v>
      </c>
      <c r="V4118" s="68">
        <f t="shared" si="804"/>
        <v>481.15194868421054</v>
      </c>
      <c r="W4118" s="68">
        <f t="shared" si="805"/>
        <v>320.76796578947369</v>
      </c>
    </row>
    <row r="4119" spans="1:23" x14ac:dyDescent="0.25">
      <c r="A4119" s="1" t="s">
        <v>908</v>
      </c>
      <c r="B4119" s="1" t="s">
        <v>395</v>
      </c>
      <c r="C4119" s="1" t="s">
        <v>589</v>
      </c>
      <c r="D4119" s="1" t="s">
        <v>593</v>
      </c>
      <c r="E4119" s="1" t="s">
        <v>594</v>
      </c>
      <c r="F4119" s="62" t="str">
        <f t="shared" si="794"/>
        <v>64552</v>
      </c>
      <c r="G4119" s="255">
        <v>10620020</v>
      </c>
      <c r="H4119" s="1" t="s">
        <v>385</v>
      </c>
      <c r="I4119" s="61">
        <v>7</v>
      </c>
      <c r="J4119" s="61">
        <v>6.4</v>
      </c>
      <c r="K4119" s="61">
        <v>8.8000000000000007</v>
      </c>
      <c r="L4119" s="69">
        <f t="shared" si="795"/>
        <v>0.44800000000000006</v>
      </c>
      <c r="M4119" s="69">
        <f t="shared" si="796"/>
        <v>0.6160000000000001</v>
      </c>
      <c r="N4119" s="56">
        <f>INDEX(Rate_Chart!$A$1:$AK$127,MATCH(Data!J4119,Rate_Chart!$A$1:$A$127,0),MATCH(Data!K4119,Rate_Chart!$A$1:$AK$1,0))</f>
        <v>52.9056</v>
      </c>
      <c r="O4119" s="57">
        <f t="shared" si="797"/>
        <v>370.33920000000001</v>
      </c>
      <c r="P4119" s="58">
        <f t="shared" si="798"/>
        <v>431.29565217391303</v>
      </c>
      <c r="Q4119" s="58">
        <f t="shared" si="799"/>
        <v>287.53043478260867</v>
      </c>
      <c r="R4119" s="66">
        <f t="shared" si="800"/>
        <v>6.4809360000000007</v>
      </c>
      <c r="S4119" s="64">
        <f t="shared" si="801"/>
        <v>26.25</v>
      </c>
      <c r="T4119" s="66">
        <f t="shared" si="802"/>
        <v>403.07013599999999</v>
      </c>
      <c r="U4119" s="68">
        <f t="shared" si="803"/>
        <v>57.581448000000002</v>
      </c>
      <c r="V4119" s="68">
        <f t="shared" si="804"/>
        <v>469.41397826086956</v>
      </c>
      <c r="W4119" s="68">
        <f t="shared" si="805"/>
        <v>312.94265217391302</v>
      </c>
    </row>
    <row r="4120" spans="1:23" x14ac:dyDescent="0.25">
      <c r="A4120" s="1" t="s">
        <v>909</v>
      </c>
      <c r="B4120" s="1" t="s">
        <v>394</v>
      </c>
      <c r="C4120" s="1" t="s">
        <v>589</v>
      </c>
      <c r="D4120" s="1" t="s">
        <v>593</v>
      </c>
      <c r="E4120" s="1" t="s">
        <v>594</v>
      </c>
      <c r="F4120" s="62" t="str">
        <f t="shared" si="794"/>
        <v>64552</v>
      </c>
      <c r="G4120" s="255">
        <v>10620020</v>
      </c>
      <c r="H4120" s="1" t="s">
        <v>385</v>
      </c>
      <c r="I4120" s="61">
        <v>6</v>
      </c>
      <c r="J4120" s="61">
        <v>6.8</v>
      </c>
      <c r="K4120" s="61">
        <v>8.8000000000000007</v>
      </c>
      <c r="L4120" s="69">
        <f t="shared" si="795"/>
        <v>0.40799999999999997</v>
      </c>
      <c r="M4120" s="69">
        <f t="shared" si="796"/>
        <v>0.52800000000000002</v>
      </c>
      <c r="N4120" s="56">
        <f>INDEX(Rate_Chart!$A$1:$AK$127,MATCH(Data!J4120,Rate_Chart!$A$1:$A$127,0),MATCH(Data!K4120,Rate_Chart!$A$1:$AK$1,0))</f>
        <v>56.212200000000003</v>
      </c>
      <c r="O4120" s="57">
        <f t="shared" si="797"/>
        <v>337.27320000000003</v>
      </c>
      <c r="P4120" s="58">
        <f t="shared" si="798"/>
        <v>443.78052631578947</v>
      </c>
      <c r="Q4120" s="58">
        <f t="shared" si="799"/>
        <v>295.8536842105263</v>
      </c>
      <c r="R4120" s="66">
        <f t="shared" si="800"/>
        <v>5.9022810000000012</v>
      </c>
      <c r="S4120" s="64">
        <f t="shared" si="801"/>
        <v>22.5</v>
      </c>
      <c r="T4120" s="66">
        <f t="shared" si="802"/>
        <v>365.67548100000005</v>
      </c>
      <c r="U4120" s="68">
        <f t="shared" si="803"/>
        <v>60.94591350000001</v>
      </c>
      <c r="V4120" s="68">
        <f t="shared" si="804"/>
        <v>481.15194868421059</v>
      </c>
      <c r="W4120" s="68">
        <f t="shared" si="805"/>
        <v>320.76796578947375</v>
      </c>
    </row>
    <row r="4121" spans="1:23" x14ac:dyDescent="0.25">
      <c r="A4121" s="1" t="s">
        <v>909</v>
      </c>
      <c r="B4121" s="1" t="s">
        <v>395</v>
      </c>
      <c r="C4121" s="1" t="s">
        <v>589</v>
      </c>
      <c r="D4121" s="1" t="s">
        <v>593</v>
      </c>
      <c r="E4121" s="1" t="s">
        <v>594</v>
      </c>
      <c r="F4121" s="62" t="str">
        <f t="shared" si="794"/>
        <v>64552</v>
      </c>
      <c r="G4121" s="255">
        <v>10620020</v>
      </c>
      <c r="H4121" s="1" t="s">
        <v>385</v>
      </c>
      <c r="I4121" s="61">
        <v>8</v>
      </c>
      <c r="J4121" s="61">
        <v>6.7</v>
      </c>
      <c r="K4121" s="61">
        <v>8.8000000000000007</v>
      </c>
      <c r="L4121" s="69">
        <f t="shared" si="795"/>
        <v>0.53600000000000003</v>
      </c>
      <c r="M4121" s="69">
        <f t="shared" si="796"/>
        <v>0.70400000000000007</v>
      </c>
      <c r="N4121" s="56">
        <f>INDEX(Rate_Chart!$A$1:$AK$127,MATCH(Data!J4121,Rate_Chart!$A$1:$A$127,0),MATCH(Data!K4121,Rate_Chart!$A$1:$AK$1,0))</f>
        <v>55.385550000000002</v>
      </c>
      <c r="O4121" s="57">
        <f t="shared" si="797"/>
        <v>443.08440000000002</v>
      </c>
      <c r="P4121" s="58">
        <f t="shared" si="798"/>
        <v>440.73381962864721</v>
      </c>
      <c r="Q4121" s="58">
        <f t="shared" si="799"/>
        <v>293.82254641909816</v>
      </c>
      <c r="R4121" s="66">
        <f t="shared" si="800"/>
        <v>7.7539770000000008</v>
      </c>
      <c r="S4121" s="64">
        <f t="shared" si="801"/>
        <v>30</v>
      </c>
      <c r="T4121" s="66">
        <f t="shared" si="802"/>
        <v>480.83837700000004</v>
      </c>
      <c r="U4121" s="68">
        <f t="shared" si="803"/>
        <v>60.104797125000005</v>
      </c>
      <c r="V4121" s="68">
        <f t="shared" si="804"/>
        <v>478.28751027851456</v>
      </c>
      <c r="W4121" s="68">
        <f t="shared" si="805"/>
        <v>318.85834018567635</v>
      </c>
    </row>
    <row r="4122" spans="1:23" x14ac:dyDescent="0.25">
      <c r="A4122" s="1" t="s">
        <v>910</v>
      </c>
      <c r="B4122" s="1" t="s">
        <v>394</v>
      </c>
      <c r="C4122" s="1" t="s">
        <v>589</v>
      </c>
      <c r="D4122" s="1" t="s">
        <v>593</v>
      </c>
      <c r="E4122" s="1" t="s">
        <v>594</v>
      </c>
      <c r="F4122" s="62" t="str">
        <f t="shared" si="794"/>
        <v>64552</v>
      </c>
      <c r="G4122" s="255">
        <v>10620020</v>
      </c>
      <c r="H4122" s="1" t="s">
        <v>385</v>
      </c>
      <c r="I4122" s="61">
        <v>4</v>
      </c>
      <c r="J4122" s="61">
        <v>7.2</v>
      </c>
      <c r="K4122" s="61">
        <v>8.8000000000000007</v>
      </c>
      <c r="L4122" s="69">
        <f t="shared" si="795"/>
        <v>0.28800000000000003</v>
      </c>
      <c r="M4122" s="69">
        <f t="shared" si="796"/>
        <v>0.35200000000000004</v>
      </c>
      <c r="N4122" s="56">
        <f>INDEX(Rate_Chart!$A$1:$AK$127,MATCH(Data!J4122,Rate_Chart!$A$1:$A$127,0),MATCH(Data!K4122,Rate_Chart!$A$1:$AK$1,0))</f>
        <v>59.518800000000006</v>
      </c>
      <c r="O4122" s="57">
        <f t="shared" si="797"/>
        <v>238.07520000000002</v>
      </c>
      <c r="P4122" s="58">
        <f t="shared" si="798"/>
        <v>455.50102040816324</v>
      </c>
      <c r="Q4122" s="58">
        <f t="shared" si="799"/>
        <v>303.66734693877549</v>
      </c>
      <c r="R4122" s="66">
        <f t="shared" si="800"/>
        <v>4.166316000000001</v>
      </c>
      <c r="S4122" s="64">
        <f t="shared" si="801"/>
        <v>15</v>
      </c>
      <c r="T4122" s="66">
        <f t="shared" si="802"/>
        <v>257.24151600000005</v>
      </c>
      <c r="U4122" s="68">
        <f t="shared" si="803"/>
        <v>64.310379000000012</v>
      </c>
      <c r="V4122" s="68">
        <f t="shared" si="804"/>
        <v>492.17126785714288</v>
      </c>
      <c r="W4122" s="68">
        <f t="shared" si="805"/>
        <v>328.11417857142857</v>
      </c>
    </row>
    <row r="4123" spans="1:23" x14ac:dyDescent="0.25">
      <c r="A4123" s="1" t="s">
        <v>910</v>
      </c>
      <c r="B4123" s="1" t="s">
        <v>395</v>
      </c>
      <c r="C4123" s="1" t="s">
        <v>589</v>
      </c>
      <c r="D4123" s="1" t="s">
        <v>593</v>
      </c>
      <c r="E4123" s="1" t="s">
        <v>594</v>
      </c>
      <c r="F4123" s="62" t="str">
        <f t="shared" si="794"/>
        <v>64552</v>
      </c>
      <c r="G4123" s="255">
        <v>10620020</v>
      </c>
      <c r="H4123" s="1" t="s">
        <v>385</v>
      </c>
      <c r="I4123" s="61">
        <v>3</v>
      </c>
      <c r="J4123" s="61">
        <v>8.1999999999999993</v>
      </c>
      <c r="K4123" s="61">
        <v>9</v>
      </c>
      <c r="L4123" s="69">
        <f t="shared" si="795"/>
        <v>0.24599999999999997</v>
      </c>
      <c r="M4123" s="69">
        <f t="shared" si="796"/>
        <v>0.27</v>
      </c>
      <c r="N4123" s="56">
        <f>INDEX(Rate_Chart!$A$1:$AK$127,MATCH(Data!J4123,Rate_Chart!$A$1:$A$127,0),MATCH(Data!K4123,Rate_Chart!$A$1:$AK$1,0))</f>
        <v>68.469999999999985</v>
      </c>
      <c r="O4123" s="57">
        <f t="shared" si="797"/>
        <v>205.40999999999997</v>
      </c>
      <c r="P4123" s="58">
        <f t="shared" si="798"/>
        <v>482.18309859154925</v>
      </c>
      <c r="Q4123" s="58">
        <f t="shared" si="799"/>
        <v>321.45539906103284</v>
      </c>
      <c r="R4123" s="66">
        <f t="shared" si="800"/>
        <v>3.5946749999999996</v>
      </c>
      <c r="S4123" s="64">
        <f t="shared" si="801"/>
        <v>11.25</v>
      </c>
      <c r="T4123" s="66">
        <f t="shared" si="802"/>
        <v>220.25467499999996</v>
      </c>
      <c r="U4123" s="68">
        <f t="shared" si="803"/>
        <v>73.418224999999993</v>
      </c>
      <c r="V4123" s="68">
        <f t="shared" si="804"/>
        <v>517.02975352112674</v>
      </c>
      <c r="W4123" s="68">
        <f t="shared" si="805"/>
        <v>344.68650234741784</v>
      </c>
    </row>
    <row r="4124" spans="1:23" x14ac:dyDescent="0.25">
      <c r="A4124" s="1" t="s">
        <v>911</v>
      </c>
      <c r="B4124" s="1" t="s">
        <v>394</v>
      </c>
      <c r="C4124" s="1" t="s">
        <v>589</v>
      </c>
      <c r="D4124" s="1" t="s">
        <v>593</v>
      </c>
      <c r="E4124" s="1" t="s">
        <v>594</v>
      </c>
      <c r="F4124" s="62" t="str">
        <f t="shared" si="794"/>
        <v>64552</v>
      </c>
      <c r="G4124" s="255">
        <v>10620020</v>
      </c>
      <c r="H4124" s="1" t="s">
        <v>385</v>
      </c>
      <c r="I4124" s="61">
        <v>6</v>
      </c>
      <c r="J4124" s="61">
        <v>6.8</v>
      </c>
      <c r="K4124" s="61">
        <v>8.8000000000000007</v>
      </c>
      <c r="L4124" s="69">
        <f t="shared" si="795"/>
        <v>0.40799999999999997</v>
      </c>
      <c r="M4124" s="69">
        <f t="shared" si="796"/>
        <v>0.52800000000000002</v>
      </c>
      <c r="N4124" s="56">
        <f>INDEX(Rate_Chart!$A$1:$AK$127,MATCH(Data!J4124,Rate_Chart!$A$1:$A$127,0),MATCH(Data!K4124,Rate_Chart!$A$1:$AK$1,0))</f>
        <v>56.212200000000003</v>
      </c>
      <c r="O4124" s="57">
        <f t="shared" si="797"/>
        <v>337.27320000000003</v>
      </c>
      <c r="P4124" s="58">
        <f t="shared" si="798"/>
        <v>443.78052631578947</v>
      </c>
      <c r="Q4124" s="58">
        <f t="shared" si="799"/>
        <v>295.8536842105263</v>
      </c>
      <c r="R4124" s="66">
        <f t="shared" si="800"/>
        <v>5.9022810000000012</v>
      </c>
      <c r="S4124" s="64">
        <f t="shared" si="801"/>
        <v>22.5</v>
      </c>
      <c r="T4124" s="66">
        <f t="shared" si="802"/>
        <v>365.67548100000005</v>
      </c>
      <c r="U4124" s="68">
        <f t="shared" si="803"/>
        <v>60.94591350000001</v>
      </c>
      <c r="V4124" s="68">
        <f t="shared" si="804"/>
        <v>481.15194868421059</v>
      </c>
      <c r="W4124" s="68">
        <f t="shared" si="805"/>
        <v>320.76796578947375</v>
      </c>
    </row>
    <row r="4125" spans="1:23" x14ac:dyDescent="0.25">
      <c r="A4125" s="1" t="s">
        <v>911</v>
      </c>
      <c r="B4125" s="1" t="s">
        <v>395</v>
      </c>
      <c r="C4125" s="1" t="s">
        <v>589</v>
      </c>
      <c r="D4125" s="1" t="s">
        <v>593</v>
      </c>
      <c r="E4125" s="1" t="s">
        <v>594</v>
      </c>
      <c r="F4125" s="62" t="str">
        <f t="shared" si="794"/>
        <v>64552</v>
      </c>
      <c r="G4125" s="255">
        <v>10620020</v>
      </c>
      <c r="H4125" s="1" t="s">
        <v>385</v>
      </c>
      <c r="I4125" s="61">
        <v>5</v>
      </c>
      <c r="J4125" s="61">
        <v>8</v>
      </c>
      <c r="K4125" s="61">
        <v>9</v>
      </c>
      <c r="L4125" s="69">
        <f t="shared" si="795"/>
        <v>0.4</v>
      </c>
      <c r="M4125" s="69">
        <f t="shared" si="796"/>
        <v>0.45</v>
      </c>
      <c r="N4125" s="56">
        <f>INDEX(Rate_Chart!$A$1:$AK$127,MATCH(Data!J4125,Rate_Chart!$A$1:$A$127,0),MATCH(Data!K4125,Rate_Chart!$A$1:$AK$1,0))</f>
        <v>66.8</v>
      </c>
      <c r="O4125" s="57">
        <f t="shared" si="797"/>
        <v>334</v>
      </c>
      <c r="P4125" s="58">
        <f t="shared" si="798"/>
        <v>477.14285714285705</v>
      </c>
      <c r="Q4125" s="58">
        <f t="shared" si="799"/>
        <v>318.09523809523802</v>
      </c>
      <c r="R4125" s="66">
        <f t="shared" si="800"/>
        <v>5.8450000000000006</v>
      </c>
      <c r="S4125" s="64">
        <f t="shared" si="801"/>
        <v>18.75</v>
      </c>
      <c r="T4125" s="66">
        <f t="shared" si="802"/>
        <v>358.59500000000003</v>
      </c>
      <c r="U4125" s="68">
        <f t="shared" si="803"/>
        <v>71.719000000000008</v>
      </c>
      <c r="V4125" s="68">
        <f t="shared" si="804"/>
        <v>512.27857142857147</v>
      </c>
      <c r="W4125" s="68">
        <f t="shared" si="805"/>
        <v>341.51904761904763</v>
      </c>
    </row>
    <row r="4126" spans="1:23" x14ac:dyDescent="0.25">
      <c r="A4126" s="1" t="s">
        <v>912</v>
      </c>
      <c r="B4126" s="1" t="s">
        <v>395</v>
      </c>
      <c r="C4126" s="1" t="s">
        <v>589</v>
      </c>
      <c r="D4126" s="1" t="s">
        <v>593</v>
      </c>
      <c r="E4126" s="1" t="s">
        <v>594</v>
      </c>
      <c r="F4126" s="62" t="str">
        <f t="shared" si="794"/>
        <v>64552</v>
      </c>
      <c r="G4126" s="255">
        <v>10620020</v>
      </c>
      <c r="H4126" s="1" t="s">
        <v>385</v>
      </c>
      <c r="I4126" s="61">
        <v>7</v>
      </c>
      <c r="J4126" s="61">
        <v>8</v>
      </c>
      <c r="K4126" s="61">
        <v>9</v>
      </c>
      <c r="L4126" s="69">
        <f t="shared" si="795"/>
        <v>0.56000000000000005</v>
      </c>
      <c r="M4126" s="69">
        <f t="shared" si="796"/>
        <v>0.63</v>
      </c>
      <c r="N4126" s="56">
        <f>INDEX(Rate_Chart!$A$1:$AK$127,MATCH(Data!J4126,Rate_Chart!$A$1:$A$127,0),MATCH(Data!K4126,Rate_Chart!$A$1:$AK$1,0))</f>
        <v>66.8</v>
      </c>
      <c r="O4126" s="57">
        <f t="shared" si="797"/>
        <v>467.59999999999997</v>
      </c>
      <c r="P4126" s="58">
        <f t="shared" si="798"/>
        <v>477.14285714285705</v>
      </c>
      <c r="Q4126" s="58">
        <f t="shared" si="799"/>
        <v>318.09523809523802</v>
      </c>
      <c r="R4126" s="66">
        <f t="shared" si="800"/>
        <v>8.1829999999999998</v>
      </c>
      <c r="S4126" s="64">
        <f t="shared" si="801"/>
        <v>26.25</v>
      </c>
      <c r="T4126" s="66">
        <f t="shared" si="802"/>
        <v>502.03299999999996</v>
      </c>
      <c r="U4126" s="68">
        <f t="shared" si="803"/>
        <v>71.718999999999994</v>
      </c>
      <c r="V4126" s="68">
        <f t="shared" si="804"/>
        <v>512.27857142857135</v>
      </c>
      <c r="W4126" s="68">
        <f t="shared" si="805"/>
        <v>341.51904761904757</v>
      </c>
    </row>
    <row r="4127" spans="1:23" x14ac:dyDescent="0.25">
      <c r="A4127" s="1" t="s">
        <v>913</v>
      </c>
      <c r="B4127" s="1" t="s">
        <v>395</v>
      </c>
      <c r="C4127" s="1" t="s">
        <v>589</v>
      </c>
      <c r="D4127" s="1" t="s">
        <v>593</v>
      </c>
      <c r="E4127" s="1" t="s">
        <v>594</v>
      </c>
      <c r="F4127" s="62" t="str">
        <f t="shared" si="794"/>
        <v>64552</v>
      </c>
      <c r="G4127" s="255">
        <v>10620020</v>
      </c>
      <c r="H4127" s="1" t="s">
        <v>385</v>
      </c>
      <c r="I4127" s="61">
        <v>11</v>
      </c>
      <c r="J4127" s="61">
        <v>6.2</v>
      </c>
      <c r="K4127" s="61">
        <v>8.8000000000000007</v>
      </c>
      <c r="L4127" s="69">
        <f t="shared" si="795"/>
        <v>0.68200000000000005</v>
      </c>
      <c r="M4127" s="69">
        <f t="shared" si="796"/>
        <v>0.96800000000000008</v>
      </c>
      <c r="N4127" s="56">
        <f>INDEX(Rate_Chart!$A$1:$AK$127,MATCH(Data!J4127,Rate_Chart!$A$1:$A$127,0),MATCH(Data!K4127,Rate_Chart!$A$1:$AK$1,0))</f>
        <v>51.252300000000005</v>
      </c>
      <c r="O4127" s="57">
        <f t="shared" si="797"/>
        <v>563.77530000000002</v>
      </c>
      <c r="P4127" s="58">
        <f t="shared" si="798"/>
        <v>424.74281767955802</v>
      </c>
      <c r="Q4127" s="58">
        <f t="shared" si="799"/>
        <v>283.1618784530387</v>
      </c>
      <c r="R4127" s="66">
        <f t="shared" si="800"/>
        <v>9.8660677500000009</v>
      </c>
      <c r="S4127" s="64">
        <f t="shared" si="801"/>
        <v>41.25</v>
      </c>
      <c r="T4127" s="66">
        <f t="shared" si="802"/>
        <v>614.89136774999997</v>
      </c>
      <c r="U4127" s="68">
        <f t="shared" si="803"/>
        <v>55.899215249999997</v>
      </c>
      <c r="V4127" s="68">
        <f t="shared" si="804"/>
        <v>463.25316505524859</v>
      </c>
      <c r="W4127" s="68">
        <f t="shared" si="805"/>
        <v>308.83544337016571</v>
      </c>
    </row>
    <row r="4128" spans="1:23" x14ac:dyDescent="0.25">
      <c r="A4128" s="1" t="s">
        <v>914</v>
      </c>
      <c r="B4128" s="1" t="s">
        <v>394</v>
      </c>
      <c r="C4128" s="1" t="s">
        <v>589</v>
      </c>
      <c r="D4128" s="1" t="s">
        <v>593</v>
      </c>
      <c r="E4128" s="1" t="s">
        <v>594</v>
      </c>
      <c r="F4128" s="62" t="str">
        <f t="shared" si="794"/>
        <v>64552</v>
      </c>
      <c r="G4128" s="255">
        <v>10620020</v>
      </c>
      <c r="H4128" s="1" t="s">
        <v>385</v>
      </c>
      <c r="I4128" s="61">
        <v>5</v>
      </c>
      <c r="J4128" s="61">
        <v>5.9</v>
      </c>
      <c r="K4128" s="61">
        <v>8.8000000000000007</v>
      </c>
      <c r="L4128" s="69">
        <f t="shared" si="795"/>
        <v>0.29499999999999998</v>
      </c>
      <c r="M4128" s="69">
        <f t="shared" si="796"/>
        <v>0.44</v>
      </c>
      <c r="N4128" s="56">
        <f>INDEX(Rate_Chart!$A$1:$AK$127,MATCH(Data!J4128,Rate_Chart!$A$1:$A$127,0),MATCH(Data!K4128,Rate_Chart!$A$1:$AK$1,0))</f>
        <v>48.772350000000003</v>
      </c>
      <c r="O4128" s="57">
        <f t="shared" si="797"/>
        <v>243.86175000000003</v>
      </c>
      <c r="P4128" s="58">
        <f t="shared" si="798"/>
        <v>414.49589235127479</v>
      </c>
      <c r="Q4128" s="58">
        <f t="shared" si="799"/>
        <v>276.33059490084986</v>
      </c>
      <c r="R4128" s="66">
        <f t="shared" si="800"/>
        <v>4.2675806250000008</v>
      </c>
      <c r="S4128" s="64">
        <f t="shared" si="801"/>
        <v>18.75</v>
      </c>
      <c r="T4128" s="66">
        <f t="shared" si="802"/>
        <v>266.87933062500002</v>
      </c>
      <c r="U4128" s="68">
        <f t="shared" si="803"/>
        <v>53.375866125000002</v>
      </c>
      <c r="V4128" s="68">
        <f t="shared" si="804"/>
        <v>453.61925885269125</v>
      </c>
      <c r="W4128" s="68">
        <f t="shared" si="805"/>
        <v>302.41283923512748</v>
      </c>
    </row>
    <row r="4129" spans="1:23" x14ac:dyDescent="0.25">
      <c r="A4129" s="1" t="s">
        <v>914</v>
      </c>
      <c r="B4129" s="1" t="s">
        <v>395</v>
      </c>
      <c r="C4129" s="1" t="s">
        <v>589</v>
      </c>
      <c r="D4129" s="1" t="s">
        <v>593</v>
      </c>
      <c r="E4129" s="1" t="s">
        <v>594</v>
      </c>
      <c r="F4129" s="62" t="str">
        <f t="shared" si="794"/>
        <v>64552</v>
      </c>
      <c r="G4129" s="255">
        <v>10620020</v>
      </c>
      <c r="H4129" s="1" t="s">
        <v>385</v>
      </c>
      <c r="I4129" s="61">
        <v>8</v>
      </c>
      <c r="J4129" s="61">
        <v>7.4</v>
      </c>
      <c r="K4129" s="61">
        <v>8.8000000000000007</v>
      </c>
      <c r="L4129" s="69">
        <f t="shared" si="795"/>
        <v>0.59200000000000008</v>
      </c>
      <c r="M4129" s="69">
        <f t="shared" si="796"/>
        <v>0.70400000000000007</v>
      </c>
      <c r="N4129" s="56">
        <f>INDEX(Rate_Chart!$A$1:$AK$127,MATCH(Data!J4129,Rate_Chart!$A$1:$A$127,0),MATCH(Data!K4129,Rate_Chart!$A$1:$AK$1,0))</f>
        <v>61.172100000000007</v>
      </c>
      <c r="O4129" s="57">
        <f t="shared" si="797"/>
        <v>489.37680000000006</v>
      </c>
      <c r="P4129" s="58">
        <f t="shared" si="798"/>
        <v>461.09623115577887</v>
      </c>
      <c r="Q4129" s="58">
        <f t="shared" si="799"/>
        <v>307.39748743718593</v>
      </c>
      <c r="R4129" s="66">
        <f t="shared" si="800"/>
        <v>8.5640940000000025</v>
      </c>
      <c r="S4129" s="64">
        <f t="shared" si="801"/>
        <v>30</v>
      </c>
      <c r="T4129" s="66">
        <f t="shared" si="802"/>
        <v>527.94089400000007</v>
      </c>
      <c r="U4129" s="68">
        <f t="shared" si="803"/>
        <v>65.992611750000009</v>
      </c>
      <c r="V4129" s="68">
        <f t="shared" si="804"/>
        <v>497.43174685929648</v>
      </c>
      <c r="W4129" s="68">
        <f t="shared" si="805"/>
        <v>331.6211645728643</v>
      </c>
    </row>
    <row r="4130" spans="1:23" x14ac:dyDescent="0.25">
      <c r="A4130" s="1" t="s">
        <v>915</v>
      </c>
      <c r="B4130" s="1" t="s">
        <v>394</v>
      </c>
      <c r="C4130" s="1" t="s">
        <v>589</v>
      </c>
      <c r="D4130" s="1" t="s">
        <v>593</v>
      </c>
      <c r="E4130" s="1" t="s">
        <v>594</v>
      </c>
      <c r="F4130" s="62" t="str">
        <f t="shared" si="794"/>
        <v>64552</v>
      </c>
      <c r="G4130" s="255">
        <v>10620020</v>
      </c>
      <c r="H4130" s="1" t="s">
        <v>385</v>
      </c>
      <c r="I4130" s="61">
        <v>6</v>
      </c>
      <c r="J4130" s="61">
        <v>6.6</v>
      </c>
      <c r="K4130" s="61">
        <v>8.8000000000000007</v>
      </c>
      <c r="L4130" s="69">
        <f t="shared" si="795"/>
        <v>0.39599999999999996</v>
      </c>
      <c r="M4130" s="69">
        <f t="shared" si="796"/>
        <v>0.52800000000000002</v>
      </c>
      <c r="N4130" s="56">
        <f>INDEX(Rate_Chart!$A$1:$AK$127,MATCH(Data!J4130,Rate_Chart!$A$1:$A$127,0),MATCH(Data!K4130,Rate_Chart!$A$1:$AK$1,0))</f>
        <v>54.558900000000001</v>
      </c>
      <c r="O4130" s="57">
        <f t="shared" si="797"/>
        <v>327.35340000000002</v>
      </c>
      <c r="P4130" s="58">
        <f t="shared" si="798"/>
        <v>437.63823529411764</v>
      </c>
      <c r="Q4130" s="58">
        <f t="shared" si="799"/>
        <v>291.75882352941176</v>
      </c>
      <c r="R4130" s="66">
        <f t="shared" si="800"/>
        <v>5.7286845000000008</v>
      </c>
      <c r="S4130" s="64">
        <f t="shared" si="801"/>
        <v>22.5</v>
      </c>
      <c r="T4130" s="66">
        <f t="shared" si="802"/>
        <v>355.58208450000001</v>
      </c>
      <c r="U4130" s="68">
        <f t="shared" si="803"/>
        <v>59.263680749999999</v>
      </c>
      <c r="V4130" s="68">
        <f t="shared" si="804"/>
        <v>475.37711831550797</v>
      </c>
      <c r="W4130" s="68">
        <f t="shared" si="805"/>
        <v>316.91807887700531</v>
      </c>
    </row>
    <row r="4131" spans="1:23" x14ac:dyDescent="0.25">
      <c r="A4131" s="1" t="s">
        <v>915</v>
      </c>
      <c r="B4131" s="1" t="s">
        <v>395</v>
      </c>
      <c r="C4131" s="1" t="s">
        <v>589</v>
      </c>
      <c r="D4131" s="1" t="s">
        <v>593</v>
      </c>
      <c r="E4131" s="1" t="s">
        <v>594</v>
      </c>
      <c r="F4131" s="62" t="str">
        <f t="shared" si="794"/>
        <v>64552</v>
      </c>
      <c r="G4131" s="255">
        <v>10620020</v>
      </c>
      <c r="H4131" s="1" t="s">
        <v>385</v>
      </c>
      <c r="I4131" s="61">
        <v>7</v>
      </c>
      <c r="J4131" s="61">
        <v>7.6</v>
      </c>
      <c r="K4131" s="61">
        <v>8.8000000000000007</v>
      </c>
      <c r="L4131" s="69">
        <f t="shared" si="795"/>
        <v>0.53199999999999992</v>
      </c>
      <c r="M4131" s="69">
        <f t="shared" si="796"/>
        <v>0.6160000000000001</v>
      </c>
      <c r="N4131" s="56">
        <f>INDEX(Rate_Chart!$A$1:$AK$127,MATCH(Data!J4131,Rate_Chart!$A$1:$A$127,0),MATCH(Data!K4131,Rate_Chart!$A$1:$AK$1,0))</f>
        <v>62.825400000000002</v>
      </c>
      <c r="O4131" s="57">
        <f t="shared" si="797"/>
        <v>439.77780000000001</v>
      </c>
      <c r="P4131" s="58">
        <f t="shared" si="798"/>
        <v>466.5252475247525</v>
      </c>
      <c r="Q4131" s="58">
        <f t="shared" si="799"/>
        <v>311.01683168316833</v>
      </c>
      <c r="R4131" s="66">
        <f t="shared" si="800"/>
        <v>7.6961115000000007</v>
      </c>
      <c r="S4131" s="64">
        <f t="shared" si="801"/>
        <v>26.25</v>
      </c>
      <c r="T4131" s="66">
        <f t="shared" si="802"/>
        <v>473.72391149999999</v>
      </c>
      <c r="U4131" s="68">
        <f t="shared" si="803"/>
        <v>67.674844499999992</v>
      </c>
      <c r="V4131" s="68">
        <f t="shared" si="804"/>
        <v>502.53597400990094</v>
      </c>
      <c r="W4131" s="68">
        <f t="shared" si="805"/>
        <v>335.02398267326731</v>
      </c>
    </row>
    <row r="4132" spans="1:23" x14ac:dyDescent="0.25">
      <c r="A4132" s="1" t="s">
        <v>916</v>
      </c>
      <c r="B4132" s="1" t="s">
        <v>394</v>
      </c>
      <c r="C4132" s="1" t="s">
        <v>589</v>
      </c>
      <c r="D4132" s="1" t="s">
        <v>593</v>
      </c>
      <c r="E4132" s="1" t="s">
        <v>594</v>
      </c>
      <c r="F4132" s="62" t="str">
        <f t="shared" si="794"/>
        <v>64552</v>
      </c>
      <c r="G4132" s="255">
        <v>10620020</v>
      </c>
      <c r="H4132" s="1" t="s">
        <v>385</v>
      </c>
      <c r="I4132" s="61">
        <v>6</v>
      </c>
      <c r="J4132" s="61">
        <v>6.5</v>
      </c>
      <c r="K4132" s="61">
        <v>8.8000000000000007</v>
      </c>
      <c r="L4132" s="69">
        <f t="shared" si="795"/>
        <v>0.39</v>
      </c>
      <c r="M4132" s="69">
        <f t="shared" si="796"/>
        <v>0.52800000000000002</v>
      </c>
      <c r="N4132" s="56">
        <f>INDEX(Rate_Chart!$A$1:$AK$127,MATCH(Data!J4132,Rate_Chart!$A$1:$A$127,0),MATCH(Data!K4132,Rate_Chart!$A$1:$AK$1,0))</f>
        <v>53.732250000000001</v>
      </c>
      <c r="O4132" s="57">
        <f t="shared" si="797"/>
        <v>322.39350000000002</v>
      </c>
      <c r="P4132" s="58">
        <f t="shared" si="798"/>
        <v>434.49258760107813</v>
      </c>
      <c r="Q4132" s="58">
        <f t="shared" si="799"/>
        <v>289.66172506738542</v>
      </c>
      <c r="R4132" s="66">
        <f t="shared" si="800"/>
        <v>5.6418862500000007</v>
      </c>
      <c r="S4132" s="64">
        <f t="shared" si="801"/>
        <v>22.5</v>
      </c>
      <c r="T4132" s="66">
        <f t="shared" si="802"/>
        <v>350.53538624999999</v>
      </c>
      <c r="U4132" s="68">
        <f t="shared" si="803"/>
        <v>58.422564375</v>
      </c>
      <c r="V4132" s="68">
        <f t="shared" si="804"/>
        <v>472.41965801886789</v>
      </c>
      <c r="W4132" s="68">
        <f t="shared" si="805"/>
        <v>314.94643867924526</v>
      </c>
    </row>
    <row r="4133" spans="1:23" x14ac:dyDescent="0.25">
      <c r="A4133" s="1" t="s">
        <v>916</v>
      </c>
      <c r="B4133" s="1" t="s">
        <v>395</v>
      </c>
      <c r="C4133" s="1" t="s">
        <v>589</v>
      </c>
      <c r="D4133" s="1" t="s">
        <v>593</v>
      </c>
      <c r="E4133" s="1" t="s">
        <v>594</v>
      </c>
      <c r="F4133" s="62" t="str">
        <f t="shared" si="794"/>
        <v>64552</v>
      </c>
      <c r="G4133" s="255">
        <v>10620020</v>
      </c>
      <c r="H4133" s="1" t="s">
        <v>385</v>
      </c>
      <c r="I4133" s="61">
        <v>9</v>
      </c>
      <c r="J4133" s="61">
        <v>7.6</v>
      </c>
      <c r="K4133" s="61">
        <v>8.8000000000000007</v>
      </c>
      <c r="L4133" s="69">
        <f t="shared" si="795"/>
        <v>0.68399999999999994</v>
      </c>
      <c r="M4133" s="69">
        <f t="shared" si="796"/>
        <v>0.79200000000000004</v>
      </c>
      <c r="N4133" s="56">
        <f>INDEX(Rate_Chart!$A$1:$AK$127,MATCH(Data!J4133,Rate_Chart!$A$1:$A$127,0),MATCH(Data!K4133,Rate_Chart!$A$1:$AK$1,0))</f>
        <v>62.825400000000002</v>
      </c>
      <c r="O4133" s="57">
        <f t="shared" si="797"/>
        <v>565.42859999999996</v>
      </c>
      <c r="P4133" s="58">
        <f t="shared" si="798"/>
        <v>466.5252475247525</v>
      </c>
      <c r="Q4133" s="58">
        <f t="shared" si="799"/>
        <v>311.01683168316833</v>
      </c>
      <c r="R4133" s="66">
        <f t="shared" si="800"/>
        <v>9.8950005000000001</v>
      </c>
      <c r="S4133" s="64">
        <f t="shared" si="801"/>
        <v>33.75</v>
      </c>
      <c r="T4133" s="66">
        <f t="shared" si="802"/>
        <v>609.0736005</v>
      </c>
      <c r="U4133" s="68">
        <f t="shared" si="803"/>
        <v>67.674844500000006</v>
      </c>
      <c r="V4133" s="68">
        <f t="shared" si="804"/>
        <v>502.53597400990105</v>
      </c>
      <c r="W4133" s="68">
        <f t="shared" si="805"/>
        <v>335.02398267326737</v>
      </c>
    </row>
    <row r="4134" spans="1:23" x14ac:dyDescent="0.25">
      <c r="A4134" s="1" t="s">
        <v>917</v>
      </c>
      <c r="B4134" s="1" t="s">
        <v>394</v>
      </c>
      <c r="C4134" s="1" t="s">
        <v>589</v>
      </c>
      <c r="D4134" s="1" t="s">
        <v>593</v>
      </c>
      <c r="E4134" s="1" t="s">
        <v>594</v>
      </c>
      <c r="F4134" s="62" t="str">
        <f t="shared" si="794"/>
        <v>64552</v>
      </c>
      <c r="G4134" s="255">
        <v>10620020</v>
      </c>
      <c r="H4134" s="1" t="s">
        <v>385</v>
      </c>
      <c r="I4134" s="61">
        <v>5</v>
      </c>
      <c r="J4134" s="61">
        <v>7.3</v>
      </c>
      <c r="K4134" s="61">
        <v>8.8000000000000007</v>
      </c>
      <c r="L4134" s="69">
        <f t="shared" si="795"/>
        <v>0.36499999999999999</v>
      </c>
      <c r="M4134" s="69">
        <f t="shared" si="796"/>
        <v>0.44</v>
      </c>
      <c r="N4134" s="56">
        <f>INDEX(Rate_Chart!$A$1:$AK$127,MATCH(Data!J4134,Rate_Chart!$A$1:$A$127,0),MATCH(Data!K4134,Rate_Chart!$A$1:$AK$1,0))</f>
        <v>60.34545</v>
      </c>
      <c r="O4134" s="57">
        <f t="shared" si="797"/>
        <v>301.72725000000003</v>
      </c>
      <c r="P4134" s="58">
        <f t="shared" si="798"/>
        <v>458.31987341772157</v>
      </c>
      <c r="Q4134" s="58">
        <f t="shared" si="799"/>
        <v>305.54658227848103</v>
      </c>
      <c r="R4134" s="66">
        <f t="shared" si="800"/>
        <v>5.2802268750000012</v>
      </c>
      <c r="S4134" s="64">
        <f t="shared" si="801"/>
        <v>18.75</v>
      </c>
      <c r="T4134" s="66">
        <f t="shared" si="802"/>
        <v>325.75747687500001</v>
      </c>
      <c r="U4134" s="68">
        <f t="shared" si="803"/>
        <v>65.151495374999996</v>
      </c>
      <c r="V4134" s="68">
        <f t="shared" si="804"/>
        <v>494.82148386075949</v>
      </c>
      <c r="W4134" s="68">
        <f t="shared" si="805"/>
        <v>329.88098924050632</v>
      </c>
    </row>
    <row r="4135" spans="1:23" x14ac:dyDescent="0.25">
      <c r="A4135" s="1" t="s">
        <v>917</v>
      </c>
      <c r="B4135" s="1" t="s">
        <v>395</v>
      </c>
      <c r="C4135" s="1" t="s">
        <v>589</v>
      </c>
      <c r="D4135" s="1" t="s">
        <v>593</v>
      </c>
      <c r="E4135" s="1" t="s">
        <v>594</v>
      </c>
      <c r="F4135" s="62" t="str">
        <f t="shared" si="794"/>
        <v>64552</v>
      </c>
      <c r="G4135" s="255">
        <v>10620020</v>
      </c>
      <c r="H4135" s="1" t="s">
        <v>385</v>
      </c>
      <c r="I4135" s="61">
        <v>7</v>
      </c>
      <c r="J4135" s="61">
        <v>7</v>
      </c>
      <c r="K4135" s="61">
        <v>8.8000000000000007</v>
      </c>
      <c r="L4135" s="69">
        <f t="shared" si="795"/>
        <v>0.49</v>
      </c>
      <c r="M4135" s="69">
        <f t="shared" si="796"/>
        <v>0.6160000000000001</v>
      </c>
      <c r="N4135" s="56">
        <f>INDEX(Rate_Chart!$A$1:$AK$127,MATCH(Data!J4135,Rate_Chart!$A$1:$A$127,0),MATCH(Data!K4135,Rate_Chart!$A$1:$AK$1,0))</f>
        <v>57.865500000000004</v>
      </c>
      <c r="O4135" s="57">
        <f t="shared" si="797"/>
        <v>405.05850000000004</v>
      </c>
      <c r="P4135" s="58">
        <f t="shared" si="798"/>
        <v>449.73186528497411</v>
      </c>
      <c r="Q4135" s="58">
        <f t="shared" si="799"/>
        <v>299.82124352331607</v>
      </c>
      <c r="R4135" s="66">
        <f t="shared" si="800"/>
        <v>7.0885237500000011</v>
      </c>
      <c r="S4135" s="64">
        <f t="shared" si="801"/>
        <v>26.25</v>
      </c>
      <c r="T4135" s="66">
        <f t="shared" si="802"/>
        <v>438.39702375000002</v>
      </c>
      <c r="U4135" s="68">
        <f t="shared" si="803"/>
        <v>62.62814625</v>
      </c>
      <c r="V4135" s="68">
        <f t="shared" si="804"/>
        <v>486.74725064766835</v>
      </c>
      <c r="W4135" s="68">
        <f t="shared" si="805"/>
        <v>324.49816709844555</v>
      </c>
    </row>
    <row r="4136" spans="1:23" x14ac:dyDescent="0.25">
      <c r="A4136" s="1" t="s">
        <v>918</v>
      </c>
      <c r="B4136" s="1" t="s">
        <v>394</v>
      </c>
      <c r="C4136" s="1" t="s">
        <v>589</v>
      </c>
      <c r="D4136" s="1" t="s">
        <v>593</v>
      </c>
      <c r="E4136" s="1" t="s">
        <v>594</v>
      </c>
      <c r="F4136" s="62" t="str">
        <f t="shared" si="794"/>
        <v>64552</v>
      </c>
      <c r="G4136" s="255">
        <v>10620020</v>
      </c>
      <c r="H4136" s="1" t="s">
        <v>385</v>
      </c>
      <c r="I4136" s="61">
        <v>5</v>
      </c>
      <c r="J4136" s="61">
        <v>6.8</v>
      </c>
      <c r="K4136" s="61">
        <v>8.8000000000000007</v>
      </c>
      <c r="L4136" s="69">
        <f t="shared" si="795"/>
        <v>0.34</v>
      </c>
      <c r="M4136" s="69">
        <f t="shared" si="796"/>
        <v>0.44</v>
      </c>
      <c r="N4136" s="56">
        <f>INDEX(Rate_Chart!$A$1:$AK$127,MATCH(Data!J4136,Rate_Chart!$A$1:$A$127,0),MATCH(Data!K4136,Rate_Chart!$A$1:$AK$1,0))</f>
        <v>56.212200000000003</v>
      </c>
      <c r="O4136" s="57">
        <f t="shared" si="797"/>
        <v>281.06100000000004</v>
      </c>
      <c r="P4136" s="58">
        <f t="shared" si="798"/>
        <v>443.78052631578947</v>
      </c>
      <c r="Q4136" s="58">
        <f t="shared" si="799"/>
        <v>295.8536842105263</v>
      </c>
      <c r="R4136" s="66">
        <f t="shared" si="800"/>
        <v>4.9185675000000009</v>
      </c>
      <c r="S4136" s="64">
        <f t="shared" si="801"/>
        <v>18.75</v>
      </c>
      <c r="T4136" s="66">
        <f t="shared" si="802"/>
        <v>304.72956750000003</v>
      </c>
      <c r="U4136" s="68">
        <f t="shared" si="803"/>
        <v>60.945913500000003</v>
      </c>
      <c r="V4136" s="68">
        <f t="shared" si="804"/>
        <v>481.15194868421054</v>
      </c>
      <c r="W4136" s="68">
        <f t="shared" si="805"/>
        <v>320.76796578947369</v>
      </c>
    </row>
    <row r="4137" spans="1:23" x14ac:dyDescent="0.25">
      <c r="A4137" s="1" t="s">
        <v>918</v>
      </c>
      <c r="B4137" s="1" t="s">
        <v>395</v>
      </c>
      <c r="C4137" s="1" t="s">
        <v>589</v>
      </c>
      <c r="D4137" s="1" t="s">
        <v>593</v>
      </c>
      <c r="E4137" s="1" t="s">
        <v>594</v>
      </c>
      <c r="F4137" s="62" t="str">
        <f t="shared" si="794"/>
        <v>64552</v>
      </c>
      <c r="G4137" s="255">
        <v>10620020</v>
      </c>
      <c r="H4137" s="1" t="s">
        <v>385</v>
      </c>
      <c r="I4137" s="61">
        <v>12</v>
      </c>
      <c r="J4137" s="61">
        <v>6.5</v>
      </c>
      <c r="K4137" s="61">
        <v>8.8000000000000007</v>
      </c>
      <c r="L4137" s="69">
        <f t="shared" si="795"/>
        <v>0.78</v>
      </c>
      <c r="M4137" s="69">
        <f t="shared" si="796"/>
        <v>1.056</v>
      </c>
      <c r="N4137" s="56">
        <f>INDEX(Rate_Chart!$A$1:$AK$127,MATCH(Data!J4137,Rate_Chart!$A$1:$A$127,0),MATCH(Data!K4137,Rate_Chart!$A$1:$AK$1,0))</f>
        <v>53.732250000000001</v>
      </c>
      <c r="O4137" s="57">
        <f t="shared" si="797"/>
        <v>644.78700000000003</v>
      </c>
      <c r="P4137" s="58">
        <f t="shared" si="798"/>
        <v>434.49258760107813</v>
      </c>
      <c r="Q4137" s="58">
        <f t="shared" si="799"/>
        <v>289.66172506738542</v>
      </c>
      <c r="R4137" s="66">
        <f t="shared" si="800"/>
        <v>11.283772500000001</v>
      </c>
      <c r="S4137" s="64">
        <f t="shared" si="801"/>
        <v>45</v>
      </c>
      <c r="T4137" s="66">
        <f t="shared" si="802"/>
        <v>701.07077249999998</v>
      </c>
      <c r="U4137" s="68">
        <f t="shared" si="803"/>
        <v>58.422564375</v>
      </c>
      <c r="V4137" s="68">
        <f t="shared" si="804"/>
        <v>472.41965801886789</v>
      </c>
      <c r="W4137" s="68">
        <f t="shared" si="805"/>
        <v>314.94643867924526</v>
      </c>
    </row>
    <row r="4138" spans="1:23" x14ac:dyDescent="0.25">
      <c r="A4138" s="1" t="s">
        <v>882</v>
      </c>
      <c r="B4138" s="1" t="s">
        <v>394</v>
      </c>
      <c r="C4138" s="1" t="s">
        <v>589</v>
      </c>
      <c r="D4138" s="1" t="s">
        <v>593</v>
      </c>
      <c r="E4138" s="1" t="s">
        <v>594</v>
      </c>
      <c r="F4138" s="62" t="str">
        <f t="shared" si="794"/>
        <v>64552</v>
      </c>
      <c r="G4138" s="255">
        <v>10620020</v>
      </c>
      <c r="H4138" s="1" t="s">
        <v>385</v>
      </c>
      <c r="I4138" s="61">
        <v>6</v>
      </c>
      <c r="J4138" s="61">
        <v>6.3</v>
      </c>
      <c r="K4138" s="61">
        <v>8.6</v>
      </c>
      <c r="L4138" s="69">
        <f t="shared" si="795"/>
        <v>0.37799999999999995</v>
      </c>
      <c r="M4138" s="69">
        <f t="shared" si="796"/>
        <v>0.5159999999999999</v>
      </c>
      <c r="N4138" s="56">
        <f>INDEX(Rate_Chart!$A$1:$AK$127,MATCH(Data!J4138,Rate_Chart!$A$1:$A$127,0),MATCH(Data!K4138,Rate_Chart!$A$1:$AK$1,0))</f>
        <v>51.552899999999994</v>
      </c>
      <c r="O4138" s="57">
        <f t="shared" si="797"/>
        <v>309.31739999999996</v>
      </c>
      <c r="P4138" s="58">
        <f t="shared" si="798"/>
        <v>428.41745152354571</v>
      </c>
      <c r="Q4138" s="58">
        <f t="shared" si="799"/>
        <v>285.61163434903045</v>
      </c>
      <c r="R4138" s="66">
        <f t="shared" si="800"/>
        <v>5.4130544999999994</v>
      </c>
      <c r="S4138" s="64">
        <f t="shared" si="801"/>
        <v>22.5</v>
      </c>
      <c r="T4138" s="66">
        <f t="shared" si="802"/>
        <v>337.23045449999995</v>
      </c>
      <c r="U4138" s="68">
        <f t="shared" si="803"/>
        <v>56.205075749999992</v>
      </c>
      <c r="V4138" s="68">
        <f t="shared" si="804"/>
        <v>467.07819182825483</v>
      </c>
      <c r="W4138" s="68">
        <f t="shared" si="805"/>
        <v>311.38546121883655</v>
      </c>
    </row>
    <row r="4139" spans="1:23" x14ac:dyDescent="0.25">
      <c r="A4139" s="1" t="s">
        <v>882</v>
      </c>
      <c r="B4139" s="1" t="s">
        <v>395</v>
      </c>
      <c r="C4139" s="1" t="s">
        <v>589</v>
      </c>
      <c r="D4139" s="1" t="s">
        <v>593</v>
      </c>
      <c r="E4139" s="1" t="s">
        <v>594</v>
      </c>
      <c r="F4139" s="62" t="str">
        <f t="shared" si="794"/>
        <v>64552</v>
      </c>
      <c r="G4139" s="255">
        <v>10620020</v>
      </c>
      <c r="H4139" s="1" t="s">
        <v>385</v>
      </c>
      <c r="I4139" s="61">
        <v>11</v>
      </c>
      <c r="J4139" s="61">
        <v>6.6</v>
      </c>
      <c r="K4139" s="61">
        <v>8.8000000000000007</v>
      </c>
      <c r="L4139" s="69">
        <f t="shared" si="795"/>
        <v>0.72599999999999998</v>
      </c>
      <c r="M4139" s="69">
        <f t="shared" si="796"/>
        <v>0.96800000000000008</v>
      </c>
      <c r="N4139" s="56">
        <f>INDEX(Rate_Chart!$A$1:$AK$127,MATCH(Data!J4139,Rate_Chart!$A$1:$A$127,0),MATCH(Data!K4139,Rate_Chart!$A$1:$AK$1,0))</f>
        <v>54.558900000000001</v>
      </c>
      <c r="O4139" s="57">
        <f t="shared" si="797"/>
        <v>600.14790000000005</v>
      </c>
      <c r="P4139" s="58">
        <f t="shared" si="798"/>
        <v>437.63823529411764</v>
      </c>
      <c r="Q4139" s="58">
        <f t="shared" si="799"/>
        <v>291.75882352941176</v>
      </c>
      <c r="R4139" s="66">
        <f t="shared" si="800"/>
        <v>10.502588250000002</v>
      </c>
      <c r="S4139" s="64">
        <f t="shared" si="801"/>
        <v>41.25</v>
      </c>
      <c r="T4139" s="66">
        <f t="shared" si="802"/>
        <v>651.90048825000008</v>
      </c>
      <c r="U4139" s="68">
        <f t="shared" si="803"/>
        <v>59.263680750000006</v>
      </c>
      <c r="V4139" s="68">
        <f t="shared" si="804"/>
        <v>475.37711831550803</v>
      </c>
      <c r="W4139" s="68">
        <f t="shared" si="805"/>
        <v>316.91807887700537</v>
      </c>
    </row>
    <row r="4140" spans="1:23" x14ac:dyDescent="0.25">
      <c r="A4140" s="1" t="s">
        <v>884</v>
      </c>
      <c r="B4140" s="1" t="s">
        <v>394</v>
      </c>
      <c r="C4140" s="1" t="s">
        <v>589</v>
      </c>
      <c r="D4140" s="1" t="s">
        <v>593</v>
      </c>
      <c r="E4140" s="1" t="s">
        <v>594</v>
      </c>
      <c r="F4140" s="62" t="str">
        <f t="shared" si="794"/>
        <v>64552</v>
      </c>
      <c r="G4140" s="255">
        <v>10620020</v>
      </c>
      <c r="H4140" s="1" t="s">
        <v>385</v>
      </c>
      <c r="I4140" s="61">
        <v>8</v>
      </c>
      <c r="J4140" s="61">
        <v>6.7</v>
      </c>
      <c r="K4140" s="61">
        <v>8.8000000000000007</v>
      </c>
      <c r="L4140" s="69">
        <f t="shared" si="795"/>
        <v>0.53600000000000003</v>
      </c>
      <c r="M4140" s="69">
        <f t="shared" si="796"/>
        <v>0.70400000000000007</v>
      </c>
      <c r="N4140" s="56">
        <f>INDEX(Rate_Chart!$A$1:$AK$127,MATCH(Data!J4140,Rate_Chart!$A$1:$A$127,0),MATCH(Data!K4140,Rate_Chart!$A$1:$AK$1,0))</f>
        <v>55.385550000000002</v>
      </c>
      <c r="O4140" s="57">
        <f t="shared" si="797"/>
        <v>443.08440000000002</v>
      </c>
      <c r="P4140" s="58">
        <f t="shared" si="798"/>
        <v>440.73381962864721</v>
      </c>
      <c r="Q4140" s="58">
        <f t="shared" si="799"/>
        <v>293.82254641909816</v>
      </c>
      <c r="R4140" s="66">
        <f t="shared" si="800"/>
        <v>7.7539770000000008</v>
      </c>
      <c r="S4140" s="64">
        <f t="shared" si="801"/>
        <v>30</v>
      </c>
      <c r="T4140" s="66">
        <f t="shared" si="802"/>
        <v>480.83837700000004</v>
      </c>
      <c r="U4140" s="68">
        <f t="shared" si="803"/>
        <v>60.104797125000005</v>
      </c>
      <c r="V4140" s="68">
        <f t="shared" si="804"/>
        <v>478.28751027851456</v>
      </c>
      <c r="W4140" s="68">
        <f t="shared" si="805"/>
        <v>318.85834018567635</v>
      </c>
    </row>
    <row r="4141" spans="1:23" x14ac:dyDescent="0.25">
      <c r="A4141" s="1" t="s">
        <v>884</v>
      </c>
      <c r="B4141" s="1" t="s">
        <v>395</v>
      </c>
      <c r="C4141" s="1" t="s">
        <v>589</v>
      </c>
      <c r="D4141" s="1" t="s">
        <v>593</v>
      </c>
      <c r="E4141" s="1" t="s">
        <v>594</v>
      </c>
      <c r="F4141" s="62" t="str">
        <f t="shared" si="794"/>
        <v>64552</v>
      </c>
      <c r="G4141" s="255">
        <v>10620020</v>
      </c>
      <c r="H4141" s="1" t="s">
        <v>385</v>
      </c>
      <c r="I4141" s="61">
        <v>12</v>
      </c>
      <c r="J4141" s="61">
        <v>6.8</v>
      </c>
      <c r="K4141" s="61">
        <v>8.8000000000000007</v>
      </c>
      <c r="L4141" s="69">
        <f t="shared" si="795"/>
        <v>0.81599999999999995</v>
      </c>
      <c r="M4141" s="69">
        <f t="shared" si="796"/>
        <v>1.056</v>
      </c>
      <c r="N4141" s="56">
        <f>INDEX(Rate_Chart!$A$1:$AK$127,MATCH(Data!J4141,Rate_Chart!$A$1:$A$127,0),MATCH(Data!K4141,Rate_Chart!$A$1:$AK$1,0))</f>
        <v>56.212200000000003</v>
      </c>
      <c r="O4141" s="57">
        <f t="shared" si="797"/>
        <v>674.54640000000006</v>
      </c>
      <c r="P4141" s="58">
        <f t="shared" si="798"/>
        <v>443.78052631578947</v>
      </c>
      <c r="Q4141" s="58">
        <f t="shared" si="799"/>
        <v>295.8536842105263</v>
      </c>
      <c r="R4141" s="66">
        <f t="shared" si="800"/>
        <v>11.804562000000002</v>
      </c>
      <c r="S4141" s="64">
        <f t="shared" si="801"/>
        <v>45</v>
      </c>
      <c r="T4141" s="66">
        <f t="shared" si="802"/>
        <v>731.3509620000001</v>
      </c>
      <c r="U4141" s="68">
        <f t="shared" si="803"/>
        <v>60.94591350000001</v>
      </c>
      <c r="V4141" s="68">
        <f t="shared" si="804"/>
        <v>481.15194868421059</v>
      </c>
      <c r="W4141" s="68">
        <f t="shared" si="805"/>
        <v>320.76796578947375</v>
      </c>
    </row>
    <row r="4142" spans="1:23" x14ac:dyDescent="0.25">
      <c r="A4142" s="1" t="s">
        <v>885</v>
      </c>
      <c r="B4142" s="1" t="s">
        <v>394</v>
      </c>
      <c r="C4142" s="1" t="s">
        <v>589</v>
      </c>
      <c r="D4142" s="1" t="s">
        <v>593</v>
      </c>
      <c r="E4142" s="1" t="s">
        <v>594</v>
      </c>
      <c r="F4142" s="62" t="str">
        <f t="shared" si="794"/>
        <v>64552</v>
      </c>
      <c r="G4142" s="255">
        <v>10620020</v>
      </c>
      <c r="H4142" s="1" t="s">
        <v>385</v>
      </c>
      <c r="I4142" s="61">
        <v>8</v>
      </c>
      <c r="J4142" s="61">
        <v>6.7</v>
      </c>
      <c r="K4142" s="61">
        <v>8.8000000000000007</v>
      </c>
      <c r="L4142" s="69">
        <f t="shared" si="795"/>
        <v>0.53600000000000003</v>
      </c>
      <c r="M4142" s="69">
        <f t="shared" si="796"/>
        <v>0.70400000000000007</v>
      </c>
      <c r="N4142" s="56">
        <f>INDEX(Rate_Chart!$A$1:$AK$127,MATCH(Data!J4142,Rate_Chart!$A$1:$A$127,0),MATCH(Data!K4142,Rate_Chart!$A$1:$AK$1,0))</f>
        <v>55.385550000000002</v>
      </c>
      <c r="O4142" s="57">
        <f t="shared" si="797"/>
        <v>443.08440000000002</v>
      </c>
      <c r="P4142" s="58">
        <f t="shared" si="798"/>
        <v>440.73381962864721</v>
      </c>
      <c r="Q4142" s="58">
        <f t="shared" si="799"/>
        <v>293.82254641909816</v>
      </c>
      <c r="R4142" s="66">
        <f t="shared" si="800"/>
        <v>7.7539770000000008</v>
      </c>
      <c r="S4142" s="64">
        <f t="shared" si="801"/>
        <v>30</v>
      </c>
      <c r="T4142" s="66">
        <f t="shared" si="802"/>
        <v>480.83837700000004</v>
      </c>
      <c r="U4142" s="68">
        <f t="shared" si="803"/>
        <v>60.104797125000005</v>
      </c>
      <c r="V4142" s="68">
        <f t="shared" si="804"/>
        <v>478.28751027851456</v>
      </c>
      <c r="W4142" s="68">
        <f t="shared" si="805"/>
        <v>318.85834018567635</v>
      </c>
    </row>
    <row r="4143" spans="1:23" x14ac:dyDescent="0.25">
      <c r="A4143" s="1" t="s">
        <v>885</v>
      </c>
      <c r="B4143" s="1" t="s">
        <v>395</v>
      </c>
      <c r="C4143" s="1" t="s">
        <v>589</v>
      </c>
      <c r="D4143" s="1" t="s">
        <v>593</v>
      </c>
      <c r="E4143" s="1" t="s">
        <v>594</v>
      </c>
      <c r="F4143" s="62" t="str">
        <f t="shared" si="794"/>
        <v>64552</v>
      </c>
      <c r="G4143" s="255">
        <v>10620020</v>
      </c>
      <c r="H4143" s="1" t="s">
        <v>385</v>
      </c>
      <c r="I4143" s="61">
        <v>12</v>
      </c>
      <c r="J4143" s="61">
        <v>6.6</v>
      </c>
      <c r="K4143" s="61">
        <v>8.8000000000000007</v>
      </c>
      <c r="L4143" s="69">
        <f t="shared" si="795"/>
        <v>0.79199999999999993</v>
      </c>
      <c r="M4143" s="69">
        <f t="shared" si="796"/>
        <v>1.056</v>
      </c>
      <c r="N4143" s="56">
        <f>INDEX(Rate_Chart!$A$1:$AK$127,MATCH(Data!J4143,Rate_Chart!$A$1:$A$127,0),MATCH(Data!K4143,Rate_Chart!$A$1:$AK$1,0))</f>
        <v>54.558900000000001</v>
      </c>
      <c r="O4143" s="57">
        <f t="shared" si="797"/>
        <v>654.70680000000004</v>
      </c>
      <c r="P4143" s="58">
        <f t="shared" si="798"/>
        <v>437.63823529411764</v>
      </c>
      <c r="Q4143" s="58">
        <f t="shared" si="799"/>
        <v>291.75882352941176</v>
      </c>
      <c r="R4143" s="66">
        <f t="shared" si="800"/>
        <v>11.457369000000002</v>
      </c>
      <c r="S4143" s="64">
        <f t="shared" si="801"/>
        <v>45</v>
      </c>
      <c r="T4143" s="66">
        <f t="shared" si="802"/>
        <v>711.16416900000002</v>
      </c>
      <c r="U4143" s="68">
        <f t="shared" si="803"/>
        <v>59.263680749999999</v>
      </c>
      <c r="V4143" s="68">
        <f t="shared" si="804"/>
        <v>475.37711831550797</v>
      </c>
      <c r="W4143" s="68">
        <f t="shared" si="805"/>
        <v>316.91807887700531</v>
      </c>
    </row>
    <row r="4144" spans="1:23" x14ac:dyDescent="0.25">
      <c r="A4144" s="1" t="s">
        <v>886</v>
      </c>
      <c r="B4144" s="1" t="s">
        <v>394</v>
      </c>
      <c r="C4144" s="1" t="s">
        <v>589</v>
      </c>
      <c r="D4144" s="1" t="s">
        <v>593</v>
      </c>
      <c r="E4144" s="1" t="s">
        <v>594</v>
      </c>
      <c r="F4144" s="62" t="str">
        <f t="shared" si="794"/>
        <v>64552</v>
      </c>
      <c r="G4144" s="255">
        <v>10620020</v>
      </c>
      <c r="H4144" s="1" t="s">
        <v>385</v>
      </c>
      <c r="I4144" s="61">
        <v>7</v>
      </c>
      <c r="J4144" s="61">
        <v>6.8</v>
      </c>
      <c r="K4144" s="61">
        <v>8.8000000000000007</v>
      </c>
      <c r="L4144" s="69">
        <f t="shared" si="795"/>
        <v>0.47600000000000003</v>
      </c>
      <c r="M4144" s="69">
        <f t="shared" si="796"/>
        <v>0.6160000000000001</v>
      </c>
      <c r="N4144" s="56">
        <f>INDEX(Rate_Chart!$A$1:$AK$127,MATCH(Data!J4144,Rate_Chart!$A$1:$A$127,0),MATCH(Data!K4144,Rate_Chart!$A$1:$AK$1,0))</f>
        <v>56.212200000000003</v>
      </c>
      <c r="O4144" s="57">
        <f t="shared" si="797"/>
        <v>393.48540000000003</v>
      </c>
      <c r="P4144" s="58">
        <f t="shared" si="798"/>
        <v>443.78052631578947</v>
      </c>
      <c r="Q4144" s="58">
        <f t="shared" si="799"/>
        <v>295.8536842105263</v>
      </c>
      <c r="R4144" s="66">
        <f t="shared" si="800"/>
        <v>6.8859945000000007</v>
      </c>
      <c r="S4144" s="64">
        <f t="shared" si="801"/>
        <v>26.25</v>
      </c>
      <c r="T4144" s="66">
        <f t="shared" si="802"/>
        <v>426.62139450000001</v>
      </c>
      <c r="U4144" s="68">
        <f t="shared" si="803"/>
        <v>60.945913500000003</v>
      </c>
      <c r="V4144" s="68">
        <f t="shared" si="804"/>
        <v>481.15194868421054</v>
      </c>
      <c r="W4144" s="68">
        <f t="shared" si="805"/>
        <v>320.76796578947369</v>
      </c>
    </row>
    <row r="4145" spans="1:23" x14ac:dyDescent="0.25">
      <c r="A4145" s="1" t="s">
        <v>886</v>
      </c>
      <c r="B4145" s="1" t="s">
        <v>395</v>
      </c>
      <c r="C4145" s="1" t="s">
        <v>589</v>
      </c>
      <c r="D4145" s="1" t="s">
        <v>593</v>
      </c>
      <c r="E4145" s="1" t="s">
        <v>594</v>
      </c>
      <c r="F4145" s="62" t="str">
        <f t="shared" si="794"/>
        <v>64552</v>
      </c>
      <c r="G4145" s="255">
        <v>10620020</v>
      </c>
      <c r="H4145" s="1" t="s">
        <v>385</v>
      </c>
      <c r="I4145" s="61">
        <v>7</v>
      </c>
      <c r="J4145" s="61">
        <v>7.1</v>
      </c>
      <c r="K4145" s="61">
        <v>8.8000000000000007</v>
      </c>
      <c r="L4145" s="69">
        <f t="shared" si="795"/>
        <v>0.49699999999999994</v>
      </c>
      <c r="M4145" s="69">
        <f t="shared" si="796"/>
        <v>0.6160000000000001</v>
      </c>
      <c r="N4145" s="56">
        <f>INDEX(Rate_Chart!$A$1:$AK$127,MATCH(Data!J4145,Rate_Chart!$A$1:$A$127,0),MATCH(Data!K4145,Rate_Chart!$A$1:$AK$1,0))</f>
        <v>58.692149999999998</v>
      </c>
      <c r="O4145" s="57">
        <f t="shared" si="797"/>
        <v>410.84505000000001</v>
      </c>
      <c r="P4145" s="58">
        <f t="shared" si="798"/>
        <v>452.63868894601546</v>
      </c>
      <c r="Q4145" s="58">
        <f t="shared" si="799"/>
        <v>301.75912596401031</v>
      </c>
      <c r="R4145" s="66">
        <f t="shared" si="800"/>
        <v>7.1897883750000009</v>
      </c>
      <c r="S4145" s="64">
        <f t="shared" si="801"/>
        <v>26.25</v>
      </c>
      <c r="T4145" s="66">
        <f t="shared" si="802"/>
        <v>444.28483837499999</v>
      </c>
      <c r="U4145" s="68">
        <f t="shared" si="803"/>
        <v>63.469262624999999</v>
      </c>
      <c r="V4145" s="68">
        <f t="shared" si="804"/>
        <v>489.48017448586126</v>
      </c>
      <c r="W4145" s="68">
        <f t="shared" si="805"/>
        <v>326.32011632390748</v>
      </c>
    </row>
    <row r="4146" spans="1:23" x14ac:dyDescent="0.25">
      <c r="A4146" s="1" t="s">
        <v>887</v>
      </c>
      <c r="B4146" s="1" t="s">
        <v>394</v>
      </c>
      <c r="C4146" s="1" t="s">
        <v>589</v>
      </c>
      <c r="D4146" s="1" t="s">
        <v>593</v>
      </c>
      <c r="E4146" s="1" t="s">
        <v>594</v>
      </c>
      <c r="F4146" s="62" t="str">
        <f t="shared" si="794"/>
        <v>64552</v>
      </c>
      <c r="G4146" s="255">
        <v>10620020</v>
      </c>
      <c r="H4146" s="1" t="s">
        <v>385</v>
      </c>
      <c r="I4146" s="61">
        <v>6</v>
      </c>
      <c r="J4146" s="61">
        <v>7</v>
      </c>
      <c r="K4146" s="61">
        <v>8.8000000000000007</v>
      </c>
      <c r="L4146" s="69">
        <f t="shared" si="795"/>
        <v>0.42</v>
      </c>
      <c r="M4146" s="69">
        <f t="shared" si="796"/>
        <v>0.52800000000000002</v>
      </c>
      <c r="N4146" s="56">
        <f>INDEX(Rate_Chart!$A$1:$AK$127,MATCH(Data!J4146,Rate_Chart!$A$1:$A$127,0),MATCH(Data!K4146,Rate_Chart!$A$1:$AK$1,0))</f>
        <v>57.865500000000004</v>
      </c>
      <c r="O4146" s="57">
        <f t="shared" si="797"/>
        <v>347.19300000000004</v>
      </c>
      <c r="P4146" s="58">
        <f t="shared" si="798"/>
        <v>449.73186528497411</v>
      </c>
      <c r="Q4146" s="58">
        <f t="shared" si="799"/>
        <v>299.82124352331607</v>
      </c>
      <c r="R4146" s="66">
        <f t="shared" si="800"/>
        <v>6.0758775000000016</v>
      </c>
      <c r="S4146" s="64">
        <f t="shared" si="801"/>
        <v>22.5</v>
      </c>
      <c r="T4146" s="66">
        <f t="shared" si="802"/>
        <v>375.76887750000003</v>
      </c>
      <c r="U4146" s="68">
        <f t="shared" si="803"/>
        <v>62.628146250000007</v>
      </c>
      <c r="V4146" s="68">
        <f t="shared" si="804"/>
        <v>486.74725064766841</v>
      </c>
      <c r="W4146" s="68">
        <f t="shared" si="805"/>
        <v>324.49816709844561</v>
      </c>
    </row>
    <row r="4147" spans="1:23" x14ac:dyDescent="0.25">
      <c r="A4147" s="1" t="s">
        <v>887</v>
      </c>
      <c r="B4147" s="1" t="s">
        <v>395</v>
      </c>
      <c r="C4147" s="1" t="s">
        <v>589</v>
      </c>
      <c r="D4147" s="1" t="s">
        <v>593</v>
      </c>
      <c r="E4147" s="1" t="s">
        <v>594</v>
      </c>
      <c r="F4147" s="62" t="str">
        <f t="shared" si="794"/>
        <v>64552</v>
      </c>
      <c r="G4147" s="255">
        <v>10620020</v>
      </c>
      <c r="H4147" s="1" t="s">
        <v>385</v>
      </c>
      <c r="I4147" s="61">
        <v>9</v>
      </c>
      <c r="J4147" s="61">
        <v>6.2</v>
      </c>
      <c r="K4147" s="61">
        <v>8.8000000000000007</v>
      </c>
      <c r="L4147" s="69">
        <f t="shared" si="795"/>
        <v>0.55800000000000005</v>
      </c>
      <c r="M4147" s="69">
        <f t="shared" si="796"/>
        <v>0.79200000000000004</v>
      </c>
      <c r="N4147" s="56">
        <f>INDEX(Rate_Chart!$A$1:$AK$127,MATCH(Data!J4147,Rate_Chart!$A$1:$A$127,0),MATCH(Data!K4147,Rate_Chart!$A$1:$AK$1,0))</f>
        <v>51.252300000000005</v>
      </c>
      <c r="O4147" s="57">
        <f t="shared" si="797"/>
        <v>461.27070000000003</v>
      </c>
      <c r="P4147" s="58">
        <f t="shared" si="798"/>
        <v>424.74281767955802</v>
      </c>
      <c r="Q4147" s="58">
        <f t="shared" si="799"/>
        <v>283.1618784530387</v>
      </c>
      <c r="R4147" s="66">
        <f t="shared" si="800"/>
        <v>8.0722372500000006</v>
      </c>
      <c r="S4147" s="64">
        <f t="shared" si="801"/>
        <v>33.75</v>
      </c>
      <c r="T4147" s="66">
        <f t="shared" si="802"/>
        <v>503.09293725000003</v>
      </c>
      <c r="U4147" s="68">
        <f t="shared" si="803"/>
        <v>55.899215250000005</v>
      </c>
      <c r="V4147" s="68">
        <f t="shared" si="804"/>
        <v>463.25316505524864</v>
      </c>
      <c r="W4147" s="68">
        <f t="shared" si="805"/>
        <v>308.83544337016576</v>
      </c>
    </row>
    <row r="4148" spans="1:23" x14ac:dyDescent="0.25">
      <c r="A4148" s="1" t="s">
        <v>888</v>
      </c>
      <c r="B4148" s="1" t="s">
        <v>394</v>
      </c>
      <c r="C4148" s="1" t="s">
        <v>589</v>
      </c>
      <c r="D4148" s="1" t="s">
        <v>593</v>
      </c>
      <c r="E4148" s="1" t="s">
        <v>594</v>
      </c>
      <c r="F4148" s="62" t="str">
        <f t="shared" si="794"/>
        <v>64552</v>
      </c>
      <c r="G4148" s="255">
        <v>10620020</v>
      </c>
      <c r="H4148" s="1" t="s">
        <v>385</v>
      </c>
      <c r="I4148" s="61">
        <v>7</v>
      </c>
      <c r="J4148" s="61">
        <v>6.5</v>
      </c>
      <c r="K4148" s="61">
        <v>8.8000000000000007</v>
      </c>
      <c r="L4148" s="69">
        <f t="shared" si="795"/>
        <v>0.45500000000000002</v>
      </c>
      <c r="M4148" s="69">
        <f t="shared" si="796"/>
        <v>0.6160000000000001</v>
      </c>
      <c r="N4148" s="56">
        <f>INDEX(Rate_Chart!$A$1:$AK$127,MATCH(Data!J4148,Rate_Chart!$A$1:$A$127,0),MATCH(Data!K4148,Rate_Chart!$A$1:$AK$1,0))</f>
        <v>53.732250000000001</v>
      </c>
      <c r="O4148" s="57">
        <f t="shared" si="797"/>
        <v>376.12574999999998</v>
      </c>
      <c r="P4148" s="58">
        <f t="shared" si="798"/>
        <v>434.49258760107813</v>
      </c>
      <c r="Q4148" s="58">
        <f t="shared" si="799"/>
        <v>289.66172506738542</v>
      </c>
      <c r="R4148" s="66">
        <f t="shared" si="800"/>
        <v>6.5822006250000005</v>
      </c>
      <c r="S4148" s="64">
        <f t="shared" si="801"/>
        <v>26.25</v>
      </c>
      <c r="T4148" s="66">
        <f t="shared" si="802"/>
        <v>408.95795062499997</v>
      </c>
      <c r="U4148" s="68">
        <f t="shared" si="803"/>
        <v>58.422564374999993</v>
      </c>
      <c r="V4148" s="68">
        <f t="shared" si="804"/>
        <v>472.41965801886784</v>
      </c>
      <c r="W4148" s="68">
        <f t="shared" si="805"/>
        <v>314.9464386792452</v>
      </c>
    </row>
    <row r="4149" spans="1:23" x14ac:dyDescent="0.25">
      <c r="A4149" s="1" t="s">
        <v>888</v>
      </c>
      <c r="B4149" s="1" t="s">
        <v>395</v>
      </c>
      <c r="C4149" s="1" t="s">
        <v>589</v>
      </c>
      <c r="D4149" s="1" t="s">
        <v>593</v>
      </c>
      <c r="E4149" s="1" t="s">
        <v>594</v>
      </c>
      <c r="F4149" s="62" t="str">
        <f t="shared" si="794"/>
        <v>64552</v>
      </c>
      <c r="G4149" s="255">
        <v>10620020</v>
      </c>
      <c r="H4149" s="1" t="s">
        <v>385</v>
      </c>
      <c r="I4149" s="61">
        <v>5</v>
      </c>
      <c r="J4149" s="61">
        <v>6.6</v>
      </c>
      <c r="K4149" s="61">
        <v>8.8000000000000007</v>
      </c>
      <c r="L4149" s="69">
        <f t="shared" si="795"/>
        <v>0.33</v>
      </c>
      <c r="M4149" s="69">
        <f t="shared" si="796"/>
        <v>0.44</v>
      </c>
      <c r="N4149" s="56">
        <f>INDEX(Rate_Chart!$A$1:$AK$127,MATCH(Data!J4149,Rate_Chart!$A$1:$A$127,0),MATCH(Data!K4149,Rate_Chart!$A$1:$AK$1,0))</f>
        <v>54.558900000000001</v>
      </c>
      <c r="O4149" s="57">
        <f t="shared" si="797"/>
        <v>272.79450000000003</v>
      </c>
      <c r="P4149" s="58">
        <f t="shared" si="798"/>
        <v>437.63823529411764</v>
      </c>
      <c r="Q4149" s="58">
        <f t="shared" si="799"/>
        <v>291.75882352941176</v>
      </c>
      <c r="R4149" s="66">
        <f t="shared" si="800"/>
        <v>4.7739037500000006</v>
      </c>
      <c r="S4149" s="64">
        <f t="shared" si="801"/>
        <v>18.75</v>
      </c>
      <c r="T4149" s="66">
        <f t="shared" si="802"/>
        <v>296.31840375000002</v>
      </c>
      <c r="U4149" s="68">
        <f t="shared" si="803"/>
        <v>59.263680750000006</v>
      </c>
      <c r="V4149" s="68">
        <f t="shared" si="804"/>
        <v>475.37711831550803</v>
      </c>
      <c r="W4149" s="68">
        <f t="shared" si="805"/>
        <v>316.91807887700537</v>
      </c>
    </row>
    <row r="4150" spans="1:23" x14ac:dyDescent="0.25">
      <c r="A4150" s="1" t="s">
        <v>919</v>
      </c>
      <c r="B4150" s="1" t="s">
        <v>394</v>
      </c>
      <c r="C4150" s="1" t="s">
        <v>589</v>
      </c>
      <c r="D4150" s="1" t="s">
        <v>593</v>
      </c>
      <c r="E4150" s="1" t="s">
        <v>594</v>
      </c>
      <c r="F4150" s="62" t="str">
        <f t="shared" si="794"/>
        <v>64552</v>
      </c>
      <c r="G4150" s="255">
        <v>10620020</v>
      </c>
      <c r="H4150" s="1" t="s">
        <v>385</v>
      </c>
      <c r="I4150" s="61">
        <v>7</v>
      </c>
      <c r="J4150" s="61">
        <v>6.5</v>
      </c>
      <c r="K4150" s="61">
        <v>8.8000000000000007</v>
      </c>
      <c r="L4150" s="69">
        <f t="shared" si="795"/>
        <v>0.45500000000000002</v>
      </c>
      <c r="M4150" s="69">
        <f t="shared" si="796"/>
        <v>0.6160000000000001</v>
      </c>
      <c r="N4150" s="56">
        <f>INDEX(Rate_Chart!$A$1:$AK$127,MATCH(Data!J4150,Rate_Chart!$A$1:$A$127,0),MATCH(Data!K4150,Rate_Chart!$A$1:$AK$1,0))</f>
        <v>53.732250000000001</v>
      </c>
      <c r="O4150" s="57">
        <f t="shared" si="797"/>
        <v>376.12574999999998</v>
      </c>
      <c r="P4150" s="58">
        <f t="shared" si="798"/>
        <v>434.49258760107813</v>
      </c>
      <c r="Q4150" s="58">
        <f t="shared" si="799"/>
        <v>289.66172506738542</v>
      </c>
      <c r="R4150" s="66">
        <f t="shared" si="800"/>
        <v>6.5822006250000005</v>
      </c>
      <c r="S4150" s="64">
        <f t="shared" si="801"/>
        <v>26.25</v>
      </c>
      <c r="T4150" s="66">
        <f t="shared" si="802"/>
        <v>408.95795062499997</v>
      </c>
      <c r="U4150" s="68">
        <f t="shared" si="803"/>
        <v>58.422564374999993</v>
      </c>
      <c r="V4150" s="68">
        <f t="shared" si="804"/>
        <v>472.41965801886784</v>
      </c>
      <c r="W4150" s="68">
        <f t="shared" si="805"/>
        <v>314.9464386792452</v>
      </c>
    </row>
    <row r="4151" spans="1:23" x14ac:dyDescent="0.25">
      <c r="A4151" s="1" t="s">
        <v>919</v>
      </c>
      <c r="B4151" s="1" t="s">
        <v>395</v>
      </c>
      <c r="C4151" s="1" t="s">
        <v>589</v>
      </c>
      <c r="D4151" s="1" t="s">
        <v>593</v>
      </c>
      <c r="E4151" s="1" t="s">
        <v>594</v>
      </c>
      <c r="F4151" s="62" t="str">
        <f t="shared" si="794"/>
        <v>64552</v>
      </c>
      <c r="G4151" s="255">
        <v>10620020</v>
      </c>
      <c r="H4151" s="1" t="s">
        <v>385</v>
      </c>
      <c r="I4151" s="61">
        <v>7</v>
      </c>
      <c r="J4151" s="61">
        <v>6.5</v>
      </c>
      <c r="K4151" s="61">
        <v>8.6</v>
      </c>
      <c r="L4151" s="69">
        <f t="shared" si="795"/>
        <v>0.45500000000000002</v>
      </c>
      <c r="M4151" s="69">
        <f t="shared" si="796"/>
        <v>0.60199999999999998</v>
      </c>
      <c r="N4151" s="56">
        <f>INDEX(Rate_Chart!$A$1:$AK$127,MATCH(Data!J4151,Rate_Chart!$A$1:$A$127,0),MATCH(Data!K4151,Rate_Chart!$A$1:$AK$1,0))</f>
        <v>53.189499999999995</v>
      </c>
      <c r="O4151" s="57">
        <f t="shared" si="797"/>
        <v>372.32649999999995</v>
      </c>
      <c r="P4151" s="58">
        <f t="shared" si="798"/>
        <v>434.79155313351498</v>
      </c>
      <c r="Q4151" s="58">
        <f t="shared" si="799"/>
        <v>289.86103542234332</v>
      </c>
      <c r="R4151" s="66">
        <f t="shared" si="800"/>
        <v>6.5157137499999997</v>
      </c>
      <c r="S4151" s="64">
        <f t="shared" si="801"/>
        <v>26.25</v>
      </c>
      <c r="T4151" s="66">
        <f t="shared" si="802"/>
        <v>405.09221374999993</v>
      </c>
      <c r="U4151" s="68">
        <f t="shared" si="803"/>
        <v>57.870316249999988</v>
      </c>
      <c r="V4151" s="68">
        <f t="shared" si="804"/>
        <v>473.0543562670299</v>
      </c>
      <c r="W4151" s="68">
        <f t="shared" si="805"/>
        <v>315.36957084468662</v>
      </c>
    </row>
    <row r="4152" spans="1:23" x14ac:dyDescent="0.25">
      <c r="A4152" s="1" t="s">
        <v>920</v>
      </c>
      <c r="B4152" s="1" t="s">
        <v>394</v>
      </c>
      <c r="C4152" s="1" t="s">
        <v>589</v>
      </c>
      <c r="D4152" s="1" t="s">
        <v>593</v>
      </c>
      <c r="E4152" s="1" t="s">
        <v>594</v>
      </c>
      <c r="F4152" s="62" t="str">
        <f t="shared" si="794"/>
        <v>64552</v>
      </c>
      <c r="G4152" s="255">
        <v>10620020</v>
      </c>
      <c r="H4152" s="1" t="s">
        <v>385</v>
      </c>
      <c r="I4152" s="61">
        <v>7</v>
      </c>
      <c r="J4152" s="61">
        <v>6.5</v>
      </c>
      <c r="K4152" s="61">
        <v>8.8000000000000007</v>
      </c>
      <c r="L4152" s="69">
        <f t="shared" si="795"/>
        <v>0.45500000000000002</v>
      </c>
      <c r="M4152" s="69">
        <f t="shared" si="796"/>
        <v>0.6160000000000001</v>
      </c>
      <c r="N4152" s="56">
        <f>INDEX(Rate_Chart!$A$1:$AK$127,MATCH(Data!J4152,Rate_Chart!$A$1:$A$127,0),MATCH(Data!K4152,Rate_Chart!$A$1:$AK$1,0))</f>
        <v>53.732250000000001</v>
      </c>
      <c r="O4152" s="57">
        <f t="shared" si="797"/>
        <v>376.12574999999998</v>
      </c>
      <c r="P4152" s="58">
        <f t="shared" si="798"/>
        <v>434.49258760107813</v>
      </c>
      <c r="Q4152" s="58">
        <f t="shared" si="799"/>
        <v>289.66172506738542</v>
      </c>
      <c r="R4152" s="66">
        <f t="shared" si="800"/>
        <v>6.5822006250000005</v>
      </c>
      <c r="S4152" s="64">
        <f t="shared" si="801"/>
        <v>26.25</v>
      </c>
      <c r="T4152" s="66">
        <f t="shared" si="802"/>
        <v>408.95795062499997</v>
      </c>
      <c r="U4152" s="68">
        <f t="shared" si="803"/>
        <v>58.422564374999993</v>
      </c>
      <c r="V4152" s="68">
        <f t="shared" si="804"/>
        <v>472.41965801886784</v>
      </c>
      <c r="W4152" s="68">
        <f t="shared" si="805"/>
        <v>314.9464386792452</v>
      </c>
    </row>
    <row r="4153" spans="1:23" x14ac:dyDescent="0.25">
      <c r="A4153" s="1" t="s">
        <v>920</v>
      </c>
      <c r="B4153" s="1" t="s">
        <v>395</v>
      </c>
      <c r="C4153" s="1" t="s">
        <v>589</v>
      </c>
      <c r="D4153" s="1" t="s">
        <v>593</v>
      </c>
      <c r="E4153" s="1" t="s">
        <v>594</v>
      </c>
      <c r="F4153" s="62" t="str">
        <f t="shared" si="794"/>
        <v>64552</v>
      </c>
      <c r="G4153" s="255">
        <v>10620020</v>
      </c>
      <c r="H4153" s="1" t="s">
        <v>385</v>
      </c>
      <c r="I4153" s="61">
        <v>8</v>
      </c>
      <c r="J4153" s="61">
        <v>6.1</v>
      </c>
      <c r="K4153" s="61">
        <v>8.8000000000000007</v>
      </c>
      <c r="L4153" s="69">
        <f t="shared" si="795"/>
        <v>0.48799999999999999</v>
      </c>
      <c r="M4153" s="69">
        <f t="shared" si="796"/>
        <v>0.70400000000000007</v>
      </c>
      <c r="N4153" s="56">
        <f>INDEX(Rate_Chart!$A$1:$AK$127,MATCH(Data!J4153,Rate_Chart!$A$1:$A$127,0),MATCH(Data!K4153,Rate_Chart!$A$1:$AK$1,0))</f>
        <v>50.425650000000005</v>
      </c>
      <c r="O4153" s="57">
        <f t="shared" si="797"/>
        <v>403.40520000000004</v>
      </c>
      <c r="P4153" s="58">
        <f t="shared" si="798"/>
        <v>421.38426183844012</v>
      </c>
      <c r="Q4153" s="58">
        <f t="shared" si="799"/>
        <v>280.92284122562677</v>
      </c>
      <c r="R4153" s="66">
        <f t="shared" si="800"/>
        <v>7.0595910000000011</v>
      </c>
      <c r="S4153" s="64">
        <f t="shared" si="801"/>
        <v>30</v>
      </c>
      <c r="T4153" s="66">
        <f t="shared" si="802"/>
        <v>440.46479100000005</v>
      </c>
      <c r="U4153" s="68">
        <f t="shared" si="803"/>
        <v>55.058098875000006</v>
      </c>
      <c r="V4153" s="68">
        <f t="shared" si="804"/>
        <v>460.09553377437328</v>
      </c>
      <c r="W4153" s="68">
        <f t="shared" si="805"/>
        <v>306.73035584958217</v>
      </c>
    </row>
    <row r="4154" spans="1:23" x14ac:dyDescent="0.25">
      <c r="A4154" s="1" t="s">
        <v>922</v>
      </c>
      <c r="B4154" s="1" t="s">
        <v>394</v>
      </c>
      <c r="C4154" s="1" t="s">
        <v>589</v>
      </c>
      <c r="D4154" s="1" t="s">
        <v>593</v>
      </c>
      <c r="E4154" s="1" t="s">
        <v>594</v>
      </c>
      <c r="F4154" s="62" t="str">
        <f t="shared" si="794"/>
        <v>64552</v>
      </c>
      <c r="G4154" s="255">
        <v>10620020</v>
      </c>
      <c r="H4154" s="1" t="s">
        <v>385</v>
      </c>
      <c r="I4154" s="61">
        <v>7</v>
      </c>
      <c r="J4154" s="61">
        <v>6.3</v>
      </c>
      <c r="K4154" s="61">
        <v>8.6</v>
      </c>
      <c r="L4154" s="69">
        <f t="shared" si="795"/>
        <v>0.441</v>
      </c>
      <c r="M4154" s="69">
        <f t="shared" si="796"/>
        <v>0.60199999999999998</v>
      </c>
      <c r="N4154" s="56">
        <f>INDEX(Rate_Chart!$A$1:$AK$127,MATCH(Data!J4154,Rate_Chart!$A$1:$A$127,0),MATCH(Data!K4154,Rate_Chart!$A$1:$AK$1,0))</f>
        <v>51.552899999999994</v>
      </c>
      <c r="O4154" s="57">
        <f t="shared" si="797"/>
        <v>360.87029999999993</v>
      </c>
      <c r="P4154" s="58">
        <f t="shared" si="798"/>
        <v>428.41745152354571</v>
      </c>
      <c r="Q4154" s="58">
        <f t="shared" si="799"/>
        <v>285.61163434903045</v>
      </c>
      <c r="R4154" s="66">
        <f t="shared" si="800"/>
        <v>6.315230249999999</v>
      </c>
      <c r="S4154" s="64">
        <f t="shared" si="801"/>
        <v>26.25</v>
      </c>
      <c r="T4154" s="66">
        <f t="shared" si="802"/>
        <v>393.43553024999994</v>
      </c>
      <c r="U4154" s="68">
        <f t="shared" si="803"/>
        <v>56.205075749999992</v>
      </c>
      <c r="V4154" s="68">
        <f t="shared" si="804"/>
        <v>467.07819182825483</v>
      </c>
      <c r="W4154" s="68">
        <f t="shared" si="805"/>
        <v>311.38546121883655</v>
      </c>
    </row>
    <row r="4155" spans="1:23" x14ac:dyDescent="0.25">
      <c r="A4155" s="1" t="s">
        <v>922</v>
      </c>
      <c r="B4155" s="1" t="s">
        <v>395</v>
      </c>
      <c r="C4155" s="1" t="s">
        <v>589</v>
      </c>
      <c r="D4155" s="1" t="s">
        <v>593</v>
      </c>
      <c r="E4155" s="1" t="s">
        <v>594</v>
      </c>
      <c r="F4155" s="62" t="str">
        <f t="shared" si="794"/>
        <v>64552</v>
      </c>
      <c r="G4155" s="255">
        <v>10620020</v>
      </c>
      <c r="H4155" s="1" t="s">
        <v>385</v>
      </c>
      <c r="I4155" s="61">
        <v>8</v>
      </c>
      <c r="J4155" s="61">
        <v>7.3</v>
      </c>
      <c r="K4155" s="61">
        <v>8.8000000000000007</v>
      </c>
      <c r="L4155" s="69">
        <f t="shared" si="795"/>
        <v>0.58399999999999996</v>
      </c>
      <c r="M4155" s="69">
        <f t="shared" si="796"/>
        <v>0.70400000000000007</v>
      </c>
      <c r="N4155" s="56">
        <f>INDEX(Rate_Chart!$A$1:$AK$127,MATCH(Data!J4155,Rate_Chart!$A$1:$A$127,0),MATCH(Data!K4155,Rate_Chart!$A$1:$AK$1,0))</f>
        <v>60.34545</v>
      </c>
      <c r="O4155" s="57">
        <f t="shared" si="797"/>
        <v>482.7636</v>
      </c>
      <c r="P4155" s="58">
        <f t="shared" si="798"/>
        <v>458.31987341772157</v>
      </c>
      <c r="Q4155" s="58">
        <f t="shared" si="799"/>
        <v>305.54658227848103</v>
      </c>
      <c r="R4155" s="66">
        <f t="shared" si="800"/>
        <v>8.4483630000000005</v>
      </c>
      <c r="S4155" s="64">
        <f t="shared" si="801"/>
        <v>30</v>
      </c>
      <c r="T4155" s="66">
        <f t="shared" si="802"/>
        <v>521.21196299999997</v>
      </c>
      <c r="U4155" s="68">
        <f t="shared" si="803"/>
        <v>65.151495374999996</v>
      </c>
      <c r="V4155" s="68">
        <f t="shared" si="804"/>
        <v>494.82148386075949</v>
      </c>
      <c r="W4155" s="68">
        <f t="shared" si="805"/>
        <v>329.88098924050632</v>
      </c>
    </row>
    <row r="4156" spans="1:23" x14ac:dyDescent="0.25">
      <c r="A4156" s="1" t="s">
        <v>923</v>
      </c>
      <c r="B4156" s="1" t="s">
        <v>394</v>
      </c>
      <c r="C4156" s="1" t="s">
        <v>589</v>
      </c>
      <c r="D4156" s="1" t="s">
        <v>593</v>
      </c>
      <c r="E4156" s="1" t="s">
        <v>594</v>
      </c>
      <c r="F4156" s="62" t="str">
        <f t="shared" si="794"/>
        <v>64552</v>
      </c>
      <c r="G4156" s="255">
        <v>10620020</v>
      </c>
      <c r="H4156" s="1" t="s">
        <v>385</v>
      </c>
      <c r="I4156" s="61">
        <v>7</v>
      </c>
      <c r="J4156" s="61">
        <v>6.1</v>
      </c>
      <c r="K4156" s="61">
        <v>8.6</v>
      </c>
      <c r="L4156" s="69">
        <f t="shared" si="795"/>
        <v>0.42699999999999994</v>
      </c>
      <c r="M4156" s="69">
        <f t="shared" si="796"/>
        <v>0.60199999999999998</v>
      </c>
      <c r="N4156" s="56">
        <f>INDEX(Rate_Chart!$A$1:$AK$127,MATCH(Data!J4156,Rate_Chart!$A$1:$A$127,0),MATCH(Data!K4156,Rate_Chart!$A$1:$AK$1,0))</f>
        <v>49.9163</v>
      </c>
      <c r="O4156" s="57">
        <f t="shared" si="797"/>
        <v>349.41410000000002</v>
      </c>
      <c r="P4156" s="58">
        <f t="shared" si="798"/>
        <v>421.82788732394374</v>
      </c>
      <c r="Q4156" s="58">
        <f t="shared" si="799"/>
        <v>281.21859154929581</v>
      </c>
      <c r="R4156" s="66">
        <f t="shared" si="800"/>
        <v>6.114746750000001</v>
      </c>
      <c r="S4156" s="64">
        <f t="shared" si="801"/>
        <v>26.25</v>
      </c>
      <c r="T4156" s="66">
        <f t="shared" si="802"/>
        <v>381.77884675000001</v>
      </c>
      <c r="U4156" s="68">
        <f t="shared" si="803"/>
        <v>54.539835250000003</v>
      </c>
      <c r="V4156" s="68">
        <f t="shared" si="804"/>
        <v>460.90001619718316</v>
      </c>
      <c r="W4156" s="68">
        <f t="shared" si="805"/>
        <v>307.26667746478876</v>
      </c>
    </row>
    <row r="4157" spans="1:23" x14ac:dyDescent="0.25">
      <c r="A4157" s="1" t="s">
        <v>923</v>
      </c>
      <c r="B4157" s="1" t="s">
        <v>395</v>
      </c>
      <c r="C4157" s="1" t="s">
        <v>589</v>
      </c>
      <c r="D4157" s="1" t="s">
        <v>593</v>
      </c>
      <c r="E4157" s="1" t="s">
        <v>594</v>
      </c>
      <c r="F4157" s="62" t="str">
        <f t="shared" si="794"/>
        <v>64552</v>
      </c>
      <c r="G4157" s="255">
        <v>10620020</v>
      </c>
      <c r="H4157" s="1" t="s">
        <v>385</v>
      </c>
      <c r="I4157" s="61">
        <v>9</v>
      </c>
      <c r="J4157" s="61">
        <v>6.6</v>
      </c>
      <c r="K4157" s="61">
        <v>8.8000000000000007</v>
      </c>
      <c r="L4157" s="69">
        <f t="shared" si="795"/>
        <v>0.59399999999999997</v>
      </c>
      <c r="M4157" s="69">
        <f t="shared" si="796"/>
        <v>0.79200000000000004</v>
      </c>
      <c r="N4157" s="56">
        <f>INDEX(Rate_Chart!$A$1:$AK$127,MATCH(Data!J4157,Rate_Chart!$A$1:$A$127,0),MATCH(Data!K4157,Rate_Chart!$A$1:$AK$1,0))</f>
        <v>54.558900000000001</v>
      </c>
      <c r="O4157" s="57">
        <f t="shared" si="797"/>
        <v>491.0301</v>
      </c>
      <c r="P4157" s="58">
        <f t="shared" si="798"/>
        <v>437.63823529411764</v>
      </c>
      <c r="Q4157" s="58">
        <f t="shared" si="799"/>
        <v>291.75882352941176</v>
      </c>
      <c r="R4157" s="66">
        <f t="shared" si="800"/>
        <v>8.5930267500000017</v>
      </c>
      <c r="S4157" s="64">
        <f t="shared" si="801"/>
        <v>33.75</v>
      </c>
      <c r="T4157" s="66">
        <f t="shared" si="802"/>
        <v>533.37312674999998</v>
      </c>
      <c r="U4157" s="68">
        <f t="shared" si="803"/>
        <v>59.263680749999999</v>
      </c>
      <c r="V4157" s="68">
        <f t="shared" si="804"/>
        <v>475.37711831550797</v>
      </c>
      <c r="W4157" s="68">
        <f t="shared" si="805"/>
        <v>316.91807887700531</v>
      </c>
    </row>
    <row r="4158" spans="1:23" x14ac:dyDescent="0.25">
      <c r="A4158" s="1" t="s">
        <v>924</v>
      </c>
      <c r="B4158" s="1" t="s">
        <v>394</v>
      </c>
      <c r="C4158" s="1" t="s">
        <v>589</v>
      </c>
      <c r="D4158" s="1" t="s">
        <v>593</v>
      </c>
      <c r="E4158" s="1" t="s">
        <v>594</v>
      </c>
      <c r="F4158" s="62" t="str">
        <f t="shared" si="794"/>
        <v>64552</v>
      </c>
      <c r="G4158" s="255">
        <v>10620020</v>
      </c>
      <c r="H4158" s="1" t="s">
        <v>385</v>
      </c>
      <c r="I4158" s="61">
        <v>8</v>
      </c>
      <c r="J4158" s="61">
        <v>5.8</v>
      </c>
      <c r="K4158" s="61">
        <v>8.6</v>
      </c>
      <c r="L4158" s="69">
        <f t="shared" si="795"/>
        <v>0.46399999999999997</v>
      </c>
      <c r="M4158" s="69">
        <f t="shared" si="796"/>
        <v>0.68799999999999994</v>
      </c>
      <c r="N4158" s="56">
        <f>INDEX(Rate_Chart!$A$1:$AK$127,MATCH(Data!J4158,Rate_Chart!$A$1:$A$127,0),MATCH(Data!K4158,Rate_Chart!$A$1:$AK$1,0))</f>
        <v>47.461399999999998</v>
      </c>
      <c r="O4158" s="57">
        <f t="shared" si="797"/>
        <v>379.69119999999998</v>
      </c>
      <c r="P4158" s="58">
        <f t="shared" si="798"/>
        <v>411.51502890173413</v>
      </c>
      <c r="Q4158" s="58">
        <f t="shared" si="799"/>
        <v>274.34335260115608</v>
      </c>
      <c r="R4158" s="66">
        <f t="shared" si="800"/>
        <v>6.6445959999999999</v>
      </c>
      <c r="S4158" s="64">
        <f t="shared" si="801"/>
        <v>30</v>
      </c>
      <c r="T4158" s="66">
        <f t="shared" si="802"/>
        <v>416.33579599999996</v>
      </c>
      <c r="U4158" s="68">
        <f t="shared" si="803"/>
        <v>52.041974499999995</v>
      </c>
      <c r="V4158" s="68">
        <f t="shared" si="804"/>
        <v>451.23099277456652</v>
      </c>
      <c r="W4158" s="68">
        <f t="shared" si="805"/>
        <v>300.82066184971103</v>
      </c>
    </row>
    <row r="4159" spans="1:23" x14ac:dyDescent="0.25">
      <c r="A4159" s="1" t="s">
        <v>924</v>
      </c>
      <c r="B4159" s="1" t="s">
        <v>395</v>
      </c>
      <c r="C4159" s="1" t="s">
        <v>589</v>
      </c>
      <c r="D4159" s="1" t="s">
        <v>593</v>
      </c>
      <c r="E4159" s="1" t="s">
        <v>594</v>
      </c>
      <c r="F4159" s="62" t="str">
        <f t="shared" si="794"/>
        <v>64552</v>
      </c>
      <c r="G4159" s="255">
        <v>10620020</v>
      </c>
      <c r="H4159" s="1" t="s">
        <v>385</v>
      </c>
      <c r="I4159" s="61">
        <v>11</v>
      </c>
      <c r="J4159" s="61">
        <v>6.9</v>
      </c>
      <c r="K4159" s="61">
        <v>8.8000000000000007</v>
      </c>
      <c r="L4159" s="69">
        <f t="shared" si="795"/>
        <v>0.75900000000000001</v>
      </c>
      <c r="M4159" s="69">
        <f t="shared" si="796"/>
        <v>0.96800000000000008</v>
      </c>
      <c r="N4159" s="56">
        <f>INDEX(Rate_Chart!$A$1:$AK$127,MATCH(Data!J4159,Rate_Chart!$A$1:$A$127,0),MATCH(Data!K4159,Rate_Chart!$A$1:$AK$1,0))</f>
        <v>57.038850000000004</v>
      </c>
      <c r="O4159" s="57">
        <f t="shared" si="797"/>
        <v>627.42735000000005</v>
      </c>
      <c r="P4159" s="58">
        <f t="shared" si="798"/>
        <v>446.77950391644907</v>
      </c>
      <c r="Q4159" s="58">
        <f t="shared" si="799"/>
        <v>297.85300261096603</v>
      </c>
      <c r="R4159" s="66">
        <f t="shared" si="800"/>
        <v>10.979978625000001</v>
      </c>
      <c r="S4159" s="64">
        <f t="shared" si="801"/>
        <v>41.25</v>
      </c>
      <c r="T4159" s="66">
        <f t="shared" si="802"/>
        <v>679.65732862499999</v>
      </c>
      <c r="U4159" s="68">
        <f t="shared" si="803"/>
        <v>61.787029875000002</v>
      </c>
      <c r="V4159" s="68">
        <f t="shared" si="804"/>
        <v>483.97151338120102</v>
      </c>
      <c r="W4159" s="68">
        <f t="shared" si="805"/>
        <v>322.64767558746735</v>
      </c>
    </row>
    <row r="4160" spans="1:23" x14ac:dyDescent="0.25">
      <c r="A4160" s="1" t="s">
        <v>921</v>
      </c>
      <c r="B4160" s="1" t="s">
        <v>394</v>
      </c>
      <c r="C4160" s="1" t="s">
        <v>589</v>
      </c>
      <c r="D4160" s="1" t="s">
        <v>592</v>
      </c>
      <c r="E4160" s="1" t="s">
        <v>375</v>
      </c>
      <c r="F4160" s="62" t="str">
        <f t="shared" si="794"/>
        <v>64553</v>
      </c>
      <c r="G4160" s="255">
        <v>10620031</v>
      </c>
      <c r="H4160" s="1" t="s">
        <v>385</v>
      </c>
      <c r="I4160" s="61">
        <v>55</v>
      </c>
      <c r="J4160" s="61">
        <v>7.4</v>
      </c>
      <c r="K4160" s="61">
        <v>8.8000000000000007</v>
      </c>
      <c r="L4160" s="69">
        <f t="shared" si="795"/>
        <v>4.07</v>
      </c>
      <c r="M4160" s="69">
        <f t="shared" si="796"/>
        <v>4.8400000000000007</v>
      </c>
      <c r="N4160" s="56">
        <f>INDEX(Rate_Chart!$A$1:$AK$127,MATCH(Data!J4160,Rate_Chart!$A$1:$A$127,0),MATCH(Data!K4160,Rate_Chart!$A$1:$AK$1,0))</f>
        <v>61.172100000000007</v>
      </c>
      <c r="O4160" s="57">
        <f t="shared" si="797"/>
        <v>3364.4655000000002</v>
      </c>
      <c r="P4160" s="58">
        <f t="shared" si="798"/>
        <v>461.09623115577887</v>
      </c>
      <c r="Q4160" s="58">
        <f t="shared" si="799"/>
        <v>307.39748743718593</v>
      </c>
      <c r="R4160" s="66">
        <f t="shared" si="800"/>
        <v>58.878146250000007</v>
      </c>
      <c r="S4160" s="64">
        <f t="shared" si="801"/>
        <v>206.25</v>
      </c>
      <c r="T4160" s="66">
        <f t="shared" si="802"/>
        <v>3629.5936462500003</v>
      </c>
      <c r="U4160" s="68">
        <f t="shared" si="803"/>
        <v>65.992611750000009</v>
      </c>
      <c r="V4160" s="68">
        <f t="shared" si="804"/>
        <v>497.43174685929648</v>
      </c>
      <c r="W4160" s="68">
        <f t="shared" si="805"/>
        <v>331.6211645728643</v>
      </c>
    </row>
    <row r="4161" spans="1:23" x14ac:dyDescent="0.25">
      <c r="A4161" s="1" t="s">
        <v>921</v>
      </c>
      <c r="B4161" s="1" t="s">
        <v>395</v>
      </c>
      <c r="C4161" s="1" t="s">
        <v>589</v>
      </c>
      <c r="D4161" s="1" t="s">
        <v>592</v>
      </c>
      <c r="E4161" s="1" t="s">
        <v>375</v>
      </c>
      <c r="F4161" s="62" t="str">
        <f t="shared" si="794"/>
        <v>64553</v>
      </c>
      <c r="G4161" s="255">
        <v>10620031</v>
      </c>
      <c r="H4161" s="1" t="s">
        <v>385</v>
      </c>
      <c r="I4161" s="61">
        <v>12</v>
      </c>
      <c r="J4161" s="61">
        <v>6.7</v>
      </c>
      <c r="K4161" s="61">
        <v>8.8000000000000007</v>
      </c>
      <c r="L4161" s="69">
        <f t="shared" si="795"/>
        <v>0.80400000000000005</v>
      </c>
      <c r="M4161" s="69">
        <f t="shared" si="796"/>
        <v>1.056</v>
      </c>
      <c r="N4161" s="56">
        <f>INDEX(Rate_Chart!$A$1:$AK$127,MATCH(Data!J4161,Rate_Chart!$A$1:$A$127,0),MATCH(Data!K4161,Rate_Chart!$A$1:$AK$1,0))</f>
        <v>55.385550000000002</v>
      </c>
      <c r="O4161" s="57">
        <f t="shared" si="797"/>
        <v>664.62660000000005</v>
      </c>
      <c r="P4161" s="58">
        <f t="shared" si="798"/>
        <v>440.73381962864721</v>
      </c>
      <c r="Q4161" s="58">
        <f t="shared" si="799"/>
        <v>293.82254641909816</v>
      </c>
      <c r="R4161" s="66">
        <f t="shared" si="800"/>
        <v>11.630965500000002</v>
      </c>
      <c r="S4161" s="64">
        <f t="shared" si="801"/>
        <v>45</v>
      </c>
      <c r="T4161" s="66">
        <f t="shared" si="802"/>
        <v>721.25756550000006</v>
      </c>
      <c r="U4161" s="68">
        <f t="shared" si="803"/>
        <v>60.104797125000005</v>
      </c>
      <c r="V4161" s="68">
        <f t="shared" si="804"/>
        <v>478.28751027851456</v>
      </c>
      <c r="W4161" s="68">
        <f t="shared" si="805"/>
        <v>318.85834018567635</v>
      </c>
    </row>
    <row r="4162" spans="1:23" x14ac:dyDescent="0.25">
      <c r="A4162" s="1" t="s">
        <v>902</v>
      </c>
      <c r="B4162" s="1" t="s">
        <v>394</v>
      </c>
      <c r="C4162" s="1" t="s">
        <v>589</v>
      </c>
      <c r="D4162" s="1" t="s">
        <v>592</v>
      </c>
      <c r="E4162" s="1" t="s">
        <v>375</v>
      </c>
      <c r="F4162" s="62" t="str">
        <f t="shared" si="794"/>
        <v>64553</v>
      </c>
      <c r="G4162" s="255">
        <v>10620031</v>
      </c>
      <c r="H4162" s="1" t="s">
        <v>386</v>
      </c>
      <c r="I4162" s="61">
        <v>10</v>
      </c>
      <c r="J4162" s="61">
        <v>4.0999999999999996</v>
      </c>
      <c r="K4162" s="61">
        <v>8.1</v>
      </c>
      <c r="L4162" s="69">
        <f t="shared" si="795"/>
        <v>0.41</v>
      </c>
      <c r="M4162" s="69">
        <f t="shared" si="796"/>
        <v>0.81</v>
      </c>
      <c r="N4162" s="56">
        <f>INDEX(Rate_Chart!$A$1:$AK$127,MATCH(Data!J4162,Rate_Chart!$A$1:$A$127,0),MATCH(Data!K4162,Rate_Chart!$A$1:$AK$1,0))</f>
        <v>39.6161259</v>
      </c>
      <c r="O4162" s="57">
        <f t="shared" si="797"/>
        <v>396.16125899999997</v>
      </c>
      <c r="P4162" s="58">
        <f t="shared" si="798"/>
        <v>417.01185157894736</v>
      </c>
      <c r="Q4162" s="58">
        <f t="shared" si="799"/>
        <v>278.00790105263155</v>
      </c>
      <c r="R4162" s="66">
        <f t="shared" si="800"/>
        <v>6.9328220324999998</v>
      </c>
      <c r="S4162" s="64">
        <f t="shared" si="801"/>
        <v>37.5</v>
      </c>
      <c r="T4162" s="66">
        <f t="shared" si="802"/>
        <v>440.59408103249996</v>
      </c>
      <c r="U4162" s="68">
        <f t="shared" si="803"/>
        <v>44.059408103249993</v>
      </c>
      <c r="V4162" s="68">
        <f t="shared" si="804"/>
        <v>463.7832431921052</v>
      </c>
      <c r="W4162" s="68">
        <f t="shared" si="805"/>
        <v>309.18882879473682</v>
      </c>
    </row>
    <row r="4163" spans="1:23" x14ac:dyDescent="0.25">
      <c r="A4163" s="1" t="s">
        <v>902</v>
      </c>
      <c r="B4163" s="1" t="s">
        <v>395</v>
      </c>
      <c r="C4163" s="1" t="s">
        <v>589</v>
      </c>
      <c r="D4163" s="1" t="s">
        <v>592</v>
      </c>
      <c r="E4163" s="1" t="s">
        <v>375</v>
      </c>
      <c r="F4163" s="62" t="str">
        <f t="shared" si="794"/>
        <v>64553</v>
      </c>
      <c r="G4163" s="255">
        <v>10620031</v>
      </c>
      <c r="H4163" s="1" t="s">
        <v>386</v>
      </c>
      <c r="I4163" s="61">
        <v>18</v>
      </c>
      <c r="J4163" s="61">
        <v>4.8</v>
      </c>
      <c r="K4163" s="61">
        <v>8.5</v>
      </c>
      <c r="L4163" s="69">
        <f t="shared" si="795"/>
        <v>0.86399999999999988</v>
      </c>
      <c r="M4163" s="69">
        <f t="shared" si="796"/>
        <v>1.53</v>
      </c>
      <c r="N4163" s="56">
        <f>INDEX(Rate_Chart!$A$1:$AK$127,MATCH(Data!J4163,Rate_Chart!$A$1:$A$127,0),MATCH(Data!K4163,Rate_Chart!$A$1:$AK$1,0))</f>
        <v>43.647181500000002</v>
      </c>
      <c r="O4163" s="57">
        <f t="shared" si="797"/>
        <v>785.64926700000001</v>
      </c>
      <c r="P4163" s="58">
        <f t="shared" si="798"/>
        <v>417.0112882165605</v>
      </c>
      <c r="Q4163" s="58">
        <f t="shared" si="799"/>
        <v>278.00752547770702</v>
      </c>
      <c r="R4163" s="66">
        <f t="shared" si="800"/>
        <v>13.748862172500001</v>
      </c>
      <c r="S4163" s="64">
        <f t="shared" si="801"/>
        <v>67.5</v>
      </c>
      <c r="T4163" s="66">
        <f t="shared" si="802"/>
        <v>866.89812917250003</v>
      </c>
      <c r="U4163" s="68">
        <f t="shared" si="803"/>
        <v>48.161007176250003</v>
      </c>
      <c r="V4163" s="68">
        <f t="shared" si="804"/>
        <v>460.13701123805731</v>
      </c>
      <c r="W4163" s="68">
        <f t="shared" si="805"/>
        <v>306.75800749203819</v>
      </c>
    </row>
    <row r="4164" spans="1:23" x14ac:dyDescent="0.25">
      <c r="A4164" s="1" t="s">
        <v>903</v>
      </c>
      <c r="B4164" s="1" t="s">
        <v>394</v>
      </c>
      <c r="C4164" s="1" t="s">
        <v>589</v>
      </c>
      <c r="D4164" s="1" t="s">
        <v>592</v>
      </c>
      <c r="E4164" s="1" t="s">
        <v>375</v>
      </c>
      <c r="F4164" s="62" t="str">
        <f t="shared" si="794"/>
        <v>64553</v>
      </c>
      <c r="G4164" s="255">
        <v>10620031</v>
      </c>
      <c r="H4164" s="1" t="s">
        <v>385</v>
      </c>
      <c r="I4164" s="61">
        <v>58</v>
      </c>
      <c r="J4164" s="61">
        <v>6.8</v>
      </c>
      <c r="K4164" s="61">
        <v>8.8000000000000007</v>
      </c>
      <c r="L4164" s="69">
        <f t="shared" si="795"/>
        <v>3.944</v>
      </c>
      <c r="M4164" s="69">
        <f t="shared" si="796"/>
        <v>5.1040000000000001</v>
      </c>
      <c r="N4164" s="56">
        <f>INDEX(Rate_Chart!$A$1:$AK$127,MATCH(Data!J4164,Rate_Chart!$A$1:$A$127,0),MATCH(Data!K4164,Rate_Chart!$A$1:$AK$1,0))</f>
        <v>56.212200000000003</v>
      </c>
      <c r="O4164" s="57">
        <f t="shared" si="797"/>
        <v>3260.3076000000001</v>
      </c>
      <c r="P4164" s="58">
        <f t="shared" si="798"/>
        <v>443.78052631578947</v>
      </c>
      <c r="Q4164" s="58">
        <f t="shared" si="799"/>
        <v>295.8536842105263</v>
      </c>
      <c r="R4164" s="66">
        <f t="shared" si="800"/>
        <v>57.055383000000006</v>
      </c>
      <c r="S4164" s="64">
        <f t="shared" si="801"/>
        <v>217.5</v>
      </c>
      <c r="T4164" s="66">
        <f t="shared" si="802"/>
        <v>3534.862983</v>
      </c>
      <c r="U4164" s="68">
        <f t="shared" si="803"/>
        <v>60.945913500000003</v>
      </c>
      <c r="V4164" s="68">
        <f t="shared" si="804"/>
        <v>481.15194868421054</v>
      </c>
      <c r="W4164" s="68">
        <f t="shared" si="805"/>
        <v>320.76796578947369</v>
      </c>
    </row>
    <row r="4165" spans="1:23" x14ac:dyDescent="0.25">
      <c r="A4165" s="1" t="s">
        <v>903</v>
      </c>
      <c r="B4165" s="1" t="s">
        <v>395</v>
      </c>
      <c r="C4165" s="1" t="s">
        <v>589</v>
      </c>
      <c r="D4165" s="1" t="s">
        <v>592</v>
      </c>
      <c r="E4165" s="1" t="s">
        <v>375</v>
      </c>
      <c r="F4165" s="62" t="str">
        <f t="shared" ref="F4165:F4228" si="806">MID(E4165,2,5)</f>
        <v>64553</v>
      </c>
      <c r="G4165" s="255">
        <v>10620031</v>
      </c>
      <c r="H4165" s="1" t="s">
        <v>386</v>
      </c>
      <c r="I4165" s="61">
        <v>18</v>
      </c>
      <c r="J4165" s="61">
        <v>4.9000000000000004</v>
      </c>
      <c r="K4165" s="61">
        <v>8.4</v>
      </c>
      <c r="L4165" s="69">
        <f t="shared" si="795"/>
        <v>0.88200000000000001</v>
      </c>
      <c r="M4165" s="69">
        <f t="shared" si="796"/>
        <v>1.5120000000000002</v>
      </c>
      <c r="N4165" s="56">
        <f>INDEX(Rate_Chart!$A$1:$AK$127,MATCH(Data!J4165,Rate_Chart!$A$1:$A$127,0),MATCH(Data!K4165,Rate_Chart!$A$1:$AK$1,0))</f>
        <v>43.786167600000006</v>
      </c>
      <c r="O4165" s="57">
        <f t="shared" si="797"/>
        <v>788.15101680000009</v>
      </c>
      <c r="P4165" s="58">
        <f t="shared" si="798"/>
        <v>417.01112000000001</v>
      </c>
      <c r="Q4165" s="58">
        <f t="shared" si="799"/>
        <v>278.00741333333332</v>
      </c>
      <c r="R4165" s="66">
        <f t="shared" si="800"/>
        <v>13.792642794000002</v>
      </c>
      <c r="S4165" s="64">
        <f t="shared" si="801"/>
        <v>67.5</v>
      </c>
      <c r="T4165" s="66">
        <f t="shared" si="802"/>
        <v>869.44365959400011</v>
      </c>
      <c r="U4165" s="68">
        <f t="shared" si="803"/>
        <v>48.302425533000005</v>
      </c>
      <c r="V4165" s="68">
        <f t="shared" si="804"/>
        <v>460.02310031428573</v>
      </c>
      <c r="W4165" s="68">
        <f t="shared" si="805"/>
        <v>306.6820668761905</v>
      </c>
    </row>
    <row r="4166" spans="1:23" x14ac:dyDescent="0.25">
      <c r="A4166" s="1" t="s">
        <v>904</v>
      </c>
      <c r="B4166" s="1" t="s">
        <v>394</v>
      </c>
      <c r="C4166" s="1" t="s">
        <v>589</v>
      </c>
      <c r="D4166" s="1" t="s">
        <v>592</v>
      </c>
      <c r="E4166" s="1" t="s">
        <v>375</v>
      </c>
      <c r="F4166" s="62" t="str">
        <f t="shared" si="806"/>
        <v>64553</v>
      </c>
      <c r="G4166" s="255">
        <v>10620031</v>
      </c>
      <c r="H4166" s="1" t="s">
        <v>385</v>
      </c>
      <c r="I4166" s="61">
        <v>11</v>
      </c>
      <c r="J4166" s="61">
        <v>6.2</v>
      </c>
      <c r="K4166" s="61">
        <v>8.8000000000000007</v>
      </c>
      <c r="L4166" s="69">
        <f t="shared" si="795"/>
        <v>0.68200000000000005</v>
      </c>
      <c r="M4166" s="69">
        <f t="shared" si="796"/>
        <v>0.96800000000000008</v>
      </c>
      <c r="N4166" s="56">
        <f>INDEX(Rate_Chart!$A$1:$AK$127,MATCH(Data!J4166,Rate_Chart!$A$1:$A$127,0),MATCH(Data!K4166,Rate_Chart!$A$1:$AK$1,0))</f>
        <v>51.252300000000005</v>
      </c>
      <c r="O4166" s="57">
        <f t="shared" si="797"/>
        <v>563.77530000000002</v>
      </c>
      <c r="P4166" s="58">
        <f t="shared" si="798"/>
        <v>424.74281767955802</v>
      </c>
      <c r="Q4166" s="58">
        <f t="shared" si="799"/>
        <v>283.1618784530387</v>
      </c>
      <c r="R4166" s="66">
        <f t="shared" si="800"/>
        <v>9.8660677500000009</v>
      </c>
      <c r="S4166" s="64">
        <f t="shared" si="801"/>
        <v>41.25</v>
      </c>
      <c r="T4166" s="66">
        <f t="shared" si="802"/>
        <v>614.89136774999997</v>
      </c>
      <c r="U4166" s="68">
        <f t="shared" si="803"/>
        <v>55.899215249999997</v>
      </c>
      <c r="V4166" s="68">
        <f t="shared" si="804"/>
        <v>463.25316505524859</v>
      </c>
      <c r="W4166" s="68">
        <f t="shared" si="805"/>
        <v>308.83544337016571</v>
      </c>
    </row>
    <row r="4167" spans="1:23" x14ac:dyDescent="0.25">
      <c r="A4167" s="1" t="s">
        <v>905</v>
      </c>
      <c r="B4167" s="1" t="s">
        <v>394</v>
      </c>
      <c r="C4167" s="1" t="s">
        <v>589</v>
      </c>
      <c r="D4167" s="1" t="s">
        <v>592</v>
      </c>
      <c r="E4167" s="1" t="s">
        <v>375</v>
      </c>
      <c r="F4167" s="62" t="str">
        <f t="shared" si="806"/>
        <v>64553</v>
      </c>
      <c r="G4167" s="255">
        <v>10620031</v>
      </c>
      <c r="H4167" s="1" t="s">
        <v>385</v>
      </c>
      <c r="I4167" s="61">
        <v>5</v>
      </c>
      <c r="J4167" s="61">
        <v>5.8</v>
      </c>
      <c r="K4167" s="61">
        <v>8.6</v>
      </c>
      <c r="L4167" s="69">
        <f t="shared" si="795"/>
        <v>0.28999999999999998</v>
      </c>
      <c r="M4167" s="69">
        <f t="shared" si="796"/>
        <v>0.43</v>
      </c>
      <c r="N4167" s="56">
        <f>INDEX(Rate_Chart!$A$1:$AK$127,MATCH(Data!J4167,Rate_Chart!$A$1:$A$127,0),MATCH(Data!K4167,Rate_Chart!$A$1:$AK$1,0))</f>
        <v>47.461399999999998</v>
      </c>
      <c r="O4167" s="57">
        <f t="shared" si="797"/>
        <v>237.30699999999999</v>
      </c>
      <c r="P4167" s="58">
        <f t="shared" si="798"/>
        <v>411.51502890173413</v>
      </c>
      <c r="Q4167" s="58">
        <f t="shared" si="799"/>
        <v>274.34335260115608</v>
      </c>
      <c r="R4167" s="66">
        <f t="shared" si="800"/>
        <v>4.1528725</v>
      </c>
      <c r="S4167" s="64">
        <f t="shared" si="801"/>
        <v>18.75</v>
      </c>
      <c r="T4167" s="66">
        <f t="shared" si="802"/>
        <v>260.20987249999996</v>
      </c>
      <c r="U4167" s="68">
        <f t="shared" si="803"/>
        <v>52.041974499999995</v>
      </c>
      <c r="V4167" s="68">
        <f t="shared" si="804"/>
        <v>451.23099277456652</v>
      </c>
      <c r="W4167" s="68">
        <f t="shared" si="805"/>
        <v>300.82066184971103</v>
      </c>
    </row>
    <row r="4168" spans="1:23" x14ac:dyDescent="0.25">
      <c r="A4168" s="1" t="s">
        <v>905</v>
      </c>
      <c r="B4168" s="1" t="s">
        <v>395</v>
      </c>
      <c r="C4168" s="1" t="s">
        <v>589</v>
      </c>
      <c r="D4168" s="1" t="s">
        <v>592</v>
      </c>
      <c r="E4168" s="1" t="s">
        <v>375</v>
      </c>
      <c r="F4168" s="62" t="str">
        <f t="shared" si="806"/>
        <v>64553</v>
      </c>
      <c r="G4168" s="255">
        <v>10620031</v>
      </c>
      <c r="H4168" s="1" t="s">
        <v>386</v>
      </c>
      <c r="I4168" s="61">
        <v>15</v>
      </c>
      <c r="J4168" s="61">
        <v>4</v>
      </c>
      <c r="K4168" s="61">
        <v>8.1</v>
      </c>
      <c r="L4168" s="69">
        <f t="shared" si="795"/>
        <v>0.6</v>
      </c>
      <c r="M4168" s="69">
        <f t="shared" si="796"/>
        <v>1.2150000000000001</v>
      </c>
      <c r="N4168" s="56">
        <f>INDEX(Rate_Chart!$A$1:$AK$127,MATCH(Data!J4168,Rate_Chart!$A$1:$A$127,0),MATCH(Data!K4168,Rate_Chart!$A$1:$AK$1,0))</f>
        <v>39.199125899999999</v>
      </c>
      <c r="O4168" s="57">
        <f t="shared" si="797"/>
        <v>587.98688849999996</v>
      </c>
      <c r="P4168" s="58">
        <f t="shared" si="798"/>
        <v>417.01197765957443</v>
      </c>
      <c r="Q4168" s="58">
        <f t="shared" si="799"/>
        <v>278.00798510638293</v>
      </c>
      <c r="R4168" s="66">
        <f t="shared" si="800"/>
        <v>10.289770548750001</v>
      </c>
      <c r="S4168" s="64">
        <f t="shared" si="801"/>
        <v>56.25</v>
      </c>
      <c r="T4168" s="66">
        <f t="shared" si="802"/>
        <v>654.52665904874993</v>
      </c>
      <c r="U4168" s="68">
        <f t="shared" si="803"/>
        <v>43.635110603249998</v>
      </c>
      <c r="V4168" s="68">
        <f t="shared" si="804"/>
        <v>464.20330428989359</v>
      </c>
      <c r="W4168" s="68">
        <f t="shared" si="805"/>
        <v>309.46886952659571</v>
      </c>
    </row>
    <row r="4169" spans="1:23" x14ac:dyDescent="0.25">
      <c r="A4169" s="1" t="s">
        <v>906</v>
      </c>
      <c r="B4169" s="1" t="s">
        <v>394</v>
      </c>
      <c r="C4169" s="1" t="s">
        <v>589</v>
      </c>
      <c r="D4169" s="1" t="s">
        <v>592</v>
      </c>
      <c r="E4169" s="1" t="s">
        <v>375</v>
      </c>
      <c r="F4169" s="62" t="str">
        <f t="shared" si="806"/>
        <v>64553</v>
      </c>
      <c r="G4169" s="255">
        <v>10620031</v>
      </c>
      <c r="H4169" s="1" t="s">
        <v>386</v>
      </c>
      <c r="I4169" s="61">
        <v>5</v>
      </c>
      <c r="J4169" s="61">
        <v>5</v>
      </c>
      <c r="K4169" s="61">
        <v>8.5</v>
      </c>
      <c r="L4169" s="69">
        <f t="shared" si="795"/>
        <v>0.25</v>
      </c>
      <c r="M4169" s="69">
        <f t="shared" si="796"/>
        <v>0.42499999999999999</v>
      </c>
      <c r="N4169" s="56">
        <f>INDEX(Rate_Chart!$A$1:$AK$127,MATCH(Data!J4169,Rate_Chart!$A$1:$A$127,0),MATCH(Data!K4169,Rate_Chart!$A$1:$AK$1,0))</f>
        <v>44.481181500000005</v>
      </c>
      <c r="O4169" s="57">
        <f t="shared" si="797"/>
        <v>222.40590750000001</v>
      </c>
      <c r="P4169" s="58">
        <f t="shared" si="798"/>
        <v>417.01107656250002</v>
      </c>
      <c r="Q4169" s="58">
        <f t="shared" si="799"/>
        <v>278.00738437500002</v>
      </c>
      <c r="R4169" s="66">
        <f t="shared" si="800"/>
        <v>3.8921033812500005</v>
      </c>
      <c r="S4169" s="64">
        <f t="shared" si="801"/>
        <v>18.75</v>
      </c>
      <c r="T4169" s="66">
        <f t="shared" si="802"/>
        <v>245.04801088125001</v>
      </c>
      <c r="U4169" s="68">
        <f t="shared" si="803"/>
        <v>49.009602176249999</v>
      </c>
      <c r="V4169" s="68">
        <f t="shared" si="804"/>
        <v>459.46502040234373</v>
      </c>
      <c r="W4169" s="68">
        <f t="shared" si="805"/>
        <v>306.3100136015625</v>
      </c>
    </row>
    <row r="4170" spans="1:23" x14ac:dyDescent="0.25">
      <c r="A4170" s="1" t="s">
        <v>906</v>
      </c>
      <c r="B4170" s="1" t="s">
        <v>395</v>
      </c>
      <c r="C4170" s="1" t="s">
        <v>589</v>
      </c>
      <c r="D4170" s="1" t="s">
        <v>592</v>
      </c>
      <c r="E4170" s="1" t="s">
        <v>375</v>
      </c>
      <c r="F4170" s="62" t="str">
        <f t="shared" si="806"/>
        <v>64553</v>
      </c>
      <c r="G4170" s="255">
        <v>10620031</v>
      </c>
      <c r="H4170" s="1" t="s">
        <v>386</v>
      </c>
      <c r="I4170" s="61">
        <v>16</v>
      </c>
      <c r="J4170" s="61">
        <v>4.5</v>
      </c>
      <c r="K4170" s="61">
        <v>8.1999999999999993</v>
      </c>
      <c r="L4170" s="69">
        <f t="shared" si="795"/>
        <v>0.72</v>
      </c>
      <c r="M4170" s="69">
        <f t="shared" si="796"/>
        <v>1.3119999999999998</v>
      </c>
      <c r="N4170" s="56">
        <f>INDEX(Rate_Chart!$A$1:$AK$127,MATCH(Data!J4170,Rate_Chart!$A$1:$A$127,0),MATCH(Data!K4170,Rate_Chart!$A$1:$AK$1,0))</f>
        <v>41.562139799999997</v>
      </c>
      <c r="O4170" s="57">
        <f t="shared" si="797"/>
        <v>664.99423679999995</v>
      </c>
      <c r="P4170" s="58">
        <f t="shared" si="798"/>
        <v>417.01143612040136</v>
      </c>
      <c r="Q4170" s="58">
        <f t="shared" si="799"/>
        <v>278.00762408026759</v>
      </c>
      <c r="R4170" s="66">
        <f t="shared" si="800"/>
        <v>11.637399144</v>
      </c>
      <c r="S4170" s="64">
        <f t="shared" si="801"/>
        <v>60</v>
      </c>
      <c r="T4170" s="66">
        <f t="shared" si="802"/>
        <v>736.63163594399998</v>
      </c>
      <c r="U4170" s="68">
        <f t="shared" si="803"/>
        <v>46.039477246499999</v>
      </c>
      <c r="V4170" s="68">
        <f t="shared" si="804"/>
        <v>461.93455431270905</v>
      </c>
      <c r="W4170" s="68">
        <f t="shared" si="805"/>
        <v>307.95636954180605</v>
      </c>
    </row>
    <row r="4171" spans="1:23" x14ac:dyDescent="0.25">
      <c r="A4171" s="1" t="s">
        <v>907</v>
      </c>
      <c r="B4171" s="1" t="s">
        <v>394</v>
      </c>
      <c r="C4171" s="1" t="s">
        <v>589</v>
      </c>
      <c r="D4171" s="1" t="s">
        <v>592</v>
      </c>
      <c r="E4171" s="1" t="s">
        <v>375</v>
      </c>
      <c r="F4171" s="62" t="str">
        <f t="shared" si="806"/>
        <v>64553</v>
      </c>
      <c r="G4171" s="255">
        <v>10620031</v>
      </c>
      <c r="H4171" s="1" t="s">
        <v>385</v>
      </c>
      <c r="I4171" s="61">
        <v>3</v>
      </c>
      <c r="J4171" s="61">
        <v>6.8</v>
      </c>
      <c r="K4171" s="61">
        <v>8.8000000000000007</v>
      </c>
      <c r="L4171" s="69">
        <f t="shared" si="795"/>
        <v>0.20399999999999999</v>
      </c>
      <c r="M4171" s="69">
        <f t="shared" si="796"/>
        <v>0.26400000000000001</v>
      </c>
      <c r="N4171" s="56">
        <f>INDEX(Rate_Chart!$A$1:$AK$127,MATCH(Data!J4171,Rate_Chart!$A$1:$A$127,0),MATCH(Data!K4171,Rate_Chart!$A$1:$AK$1,0))</f>
        <v>56.212200000000003</v>
      </c>
      <c r="O4171" s="57">
        <f t="shared" si="797"/>
        <v>168.63660000000002</v>
      </c>
      <c r="P4171" s="58">
        <f t="shared" si="798"/>
        <v>443.78052631578947</v>
      </c>
      <c r="Q4171" s="58">
        <f t="shared" si="799"/>
        <v>295.8536842105263</v>
      </c>
      <c r="R4171" s="66">
        <f t="shared" si="800"/>
        <v>2.9511405000000006</v>
      </c>
      <c r="S4171" s="64">
        <f t="shared" si="801"/>
        <v>11.25</v>
      </c>
      <c r="T4171" s="66">
        <f t="shared" si="802"/>
        <v>182.83774050000002</v>
      </c>
      <c r="U4171" s="68">
        <f t="shared" si="803"/>
        <v>60.94591350000001</v>
      </c>
      <c r="V4171" s="68">
        <f t="shared" si="804"/>
        <v>481.15194868421059</v>
      </c>
      <c r="W4171" s="68">
        <f t="shared" si="805"/>
        <v>320.76796578947375</v>
      </c>
    </row>
    <row r="4172" spans="1:23" x14ac:dyDescent="0.25">
      <c r="A4172" s="1" t="s">
        <v>907</v>
      </c>
      <c r="B4172" s="1" t="s">
        <v>395</v>
      </c>
      <c r="C4172" s="1" t="s">
        <v>589</v>
      </c>
      <c r="D4172" s="1" t="s">
        <v>592</v>
      </c>
      <c r="E4172" s="1" t="s">
        <v>375</v>
      </c>
      <c r="F4172" s="62" t="str">
        <f t="shared" si="806"/>
        <v>64553</v>
      </c>
      <c r="G4172" s="255">
        <v>10620031</v>
      </c>
      <c r="H4172" s="1" t="s">
        <v>386</v>
      </c>
      <c r="I4172" s="61">
        <v>16</v>
      </c>
      <c r="J4172" s="61">
        <v>4.5999999999999996</v>
      </c>
      <c r="K4172" s="61">
        <v>8.5</v>
      </c>
      <c r="L4172" s="69">
        <f t="shared" si="795"/>
        <v>0.73599999999999999</v>
      </c>
      <c r="M4172" s="69">
        <f t="shared" si="796"/>
        <v>1.36</v>
      </c>
      <c r="N4172" s="56">
        <f>INDEX(Rate_Chart!$A$1:$AK$127,MATCH(Data!J4172,Rate_Chart!$A$1:$A$127,0),MATCH(Data!K4172,Rate_Chart!$A$1:$AK$1,0))</f>
        <v>42.813181499999999</v>
      </c>
      <c r="O4172" s="57">
        <f t="shared" si="797"/>
        <v>685.01090399999998</v>
      </c>
      <c r="P4172" s="58">
        <f t="shared" si="798"/>
        <v>417.01150811688308</v>
      </c>
      <c r="Q4172" s="58">
        <f t="shared" si="799"/>
        <v>278.00767207792205</v>
      </c>
      <c r="R4172" s="66">
        <f t="shared" si="800"/>
        <v>11.987690820000001</v>
      </c>
      <c r="S4172" s="64">
        <f t="shared" si="801"/>
        <v>60</v>
      </c>
      <c r="T4172" s="66">
        <f t="shared" si="802"/>
        <v>756.99859481999999</v>
      </c>
      <c r="U4172" s="68">
        <f t="shared" si="803"/>
        <v>47.31241217625</v>
      </c>
      <c r="V4172" s="68">
        <f t="shared" si="804"/>
        <v>460.83518353490257</v>
      </c>
      <c r="W4172" s="68">
        <f t="shared" si="805"/>
        <v>307.22345568993507</v>
      </c>
    </row>
    <row r="4173" spans="1:23" x14ac:dyDescent="0.25">
      <c r="A4173" s="1" t="s">
        <v>908</v>
      </c>
      <c r="B4173" s="1" t="s">
        <v>394</v>
      </c>
      <c r="C4173" s="1" t="s">
        <v>589</v>
      </c>
      <c r="D4173" s="1" t="s">
        <v>592</v>
      </c>
      <c r="E4173" s="1" t="s">
        <v>375</v>
      </c>
      <c r="F4173" s="62" t="str">
        <f t="shared" si="806"/>
        <v>64553</v>
      </c>
      <c r="G4173" s="255">
        <v>10620031</v>
      </c>
      <c r="H4173" s="1" t="s">
        <v>385</v>
      </c>
      <c r="I4173" s="61">
        <v>2</v>
      </c>
      <c r="J4173" s="61">
        <v>5.8</v>
      </c>
      <c r="K4173" s="61">
        <v>8.4</v>
      </c>
      <c r="L4173" s="69">
        <f t="shared" si="795"/>
        <v>0.11599999999999999</v>
      </c>
      <c r="M4173" s="69">
        <f t="shared" si="796"/>
        <v>0.16800000000000001</v>
      </c>
      <c r="N4173" s="56">
        <f>INDEX(Rate_Chart!$A$1:$AK$127,MATCH(Data!J4173,Rate_Chart!$A$1:$A$127,0),MATCH(Data!K4173,Rate_Chart!$A$1:$AK$1,0))</f>
        <v>46.9771</v>
      </c>
      <c r="O4173" s="57">
        <f t="shared" si="797"/>
        <v>93.9542</v>
      </c>
      <c r="P4173" s="58">
        <f t="shared" si="798"/>
        <v>412.07982456140354</v>
      </c>
      <c r="Q4173" s="58">
        <f t="shared" si="799"/>
        <v>274.71988304093571</v>
      </c>
      <c r="R4173" s="66">
        <f t="shared" si="800"/>
        <v>1.6441985000000001</v>
      </c>
      <c r="S4173" s="64">
        <f t="shared" si="801"/>
        <v>7.5</v>
      </c>
      <c r="T4173" s="66">
        <f t="shared" si="802"/>
        <v>103.0983985</v>
      </c>
      <c r="U4173" s="68">
        <f t="shared" si="803"/>
        <v>51.549199250000001</v>
      </c>
      <c r="V4173" s="68">
        <f t="shared" si="804"/>
        <v>452.18595833333336</v>
      </c>
      <c r="W4173" s="68">
        <f t="shared" si="805"/>
        <v>301.45730555555559</v>
      </c>
    </row>
    <row r="4174" spans="1:23" x14ac:dyDescent="0.25">
      <c r="A4174" s="1" t="s">
        <v>908</v>
      </c>
      <c r="B4174" s="1" t="s">
        <v>395</v>
      </c>
      <c r="C4174" s="1" t="s">
        <v>589</v>
      </c>
      <c r="D4174" s="1" t="s">
        <v>592</v>
      </c>
      <c r="E4174" s="1" t="s">
        <v>375</v>
      </c>
      <c r="F4174" s="62" t="str">
        <f t="shared" si="806"/>
        <v>64553</v>
      </c>
      <c r="G4174" s="255">
        <v>10620031</v>
      </c>
      <c r="H4174" s="1" t="s">
        <v>386</v>
      </c>
      <c r="I4174" s="61">
        <v>15</v>
      </c>
      <c r="J4174" s="61">
        <v>5</v>
      </c>
      <c r="K4174" s="61">
        <v>8.5</v>
      </c>
      <c r="L4174" s="69">
        <f t="shared" si="795"/>
        <v>0.75</v>
      </c>
      <c r="M4174" s="69">
        <f t="shared" si="796"/>
        <v>1.2749999999999999</v>
      </c>
      <c r="N4174" s="56">
        <f>INDEX(Rate_Chart!$A$1:$AK$127,MATCH(Data!J4174,Rate_Chart!$A$1:$A$127,0),MATCH(Data!K4174,Rate_Chart!$A$1:$AK$1,0))</f>
        <v>44.481181500000005</v>
      </c>
      <c r="O4174" s="57">
        <f t="shared" si="797"/>
        <v>667.21772250000004</v>
      </c>
      <c r="P4174" s="58">
        <f t="shared" si="798"/>
        <v>417.01107656250002</v>
      </c>
      <c r="Q4174" s="58">
        <f t="shared" si="799"/>
        <v>278.00738437500002</v>
      </c>
      <c r="R4174" s="66">
        <f t="shared" si="800"/>
        <v>11.676310143750001</v>
      </c>
      <c r="S4174" s="64">
        <f t="shared" si="801"/>
        <v>56.25</v>
      </c>
      <c r="T4174" s="66">
        <f t="shared" si="802"/>
        <v>735.14403264375005</v>
      </c>
      <c r="U4174" s="68">
        <f t="shared" si="803"/>
        <v>49.009602176250006</v>
      </c>
      <c r="V4174" s="68">
        <f t="shared" si="804"/>
        <v>459.46502040234378</v>
      </c>
      <c r="W4174" s="68">
        <f t="shared" si="805"/>
        <v>306.3100136015625</v>
      </c>
    </row>
    <row r="4175" spans="1:23" x14ac:dyDescent="0.25">
      <c r="A4175" s="1" t="s">
        <v>909</v>
      </c>
      <c r="B4175" s="1" t="s">
        <v>394</v>
      </c>
      <c r="C4175" s="1" t="s">
        <v>589</v>
      </c>
      <c r="D4175" s="1" t="s">
        <v>592</v>
      </c>
      <c r="E4175" s="1" t="s">
        <v>375</v>
      </c>
      <c r="F4175" s="62" t="str">
        <f t="shared" si="806"/>
        <v>64553</v>
      </c>
      <c r="G4175" s="255">
        <v>10620031</v>
      </c>
      <c r="H4175" s="1" t="s">
        <v>385</v>
      </c>
      <c r="I4175" s="61">
        <v>5</v>
      </c>
      <c r="J4175" s="61">
        <v>5.8</v>
      </c>
      <c r="K4175" s="61">
        <v>8.6</v>
      </c>
      <c r="L4175" s="69">
        <f t="shared" ref="L4175:L4238" si="807">J4175*I4175/100</f>
        <v>0.28999999999999998</v>
      </c>
      <c r="M4175" s="69">
        <f t="shared" ref="M4175:M4238" si="808">K4175*I4175/100</f>
        <v>0.43</v>
      </c>
      <c r="N4175" s="56">
        <f>INDEX(Rate_Chart!$A$1:$AK$127,MATCH(Data!J4175,Rate_Chart!$A$1:$A$127,0),MATCH(Data!K4175,Rate_Chart!$A$1:$AK$1,0))</f>
        <v>47.461399999999998</v>
      </c>
      <c r="O4175" s="57">
        <f t="shared" ref="O4175:O4238" si="809">N4175*I4175</f>
        <v>237.30699999999999</v>
      </c>
      <c r="P4175" s="58">
        <f t="shared" ref="P4175:P4238" si="810">N4175/(J4175%+K4175%*2/3)</f>
        <v>411.51502890173413</v>
      </c>
      <c r="Q4175" s="58">
        <f t="shared" ref="Q4175:Q4238" si="811">P4175*2/3</f>
        <v>274.34335260115608</v>
      </c>
      <c r="R4175" s="66">
        <f t="shared" ref="R4175:R4238" si="812">O4175*1.75%</f>
        <v>4.1528725</v>
      </c>
      <c r="S4175" s="64">
        <f t="shared" ref="S4175:S4238" si="813">I4175*3.75</f>
        <v>18.75</v>
      </c>
      <c r="T4175" s="66">
        <f t="shared" ref="T4175:T4238" si="814">R4175+S4175+O4175</f>
        <v>260.20987249999996</v>
      </c>
      <c r="U4175" s="68">
        <f t="shared" ref="U4175:U4238" si="815">T4175/I4175</f>
        <v>52.041974499999995</v>
      </c>
      <c r="V4175" s="68">
        <f t="shared" ref="V4175:V4238" si="816">U4175/(J4175%+K4175%*2/3)</f>
        <v>451.23099277456652</v>
      </c>
      <c r="W4175" s="68">
        <f t="shared" ref="W4175:W4238" si="817">V4175*2/3</f>
        <v>300.82066184971103</v>
      </c>
    </row>
    <row r="4176" spans="1:23" x14ac:dyDescent="0.25">
      <c r="A4176" s="1" t="s">
        <v>909</v>
      </c>
      <c r="B4176" s="1" t="s">
        <v>395</v>
      </c>
      <c r="C4176" s="1" t="s">
        <v>589</v>
      </c>
      <c r="D4176" s="1" t="s">
        <v>592</v>
      </c>
      <c r="E4176" s="1" t="s">
        <v>375</v>
      </c>
      <c r="F4176" s="62" t="str">
        <f t="shared" si="806"/>
        <v>64553</v>
      </c>
      <c r="G4176" s="255">
        <v>10620031</v>
      </c>
      <c r="H4176" s="1" t="s">
        <v>385</v>
      </c>
      <c r="I4176" s="61">
        <v>6</v>
      </c>
      <c r="J4176" s="61">
        <v>6.7</v>
      </c>
      <c r="K4176" s="61">
        <v>8.8000000000000007</v>
      </c>
      <c r="L4176" s="69">
        <f t="shared" si="807"/>
        <v>0.40200000000000002</v>
      </c>
      <c r="M4176" s="69">
        <f t="shared" si="808"/>
        <v>0.52800000000000002</v>
      </c>
      <c r="N4176" s="56">
        <f>INDEX(Rate_Chart!$A$1:$AK$127,MATCH(Data!J4176,Rate_Chart!$A$1:$A$127,0),MATCH(Data!K4176,Rate_Chart!$A$1:$AK$1,0))</f>
        <v>55.385550000000002</v>
      </c>
      <c r="O4176" s="57">
        <f t="shared" si="809"/>
        <v>332.31330000000003</v>
      </c>
      <c r="P4176" s="58">
        <f t="shared" si="810"/>
        <v>440.73381962864721</v>
      </c>
      <c r="Q4176" s="58">
        <f t="shared" si="811"/>
        <v>293.82254641909816</v>
      </c>
      <c r="R4176" s="66">
        <f t="shared" si="812"/>
        <v>5.815482750000001</v>
      </c>
      <c r="S4176" s="64">
        <f t="shared" si="813"/>
        <v>22.5</v>
      </c>
      <c r="T4176" s="66">
        <f t="shared" si="814"/>
        <v>360.62878275000003</v>
      </c>
      <c r="U4176" s="68">
        <f t="shared" si="815"/>
        <v>60.104797125000005</v>
      </c>
      <c r="V4176" s="68">
        <f t="shared" si="816"/>
        <v>478.28751027851456</v>
      </c>
      <c r="W4176" s="68">
        <f t="shared" si="817"/>
        <v>318.85834018567635</v>
      </c>
    </row>
    <row r="4177" spans="1:23" x14ac:dyDescent="0.25">
      <c r="A4177" s="1" t="s">
        <v>910</v>
      </c>
      <c r="B4177" s="1" t="s">
        <v>394</v>
      </c>
      <c r="C4177" s="1" t="s">
        <v>589</v>
      </c>
      <c r="D4177" s="1" t="s">
        <v>592</v>
      </c>
      <c r="E4177" s="1" t="s">
        <v>375</v>
      </c>
      <c r="F4177" s="62" t="str">
        <f t="shared" si="806"/>
        <v>64553</v>
      </c>
      <c r="G4177" s="255">
        <v>10620031</v>
      </c>
      <c r="H4177" s="1" t="s">
        <v>386</v>
      </c>
      <c r="I4177" s="61">
        <v>4</v>
      </c>
      <c r="J4177" s="61">
        <v>4.4000000000000004</v>
      </c>
      <c r="K4177" s="61">
        <v>8.1</v>
      </c>
      <c r="L4177" s="69">
        <f t="shared" si="807"/>
        <v>0.17600000000000002</v>
      </c>
      <c r="M4177" s="69">
        <f t="shared" si="808"/>
        <v>0.32400000000000001</v>
      </c>
      <c r="N4177" s="56">
        <f>INDEX(Rate_Chart!$A$1:$AK$127,MATCH(Data!J4177,Rate_Chart!$A$1:$A$127,0),MATCH(Data!K4177,Rate_Chart!$A$1:$AK$1,0))</f>
        <v>40.867125900000005</v>
      </c>
      <c r="O4177" s="57">
        <f t="shared" si="809"/>
        <v>163.46850360000002</v>
      </c>
      <c r="P4177" s="58">
        <f t="shared" si="810"/>
        <v>417.01148877551026</v>
      </c>
      <c r="Q4177" s="58">
        <f t="shared" si="811"/>
        <v>278.00765918367352</v>
      </c>
      <c r="R4177" s="66">
        <f t="shared" si="812"/>
        <v>2.8606988130000004</v>
      </c>
      <c r="S4177" s="64">
        <f t="shared" si="813"/>
        <v>15</v>
      </c>
      <c r="T4177" s="66">
        <f t="shared" si="814"/>
        <v>181.32920241300002</v>
      </c>
      <c r="U4177" s="68">
        <f t="shared" si="815"/>
        <v>45.332300603250005</v>
      </c>
      <c r="V4177" s="68">
        <f t="shared" si="816"/>
        <v>462.57449595153065</v>
      </c>
      <c r="W4177" s="68">
        <f t="shared" si="817"/>
        <v>308.38299730102045</v>
      </c>
    </row>
    <row r="4178" spans="1:23" x14ac:dyDescent="0.25">
      <c r="A4178" s="1" t="s">
        <v>910</v>
      </c>
      <c r="B4178" s="1" t="s">
        <v>395</v>
      </c>
      <c r="C4178" s="1" t="s">
        <v>589</v>
      </c>
      <c r="D4178" s="1" t="s">
        <v>592</v>
      </c>
      <c r="E4178" s="1" t="s">
        <v>375</v>
      </c>
      <c r="F4178" s="62" t="str">
        <f t="shared" si="806"/>
        <v>64553</v>
      </c>
      <c r="G4178" s="255">
        <v>10620031</v>
      </c>
      <c r="H4178" s="1" t="s">
        <v>385</v>
      </c>
      <c r="I4178" s="61">
        <v>8</v>
      </c>
      <c r="J4178" s="61">
        <v>5.6</v>
      </c>
      <c r="K4178" s="61">
        <v>8.6</v>
      </c>
      <c r="L4178" s="69">
        <f t="shared" si="807"/>
        <v>0.44799999999999995</v>
      </c>
      <c r="M4178" s="69">
        <f t="shared" si="808"/>
        <v>0.68799999999999994</v>
      </c>
      <c r="N4178" s="56">
        <f>INDEX(Rate_Chart!$A$1:$AK$127,MATCH(Data!J4178,Rate_Chart!$A$1:$A$127,0),MATCH(Data!K4178,Rate_Chart!$A$1:$AK$1,0))</f>
        <v>45.824799999999996</v>
      </c>
      <c r="O4178" s="57">
        <f t="shared" si="809"/>
        <v>366.59839999999997</v>
      </c>
      <c r="P4178" s="58">
        <f t="shared" si="810"/>
        <v>404.33647058823533</v>
      </c>
      <c r="Q4178" s="58">
        <f t="shared" si="811"/>
        <v>269.55764705882353</v>
      </c>
      <c r="R4178" s="66">
        <f t="shared" si="812"/>
        <v>6.4154720000000003</v>
      </c>
      <c r="S4178" s="64">
        <f t="shared" si="813"/>
        <v>30</v>
      </c>
      <c r="T4178" s="66">
        <f t="shared" si="814"/>
        <v>403.01387199999999</v>
      </c>
      <c r="U4178" s="68">
        <f t="shared" si="815"/>
        <v>50.376733999999999</v>
      </c>
      <c r="V4178" s="68">
        <f t="shared" si="816"/>
        <v>444.50059411764715</v>
      </c>
      <c r="W4178" s="68">
        <f t="shared" si="817"/>
        <v>296.33372941176475</v>
      </c>
    </row>
    <row r="4179" spans="1:23" x14ac:dyDescent="0.25">
      <c r="A4179" s="1" t="s">
        <v>911</v>
      </c>
      <c r="B4179" s="1" t="s">
        <v>394</v>
      </c>
      <c r="C4179" s="1" t="s">
        <v>589</v>
      </c>
      <c r="D4179" s="1" t="s">
        <v>592</v>
      </c>
      <c r="E4179" s="1" t="s">
        <v>375</v>
      </c>
      <c r="F4179" s="62" t="str">
        <f t="shared" si="806"/>
        <v>64553</v>
      </c>
      <c r="G4179" s="255">
        <v>10620031</v>
      </c>
      <c r="H4179" s="1" t="s">
        <v>385</v>
      </c>
      <c r="I4179" s="61">
        <v>3</v>
      </c>
      <c r="J4179" s="61">
        <v>5.6</v>
      </c>
      <c r="K4179" s="61">
        <v>8.4</v>
      </c>
      <c r="L4179" s="69">
        <f t="shared" si="807"/>
        <v>0.16799999999999998</v>
      </c>
      <c r="M4179" s="69">
        <f t="shared" si="808"/>
        <v>0.252</v>
      </c>
      <c r="N4179" s="56">
        <f>INDEX(Rate_Chart!$A$1:$AK$127,MATCH(Data!J4179,Rate_Chart!$A$1:$A$127,0),MATCH(Data!K4179,Rate_Chart!$A$1:$AK$1,0))</f>
        <v>45.357199999999999</v>
      </c>
      <c r="O4179" s="57">
        <f t="shared" si="809"/>
        <v>136.07159999999999</v>
      </c>
      <c r="P4179" s="58">
        <f t="shared" si="810"/>
        <v>404.97500000000002</v>
      </c>
      <c r="Q4179" s="58">
        <f t="shared" si="811"/>
        <v>269.98333333333335</v>
      </c>
      <c r="R4179" s="66">
        <f t="shared" si="812"/>
        <v>2.3812530000000001</v>
      </c>
      <c r="S4179" s="64">
        <f t="shared" si="813"/>
        <v>11.25</v>
      </c>
      <c r="T4179" s="66">
        <f t="shared" si="814"/>
        <v>149.702853</v>
      </c>
      <c r="U4179" s="68">
        <f t="shared" si="815"/>
        <v>49.900950999999999</v>
      </c>
      <c r="V4179" s="68">
        <f t="shared" si="816"/>
        <v>445.54420535714291</v>
      </c>
      <c r="W4179" s="68">
        <f t="shared" si="817"/>
        <v>297.02947023809526</v>
      </c>
    </row>
    <row r="4180" spans="1:23" x14ac:dyDescent="0.25">
      <c r="A4180" s="1" t="s">
        <v>911</v>
      </c>
      <c r="B4180" s="1" t="s">
        <v>395</v>
      </c>
      <c r="C4180" s="1" t="s">
        <v>589</v>
      </c>
      <c r="D4180" s="1" t="s">
        <v>592</v>
      </c>
      <c r="E4180" s="1" t="s">
        <v>375</v>
      </c>
      <c r="F4180" s="62" t="str">
        <f t="shared" si="806"/>
        <v>64553</v>
      </c>
      <c r="G4180" s="255">
        <v>10620031</v>
      </c>
      <c r="H4180" s="1" t="s">
        <v>385</v>
      </c>
      <c r="I4180" s="61">
        <v>9</v>
      </c>
      <c r="J4180" s="61">
        <v>6.2</v>
      </c>
      <c r="K4180" s="61">
        <v>8.5</v>
      </c>
      <c r="L4180" s="69">
        <f t="shared" si="807"/>
        <v>0.55800000000000005</v>
      </c>
      <c r="M4180" s="69">
        <f t="shared" si="808"/>
        <v>0.76500000000000001</v>
      </c>
      <c r="N4180" s="56">
        <f>INDEX(Rate_Chart!$A$1:$AK$127,MATCH(Data!J4180,Rate_Chart!$A$1:$A$127,0),MATCH(Data!K4180,Rate_Chart!$A$1:$AK$1,0))</f>
        <v>50.216900000000003</v>
      </c>
      <c r="O4180" s="57">
        <f t="shared" si="809"/>
        <v>451.95210000000003</v>
      </c>
      <c r="P4180" s="58">
        <f t="shared" si="810"/>
        <v>423.1761235955056</v>
      </c>
      <c r="Q4180" s="58">
        <f t="shared" si="811"/>
        <v>282.11741573033709</v>
      </c>
      <c r="R4180" s="66">
        <f t="shared" si="812"/>
        <v>7.9091617500000009</v>
      </c>
      <c r="S4180" s="64">
        <f t="shared" si="813"/>
        <v>33.75</v>
      </c>
      <c r="T4180" s="66">
        <f t="shared" si="814"/>
        <v>493.61126175000004</v>
      </c>
      <c r="U4180" s="68">
        <f t="shared" si="815"/>
        <v>54.845695750000004</v>
      </c>
      <c r="V4180" s="68">
        <f t="shared" si="816"/>
        <v>462.18282935393262</v>
      </c>
      <c r="W4180" s="68">
        <f t="shared" si="817"/>
        <v>308.12188623595506</v>
      </c>
    </row>
    <row r="4181" spans="1:23" x14ac:dyDescent="0.25">
      <c r="A4181" s="1" t="s">
        <v>912</v>
      </c>
      <c r="B4181" s="1" t="s">
        <v>394</v>
      </c>
      <c r="C4181" s="1" t="s">
        <v>589</v>
      </c>
      <c r="D4181" s="1" t="s">
        <v>592</v>
      </c>
      <c r="E4181" s="1" t="s">
        <v>375</v>
      </c>
      <c r="F4181" s="62" t="str">
        <f t="shared" si="806"/>
        <v>64553</v>
      </c>
      <c r="G4181" s="255">
        <v>10620031</v>
      </c>
      <c r="H4181" s="1" t="s">
        <v>385</v>
      </c>
      <c r="I4181" s="61">
        <v>4</v>
      </c>
      <c r="J4181" s="61">
        <v>5.6</v>
      </c>
      <c r="K4181" s="61">
        <v>8.6</v>
      </c>
      <c r="L4181" s="69">
        <f t="shared" si="807"/>
        <v>0.22399999999999998</v>
      </c>
      <c r="M4181" s="69">
        <f t="shared" si="808"/>
        <v>0.34399999999999997</v>
      </c>
      <c r="N4181" s="56">
        <f>INDEX(Rate_Chart!$A$1:$AK$127,MATCH(Data!J4181,Rate_Chart!$A$1:$A$127,0),MATCH(Data!K4181,Rate_Chart!$A$1:$AK$1,0))</f>
        <v>45.824799999999996</v>
      </c>
      <c r="O4181" s="57">
        <f t="shared" si="809"/>
        <v>183.29919999999998</v>
      </c>
      <c r="P4181" s="58">
        <f t="shared" si="810"/>
        <v>404.33647058823533</v>
      </c>
      <c r="Q4181" s="58">
        <f t="shared" si="811"/>
        <v>269.55764705882353</v>
      </c>
      <c r="R4181" s="66">
        <f t="shared" si="812"/>
        <v>3.2077360000000001</v>
      </c>
      <c r="S4181" s="64">
        <f t="shared" si="813"/>
        <v>15</v>
      </c>
      <c r="T4181" s="66">
        <f t="shared" si="814"/>
        <v>201.506936</v>
      </c>
      <c r="U4181" s="68">
        <f t="shared" si="815"/>
        <v>50.376733999999999</v>
      </c>
      <c r="V4181" s="68">
        <f t="shared" si="816"/>
        <v>444.50059411764715</v>
      </c>
      <c r="W4181" s="68">
        <f t="shared" si="817"/>
        <v>296.33372941176475</v>
      </c>
    </row>
    <row r="4182" spans="1:23" x14ac:dyDescent="0.25">
      <c r="A4182" s="1" t="s">
        <v>912</v>
      </c>
      <c r="B4182" s="1" t="s">
        <v>395</v>
      </c>
      <c r="C4182" s="1" t="s">
        <v>589</v>
      </c>
      <c r="D4182" s="1" t="s">
        <v>592</v>
      </c>
      <c r="E4182" s="1" t="s">
        <v>375</v>
      </c>
      <c r="F4182" s="62" t="str">
        <f t="shared" si="806"/>
        <v>64553</v>
      </c>
      <c r="G4182" s="255">
        <v>10620031</v>
      </c>
      <c r="H4182" s="1" t="s">
        <v>386</v>
      </c>
      <c r="I4182" s="61">
        <v>15</v>
      </c>
      <c r="J4182" s="61">
        <v>5</v>
      </c>
      <c r="K4182" s="61">
        <v>8.1999999999999993</v>
      </c>
      <c r="L4182" s="69">
        <f t="shared" si="807"/>
        <v>0.75</v>
      </c>
      <c r="M4182" s="69">
        <f t="shared" si="808"/>
        <v>1.2299999999999998</v>
      </c>
      <c r="N4182" s="56">
        <f>INDEX(Rate_Chart!$A$1:$AK$127,MATCH(Data!J4182,Rate_Chart!$A$1:$A$127,0),MATCH(Data!K4182,Rate_Chart!$A$1:$AK$1,0))</f>
        <v>43.647139800000005</v>
      </c>
      <c r="O4182" s="57">
        <f t="shared" si="809"/>
        <v>654.70709700000009</v>
      </c>
      <c r="P4182" s="58">
        <f t="shared" si="810"/>
        <v>417.01088980891728</v>
      </c>
      <c r="Q4182" s="58">
        <f t="shared" si="811"/>
        <v>278.00725987261154</v>
      </c>
      <c r="R4182" s="66">
        <f t="shared" si="812"/>
        <v>11.457374197500002</v>
      </c>
      <c r="S4182" s="64">
        <f t="shared" si="813"/>
        <v>56.25</v>
      </c>
      <c r="T4182" s="66">
        <f t="shared" si="814"/>
        <v>722.41447119750012</v>
      </c>
      <c r="U4182" s="68">
        <f t="shared" si="815"/>
        <v>48.160964746500007</v>
      </c>
      <c r="V4182" s="68">
        <f t="shared" si="816"/>
        <v>460.13660585828035</v>
      </c>
      <c r="W4182" s="68">
        <f t="shared" si="817"/>
        <v>306.75773723885357</v>
      </c>
    </row>
    <row r="4183" spans="1:23" x14ac:dyDescent="0.25">
      <c r="A4183" s="1" t="s">
        <v>913</v>
      </c>
      <c r="B4183" s="1" t="s">
        <v>394</v>
      </c>
      <c r="C4183" s="1" t="s">
        <v>589</v>
      </c>
      <c r="D4183" s="1" t="s">
        <v>592</v>
      </c>
      <c r="E4183" s="1" t="s">
        <v>375</v>
      </c>
      <c r="F4183" s="62" t="str">
        <f t="shared" si="806"/>
        <v>64553</v>
      </c>
      <c r="G4183" s="255">
        <v>10620031</v>
      </c>
      <c r="H4183" s="1" t="s">
        <v>385</v>
      </c>
      <c r="I4183" s="61">
        <v>3</v>
      </c>
      <c r="J4183" s="61">
        <v>5.6</v>
      </c>
      <c r="K4183" s="61">
        <v>8.6</v>
      </c>
      <c r="L4183" s="69">
        <f t="shared" si="807"/>
        <v>0.16799999999999998</v>
      </c>
      <c r="M4183" s="69">
        <f t="shared" si="808"/>
        <v>0.25799999999999995</v>
      </c>
      <c r="N4183" s="56">
        <f>INDEX(Rate_Chart!$A$1:$AK$127,MATCH(Data!J4183,Rate_Chart!$A$1:$A$127,0),MATCH(Data!K4183,Rate_Chart!$A$1:$AK$1,0))</f>
        <v>45.824799999999996</v>
      </c>
      <c r="O4183" s="57">
        <f t="shared" si="809"/>
        <v>137.4744</v>
      </c>
      <c r="P4183" s="58">
        <f t="shared" si="810"/>
        <v>404.33647058823533</v>
      </c>
      <c r="Q4183" s="58">
        <f t="shared" si="811"/>
        <v>269.55764705882353</v>
      </c>
      <c r="R4183" s="66">
        <f t="shared" si="812"/>
        <v>2.4058020000000004</v>
      </c>
      <c r="S4183" s="64">
        <f t="shared" si="813"/>
        <v>11.25</v>
      </c>
      <c r="T4183" s="66">
        <f t="shared" si="814"/>
        <v>151.130202</v>
      </c>
      <c r="U4183" s="68">
        <f t="shared" si="815"/>
        <v>50.376733999999999</v>
      </c>
      <c r="V4183" s="68">
        <f t="shared" si="816"/>
        <v>444.50059411764715</v>
      </c>
      <c r="W4183" s="68">
        <f t="shared" si="817"/>
        <v>296.33372941176475</v>
      </c>
    </row>
    <row r="4184" spans="1:23" x14ac:dyDescent="0.25">
      <c r="A4184" s="1" t="s">
        <v>913</v>
      </c>
      <c r="B4184" s="1" t="s">
        <v>395</v>
      </c>
      <c r="C4184" s="1" t="s">
        <v>589</v>
      </c>
      <c r="D4184" s="1" t="s">
        <v>592</v>
      </c>
      <c r="E4184" s="1" t="s">
        <v>375</v>
      </c>
      <c r="F4184" s="62" t="str">
        <f t="shared" si="806"/>
        <v>64553</v>
      </c>
      <c r="G4184" s="255">
        <v>10620031</v>
      </c>
      <c r="H4184" s="1" t="s">
        <v>385</v>
      </c>
      <c r="I4184" s="61">
        <v>8</v>
      </c>
      <c r="J4184" s="61">
        <v>5.8</v>
      </c>
      <c r="K4184" s="61">
        <v>8.6</v>
      </c>
      <c r="L4184" s="69">
        <f t="shared" si="807"/>
        <v>0.46399999999999997</v>
      </c>
      <c r="M4184" s="69">
        <f t="shared" si="808"/>
        <v>0.68799999999999994</v>
      </c>
      <c r="N4184" s="56">
        <f>INDEX(Rate_Chart!$A$1:$AK$127,MATCH(Data!J4184,Rate_Chart!$A$1:$A$127,0),MATCH(Data!K4184,Rate_Chart!$A$1:$AK$1,0))</f>
        <v>47.461399999999998</v>
      </c>
      <c r="O4184" s="57">
        <f t="shared" si="809"/>
        <v>379.69119999999998</v>
      </c>
      <c r="P4184" s="58">
        <f t="shared" si="810"/>
        <v>411.51502890173413</v>
      </c>
      <c r="Q4184" s="58">
        <f t="shared" si="811"/>
        <v>274.34335260115608</v>
      </c>
      <c r="R4184" s="66">
        <f t="shared" si="812"/>
        <v>6.6445959999999999</v>
      </c>
      <c r="S4184" s="64">
        <f t="shared" si="813"/>
        <v>30</v>
      </c>
      <c r="T4184" s="66">
        <f t="shared" si="814"/>
        <v>416.33579599999996</v>
      </c>
      <c r="U4184" s="68">
        <f t="shared" si="815"/>
        <v>52.041974499999995</v>
      </c>
      <c r="V4184" s="68">
        <f t="shared" si="816"/>
        <v>451.23099277456652</v>
      </c>
      <c r="W4184" s="68">
        <f t="shared" si="817"/>
        <v>300.82066184971103</v>
      </c>
    </row>
    <row r="4185" spans="1:23" x14ac:dyDescent="0.25">
      <c r="A4185" s="1" t="s">
        <v>914</v>
      </c>
      <c r="B4185" s="1" t="s">
        <v>394</v>
      </c>
      <c r="C4185" s="1" t="s">
        <v>589</v>
      </c>
      <c r="D4185" s="1" t="s">
        <v>592</v>
      </c>
      <c r="E4185" s="1" t="s">
        <v>375</v>
      </c>
      <c r="F4185" s="62" t="str">
        <f t="shared" si="806"/>
        <v>64553</v>
      </c>
      <c r="G4185" s="255">
        <v>10620031</v>
      </c>
      <c r="H4185" s="1" t="s">
        <v>385</v>
      </c>
      <c r="I4185" s="61">
        <v>4</v>
      </c>
      <c r="J4185" s="61">
        <v>5.6</v>
      </c>
      <c r="K4185" s="61">
        <v>8.5</v>
      </c>
      <c r="L4185" s="69">
        <f t="shared" si="807"/>
        <v>0.22399999999999998</v>
      </c>
      <c r="M4185" s="69">
        <f t="shared" si="808"/>
        <v>0.34</v>
      </c>
      <c r="N4185" s="56">
        <f>INDEX(Rate_Chart!$A$1:$AK$127,MATCH(Data!J4185,Rate_Chart!$A$1:$A$127,0),MATCH(Data!K4185,Rate_Chart!$A$1:$AK$1,0))</f>
        <v>45.357199999999999</v>
      </c>
      <c r="O4185" s="57">
        <f t="shared" si="809"/>
        <v>181.4288</v>
      </c>
      <c r="P4185" s="58">
        <f t="shared" si="810"/>
        <v>402.57869822485208</v>
      </c>
      <c r="Q4185" s="58">
        <f t="shared" si="811"/>
        <v>268.38579881656807</v>
      </c>
      <c r="R4185" s="66">
        <f t="shared" si="812"/>
        <v>3.1750040000000004</v>
      </c>
      <c r="S4185" s="64">
        <f t="shared" si="813"/>
        <v>15</v>
      </c>
      <c r="T4185" s="66">
        <f t="shared" si="814"/>
        <v>199.603804</v>
      </c>
      <c r="U4185" s="68">
        <f t="shared" si="815"/>
        <v>49.900950999999999</v>
      </c>
      <c r="V4185" s="68">
        <f t="shared" si="816"/>
        <v>442.90784911242605</v>
      </c>
      <c r="W4185" s="68">
        <f t="shared" si="817"/>
        <v>295.27189940828401</v>
      </c>
    </row>
    <row r="4186" spans="1:23" x14ac:dyDescent="0.25">
      <c r="A4186" s="1" t="s">
        <v>914</v>
      </c>
      <c r="B4186" s="1" t="s">
        <v>395</v>
      </c>
      <c r="C4186" s="1" t="s">
        <v>589</v>
      </c>
      <c r="D4186" s="1" t="s">
        <v>592</v>
      </c>
      <c r="E4186" s="1" t="s">
        <v>375</v>
      </c>
      <c r="F4186" s="62" t="str">
        <f t="shared" si="806"/>
        <v>64553</v>
      </c>
      <c r="G4186" s="255">
        <v>10620031</v>
      </c>
      <c r="H4186" s="1" t="s">
        <v>385</v>
      </c>
      <c r="I4186" s="61">
        <v>14</v>
      </c>
      <c r="J4186" s="61">
        <v>6</v>
      </c>
      <c r="K4186" s="61">
        <v>8.6</v>
      </c>
      <c r="L4186" s="69">
        <f t="shared" si="807"/>
        <v>0.84</v>
      </c>
      <c r="M4186" s="69">
        <f t="shared" si="808"/>
        <v>1.204</v>
      </c>
      <c r="N4186" s="56">
        <f>INDEX(Rate_Chart!$A$1:$AK$127,MATCH(Data!J4186,Rate_Chart!$A$1:$A$127,0),MATCH(Data!K4186,Rate_Chart!$A$1:$AK$1,0))</f>
        <v>49.097999999999999</v>
      </c>
      <c r="O4186" s="57">
        <f t="shared" si="809"/>
        <v>687.37199999999996</v>
      </c>
      <c r="P4186" s="58">
        <f t="shared" si="810"/>
        <v>418.44886363636368</v>
      </c>
      <c r="Q4186" s="58">
        <f t="shared" si="811"/>
        <v>278.96590909090912</v>
      </c>
      <c r="R4186" s="66">
        <f t="shared" si="812"/>
        <v>12.02901</v>
      </c>
      <c r="S4186" s="64">
        <f t="shared" si="813"/>
        <v>52.5</v>
      </c>
      <c r="T4186" s="66">
        <f t="shared" si="814"/>
        <v>751.90100999999993</v>
      </c>
      <c r="U4186" s="68">
        <f t="shared" si="815"/>
        <v>53.707214999999998</v>
      </c>
      <c r="V4186" s="68">
        <f t="shared" si="816"/>
        <v>457.7319460227273</v>
      </c>
      <c r="W4186" s="68">
        <f t="shared" si="817"/>
        <v>305.15463068181822</v>
      </c>
    </row>
    <row r="4187" spans="1:23" x14ac:dyDescent="0.25">
      <c r="A4187" s="1" t="s">
        <v>915</v>
      </c>
      <c r="B4187" s="1" t="s">
        <v>395</v>
      </c>
      <c r="C4187" s="1" t="s">
        <v>589</v>
      </c>
      <c r="D4187" s="1" t="s">
        <v>592</v>
      </c>
      <c r="E4187" s="1" t="s">
        <v>375</v>
      </c>
      <c r="F4187" s="62" t="str">
        <f t="shared" si="806"/>
        <v>64553</v>
      </c>
      <c r="G4187" s="255">
        <v>10620031</v>
      </c>
      <c r="H4187" s="1" t="s">
        <v>385</v>
      </c>
      <c r="I4187" s="61">
        <v>13</v>
      </c>
      <c r="J4187" s="61">
        <v>5.5</v>
      </c>
      <c r="K4187" s="61">
        <v>8.4</v>
      </c>
      <c r="L4187" s="69">
        <f t="shared" si="807"/>
        <v>0.71499999999999997</v>
      </c>
      <c r="M4187" s="69">
        <f t="shared" si="808"/>
        <v>1.0920000000000001</v>
      </c>
      <c r="N4187" s="56">
        <f>INDEX(Rate_Chart!$A$1:$AK$127,MATCH(Data!J4187,Rate_Chart!$A$1:$A$127,0),MATCH(Data!K4187,Rate_Chart!$A$1:$AK$1,0))</f>
        <v>46.288167600000008</v>
      </c>
      <c r="O4187" s="57">
        <f t="shared" si="809"/>
        <v>601.74617880000005</v>
      </c>
      <c r="P4187" s="58">
        <f t="shared" si="810"/>
        <v>417.01051891891899</v>
      </c>
      <c r="Q4187" s="58">
        <f t="shared" si="811"/>
        <v>278.00701261261264</v>
      </c>
      <c r="R4187" s="66">
        <f t="shared" si="812"/>
        <v>10.530558129000003</v>
      </c>
      <c r="S4187" s="64">
        <f t="shared" si="813"/>
        <v>48.75</v>
      </c>
      <c r="T4187" s="66">
        <f t="shared" si="814"/>
        <v>661.02673692900009</v>
      </c>
      <c r="U4187" s="68">
        <f t="shared" si="815"/>
        <v>50.848210533000007</v>
      </c>
      <c r="V4187" s="68">
        <f t="shared" si="816"/>
        <v>458.09198678378385</v>
      </c>
      <c r="W4187" s="68">
        <f t="shared" si="817"/>
        <v>305.39465785585588</v>
      </c>
    </row>
    <row r="4188" spans="1:23" x14ac:dyDescent="0.25">
      <c r="A4188" s="1" t="s">
        <v>916</v>
      </c>
      <c r="B4188" s="1" t="s">
        <v>394</v>
      </c>
      <c r="C4188" s="1" t="s">
        <v>589</v>
      </c>
      <c r="D4188" s="1" t="s">
        <v>592</v>
      </c>
      <c r="E4188" s="1" t="s">
        <v>375</v>
      </c>
      <c r="F4188" s="62" t="str">
        <f t="shared" si="806"/>
        <v>64553</v>
      </c>
      <c r="G4188" s="255">
        <v>10620031</v>
      </c>
      <c r="H4188" s="1" t="s">
        <v>385</v>
      </c>
      <c r="I4188" s="61">
        <v>3</v>
      </c>
      <c r="J4188" s="61">
        <v>7.8</v>
      </c>
      <c r="K4188" s="61">
        <v>8.8000000000000007</v>
      </c>
      <c r="L4188" s="69">
        <f t="shared" si="807"/>
        <v>0.23399999999999999</v>
      </c>
      <c r="M4188" s="69">
        <f t="shared" si="808"/>
        <v>0.26400000000000001</v>
      </c>
      <c r="N4188" s="56">
        <f>INDEX(Rate_Chart!$A$1:$AK$127,MATCH(Data!J4188,Rate_Chart!$A$1:$A$127,0),MATCH(Data!K4188,Rate_Chart!$A$1:$AK$1,0))</f>
        <v>64.478699999999989</v>
      </c>
      <c r="O4188" s="57">
        <f t="shared" si="809"/>
        <v>193.43609999999995</v>
      </c>
      <c r="P4188" s="58">
        <f t="shared" si="810"/>
        <v>471.7953658536585</v>
      </c>
      <c r="Q4188" s="58">
        <f t="shared" si="811"/>
        <v>314.530243902439</v>
      </c>
      <c r="R4188" s="66">
        <f t="shared" si="812"/>
        <v>3.3851317499999993</v>
      </c>
      <c r="S4188" s="64">
        <f t="shared" si="813"/>
        <v>11.25</v>
      </c>
      <c r="T4188" s="66">
        <f t="shared" si="814"/>
        <v>208.07123174999995</v>
      </c>
      <c r="U4188" s="68">
        <f t="shared" si="815"/>
        <v>69.357077249999989</v>
      </c>
      <c r="V4188" s="68">
        <f t="shared" si="816"/>
        <v>507.49080914634141</v>
      </c>
      <c r="W4188" s="68">
        <f t="shared" si="817"/>
        <v>338.32720609756092</v>
      </c>
    </row>
    <row r="4189" spans="1:23" x14ac:dyDescent="0.25">
      <c r="A4189" s="1" t="s">
        <v>916</v>
      </c>
      <c r="B4189" s="1" t="s">
        <v>395</v>
      </c>
      <c r="C4189" s="1" t="s">
        <v>589</v>
      </c>
      <c r="D4189" s="1" t="s">
        <v>592</v>
      </c>
      <c r="E4189" s="1" t="s">
        <v>375</v>
      </c>
      <c r="F4189" s="62" t="str">
        <f t="shared" si="806"/>
        <v>64553</v>
      </c>
      <c r="G4189" s="255">
        <v>10620031</v>
      </c>
      <c r="H4189" s="1" t="s">
        <v>386</v>
      </c>
      <c r="I4189" s="61">
        <v>13</v>
      </c>
      <c r="J4189" s="61">
        <v>3.6</v>
      </c>
      <c r="K4189" s="61">
        <v>8.1999999999999993</v>
      </c>
      <c r="L4189" s="69">
        <f t="shared" si="807"/>
        <v>0.46800000000000003</v>
      </c>
      <c r="M4189" s="69">
        <f t="shared" si="808"/>
        <v>1.0659999999999998</v>
      </c>
      <c r="N4189" s="56">
        <f>INDEX(Rate_Chart!$A$1:$AK$127,MATCH(Data!J4189,Rate_Chart!$A$1:$A$127,0),MATCH(Data!K4189,Rate_Chart!$A$1:$AK$1,0))</f>
        <v>37.809139800000004</v>
      </c>
      <c r="O4189" s="57">
        <f t="shared" si="809"/>
        <v>491.51881740000005</v>
      </c>
      <c r="P4189" s="58">
        <f t="shared" si="810"/>
        <v>417.01257132352941</v>
      </c>
      <c r="Q4189" s="58">
        <f t="shared" si="811"/>
        <v>278.00838088235292</v>
      </c>
      <c r="R4189" s="66">
        <f t="shared" si="812"/>
        <v>8.6015793045000013</v>
      </c>
      <c r="S4189" s="64">
        <f t="shared" si="813"/>
        <v>48.75</v>
      </c>
      <c r="T4189" s="66">
        <f t="shared" si="814"/>
        <v>548.87039670450008</v>
      </c>
      <c r="U4189" s="68">
        <f t="shared" si="815"/>
        <v>42.220799746500006</v>
      </c>
      <c r="V4189" s="68">
        <f t="shared" si="816"/>
        <v>465.67058543933825</v>
      </c>
      <c r="W4189" s="68">
        <f t="shared" si="817"/>
        <v>310.44705695955884</v>
      </c>
    </row>
    <row r="4190" spans="1:23" x14ac:dyDescent="0.25">
      <c r="A4190" s="1" t="s">
        <v>917</v>
      </c>
      <c r="B4190" s="1" t="s">
        <v>394</v>
      </c>
      <c r="C4190" s="1" t="s">
        <v>589</v>
      </c>
      <c r="D4190" s="1" t="s">
        <v>592</v>
      </c>
      <c r="E4190" s="1" t="s">
        <v>375</v>
      </c>
      <c r="F4190" s="62" t="str">
        <f t="shared" si="806"/>
        <v>64553</v>
      </c>
      <c r="G4190" s="255">
        <v>10620031</v>
      </c>
      <c r="H4190" s="1" t="s">
        <v>385</v>
      </c>
      <c r="I4190" s="61">
        <v>2</v>
      </c>
      <c r="J4190" s="61">
        <v>7</v>
      </c>
      <c r="K4190" s="61">
        <v>8.8000000000000007</v>
      </c>
      <c r="L4190" s="69">
        <f t="shared" si="807"/>
        <v>0.14000000000000001</v>
      </c>
      <c r="M4190" s="69">
        <f t="shared" si="808"/>
        <v>0.17600000000000002</v>
      </c>
      <c r="N4190" s="56">
        <f>INDEX(Rate_Chart!$A$1:$AK$127,MATCH(Data!J4190,Rate_Chart!$A$1:$A$127,0),MATCH(Data!K4190,Rate_Chart!$A$1:$AK$1,0))</f>
        <v>57.865500000000004</v>
      </c>
      <c r="O4190" s="57">
        <f t="shared" si="809"/>
        <v>115.73100000000001</v>
      </c>
      <c r="P4190" s="58">
        <f t="shared" si="810"/>
        <v>449.73186528497411</v>
      </c>
      <c r="Q4190" s="58">
        <f t="shared" si="811"/>
        <v>299.82124352331607</v>
      </c>
      <c r="R4190" s="66">
        <f t="shared" si="812"/>
        <v>2.0252925000000004</v>
      </c>
      <c r="S4190" s="64">
        <f t="shared" si="813"/>
        <v>7.5</v>
      </c>
      <c r="T4190" s="66">
        <f t="shared" si="814"/>
        <v>125.25629250000001</v>
      </c>
      <c r="U4190" s="68">
        <f t="shared" si="815"/>
        <v>62.628146250000007</v>
      </c>
      <c r="V4190" s="68">
        <f t="shared" si="816"/>
        <v>486.74725064766841</v>
      </c>
      <c r="W4190" s="68">
        <f t="shared" si="817"/>
        <v>324.49816709844561</v>
      </c>
    </row>
    <row r="4191" spans="1:23" x14ac:dyDescent="0.25">
      <c r="A4191" s="1" t="s">
        <v>917</v>
      </c>
      <c r="B4191" s="1" t="s">
        <v>395</v>
      </c>
      <c r="C4191" s="1" t="s">
        <v>589</v>
      </c>
      <c r="D4191" s="1" t="s">
        <v>592</v>
      </c>
      <c r="E4191" s="1" t="s">
        <v>375</v>
      </c>
      <c r="F4191" s="62" t="str">
        <f t="shared" si="806"/>
        <v>64553</v>
      </c>
      <c r="G4191" s="255">
        <v>10620031</v>
      </c>
      <c r="H4191" s="1" t="s">
        <v>386</v>
      </c>
      <c r="I4191" s="61">
        <v>8</v>
      </c>
      <c r="J4191" s="61">
        <v>4.7</v>
      </c>
      <c r="K4191" s="61">
        <v>8.1</v>
      </c>
      <c r="L4191" s="69">
        <f t="shared" si="807"/>
        <v>0.376</v>
      </c>
      <c r="M4191" s="69">
        <f t="shared" si="808"/>
        <v>0.64800000000000002</v>
      </c>
      <c r="N4191" s="56">
        <f>INDEX(Rate_Chart!$A$1:$AK$127,MATCH(Data!J4191,Rate_Chart!$A$1:$A$127,0),MATCH(Data!K4191,Rate_Chart!$A$1:$AK$1,0))</f>
        <v>42.118125900000003</v>
      </c>
      <c r="O4191" s="57">
        <f t="shared" si="809"/>
        <v>336.94500720000002</v>
      </c>
      <c r="P4191" s="58">
        <f t="shared" si="810"/>
        <v>417.01114752475246</v>
      </c>
      <c r="Q4191" s="58">
        <f t="shared" si="811"/>
        <v>278.00743168316831</v>
      </c>
      <c r="R4191" s="66">
        <f t="shared" si="812"/>
        <v>5.8965376260000006</v>
      </c>
      <c r="S4191" s="64">
        <f t="shared" si="813"/>
        <v>30</v>
      </c>
      <c r="T4191" s="66">
        <f t="shared" si="814"/>
        <v>372.84154482600002</v>
      </c>
      <c r="U4191" s="68">
        <f t="shared" si="815"/>
        <v>46.605193103250002</v>
      </c>
      <c r="V4191" s="68">
        <f t="shared" si="816"/>
        <v>461.43755547772275</v>
      </c>
      <c r="W4191" s="68">
        <f t="shared" si="817"/>
        <v>307.62503698514848</v>
      </c>
    </row>
    <row r="4192" spans="1:23" x14ac:dyDescent="0.25">
      <c r="A4192" s="1" t="s">
        <v>882</v>
      </c>
      <c r="B4192" s="1" t="s">
        <v>394</v>
      </c>
      <c r="C4192" s="1" t="s">
        <v>589</v>
      </c>
      <c r="D4192" s="1" t="s">
        <v>592</v>
      </c>
      <c r="E4192" s="1" t="s">
        <v>375</v>
      </c>
      <c r="F4192" s="62" t="str">
        <f t="shared" si="806"/>
        <v>64553</v>
      </c>
      <c r="G4192" s="255">
        <v>10620031</v>
      </c>
      <c r="H4192" s="1" t="s">
        <v>385</v>
      </c>
      <c r="I4192" s="61">
        <v>9</v>
      </c>
      <c r="J4192" s="61">
        <v>5.6</v>
      </c>
      <c r="K4192" s="61">
        <v>8.6</v>
      </c>
      <c r="L4192" s="69">
        <f t="shared" si="807"/>
        <v>0.504</v>
      </c>
      <c r="M4192" s="69">
        <f t="shared" si="808"/>
        <v>0.77399999999999991</v>
      </c>
      <c r="N4192" s="56">
        <f>INDEX(Rate_Chart!$A$1:$AK$127,MATCH(Data!J4192,Rate_Chart!$A$1:$A$127,0),MATCH(Data!K4192,Rate_Chart!$A$1:$AK$1,0))</f>
        <v>45.824799999999996</v>
      </c>
      <c r="O4192" s="57">
        <f t="shared" si="809"/>
        <v>412.42319999999995</v>
      </c>
      <c r="P4192" s="58">
        <f t="shared" si="810"/>
        <v>404.33647058823533</v>
      </c>
      <c r="Q4192" s="58">
        <f t="shared" si="811"/>
        <v>269.55764705882353</v>
      </c>
      <c r="R4192" s="66">
        <f t="shared" si="812"/>
        <v>7.2174059999999995</v>
      </c>
      <c r="S4192" s="64">
        <f t="shared" si="813"/>
        <v>33.75</v>
      </c>
      <c r="T4192" s="66">
        <f t="shared" si="814"/>
        <v>453.39060599999993</v>
      </c>
      <c r="U4192" s="68">
        <f t="shared" si="815"/>
        <v>50.376733999999992</v>
      </c>
      <c r="V4192" s="68">
        <f t="shared" si="816"/>
        <v>444.50059411764704</v>
      </c>
      <c r="W4192" s="68">
        <f t="shared" si="817"/>
        <v>296.33372941176469</v>
      </c>
    </row>
    <row r="4193" spans="1:23" x14ac:dyDescent="0.25">
      <c r="A4193" s="1" t="s">
        <v>882</v>
      </c>
      <c r="B4193" s="1" t="s">
        <v>395</v>
      </c>
      <c r="C4193" s="1" t="s">
        <v>589</v>
      </c>
      <c r="D4193" s="1" t="s">
        <v>592</v>
      </c>
      <c r="E4193" s="1" t="s">
        <v>375</v>
      </c>
      <c r="F4193" s="62" t="str">
        <f t="shared" si="806"/>
        <v>64553</v>
      </c>
      <c r="G4193" s="255">
        <v>10620031</v>
      </c>
      <c r="H4193" s="1" t="s">
        <v>386</v>
      </c>
      <c r="I4193" s="61">
        <v>10</v>
      </c>
      <c r="J4193" s="61">
        <v>3.9</v>
      </c>
      <c r="K4193" s="61">
        <v>8.1</v>
      </c>
      <c r="L4193" s="69">
        <f t="shared" si="807"/>
        <v>0.39</v>
      </c>
      <c r="M4193" s="69">
        <f t="shared" si="808"/>
        <v>0.81</v>
      </c>
      <c r="N4193" s="56">
        <f>INDEX(Rate_Chart!$A$1:$AK$127,MATCH(Data!J4193,Rate_Chart!$A$1:$A$127,0),MATCH(Data!K4193,Rate_Chart!$A$1:$AK$1,0))</f>
        <v>38.782125900000004</v>
      </c>
      <c r="O4193" s="57">
        <f t="shared" si="809"/>
        <v>387.82125900000005</v>
      </c>
      <c r="P4193" s="58">
        <f t="shared" si="810"/>
        <v>417.01210645161296</v>
      </c>
      <c r="Q4193" s="58">
        <f t="shared" si="811"/>
        <v>278.00807096774196</v>
      </c>
      <c r="R4193" s="66">
        <f t="shared" si="812"/>
        <v>6.7868720325000016</v>
      </c>
      <c r="S4193" s="64">
        <f t="shared" si="813"/>
        <v>37.5</v>
      </c>
      <c r="T4193" s="66">
        <f t="shared" si="814"/>
        <v>432.10813103250007</v>
      </c>
      <c r="U4193" s="68">
        <f t="shared" si="815"/>
        <v>43.210813103250004</v>
      </c>
      <c r="V4193" s="68">
        <f t="shared" si="816"/>
        <v>464.63239895967746</v>
      </c>
      <c r="W4193" s="68">
        <f t="shared" si="817"/>
        <v>309.75493263978495</v>
      </c>
    </row>
    <row r="4194" spans="1:23" x14ac:dyDescent="0.25">
      <c r="A4194" s="1" t="s">
        <v>883</v>
      </c>
      <c r="B4194" s="1" t="s">
        <v>394</v>
      </c>
      <c r="C4194" s="1" t="s">
        <v>589</v>
      </c>
      <c r="D4194" s="1" t="s">
        <v>592</v>
      </c>
      <c r="E4194" s="1" t="s">
        <v>375</v>
      </c>
      <c r="F4194" s="62" t="str">
        <f t="shared" si="806"/>
        <v>64553</v>
      </c>
      <c r="G4194" s="255">
        <v>10620031</v>
      </c>
      <c r="H4194" s="1" t="s">
        <v>386</v>
      </c>
      <c r="I4194" s="61">
        <v>11</v>
      </c>
      <c r="J4194" s="61">
        <v>4.8</v>
      </c>
      <c r="K4194" s="61">
        <v>8.5</v>
      </c>
      <c r="L4194" s="69">
        <f t="shared" si="807"/>
        <v>0.52800000000000002</v>
      </c>
      <c r="M4194" s="69">
        <f t="shared" si="808"/>
        <v>0.93500000000000005</v>
      </c>
      <c r="N4194" s="56">
        <f>INDEX(Rate_Chart!$A$1:$AK$127,MATCH(Data!J4194,Rate_Chart!$A$1:$A$127,0),MATCH(Data!K4194,Rate_Chart!$A$1:$AK$1,0))</f>
        <v>43.647181500000002</v>
      </c>
      <c r="O4194" s="57">
        <f t="shared" si="809"/>
        <v>480.11899650000004</v>
      </c>
      <c r="P4194" s="58">
        <f t="shared" si="810"/>
        <v>417.0112882165605</v>
      </c>
      <c r="Q4194" s="58">
        <f t="shared" si="811"/>
        <v>278.00752547770702</v>
      </c>
      <c r="R4194" s="66">
        <f t="shared" si="812"/>
        <v>8.4020824387500017</v>
      </c>
      <c r="S4194" s="64">
        <f t="shared" si="813"/>
        <v>41.25</v>
      </c>
      <c r="T4194" s="66">
        <f t="shared" si="814"/>
        <v>529.77107893875007</v>
      </c>
      <c r="U4194" s="68">
        <f t="shared" si="815"/>
        <v>48.161007176250003</v>
      </c>
      <c r="V4194" s="68">
        <f t="shared" si="816"/>
        <v>460.13701123805731</v>
      </c>
      <c r="W4194" s="68">
        <f t="shared" si="817"/>
        <v>306.75800749203819</v>
      </c>
    </row>
    <row r="4195" spans="1:23" x14ac:dyDescent="0.25">
      <c r="A4195" s="1" t="s">
        <v>883</v>
      </c>
      <c r="B4195" s="1" t="s">
        <v>395</v>
      </c>
      <c r="C4195" s="1" t="s">
        <v>589</v>
      </c>
      <c r="D4195" s="1" t="s">
        <v>592</v>
      </c>
      <c r="E4195" s="1" t="s">
        <v>375</v>
      </c>
      <c r="F4195" s="62" t="str">
        <f t="shared" si="806"/>
        <v>64553</v>
      </c>
      <c r="G4195" s="255">
        <v>10620031</v>
      </c>
      <c r="H4195" s="1" t="s">
        <v>386</v>
      </c>
      <c r="I4195" s="61">
        <v>10</v>
      </c>
      <c r="J4195" s="61">
        <v>4.5</v>
      </c>
      <c r="K4195" s="61">
        <v>8.1</v>
      </c>
      <c r="L4195" s="69">
        <f t="shared" si="807"/>
        <v>0.45</v>
      </c>
      <c r="M4195" s="69">
        <f t="shared" si="808"/>
        <v>0.81</v>
      </c>
      <c r="N4195" s="56">
        <f>INDEX(Rate_Chart!$A$1:$AK$127,MATCH(Data!J4195,Rate_Chart!$A$1:$A$127,0),MATCH(Data!K4195,Rate_Chart!$A$1:$AK$1,0))</f>
        <v>41.284125900000006</v>
      </c>
      <c r="O4195" s="57">
        <f t="shared" si="809"/>
        <v>412.84125900000004</v>
      </c>
      <c r="P4195" s="58">
        <f t="shared" si="810"/>
        <v>417.01137272727277</v>
      </c>
      <c r="Q4195" s="58">
        <f t="shared" si="811"/>
        <v>278.00758181818185</v>
      </c>
      <c r="R4195" s="66">
        <f t="shared" si="812"/>
        <v>7.2247220325000017</v>
      </c>
      <c r="S4195" s="64">
        <f t="shared" si="813"/>
        <v>37.5</v>
      </c>
      <c r="T4195" s="66">
        <f t="shared" si="814"/>
        <v>457.56598103250002</v>
      </c>
      <c r="U4195" s="68">
        <f t="shared" si="815"/>
        <v>45.756598103249999</v>
      </c>
      <c r="V4195" s="68">
        <f t="shared" si="816"/>
        <v>462.18785962878786</v>
      </c>
      <c r="W4195" s="68">
        <f t="shared" si="817"/>
        <v>308.12523975252526</v>
      </c>
    </row>
    <row r="4196" spans="1:23" x14ac:dyDescent="0.25">
      <c r="A4196" s="1" t="s">
        <v>884</v>
      </c>
      <c r="B4196" s="1" t="s">
        <v>394</v>
      </c>
      <c r="C4196" s="1" t="s">
        <v>589</v>
      </c>
      <c r="D4196" s="1" t="s">
        <v>592</v>
      </c>
      <c r="E4196" s="1" t="s">
        <v>375</v>
      </c>
      <c r="F4196" s="62" t="str">
        <f t="shared" si="806"/>
        <v>64553</v>
      </c>
      <c r="G4196" s="255">
        <v>10620031</v>
      </c>
      <c r="H4196" s="1" t="s">
        <v>386</v>
      </c>
      <c r="I4196" s="61">
        <v>6</v>
      </c>
      <c r="J4196" s="61">
        <v>4.7</v>
      </c>
      <c r="K4196" s="61">
        <v>8.4</v>
      </c>
      <c r="L4196" s="69">
        <f t="shared" si="807"/>
        <v>0.28200000000000003</v>
      </c>
      <c r="M4196" s="69">
        <f t="shared" si="808"/>
        <v>0.504</v>
      </c>
      <c r="N4196" s="56">
        <f>INDEX(Rate_Chart!$A$1:$AK$127,MATCH(Data!J4196,Rate_Chart!$A$1:$A$127,0),MATCH(Data!K4196,Rate_Chart!$A$1:$AK$1,0))</f>
        <v>42.95216760000001</v>
      </c>
      <c r="O4196" s="57">
        <f t="shared" si="809"/>
        <v>257.71300560000009</v>
      </c>
      <c r="P4196" s="58">
        <f t="shared" si="810"/>
        <v>417.01133592233015</v>
      </c>
      <c r="Q4196" s="58">
        <f t="shared" si="811"/>
        <v>278.00755728155343</v>
      </c>
      <c r="R4196" s="66">
        <f t="shared" si="812"/>
        <v>4.5099775980000016</v>
      </c>
      <c r="S4196" s="64">
        <f t="shared" si="813"/>
        <v>22.5</v>
      </c>
      <c r="T4196" s="66">
        <f t="shared" si="814"/>
        <v>284.72298319800007</v>
      </c>
      <c r="U4196" s="68">
        <f t="shared" si="815"/>
        <v>47.453830533000009</v>
      </c>
      <c r="V4196" s="68">
        <f t="shared" si="816"/>
        <v>460.71680129126219</v>
      </c>
      <c r="W4196" s="68">
        <f t="shared" si="817"/>
        <v>307.14453419417481</v>
      </c>
    </row>
    <row r="4197" spans="1:23" x14ac:dyDescent="0.25">
      <c r="A4197" s="1" t="s">
        <v>884</v>
      </c>
      <c r="B4197" s="1" t="s">
        <v>395</v>
      </c>
      <c r="C4197" s="1" t="s">
        <v>589</v>
      </c>
      <c r="D4197" s="1" t="s">
        <v>592</v>
      </c>
      <c r="E4197" s="1" t="s">
        <v>375</v>
      </c>
      <c r="F4197" s="62" t="str">
        <f t="shared" si="806"/>
        <v>64553</v>
      </c>
      <c r="G4197" s="255">
        <v>10620031</v>
      </c>
      <c r="H4197" s="1" t="s">
        <v>386</v>
      </c>
      <c r="I4197" s="61">
        <v>15</v>
      </c>
      <c r="J4197" s="61">
        <v>4</v>
      </c>
      <c r="K4197" s="61">
        <v>8.1</v>
      </c>
      <c r="L4197" s="69">
        <f t="shared" si="807"/>
        <v>0.6</v>
      </c>
      <c r="M4197" s="69">
        <f t="shared" si="808"/>
        <v>1.2150000000000001</v>
      </c>
      <c r="N4197" s="56">
        <f>INDEX(Rate_Chart!$A$1:$AK$127,MATCH(Data!J4197,Rate_Chart!$A$1:$A$127,0),MATCH(Data!K4197,Rate_Chart!$A$1:$AK$1,0))</f>
        <v>39.199125899999999</v>
      </c>
      <c r="O4197" s="57">
        <f t="shared" si="809"/>
        <v>587.98688849999996</v>
      </c>
      <c r="P4197" s="58">
        <f t="shared" si="810"/>
        <v>417.01197765957443</v>
      </c>
      <c r="Q4197" s="58">
        <f t="shared" si="811"/>
        <v>278.00798510638293</v>
      </c>
      <c r="R4197" s="66">
        <f t="shared" si="812"/>
        <v>10.289770548750001</v>
      </c>
      <c r="S4197" s="64">
        <f t="shared" si="813"/>
        <v>56.25</v>
      </c>
      <c r="T4197" s="66">
        <f t="shared" si="814"/>
        <v>654.52665904874993</v>
      </c>
      <c r="U4197" s="68">
        <f t="shared" si="815"/>
        <v>43.635110603249998</v>
      </c>
      <c r="V4197" s="68">
        <f t="shared" si="816"/>
        <v>464.20330428989359</v>
      </c>
      <c r="W4197" s="68">
        <f t="shared" si="817"/>
        <v>309.46886952659571</v>
      </c>
    </row>
    <row r="4198" spans="1:23" x14ac:dyDescent="0.25">
      <c r="A4198" s="1" t="s">
        <v>885</v>
      </c>
      <c r="B4198" s="1" t="s">
        <v>394</v>
      </c>
      <c r="C4198" s="1" t="s">
        <v>589</v>
      </c>
      <c r="D4198" s="1" t="s">
        <v>592</v>
      </c>
      <c r="E4198" s="1" t="s">
        <v>375</v>
      </c>
      <c r="F4198" s="62" t="str">
        <f t="shared" si="806"/>
        <v>64553</v>
      </c>
      <c r="G4198" s="255">
        <v>10620031</v>
      </c>
      <c r="H4198" s="1" t="s">
        <v>386</v>
      </c>
      <c r="I4198" s="61">
        <v>7</v>
      </c>
      <c r="J4198" s="61">
        <v>4.7</v>
      </c>
      <c r="K4198" s="61">
        <v>8.5</v>
      </c>
      <c r="L4198" s="69">
        <f t="shared" si="807"/>
        <v>0.32899999999999996</v>
      </c>
      <c r="M4198" s="69">
        <f t="shared" si="808"/>
        <v>0.59499999999999997</v>
      </c>
      <c r="N4198" s="56">
        <f>INDEX(Rate_Chart!$A$1:$AK$127,MATCH(Data!J4198,Rate_Chart!$A$1:$A$127,0),MATCH(Data!K4198,Rate_Chart!$A$1:$AK$1,0))</f>
        <v>43.2301815</v>
      </c>
      <c r="O4198" s="57">
        <f t="shared" si="809"/>
        <v>302.61127049999999</v>
      </c>
      <c r="P4198" s="58">
        <f t="shared" si="810"/>
        <v>417.01139710610931</v>
      </c>
      <c r="Q4198" s="58">
        <f t="shared" si="811"/>
        <v>278.00759807073956</v>
      </c>
      <c r="R4198" s="66">
        <f t="shared" si="812"/>
        <v>5.2956972337500003</v>
      </c>
      <c r="S4198" s="64">
        <f t="shared" si="813"/>
        <v>26.25</v>
      </c>
      <c r="T4198" s="66">
        <f t="shared" si="814"/>
        <v>334.15696773374998</v>
      </c>
      <c r="U4198" s="68">
        <f t="shared" si="815"/>
        <v>47.736709676249994</v>
      </c>
      <c r="V4198" s="68">
        <f t="shared" si="816"/>
        <v>460.48272999598061</v>
      </c>
      <c r="W4198" s="68">
        <f t="shared" si="817"/>
        <v>306.98848666398709</v>
      </c>
    </row>
    <row r="4199" spans="1:23" x14ac:dyDescent="0.25">
      <c r="A4199" s="1" t="s">
        <v>885</v>
      </c>
      <c r="B4199" s="1" t="s">
        <v>395</v>
      </c>
      <c r="C4199" s="1" t="s">
        <v>589</v>
      </c>
      <c r="D4199" s="1" t="s">
        <v>592</v>
      </c>
      <c r="E4199" s="1" t="s">
        <v>375</v>
      </c>
      <c r="F4199" s="62" t="str">
        <f t="shared" si="806"/>
        <v>64553</v>
      </c>
      <c r="G4199" s="255">
        <v>10620031</v>
      </c>
      <c r="H4199" s="1" t="s">
        <v>386</v>
      </c>
      <c r="I4199" s="61">
        <v>14</v>
      </c>
      <c r="J4199" s="61">
        <v>4</v>
      </c>
      <c r="K4199" s="61">
        <v>8.1</v>
      </c>
      <c r="L4199" s="69">
        <f t="shared" si="807"/>
        <v>0.56000000000000005</v>
      </c>
      <c r="M4199" s="69">
        <f t="shared" si="808"/>
        <v>1.1339999999999999</v>
      </c>
      <c r="N4199" s="56">
        <f>INDEX(Rate_Chart!$A$1:$AK$127,MATCH(Data!J4199,Rate_Chart!$A$1:$A$127,0),MATCH(Data!K4199,Rate_Chart!$A$1:$AK$1,0))</f>
        <v>39.199125899999999</v>
      </c>
      <c r="O4199" s="57">
        <f t="shared" si="809"/>
        <v>548.78776259999995</v>
      </c>
      <c r="P4199" s="58">
        <f t="shared" si="810"/>
        <v>417.01197765957443</v>
      </c>
      <c r="Q4199" s="58">
        <f t="shared" si="811"/>
        <v>278.00798510638293</v>
      </c>
      <c r="R4199" s="66">
        <f t="shared" si="812"/>
        <v>9.6037858455000009</v>
      </c>
      <c r="S4199" s="64">
        <f t="shared" si="813"/>
        <v>52.5</v>
      </c>
      <c r="T4199" s="66">
        <f t="shared" si="814"/>
        <v>610.89154844549989</v>
      </c>
      <c r="U4199" s="68">
        <f t="shared" si="815"/>
        <v>43.635110603249991</v>
      </c>
      <c r="V4199" s="68">
        <f t="shared" si="816"/>
        <v>464.20330428989354</v>
      </c>
      <c r="W4199" s="68">
        <f t="shared" si="817"/>
        <v>309.46886952659571</v>
      </c>
    </row>
    <row r="4200" spans="1:23" x14ac:dyDescent="0.25">
      <c r="A4200" s="1" t="s">
        <v>886</v>
      </c>
      <c r="B4200" s="1" t="s">
        <v>394</v>
      </c>
      <c r="C4200" s="1" t="s">
        <v>589</v>
      </c>
      <c r="D4200" s="1" t="s">
        <v>592</v>
      </c>
      <c r="E4200" s="1" t="s">
        <v>375</v>
      </c>
      <c r="F4200" s="62" t="str">
        <f t="shared" si="806"/>
        <v>64553</v>
      </c>
      <c r="G4200" s="255">
        <v>10620031</v>
      </c>
      <c r="H4200" s="1" t="s">
        <v>385</v>
      </c>
      <c r="I4200" s="61">
        <v>6</v>
      </c>
      <c r="J4200" s="61">
        <v>5.6</v>
      </c>
      <c r="K4200" s="61">
        <v>8.6</v>
      </c>
      <c r="L4200" s="69">
        <f t="shared" si="807"/>
        <v>0.33599999999999997</v>
      </c>
      <c r="M4200" s="69">
        <f t="shared" si="808"/>
        <v>0.5159999999999999</v>
      </c>
      <c r="N4200" s="56">
        <f>INDEX(Rate_Chart!$A$1:$AK$127,MATCH(Data!J4200,Rate_Chart!$A$1:$A$127,0),MATCH(Data!K4200,Rate_Chart!$A$1:$AK$1,0))</f>
        <v>45.824799999999996</v>
      </c>
      <c r="O4200" s="57">
        <f t="shared" si="809"/>
        <v>274.94880000000001</v>
      </c>
      <c r="P4200" s="58">
        <f t="shared" si="810"/>
        <v>404.33647058823533</v>
      </c>
      <c r="Q4200" s="58">
        <f t="shared" si="811"/>
        <v>269.55764705882353</v>
      </c>
      <c r="R4200" s="66">
        <f t="shared" si="812"/>
        <v>4.8116040000000009</v>
      </c>
      <c r="S4200" s="64">
        <f t="shared" si="813"/>
        <v>22.5</v>
      </c>
      <c r="T4200" s="66">
        <f t="shared" si="814"/>
        <v>302.26040399999999</v>
      </c>
      <c r="U4200" s="68">
        <f t="shared" si="815"/>
        <v>50.376733999999999</v>
      </c>
      <c r="V4200" s="68">
        <f t="shared" si="816"/>
        <v>444.50059411764715</v>
      </c>
      <c r="W4200" s="68">
        <f t="shared" si="817"/>
        <v>296.33372941176475</v>
      </c>
    </row>
    <row r="4201" spans="1:23" x14ac:dyDescent="0.25">
      <c r="A4201" s="1" t="s">
        <v>886</v>
      </c>
      <c r="B4201" s="1" t="s">
        <v>395</v>
      </c>
      <c r="C4201" s="1" t="s">
        <v>589</v>
      </c>
      <c r="D4201" s="1" t="s">
        <v>592</v>
      </c>
      <c r="E4201" s="1" t="s">
        <v>375</v>
      </c>
      <c r="F4201" s="62" t="str">
        <f t="shared" si="806"/>
        <v>64553</v>
      </c>
      <c r="G4201" s="255">
        <v>10620031</v>
      </c>
      <c r="H4201" s="1" t="s">
        <v>386</v>
      </c>
      <c r="I4201" s="61">
        <v>11</v>
      </c>
      <c r="J4201" s="61">
        <v>4.4000000000000004</v>
      </c>
      <c r="K4201" s="61">
        <v>8.1</v>
      </c>
      <c r="L4201" s="69">
        <f t="shared" si="807"/>
        <v>0.48400000000000004</v>
      </c>
      <c r="M4201" s="69">
        <f t="shared" si="808"/>
        <v>0.8909999999999999</v>
      </c>
      <c r="N4201" s="56">
        <f>INDEX(Rate_Chart!$A$1:$AK$127,MATCH(Data!J4201,Rate_Chart!$A$1:$A$127,0),MATCH(Data!K4201,Rate_Chart!$A$1:$AK$1,0))</f>
        <v>40.867125900000005</v>
      </c>
      <c r="O4201" s="57">
        <f t="shared" si="809"/>
        <v>449.53838490000004</v>
      </c>
      <c r="P4201" s="58">
        <f t="shared" si="810"/>
        <v>417.01148877551026</v>
      </c>
      <c r="Q4201" s="58">
        <f t="shared" si="811"/>
        <v>278.00765918367352</v>
      </c>
      <c r="R4201" s="66">
        <f t="shared" si="812"/>
        <v>7.8669217357500019</v>
      </c>
      <c r="S4201" s="64">
        <f t="shared" si="813"/>
        <v>41.25</v>
      </c>
      <c r="T4201" s="66">
        <f t="shared" si="814"/>
        <v>498.65530663575004</v>
      </c>
      <c r="U4201" s="68">
        <f t="shared" si="815"/>
        <v>45.332300603250005</v>
      </c>
      <c r="V4201" s="68">
        <f t="shared" si="816"/>
        <v>462.57449595153065</v>
      </c>
      <c r="W4201" s="68">
        <f t="shared" si="817"/>
        <v>308.38299730102045</v>
      </c>
    </row>
    <row r="4202" spans="1:23" x14ac:dyDescent="0.25">
      <c r="A4202" s="1" t="s">
        <v>887</v>
      </c>
      <c r="B4202" s="1" t="s">
        <v>394</v>
      </c>
      <c r="C4202" s="1" t="s">
        <v>589</v>
      </c>
      <c r="D4202" s="1" t="s">
        <v>592</v>
      </c>
      <c r="E4202" s="1" t="s">
        <v>375</v>
      </c>
      <c r="F4202" s="62" t="str">
        <f t="shared" si="806"/>
        <v>64553</v>
      </c>
      <c r="G4202" s="255">
        <v>10620031</v>
      </c>
      <c r="H4202" s="1" t="s">
        <v>386</v>
      </c>
      <c r="I4202" s="61">
        <v>6</v>
      </c>
      <c r="J4202" s="61">
        <v>4.5999999999999996</v>
      </c>
      <c r="K4202" s="61">
        <v>8.5</v>
      </c>
      <c r="L4202" s="69">
        <f t="shared" si="807"/>
        <v>0.27599999999999997</v>
      </c>
      <c r="M4202" s="69">
        <f t="shared" si="808"/>
        <v>0.51</v>
      </c>
      <c r="N4202" s="56">
        <f>INDEX(Rate_Chart!$A$1:$AK$127,MATCH(Data!J4202,Rate_Chart!$A$1:$A$127,0),MATCH(Data!K4202,Rate_Chart!$A$1:$AK$1,0))</f>
        <v>42.813181499999999</v>
      </c>
      <c r="O4202" s="57">
        <f t="shared" si="809"/>
        <v>256.87908900000002</v>
      </c>
      <c r="P4202" s="58">
        <f t="shared" si="810"/>
        <v>417.01150811688308</v>
      </c>
      <c r="Q4202" s="58">
        <f t="shared" si="811"/>
        <v>278.00767207792205</v>
      </c>
      <c r="R4202" s="66">
        <f t="shared" si="812"/>
        <v>4.4953840575000008</v>
      </c>
      <c r="S4202" s="64">
        <f t="shared" si="813"/>
        <v>22.5</v>
      </c>
      <c r="T4202" s="66">
        <f t="shared" si="814"/>
        <v>283.87447305750004</v>
      </c>
      <c r="U4202" s="68">
        <f t="shared" si="815"/>
        <v>47.312412176250007</v>
      </c>
      <c r="V4202" s="68">
        <f t="shared" si="816"/>
        <v>460.83518353490263</v>
      </c>
      <c r="W4202" s="68">
        <f t="shared" si="817"/>
        <v>307.22345568993507</v>
      </c>
    </row>
    <row r="4203" spans="1:23" x14ac:dyDescent="0.25">
      <c r="A4203" s="1" t="s">
        <v>887</v>
      </c>
      <c r="B4203" s="1" t="s">
        <v>395</v>
      </c>
      <c r="C4203" s="1" t="s">
        <v>589</v>
      </c>
      <c r="D4203" s="1" t="s">
        <v>592</v>
      </c>
      <c r="E4203" s="1" t="s">
        <v>375</v>
      </c>
      <c r="F4203" s="62" t="str">
        <f t="shared" si="806"/>
        <v>64553</v>
      </c>
      <c r="G4203" s="255">
        <v>10620031</v>
      </c>
      <c r="H4203" s="1" t="s">
        <v>386</v>
      </c>
      <c r="I4203" s="61">
        <v>20</v>
      </c>
      <c r="J4203" s="61">
        <v>4.5</v>
      </c>
      <c r="K4203" s="61">
        <v>8.3000000000000007</v>
      </c>
      <c r="L4203" s="69">
        <f t="shared" si="807"/>
        <v>0.9</v>
      </c>
      <c r="M4203" s="69">
        <f t="shared" si="808"/>
        <v>1.66</v>
      </c>
      <c r="N4203" s="56">
        <f>INDEX(Rate_Chart!$A$1:$AK$127,MATCH(Data!J4203,Rate_Chart!$A$1:$A$127,0),MATCH(Data!K4203,Rate_Chart!$A$1:$AK$1,0))</f>
        <v>41.840153700000002</v>
      </c>
      <c r="O4203" s="57">
        <f t="shared" si="809"/>
        <v>836.80307400000004</v>
      </c>
      <c r="P4203" s="58">
        <f t="shared" si="810"/>
        <v>417.01149867109638</v>
      </c>
      <c r="Q4203" s="58">
        <f t="shared" si="811"/>
        <v>278.00766578073092</v>
      </c>
      <c r="R4203" s="66">
        <f t="shared" si="812"/>
        <v>14.644053795000001</v>
      </c>
      <c r="S4203" s="64">
        <f t="shared" si="813"/>
        <v>75</v>
      </c>
      <c r="T4203" s="66">
        <f t="shared" si="814"/>
        <v>926.44712779500003</v>
      </c>
      <c r="U4203" s="68">
        <f t="shared" si="815"/>
        <v>46.322356389749999</v>
      </c>
      <c r="V4203" s="68">
        <f t="shared" si="816"/>
        <v>461.68461518023258</v>
      </c>
      <c r="W4203" s="68">
        <f t="shared" si="817"/>
        <v>307.78974345348837</v>
      </c>
    </row>
    <row r="4204" spans="1:23" x14ac:dyDescent="0.25">
      <c r="A4204" s="1" t="s">
        <v>888</v>
      </c>
      <c r="B4204" s="1" t="s">
        <v>394</v>
      </c>
      <c r="C4204" s="1" t="s">
        <v>589</v>
      </c>
      <c r="D4204" s="1" t="s">
        <v>592</v>
      </c>
      <c r="E4204" s="1" t="s">
        <v>375</v>
      </c>
      <c r="F4204" s="62" t="str">
        <f t="shared" si="806"/>
        <v>64553</v>
      </c>
      <c r="G4204" s="255">
        <v>10620031</v>
      </c>
      <c r="H4204" s="1" t="s">
        <v>386</v>
      </c>
      <c r="I4204" s="61">
        <v>5</v>
      </c>
      <c r="J4204" s="61">
        <v>4.5999999999999996</v>
      </c>
      <c r="K4204" s="61">
        <v>8.1999999999999993</v>
      </c>
      <c r="L4204" s="69">
        <f t="shared" si="807"/>
        <v>0.23</v>
      </c>
      <c r="M4204" s="69">
        <f t="shared" si="808"/>
        <v>0.41</v>
      </c>
      <c r="N4204" s="56">
        <f>INDEX(Rate_Chart!$A$1:$AK$127,MATCH(Data!J4204,Rate_Chart!$A$1:$A$127,0),MATCH(Data!K4204,Rate_Chart!$A$1:$AK$1,0))</f>
        <v>41.979139799999999</v>
      </c>
      <c r="O4204" s="57">
        <f t="shared" si="809"/>
        <v>209.89569899999998</v>
      </c>
      <c r="P4204" s="58">
        <f t="shared" si="810"/>
        <v>417.01132251655633</v>
      </c>
      <c r="Q4204" s="58">
        <f t="shared" si="811"/>
        <v>278.00754834437089</v>
      </c>
      <c r="R4204" s="66">
        <f t="shared" si="812"/>
        <v>3.6731747325000002</v>
      </c>
      <c r="S4204" s="64">
        <f t="shared" si="813"/>
        <v>18.75</v>
      </c>
      <c r="T4204" s="66">
        <f t="shared" si="814"/>
        <v>232.31887373249998</v>
      </c>
      <c r="U4204" s="68">
        <f t="shared" si="815"/>
        <v>46.463774746499993</v>
      </c>
      <c r="V4204" s="68">
        <f t="shared" si="816"/>
        <v>461.56067628973511</v>
      </c>
      <c r="W4204" s="68">
        <f t="shared" si="817"/>
        <v>307.70711752649009</v>
      </c>
    </row>
    <row r="4205" spans="1:23" x14ac:dyDescent="0.25">
      <c r="A4205" s="1" t="s">
        <v>888</v>
      </c>
      <c r="B4205" s="1" t="s">
        <v>395</v>
      </c>
      <c r="C4205" s="1" t="s">
        <v>589</v>
      </c>
      <c r="D4205" s="1" t="s">
        <v>592</v>
      </c>
      <c r="E4205" s="1" t="s">
        <v>375</v>
      </c>
      <c r="F4205" s="62" t="str">
        <f t="shared" si="806"/>
        <v>64553</v>
      </c>
      <c r="G4205" s="255">
        <v>10620031</v>
      </c>
      <c r="H4205" s="1" t="s">
        <v>385</v>
      </c>
      <c r="I4205" s="61">
        <v>10</v>
      </c>
      <c r="J4205" s="61">
        <v>5.6</v>
      </c>
      <c r="K4205" s="61">
        <v>8.4</v>
      </c>
      <c r="L4205" s="69">
        <f t="shared" si="807"/>
        <v>0.56000000000000005</v>
      </c>
      <c r="M4205" s="69">
        <f t="shared" si="808"/>
        <v>0.84</v>
      </c>
      <c r="N4205" s="56">
        <f>INDEX(Rate_Chart!$A$1:$AK$127,MATCH(Data!J4205,Rate_Chart!$A$1:$A$127,0),MATCH(Data!K4205,Rate_Chart!$A$1:$AK$1,0))</f>
        <v>45.357199999999999</v>
      </c>
      <c r="O4205" s="57">
        <f t="shared" si="809"/>
        <v>453.572</v>
      </c>
      <c r="P4205" s="58">
        <f t="shared" si="810"/>
        <v>404.97500000000002</v>
      </c>
      <c r="Q4205" s="58">
        <f t="shared" si="811"/>
        <v>269.98333333333335</v>
      </c>
      <c r="R4205" s="66">
        <f t="shared" si="812"/>
        <v>7.9375100000000005</v>
      </c>
      <c r="S4205" s="64">
        <f t="shared" si="813"/>
        <v>37.5</v>
      </c>
      <c r="T4205" s="66">
        <f t="shared" si="814"/>
        <v>499.00950999999998</v>
      </c>
      <c r="U4205" s="68">
        <f t="shared" si="815"/>
        <v>49.900950999999999</v>
      </c>
      <c r="V4205" s="68">
        <f t="shared" si="816"/>
        <v>445.54420535714291</v>
      </c>
      <c r="W4205" s="68">
        <f t="shared" si="817"/>
        <v>297.02947023809526</v>
      </c>
    </row>
    <row r="4206" spans="1:23" x14ac:dyDescent="0.25">
      <c r="A4206" s="1" t="s">
        <v>919</v>
      </c>
      <c r="B4206" s="1" t="s">
        <v>394</v>
      </c>
      <c r="C4206" s="1" t="s">
        <v>589</v>
      </c>
      <c r="D4206" s="1" t="s">
        <v>592</v>
      </c>
      <c r="E4206" s="1" t="s">
        <v>375</v>
      </c>
      <c r="F4206" s="62" t="str">
        <f t="shared" si="806"/>
        <v>64553</v>
      </c>
      <c r="G4206" s="255">
        <v>10620031</v>
      </c>
      <c r="H4206" s="1" t="s">
        <v>386</v>
      </c>
      <c r="I4206" s="61">
        <v>7</v>
      </c>
      <c r="J4206" s="61">
        <v>4.0999999999999996</v>
      </c>
      <c r="K4206" s="61">
        <v>8.1999999999999993</v>
      </c>
      <c r="L4206" s="69">
        <f t="shared" si="807"/>
        <v>0.28699999999999998</v>
      </c>
      <c r="M4206" s="69">
        <f t="shared" si="808"/>
        <v>0.57399999999999995</v>
      </c>
      <c r="N4206" s="56">
        <f>INDEX(Rate_Chart!$A$1:$AK$127,MATCH(Data!J4206,Rate_Chart!$A$1:$A$127,0),MATCH(Data!K4206,Rate_Chart!$A$1:$AK$1,0))</f>
        <v>39.894139799999998</v>
      </c>
      <c r="O4206" s="57">
        <f t="shared" si="809"/>
        <v>279.25897859999998</v>
      </c>
      <c r="P4206" s="58">
        <f t="shared" si="810"/>
        <v>417.01191428571434</v>
      </c>
      <c r="Q4206" s="58">
        <f t="shared" si="811"/>
        <v>278.00794285714289</v>
      </c>
      <c r="R4206" s="66">
        <f t="shared" si="812"/>
        <v>4.8870321255000002</v>
      </c>
      <c r="S4206" s="64">
        <f t="shared" si="813"/>
        <v>26.25</v>
      </c>
      <c r="T4206" s="66">
        <f t="shared" si="814"/>
        <v>310.39601072549999</v>
      </c>
      <c r="U4206" s="68">
        <f t="shared" si="815"/>
        <v>44.3422872465</v>
      </c>
      <c r="V4206" s="68">
        <f t="shared" si="816"/>
        <v>463.50822905749135</v>
      </c>
      <c r="W4206" s="68">
        <f t="shared" si="817"/>
        <v>309.00548603832755</v>
      </c>
    </row>
    <row r="4207" spans="1:23" x14ac:dyDescent="0.25">
      <c r="A4207" s="1" t="s">
        <v>919</v>
      </c>
      <c r="B4207" s="1" t="s">
        <v>395</v>
      </c>
      <c r="C4207" s="1" t="s">
        <v>589</v>
      </c>
      <c r="D4207" s="1" t="s">
        <v>592</v>
      </c>
      <c r="E4207" s="1" t="s">
        <v>375</v>
      </c>
      <c r="F4207" s="62" t="str">
        <f t="shared" si="806"/>
        <v>64553</v>
      </c>
      <c r="G4207" s="255">
        <v>10620031</v>
      </c>
      <c r="H4207" s="1" t="s">
        <v>386</v>
      </c>
      <c r="I4207" s="61">
        <v>17</v>
      </c>
      <c r="J4207" s="61">
        <v>4.8</v>
      </c>
      <c r="K4207" s="61">
        <v>8.1999999999999993</v>
      </c>
      <c r="L4207" s="69">
        <f t="shared" si="807"/>
        <v>0.81599999999999995</v>
      </c>
      <c r="M4207" s="69">
        <f t="shared" si="808"/>
        <v>1.3939999999999997</v>
      </c>
      <c r="N4207" s="56">
        <f>INDEX(Rate_Chart!$A$1:$AK$127,MATCH(Data!J4207,Rate_Chart!$A$1:$A$127,0),MATCH(Data!K4207,Rate_Chart!$A$1:$AK$1,0))</f>
        <v>42.813139800000002</v>
      </c>
      <c r="O4207" s="57">
        <f t="shared" si="809"/>
        <v>727.82337660000007</v>
      </c>
      <c r="P4207" s="58">
        <f t="shared" si="810"/>
        <v>417.01110194805199</v>
      </c>
      <c r="Q4207" s="58">
        <f t="shared" si="811"/>
        <v>278.00740129870132</v>
      </c>
      <c r="R4207" s="66">
        <f t="shared" si="812"/>
        <v>12.736909090500003</v>
      </c>
      <c r="S4207" s="64">
        <f t="shared" si="813"/>
        <v>63.75</v>
      </c>
      <c r="T4207" s="66">
        <f t="shared" si="814"/>
        <v>804.31028569050011</v>
      </c>
      <c r="U4207" s="68">
        <f t="shared" si="815"/>
        <v>47.312369746500003</v>
      </c>
      <c r="V4207" s="68">
        <f t="shared" si="816"/>
        <v>460.83477025811698</v>
      </c>
      <c r="W4207" s="68">
        <f t="shared" si="817"/>
        <v>307.223180172078</v>
      </c>
    </row>
    <row r="4208" spans="1:23" x14ac:dyDescent="0.25">
      <c r="A4208" s="1" t="s">
        <v>920</v>
      </c>
      <c r="B4208" s="1" t="s">
        <v>395</v>
      </c>
      <c r="C4208" s="1" t="s">
        <v>589</v>
      </c>
      <c r="D4208" s="1" t="s">
        <v>592</v>
      </c>
      <c r="E4208" s="1" t="s">
        <v>375</v>
      </c>
      <c r="F4208" s="62" t="str">
        <f t="shared" si="806"/>
        <v>64553</v>
      </c>
      <c r="G4208" s="255">
        <v>10620031</v>
      </c>
      <c r="H4208" s="1" t="s">
        <v>386</v>
      </c>
      <c r="I4208" s="61">
        <v>21</v>
      </c>
      <c r="J4208" s="61">
        <v>4.2</v>
      </c>
      <c r="K4208" s="61">
        <v>8.1</v>
      </c>
      <c r="L4208" s="69">
        <f t="shared" si="807"/>
        <v>0.88200000000000001</v>
      </c>
      <c r="M4208" s="69">
        <f t="shared" si="808"/>
        <v>1.7009999999999998</v>
      </c>
      <c r="N4208" s="56">
        <f>INDEX(Rate_Chart!$A$1:$AK$127,MATCH(Data!J4208,Rate_Chart!$A$1:$A$127,0),MATCH(Data!K4208,Rate_Chart!$A$1:$AK$1,0))</f>
        <v>40.033125900000002</v>
      </c>
      <c r="O4208" s="57">
        <f t="shared" si="809"/>
        <v>840.69564390000005</v>
      </c>
      <c r="P4208" s="58">
        <f t="shared" si="810"/>
        <v>417.01172812499999</v>
      </c>
      <c r="Q4208" s="58">
        <f t="shared" si="811"/>
        <v>278.00781875000001</v>
      </c>
      <c r="R4208" s="66">
        <f t="shared" si="812"/>
        <v>14.712173768250002</v>
      </c>
      <c r="S4208" s="64">
        <f t="shared" si="813"/>
        <v>78.75</v>
      </c>
      <c r="T4208" s="66">
        <f t="shared" si="814"/>
        <v>934.15781766825</v>
      </c>
      <c r="U4208" s="68">
        <f t="shared" si="815"/>
        <v>44.483705603250002</v>
      </c>
      <c r="V4208" s="68">
        <f t="shared" si="816"/>
        <v>463.37193336718752</v>
      </c>
      <c r="W4208" s="68">
        <f t="shared" si="817"/>
        <v>308.9146222447917</v>
      </c>
    </row>
    <row r="4209" spans="1:23" x14ac:dyDescent="0.25">
      <c r="A4209" s="1" t="s">
        <v>922</v>
      </c>
      <c r="B4209" s="1" t="s">
        <v>394</v>
      </c>
      <c r="C4209" s="1" t="s">
        <v>589</v>
      </c>
      <c r="D4209" s="1" t="s">
        <v>592</v>
      </c>
      <c r="E4209" s="1" t="s">
        <v>375</v>
      </c>
      <c r="F4209" s="62" t="str">
        <f t="shared" si="806"/>
        <v>64553</v>
      </c>
      <c r="G4209" s="255">
        <v>10620031</v>
      </c>
      <c r="H4209" s="1" t="s">
        <v>386</v>
      </c>
      <c r="I4209" s="61">
        <v>3</v>
      </c>
      <c r="J4209" s="61">
        <v>4.8</v>
      </c>
      <c r="K4209" s="61">
        <v>8.3000000000000007</v>
      </c>
      <c r="L4209" s="69">
        <f t="shared" si="807"/>
        <v>0.14399999999999999</v>
      </c>
      <c r="M4209" s="69">
        <f t="shared" si="808"/>
        <v>0.24900000000000003</v>
      </c>
      <c r="N4209" s="56">
        <f>INDEX(Rate_Chart!$A$1:$AK$127,MATCH(Data!J4209,Rate_Chart!$A$1:$A$127,0),MATCH(Data!K4209,Rate_Chart!$A$1:$AK$1,0))</f>
        <v>43.091153700000007</v>
      </c>
      <c r="O4209" s="57">
        <f t="shared" si="809"/>
        <v>129.27346110000002</v>
      </c>
      <c r="P4209" s="58">
        <f t="shared" si="810"/>
        <v>417.01116483870976</v>
      </c>
      <c r="Q4209" s="58">
        <f t="shared" si="811"/>
        <v>278.00744322580653</v>
      </c>
      <c r="R4209" s="66">
        <f t="shared" si="812"/>
        <v>2.2622855692500003</v>
      </c>
      <c r="S4209" s="64">
        <f t="shared" si="813"/>
        <v>11.25</v>
      </c>
      <c r="T4209" s="66">
        <f t="shared" si="814"/>
        <v>142.78574666925002</v>
      </c>
      <c r="U4209" s="68">
        <f t="shared" si="815"/>
        <v>47.595248889750003</v>
      </c>
      <c r="V4209" s="68">
        <f t="shared" si="816"/>
        <v>460.5991828040323</v>
      </c>
      <c r="W4209" s="68">
        <f t="shared" si="817"/>
        <v>307.06612186935484</v>
      </c>
    </row>
    <row r="4210" spans="1:23" x14ac:dyDescent="0.25">
      <c r="A4210" s="1" t="s">
        <v>922</v>
      </c>
      <c r="B4210" s="1" t="s">
        <v>395</v>
      </c>
      <c r="C4210" s="1" t="s">
        <v>589</v>
      </c>
      <c r="D4210" s="1" t="s">
        <v>592</v>
      </c>
      <c r="E4210" s="1" t="s">
        <v>375</v>
      </c>
      <c r="F4210" s="62" t="str">
        <f t="shared" si="806"/>
        <v>64553</v>
      </c>
      <c r="G4210" s="255">
        <v>10620031</v>
      </c>
      <c r="H4210" s="1" t="s">
        <v>386</v>
      </c>
      <c r="I4210" s="61">
        <v>11</v>
      </c>
      <c r="J4210" s="61">
        <v>3.8</v>
      </c>
      <c r="K4210" s="61">
        <v>8.1</v>
      </c>
      <c r="L4210" s="69">
        <f t="shared" si="807"/>
        <v>0.41799999999999998</v>
      </c>
      <c r="M4210" s="69">
        <f t="shared" si="808"/>
        <v>0.8909999999999999</v>
      </c>
      <c r="N4210" s="56">
        <f>INDEX(Rate_Chart!$A$1:$AK$127,MATCH(Data!J4210,Rate_Chart!$A$1:$A$127,0),MATCH(Data!K4210,Rate_Chart!$A$1:$AK$1,0))</f>
        <v>38.365125900000002</v>
      </c>
      <c r="O4210" s="57">
        <f t="shared" si="809"/>
        <v>422.01638490000005</v>
      </c>
      <c r="P4210" s="58">
        <f t="shared" si="810"/>
        <v>417.01223804347831</v>
      </c>
      <c r="Q4210" s="58">
        <f t="shared" si="811"/>
        <v>278.00815869565218</v>
      </c>
      <c r="R4210" s="66">
        <f t="shared" si="812"/>
        <v>7.3852867357500012</v>
      </c>
      <c r="S4210" s="64">
        <f t="shared" si="813"/>
        <v>41.25</v>
      </c>
      <c r="T4210" s="66">
        <f t="shared" si="814"/>
        <v>470.65167163575006</v>
      </c>
      <c r="U4210" s="68">
        <f t="shared" si="815"/>
        <v>42.786515603250002</v>
      </c>
      <c r="V4210" s="68">
        <f t="shared" si="816"/>
        <v>465.07082177445653</v>
      </c>
      <c r="W4210" s="68">
        <f t="shared" si="817"/>
        <v>310.04721451630434</v>
      </c>
    </row>
    <row r="4211" spans="1:23" x14ac:dyDescent="0.25">
      <c r="A4211" s="1" t="s">
        <v>923</v>
      </c>
      <c r="B4211" s="1" t="s">
        <v>394</v>
      </c>
      <c r="C4211" s="1" t="s">
        <v>589</v>
      </c>
      <c r="D4211" s="1" t="s">
        <v>592</v>
      </c>
      <c r="E4211" s="1" t="s">
        <v>375</v>
      </c>
      <c r="F4211" s="62" t="str">
        <f t="shared" si="806"/>
        <v>64553</v>
      </c>
      <c r="G4211" s="255">
        <v>10620031</v>
      </c>
      <c r="H4211" s="1" t="s">
        <v>386</v>
      </c>
      <c r="I4211" s="61">
        <v>13</v>
      </c>
      <c r="J4211" s="61">
        <v>4.3</v>
      </c>
      <c r="K4211" s="61">
        <v>8.1</v>
      </c>
      <c r="L4211" s="69">
        <f t="shared" si="807"/>
        <v>0.55899999999999994</v>
      </c>
      <c r="M4211" s="69">
        <f t="shared" si="808"/>
        <v>1.0529999999999999</v>
      </c>
      <c r="N4211" s="56">
        <f>INDEX(Rate_Chart!$A$1:$AK$127,MATCH(Data!J4211,Rate_Chart!$A$1:$A$127,0),MATCH(Data!K4211,Rate_Chart!$A$1:$AK$1,0))</f>
        <v>40.450125900000003</v>
      </c>
      <c r="O4211" s="57">
        <f t="shared" si="809"/>
        <v>525.85163670000009</v>
      </c>
      <c r="P4211" s="58">
        <f t="shared" si="810"/>
        <v>417.01160721649489</v>
      </c>
      <c r="Q4211" s="58">
        <f t="shared" si="811"/>
        <v>278.00773814432995</v>
      </c>
      <c r="R4211" s="66">
        <f t="shared" si="812"/>
        <v>9.2024036422500028</v>
      </c>
      <c r="S4211" s="64">
        <f t="shared" si="813"/>
        <v>48.75</v>
      </c>
      <c r="T4211" s="66">
        <f t="shared" si="814"/>
        <v>583.80404034225012</v>
      </c>
      <c r="U4211" s="68">
        <f t="shared" si="815"/>
        <v>44.90800310325001</v>
      </c>
      <c r="V4211" s="68">
        <f t="shared" si="816"/>
        <v>462.96910415721658</v>
      </c>
      <c r="W4211" s="68">
        <f t="shared" si="817"/>
        <v>308.64606943814437</v>
      </c>
    </row>
    <row r="4212" spans="1:23" x14ac:dyDescent="0.25">
      <c r="A4212" s="1" t="s">
        <v>923</v>
      </c>
      <c r="B4212" s="1" t="s">
        <v>395</v>
      </c>
      <c r="C4212" s="1" t="s">
        <v>589</v>
      </c>
      <c r="D4212" s="1" t="s">
        <v>592</v>
      </c>
      <c r="E4212" s="1" t="s">
        <v>375</v>
      </c>
      <c r="F4212" s="62" t="str">
        <f t="shared" si="806"/>
        <v>64553</v>
      </c>
      <c r="G4212" s="255">
        <v>10620031</v>
      </c>
      <c r="H4212" s="1" t="s">
        <v>386</v>
      </c>
      <c r="I4212" s="61">
        <v>8</v>
      </c>
      <c r="J4212" s="61">
        <v>3.7</v>
      </c>
      <c r="K4212" s="61">
        <v>8.1</v>
      </c>
      <c r="L4212" s="69">
        <f t="shared" si="807"/>
        <v>0.29600000000000004</v>
      </c>
      <c r="M4212" s="69">
        <f t="shared" si="808"/>
        <v>0.64800000000000002</v>
      </c>
      <c r="N4212" s="56">
        <f>INDEX(Rate_Chart!$A$1:$AK$127,MATCH(Data!J4212,Rate_Chart!$A$1:$A$127,0),MATCH(Data!K4212,Rate_Chart!$A$1:$AK$1,0))</f>
        <v>37.948125900000008</v>
      </c>
      <c r="O4212" s="57">
        <f t="shared" si="809"/>
        <v>303.58500720000006</v>
      </c>
      <c r="P4212" s="58">
        <f t="shared" si="810"/>
        <v>417.01237252747262</v>
      </c>
      <c r="Q4212" s="58">
        <f t="shared" si="811"/>
        <v>278.00824835164843</v>
      </c>
      <c r="R4212" s="66">
        <f t="shared" si="812"/>
        <v>5.3127376260000014</v>
      </c>
      <c r="S4212" s="64">
        <f t="shared" si="813"/>
        <v>30</v>
      </c>
      <c r="T4212" s="66">
        <f t="shared" si="814"/>
        <v>338.89774482600006</v>
      </c>
      <c r="U4212" s="68">
        <f t="shared" si="815"/>
        <v>42.362218103250008</v>
      </c>
      <c r="V4212" s="68">
        <f t="shared" si="816"/>
        <v>465.51888025549459</v>
      </c>
      <c r="W4212" s="68">
        <f t="shared" si="817"/>
        <v>310.34592017032975</v>
      </c>
    </row>
    <row r="4213" spans="1:23" x14ac:dyDescent="0.25">
      <c r="A4213" s="1" t="s">
        <v>924</v>
      </c>
      <c r="B4213" s="1" t="s">
        <v>394</v>
      </c>
      <c r="C4213" s="1" t="s">
        <v>589</v>
      </c>
      <c r="D4213" s="1" t="s">
        <v>592</v>
      </c>
      <c r="E4213" s="1" t="s">
        <v>375</v>
      </c>
      <c r="F4213" s="62" t="str">
        <f t="shared" si="806"/>
        <v>64553</v>
      </c>
      <c r="G4213" s="255">
        <v>10620031</v>
      </c>
      <c r="H4213" s="1" t="s">
        <v>385</v>
      </c>
      <c r="I4213" s="61">
        <v>6</v>
      </c>
      <c r="J4213" s="61">
        <v>6</v>
      </c>
      <c r="K4213" s="61">
        <v>8.6</v>
      </c>
      <c r="L4213" s="69">
        <f t="shared" si="807"/>
        <v>0.36</v>
      </c>
      <c r="M4213" s="69">
        <f t="shared" si="808"/>
        <v>0.5159999999999999</v>
      </c>
      <c r="N4213" s="56">
        <f>INDEX(Rate_Chart!$A$1:$AK$127,MATCH(Data!J4213,Rate_Chart!$A$1:$A$127,0),MATCH(Data!K4213,Rate_Chart!$A$1:$AK$1,0))</f>
        <v>49.097999999999999</v>
      </c>
      <c r="O4213" s="57">
        <f t="shared" si="809"/>
        <v>294.58799999999997</v>
      </c>
      <c r="P4213" s="58">
        <f t="shared" si="810"/>
        <v>418.44886363636368</v>
      </c>
      <c r="Q4213" s="58">
        <f t="shared" si="811"/>
        <v>278.96590909090912</v>
      </c>
      <c r="R4213" s="66">
        <f t="shared" si="812"/>
        <v>5.1552899999999999</v>
      </c>
      <c r="S4213" s="64">
        <f t="shared" si="813"/>
        <v>22.5</v>
      </c>
      <c r="T4213" s="66">
        <f t="shared" si="814"/>
        <v>322.24328999999994</v>
      </c>
      <c r="U4213" s="68">
        <f t="shared" si="815"/>
        <v>53.707214999999991</v>
      </c>
      <c r="V4213" s="68">
        <f t="shared" si="816"/>
        <v>457.73194602272724</v>
      </c>
      <c r="W4213" s="68">
        <f t="shared" si="817"/>
        <v>305.15463068181816</v>
      </c>
    </row>
    <row r="4214" spans="1:23" x14ac:dyDescent="0.25">
      <c r="A4214" s="1" t="s">
        <v>924</v>
      </c>
      <c r="B4214" s="1" t="s">
        <v>395</v>
      </c>
      <c r="C4214" s="1" t="s">
        <v>589</v>
      </c>
      <c r="D4214" s="1" t="s">
        <v>592</v>
      </c>
      <c r="E4214" s="1" t="s">
        <v>375</v>
      </c>
      <c r="F4214" s="62" t="str">
        <f t="shared" si="806"/>
        <v>64553</v>
      </c>
      <c r="G4214" s="255">
        <v>10620031</v>
      </c>
      <c r="H4214" s="1" t="s">
        <v>386</v>
      </c>
      <c r="I4214" s="61">
        <v>15</v>
      </c>
      <c r="J4214" s="61">
        <v>3.7</v>
      </c>
      <c r="K4214" s="61">
        <v>8.1</v>
      </c>
      <c r="L4214" s="69">
        <f t="shared" si="807"/>
        <v>0.55500000000000005</v>
      </c>
      <c r="M4214" s="69">
        <f t="shared" si="808"/>
        <v>1.2150000000000001</v>
      </c>
      <c r="N4214" s="56">
        <f>INDEX(Rate_Chart!$A$1:$AK$127,MATCH(Data!J4214,Rate_Chart!$A$1:$A$127,0),MATCH(Data!K4214,Rate_Chart!$A$1:$AK$1,0))</f>
        <v>37.948125900000008</v>
      </c>
      <c r="O4214" s="57">
        <f t="shared" si="809"/>
        <v>569.22188850000009</v>
      </c>
      <c r="P4214" s="58">
        <f t="shared" si="810"/>
        <v>417.01237252747262</v>
      </c>
      <c r="Q4214" s="58">
        <f t="shared" si="811"/>
        <v>278.00824835164843</v>
      </c>
      <c r="R4214" s="66">
        <f t="shared" si="812"/>
        <v>9.9613830487500028</v>
      </c>
      <c r="S4214" s="64">
        <f t="shared" si="813"/>
        <v>56.25</v>
      </c>
      <c r="T4214" s="66">
        <f t="shared" si="814"/>
        <v>635.4332715487501</v>
      </c>
      <c r="U4214" s="68">
        <f t="shared" si="815"/>
        <v>42.362218103250008</v>
      </c>
      <c r="V4214" s="68">
        <f t="shared" si="816"/>
        <v>465.51888025549459</v>
      </c>
      <c r="W4214" s="68">
        <f t="shared" si="817"/>
        <v>310.34592017032975</v>
      </c>
    </row>
    <row r="4215" spans="1:23" x14ac:dyDescent="0.25">
      <c r="A4215" s="1" t="s">
        <v>921</v>
      </c>
      <c r="B4215" s="1" t="s">
        <v>394</v>
      </c>
      <c r="C4215" s="1" t="s">
        <v>589</v>
      </c>
      <c r="D4215" s="1" t="s">
        <v>865</v>
      </c>
      <c r="E4215" s="1" t="s">
        <v>376</v>
      </c>
      <c r="F4215" s="62" t="str">
        <f t="shared" si="806"/>
        <v>64555</v>
      </c>
      <c r="G4215" s="255">
        <v>10620017</v>
      </c>
      <c r="H4215" s="1" t="s">
        <v>386</v>
      </c>
      <c r="I4215" s="61">
        <v>28</v>
      </c>
      <c r="J4215" s="61">
        <v>3</v>
      </c>
      <c r="K4215" s="61">
        <v>8</v>
      </c>
      <c r="L4215" s="69">
        <f t="shared" si="807"/>
        <v>0.84</v>
      </c>
      <c r="M4215" s="69">
        <f t="shared" si="808"/>
        <v>2.2400000000000002</v>
      </c>
      <c r="N4215" s="56">
        <f>INDEX(Rate_Chart!$A$1:$AK$127,MATCH(Data!J4215,Rate_Chart!$A$1:$A$127,0),MATCH(Data!K4215,Rate_Chart!$A$1:$AK$1,0))</f>
        <v>34.751112000000006</v>
      </c>
      <c r="O4215" s="57">
        <f t="shared" si="809"/>
        <v>973.03113600000017</v>
      </c>
      <c r="P4215" s="58">
        <f t="shared" si="810"/>
        <v>417.01334400000002</v>
      </c>
      <c r="Q4215" s="58">
        <f t="shared" si="811"/>
        <v>278.00889599999999</v>
      </c>
      <c r="R4215" s="66">
        <f t="shared" si="812"/>
        <v>17.028044880000003</v>
      </c>
      <c r="S4215" s="64">
        <f t="shared" si="813"/>
        <v>105</v>
      </c>
      <c r="T4215" s="66">
        <f t="shared" si="814"/>
        <v>1095.0591808800002</v>
      </c>
      <c r="U4215" s="68">
        <f t="shared" si="815"/>
        <v>39.109256460000005</v>
      </c>
      <c r="V4215" s="68">
        <f t="shared" si="816"/>
        <v>469.31107752000003</v>
      </c>
      <c r="W4215" s="68">
        <f t="shared" si="817"/>
        <v>312.87405168000004</v>
      </c>
    </row>
    <row r="4216" spans="1:23" x14ac:dyDescent="0.25">
      <c r="A4216" s="1" t="s">
        <v>921</v>
      </c>
      <c r="B4216" s="1" t="s">
        <v>395</v>
      </c>
      <c r="C4216" s="1" t="s">
        <v>589</v>
      </c>
      <c r="D4216" s="1" t="s">
        <v>865</v>
      </c>
      <c r="E4216" s="1" t="s">
        <v>376</v>
      </c>
      <c r="F4216" s="62" t="str">
        <f t="shared" si="806"/>
        <v>64555</v>
      </c>
      <c r="G4216" s="255">
        <v>10620017</v>
      </c>
      <c r="H4216" s="1" t="s">
        <v>386</v>
      </c>
      <c r="I4216" s="61">
        <v>17</v>
      </c>
      <c r="J4216" s="61">
        <v>3.1</v>
      </c>
      <c r="K4216" s="61">
        <v>8.1</v>
      </c>
      <c r="L4216" s="69">
        <f t="shared" si="807"/>
        <v>0.52700000000000002</v>
      </c>
      <c r="M4216" s="69">
        <f t="shared" si="808"/>
        <v>1.3769999999999998</v>
      </c>
      <c r="N4216" s="56">
        <f>INDEX(Rate_Chart!$A$1:$AK$127,MATCH(Data!J4216,Rate_Chart!$A$1:$A$127,0),MATCH(Data!K4216,Rate_Chart!$A$1:$AK$1,0))</f>
        <v>35.446125899999998</v>
      </c>
      <c r="O4216" s="57">
        <f t="shared" si="809"/>
        <v>602.58414029999994</v>
      </c>
      <c r="P4216" s="58">
        <f t="shared" si="810"/>
        <v>417.01324588235298</v>
      </c>
      <c r="Q4216" s="58">
        <f t="shared" si="811"/>
        <v>278.0088305882353</v>
      </c>
      <c r="R4216" s="66">
        <f t="shared" si="812"/>
        <v>10.54522245525</v>
      </c>
      <c r="S4216" s="64">
        <f t="shared" si="813"/>
        <v>63.75</v>
      </c>
      <c r="T4216" s="66">
        <f t="shared" si="814"/>
        <v>676.87936275524999</v>
      </c>
      <c r="U4216" s="68">
        <f t="shared" si="815"/>
        <v>39.816433103249999</v>
      </c>
      <c r="V4216" s="68">
        <f t="shared" si="816"/>
        <v>468.42862474411766</v>
      </c>
      <c r="W4216" s="68">
        <f t="shared" si="817"/>
        <v>312.28574982941177</v>
      </c>
    </row>
    <row r="4217" spans="1:23" x14ac:dyDescent="0.25">
      <c r="A4217" s="1" t="s">
        <v>902</v>
      </c>
      <c r="B4217" s="1" t="s">
        <v>394</v>
      </c>
      <c r="C4217" s="1" t="s">
        <v>589</v>
      </c>
      <c r="D4217" s="1" t="s">
        <v>865</v>
      </c>
      <c r="E4217" s="1" t="s">
        <v>376</v>
      </c>
      <c r="F4217" s="62" t="str">
        <f t="shared" si="806"/>
        <v>64555</v>
      </c>
      <c r="G4217" s="255">
        <v>10620017</v>
      </c>
      <c r="H4217" s="1" t="s">
        <v>386</v>
      </c>
      <c r="I4217" s="61">
        <v>29</v>
      </c>
      <c r="J4217" s="61">
        <v>3.4</v>
      </c>
      <c r="K4217" s="61">
        <v>8</v>
      </c>
      <c r="L4217" s="69">
        <f t="shared" si="807"/>
        <v>0.98599999999999999</v>
      </c>
      <c r="M4217" s="69">
        <f t="shared" si="808"/>
        <v>2.3199999999999998</v>
      </c>
      <c r="N4217" s="56">
        <f>INDEX(Rate_Chart!$A$1:$AK$127,MATCH(Data!J4217,Rate_Chart!$A$1:$A$127,0),MATCH(Data!K4217,Rate_Chart!$A$1:$AK$1,0))</f>
        <v>36.419112000000005</v>
      </c>
      <c r="O4217" s="57">
        <f t="shared" si="809"/>
        <v>1056.1542480000001</v>
      </c>
      <c r="P4217" s="58">
        <f t="shared" si="810"/>
        <v>417.01273282442747</v>
      </c>
      <c r="Q4217" s="58">
        <f t="shared" si="811"/>
        <v>278.00848854961833</v>
      </c>
      <c r="R4217" s="66">
        <f t="shared" si="812"/>
        <v>18.482699340000003</v>
      </c>
      <c r="S4217" s="64">
        <f t="shared" si="813"/>
        <v>108.75</v>
      </c>
      <c r="T4217" s="66">
        <f t="shared" si="814"/>
        <v>1183.38694734</v>
      </c>
      <c r="U4217" s="68">
        <f t="shared" si="815"/>
        <v>40.806446460000004</v>
      </c>
      <c r="V4217" s="68">
        <f t="shared" si="816"/>
        <v>467.24938694656487</v>
      </c>
      <c r="W4217" s="68">
        <f t="shared" si="817"/>
        <v>311.49959129770991</v>
      </c>
    </row>
    <row r="4218" spans="1:23" x14ac:dyDescent="0.25">
      <c r="A4218" s="1" t="s">
        <v>902</v>
      </c>
      <c r="B4218" s="1" t="s">
        <v>395</v>
      </c>
      <c r="C4218" s="1" t="s">
        <v>589</v>
      </c>
      <c r="D4218" s="1" t="s">
        <v>865</v>
      </c>
      <c r="E4218" s="1" t="s">
        <v>376</v>
      </c>
      <c r="F4218" s="62" t="str">
        <f t="shared" si="806"/>
        <v>64555</v>
      </c>
      <c r="G4218" s="255">
        <v>10620017</v>
      </c>
      <c r="H4218" s="1" t="s">
        <v>386</v>
      </c>
      <c r="I4218" s="61">
        <v>18</v>
      </c>
      <c r="J4218" s="61">
        <v>3</v>
      </c>
      <c r="K4218" s="61">
        <v>8</v>
      </c>
      <c r="L4218" s="69">
        <f t="shared" si="807"/>
        <v>0.54</v>
      </c>
      <c r="M4218" s="69">
        <f t="shared" si="808"/>
        <v>1.44</v>
      </c>
      <c r="N4218" s="56">
        <f>INDEX(Rate_Chart!$A$1:$AK$127,MATCH(Data!J4218,Rate_Chart!$A$1:$A$127,0),MATCH(Data!K4218,Rate_Chart!$A$1:$AK$1,0))</f>
        <v>34.751112000000006</v>
      </c>
      <c r="O4218" s="57">
        <f t="shared" si="809"/>
        <v>625.52001600000017</v>
      </c>
      <c r="P4218" s="58">
        <f t="shared" si="810"/>
        <v>417.01334400000002</v>
      </c>
      <c r="Q4218" s="58">
        <f t="shared" si="811"/>
        <v>278.00889599999999</v>
      </c>
      <c r="R4218" s="66">
        <f t="shared" si="812"/>
        <v>10.946600280000004</v>
      </c>
      <c r="S4218" s="64">
        <f t="shared" si="813"/>
        <v>67.5</v>
      </c>
      <c r="T4218" s="66">
        <f t="shared" si="814"/>
        <v>703.96661628000015</v>
      </c>
      <c r="U4218" s="68">
        <f t="shared" si="815"/>
        <v>39.109256460000012</v>
      </c>
      <c r="V4218" s="68">
        <f t="shared" si="816"/>
        <v>469.31107752000008</v>
      </c>
      <c r="W4218" s="68">
        <f t="shared" si="817"/>
        <v>312.87405168000004</v>
      </c>
    </row>
    <row r="4219" spans="1:23" x14ac:dyDescent="0.25">
      <c r="A4219" s="1" t="s">
        <v>903</v>
      </c>
      <c r="B4219" s="1" t="s">
        <v>394</v>
      </c>
      <c r="C4219" s="1" t="s">
        <v>589</v>
      </c>
      <c r="D4219" s="1" t="s">
        <v>865</v>
      </c>
      <c r="E4219" s="1" t="s">
        <v>376</v>
      </c>
      <c r="F4219" s="62" t="str">
        <f t="shared" si="806"/>
        <v>64555</v>
      </c>
      <c r="G4219" s="255">
        <v>10620017</v>
      </c>
      <c r="H4219" s="1" t="s">
        <v>386</v>
      </c>
      <c r="I4219" s="61">
        <v>21</v>
      </c>
      <c r="J4219" s="61">
        <v>3</v>
      </c>
      <c r="K4219" s="61">
        <v>8</v>
      </c>
      <c r="L4219" s="69">
        <f t="shared" si="807"/>
        <v>0.63</v>
      </c>
      <c r="M4219" s="69">
        <f t="shared" si="808"/>
        <v>1.68</v>
      </c>
      <c r="N4219" s="56">
        <f>INDEX(Rate_Chart!$A$1:$AK$127,MATCH(Data!J4219,Rate_Chart!$A$1:$A$127,0),MATCH(Data!K4219,Rate_Chart!$A$1:$AK$1,0))</f>
        <v>34.751112000000006</v>
      </c>
      <c r="O4219" s="57">
        <f t="shared" si="809"/>
        <v>729.77335200000016</v>
      </c>
      <c r="P4219" s="58">
        <f t="shared" si="810"/>
        <v>417.01334400000002</v>
      </c>
      <c r="Q4219" s="58">
        <f t="shared" si="811"/>
        <v>278.00889599999999</v>
      </c>
      <c r="R4219" s="66">
        <f t="shared" si="812"/>
        <v>12.771033660000004</v>
      </c>
      <c r="S4219" s="64">
        <f t="shared" si="813"/>
        <v>78.75</v>
      </c>
      <c r="T4219" s="66">
        <f t="shared" si="814"/>
        <v>821.29438566000022</v>
      </c>
      <c r="U4219" s="68">
        <f t="shared" si="815"/>
        <v>39.109256460000012</v>
      </c>
      <c r="V4219" s="68">
        <f t="shared" si="816"/>
        <v>469.31107752000008</v>
      </c>
      <c r="W4219" s="68">
        <f t="shared" si="817"/>
        <v>312.87405168000004</v>
      </c>
    </row>
    <row r="4220" spans="1:23" x14ac:dyDescent="0.25">
      <c r="A4220" s="1" t="s">
        <v>903</v>
      </c>
      <c r="B4220" s="1" t="s">
        <v>395</v>
      </c>
      <c r="C4220" s="1" t="s">
        <v>589</v>
      </c>
      <c r="D4220" s="1" t="s">
        <v>865</v>
      </c>
      <c r="E4220" s="1" t="s">
        <v>376</v>
      </c>
      <c r="F4220" s="62" t="str">
        <f t="shared" si="806"/>
        <v>64555</v>
      </c>
      <c r="G4220" s="255">
        <v>10620017</v>
      </c>
      <c r="H4220" s="1" t="s">
        <v>386</v>
      </c>
      <c r="I4220" s="61">
        <v>22</v>
      </c>
      <c r="J4220" s="61">
        <v>3</v>
      </c>
      <c r="K4220" s="61">
        <v>8</v>
      </c>
      <c r="L4220" s="69">
        <f t="shared" si="807"/>
        <v>0.66</v>
      </c>
      <c r="M4220" s="69">
        <f t="shared" si="808"/>
        <v>1.76</v>
      </c>
      <c r="N4220" s="56">
        <f>INDEX(Rate_Chart!$A$1:$AK$127,MATCH(Data!J4220,Rate_Chart!$A$1:$A$127,0),MATCH(Data!K4220,Rate_Chart!$A$1:$AK$1,0))</f>
        <v>34.751112000000006</v>
      </c>
      <c r="O4220" s="57">
        <f t="shared" si="809"/>
        <v>764.52446400000008</v>
      </c>
      <c r="P4220" s="58">
        <f t="shared" si="810"/>
        <v>417.01334400000002</v>
      </c>
      <c r="Q4220" s="58">
        <f t="shared" si="811"/>
        <v>278.00889599999999</v>
      </c>
      <c r="R4220" s="66">
        <f t="shared" si="812"/>
        <v>13.379178120000002</v>
      </c>
      <c r="S4220" s="64">
        <f t="shared" si="813"/>
        <v>82.5</v>
      </c>
      <c r="T4220" s="66">
        <f t="shared" si="814"/>
        <v>860.40364212000009</v>
      </c>
      <c r="U4220" s="68">
        <f t="shared" si="815"/>
        <v>39.109256460000005</v>
      </c>
      <c r="V4220" s="68">
        <f t="shared" si="816"/>
        <v>469.31107752000003</v>
      </c>
      <c r="W4220" s="68">
        <f t="shared" si="817"/>
        <v>312.87405168000004</v>
      </c>
    </row>
    <row r="4221" spans="1:23" x14ac:dyDescent="0.25">
      <c r="A4221" s="1" t="s">
        <v>904</v>
      </c>
      <c r="B4221" s="1" t="s">
        <v>394</v>
      </c>
      <c r="C4221" s="1" t="s">
        <v>589</v>
      </c>
      <c r="D4221" s="1" t="s">
        <v>865</v>
      </c>
      <c r="E4221" s="1" t="s">
        <v>376</v>
      </c>
      <c r="F4221" s="62" t="str">
        <f t="shared" si="806"/>
        <v>64555</v>
      </c>
      <c r="G4221" s="255">
        <v>10620017</v>
      </c>
      <c r="H4221" s="1" t="s">
        <v>386</v>
      </c>
      <c r="I4221" s="61">
        <v>23</v>
      </c>
      <c r="J4221" s="61">
        <v>3</v>
      </c>
      <c r="K4221" s="61">
        <v>8</v>
      </c>
      <c r="L4221" s="69">
        <f t="shared" si="807"/>
        <v>0.69</v>
      </c>
      <c r="M4221" s="69">
        <f t="shared" si="808"/>
        <v>1.84</v>
      </c>
      <c r="N4221" s="56">
        <f>INDEX(Rate_Chart!$A$1:$AK$127,MATCH(Data!J4221,Rate_Chart!$A$1:$A$127,0),MATCH(Data!K4221,Rate_Chart!$A$1:$AK$1,0))</f>
        <v>34.751112000000006</v>
      </c>
      <c r="O4221" s="57">
        <f t="shared" si="809"/>
        <v>799.27557600000011</v>
      </c>
      <c r="P4221" s="58">
        <f t="shared" si="810"/>
        <v>417.01334400000002</v>
      </c>
      <c r="Q4221" s="58">
        <f t="shared" si="811"/>
        <v>278.00889599999999</v>
      </c>
      <c r="R4221" s="66">
        <f t="shared" si="812"/>
        <v>13.987322580000003</v>
      </c>
      <c r="S4221" s="64">
        <f t="shared" si="813"/>
        <v>86.25</v>
      </c>
      <c r="T4221" s="66">
        <f t="shared" si="814"/>
        <v>899.51289858000007</v>
      </c>
      <c r="U4221" s="68">
        <f t="shared" si="815"/>
        <v>39.109256460000005</v>
      </c>
      <c r="V4221" s="68">
        <f t="shared" si="816"/>
        <v>469.31107752000003</v>
      </c>
      <c r="W4221" s="68">
        <f t="shared" si="817"/>
        <v>312.87405168000004</v>
      </c>
    </row>
    <row r="4222" spans="1:23" x14ac:dyDescent="0.25">
      <c r="A4222" s="1" t="s">
        <v>904</v>
      </c>
      <c r="B4222" s="1" t="s">
        <v>395</v>
      </c>
      <c r="C4222" s="1" t="s">
        <v>589</v>
      </c>
      <c r="D4222" s="1" t="s">
        <v>865</v>
      </c>
      <c r="E4222" s="1" t="s">
        <v>376</v>
      </c>
      <c r="F4222" s="62" t="str">
        <f t="shared" si="806"/>
        <v>64555</v>
      </c>
      <c r="G4222" s="255">
        <v>10620017</v>
      </c>
      <c r="H4222" s="1" t="s">
        <v>386</v>
      </c>
      <c r="I4222" s="61">
        <v>13</v>
      </c>
      <c r="J4222" s="61">
        <v>3</v>
      </c>
      <c r="K4222" s="61">
        <v>8</v>
      </c>
      <c r="L4222" s="69">
        <f t="shared" si="807"/>
        <v>0.39</v>
      </c>
      <c r="M4222" s="69">
        <f t="shared" si="808"/>
        <v>1.04</v>
      </c>
      <c r="N4222" s="56">
        <f>INDEX(Rate_Chart!$A$1:$AK$127,MATCH(Data!J4222,Rate_Chart!$A$1:$A$127,0),MATCH(Data!K4222,Rate_Chart!$A$1:$AK$1,0))</f>
        <v>34.751112000000006</v>
      </c>
      <c r="O4222" s="57">
        <f t="shared" si="809"/>
        <v>451.76445600000011</v>
      </c>
      <c r="P4222" s="58">
        <f t="shared" si="810"/>
        <v>417.01334400000002</v>
      </c>
      <c r="Q4222" s="58">
        <f t="shared" si="811"/>
        <v>278.00889599999999</v>
      </c>
      <c r="R4222" s="66">
        <f t="shared" si="812"/>
        <v>7.9058779800000023</v>
      </c>
      <c r="S4222" s="64">
        <f t="shared" si="813"/>
        <v>48.75</v>
      </c>
      <c r="T4222" s="66">
        <f t="shared" si="814"/>
        <v>508.42033398000012</v>
      </c>
      <c r="U4222" s="68">
        <f t="shared" si="815"/>
        <v>39.109256460000012</v>
      </c>
      <c r="V4222" s="68">
        <f t="shared" si="816"/>
        <v>469.31107752000008</v>
      </c>
      <c r="W4222" s="68">
        <f t="shared" si="817"/>
        <v>312.87405168000004</v>
      </c>
    </row>
    <row r="4223" spans="1:23" x14ac:dyDescent="0.25">
      <c r="A4223" s="1" t="s">
        <v>905</v>
      </c>
      <c r="B4223" s="1" t="s">
        <v>394</v>
      </c>
      <c r="C4223" s="1" t="s">
        <v>589</v>
      </c>
      <c r="D4223" s="1" t="s">
        <v>865</v>
      </c>
      <c r="E4223" s="1" t="s">
        <v>376</v>
      </c>
      <c r="F4223" s="62" t="str">
        <f t="shared" si="806"/>
        <v>64555</v>
      </c>
      <c r="G4223" s="255">
        <v>10620017</v>
      </c>
      <c r="H4223" s="1" t="s">
        <v>386</v>
      </c>
      <c r="I4223" s="61">
        <v>22</v>
      </c>
      <c r="J4223" s="61">
        <v>3</v>
      </c>
      <c r="K4223" s="61">
        <v>8</v>
      </c>
      <c r="L4223" s="69">
        <f t="shared" si="807"/>
        <v>0.66</v>
      </c>
      <c r="M4223" s="69">
        <f t="shared" si="808"/>
        <v>1.76</v>
      </c>
      <c r="N4223" s="56">
        <f>INDEX(Rate_Chart!$A$1:$AK$127,MATCH(Data!J4223,Rate_Chart!$A$1:$A$127,0),MATCH(Data!K4223,Rate_Chart!$A$1:$AK$1,0))</f>
        <v>34.751112000000006</v>
      </c>
      <c r="O4223" s="57">
        <f t="shared" si="809"/>
        <v>764.52446400000008</v>
      </c>
      <c r="P4223" s="58">
        <f t="shared" si="810"/>
        <v>417.01334400000002</v>
      </c>
      <c r="Q4223" s="58">
        <f t="shared" si="811"/>
        <v>278.00889599999999</v>
      </c>
      <c r="R4223" s="66">
        <f t="shared" si="812"/>
        <v>13.379178120000002</v>
      </c>
      <c r="S4223" s="64">
        <f t="shared" si="813"/>
        <v>82.5</v>
      </c>
      <c r="T4223" s="66">
        <f t="shared" si="814"/>
        <v>860.40364212000009</v>
      </c>
      <c r="U4223" s="68">
        <f t="shared" si="815"/>
        <v>39.109256460000005</v>
      </c>
      <c r="V4223" s="68">
        <f t="shared" si="816"/>
        <v>469.31107752000003</v>
      </c>
      <c r="W4223" s="68">
        <f t="shared" si="817"/>
        <v>312.87405168000004</v>
      </c>
    </row>
    <row r="4224" spans="1:23" x14ac:dyDescent="0.25">
      <c r="A4224" s="1" t="s">
        <v>905</v>
      </c>
      <c r="B4224" s="1" t="s">
        <v>395</v>
      </c>
      <c r="C4224" s="1" t="s">
        <v>589</v>
      </c>
      <c r="D4224" s="1" t="s">
        <v>865</v>
      </c>
      <c r="E4224" s="1" t="s">
        <v>376</v>
      </c>
      <c r="F4224" s="62" t="str">
        <f t="shared" si="806"/>
        <v>64555</v>
      </c>
      <c r="G4224" s="255">
        <v>10620017</v>
      </c>
      <c r="H4224" s="1" t="s">
        <v>386</v>
      </c>
      <c r="I4224" s="61">
        <v>14</v>
      </c>
      <c r="J4224" s="61">
        <v>3</v>
      </c>
      <c r="K4224" s="61">
        <v>8</v>
      </c>
      <c r="L4224" s="69">
        <f t="shared" si="807"/>
        <v>0.42</v>
      </c>
      <c r="M4224" s="69">
        <f t="shared" si="808"/>
        <v>1.1200000000000001</v>
      </c>
      <c r="N4224" s="56">
        <f>INDEX(Rate_Chart!$A$1:$AK$127,MATCH(Data!J4224,Rate_Chart!$A$1:$A$127,0),MATCH(Data!K4224,Rate_Chart!$A$1:$AK$1,0))</f>
        <v>34.751112000000006</v>
      </c>
      <c r="O4224" s="57">
        <f t="shared" si="809"/>
        <v>486.51556800000009</v>
      </c>
      <c r="P4224" s="58">
        <f t="shared" si="810"/>
        <v>417.01334400000002</v>
      </c>
      <c r="Q4224" s="58">
        <f t="shared" si="811"/>
        <v>278.00889599999999</v>
      </c>
      <c r="R4224" s="66">
        <f t="shared" si="812"/>
        <v>8.5140224400000015</v>
      </c>
      <c r="S4224" s="64">
        <f t="shared" si="813"/>
        <v>52.5</v>
      </c>
      <c r="T4224" s="66">
        <f t="shared" si="814"/>
        <v>547.52959044000011</v>
      </c>
      <c r="U4224" s="68">
        <f t="shared" si="815"/>
        <v>39.109256460000005</v>
      </c>
      <c r="V4224" s="68">
        <f t="shared" si="816"/>
        <v>469.31107752000003</v>
      </c>
      <c r="W4224" s="68">
        <f t="shared" si="817"/>
        <v>312.87405168000004</v>
      </c>
    </row>
    <row r="4225" spans="1:23" x14ac:dyDescent="0.25">
      <c r="A4225" s="1" t="s">
        <v>906</v>
      </c>
      <c r="B4225" s="1" t="s">
        <v>394</v>
      </c>
      <c r="C4225" s="1" t="s">
        <v>589</v>
      </c>
      <c r="D4225" s="1" t="s">
        <v>865</v>
      </c>
      <c r="E4225" s="1" t="s">
        <v>376</v>
      </c>
      <c r="F4225" s="62" t="str">
        <f t="shared" si="806"/>
        <v>64555</v>
      </c>
      <c r="G4225" s="255">
        <v>10620017</v>
      </c>
      <c r="H4225" s="1" t="s">
        <v>386</v>
      </c>
      <c r="I4225" s="61">
        <v>23</v>
      </c>
      <c r="J4225" s="61">
        <v>3</v>
      </c>
      <c r="K4225" s="61">
        <v>8</v>
      </c>
      <c r="L4225" s="69">
        <f t="shared" si="807"/>
        <v>0.69</v>
      </c>
      <c r="M4225" s="69">
        <f t="shared" si="808"/>
        <v>1.84</v>
      </c>
      <c r="N4225" s="56">
        <f>INDEX(Rate_Chart!$A$1:$AK$127,MATCH(Data!J4225,Rate_Chart!$A$1:$A$127,0),MATCH(Data!K4225,Rate_Chart!$A$1:$AK$1,0))</f>
        <v>34.751112000000006</v>
      </c>
      <c r="O4225" s="57">
        <f t="shared" si="809"/>
        <v>799.27557600000011</v>
      </c>
      <c r="P4225" s="58">
        <f t="shared" si="810"/>
        <v>417.01334400000002</v>
      </c>
      <c r="Q4225" s="58">
        <f t="shared" si="811"/>
        <v>278.00889599999999</v>
      </c>
      <c r="R4225" s="66">
        <f t="shared" si="812"/>
        <v>13.987322580000003</v>
      </c>
      <c r="S4225" s="64">
        <f t="shared" si="813"/>
        <v>86.25</v>
      </c>
      <c r="T4225" s="66">
        <f t="shared" si="814"/>
        <v>899.51289858000007</v>
      </c>
      <c r="U4225" s="68">
        <f t="shared" si="815"/>
        <v>39.109256460000005</v>
      </c>
      <c r="V4225" s="68">
        <f t="shared" si="816"/>
        <v>469.31107752000003</v>
      </c>
      <c r="W4225" s="68">
        <f t="shared" si="817"/>
        <v>312.87405168000004</v>
      </c>
    </row>
    <row r="4226" spans="1:23" x14ac:dyDescent="0.25">
      <c r="A4226" s="1" t="s">
        <v>906</v>
      </c>
      <c r="B4226" s="1" t="s">
        <v>395</v>
      </c>
      <c r="C4226" s="1" t="s">
        <v>589</v>
      </c>
      <c r="D4226" s="1" t="s">
        <v>865</v>
      </c>
      <c r="E4226" s="1" t="s">
        <v>376</v>
      </c>
      <c r="F4226" s="62" t="str">
        <f t="shared" si="806"/>
        <v>64555</v>
      </c>
      <c r="G4226" s="255">
        <v>10620017</v>
      </c>
      <c r="H4226" s="1" t="s">
        <v>386</v>
      </c>
      <c r="I4226" s="61">
        <v>24</v>
      </c>
      <c r="J4226" s="61">
        <v>3</v>
      </c>
      <c r="K4226" s="61">
        <v>8</v>
      </c>
      <c r="L4226" s="69">
        <f t="shared" si="807"/>
        <v>0.72</v>
      </c>
      <c r="M4226" s="69">
        <f t="shared" si="808"/>
        <v>1.92</v>
      </c>
      <c r="N4226" s="56">
        <f>INDEX(Rate_Chart!$A$1:$AK$127,MATCH(Data!J4226,Rate_Chart!$A$1:$A$127,0),MATCH(Data!K4226,Rate_Chart!$A$1:$AK$1,0))</f>
        <v>34.751112000000006</v>
      </c>
      <c r="O4226" s="57">
        <f t="shared" si="809"/>
        <v>834.02668800000015</v>
      </c>
      <c r="P4226" s="58">
        <f t="shared" si="810"/>
        <v>417.01334400000002</v>
      </c>
      <c r="Q4226" s="58">
        <f t="shared" si="811"/>
        <v>278.00889599999999</v>
      </c>
      <c r="R4226" s="66">
        <f t="shared" si="812"/>
        <v>14.595467040000004</v>
      </c>
      <c r="S4226" s="64">
        <f t="shared" si="813"/>
        <v>90</v>
      </c>
      <c r="T4226" s="66">
        <f t="shared" si="814"/>
        <v>938.62215504000017</v>
      </c>
      <c r="U4226" s="68">
        <f t="shared" si="815"/>
        <v>39.109256460000005</v>
      </c>
      <c r="V4226" s="68">
        <f t="shared" si="816"/>
        <v>469.31107752000003</v>
      </c>
      <c r="W4226" s="68">
        <f t="shared" si="817"/>
        <v>312.87405168000004</v>
      </c>
    </row>
    <row r="4227" spans="1:23" x14ac:dyDescent="0.25">
      <c r="A4227" s="1" t="s">
        <v>907</v>
      </c>
      <c r="B4227" s="1" t="s">
        <v>394</v>
      </c>
      <c r="C4227" s="1" t="s">
        <v>589</v>
      </c>
      <c r="D4227" s="1" t="s">
        <v>865</v>
      </c>
      <c r="E4227" s="1" t="s">
        <v>376</v>
      </c>
      <c r="F4227" s="62" t="str">
        <f t="shared" si="806"/>
        <v>64555</v>
      </c>
      <c r="G4227" s="255">
        <v>10620017</v>
      </c>
      <c r="H4227" s="1" t="s">
        <v>386</v>
      </c>
      <c r="I4227" s="61">
        <v>31</v>
      </c>
      <c r="J4227" s="61">
        <v>3</v>
      </c>
      <c r="K4227" s="61">
        <v>8</v>
      </c>
      <c r="L4227" s="69">
        <f t="shared" si="807"/>
        <v>0.93</v>
      </c>
      <c r="M4227" s="69">
        <f t="shared" si="808"/>
        <v>2.48</v>
      </c>
      <c r="N4227" s="56">
        <f>INDEX(Rate_Chart!$A$1:$AK$127,MATCH(Data!J4227,Rate_Chart!$A$1:$A$127,0),MATCH(Data!K4227,Rate_Chart!$A$1:$AK$1,0))</f>
        <v>34.751112000000006</v>
      </c>
      <c r="O4227" s="57">
        <f t="shared" si="809"/>
        <v>1077.2844720000003</v>
      </c>
      <c r="P4227" s="58">
        <f t="shared" si="810"/>
        <v>417.01334400000002</v>
      </c>
      <c r="Q4227" s="58">
        <f t="shared" si="811"/>
        <v>278.00889599999999</v>
      </c>
      <c r="R4227" s="66">
        <f t="shared" si="812"/>
        <v>18.852478260000005</v>
      </c>
      <c r="S4227" s="64">
        <f t="shared" si="813"/>
        <v>116.25</v>
      </c>
      <c r="T4227" s="66">
        <f t="shared" si="814"/>
        <v>1212.3869502600003</v>
      </c>
      <c r="U4227" s="68">
        <f t="shared" si="815"/>
        <v>39.109256460000012</v>
      </c>
      <c r="V4227" s="68">
        <f t="shared" si="816"/>
        <v>469.31107752000008</v>
      </c>
      <c r="W4227" s="68">
        <f t="shared" si="817"/>
        <v>312.87405168000004</v>
      </c>
    </row>
    <row r="4228" spans="1:23" x14ac:dyDescent="0.25">
      <c r="A4228" s="1" t="s">
        <v>907</v>
      </c>
      <c r="B4228" s="1" t="s">
        <v>395</v>
      </c>
      <c r="C4228" s="1" t="s">
        <v>589</v>
      </c>
      <c r="D4228" s="1" t="s">
        <v>865</v>
      </c>
      <c r="E4228" s="1" t="s">
        <v>376</v>
      </c>
      <c r="F4228" s="62" t="str">
        <f t="shared" si="806"/>
        <v>64555</v>
      </c>
      <c r="G4228" s="255">
        <v>10620017</v>
      </c>
      <c r="H4228" s="1" t="s">
        <v>386</v>
      </c>
      <c r="I4228" s="61">
        <v>24</v>
      </c>
      <c r="J4228" s="61">
        <v>3</v>
      </c>
      <c r="K4228" s="61">
        <v>8</v>
      </c>
      <c r="L4228" s="69">
        <f t="shared" si="807"/>
        <v>0.72</v>
      </c>
      <c r="M4228" s="69">
        <f t="shared" si="808"/>
        <v>1.92</v>
      </c>
      <c r="N4228" s="56">
        <f>INDEX(Rate_Chart!$A$1:$AK$127,MATCH(Data!J4228,Rate_Chart!$A$1:$A$127,0),MATCH(Data!K4228,Rate_Chart!$A$1:$AK$1,0))</f>
        <v>34.751112000000006</v>
      </c>
      <c r="O4228" s="57">
        <f t="shared" si="809"/>
        <v>834.02668800000015</v>
      </c>
      <c r="P4228" s="58">
        <f t="shared" si="810"/>
        <v>417.01334400000002</v>
      </c>
      <c r="Q4228" s="58">
        <f t="shared" si="811"/>
        <v>278.00889599999999</v>
      </c>
      <c r="R4228" s="66">
        <f t="shared" si="812"/>
        <v>14.595467040000004</v>
      </c>
      <c r="S4228" s="64">
        <f t="shared" si="813"/>
        <v>90</v>
      </c>
      <c r="T4228" s="66">
        <f t="shared" si="814"/>
        <v>938.62215504000017</v>
      </c>
      <c r="U4228" s="68">
        <f t="shared" si="815"/>
        <v>39.109256460000005</v>
      </c>
      <c r="V4228" s="68">
        <f t="shared" si="816"/>
        <v>469.31107752000003</v>
      </c>
      <c r="W4228" s="68">
        <f t="shared" si="817"/>
        <v>312.87405168000004</v>
      </c>
    </row>
    <row r="4229" spans="1:23" x14ac:dyDescent="0.25">
      <c r="A4229" s="1" t="s">
        <v>908</v>
      </c>
      <c r="B4229" s="1" t="s">
        <v>394</v>
      </c>
      <c r="C4229" s="1" t="s">
        <v>589</v>
      </c>
      <c r="D4229" s="1" t="s">
        <v>865</v>
      </c>
      <c r="E4229" s="1" t="s">
        <v>376</v>
      </c>
      <c r="F4229" s="62" t="str">
        <f t="shared" ref="F4229:F4292" si="818">MID(E4229,2,5)</f>
        <v>64555</v>
      </c>
      <c r="G4229" s="255">
        <v>10620017</v>
      </c>
      <c r="H4229" s="1" t="s">
        <v>386</v>
      </c>
      <c r="I4229" s="61">
        <v>25</v>
      </c>
      <c r="J4229" s="61">
        <v>3</v>
      </c>
      <c r="K4229" s="61">
        <v>8</v>
      </c>
      <c r="L4229" s="69">
        <f t="shared" si="807"/>
        <v>0.75</v>
      </c>
      <c r="M4229" s="69">
        <f t="shared" si="808"/>
        <v>2</v>
      </c>
      <c r="N4229" s="56">
        <f>INDEX(Rate_Chart!$A$1:$AK$127,MATCH(Data!J4229,Rate_Chart!$A$1:$A$127,0),MATCH(Data!K4229,Rate_Chart!$A$1:$AK$1,0))</f>
        <v>34.751112000000006</v>
      </c>
      <c r="O4229" s="57">
        <f t="shared" si="809"/>
        <v>868.77780000000018</v>
      </c>
      <c r="P4229" s="58">
        <f t="shared" si="810"/>
        <v>417.01334400000002</v>
      </c>
      <c r="Q4229" s="58">
        <f t="shared" si="811"/>
        <v>278.00889599999999</v>
      </c>
      <c r="R4229" s="66">
        <f t="shared" si="812"/>
        <v>15.203611500000004</v>
      </c>
      <c r="S4229" s="64">
        <f t="shared" si="813"/>
        <v>93.75</v>
      </c>
      <c r="T4229" s="66">
        <f t="shared" si="814"/>
        <v>977.73141150000015</v>
      </c>
      <c r="U4229" s="68">
        <f t="shared" si="815"/>
        <v>39.109256460000005</v>
      </c>
      <c r="V4229" s="68">
        <f t="shared" si="816"/>
        <v>469.31107752000003</v>
      </c>
      <c r="W4229" s="68">
        <f t="shared" si="817"/>
        <v>312.87405168000004</v>
      </c>
    </row>
    <row r="4230" spans="1:23" x14ac:dyDescent="0.25">
      <c r="A4230" s="1" t="s">
        <v>908</v>
      </c>
      <c r="B4230" s="1" t="s">
        <v>395</v>
      </c>
      <c r="C4230" s="1" t="s">
        <v>589</v>
      </c>
      <c r="D4230" s="1" t="s">
        <v>865</v>
      </c>
      <c r="E4230" s="1" t="s">
        <v>376</v>
      </c>
      <c r="F4230" s="62" t="str">
        <f t="shared" si="818"/>
        <v>64555</v>
      </c>
      <c r="G4230" s="255">
        <v>10620017</v>
      </c>
      <c r="H4230" s="1" t="s">
        <v>386</v>
      </c>
      <c r="I4230" s="61">
        <v>24</v>
      </c>
      <c r="J4230" s="61">
        <v>3.3</v>
      </c>
      <c r="K4230" s="61">
        <v>8</v>
      </c>
      <c r="L4230" s="69">
        <f t="shared" si="807"/>
        <v>0.79199999999999993</v>
      </c>
      <c r="M4230" s="69">
        <f t="shared" si="808"/>
        <v>1.92</v>
      </c>
      <c r="N4230" s="56">
        <f>INDEX(Rate_Chart!$A$1:$AK$127,MATCH(Data!J4230,Rate_Chart!$A$1:$A$127,0),MATCH(Data!K4230,Rate_Chart!$A$1:$AK$1,0))</f>
        <v>36.002112000000004</v>
      </c>
      <c r="O4230" s="57">
        <f t="shared" si="809"/>
        <v>864.05068800000004</v>
      </c>
      <c r="P4230" s="58">
        <f t="shared" si="810"/>
        <v>417.01288030888031</v>
      </c>
      <c r="Q4230" s="58">
        <f t="shared" si="811"/>
        <v>278.00858687258687</v>
      </c>
      <c r="R4230" s="66">
        <f t="shared" si="812"/>
        <v>15.120887040000001</v>
      </c>
      <c r="S4230" s="64">
        <f t="shared" si="813"/>
        <v>90</v>
      </c>
      <c r="T4230" s="66">
        <f t="shared" si="814"/>
        <v>969.17157503999999</v>
      </c>
      <c r="U4230" s="68">
        <f t="shared" si="815"/>
        <v>40.382148960000002</v>
      </c>
      <c r="V4230" s="68">
        <f t="shared" si="816"/>
        <v>467.74689915057911</v>
      </c>
      <c r="W4230" s="68">
        <f t="shared" si="817"/>
        <v>311.83126610038607</v>
      </c>
    </row>
    <row r="4231" spans="1:23" x14ac:dyDescent="0.25">
      <c r="A4231" s="1" t="s">
        <v>909</v>
      </c>
      <c r="B4231" s="1" t="s">
        <v>394</v>
      </c>
      <c r="C4231" s="1" t="s">
        <v>589</v>
      </c>
      <c r="D4231" s="1" t="s">
        <v>865</v>
      </c>
      <c r="E4231" s="1" t="s">
        <v>376</v>
      </c>
      <c r="F4231" s="62" t="str">
        <f t="shared" si="818"/>
        <v>64555</v>
      </c>
      <c r="G4231" s="255">
        <v>10620017</v>
      </c>
      <c r="H4231" s="1" t="s">
        <v>386</v>
      </c>
      <c r="I4231" s="61">
        <v>22</v>
      </c>
      <c r="J4231" s="61">
        <v>3.1</v>
      </c>
      <c r="K4231" s="61">
        <v>8</v>
      </c>
      <c r="L4231" s="69">
        <f t="shared" si="807"/>
        <v>0.68200000000000005</v>
      </c>
      <c r="M4231" s="69">
        <f t="shared" si="808"/>
        <v>1.76</v>
      </c>
      <c r="N4231" s="56">
        <f>INDEX(Rate_Chart!$A$1:$AK$127,MATCH(Data!J4231,Rate_Chart!$A$1:$A$127,0),MATCH(Data!K4231,Rate_Chart!$A$1:$AK$1,0))</f>
        <v>35.168112000000008</v>
      </c>
      <c r="O4231" s="57">
        <f t="shared" si="809"/>
        <v>773.69846400000017</v>
      </c>
      <c r="P4231" s="58">
        <f t="shared" si="810"/>
        <v>417.01318577075102</v>
      </c>
      <c r="Q4231" s="58">
        <f t="shared" si="811"/>
        <v>278.00879051383401</v>
      </c>
      <c r="R4231" s="66">
        <f t="shared" si="812"/>
        <v>13.539723120000005</v>
      </c>
      <c r="S4231" s="64">
        <f t="shared" si="813"/>
        <v>82.5</v>
      </c>
      <c r="T4231" s="66">
        <f t="shared" si="814"/>
        <v>869.73818712000013</v>
      </c>
      <c r="U4231" s="68">
        <f t="shared" si="815"/>
        <v>39.533553960000006</v>
      </c>
      <c r="V4231" s="68">
        <f t="shared" si="816"/>
        <v>468.77731968379447</v>
      </c>
      <c r="W4231" s="68">
        <f t="shared" si="817"/>
        <v>312.51821312252963</v>
      </c>
    </row>
    <row r="4232" spans="1:23" x14ac:dyDescent="0.25">
      <c r="A4232" s="1" t="s">
        <v>909</v>
      </c>
      <c r="B4232" s="1" t="s">
        <v>395</v>
      </c>
      <c r="C4232" s="1" t="s">
        <v>589</v>
      </c>
      <c r="D4232" s="1" t="s">
        <v>865</v>
      </c>
      <c r="E4232" s="1" t="s">
        <v>376</v>
      </c>
      <c r="F4232" s="62" t="str">
        <f t="shared" si="818"/>
        <v>64555</v>
      </c>
      <c r="G4232" s="255">
        <v>10620017</v>
      </c>
      <c r="H4232" s="1" t="s">
        <v>386</v>
      </c>
      <c r="I4232" s="61">
        <v>24</v>
      </c>
      <c r="J4232" s="61">
        <v>3.1</v>
      </c>
      <c r="K4232" s="61">
        <v>8</v>
      </c>
      <c r="L4232" s="69">
        <f t="shared" si="807"/>
        <v>0.74400000000000011</v>
      </c>
      <c r="M4232" s="69">
        <f t="shared" si="808"/>
        <v>1.92</v>
      </c>
      <c r="N4232" s="56">
        <f>INDEX(Rate_Chart!$A$1:$AK$127,MATCH(Data!J4232,Rate_Chart!$A$1:$A$127,0),MATCH(Data!K4232,Rate_Chart!$A$1:$AK$1,0))</f>
        <v>35.168112000000008</v>
      </c>
      <c r="O4232" s="57">
        <f t="shared" si="809"/>
        <v>844.03468800000019</v>
      </c>
      <c r="P4232" s="58">
        <f t="shared" si="810"/>
        <v>417.01318577075102</v>
      </c>
      <c r="Q4232" s="58">
        <f t="shared" si="811"/>
        <v>278.00879051383401</v>
      </c>
      <c r="R4232" s="66">
        <f t="shared" si="812"/>
        <v>14.770607040000005</v>
      </c>
      <c r="S4232" s="64">
        <f t="shared" si="813"/>
        <v>90</v>
      </c>
      <c r="T4232" s="66">
        <f t="shared" si="814"/>
        <v>948.80529504000015</v>
      </c>
      <c r="U4232" s="68">
        <f t="shared" si="815"/>
        <v>39.533553960000006</v>
      </c>
      <c r="V4232" s="68">
        <f t="shared" si="816"/>
        <v>468.77731968379447</v>
      </c>
      <c r="W4232" s="68">
        <f t="shared" si="817"/>
        <v>312.51821312252963</v>
      </c>
    </row>
    <row r="4233" spans="1:23" x14ac:dyDescent="0.25">
      <c r="A4233" s="1" t="s">
        <v>910</v>
      </c>
      <c r="B4233" s="1" t="s">
        <v>394</v>
      </c>
      <c r="C4233" s="1" t="s">
        <v>589</v>
      </c>
      <c r="D4233" s="1" t="s">
        <v>865</v>
      </c>
      <c r="E4233" s="1" t="s">
        <v>376</v>
      </c>
      <c r="F4233" s="62" t="str">
        <f t="shared" si="818"/>
        <v>64555</v>
      </c>
      <c r="G4233" s="255">
        <v>10620017</v>
      </c>
      <c r="H4233" s="1" t="s">
        <v>386</v>
      </c>
      <c r="I4233" s="61">
        <v>22</v>
      </c>
      <c r="J4233" s="61">
        <v>3</v>
      </c>
      <c r="K4233" s="61">
        <v>8</v>
      </c>
      <c r="L4233" s="69">
        <f t="shared" si="807"/>
        <v>0.66</v>
      </c>
      <c r="M4233" s="69">
        <f t="shared" si="808"/>
        <v>1.76</v>
      </c>
      <c r="N4233" s="56">
        <f>INDEX(Rate_Chart!$A$1:$AK$127,MATCH(Data!J4233,Rate_Chart!$A$1:$A$127,0),MATCH(Data!K4233,Rate_Chart!$A$1:$AK$1,0))</f>
        <v>34.751112000000006</v>
      </c>
      <c r="O4233" s="57">
        <f t="shared" si="809"/>
        <v>764.52446400000008</v>
      </c>
      <c r="P4233" s="58">
        <f t="shared" si="810"/>
        <v>417.01334400000002</v>
      </c>
      <c r="Q4233" s="58">
        <f t="shared" si="811"/>
        <v>278.00889599999999</v>
      </c>
      <c r="R4233" s="66">
        <f t="shared" si="812"/>
        <v>13.379178120000002</v>
      </c>
      <c r="S4233" s="64">
        <f t="shared" si="813"/>
        <v>82.5</v>
      </c>
      <c r="T4233" s="66">
        <f t="shared" si="814"/>
        <v>860.40364212000009</v>
      </c>
      <c r="U4233" s="68">
        <f t="shared" si="815"/>
        <v>39.109256460000005</v>
      </c>
      <c r="V4233" s="68">
        <f t="shared" si="816"/>
        <v>469.31107752000003</v>
      </c>
      <c r="W4233" s="68">
        <f t="shared" si="817"/>
        <v>312.87405168000004</v>
      </c>
    </row>
    <row r="4234" spans="1:23" x14ac:dyDescent="0.25">
      <c r="A4234" s="1" t="s">
        <v>910</v>
      </c>
      <c r="B4234" s="1" t="s">
        <v>395</v>
      </c>
      <c r="C4234" s="1" t="s">
        <v>589</v>
      </c>
      <c r="D4234" s="1" t="s">
        <v>865</v>
      </c>
      <c r="E4234" s="1" t="s">
        <v>376</v>
      </c>
      <c r="F4234" s="62" t="str">
        <f t="shared" si="818"/>
        <v>64555</v>
      </c>
      <c r="G4234" s="255">
        <v>10620017</v>
      </c>
      <c r="H4234" s="1" t="s">
        <v>386</v>
      </c>
      <c r="I4234" s="61">
        <v>15</v>
      </c>
      <c r="J4234" s="61">
        <v>3.1</v>
      </c>
      <c r="K4234" s="61">
        <v>8</v>
      </c>
      <c r="L4234" s="69">
        <f t="shared" si="807"/>
        <v>0.46500000000000002</v>
      </c>
      <c r="M4234" s="69">
        <f t="shared" si="808"/>
        <v>1.2</v>
      </c>
      <c r="N4234" s="56">
        <f>INDEX(Rate_Chart!$A$1:$AK$127,MATCH(Data!J4234,Rate_Chart!$A$1:$A$127,0),MATCH(Data!K4234,Rate_Chart!$A$1:$AK$1,0))</f>
        <v>35.168112000000008</v>
      </c>
      <c r="O4234" s="57">
        <f t="shared" si="809"/>
        <v>527.52168000000006</v>
      </c>
      <c r="P4234" s="58">
        <f t="shared" si="810"/>
        <v>417.01318577075102</v>
      </c>
      <c r="Q4234" s="58">
        <f t="shared" si="811"/>
        <v>278.00879051383401</v>
      </c>
      <c r="R4234" s="66">
        <f t="shared" si="812"/>
        <v>9.2316294000000028</v>
      </c>
      <c r="S4234" s="64">
        <f t="shared" si="813"/>
        <v>56.25</v>
      </c>
      <c r="T4234" s="66">
        <f t="shared" si="814"/>
        <v>593.00330940000003</v>
      </c>
      <c r="U4234" s="68">
        <f t="shared" si="815"/>
        <v>39.533553959999999</v>
      </c>
      <c r="V4234" s="68">
        <f t="shared" si="816"/>
        <v>468.77731968379442</v>
      </c>
      <c r="W4234" s="68">
        <f t="shared" si="817"/>
        <v>312.51821312252963</v>
      </c>
    </row>
    <row r="4235" spans="1:23" x14ac:dyDescent="0.25">
      <c r="A4235" s="1" t="s">
        <v>911</v>
      </c>
      <c r="B4235" s="1" t="s">
        <v>394</v>
      </c>
      <c r="C4235" s="1" t="s">
        <v>589</v>
      </c>
      <c r="D4235" s="1" t="s">
        <v>865</v>
      </c>
      <c r="E4235" s="1" t="s">
        <v>376</v>
      </c>
      <c r="F4235" s="62" t="str">
        <f t="shared" si="818"/>
        <v>64555</v>
      </c>
      <c r="G4235" s="255">
        <v>10620017</v>
      </c>
      <c r="H4235" s="1" t="s">
        <v>386</v>
      </c>
      <c r="I4235" s="61">
        <v>22</v>
      </c>
      <c r="J4235" s="61">
        <v>3</v>
      </c>
      <c r="K4235" s="61">
        <v>8</v>
      </c>
      <c r="L4235" s="69">
        <f t="shared" si="807"/>
        <v>0.66</v>
      </c>
      <c r="M4235" s="69">
        <f t="shared" si="808"/>
        <v>1.76</v>
      </c>
      <c r="N4235" s="56">
        <f>INDEX(Rate_Chart!$A$1:$AK$127,MATCH(Data!J4235,Rate_Chart!$A$1:$A$127,0),MATCH(Data!K4235,Rate_Chart!$A$1:$AK$1,0))</f>
        <v>34.751112000000006</v>
      </c>
      <c r="O4235" s="57">
        <f t="shared" si="809"/>
        <v>764.52446400000008</v>
      </c>
      <c r="P4235" s="58">
        <f t="shared" si="810"/>
        <v>417.01334400000002</v>
      </c>
      <c r="Q4235" s="58">
        <f t="shared" si="811"/>
        <v>278.00889599999999</v>
      </c>
      <c r="R4235" s="66">
        <f t="shared" si="812"/>
        <v>13.379178120000002</v>
      </c>
      <c r="S4235" s="64">
        <f t="shared" si="813"/>
        <v>82.5</v>
      </c>
      <c r="T4235" s="66">
        <f t="shared" si="814"/>
        <v>860.40364212000009</v>
      </c>
      <c r="U4235" s="68">
        <f t="shared" si="815"/>
        <v>39.109256460000005</v>
      </c>
      <c r="V4235" s="68">
        <f t="shared" si="816"/>
        <v>469.31107752000003</v>
      </c>
      <c r="W4235" s="68">
        <f t="shared" si="817"/>
        <v>312.87405168000004</v>
      </c>
    </row>
    <row r="4236" spans="1:23" x14ac:dyDescent="0.25">
      <c r="A4236" s="1" t="s">
        <v>911</v>
      </c>
      <c r="B4236" s="1" t="s">
        <v>395</v>
      </c>
      <c r="C4236" s="1" t="s">
        <v>589</v>
      </c>
      <c r="D4236" s="1" t="s">
        <v>865</v>
      </c>
      <c r="E4236" s="1" t="s">
        <v>376</v>
      </c>
      <c r="F4236" s="62" t="str">
        <f t="shared" si="818"/>
        <v>64555</v>
      </c>
      <c r="G4236" s="255">
        <v>10620017</v>
      </c>
      <c r="H4236" s="1" t="s">
        <v>386</v>
      </c>
      <c r="I4236" s="61">
        <v>14</v>
      </c>
      <c r="J4236" s="61">
        <v>3</v>
      </c>
      <c r="K4236" s="61">
        <v>8</v>
      </c>
      <c r="L4236" s="69">
        <f t="shared" si="807"/>
        <v>0.42</v>
      </c>
      <c r="M4236" s="69">
        <f t="shared" si="808"/>
        <v>1.1200000000000001</v>
      </c>
      <c r="N4236" s="56">
        <f>INDEX(Rate_Chart!$A$1:$AK$127,MATCH(Data!J4236,Rate_Chart!$A$1:$A$127,0),MATCH(Data!K4236,Rate_Chart!$A$1:$AK$1,0))</f>
        <v>34.751112000000006</v>
      </c>
      <c r="O4236" s="57">
        <f t="shared" si="809"/>
        <v>486.51556800000009</v>
      </c>
      <c r="P4236" s="58">
        <f t="shared" si="810"/>
        <v>417.01334400000002</v>
      </c>
      <c r="Q4236" s="58">
        <f t="shared" si="811"/>
        <v>278.00889599999999</v>
      </c>
      <c r="R4236" s="66">
        <f t="shared" si="812"/>
        <v>8.5140224400000015</v>
      </c>
      <c r="S4236" s="64">
        <f t="shared" si="813"/>
        <v>52.5</v>
      </c>
      <c r="T4236" s="66">
        <f t="shared" si="814"/>
        <v>547.52959044000011</v>
      </c>
      <c r="U4236" s="68">
        <f t="shared" si="815"/>
        <v>39.109256460000005</v>
      </c>
      <c r="V4236" s="68">
        <f t="shared" si="816"/>
        <v>469.31107752000003</v>
      </c>
      <c r="W4236" s="68">
        <f t="shared" si="817"/>
        <v>312.87405168000004</v>
      </c>
    </row>
    <row r="4237" spans="1:23" x14ac:dyDescent="0.25">
      <c r="A4237" s="1" t="s">
        <v>912</v>
      </c>
      <c r="B4237" s="1" t="s">
        <v>394</v>
      </c>
      <c r="C4237" s="1" t="s">
        <v>589</v>
      </c>
      <c r="D4237" s="1" t="s">
        <v>865</v>
      </c>
      <c r="E4237" s="1" t="s">
        <v>376</v>
      </c>
      <c r="F4237" s="62" t="str">
        <f t="shared" si="818"/>
        <v>64555</v>
      </c>
      <c r="G4237" s="255">
        <v>10620017</v>
      </c>
      <c r="H4237" s="1" t="s">
        <v>386</v>
      </c>
      <c r="I4237" s="61">
        <v>26</v>
      </c>
      <c r="J4237" s="61">
        <v>3.5</v>
      </c>
      <c r="K4237" s="61">
        <v>8</v>
      </c>
      <c r="L4237" s="69">
        <f t="shared" si="807"/>
        <v>0.91</v>
      </c>
      <c r="M4237" s="69">
        <f t="shared" si="808"/>
        <v>2.08</v>
      </c>
      <c r="N4237" s="56">
        <f>INDEX(Rate_Chart!$A$1:$AK$127,MATCH(Data!J4237,Rate_Chart!$A$1:$A$127,0),MATCH(Data!K4237,Rate_Chart!$A$1:$AK$1,0))</f>
        <v>36.836112000000007</v>
      </c>
      <c r="O4237" s="57">
        <f t="shared" si="809"/>
        <v>957.73891200000014</v>
      </c>
      <c r="P4237" s="58">
        <f t="shared" si="810"/>
        <v>417.01258867924531</v>
      </c>
      <c r="Q4237" s="58">
        <f t="shared" si="811"/>
        <v>278.00839245283021</v>
      </c>
      <c r="R4237" s="66">
        <f t="shared" si="812"/>
        <v>16.760430960000004</v>
      </c>
      <c r="S4237" s="64">
        <f t="shared" si="813"/>
        <v>97.5</v>
      </c>
      <c r="T4237" s="66">
        <f t="shared" si="814"/>
        <v>1071.9993429600001</v>
      </c>
      <c r="U4237" s="68">
        <f t="shared" si="815"/>
        <v>41.230743960000005</v>
      </c>
      <c r="V4237" s="68">
        <f t="shared" si="816"/>
        <v>466.76313916981132</v>
      </c>
      <c r="W4237" s="68">
        <f t="shared" si="817"/>
        <v>311.17542611320755</v>
      </c>
    </row>
    <row r="4238" spans="1:23" x14ac:dyDescent="0.25">
      <c r="A4238" s="1" t="s">
        <v>912</v>
      </c>
      <c r="B4238" s="1" t="s">
        <v>395</v>
      </c>
      <c r="C4238" s="1" t="s">
        <v>589</v>
      </c>
      <c r="D4238" s="1" t="s">
        <v>865</v>
      </c>
      <c r="E4238" s="1" t="s">
        <v>376</v>
      </c>
      <c r="F4238" s="62" t="str">
        <f t="shared" si="818"/>
        <v>64555</v>
      </c>
      <c r="G4238" s="255">
        <v>10620017</v>
      </c>
      <c r="H4238" s="1" t="s">
        <v>386</v>
      </c>
      <c r="I4238" s="61">
        <v>21</v>
      </c>
      <c r="J4238" s="61">
        <v>3</v>
      </c>
      <c r="K4238" s="61">
        <v>8</v>
      </c>
      <c r="L4238" s="69">
        <f t="shared" si="807"/>
        <v>0.63</v>
      </c>
      <c r="M4238" s="69">
        <f t="shared" si="808"/>
        <v>1.68</v>
      </c>
      <c r="N4238" s="56">
        <f>INDEX(Rate_Chart!$A$1:$AK$127,MATCH(Data!J4238,Rate_Chart!$A$1:$A$127,0),MATCH(Data!K4238,Rate_Chart!$A$1:$AK$1,0))</f>
        <v>34.751112000000006</v>
      </c>
      <c r="O4238" s="57">
        <f t="shared" si="809"/>
        <v>729.77335200000016</v>
      </c>
      <c r="P4238" s="58">
        <f t="shared" si="810"/>
        <v>417.01334400000002</v>
      </c>
      <c r="Q4238" s="58">
        <f t="shared" si="811"/>
        <v>278.00889599999999</v>
      </c>
      <c r="R4238" s="66">
        <f t="shared" si="812"/>
        <v>12.771033660000004</v>
      </c>
      <c r="S4238" s="64">
        <f t="shared" si="813"/>
        <v>78.75</v>
      </c>
      <c r="T4238" s="66">
        <f t="shared" si="814"/>
        <v>821.29438566000022</v>
      </c>
      <c r="U4238" s="68">
        <f t="shared" si="815"/>
        <v>39.109256460000012</v>
      </c>
      <c r="V4238" s="68">
        <f t="shared" si="816"/>
        <v>469.31107752000008</v>
      </c>
      <c r="W4238" s="68">
        <f t="shared" si="817"/>
        <v>312.87405168000004</v>
      </c>
    </row>
    <row r="4239" spans="1:23" x14ac:dyDescent="0.25">
      <c r="A4239" s="1" t="s">
        <v>913</v>
      </c>
      <c r="B4239" s="1" t="s">
        <v>394</v>
      </c>
      <c r="C4239" s="1" t="s">
        <v>589</v>
      </c>
      <c r="D4239" s="1" t="s">
        <v>865</v>
      </c>
      <c r="E4239" s="1" t="s">
        <v>376</v>
      </c>
      <c r="F4239" s="62" t="str">
        <f t="shared" si="818"/>
        <v>64555</v>
      </c>
      <c r="G4239" s="255">
        <v>10620017</v>
      </c>
      <c r="H4239" s="1" t="s">
        <v>386</v>
      </c>
      <c r="I4239" s="61">
        <v>20</v>
      </c>
      <c r="J4239" s="61">
        <v>3</v>
      </c>
      <c r="K4239" s="61">
        <v>8</v>
      </c>
      <c r="L4239" s="69">
        <f t="shared" ref="L4239:L4302" si="819">J4239*I4239/100</f>
        <v>0.6</v>
      </c>
      <c r="M4239" s="69">
        <f t="shared" ref="M4239:M4302" si="820">K4239*I4239/100</f>
        <v>1.6</v>
      </c>
      <c r="N4239" s="56">
        <f>INDEX(Rate_Chart!$A$1:$AK$127,MATCH(Data!J4239,Rate_Chart!$A$1:$A$127,0),MATCH(Data!K4239,Rate_Chart!$A$1:$AK$1,0))</f>
        <v>34.751112000000006</v>
      </c>
      <c r="O4239" s="57">
        <f t="shared" ref="O4239:O4302" si="821">N4239*I4239</f>
        <v>695.02224000000012</v>
      </c>
      <c r="P4239" s="58">
        <f t="shared" ref="P4239:P4302" si="822">N4239/(J4239%+K4239%*2/3)</f>
        <v>417.01334400000002</v>
      </c>
      <c r="Q4239" s="58">
        <f t="shared" ref="Q4239:Q4302" si="823">P4239*2/3</f>
        <v>278.00889599999999</v>
      </c>
      <c r="R4239" s="66">
        <f t="shared" ref="R4239:R4302" si="824">O4239*1.75%</f>
        <v>12.162889200000004</v>
      </c>
      <c r="S4239" s="64">
        <f t="shared" ref="S4239:S4302" si="825">I4239*3.75</f>
        <v>75</v>
      </c>
      <c r="T4239" s="66">
        <f t="shared" ref="T4239:T4302" si="826">R4239+S4239+O4239</f>
        <v>782.18512920000012</v>
      </c>
      <c r="U4239" s="68">
        <f t="shared" ref="U4239:U4302" si="827">T4239/I4239</f>
        <v>39.109256460000005</v>
      </c>
      <c r="V4239" s="68">
        <f t="shared" ref="V4239:V4302" si="828">U4239/(J4239%+K4239%*2/3)</f>
        <v>469.31107752000003</v>
      </c>
      <c r="W4239" s="68">
        <f t="shared" ref="W4239:W4302" si="829">V4239*2/3</f>
        <v>312.87405168000004</v>
      </c>
    </row>
    <row r="4240" spans="1:23" x14ac:dyDescent="0.25">
      <c r="A4240" s="1" t="s">
        <v>913</v>
      </c>
      <c r="B4240" s="1" t="s">
        <v>395</v>
      </c>
      <c r="C4240" s="1" t="s">
        <v>589</v>
      </c>
      <c r="D4240" s="1" t="s">
        <v>865</v>
      </c>
      <c r="E4240" s="1" t="s">
        <v>376</v>
      </c>
      <c r="F4240" s="62" t="str">
        <f t="shared" si="818"/>
        <v>64555</v>
      </c>
      <c r="G4240" s="255">
        <v>10620017</v>
      </c>
      <c r="H4240" s="1" t="s">
        <v>386</v>
      </c>
      <c r="I4240" s="61">
        <v>25</v>
      </c>
      <c r="J4240" s="61">
        <v>3.3</v>
      </c>
      <c r="K4240" s="61">
        <v>8</v>
      </c>
      <c r="L4240" s="69">
        <f t="shared" si="819"/>
        <v>0.82499999999999996</v>
      </c>
      <c r="M4240" s="69">
        <f t="shared" si="820"/>
        <v>2</v>
      </c>
      <c r="N4240" s="56">
        <f>INDEX(Rate_Chart!$A$1:$AK$127,MATCH(Data!J4240,Rate_Chart!$A$1:$A$127,0),MATCH(Data!K4240,Rate_Chart!$A$1:$AK$1,0))</f>
        <v>36.002112000000004</v>
      </c>
      <c r="O4240" s="57">
        <f t="shared" si="821"/>
        <v>900.05280000000005</v>
      </c>
      <c r="P4240" s="58">
        <f t="shared" si="822"/>
        <v>417.01288030888031</v>
      </c>
      <c r="Q4240" s="58">
        <f t="shared" si="823"/>
        <v>278.00858687258687</v>
      </c>
      <c r="R4240" s="66">
        <f t="shared" si="824"/>
        <v>15.750924000000003</v>
      </c>
      <c r="S4240" s="64">
        <f t="shared" si="825"/>
        <v>93.75</v>
      </c>
      <c r="T4240" s="66">
        <f t="shared" si="826"/>
        <v>1009.5537240000001</v>
      </c>
      <c r="U4240" s="68">
        <f t="shared" si="827"/>
        <v>40.382148960000002</v>
      </c>
      <c r="V4240" s="68">
        <f t="shared" si="828"/>
        <v>467.74689915057911</v>
      </c>
      <c r="W4240" s="68">
        <f t="shared" si="829"/>
        <v>311.83126610038607</v>
      </c>
    </row>
    <row r="4241" spans="1:23" x14ac:dyDescent="0.25">
      <c r="A4241" s="1" t="s">
        <v>914</v>
      </c>
      <c r="B4241" s="1" t="s">
        <v>394</v>
      </c>
      <c r="C4241" s="1" t="s">
        <v>589</v>
      </c>
      <c r="D4241" s="1" t="s">
        <v>865</v>
      </c>
      <c r="E4241" s="1" t="s">
        <v>376</v>
      </c>
      <c r="F4241" s="62" t="str">
        <f t="shared" si="818"/>
        <v>64555</v>
      </c>
      <c r="G4241" s="255">
        <v>10620017</v>
      </c>
      <c r="H4241" s="1" t="s">
        <v>386</v>
      </c>
      <c r="I4241" s="61">
        <v>29</v>
      </c>
      <c r="J4241" s="61">
        <v>3.2</v>
      </c>
      <c r="K4241" s="61">
        <v>8</v>
      </c>
      <c r="L4241" s="69">
        <f t="shared" si="819"/>
        <v>0.92800000000000016</v>
      </c>
      <c r="M4241" s="69">
        <f t="shared" si="820"/>
        <v>2.3199999999999998</v>
      </c>
      <c r="N4241" s="56">
        <f>INDEX(Rate_Chart!$A$1:$AK$127,MATCH(Data!J4241,Rate_Chart!$A$1:$A$127,0),MATCH(Data!K4241,Rate_Chart!$A$1:$AK$1,0))</f>
        <v>35.585112000000002</v>
      </c>
      <c r="O4241" s="57">
        <f t="shared" si="821"/>
        <v>1031.9682480000001</v>
      </c>
      <c r="P4241" s="58">
        <f t="shared" si="822"/>
        <v>417.01303124999998</v>
      </c>
      <c r="Q4241" s="58">
        <f t="shared" si="823"/>
        <v>278.00868750000001</v>
      </c>
      <c r="R4241" s="66">
        <f t="shared" si="824"/>
        <v>18.059444340000002</v>
      </c>
      <c r="S4241" s="64">
        <f t="shared" si="825"/>
        <v>108.75</v>
      </c>
      <c r="T4241" s="66">
        <f t="shared" si="826"/>
        <v>1158.7776923400002</v>
      </c>
      <c r="U4241" s="68">
        <f t="shared" si="827"/>
        <v>39.957851460000008</v>
      </c>
      <c r="V4241" s="68">
        <f t="shared" si="828"/>
        <v>468.25607179687501</v>
      </c>
      <c r="W4241" s="68">
        <f t="shared" si="829"/>
        <v>312.17071453124998</v>
      </c>
    </row>
    <row r="4242" spans="1:23" x14ac:dyDescent="0.25">
      <c r="A4242" s="1" t="s">
        <v>914</v>
      </c>
      <c r="B4242" s="1" t="s">
        <v>395</v>
      </c>
      <c r="C4242" s="1" t="s">
        <v>589</v>
      </c>
      <c r="D4242" s="1" t="s">
        <v>865</v>
      </c>
      <c r="E4242" s="1" t="s">
        <v>376</v>
      </c>
      <c r="F4242" s="62" t="str">
        <f t="shared" si="818"/>
        <v>64555</v>
      </c>
      <c r="G4242" s="255">
        <v>10620017</v>
      </c>
      <c r="H4242" s="1" t="s">
        <v>386</v>
      </c>
      <c r="I4242" s="61">
        <v>16</v>
      </c>
      <c r="J4242" s="61">
        <v>3.2</v>
      </c>
      <c r="K4242" s="61">
        <v>8</v>
      </c>
      <c r="L4242" s="69">
        <f t="shared" si="819"/>
        <v>0.51200000000000001</v>
      </c>
      <c r="M4242" s="69">
        <f t="shared" si="820"/>
        <v>1.28</v>
      </c>
      <c r="N4242" s="56">
        <f>INDEX(Rate_Chart!$A$1:$AK$127,MATCH(Data!J4242,Rate_Chart!$A$1:$A$127,0),MATCH(Data!K4242,Rate_Chart!$A$1:$AK$1,0))</f>
        <v>35.585112000000002</v>
      </c>
      <c r="O4242" s="57">
        <f t="shared" si="821"/>
        <v>569.36179200000004</v>
      </c>
      <c r="P4242" s="58">
        <f t="shared" si="822"/>
        <v>417.01303124999998</v>
      </c>
      <c r="Q4242" s="58">
        <f t="shared" si="823"/>
        <v>278.00868750000001</v>
      </c>
      <c r="R4242" s="66">
        <f t="shared" si="824"/>
        <v>9.9638313600000021</v>
      </c>
      <c r="S4242" s="64">
        <f t="shared" si="825"/>
        <v>60</v>
      </c>
      <c r="T4242" s="66">
        <f t="shared" si="826"/>
        <v>639.32562336000001</v>
      </c>
      <c r="U4242" s="68">
        <f t="shared" si="827"/>
        <v>39.957851460000001</v>
      </c>
      <c r="V4242" s="68">
        <f t="shared" si="828"/>
        <v>468.25607179687495</v>
      </c>
      <c r="W4242" s="68">
        <f t="shared" si="829"/>
        <v>312.17071453124998</v>
      </c>
    </row>
    <row r="4243" spans="1:23" x14ac:dyDescent="0.25">
      <c r="A4243" s="1" t="s">
        <v>915</v>
      </c>
      <c r="B4243" s="1" t="s">
        <v>394</v>
      </c>
      <c r="C4243" s="1" t="s">
        <v>589</v>
      </c>
      <c r="D4243" s="1" t="s">
        <v>865</v>
      </c>
      <c r="E4243" s="1" t="s">
        <v>376</v>
      </c>
      <c r="F4243" s="62" t="str">
        <f t="shared" si="818"/>
        <v>64555</v>
      </c>
      <c r="G4243" s="255">
        <v>10620017</v>
      </c>
      <c r="H4243" s="1" t="s">
        <v>386</v>
      </c>
      <c r="I4243" s="61">
        <v>22</v>
      </c>
      <c r="J4243" s="61">
        <v>3</v>
      </c>
      <c r="K4243" s="61">
        <v>8</v>
      </c>
      <c r="L4243" s="69">
        <f t="shared" si="819"/>
        <v>0.66</v>
      </c>
      <c r="M4243" s="69">
        <f t="shared" si="820"/>
        <v>1.76</v>
      </c>
      <c r="N4243" s="56">
        <f>INDEX(Rate_Chart!$A$1:$AK$127,MATCH(Data!J4243,Rate_Chart!$A$1:$A$127,0),MATCH(Data!K4243,Rate_Chart!$A$1:$AK$1,0))</f>
        <v>34.751112000000006</v>
      </c>
      <c r="O4243" s="57">
        <f t="shared" si="821"/>
        <v>764.52446400000008</v>
      </c>
      <c r="P4243" s="58">
        <f t="shared" si="822"/>
        <v>417.01334400000002</v>
      </c>
      <c r="Q4243" s="58">
        <f t="shared" si="823"/>
        <v>278.00889599999999</v>
      </c>
      <c r="R4243" s="66">
        <f t="shared" si="824"/>
        <v>13.379178120000002</v>
      </c>
      <c r="S4243" s="64">
        <f t="shared" si="825"/>
        <v>82.5</v>
      </c>
      <c r="T4243" s="66">
        <f t="shared" si="826"/>
        <v>860.40364212000009</v>
      </c>
      <c r="U4243" s="68">
        <f t="shared" si="827"/>
        <v>39.109256460000005</v>
      </c>
      <c r="V4243" s="68">
        <f t="shared" si="828"/>
        <v>469.31107752000003</v>
      </c>
      <c r="W4243" s="68">
        <f t="shared" si="829"/>
        <v>312.87405168000004</v>
      </c>
    </row>
    <row r="4244" spans="1:23" x14ac:dyDescent="0.25">
      <c r="A4244" s="1" t="s">
        <v>915</v>
      </c>
      <c r="B4244" s="1" t="s">
        <v>395</v>
      </c>
      <c r="C4244" s="1" t="s">
        <v>589</v>
      </c>
      <c r="D4244" s="1" t="s">
        <v>865</v>
      </c>
      <c r="E4244" s="1" t="s">
        <v>376</v>
      </c>
      <c r="F4244" s="62" t="str">
        <f t="shared" si="818"/>
        <v>64555</v>
      </c>
      <c r="G4244" s="255">
        <v>10620017</v>
      </c>
      <c r="H4244" s="1" t="s">
        <v>386</v>
      </c>
      <c r="I4244" s="61">
        <v>22</v>
      </c>
      <c r="J4244" s="61">
        <v>3</v>
      </c>
      <c r="K4244" s="61">
        <v>8</v>
      </c>
      <c r="L4244" s="69">
        <f t="shared" si="819"/>
        <v>0.66</v>
      </c>
      <c r="M4244" s="69">
        <f t="shared" si="820"/>
        <v>1.76</v>
      </c>
      <c r="N4244" s="56">
        <f>INDEX(Rate_Chart!$A$1:$AK$127,MATCH(Data!J4244,Rate_Chart!$A$1:$A$127,0),MATCH(Data!K4244,Rate_Chart!$A$1:$AK$1,0))</f>
        <v>34.751112000000006</v>
      </c>
      <c r="O4244" s="57">
        <f t="shared" si="821"/>
        <v>764.52446400000008</v>
      </c>
      <c r="P4244" s="58">
        <f t="shared" si="822"/>
        <v>417.01334400000002</v>
      </c>
      <c r="Q4244" s="58">
        <f t="shared" si="823"/>
        <v>278.00889599999999</v>
      </c>
      <c r="R4244" s="66">
        <f t="shared" si="824"/>
        <v>13.379178120000002</v>
      </c>
      <c r="S4244" s="64">
        <f t="shared" si="825"/>
        <v>82.5</v>
      </c>
      <c r="T4244" s="66">
        <f t="shared" si="826"/>
        <v>860.40364212000009</v>
      </c>
      <c r="U4244" s="68">
        <f t="shared" si="827"/>
        <v>39.109256460000005</v>
      </c>
      <c r="V4244" s="68">
        <f t="shared" si="828"/>
        <v>469.31107752000003</v>
      </c>
      <c r="W4244" s="68">
        <f t="shared" si="829"/>
        <v>312.87405168000004</v>
      </c>
    </row>
    <row r="4245" spans="1:23" x14ac:dyDescent="0.25">
      <c r="A4245" s="1" t="s">
        <v>916</v>
      </c>
      <c r="B4245" s="1" t="s">
        <v>394</v>
      </c>
      <c r="C4245" s="1" t="s">
        <v>589</v>
      </c>
      <c r="D4245" s="1" t="s">
        <v>865</v>
      </c>
      <c r="E4245" s="1" t="s">
        <v>376</v>
      </c>
      <c r="F4245" s="62" t="str">
        <f t="shared" si="818"/>
        <v>64555</v>
      </c>
      <c r="G4245" s="255">
        <v>10620017</v>
      </c>
      <c r="H4245" s="1" t="s">
        <v>386</v>
      </c>
      <c r="I4245" s="61">
        <v>28</v>
      </c>
      <c r="J4245" s="61">
        <v>3</v>
      </c>
      <c r="K4245" s="61">
        <v>8</v>
      </c>
      <c r="L4245" s="69">
        <f t="shared" si="819"/>
        <v>0.84</v>
      </c>
      <c r="M4245" s="69">
        <f t="shared" si="820"/>
        <v>2.2400000000000002</v>
      </c>
      <c r="N4245" s="56">
        <f>INDEX(Rate_Chart!$A$1:$AK$127,MATCH(Data!J4245,Rate_Chart!$A$1:$A$127,0),MATCH(Data!K4245,Rate_Chart!$A$1:$AK$1,0))</f>
        <v>34.751112000000006</v>
      </c>
      <c r="O4245" s="57">
        <f t="shared" si="821"/>
        <v>973.03113600000017</v>
      </c>
      <c r="P4245" s="58">
        <f t="shared" si="822"/>
        <v>417.01334400000002</v>
      </c>
      <c r="Q4245" s="58">
        <f t="shared" si="823"/>
        <v>278.00889599999999</v>
      </c>
      <c r="R4245" s="66">
        <f t="shared" si="824"/>
        <v>17.028044880000003</v>
      </c>
      <c r="S4245" s="64">
        <f t="shared" si="825"/>
        <v>105</v>
      </c>
      <c r="T4245" s="66">
        <f t="shared" si="826"/>
        <v>1095.0591808800002</v>
      </c>
      <c r="U4245" s="68">
        <f t="shared" si="827"/>
        <v>39.109256460000005</v>
      </c>
      <c r="V4245" s="68">
        <f t="shared" si="828"/>
        <v>469.31107752000003</v>
      </c>
      <c r="W4245" s="68">
        <f t="shared" si="829"/>
        <v>312.87405168000004</v>
      </c>
    </row>
    <row r="4246" spans="1:23" x14ac:dyDescent="0.25">
      <c r="A4246" s="1" t="s">
        <v>916</v>
      </c>
      <c r="B4246" s="1" t="s">
        <v>395</v>
      </c>
      <c r="C4246" s="1" t="s">
        <v>589</v>
      </c>
      <c r="D4246" s="1" t="s">
        <v>865</v>
      </c>
      <c r="E4246" s="1" t="s">
        <v>376</v>
      </c>
      <c r="F4246" s="62" t="str">
        <f t="shared" si="818"/>
        <v>64555</v>
      </c>
      <c r="G4246" s="255">
        <v>10620017</v>
      </c>
      <c r="H4246" s="1" t="s">
        <v>386</v>
      </c>
      <c r="I4246" s="61">
        <v>27</v>
      </c>
      <c r="J4246" s="61">
        <v>3.4</v>
      </c>
      <c r="K4246" s="61">
        <v>8</v>
      </c>
      <c r="L4246" s="69">
        <f t="shared" si="819"/>
        <v>0.91799999999999993</v>
      </c>
      <c r="M4246" s="69">
        <f t="shared" si="820"/>
        <v>2.16</v>
      </c>
      <c r="N4246" s="56">
        <f>INDEX(Rate_Chart!$A$1:$AK$127,MATCH(Data!J4246,Rate_Chart!$A$1:$A$127,0),MATCH(Data!K4246,Rate_Chart!$A$1:$AK$1,0))</f>
        <v>36.419112000000005</v>
      </c>
      <c r="O4246" s="57">
        <f t="shared" si="821"/>
        <v>983.3160240000002</v>
      </c>
      <c r="P4246" s="58">
        <f t="shared" si="822"/>
        <v>417.01273282442747</v>
      </c>
      <c r="Q4246" s="58">
        <f t="shared" si="823"/>
        <v>278.00848854961833</v>
      </c>
      <c r="R4246" s="66">
        <f t="shared" si="824"/>
        <v>17.208030420000004</v>
      </c>
      <c r="S4246" s="64">
        <f t="shared" si="825"/>
        <v>101.25</v>
      </c>
      <c r="T4246" s="66">
        <f t="shared" si="826"/>
        <v>1101.7740544200001</v>
      </c>
      <c r="U4246" s="68">
        <f t="shared" si="827"/>
        <v>40.806446460000004</v>
      </c>
      <c r="V4246" s="68">
        <f t="shared" si="828"/>
        <v>467.24938694656487</v>
      </c>
      <c r="W4246" s="68">
        <f t="shared" si="829"/>
        <v>311.49959129770991</v>
      </c>
    </row>
    <row r="4247" spans="1:23" x14ac:dyDescent="0.25">
      <c r="A4247" s="1" t="s">
        <v>917</v>
      </c>
      <c r="B4247" s="1" t="s">
        <v>394</v>
      </c>
      <c r="C4247" s="1" t="s">
        <v>589</v>
      </c>
      <c r="D4247" s="1" t="s">
        <v>865</v>
      </c>
      <c r="E4247" s="1" t="s">
        <v>376</v>
      </c>
      <c r="F4247" s="62" t="str">
        <f t="shared" si="818"/>
        <v>64555</v>
      </c>
      <c r="G4247" s="255">
        <v>10620017</v>
      </c>
      <c r="H4247" s="1" t="s">
        <v>386</v>
      </c>
      <c r="I4247" s="61">
        <v>23</v>
      </c>
      <c r="J4247" s="61">
        <v>3</v>
      </c>
      <c r="K4247" s="61">
        <v>8</v>
      </c>
      <c r="L4247" s="69">
        <f t="shared" si="819"/>
        <v>0.69</v>
      </c>
      <c r="M4247" s="69">
        <f t="shared" si="820"/>
        <v>1.84</v>
      </c>
      <c r="N4247" s="56">
        <f>INDEX(Rate_Chart!$A$1:$AK$127,MATCH(Data!J4247,Rate_Chart!$A$1:$A$127,0),MATCH(Data!K4247,Rate_Chart!$A$1:$AK$1,0))</f>
        <v>34.751112000000006</v>
      </c>
      <c r="O4247" s="57">
        <f t="shared" si="821"/>
        <v>799.27557600000011</v>
      </c>
      <c r="P4247" s="58">
        <f t="shared" si="822"/>
        <v>417.01334400000002</v>
      </c>
      <c r="Q4247" s="58">
        <f t="shared" si="823"/>
        <v>278.00889599999999</v>
      </c>
      <c r="R4247" s="66">
        <f t="shared" si="824"/>
        <v>13.987322580000003</v>
      </c>
      <c r="S4247" s="64">
        <f t="shared" si="825"/>
        <v>86.25</v>
      </c>
      <c r="T4247" s="66">
        <f t="shared" si="826"/>
        <v>899.51289858000007</v>
      </c>
      <c r="U4247" s="68">
        <f t="shared" si="827"/>
        <v>39.109256460000005</v>
      </c>
      <c r="V4247" s="68">
        <f t="shared" si="828"/>
        <v>469.31107752000003</v>
      </c>
      <c r="W4247" s="68">
        <f t="shared" si="829"/>
        <v>312.87405168000004</v>
      </c>
    </row>
    <row r="4248" spans="1:23" x14ac:dyDescent="0.25">
      <c r="A4248" s="1" t="s">
        <v>917</v>
      </c>
      <c r="B4248" s="1" t="s">
        <v>395</v>
      </c>
      <c r="C4248" s="1" t="s">
        <v>589</v>
      </c>
      <c r="D4248" s="1" t="s">
        <v>865</v>
      </c>
      <c r="E4248" s="1" t="s">
        <v>376</v>
      </c>
      <c r="F4248" s="62" t="str">
        <f t="shared" si="818"/>
        <v>64555</v>
      </c>
      <c r="G4248" s="255">
        <v>10620017</v>
      </c>
      <c r="H4248" s="1" t="s">
        <v>386</v>
      </c>
      <c r="I4248" s="61">
        <v>13</v>
      </c>
      <c r="J4248" s="61">
        <v>3</v>
      </c>
      <c r="K4248" s="61">
        <v>8</v>
      </c>
      <c r="L4248" s="69">
        <f t="shared" si="819"/>
        <v>0.39</v>
      </c>
      <c r="M4248" s="69">
        <f t="shared" si="820"/>
        <v>1.04</v>
      </c>
      <c r="N4248" s="56">
        <f>INDEX(Rate_Chart!$A$1:$AK$127,MATCH(Data!J4248,Rate_Chart!$A$1:$A$127,0),MATCH(Data!K4248,Rate_Chart!$A$1:$AK$1,0))</f>
        <v>34.751112000000006</v>
      </c>
      <c r="O4248" s="57">
        <f t="shared" si="821"/>
        <v>451.76445600000011</v>
      </c>
      <c r="P4248" s="58">
        <f t="shared" si="822"/>
        <v>417.01334400000002</v>
      </c>
      <c r="Q4248" s="58">
        <f t="shared" si="823"/>
        <v>278.00889599999999</v>
      </c>
      <c r="R4248" s="66">
        <f t="shared" si="824"/>
        <v>7.9058779800000023</v>
      </c>
      <c r="S4248" s="64">
        <f t="shared" si="825"/>
        <v>48.75</v>
      </c>
      <c r="T4248" s="66">
        <f t="shared" si="826"/>
        <v>508.42033398000012</v>
      </c>
      <c r="U4248" s="68">
        <f t="shared" si="827"/>
        <v>39.109256460000012</v>
      </c>
      <c r="V4248" s="68">
        <f t="shared" si="828"/>
        <v>469.31107752000008</v>
      </c>
      <c r="W4248" s="68">
        <f t="shared" si="829"/>
        <v>312.87405168000004</v>
      </c>
    </row>
    <row r="4249" spans="1:23" x14ac:dyDescent="0.25">
      <c r="A4249" s="1" t="s">
        <v>918</v>
      </c>
      <c r="B4249" s="1" t="s">
        <v>394</v>
      </c>
      <c r="C4249" s="1" t="s">
        <v>589</v>
      </c>
      <c r="D4249" s="1" t="s">
        <v>865</v>
      </c>
      <c r="E4249" s="1" t="s">
        <v>376</v>
      </c>
      <c r="F4249" s="62" t="str">
        <f t="shared" si="818"/>
        <v>64555</v>
      </c>
      <c r="G4249" s="255">
        <v>10620017</v>
      </c>
      <c r="H4249" s="1" t="s">
        <v>386</v>
      </c>
      <c r="I4249" s="61">
        <v>20</v>
      </c>
      <c r="J4249" s="61">
        <v>3.4</v>
      </c>
      <c r="K4249" s="61">
        <v>8</v>
      </c>
      <c r="L4249" s="69">
        <f t="shared" si="819"/>
        <v>0.68</v>
      </c>
      <c r="M4249" s="69">
        <f t="shared" si="820"/>
        <v>1.6</v>
      </c>
      <c r="N4249" s="56">
        <f>INDEX(Rate_Chart!$A$1:$AK$127,MATCH(Data!J4249,Rate_Chart!$A$1:$A$127,0),MATCH(Data!K4249,Rate_Chart!$A$1:$AK$1,0))</f>
        <v>36.419112000000005</v>
      </c>
      <c r="O4249" s="57">
        <f t="shared" si="821"/>
        <v>728.38224000000014</v>
      </c>
      <c r="P4249" s="58">
        <f t="shared" si="822"/>
        <v>417.01273282442747</v>
      </c>
      <c r="Q4249" s="58">
        <f t="shared" si="823"/>
        <v>278.00848854961833</v>
      </c>
      <c r="R4249" s="66">
        <f t="shared" si="824"/>
        <v>12.746689200000004</v>
      </c>
      <c r="S4249" s="64">
        <f t="shared" si="825"/>
        <v>75</v>
      </c>
      <c r="T4249" s="66">
        <f t="shared" si="826"/>
        <v>816.12892920000013</v>
      </c>
      <c r="U4249" s="68">
        <f t="shared" si="827"/>
        <v>40.806446460000004</v>
      </c>
      <c r="V4249" s="68">
        <f t="shared" si="828"/>
        <v>467.24938694656487</v>
      </c>
      <c r="W4249" s="68">
        <f t="shared" si="829"/>
        <v>311.49959129770991</v>
      </c>
    </row>
    <row r="4250" spans="1:23" x14ac:dyDescent="0.25">
      <c r="A4250" s="1" t="s">
        <v>918</v>
      </c>
      <c r="B4250" s="1" t="s">
        <v>395</v>
      </c>
      <c r="C4250" s="1" t="s">
        <v>589</v>
      </c>
      <c r="D4250" s="1" t="s">
        <v>865</v>
      </c>
      <c r="E4250" s="1" t="s">
        <v>376</v>
      </c>
      <c r="F4250" s="62" t="str">
        <f t="shared" si="818"/>
        <v>64555</v>
      </c>
      <c r="G4250" s="255">
        <v>10620017</v>
      </c>
      <c r="H4250" s="1" t="s">
        <v>386</v>
      </c>
      <c r="I4250" s="61">
        <v>28</v>
      </c>
      <c r="J4250" s="61">
        <v>3</v>
      </c>
      <c r="K4250" s="61">
        <v>8</v>
      </c>
      <c r="L4250" s="69">
        <f t="shared" si="819"/>
        <v>0.84</v>
      </c>
      <c r="M4250" s="69">
        <f t="shared" si="820"/>
        <v>2.2400000000000002</v>
      </c>
      <c r="N4250" s="56">
        <f>INDEX(Rate_Chart!$A$1:$AK$127,MATCH(Data!J4250,Rate_Chart!$A$1:$A$127,0),MATCH(Data!K4250,Rate_Chart!$A$1:$AK$1,0))</f>
        <v>34.751112000000006</v>
      </c>
      <c r="O4250" s="57">
        <f t="shared" si="821"/>
        <v>973.03113600000017</v>
      </c>
      <c r="P4250" s="58">
        <f t="shared" si="822"/>
        <v>417.01334400000002</v>
      </c>
      <c r="Q4250" s="58">
        <f t="shared" si="823"/>
        <v>278.00889599999999</v>
      </c>
      <c r="R4250" s="66">
        <f t="shared" si="824"/>
        <v>17.028044880000003</v>
      </c>
      <c r="S4250" s="64">
        <f t="shared" si="825"/>
        <v>105</v>
      </c>
      <c r="T4250" s="66">
        <f t="shared" si="826"/>
        <v>1095.0591808800002</v>
      </c>
      <c r="U4250" s="68">
        <f t="shared" si="827"/>
        <v>39.109256460000005</v>
      </c>
      <c r="V4250" s="68">
        <f t="shared" si="828"/>
        <v>469.31107752000003</v>
      </c>
      <c r="W4250" s="68">
        <f t="shared" si="829"/>
        <v>312.87405168000004</v>
      </c>
    </row>
    <row r="4251" spans="1:23" x14ac:dyDescent="0.25">
      <c r="A4251" s="1" t="s">
        <v>882</v>
      </c>
      <c r="B4251" s="1" t="s">
        <v>394</v>
      </c>
      <c r="C4251" s="1" t="s">
        <v>589</v>
      </c>
      <c r="D4251" s="1" t="s">
        <v>865</v>
      </c>
      <c r="E4251" s="1" t="s">
        <v>376</v>
      </c>
      <c r="F4251" s="62" t="str">
        <f t="shared" si="818"/>
        <v>64555</v>
      </c>
      <c r="G4251" s="255">
        <v>10620017</v>
      </c>
      <c r="H4251" s="1" t="s">
        <v>386</v>
      </c>
      <c r="I4251" s="61">
        <v>21</v>
      </c>
      <c r="J4251" s="61">
        <v>3</v>
      </c>
      <c r="K4251" s="61">
        <v>8</v>
      </c>
      <c r="L4251" s="69">
        <f t="shared" si="819"/>
        <v>0.63</v>
      </c>
      <c r="M4251" s="69">
        <f t="shared" si="820"/>
        <v>1.68</v>
      </c>
      <c r="N4251" s="56">
        <f>INDEX(Rate_Chart!$A$1:$AK$127,MATCH(Data!J4251,Rate_Chart!$A$1:$A$127,0),MATCH(Data!K4251,Rate_Chart!$A$1:$AK$1,0))</f>
        <v>34.751112000000006</v>
      </c>
      <c r="O4251" s="57">
        <f t="shared" si="821"/>
        <v>729.77335200000016</v>
      </c>
      <c r="P4251" s="58">
        <f t="shared" si="822"/>
        <v>417.01334400000002</v>
      </c>
      <c r="Q4251" s="58">
        <f t="shared" si="823"/>
        <v>278.00889599999999</v>
      </c>
      <c r="R4251" s="66">
        <f t="shared" si="824"/>
        <v>12.771033660000004</v>
      </c>
      <c r="S4251" s="64">
        <f t="shared" si="825"/>
        <v>78.75</v>
      </c>
      <c r="T4251" s="66">
        <f t="shared" si="826"/>
        <v>821.29438566000022</v>
      </c>
      <c r="U4251" s="68">
        <f t="shared" si="827"/>
        <v>39.109256460000012</v>
      </c>
      <c r="V4251" s="68">
        <f t="shared" si="828"/>
        <v>469.31107752000008</v>
      </c>
      <c r="W4251" s="68">
        <f t="shared" si="829"/>
        <v>312.87405168000004</v>
      </c>
    </row>
    <row r="4252" spans="1:23" x14ac:dyDescent="0.25">
      <c r="A4252" s="1" t="s">
        <v>882</v>
      </c>
      <c r="B4252" s="1" t="s">
        <v>395</v>
      </c>
      <c r="C4252" s="1" t="s">
        <v>589</v>
      </c>
      <c r="D4252" s="1" t="s">
        <v>865</v>
      </c>
      <c r="E4252" s="1" t="s">
        <v>376</v>
      </c>
      <c r="F4252" s="62" t="str">
        <f t="shared" si="818"/>
        <v>64555</v>
      </c>
      <c r="G4252" s="255">
        <v>10620017</v>
      </c>
      <c r="H4252" s="1" t="s">
        <v>386</v>
      </c>
      <c r="I4252" s="61">
        <v>22</v>
      </c>
      <c r="J4252" s="61">
        <v>3.3</v>
      </c>
      <c r="K4252" s="61">
        <v>8</v>
      </c>
      <c r="L4252" s="69">
        <f t="shared" si="819"/>
        <v>0.72599999999999998</v>
      </c>
      <c r="M4252" s="69">
        <f t="shared" si="820"/>
        <v>1.76</v>
      </c>
      <c r="N4252" s="56">
        <f>INDEX(Rate_Chart!$A$1:$AK$127,MATCH(Data!J4252,Rate_Chart!$A$1:$A$127,0),MATCH(Data!K4252,Rate_Chart!$A$1:$AK$1,0))</f>
        <v>36.002112000000004</v>
      </c>
      <c r="O4252" s="57">
        <f t="shared" si="821"/>
        <v>792.04646400000013</v>
      </c>
      <c r="P4252" s="58">
        <f t="shared" si="822"/>
        <v>417.01288030888031</v>
      </c>
      <c r="Q4252" s="58">
        <f t="shared" si="823"/>
        <v>278.00858687258687</v>
      </c>
      <c r="R4252" s="66">
        <f t="shared" si="824"/>
        <v>13.860813120000003</v>
      </c>
      <c r="S4252" s="64">
        <f t="shared" si="825"/>
        <v>82.5</v>
      </c>
      <c r="T4252" s="66">
        <f t="shared" si="826"/>
        <v>888.40727712000012</v>
      </c>
      <c r="U4252" s="68">
        <f t="shared" si="827"/>
        <v>40.382148960000002</v>
      </c>
      <c r="V4252" s="68">
        <f t="shared" si="828"/>
        <v>467.74689915057911</v>
      </c>
      <c r="W4252" s="68">
        <f t="shared" si="829"/>
        <v>311.83126610038607</v>
      </c>
    </row>
    <row r="4253" spans="1:23" x14ac:dyDescent="0.25">
      <c r="A4253" s="1" t="s">
        <v>883</v>
      </c>
      <c r="B4253" s="1" t="s">
        <v>394</v>
      </c>
      <c r="C4253" s="1" t="s">
        <v>589</v>
      </c>
      <c r="D4253" s="1" t="s">
        <v>865</v>
      </c>
      <c r="E4253" s="1" t="s">
        <v>376</v>
      </c>
      <c r="F4253" s="62" t="str">
        <f t="shared" si="818"/>
        <v>64555</v>
      </c>
      <c r="G4253" s="255">
        <v>10620017</v>
      </c>
      <c r="H4253" s="1" t="s">
        <v>386</v>
      </c>
      <c r="I4253" s="61">
        <v>25</v>
      </c>
      <c r="J4253" s="61">
        <v>3</v>
      </c>
      <c r="K4253" s="61">
        <v>8</v>
      </c>
      <c r="L4253" s="69">
        <f t="shared" si="819"/>
        <v>0.75</v>
      </c>
      <c r="M4253" s="69">
        <f t="shared" si="820"/>
        <v>2</v>
      </c>
      <c r="N4253" s="56">
        <f>INDEX(Rate_Chart!$A$1:$AK$127,MATCH(Data!J4253,Rate_Chart!$A$1:$A$127,0),MATCH(Data!K4253,Rate_Chart!$A$1:$AK$1,0))</f>
        <v>34.751112000000006</v>
      </c>
      <c r="O4253" s="57">
        <f t="shared" si="821"/>
        <v>868.77780000000018</v>
      </c>
      <c r="P4253" s="58">
        <f t="shared" si="822"/>
        <v>417.01334400000002</v>
      </c>
      <c r="Q4253" s="58">
        <f t="shared" si="823"/>
        <v>278.00889599999999</v>
      </c>
      <c r="R4253" s="66">
        <f t="shared" si="824"/>
        <v>15.203611500000004</v>
      </c>
      <c r="S4253" s="64">
        <f t="shared" si="825"/>
        <v>93.75</v>
      </c>
      <c r="T4253" s="66">
        <f t="shared" si="826"/>
        <v>977.73141150000015</v>
      </c>
      <c r="U4253" s="68">
        <f t="shared" si="827"/>
        <v>39.109256460000005</v>
      </c>
      <c r="V4253" s="68">
        <f t="shared" si="828"/>
        <v>469.31107752000003</v>
      </c>
      <c r="W4253" s="68">
        <f t="shared" si="829"/>
        <v>312.87405168000004</v>
      </c>
    </row>
    <row r="4254" spans="1:23" x14ac:dyDescent="0.25">
      <c r="A4254" s="1" t="s">
        <v>883</v>
      </c>
      <c r="B4254" s="1" t="s">
        <v>395</v>
      </c>
      <c r="C4254" s="1" t="s">
        <v>589</v>
      </c>
      <c r="D4254" s="1" t="s">
        <v>865</v>
      </c>
      <c r="E4254" s="1" t="s">
        <v>376</v>
      </c>
      <c r="F4254" s="62" t="str">
        <f t="shared" si="818"/>
        <v>64555</v>
      </c>
      <c r="G4254" s="255">
        <v>10620017</v>
      </c>
      <c r="H4254" s="1" t="s">
        <v>386</v>
      </c>
      <c r="I4254" s="61">
        <v>27</v>
      </c>
      <c r="J4254" s="61">
        <v>3.9</v>
      </c>
      <c r="K4254" s="61">
        <v>8</v>
      </c>
      <c r="L4254" s="69">
        <f t="shared" si="819"/>
        <v>1.0529999999999999</v>
      </c>
      <c r="M4254" s="69">
        <f t="shared" si="820"/>
        <v>2.16</v>
      </c>
      <c r="N4254" s="56">
        <f>INDEX(Rate_Chart!$A$1:$AK$127,MATCH(Data!J4254,Rate_Chart!$A$1:$A$127,0),MATCH(Data!K4254,Rate_Chart!$A$1:$AK$1,0))</f>
        <v>38.504112000000006</v>
      </c>
      <c r="O4254" s="57">
        <f t="shared" si="821"/>
        <v>1039.6110240000003</v>
      </c>
      <c r="P4254" s="58">
        <f t="shared" si="822"/>
        <v>417.0120433212997</v>
      </c>
      <c r="Q4254" s="58">
        <f t="shared" si="823"/>
        <v>278.00802888086645</v>
      </c>
      <c r="R4254" s="66">
        <f t="shared" si="824"/>
        <v>18.193192920000005</v>
      </c>
      <c r="S4254" s="64">
        <f t="shared" si="825"/>
        <v>101.25</v>
      </c>
      <c r="T4254" s="66">
        <f t="shared" si="826"/>
        <v>1159.0542169200003</v>
      </c>
      <c r="U4254" s="68">
        <f t="shared" si="827"/>
        <v>42.927933960000011</v>
      </c>
      <c r="V4254" s="68">
        <f t="shared" si="828"/>
        <v>464.92347249097486</v>
      </c>
      <c r="W4254" s="68">
        <f t="shared" si="829"/>
        <v>309.94898166064991</v>
      </c>
    </row>
    <row r="4255" spans="1:23" x14ac:dyDescent="0.25">
      <c r="A4255" s="1" t="s">
        <v>884</v>
      </c>
      <c r="B4255" s="1" t="s">
        <v>394</v>
      </c>
      <c r="C4255" s="1" t="s">
        <v>589</v>
      </c>
      <c r="D4255" s="1" t="s">
        <v>865</v>
      </c>
      <c r="E4255" s="1" t="s">
        <v>376</v>
      </c>
      <c r="F4255" s="62" t="str">
        <f t="shared" si="818"/>
        <v>64555</v>
      </c>
      <c r="G4255" s="255">
        <v>10620017</v>
      </c>
      <c r="H4255" s="1" t="s">
        <v>386</v>
      </c>
      <c r="I4255" s="61">
        <v>18</v>
      </c>
      <c r="J4255" s="61">
        <v>3</v>
      </c>
      <c r="K4255" s="61">
        <v>8</v>
      </c>
      <c r="L4255" s="69">
        <f t="shared" si="819"/>
        <v>0.54</v>
      </c>
      <c r="M4255" s="69">
        <f t="shared" si="820"/>
        <v>1.44</v>
      </c>
      <c r="N4255" s="56">
        <f>INDEX(Rate_Chart!$A$1:$AK$127,MATCH(Data!J4255,Rate_Chart!$A$1:$A$127,0),MATCH(Data!K4255,Rate_Chart!$A$1:$AK$1,0))</f>
        <v>34.751112000000006</v>
      </c>
      <c r="O4255" s="57">
        <f t="shared" si="821"/>
        <v>625.52001600000017</v>
      </c>
      <c r="P4255" s="58">
        <f t="shared" si="822"/>
        <v>417.01334400000002</v>
      </c>
      <c r="Q4255" s="58">
        <f t="shared" si="823"/>
        <v>278.00889599999999</v>
      </c>
      <c r="R4255" s="66">
        <f t="shared" si="824"/>
        <v>10.946600280000004</v>
      </c>
      <c r="S4255" s="64">
        <f t="shared" si="825"/>
        <v>67.5</v>
      </c>
      <c r="T4255" s="66">
        <f t="shared" si="826"/>
        <v>703.96661628000015</v>
      </c>
      <c r="U4255" s="68">
        <f t="shared" si="827"/>
        <v>39.109256460000012</v>
      </c>
      <c r="V4255" s="68">
        <f t="shared" si="828"/>
        <v>469.31107752000008</v>
      </c>
      <c r="W4255" s="68">
        <f t="shared" si="829"/>
        <v>312.87405168000004</v>
      </c>
    </row>
    <row r="4256" spans="1:23" x14ac:dyDescent="0.25">
      <c r="A4256" s="1" t="s">
        <v>884</v>
      </c>
      <c r="B4256" s="1" t="s">
        <v>395</v>
      </c>
      <c r="C4256" s="1" t="s">
        <v>589</v>
      </c>
      <c r="D4256" s="1" t="s">
        <v>865</v>
      </c>
      <c r="E4256" s="1" t="s">
        <v>376</v>
      </c>
      <c r="F4256" s="62" t="str">
        <f t="shared" si="818"/>
        <v>64555</v>
      </c>
      <c r="G4256" s="255">
        <v>10620017</v>
      </c>
      <c r="H4256" s="1" t="s">
        <v>386</v>
      </c>
      <c r="I4256" s="61">
        <v>26</v>
      </c>
      <c r="J4256" s="61">
        <v>3.3</v>
      </c>
      <c r="K4256" s="61">
        <v>8</v>
      </c>
      <c r="L4256" s="69">
        <f t="shared" si="819"/>
        <v>0.85799999999999998</v>
      </c>
      <c r="M4256" s="69">
        <f t="shared" si="820"/>
        <v>2.08</v>
      </c>
      <c r="N4256" s="56">
        <f>INDEX(Rate_Chart!$A$1:$AK$127,MATCH(Data!J4256,Rate_Chart!$A$1:$A$127,0),MATCH(Data!K4256,Rate_Chart!$A$1:$AK$1,0))</f>
        <v>36.002112000000004</v>
      </c>
      <c r="O4256" s="57">
        <f t="shared" si="821"/>
        <v>936.05491200000006</v>
      </c>
      <c r="P4256" s="58">
        <f t="shared" si="822"/>
        <v>417.01288030888031</v>
      </c>
      <c r="Q4256" s="58">
        <f t="shared" si="823"/>
        <v>278.00858687258687</v>
      </c>
      <c r="R4256" s="66">
        <f t="shared" si="824"/>
        <v>16.380960960000003</v>
      </c>
      <c r="S4256" s="64">
        <f t="shared" si="825"/>
        <v>97.5</v>
      </c>
      <c r="T4256" s="66">
        <f t="shared" si="826"/>
        <v>1049.9358729600001</v>
      </c>
      <c r="U4256" s="68">
        <f t="shared" si="827"/>
        <v>40.382148960000002</v>
      </c>
      <c r="V4256" s="68">
        <f t="shared" si="828"/>
        <v>467.74689915057911</v>
      </c>
      <c r="W4256" s="68">
        <f t="shared" si="829"/>
        <v>311.83126610038607</v>
      </c>
    </row>
    <row r="4257" spans="1:23" x14ac:dyDescent="0.25">
      <c r="A4257" s="1" t="s">
        <v>885</v>
      </c>
      <c r="B4257" s="1" t="s">
        <v>394</v>
      </c>
      <c r="C4257" s="1" t="s">
        <v>589</v>
      </c>
      <c r="D4257" s="1" t="s">
        <v>865</v>
      </c>
      <c r="E4257" s="1" t="s">
        <v>376</v>
      </c>
      <c r="F4257" s="62" t="str">
        <f t="shared" si="818"/>
        <v>64555</v>
      </c>
      <c r="G4257" s="255">
        <v>10620017</v>
      </c>
      <c r="H4257" s="1" t="s">
        <v>386</v>
      </c>
      <c r="I4257" s="61">
        <v>23</v>
      </c>
      <c r="J4257" s="61">
        <v>3.2</v>
      </c>
      <c r="K4257" s="61">
        <v>8</v>
      </c>
      <c r="L4257" s="69">
        <f t="shared" si="819"/>
        <v>0.7360000000000001</v>
      </c>
      <c r="M4257" s="69">
        <f t="shared" si="820"/>
        <v>1.84</v>
      </c>
      <c r="N4257" s="56">
        <f>INDEX(Rate_Chart!$A$1:$AK$127,MATCH(Data!J4257,Rate_Chart!$A$1:$A$127,0),MATCH(Data!K4257,Rate_Chart!$A$1:$AK$1,0))</f>
        <v>35.585112000000002</v>
      </c>
      <c r="O4257" s="57">
        <f t="shared" si="821"/>
        <v>818.45757600000002</v>
      </c>
      <c r="P4257" s="58">
        <f t="shared" si="822"/>
        <v>417.01303124999998</v>
      </c>
      <c r="Q4257" s="58">
        <f t="shared" si="823"/>
        <v>278.00868750000001</v>
      </c>
      <c r="R4257" s="66">
        <f t="shared" si="824"/>
        <v>14.323007580000002</v>
      </c>
      <c r="S4257" s="64">
        <f t="shared" si="825"/>
        <v>86.25</v>
      </c>
      <c r="T4257" s="66">
        <f t="shared" si="826"/>
        <v>919.03058357999998</v>
      </c>
      <c r="U4257" s="68">
        <f t="shared" si="827"/>
        <v>39.957851460000001</v>
      </c>
      <c r="V4257" s="68">
        <f t="shared" si="828"/>
        <v>468.25607179687495</v>
      </c>
      <c r="W4257" s="68">
        <f t="shared" si="829"/>
        <v>312.17071453124998</v>
      </c>
    </row>
    <row r="4258" spans="1:23" x14ac:dyDescent="0.25">
      <c r="A4258" s="1" t="s">
        <v>885</v>
      </c>
      <c r="B4258" s="1" t="s">
        <v>395</v>
      </c>
      <c r="C4258" s="1" t="s">
        <v>589</v>
      </c>
      <c r="D4258" s="1" t="s">
        <v>865</v>
      </c>
      <c r="E4258" s="1" t="s">
        <v>376</v>
      </c>
      <c r="F4258" s="62" t="str">
        <f t="shared" si="818"/>
        <v>64555</v>
      </c>
      <c r="G4258" s="255">
        <v>10620017</v>
      </c>
      <c r="H4258" s="1" t="s">
        <v>386</v>
      </c>
      <c r="I4258" s="61">
        <v>17</v>
      </c>
      <c r="J4258" s="61">
        <v>3.9</v>
      </c>
      <c r="K4258" s="61">
        <v>8</v>
      </c>
      <c r="L4258" s="69">
        <f t="shared" si="819"/>
        <v>0.66299999999999992</v>
      </c>
      <c r="M4258" s="69">
        <f t="shared" si="820"/>
        <v>1.36</v>
      </c>
      <c r="N4258" s="56">
        <f>INDEX(Rate_Chart!$A$1:$AK$127,MATCH(Data!J4258,Rate_Chart!$A$1:$A$127,0),MATCH(Data!K4258,Rate_Chart!$A$1:$AK$1,0))</f>
        <v>38.504112000000006</v>
      </c>
      <c r="O4258" s="57">
        <f t="shared" si="821"/>
        <v>654.56990400000007</v>
      </c>
      <c r="P4258" s="58">
        <f t="shared" si="822"/>
        <v>417.0120433212997</v>
      </c>
      <c r="Q4258" s="58">
        <f t="shared" si="823"/>
        <v>278.00802888086645</v>
      </c>
      <c r="R4258" s="66">
        <f t="shared" si="824"/>
        <v>11.454973320000002</v>
      </c>
      <c r="S4258" s="64">
        <f t="shared" si="825"/>
        <v>63.75</v>
      </c>
      <c r="T4258" s="66">
        <f t="shared" si="826"/>
        <v>729.77487732000009</v>
      </c>
      <c r="U4258" s="68">
        <f t="shared" si="827"/>
        <v>42.927933960000004</v>
      </c>
      <c r="V4258" s="68">
        <f t="shared" si="828"/>
        <v>464.92347249097475</v>
      </c>
      <c r="W4258" s="68">
        <f t="shared" si="829"/>
        <v>309.94898166064985</v>
      </c>
    </row>
    <row r="4259" spans="1:23" x14ac:dyDescent="0.25">
      <c r="A4259" s="1" t="s">
        <v>886</v>
      </c>
      <c r="B4259" s="1" t="s">
        <v>394</v>
      </c>
      <c r="C4259" s="1" t="s">
        <v>589</v>
      </c>
      <c r="D4259" s="1" t="s">
        <v>865</v>
      </c>
      <c r="E4259" s="1" t="s">
        <v>376</v>
      </c>
      <c r="F4259" s="62" t="str">
        <f t="shared" si="818"/>
        <v>64555</v>
      </c>
      <c r="G4259" s="255">
        <v>10620017</v>
      </c>
      <c r="H4259" s="1" t="s">
        <v>386</v>
      </c>
      <c r="I4259" s="61">
        <v>18</v>
      </c>
      <c r="J4259" s="61">
        <v>3.4</v>
      </c>
      <c r="K4259" s="61">
        <v>8</v>
      </c>
      <c r="L4259" s="69">
        <f t="shared" si="819"/>
        <v>0.61199999999999999</v>
      </c>
      <c r="M4259" s="69">
        <f t="shared" si="820"/>
        <v>1.44</v>
      </c>
      <c r="N4259" s="56">
        <f>INDEX(Rate_Chart!$A$1:$AK$127,MATCH(Data!J4259,Rate_Chart!$A$1:$A$127,0),MATCH(Data!K4259,Rate_Chart!$A$1:$AK$1,0))</f>
        <v>36.419112000000005</v>
      </c>
      <c r="O4259" s="57">
        <f t="shared" si="821"/>
        <v>655.54401600000006</v>
      </c>
      <c r="P4259" s="58">
        <f t="shared" si="822"/>
        <v>417.01273282442747</v>
      </c>
      <c r="Q4259" s="58">
        <f t="shared" si="823"/>
        <v>278.00848854961833</v>
      </c>
      <c r="R4259" s="66">
        <f t="shared" si="824"/>
        <v>11.472020280000002</v>
      </c>
      <c r="S4259" s="64">
        <f t="shared" si="825"/>
        <v>67.5</v>
      </c>
      <c r="T4259" s="66">
        <f t="shared" si="826"/>
        <v>734.51603628000009</v>
      </c>
      <c r="U4259" s="68">
        <f t="shared" si="827"/>
        <v>40.806446460000004</v>
      </c>
      <c r="V4259" s="68">
        <f t="shared" si="828"/>
        <v>467.24938694656487</v>
      </c>
      <c r="W4259" s="68">
        <f t="shared" si="829"/>
        <v>311.49959129770991</v>
      </c>
    </row>
    <row r="4260" spans="1:23" x14ac:dyDescent="0.25">
      <c r="A4260" s="1" t="s">
        <v>886</v>
      </c>
      <c r="B4260" s="1" t="s">
        <v>395</v>
      </c>
      <c r="C4260" s="1" t="s">
        <v>589</v>
      </c>
      <c r="D4260" s="1" t="s">
        <v>865</v>
      </c>
      <c r="E4260" s="1" t="s">
        <v>376</v>
      </c>
      <c r="F4260" s="62" t="str">
        <f t="shared" si="818"/>
        <v>64555</v>
      </c>
      <c r="G4260" s="255">
        <v>10620017</v>
      </c>
      <c r="H4260" s="1" t="s">
        <v>386</v>
      </c>
      <c r="I4260" s="61">
        <v>18</v>
      </c>
      <c r="J4260" s="61">
        <v>3.8</v>
      </c>
      <c r="K4260" s="61">
        <v>8</v>
      </c>
      <c r="L4260" s="69">
        <f t="shared" si="819"/>
        <v>0.68399999999999994</v>
      </c>
      <c r="M4260" s="69">
        <f t="shared" si="820"/>
        <v>1.44</v>
      </c>
      <c r="N4260" s="56">
        <f>INDEX(Rate_Chart!$A$1:$AK$127,MATCH(Data!J4260,Rate_Chart!$A$1:$A$127,0),MATCH(Data!K4260,Rate_Chart!$A$1:$AK$1,0))</f>
        <v>38.087112000000005</v>
      </c>
      <c r="O4260" s="57">
        <f t="shared" si="821"/>
        <v>685.56801600000006</v>
      </c>
      <c r="P4260" s="58">
        <f t="shared" si="822"/>
        <v>417.01217518248177</v>
      </c>
      <c r="Q4260" s="58">
        <f t="shared" si="823"/>
        <v>278.00811678832116</v>
      </c>
      <c r="R4260" s="66">
        <f t="shared" si="824"/>
        <v>11.997440280000003</v>
      </c>
      <c r="S4260" s="64">
        <f t="shared" si="825"/>
        <v>67.5</v>
      </c>
      <c r="T4260" s="66">
        <f t="shared" si="826"/>
        <v>765.06545628000003</v>
      </c>
      <c r="U4260" s="68">
        <f t="shared" si="827"/>
        <v>42.503636460000003</v>
      </c>
      <c r="V4260" s="68">
        <f t="shared" si="828"/>
        <v>465.36828240875911</v>
      </c>
      <c r="W4260" s="68">
        <f t="shared" si="829"/>
        <v>310.24552160583943</v>
      </c>
    </row>
    <row r="4261" spans="1:23" x14ac:dyDescent="0.25">
      <c r="A4261" s="1" t="s">
        <v>887</v>
      </c>
      <c r="B4261" s="1" t="s">
        <v>394</v>
      </c>
      <c r="C4261" s="1" t="s">
        <v>589</v>
      </c>
      <c r="D4261" s="1" t="s">
        <v>865</v>
      </c>
      <c r="E4261" s="1" t="s">
        <v>376</v>
      </c>
      <c r="F4261" s="62" t="str">
        <f t="shared" si="818"/>
        <v>64555</v>
      </c>
      <c r="G4261" s="255">
        <v>10620017</v>
      </c>
      <c r="H4261" s="1" t="s">
        <v>386</v>
      </c>
      <c r="I4261" s="61">
        <v>26</v>
      </c>
      <c r="J4261" s="61">
        <v>3.4</v>
      </c>
      <c r="K4261" s="61">
        <v>8</v>
      </c>
      <c r="L4261" s="69">
        <f t="shared" si="819"/>
        <v>0.8839999999999999</v>
      </c>
      <c r="M4261" s="69">
        <f t="shared" si="820"/>
        <v>2.08</v>
      </c>
      <c r="N4261" s="56">
        <f>INDEX(Rate_Chart!$A$1:$AK$127,MATCH(Data!J4261,Rate_Chart!$A$1:$A$127,0),MATCH(Data!K4261,Rate_Chart!$A$1:$AK$1,0))</f>
        <v>36.419112000000005</v>
      </c>
      <c r="O4261" s="57">
        <f t="shared" si="821"/>
        <v>946.89691200000016</v>
      </c>
      <c r="P4261" s="58">
        <f t="shared" si="822"/>
        <v>417.01273282442747</v>
      </c>
      <c r="Q4261" s="58">
        <f t="shared" si="823"/>
        <v>278.00848854961833</v>
      </c>
      <c r="R4261" s="66">
        <f t="shared" si="824"/>
        <v>16.570695960000005</v>
      </c>
      <c r="S4261" s="64">
        <f t="shared" si="825"/>
        <v>97.5</v>
      </c>
      <c r="T4261" s="66">
        <f t="shared" si="826"/>
        <v>1060.9676079600001</v>
      </c>
      <c r="U4261" s="68">
        <f t="shared" si="827"/>
        <v>40.806446460000004</v>
      </c>
      <c r="V4261" s="68">
        <f t="shared" si="828"/>
        <v>467.24938694656487</v>
      </c>
      <c r="W4261" s="68">
        <f t="shared" si="829"/>
        <v>311.49959129770991</v>
      </c>
    </row>
    <row r="4262" spans="1:23" x14ac:dyDescent="0.25">
      <c r="A4262" s="1" t="s">
        <v>887</v>
      </c>
      <c r="B4262" s="1" t="s">
        <v>395</v>
      </c>
      <c r="C4262" s="1" t="s">
        <v>589</v>
      </c>
      <c r="D4262" s="1" t="s">
        <v>865</v>
      </c>
      <c r="E4262" s="1" t="s">
        <v>376</v>
      </c>
      <c r="F4262" s="62" t="str">
        <f t="shared" si="818"/>
        <v>64555</v>
      </c>
      <c r="G4262" s="255">
        <v>10620017</v>
      </c>
      <c r="H4262" s="1" t="s">
        <v>386</v>
      </c>
      <c r="I4262" s="61">
        <v>25</v>
      </c>
      <c r="J4262" s="61">
        <v>3.4</v>
      </c>
      <c r="K4262" s="61">
        <v>8</v>
      </c>
      <c r="L4262" s="69">
        <f t="shared" si="819"/>
        <v>0.85</v>
      </c>
      <c r="M4262" s="69">
        <f t="shared" si="820"/>
        <v>2</v>
      </c>
      <c r="N4262" s="56">
        <f>INDEX(Rate_Chart!$A$1:$AK$127,MATCH(Data!J4262,Rate_Chart!$A$1:$A$127,0),MATCH(Data!K4262,Rate_Chart!$A$1:$AK$1,0))</f>
        <v>36.419112000000005</v>
      </c>
      <c r="O4262" s="57">
        <f t="shared" si="821"/>
        <v>910.47780000000012</v>
      </c>
      <c r="P4262" s="58">
        <f t="shared" si="822"/>
        <v>417.01273282442747</v>
      </c>
      <c r="Q4262" s="58">
        <f t="shared" si="823"/>
        <v>278.00848854961833</v>
      </c>
      <c r="R4262" s="66">
        <f t="shared" si="824"/>
        <v>15.933361500000004</v>
      </c>
      <c r="S4262" s="64">
        <f t="shared" si="825"/>
        <v>93.75</v>
      </c>
      <c r="T4262" s="66">
        <f t="shared" si="826"/>
        <v>1020.1611615000002</v>
      </c>
      <c r="U4262" s="68">
        <f t="shared" si="827"/>
        <v>40.806446460000004</v>
      </c>
      <c r="V4262" s="68">
        <f t="shared" si="828"/>
        <v>467.24938694656487</v>
      </c>
      <c r="W4262" s="68">
        <f t="shared" si="829"/>
        <v>311.49959129770991</v>
      </c>
    </row>
    <row r="4263" spans="1:23" x14ac:dyDescent="0.25">
      <c r="A4263" s="1" t="s">
        <v>888</v>
      </c>
      <c r="B4263" s="1" t="s">
        <v>394</v>
      </c>
      <c r="C4263" s="1" t="s">
        <v>589</v>
      </c>
      <c r="D4263" s="1" t="s">
        <v>865</v>
      </c>
      <c r="E4263" s="1" t="s">
        <v>376</v>
      </c>
      <c r="F4263" s="62" t="str">
        <f t="shared" si="818"/>
        <v>64555</v>
      </c>
      <c r="G4263" s="255">
        <v>10620017</v>
      </c>
      <c r="H4263" s="1" t="s">
        <v>386</v>
      </c>
      <c r="I4263" s="61">
        <v>20</v>
      </c>
      <c r="J4263" s="61">
        <v>3</v>
      </c>
      <c r="K4263" s="61">
        <v>8</v>
      </c>
      <c r="L4263" s="69">
        <f t="shared" si="819"/>
        <v>0.6</v>
      </c>
      <c r="M4263" s="69">
        <f t="shared" si="820"/>
        <v>1.6</v>
      </c>
      <c r="N4263" s="56">
        <f>INDEX(Rate_Chart!$A$1:$AK$127,MATCH(Data!J4263,Rate_Chart!$A$1:$A$127,0),MATCH(Data!K4263,Rate_Chart!$A$1:$AK$1,0))</f>
        <v>34.751112000000006</v>
      </c>
      <c r="O4263" s="57">
        <f t="shared" si="821"/>
        <v>695.02224000000012</v>
      </c>
      <c r="P4263" s="58">
        <f t="shared" si="822"/>
        <v>417.01334400000002</v>
      </c>
      <c r="Q4263" s="58">
        <f t="shared" si="823"/>
        <v>278.00889599999999</v>
      </c>
      <c r="R4263" s="66">
        <f t="shared" si="824"/>
        <v>12.162889200000004</v>
      </c>
      <c r="S4263" s="64">
        <f t="shared" si="825"/>
        <v>75</v>
      </c>
      <c r="T4263" s="66">
        <f t="shared" si="826"/>
        <v>782.18512920000012</v>
      </c>
      <c r="U4263" s="68">
        <f t="shared" si="827"/>
        <v>39.109256460000005</v>
      </c>
      <c r="V4263" s="68">
        <f t="shared" si="828"/>
        <v>469.31107752000003</v>
      </c>
      <c r="W4263" s="68">
        <f t="shared" si="829"/>
        <v>312.87405168000004</v>
      </c>
    </row>
    <row r="4264" spans="1:23" x14ac:dyDescent="0.25">
      <c r="A4264" s="1" t="s">
        <v>888</v>
      </c>
      <c r="B4264" s="1" t="s">
        <v>395</v>
      </c>
      <c r="C4264" s="1" t="s">
        <v>589</v>
      </c>
      <c r="D4264" s="1" t="s">
        <v>865</v>
      </c>
      <c r="E4264" s="1" t="s">
        <v>376</v>
      </c>
      <c r="F4264" s="62" t="str">
        <f t="shared" si="818"/>
        <v>64555</v>
      </c>
      <c r="G4264" s="255">
        <v>10620017</v>
      </c>
      <c r="H4264" s="1" t="s">
        <v>386</v>
      </c>
      <c r="I4264" s="61">
        <v>12</v>
      </c>
      <c r="J4264" s="61">
        <v>3.5</v>
      </c>
      <c r="K4264" s="61">
        <v>8</v>
      </c>
      <c r="L4264" s="69">
        <f t="shared" si="819"/>
        <v>0.42</v>
      </c>
      <c r="M4264" s="69">
        <f t="shared" si="820"/>
        <v>0.96</v>
      </c>
      <c r="N4264" s="56">
        <f>INDEX(Rate_Chart!$A$1:$AK$127,MATCH(Data!J4264,Rate_Chart!$A$1:$A$127,0),MATCH(Data!K4264,Rate_Chart!$A$1:$AK$1,0))</f>
        <v>36.836112000000007</v>
      </c>
      <c r="O4264" s="57">
        <f t="shared" si="821"/>
        <v>442.03334400000006</v>
      </c>
      <c r="P4264" s="58">
        <f t="shared" si="822"/>
        <v>417.01258867924531</v>
      </c>
      <c r="Q4264" s="58">
        <f t="shared" si="823"/>
        <v>278.00839245283021</v>
      </c>
      <c r="R4264" s="66">
        <f t="shared" si="824"/>
        <v>7.7355835200000014</v>
      </c>
      <c r="S4264" s="64">
        <f t="shared" si="825"/>
        <v>45</v>
      </c>
      <c r="T4264" s="66">
        <f t="shared" si="826"/>
        <v>494.76892752000003</v>
      </c>
      <c r="U4264" s="68">
        <f t="shared" si="827"/>
        <v>41.230743960000005</v>
      </c>
      <c r="V4264" s="68">
        <f t="shared" si="828"/>
        <v>466.76313916981132</v>
      </c>
      <c r="W4264" s="68">
        <f t="shared" si="829"/>
        <v>311.17542611320755</v>
      </c>
    </row>
    <row r="4265" spans="1:23" x14ac:dyDescent="0.25">
      <c r="A4265" s="1" t="s">
        <v>919</v>
      </c>
      <c r="B4265" s="1" t="s">
        <v>394</v>
      </c>
      <c r="C4265" s="1" t="s">
        <v>589</v>
      </c>
      <c r="D4265" s="1" t="s">
        <v>865</v>
      </c>
      <c r="E4265" s="1" t="s">
        <v>376</v>
      </c>
      <c r="F4265" s="62" t="str">
        <f t="shared" si="818"/>
        <v>64555</v>
      </c>
      <c r="G4265" s="255">
        <v>10620017</v>
      </c>
      <c r="H4265" s="1" t="s">
        <v>386</v>
      </c>
      <c r="I4265" s="61">
        <v>14</v>
      </c>
      <c r="J4265" s="61">
        <v>3</v>
      </c>
      <c r="K4265" s="61">
        <v>8</v>
      </c>
      <c r="L4265" s="69">
        <f t="shared" si="819"/>
        <v>0.42</v>
      </c>
      <c r="M4265" s="69">
        <f t="shared" si="820"/>
        <v>1.1200000000000001</v>
      </c>
      <c r="N4265" s="56">
        <f>INDEX(Rate_Chart!$A$1:$AK$127,MATCH(Data!J4265,Rate_Chart!$A$1:$A$127,0),MATCH(Data!K4265,Rate_Chart!$A$1:$AK$1,0))</f>
        <v>34.751112000000006</v>
      </c>
      <c r="O4265" s="57">
        <f t="shared" si="821"/>
        <v>486.51556800000009</v>
      </c>
      <c r="P4265" s="58">
        <f t="shared" si="822"/>
        <v>417.01334400000002</v>
      </c>
      <c r="Q4265" s="58">
        <f t="shared" si="823"/>
        <v>278.00889599999999</v>
      </c>
      <c r="R4265" s="66">
        <f t="shared" si="824"/>
        <v>8.5140224400000015</v>
      </c>
      <c r="S4265" s="64">
        <f t="shared" si="825"/>
        <v>52.5</v>
      </c>
      <c r="T4265" s="66">
        <f t="shared" si="826"/>
        <v>547.52959044000011</v>
      </c>
      <c r="U4265" s="68">
        <f t="shared" si="827"/>
        <v>39.109256460000005</v>
      </c>
      <c r="V4265" s="68">
        <f t="shared" si="828"/>
        <v>469.31107752000003</v>
      </c>
      <c r="W4265" s="68">
        <f t="shared" si="829"/>
        <v>312.87405168000004</v>
      </c>
    </row>
    <row r="4266" spans="1:23" x14ac:dyDescent="0.25">
      <c r="A4266" s="1" t="s">
        <v>919</v>
      </c>
      <c r="B4266" s="1" t="s">
        <v>395</v>
      </c>
      <c r="C4266" s="1" t="s">
        <v>589</v>
      </c>
      <c r="D4266" s="1" t="s">
        <v>865</v>
      </c>
      <c r="E4266" s="1" t="s">
        <v>376</v>
      </c>
      <c r="F4266" s="62" t="str">
        <f t="shared" si="818"/>
        <v>64555</v>
      </c>
      <c r="G4266" s="255">
        <v>10620017</v>
      </c>
      <c r="H4266" s="1" t="s">
        <v>386</v>
      </c>
      <c r="I4266" s="61">
        <v>12</v>
      </c>
      <c r="J4266" s="61">
        <v>4.4000000000000004</v>
      </c>
      <c r="K4266" s="61">
        <v>8</v>
      </c>
      <c r="L4266" s="69">
        <f t="shared" si="819"/>
        <v>0.52800000000000002</v>
      </c>
      <c r="M4266" s="69">
        <f t="shared" si="820"/>
        <v>0.96</v>
      </c>
      <c r="N4266" s="56">
        <f>INDEX(Rate_Chart!$A$1:$AK$127,MATCH(Data!J4266,Rate_Chart!$A$1:$A$127,0),MATCH(Data!K4266,Rate_Chart!$A$1:$AK$1,0))</f>
        <v>40.589112000000007</v>
      </c>
      <c r="O4266" s="57">
        <f t="shared" si="821"/>
        <v>487.06934400000011</v>
      </c>
      <c r="P4266" s="58">
        <f t="shared" si="822"/>
        <v>417.01142465753429</v>
      </c>
      <c r="Q4266" s="58">
        <f t="shared" si="823"/>
        <v>278.00761643835619</v>
      </c>
      <c r="R4266" s="66">
        <f t="shared" si="824"/>
        <v>8.5237135200000029</v>
      </c>
      <c r="S4266" s="64">
        <f t="shared" si="825"/>
        <v>45</v>
      </c>
      <c r="T4266" s="66">
        <f t="shared" si="826"/>
        <v>540.59305752000012</v>
      </c>
      <c r="U4266" s="68">
        <f t="shared" si="827"/>
        <v>45.049421460000012</v>
      </c>
      <c r="V4266" s="68">
        <f t="shared" si="828"/>
        <v>462.83652184931515</v>
      </c>
      <c r="W4266" s="68">
        <f t="shared" si="829"/>
        <v>308.55768123287675</v>
      </c>
    </row>
    <row r="4267" spans="1:23" x14ac:dyDescent="0.25">
      <c r="A4267" s="1" t="s">
        <v>920</v>
      </c>
      <c r="B4267" s="1" t="s">
        <v>394</v>
      </c>
      <c r="C4267" s="1" t="s">
        <v>589</v>
      </c>
      <c r="D4267" s="1" t="s">
        <v>865</v>
      </c>
      <c r="E4267" s="1" t="s">
        <v>376</v>
      </c>
      <c r="F4267" s="62" t="str">
        <f t="shared" si="818"/>
        <v>64555</v>
      </c>
      <c r="G4267" s="255">
        <v>10620017</v>
      </c>
      <c r="H4267" s="1" t="s">
        <v>386</v>
      </c>
      <c r="I4267" s="61">
        <v>23</v>
      </c>
      <c r="J4267" s="61">
        <v>3</v>
      </c>
      <c r="K4267" s="61">
        <v>8</v>
      </c>
      <c r="L4267" s="69">
        <f t="shared" si="819"/>
        <v>0.69</v>
      </c>
      <c r="M4267" s="69">
        <f t="shared" si="820"/>
        <v>1.84</v>
      </c>
      <c r="N4267" s="56">
        <f>INDEX(Rate_Chart!$A$1:$AK$127,MATCH(Data!J4267,Rate_Chart!$A$1:$A$127,0),MATCH(Data!K4267,Rate_Chart!$A$1:$AK$1,0))</f>
        <v>34.751112000000006</v>
      </c>
      <c r="O4267" s="57">
        <f t="shared" si="821"/>
        <v>799.27557600000011</v>
      </c>
      <c r="P4267" s="58">
        <f t="shared" si="822"/>
        <v>417.01334400000002</v>
      </c>
      <c r="Q4267" s="58">
        <f t="shared" si="823"/>
        <v>278.00889599999999</v>
      </c>
      <c r="R4267" s="66">
        <f t="shared" si="824"/>
        <v>13.987322580000003</v>
      </c>
      <c r="S4267" s="64">
        <f t="shared" si="825"/>
        <v>86.25</v>
      </c>
      <c r="T4267" s="66">
        <f t="shared" si="826"/>
        <v>899.51289858000007</v>
      </c>
      <c r="U4267" s="68">
        <f t="shared" si="827"/>
        <v>39.109256460000005</v>
      </c>
      <c r="V4267" s="68">
        <f t="shared" si="828"/>
        <v>469.31107752000003</v>
      </c>
      <c r="W4267" s="68">
        <f t="shared" si="829"/>
        <v>312.87405168000004</v>
      </c>
    </row>
    <row r="4268" spans="1:23" x14ac:dyDescent="0.25">
      <c r="A4268" s="1" t="s">
        <v>920</v>
      </c>
      <c r="B4268" s="1" t="s">
        <v>395</v>
      </c>
      <c r="C4268" s="1" t="s">
        <v>589</v>
      </c>
      <c r="D4268" s="1" t="s">
        <v>865</v>
      </c>
      <c r="E4268" s="1" t="s">
        <v>376</v>
      </c>
      <c r="F4268" s="62" t="str">
        <f t="shared" si="818"/>
        <v>64555</v>
      </c>
      <c r="G4268" s="255">
        <v>10620017</v>
      </c>
      <c r="H4268" s="1" t="s">
        <v>386</v>
      </c>
      <c r="I4268" s="61">
        <v>24</v>
      </c>
      <c r="J4268" s="61">
        <v>3.2</v>
      </c>
      <c r="K4268" s="61">
        <v>8</v>
      </c>
      <c r="L4268" s="69">
        <f t="shared" si="819"/>
        <v>0.76800000000000013</v>
      </c>
      <c r="M4268" s="69">
        <f t="shared" si="820"/>
        <v>1.92</v>
      </c>
      <c r="N4268" s="56">
        <f>INDEX(Rate_Chart!$A$1:$AK$127,MATCH(Data!J4268,Rate_Chart!$A$1:$A$127,0),MATCH(Data!K4268,Rate_Chart!$A$1:$AK$1,0))</f>
        <v>35.585112000000002</v>
      </c>
      <c r="O4268" s="57">
        <f t="shared" si="821"/>
        <v>854.042688</v>
      </c>
      <c r="P4268" s="58">
        <f t="shared" si="822"/>
        <v>417.01303124999998</v>
      </c>
      <c r="Q4268" s="58">
        <f t="shared" si="823"/>
        <v>278.00868750000001</v>
      </c>
      <c r="R4268" s="66">
        <f t="shared" si="824"/>
        <v>14.945747040000001</v>
      </c>
      <c r="S4268" s="64">
        <f t="shared" si="825"/>
        <v>90</v>
      </c>
      <c r="T4268" s="66">
        <f t="shared" si="826"/>
        <v>958.98843504000001</v>
      </c>
      <c r="U4268" s="68">
        <f t="shared" si="827"/>
        <v>39.957851460000001</v>
      </c>
      <c r="V4268" s="68">
        <f t="shared" si="828"/>
        <v>468.25607179687495</v>
      </c>
      <c r="W4268" s="68">
        <f t="shared" si="829"/>
        <v>312.17071453124998</v>
      </c>
    </row>
    <row r="4269" spans="1:23" x14ac:dyDescent="0.25">
      <c r="A4269" s="1" t="s">
        <v>922</v>
      </c>
      <c r="B4269" s="1" t="s">
        <v>394</v>
      </c>
      <c r="C4269" s="1" t="s">
        <v>589</v>
      </c>
      <c r="D4269" s="1" t="s">
        <v>865</v>
      </c>
      <c r="E4269" s="1" t="s">
        <v>376</v>
      </c>
      <c r="F4269" s="62" t="str">
        <f t="shared" si="818"/>
        <v>64555</v>
      </c>
      <c r="G4269" s="255">
        <v>10620017</v>
      </c>
      <c r="H4269" s="1" t="s">
        <v>386</v>
      </c>
      <c r="I4269" s="61">
        <v>17</v>
      </c>
      <c r="J4269" s="61">
        <v>3</v>
      </c>
      <c r="K4269" s="61">
        <v>8</v>
      </c>
      <c r="L4269" s="69">
        <f t="shared" si="819"/>
        <v>0.51</v>
      </c>
      <c r="M4269" s="69">
        <f t="shared" si="820"/>
        <v>1.36</v>
      </c>
      <c r="N4269" s="56">
        <f>INDEX(Rate_Chart!$A$1:$AK$127,MATCH(Data!J4269,Rate_Chart!$A$1:$A$127,0),MATCH(Data!K4269,Rate_Chart!$A$1:$AK$1,0))</f>
        <v>34.751112000000006</v>
      </c>
      <c r="O4269" s="57">
        <f t="shared" si="821"/>
        <v>590.76890400000013</v>
      </c>
      <c r="P4269" s="58">
        <f t="shared" si="822"/>
        <v>417.01334400000002</v>
      </c>
      <c r="Q4269" s="58">
        <f t="shared" si="823"/>
        <v>278.00889599999999</v>
      </c>
      <c r="R4269" s="66">
        <f t="shared" si="824"/>
        <v>10.338455820000004</v>
      </c>
      <c r="S4269" s="64">
        <f t="shared" si="825"/>
        <v>63.75</v>
      </c>
      <c r="T4269" s="66">
        <f t="shared" si="826"/>
        <v>664.85735982000017</v>
      </c>
      <c r="U4269" s="68">
        <f t="shared" si="827"/>
        <v>39.109256460000012</v>
      </c>
      <c r="V4269" s="68">
        <f t="shared" si="828"/>
        <v>469.31107752000008</v>
      </c>
      <c r="W4269" s="68">
        <f t="shared" si="829"/>
        <v>312.87405168000004</v>
      </c>
    </row>
    <row r="4270" spans="1:23" x14ac:dyDescent="0.25">
      <c r="A4270" s="1" t="s">
        <v>922</v>
      </c>
      <c r="B4270" s="1" t="s">
        <v>395</v>
      </c>
      <c r="C4270" s="1" t="s">
        <v>589</v>
      </c>
      <c r="D4270" s="1" t="s">
        <v>865</v>
      </c>
      <c r="E4270" s="1" t="s">
        <v>376</v>
      </c>
      <c r="F4270" s="62" t="str">
        <f t="shared" si="818"/>
        <v>64555</v>
      </c>
      <c r="G4270" s="255">
        <v>10620017</v>
      </c>
      <c r="H4270" s="1" t="s">
        <v>386</v>
      </c>
      <c r="I4270" s="61">
        <v>28</v>
      </c>
      <c r="J4270" s="61">
        <v>3.5</v>
      </c>
      <c r="K4270" s="61">
        <v>8</v>
      </c>
      <c r="L4270" s="69">
        <f t="shared" si="819"/>
        <v>0.98</v>
      </c>
      <c r="M4270" s="69">
        <f t="shared" si="820"/>
        <v>2.2400000000000002</v>
      </c>
      <c r="N4270" s="56">
        <f>INDEX(Rate_Chart!$A$1:$AK$127,MATCH(Data!J4270,Rate_Chart!$A$1:$A$127,0),MATCH(Data!K4270,Rate_Chart!$A$1:$AK$1,0))</f>
        <v>36.836112000000007</v>
      </c>
      <c r="O4270" s="57">
        <f t="shared" si="821"/>
        <v>1031.4111360000002</v>
      </c>
      <c r="P4270" s="58">
        <f t="shared" si="822"/>
        <v>417.01258867924531</v>
      </c>
      <c r="Q4270" s="58">
        <f t="shared" si="823"/>
        <v>278.00839245283021</v>
      </c>
      <c r="R4270" s="66">
        <f t="shared" si="824"/>
        <v>18.049694880000004</v>
      </c>
      <c r="S4270" s="64">
        <f t="shared" si="825"/>
        <v>105</v>
      </c>
      <c r="T4270" s="66">
        <f t="shared" si="826"/>
        <v>1154.4608308800002</v>
      </c>
      <c r="U4270" s="68">
        <f t="shared" si="827"/>
        <v>41.230743960000005</v>
      </c>
      <c r="V4270" s="68">
        <f t="shared" si="828"/>
        <v>466.76313916981132</v>
      </c>
      <c r="W4270" s="68">
        <f t="shared" si="829"/>
        <v>311.17542611320755</v>
      </c>
    </row>
    <row r="4271" spans="1:23" x14ac:dyDescent="0.25">
      <c r="A4271" s="1" t="s">
        <v>923</v>
      </c>
      <c r="B4271" s="1" t="s">
        <v>394</v>
      </c>
      <c r="C4271" s="1" t="s">
        <v>589</v>
      </c>
      <c r="D4271" s="1" t="s">
        <v>865</v>
      </c>
      <c r="E4271" s="1" t="s">
        <v>376</v>
      </c>
      <c r="F4271" s="62" t="str">
        <f t="shared" si="818"/>
        <v>64555</v>
      </c>
      <c r="G4271" s="255">
        <v>10620017</v>
      </c>
      <c r="H4271" s="1" t="s">
        <v>386</v>
      </c>
      <c r="I4271" s="61">
        <v>21</v>
      </c>
      <c r="J4271" s="61">
        <v>3</v>
      </c>
      <c r="K4271" s="61">
        <v>8</v>
      </c>
      <c r="L4271" s="69">
        <f t="shared" si="819"/>
        <v>0.63</v>
      </c>
      <c r="M4271" s="69">
        <f t="shared" si="820"/>
        <v>1.68</v>
      </c>
      <c r="N4271" s="56">
        <f>INDEX(Rate_Chart!$A$1:$AK$127,MATCH(Data!J4271,Rate_Chart!$A$1:$A$127,0),MATCH(Data!K4271,Rate_Chart!$A$1:$AK$1,0))</f>
        <v>34.751112000000006</v>
      </c>
      <c r="O4271" s="57">
        <f t="shared" si="821"/>
        <v>729.77335200000016</v>
      </c>
      <c r="P4271" s="58">
        <f t="shared" si="822"/>
        <v>417.01334400000002</v>
      </c>
      <c r="Q4271" s="58">
        <f t="shared" si="823"/>
        <v>278.00889599999999</v>
      </c>
      <c r="R4271" s="66">
        <f t="shared" si="824"/>
        <v>12.771033660000004</v>
      </c>
      <c r="S4271" s="64">
        <f t="shared" si="825"/>
        <v>78.75</v>
      </c>
      <c r="T4271" s="66">
        <f t="shared" si="826"/>
        <v>821.29438566000022</v>
      </c>
      <c r="U4271" s="68">
        <f t="shared" si="827"/>
        <v>39.109256460000012</v>
      </c>
      <c r="V4271" s="68">
        <f t="shared" si="828"/>
        <v>469.31107752000008</v>
      </c>
      <c r="W4271" s="68">
        <f t="shared" si="829"/>
        <v>312.87405168000004</v>
      </c>
    </row>
    <row r="4272" spans="1:23" x14ac:dyDescent="0.25">
      <c r="A4272" s="1" t="s">
        <v>923</v>
      </c>
      <c r="B4272" s="1" t="s">
        <v>395</v>
      </c>
      <c r="C4272" s="1" t="s">
        <v>589</v>
      </c>
      <c r="D4272" s="1" t="s">
        <v>865</v>
      </c>
      <c r="E4272" s="1" t="s">
        <v>376</v>
      </c>
      <c r="F4272" s="62" t="str">
        <f t="shared" si="818"/>
        <v>64555</v>
      </c>
      <c r="G4272" s="255">
        <v>10620017</v>
      </c>
      <c r="H4272" s="1" t="s">
        <v>386</v>
      </c>
      <c r="I4272" s="61">
        <v>17</v>
      </c>
      <c r="J4272" s="61">
        <v>3.2</v>
      </c>
      <c r="K4272" s="61">
        <v>8</v>
      </c>
      <c r="L4272" s="69">
        <f t="shared" si="819"/>
        <v>0.54400000000000004</v>
      </c>
      <c r="M4272" s="69">
        <f t="shared" si="820"/>
        <v>1.36</v>
      </c>
      <c r="N4272" s="56">
        <f>INDEX(Rate_Chart!$A$1:$AK$127,MATCH(Data!J4272,Rate_Chart!$A$1:$A$127,0),MATCH(Data!K4272,Rate_Chart!$A$1:$AK$1,0))</f>
        <v>35.585112000000002</v>
      </c>
      <c r="O4272" s="57">
        <f t="shared" si="821"/>
        <v>604.94690400000002</v>
      </c>
      <c r="P4272" s="58">
        <f t="shared" si="822"/>
        <v>417.01303124999998</v>
      </c>
      <c r="Q4272" s="58">
        <f t="shared" si="823"/>
        <v>278.00868750000001</v>
      </c>
      <c r="R4272" s="66">
        <f t="shared" si="824"/>
        <v>10.586570820000002</v>
      </c>
      <c r="S4272" s="64">
        <f t="shared" si="825"/>
        <v>63.75</v>
      </c>
      <c r="T4272" s="66">
        <f t="shared" si="826"/>
        <v>679.28347482000004</v>
      </c>
      <c r="U4272" s="68">
        <f t="shared" si="827"/>
        <v>39.957851460000001</v>
      </c>
      <c r="V4272" s="68">
        <f t="shared" si="828"/>
        <v>468.25607179687495</v>
      </c>
      <c r="W4272" s="68">
        <f t="shared" si="829"/>
        <v>312.17071453124998</v>
      </c>
    </row>
    <row r="4273" spans="1:23" x14ac:dyDescent="0.25">
      <c r="A4273" s="1" t="s">
        <v>924</v>
      </c>
      <c r="B4273" s="1" t="s">
        <v>394</v>
      </c>
      <c r="C4273" s="1" t="s">
        <v>589</v>
      </c>
      <c r="D4273" s="1" t="s">
        <v>865</v>
      </c>
      <c r="E4273" s="1" t="s">
        <v>376</v>
      </c>
      <c r="F4273" s="62" t="str">
        <f t="shared" si="818"/>
        <v>64555</v>
      </c>
      <c r="G4273" s="255">
        <v>10620017</v>
      </c>
      <c r="H4273" s="1" t="s">
        <v>386</v>
      </c>
      <c r="I4273" s="61">
        <v>21</v>
      </c>
      <c r="J4273" s="61">
        <v>3.1</v>
      </c>
      <c r="K4273" s="61">
        <v>8</v>
      </c>
      <c r="L4273" s="69">
        <f t="shared" si="819"/>
        <v>0.65100000000000013</v>
      </c>
      <c r="M4273" s="69">
        <f t="shared" si="820"/>
        <v>1.68</v>
      </c>
      <c r="N4273" s="56">
        <f>INDEX(Rate_Chart!$A$1:$AK$127,MATCH(Data!J4273,Rate_Chart!$A$1:$A$127,0),MATCH(Data!K4273,Rate_Chart!$A$1:$AK$1,0))</f>
        <v>35.168112000000008</v>
      </c>
      <c r="O4273" s="57">
        <f t="shared" si="821"/>
        <v>738.53035200000022</v>
      </c>
      <c r="P4273" s="58">
        <f t="shared" si="822"/>
        <v>417.01318577075102</v>
      </c>
      <c r="Q4273" s="58">
        <f t="shared" si="823"/>
        <v>278.00879051383401</v>
      </c>
      <c r="R4273" s="66">
        <f t="shared" si="824"/>
        <v>12.924281160000005</v>
      </c>
      <c r="S4273" s="64">
        <f t="shared" si="825"/>
        <v>78.75</v>
      </c>
      <c r="T4273" s="66">
        <f t="shared" si="826"/>
        <v>830.20463316000018</v>
      </c>
      <c r="U4273" s="68">
        <f t="shared" si="827"/>
        <v>39.533553960000006</v>
      </c>
      <c r="V4273" s="68">
        <f t="shared" si="828"/>
        <v>468.77731968379447</v>
      </c>
      <c r="W4273" s="68">
        <f t="shared" si="829"/>
        <v>312.51821312252963</v>
      </c>
    </row>
    <row r="4274" spans="1:23" x14ac:dyDescent="0.25">
      <c r="A4274" s="1" t="s">
        <v>924</v>
      </c>
      <c r="B4274" s="1" t="s">
        <v>395</v>
      </c>
      <c r="C4274" s="1" t="s">
        <v>589</v>
      </c>
      <c r="D4274" s="1" t="s">
        <v>865</v>
      </c>
      <c r="E4274" s="1" t="s">
        <v>376</v>
      </c>
      <c r="F4274" s="62" t="str">
        <f t="shared" si="818"/>
        <v>64555</v>
      </c>
      <c r="G4274" s="255">
        <v>10620017</v>
      </c>
      <c r="H4274" s="1" t="s">
        <v>386</v>
      </c>
      <c r="I4274" s="61">
        <v>19</v>
      </c>
      <c r="J4274" s="61">
        <v>3.7</v>
      </c>
      <c r="K4274" s="61">
        <v>8</v>
      </c>
      <c r="L4274" s="69">
        <f t="shared" si="819"/>
        <v>0.70299999999999996</v>
      </c>
      <c r="M4274" s="69">
        <f t="shared" si="820"/>
        <v>1.52</v>
      </c>
      <c r="N4274" s="56">
        <f>INDEX(Rate_Chart!$A$1:$AK$127,MATCH(Data!J4274,Rate_Chart!$A$1:$A$127,0),MATCH(Data!K4274,Rate_Chart!$A$1:$AK$1,0))</f>
        <v>37.670112000000003</v>
      </c>
      <c r="O4274" s="57">
        <f t="shared" si="821"/>
        <v>715.7321280000001</v>
      </c>
      <c r="P4274" s="58">
        <f t="shared" si="822"/>
        <v>417.0123099630996</v>
      </c>
      <c r="Q4274" s="58">
        <f t="shared" si="823"/>
        <v>278.0082066420664</v>
      </c>
      <c r="R4274" s="66">
        <f t="shared" si="824"/>
        <v>12.525312240000003</v>
      </c>
      <c r="S4274" s="64">
        <f t="shared" si="825"/>
        <v>71.25</v>
      </c>
      <c r="T4274" s="66">
        <f t="shared" si="826"/>
        <v>799.50744024000005</v>
      </c>
      <c r="U4274" s="68">
        <f t="shared" si="827"/>
        <v>42.079338960000001</v>
      </c>
      <c r="V4274" s="68">
        <f t="shared" si="828"/>
        <v>465.82294051660512</v>
      </c>
      <c r="W4274" s="68">
        <f t="shared" si="829"/>
        <v>310.5486270110701</v>
      </c>
    </row>
    <row r="4275" spans="1:23" x14ac:dyDescent="0.25">
      <c r="A4275" s="1" t="s">
        <v>921</v>
      </c>
      <c r="B4275" s="1" t="s">
        <v>394</v>
      </c>
      <c r="C4275" s="1" t="s">
        <v>589</v>
      </c>
      <c r="D4275" s="1" t="s">
        <v>593</v>
      </c>
      <c r="E4275" s="1" t="s">
        <v>927</v>
      </c>
      <c r="F4275" s="62" t="str">
        <f t="shared" si="818"/>
        <v>64556</v>
      </c>
      <c r="G4275" s="255">
        <v>10620011</v>
      </c>
      <c r="H4275" s="1" t="s">
        <v>385</v>
      </c>
      <c r="I4275" s="61">
        <v>40</v>
      </c>
      <c r="J4275" s="61">
        <v>8.1999999999999993</v>
      </c>
      <c r="K4275" s="61">
        <v>9</v>
      </c>
      <c r="L4275" s="69">
        <f t="shared" si="819"/>
        <v>3.28</v>
      </c>
      <c r="M4275" s="69">
        <f t="shared" si="820"/>
        <v>3.6</v>
      </c>
      <c r="N4275" s="56">
        <f>INDEX(Rate_Chart!$A$1:$AK$127,MATCH(Data!J4275,Rate_Chart!$A$1:$A$127,0),MATCH(Data!K4275,Rate_Chart!$A$1:$AK$1,0))</f>
        <v>68.469999999999985</v>
      </c>
      <c r="O4275" s="57">
        <f t="shared" si="821"/>
        <v>2738.7999999999993</v>
      </c>
      <c r="P4275" s="58">
        <f t="shared" si="822"/>
        <v>482.18309859154925</v>
      </c>
      <c r="Q4275" s="58">
        <f t="shared" si="823"/>
        <v>321.45539906103284</v>
      </c>
      <c r="R4275" s="66">
        <f t="shared" si="824"/>
        <v>47.928999999999995</v>
      </c>
      <c r="S4275" s="64">
        <f t="shared" si="825"/>
        <v>150</v>
      </c>
      <c r="T4275" s="66">
        <f t="shared" si="826"/>
        <v>2936.7289999999994</v>
      </c>
      <c r="U4275" s="68">
        <f t="shared" si="827"/>
        <v>73.418224999999978</v>
      </c>
      <c r="V4275" s="68">
        <f t="shared" si="828"/>
        <v>517.02975352112662</v>
      </c>
      <c r="W4275" s="68">
        <f t="shared" si="829"/>
        <v>344.68650234741773</v>
      </c>
    </row>
    <row r="4276" spans="1:23" x14ac:dyDescent="0.25">
      <c r="A4276" s="1" t="s">
        <v>921</v>
      </c>
      <c r="B4276" s="1" t="s">
        <v>394</v>
      </c>
      <c r="C4276" s="1" t="s">
        <v>589</v>
      </c>
      <c r="D4276" s="1" t="s">
        <v>593</v>
      </c>
      <c r="E4276" s="1" t="s">
        <v>927</v>
      </c>
      <c r="F4276" s="62" t="str">
        <f t="shared" si="818"/>
        <v>64556</v>
      </c>
      <c r="G4276" s="255">
        <v>10620011</v>
      </c>
      <c r="H4276" s="1" t="s">
        <v>386</v>
      </c>
      <c r="I4276" s="61">
        <v>15</v>
      </c>
      <c r="J4276" s="61">
        <v>3.9</v>
      </c>
      <c r="K4276" s="61">
        <v>8.1</v>
      </c>
      <c r="L4276" s="69">
        <f t="shared" si="819"/>
        <v>0.58499999999999996</v>
      </c>
      <c r="M4276" s="69">
        <f t="shared" si="820"/>
        <v>1.2150000000000001</v>
      </c>
      <c r="N4276" s="56">
        <f>INDEX(Rate_Chart!$A$1:$AK$127,MATCH(Data!J4276,Rate_Chart!$A$1:$A$127,0),MATCH(Data!K4276,Rate_Chart!$A$1:$AK$1,0))</f>
        <v>38.782125900000004</v>
      </c>
      <c r="O4276" s="57">
        <f t="shared" si="821"/>
        <v>581.73188850000008</v>
      </c>
      <c r="P4276" s="58">
        <f t="shared" si="822"/>
        <v>417.01210645161296</v>
      </c>
      <c r="Q4276" s="58">
        <f t="shared" si="823"/>
        <v>278.00807096774196</v>
      </c>
      <c r="R4276" s="66">
        <f t="shared" si="824"/>
        <v>10.180308048750003</v>
      </c>
      <c r="S4276" s="64">
        <f t="shared" si="825"/>
        <v>56.25</v>
      </c>
      <c r="T4276" s="66">
        <f t="shared" si="826"/>
        <v>648.1621965487501</v>
      </c>
      <c r="U4276" s="68">
        <f t="shared" si="827"/>
        <v>43.210813103250004</v>
      </c>
      <c r="V4276" s="68">
        <f t="shared" si="828"/>
        <v>464.63239895967746</v>
      </c>
      <c r="W4276" s="68">
        <f t="shared" si="829"/>
        <v>309.75493263978495</v>
      </c>
    </row>
    <row r="4277" spans="1:23" x14ac:dyDescent="0.25">
      <c r="A4277" s="1" t="s">
        <v>921</v>
      </c>
      <c r="B4277" s="1" t="s">
        <v>395</v>
      </c>
      <c r="C4277" s="1" t="s">
        <v>589</v>
      </c>
      <c r="D4277" s="1" t="s">
        <v>593</v>
      </c>
      <c r="E4277" s="1" t="s">
        <v>927</v>
      </c>
      <c r="F4277" s="62" t="str">
        <f t="shared" si="818"/>
        <v>64556</v>
      </c>
      <c r="G4277" s="255">
        <v>10620011</v>
      </c>
      <c r="H4277" s="1" t="s">
        <v>385</v>
      </c>
      <c r="I4277" s="61">
        <v>24</v>
      </c>
      <c r="J4277" s="61">
        <v>6.9</v>
      </c>
      <c r="K4277" s="61">
        <v>8.8000000000000007</v>
      </c>
      <c r="L4277" s="69">
        <f t="shared" si="819"/>
        <v>1.6560000000000001</v>
      </c>
      <c r="M4277" s="69">
        <f t="shared" si="820"/>
        <v>2.1120000000000001</v>
      </c>
      <c r="N4277" s="56">
        <f>INDEX(Rate_Chart!$A$1:$AK$127,MATCH(Data!J4277,Rate_Chart!$A$1:$A$127,0),MATCH(Data!K4277,Rate_Chart!$A$1:$AK$1,0))</f>
        <v>57.038850000000004</v>
      </c>
      <c r="O4277" s="57">
        <f t="shared" si="821"/>
        <v>1368.9324000000001</v>
      </c>
      <c r="P4277" s="58">
        <f t="shared" si="822"/>
        <v>446.77950391644907</v>
      </c>
      <c r="Q4277" s="58">
        <f t="shared" si="823"/>
        <v>297.85300261096603</v>
      </c>
      <c r="R4277" s="66">
        <f t="shared" si="824"/>
        <v>23.956317000000006</v>
      </c>
      <c r="S4277" s="64">
        <f t="shared" si="825"/>
        <v>90</v>
      </c>
      <c r="T4277" s="66">
        <f t="shared" si="826"/>
        <v>1482.8887170000003</v>
      </c>
      <c r="U4277" s="68">
        <f t="shared" si="827"/>
        <v>61.787029875000009</v>
      </c>
      <c r="V4277" s="68">
        <f t="shared" si="828"/>
        <v>483.97151338120108</v>
      </c>
      <c r="W4277" s="68">
        <f t="shared" si="829"/>
        <v>322.6476755874674</v>
      </c>
    </row>
    <row r="4278" spans="1:23" x14ac:dyDescent="0.25">
      <c r="A4278" s="1" t="s">
        <v>902</v>
      </c>
      <c r="B4278" s="1" t="s">
        <v>394</v>
      </c>
      <c r="C4278" s="1" t="s">
        <v>589</v>
      </c>
      <c r="D4278" s="1" t="s">
        <v>593</v>
      </c>
      <c r="E4278" s="1" t="s">
        <v>927</v>
      </c>
      <c r="F4278" s="62" t="str">
        <f t="shared" si="818"/>
        <v>64556</v>
      </c>
      <c r="G4278" s="255">
        <v>10620011</v>
      </c>
      <c r="H4278" s="1" t="s">
        <v>385</v>
      </c>
      <c r="I4278" s="61">
        <v>37</v>
      </c>
      <c r="J4278" s="61">
        <v>7.6</v>
      </c>
      <c r="K4278" s="61">
        <v>9</v>
      </c>
      <c r="L4278" s="69">
        <f t="shared" si="819"/>
        <v>2.8119999999999998</v>
      </c>
      <c r="M4278" s="69">
        <f t="shared" si="820"/>
        <v>3.33</v>
      </c>
      <c r="N4278" s="56">
        <f>INDEX(Rate_Chart!$A$1:$AK$127,MATCH(Data!J4278,Rate_Chart!$A$1:$A$127,0),MATCH(Data!K4278,Rate_Chart!$A$1:$AK$1,0))</f>
        <v>63.46</v>
      </c>
      <c r="O4278" s="57">
        <f t="shared" si="821"/>
        <v>2348.02</v>
      </c>
      <c r="P4278" s="58">
        <f t="shared" si="822"/>
        <v>466.61764705882348</v>
      </c>
      <c r="Q4278" s="58">
        <f t="shared" si="823"/>
        <v>311.07843137254901</v>
      </c>
      <c r="R4278" s="66">
        <f t="shared" si="824"/>
        <v>41.090350000000001</v>
      </c>
      <c r="S4278" s="64">
        <f t="shared" si="825"/>
        <v>138.75</v>
      </c>
      <c r="T4278" s="66">
        <f t="shared" si="826"/>
        <v>2527.8603499999999</v>
      </c>
      <c r="U4278" s="68">
        <f t="shared" si="827"/>
        <v>68.320549999999997</v>
      </c>
      <c r="V4278" s="68">
        <f t="shared" si="828"/>
        <v>502.35698529411758</v>
      </c>
      <c r="W4278" s="68">
        <f t="shared" si="829"/>
        <v>334.90465686274507</v>
      </c>
    </row>
    <row r="4279" spans="1:23" x14ac:dyDescent="0.25">
      <c r="A4279" s="1" t="s">
        <v>902</v>
      </c>
      <c r="B4279" s="1" t="s">
        <v>394</v>
      </c>
      <c r="C4279" s="1" t="s">
        <v>589</v>
      </c>
      <c r="D4279" s="1" t="s">
        <v>593</v>
      </c>
      <c r="E4279" s="1" t="s">
        <v>927</v>
      </c>
      <c r="F4279" s="62" t="str">
        <f t="shared" si="818"/>
        <v>64556</v>
      </c>
      <c r="G4279" s="255">
        <v>10620011</v>
      </c>
      <c r="H4279" s="1" t="s">
        <v>386</v>
      </c>
      <c r="I4279" s="61">
        <v>12</v>
      </c>
      <c r="J4279" s="61">
        <v>3.7</v>
      </c>
      <c r="K4279" s="61">
        <v>8.1999999999999993</v>
      </c>
      <c r="L4279" s="69">
        <f t="shared" si="819"/>
        <v>0.44400000000000006</v>
      </c>
      <c r="M4279" s="69">
        <f t="shared" si="820"/>
        <v>0.98399999999999987</v>
      </c>
      <c r="N4279" s="56">
        <f>INDEX(Rate_Chart!$A$1:$AK$127,MATCH(Data!J4279,Rate_Chart!$A$1:$A$127,0),MATCH(Data!K4279,Rate_Chart!$A$1:$AK$1,0))</f>
        <v>38.226139799999999</v>
      </c>
      <c r="O4279" s="57">
        <f t="shared" si="821"/>
        <v>458.71367759999998</v>
      </c>
      <c r="P4279" s="58">
        <f t="shared" si="822"/>
        <v>417.01243418181815</v>
      </c>
      <c r="Q4279" s="58">
        <f t="shared" si="823"/>
        <v>278.00828945454543</v>
      </c>
      <c r="R4279" s="66">
        <f t="shared" si="824"/>
        <v>8.0274893580000004</v>
      </c>
      <c r="S4279" s="64">
        <f t="shared" si="825"/>
        <v>45</v>
      </c>
      <c r="T4279" s="66">
        <f t="shared" si="826"/>
        <v>511.74116695800001</v>
      </c>
      <c r="U4279" s="68">
        <f t="shared" si="827"/>
        <v>42.645097246500001</v>
      </c>
      <c r="V4279" s="68">
        <f t="shared" si="828"/>
        <v>465.21924268909089</v>
      </c>
      <c r="W4279" s="68">
        <f t="shared" si="829"/>
        <v>310.14616179272724</v>
      </c>
    </row>
    <row r="4280" spans="1:23" x14ac:dyDescent="0.25">
      <c r="A4280" s="1" t="s">
        <v>902</v>
      </c>
      <c r="B4280" s="1" t="s">
        <v>395</v>
      </c>
      <c r="C4280" s="1" t="s">
        <v>589</v>
      </c>
      <c r="D4280" s="1" t="s">
        <v>593</v>
      </c>
      <c r="E4280" s="1" t="s">
        <v>927</v>
      </c>
      <c r="F4280" s="62" t="str">
        <f t="shared" si="818"/>
        <v>64556</v>
      </c>
      <c r="G4280" s="255">
        <v>10620011</v>
      </c>
      <c r="H4280" s="1" t="s">
        <v>385</v>
      </c>
      <c r="I4280" s="61">
        <v>20</v>
      </c>
      <c r="J4280" s="61">
        <v>6.8</v>
      </c>
      <c r="K4280" s="61">
        <v>9</v>
      </c>
      <c r="L4280" s="69">
        <f t="shared" si="819"/>
        <v>1.36</v>
      </c>
      <c r="M4280" s="69">
        <f t="shared" si="820"/>
        <v>1.8</v>
      </c>
      <c r="N4280" s="56">
        <f>INDEX(Rate_Chart!$A$1:$AK$127,MATCH(Data!J4280,Rate_Chart!$A$1:$A$127,0),MATCH(Data!K4280,Rate_Chart!$A$1:$AK$1,0))</f>
        <v>56.78</v>
      </c>
      <c r="O4280" s="57">
        <f t="shared" si="821"/>
        <v>1135.5999999999999</v>
      </c>
      <c r="P4280" s="58">
        <f t="shared" si="822"/>
        <v>443.59375</v>
      </c>
      <c r="Q4280" s="58">
        <f t="shared" si="823"/>
        <v>295.72916666666669</v>
      </c>
      <c r="R4280" s="66">
        <f t="shared" si="824"/>
        <v>19.873000000000001</v>
      </c>
      <c r="S4280" s="64">
        <f t="shared" si="825"/>
        <v>75</v>
      </c>
      <c r="T4280" s="66">
        <f t="shared" si="826"/>
        <v>1230.473</v>
      </c>
      <c r="U4280" s="68">
        <f t="shared" si="827"/>
        <v>61.523649999999996</v>
      </c>
      <c r="V4280" s="68">
        <f t="shared" si="828"/>
        <v>480.65351562499995</v>
      </c>
      <c r="W4280" s="68">
        <f t="shared" si="829"/>
        <v>320.4356770833333</v>
      </c>
    </row>
    <row r="4281" spans="1:23" x14ac:dyDescent="0.25">
      <c r="A4281" s="1" t="s">
        <v>903</v>
      </c>
      <c r="B4281" s="1" t="s">
        <v>394</v>
      </c>
      <c r="C4281" s="1" t="s">
        <v>589</v>
      </c>
      <c r="D4281" s="1" t="s">
        <v>593</v>
      </c>
      <c r="E4281" s="1" t="s">
        <v>927</v>
      </c>
      <c r="F4281" s="62" t="str">
        <f t="shared" si="818"/>
        <v>64556</v>
      </c>
      <c r="G4281" s="255">
        <v>10620011</v>
      </c>
      <c r="H4281" s="1" t="s">
        <v>385</v>
      </c>
      <c r="I4281" s="61">
        <v>41</v>
      </c>
      <c r="J4281" s="61">
        <v>7.7</v>
      </c>
      <c r="K4281" s="61">
        <v>9</v>
      </c>
      <c r="L4281" s="69">
        <f t="shared" si="819"/>
        <v>3.157</v>
      </c>
      <c r="M4281" s="69">
        <f t="shared" si="820"/>
        <v>3.69</v>
      </c>
      <c r="N4281" s="56">
        <f>INDEX(Rate_Chart!$A$1:$AK$127,MATCH(Data!J4281,Rate_Chart!$A$1:$A$127,0),MATCH(Data!K4281,Rate_Chart!$A$1:$AK$1,0))</f>
        <v>64.295000000000002</v>
      </c>
      <c r="O4281" s="57">
        <f t="shared" si="821"/>
        <v>2636.0950000000003</v>
      </c>
      <c r="P4281" s="58">
        <f t="shared" si="822"/>
        <v>469.30656934306569</v>
      </c>
      <c r="Q4281" s="58">
        <f t="shared" si="823"/>
        <v>312.87104622871044</v>
      </c>
      <c r="R4281" s="66">
        <f t="shared" si="824"/>
        <v>46.131662500000012</v>
      </c>
      <c r="S4281" s="64">
        <f t="shared" si="825"/>
        <v>153.75</v>
      </c>
      <c r="T4281" s="66">
        <f t="shared" si="826"/>
        <v>2835.9766625000002</v>
      </c>
      <c r="U4281" s="68">
        <f t="shared" si="827"/>
        <v>69.170162500000004</v>
      </c>
      <c r="V4281" s="68">
        <f t="shared" si="828"/>
        <v>504.89169708029198</v>
      </c>
      <c r="W4281" s="68">
        <f t="shared" si="829"/>
        <v>336.59446472019465</v>
      </c>
    </row>
    <row r="4282" spans="1:23" x14ac:dyDescent="0.25">
      <c r="A4282" s="1" t="s">
        <v>903</v>
      </c>
      <c r="B4282" s="1" t="s">
        <v>394</v>
      </c>
      <c r="C4282" s="1" t="s">
        <v>589</v>
      </c>
      <c r="D4282" s="1" t="s">
        <v>593</v>
      </c>
      <c r="E4282" s="1" t="s">
        <v>927</v>
      </c>
      <c r="F4282" s="62" t="str">
        <f t="shared" si="818"/>
        <v>64556</v>
      </c>
      <c r="G4282" s="255">
        <v>10620011</v>
      </c>
      <c r="H4282" s="1" t="s">
        <v>386</v>
      </c>
      <c r="I4282" s="61">
        <v>14</v>
      </c>
      <c r="J4282" s="61">
        <v>4</v>
      </c>
      <c r="K4282" s="61">
        <v>8</v>
      </c>
      <c r="L4282" s="69">
        <f t="shared" si="819"/>
        <v>0.56000000000000005</v>
      </c>
      <c r="M4282" s="69">
        <f t="shared" si="820"/>
        <v>1.1200000000000001</v>
      </c>
      <c r="N4282" s="56">
        <f>INDEX(Rate_Chart!$A$1:$AK$127,MATCH(Data!J4282,Rate_Chart!$A$1:$A$127,0),MATCH(Data!K4282,Rate_Chart!$A$1:$AK$1,0))</f>
        <v>38.921112000000008</v>
      </c>
      <c r="O4282" s="57">
        <f t="shared" si="821"/>
        <v>544.89556800000014</v>
      </c>
      <c r="P4282" s="58">
        <f t="shared" si="822"/>
        <v>417.01191428571434</v>
      </c>
      <c r="Q4282" s="58">
        <f t="shared" si="823"/>
        <v>278.00794285714289</v>
      </c>
      <c r="R4282" s="66">
        <f t="shared" si="824"/>
        <v>9.5356724400000026</v>
      </c>
      <c r="S4282" s="64">
        <f t="shared" si="825"/>
        <v>52.5</v>
      </c>
      <c r="T4282" s="66">
        <f t="shared" si="826"/>
        <v>606.93124044000012</v>
      </c>
      <c r="U4282" s="68">
        <f t="shared" si="827"/>
        <v>43.352231460000006</v>
      </c>
      <c r="V4282" s="68">
        <f t="shared" si="828"/>
        <v>464.48819421428578</v>
      </c>
      <c r="W4282" s="68">
        <f t="shared" si="829"/>
        <v>309.65879614285717</v>
      </c>
    </row>
    <row r="4283" spans="1:23" x14ac:dyDescent="0.25">
      <c r="A4283" s="1" t="s">
        <v>903</v>
      </c>
      <c r="B4283" s="1" t="s">
        <v>395</v>
      </c>
      <c r="C4283" s="1" t="s">
        <v>589</v>
      </c>
      <c r="D4283" s="1" t="s">
        <v>593</v>
      </c>
      <c r="E4283" s="1" t="s">
        <v>927</v>
      </c>
      <c r="F4283" s="62" t="str">
        <f t="shared" si="818"/>
        <v>64556</v>
      </c>
      <c r="G4283" s="255">
        <v>10620011</v>
      </c>
      <c r="H4283" s="1" t="s">
        <v>385</v>
      </c>
      <c r="I4283" s="61">
        <v>17</v>
      </c>
      <c r="J4283" s="61">
        <v>7.6</v>
      </c>
      <c r="K4283" s="61">
        <v>9</v>
      </c>
      <c r="L4283" s="69">
        <f t="shared" si="819"/>
        <v>1.2919999999999998</v>
      </c>
      <c r="M4283" s="69">
        <f t="shared" si="820"/>
        <v>1.53</v>
      </c>
      <c r="N4283" s="56">
        <f>INDEX(Rate_Chart!$A$1:$AK$127,MATCH(Data!J4283,Rate_Chart!$A$1:$A$127,0),MATCH(Data!K4283,Rate_Chart!$A$1:$AK$1,0))</f>
        <v>63.46</v>
      </c>
      <c r="O4283" s="57">
        <f t="shared" si="821"/>
        <v>1078.82</v>
      </c>
      <c r="P4283" s="58">
        <f t="shared" si="822"/>
        <v>466.61764705882348</v>
      </c>
      <c r="Q4283" s="58">
        <f t="shared" si="823"/>
        <v>311.07843137254901</v>
      </c>
      <c r="R4283" s="66">
        <f t="shared" si="824"/>
        <v>18.879350000000002</v>
      </c>
      <c r="S4283" s="64">
        <f t="shared" si="825"/>
        <v>63.75</v>
      </c>
      <c r="T4283" s="66">
        <f t="shared" si="826"/>
        <v>1161.4493499999999</v>
      </c>
      <c r="U4283" s="68">
        <f t="shared" si="827"/>
        <v>68.320549999999997</v>
      </c>
      <c r="V4283" s="68">
        <f t="shared" si="828"/>
        <v>502.35698529411758</v>
      </c>
      <c r="W4283" s="68">
        <f t="shared" si="829"/>
        <v>334.90465686274507</v>
      </c>
    </row>
    <row r="4284" spans="1:23" x14ac:dyDescent="0.25">
      <c r="A4284" s="1" t="s">
        <v>904</v>
      </c>
      <c r="B4284" s="1" t="s">
        <v>394</v>
      </c>
      <c r="C4284" s="1" t="s">
        <v>589</v>
      </c>
      <c r="D4284" s="1" t="s">
        <v>593</v>
      </c>
      <c r="E4284" s="1" t="s">
        <v>927</v>
      </c>
      <c r="F4284" s="62" t="str">
        <f t="shared" si="818"/>
        <v>64556</v>
      </c>
      <c r="G4284" s="255">
        <v>10620011</v>
      </c>
      <c r="H4284" s="1" t="s">
        <v>385</v>
      </c>
      <c r="I4284" s="61">
        <v>35</v>
      </c>
      <c r="J4284" s="61">
        <v>7.4</v>
      </c>
      <c r="K4284" s="61">
        <v>9</v>
      </c>
      <c r="L4284" s="69">
        <f t="shared" si="819"/>
        <v>2.59</v>
      </c>
      <c r="M4284" s="69">
        <f t="shared" si="820"/>
        <v>3.15</v>
      </c>
      <c r="N4284" s="56">
        <f>INDEX(Rate_Chart!$A$1:$AK$127,MATCH(Data!J4284,Rate_Chart!$A$1:$A$127,0),MATCH(Data!K4284,Rate_Chart!$A$1:$AK$1,0))</f>
        <v>61.790000000000006</v>
      </c>
      <c r="O4284" s="57">
        <f t="shared" si="821"/>
        <v>2162.65</v>
      </c>
      <c r="P4284" s="58">
        <f t="shared" si="822"/>
        <v>461.11940298507466</v>
      </c>
      <c r="Q4284" s="58">
        <f t="shared" si="823"/>
        <v>307.41293532338312</v>
      </c>
      <c r="R4284" s="66">
        <f t="shared" si="824"/>
        <v>37.846375000000002</v>
      </c>
      <c r="S4284" s="64">
        <f t="shared" si="825"/>
        <v>131.25</v>
      </c>
      <c r="T4284" s="66">
        <f t="shared" si="826"/>
        <v>2331.7463750000002</v>
      </c>
      <c r="U4284" s="68">
        <f t="shared" si="827"/>
        <v>66.621324999999999</v>
      </c>
      <c r="V4284" s="68">
        <f t="shared" si="828"/>
        <v>497.17406716417906</v>
      </c>
      <c r="W4284" s="68">
        <f t="shared" si="829"/>
        <v>331.44937810945271</v>
      </c>
    </row>
    <row r="4285" spans="1:23" x14ac:dyDescent="0.25">
      <c r="A4285" s="1" t="s">
        <v>904</v>
      </c>
      <c r="B4285" s="1" t="s">
        <v>394</v>
      </c>
      <c r="C4285" s="1" t="s">
        <v>589</v>
      </c>
      <c r="D4285" s="1" t="s">
        <v>593</v>
      </c>
      <c r="E4285" s="1" t="s">
        <v>927</v>
      </c>
      <c r="F4285" s="62" t="str">
        <f t="shared" si="818"/>
        <v>64556</v>
      </c>
      <c r="G4285" s="255">
        <v>10620011</v>
      </c>
      <c r="H4285" s="1" t="s">
        <v>386</v>
      </c>
      <c r="I4285" s="61">
        <v>14</v>
      </c>
      <c r="J4285" s="61">
        <v>4.0999999999999996</v>
      </c>
      <c r="K4285" s="61">
        <v>8.1999999999999993</v>
      </c>
      <c r="L4285" s="69">
        <f t="shared" si="819"/>
        <v>0.57399999999999995</v>
      </c>
      <c r="M4285" s="69">
        <f t="shared" si="820"/>
        <v>1.1479999999999999</v>
      </c>
      <c r="N4285" s="56">
        <f>INDEX(Rate_Chart!$A$1:$AK$127,MATCH(Data!J4285,Rate_Chart!$A$1:$A$127,0),MATCH(Data!K4285,Rate_Chart!$A$1:$AK$1,0))</f>
        <v>39.894139799999998</v>
      </c>
      <c r="O4285" s="57">
        <f t="shared" si="821"/>
        <v>558.51795719999996</v>
      </c>
      <c r="P4285" s="58">
        <f t="shared" si="822"/>
        <v>417.01191428571434</v>
      </c>
      <c r="Q4285" s="58">
        <f t="shared" si="823"/>
        <v>278.00794285714289</v>
      </c>
      <c r="R4285" s="66">
        <f t="shared" si="824"/>
        <v>9.7740642510000004</v>
      </c>
      <c r="S4285" s="64">
        <f t="shared" si="825"/>
        <v>52.5</v>
      </c>
      <c r="T4285" s="66">
        <f t="shared" si="826"/>
        <v>620.79202145099998</v>
      </c>
      <c r="U4285" s="68">
        <f t="shared" si="827"/>
        <v>44.3422872465</v>
      </c>
      <c r="V4285" s="68">
        <f t="shared" si="828"/>
        <v>463.50822905749135</v>
      </c>
      <c r="W4285" s="68">
        <f t="shared" si="829"/>
        <v>309.00548603832755</v>
      </c>
    </row>
    <row r="4286" spans="1:23" x14ac:dyDescent="0.25">
      <c r="A4286" s="1" t="s">
        <v>904</v>
      </c>
      <c r="B4286" s="1" t="s">
        <v>395</v>
      </c>
      <c r="C4286" s="1" t="s">
        <v>589</v>
      </c>
      <c r="D4286" s="1" t="s">
        <v>593</v>
      </c>
      <c r="E4286" s="1" t="s">
        <v>927</v>
      </c>
      <c r="F4286" s="62" t="str">
        <f t="shared" si="818"/>
        <v>64556</v>
      </c>
      <c r="G4286" s="255">
        <v>10620011</v>
      </c>
      <c r="H4286" s="1" t="s">
        <v>385</v>
      </c>
      <c r="I4286" s="61">
        <v>18</v>
      </c>
      <c r="J4286" s="61">
        <v>7</v>
      </c>
      <c r="K4286" s="61">
        <v>9</v>
      </c>
      <c r="L4286" s="69">
        <f t="shared" si="819"/>
        <v>1.26</v>
      </c>
      <c r="M4286" s="69">
        <f t="shared" si="820"/>
        <v>1.62</v>
      </c>
      <c r="N4286" s="56">
        <f>INDEX(Rate_Chart!$A$1:$AK$127,MATCH(Data!J4286,Rate_Chart!$A$1:$A$127,0),MATCH(Data!K4286,Rate_Chart!$A$1:$AK$1,0))</f>
        <v>58.45</v>
      </c>
      <c r="O4286" s="57">
        <f t="shared" si="821"/>
        <v>1052.1000000000001</v>
      </c>
      <c r="P4286" s="58">
        <f t="shared" si="822"/>
        <v>449.61538461538464</v>
      </c>
      <c r="Q4286" s="58">
        <f t="shared" si="823"/>
        <v>299.74358974358978</v>
      </c>
      <c r="R4286" s="66">
        <f t="shared" si="824"/>
        <v>18.411750000000005</v>
      </c>
      <c r="S4286" s="64">
        <f t="shared" si="825"/>
        <v>67.5</v>
      </c>
      <c r="T4286" s="66">
        <f t="shared" si="826"/>
        <v>1138.0117500000001</v>
      </c>
      <c r="U4286" s="68">
        <f t="shared" si="827"/>
        <v>63.222875000000009</v>
      </c>
      <c r="V4286" s="68">
        <f t="shared" si="828"/>
        <v>486.32980769230772</v>
      </c>
      <c r="W4286" s="68">
        <f t="shared" si="829"/>
        <v>324.21987179487184</v>
      </c>
    </row>
    <row r="4287" spans="1:23" x14ac:dyDescent="0.25">
      <c r="A4287" s="1" t="s">
        <v>905</v>
      </c>
      <c r="B4287" s="1" t="s">
        <v>394</v>
      </c>
      <c r="C4287" s="1" t="s">
        <v>589</v>
      </c>
      <c r="D4287" s="1" t="s">
        <v>593</v>
      </c>
      <c r="E4287" s="1" t="s">
        <v>927</v>
      </c>
      <c r="F4287" s="62" t="str">
        <f t="shared" si="818"/>
        <v>64556</v>
      </c>
      <c r="G4287" s="255">
        <v>10620011</v>
      </c>
      <c r="H4287" s="1" t="s">
        <v>385</v>
      </c>
      <c r="I4287" s="61">
        <v>36</v>
      </c>
      <c r="J4287" s="61">
        <v>7.6</v>
      </c>
      <c r="K4287" s="61">
        <v>9</v>
      </c>
      <c r="L4287" s="69">
        <f t="shared" si="819"/>
        <v>2.7359999999999998</v>
      </c>
      <c r="M4287" s="69">
        <f t="shared" si="820"/>
        <v>3.24</v>
      </c>
      <c r="N4287" s="56">
        <f>INDEX(Rate_Chart!$A$1:$AK$127,MATCH(Data!J4287,Rate_Chart!$A$1:$A$127,0),MATCH(Data!K4287,Rate_Chart!$A$1:$AK$1,0))</f>
        <v>63.46</v>
      </c>
      <c r="O4287" s="57">
        <f t="shared" si="821"/>
        <v>2284.56</v>
      </c>
      <c r="P4287" s="58">
        <f t="shared" si="822"/>
        <v>466.61764705882348</v>
      </c>
      <c r="Q4287" s="58">
        <f t="shared" si="823"/>
        <v>311.07843137254901</v>
      </c>
      <c r="R4287" s="66">
        <f t="shared" si="824"/>
        <v>39.979800000000004</v>
      </c>
      <c r="S4287" s="64">
        <f t="shared" si="825"/>
        <v>135</v>
      </c>
      <c r="T4287" s="66">
        <f t="shared" si="826"/>
        <v>2459.5398</v>
      </c>
      <c r="U4287" s="68">
        <f t="shared" si="827"/>
        <v>68.320549999999997</v>
      </c>
      <c r="V4287" s="68">
        <f t="shared" si="828"/>
        <v>502.35698529411758</v>
      </c>
      <c r="W4287" s="68">
        <f t="shared" si="829"/>
        <v>334.90465686274507</v>
      </c>
    </row>
    <row r="4288" spans="1:23" x14ac:dyDescent="0.25">
      <c r="A4288" s="1" t="s">
        <v>905</v>
      </c>
      <c r="B4288" s="1" t="s">
        <v>394</v>
      </c>
      <c r="C4288" s="1" t="s">
        <v>589</v>
      </c>
      <c r="D4288" s="1" t="s">
        <v>593</v>
      </c>
      <c r="E4288" s="1" t="s">
        <v>927</v>
      </c>
      <c r="F4288" s="62" t="str">
        <f t="shared" si="818"/>
        <v>64556</v>
      </c>
      <c r="G4288" s="255">
        <v>10620011</v>
      </c>
      <c r="H4288" s="1" t="s">
        <v>386</v>
      </c>
      <c r="I4288" s="61">
        <v>14</v>
      </c>
      <c r="J4288" s="61">
        <v>3.8</v>
      </c>
      <c r="K4288" s="61">
        <v>8</v>
      </c>
      <c r="L4288" s="69">
        <f t="shared" si="819"/>
        <v>0.53199999999999992</v>
      </c>
      <c r="M4288" s="69">
        <f t="shared" si="820"/>
        <v>1.1200000000000001</v>
      </c>
      <c r="N4288" s="56">
        <f>INDEX(Rate_Chart!$A$1:$AK$127,MATCH(Data!J4288,Rate_Chart!$A$1:$A$127,0),MATCH(Data!K4288,Rate_Chart!$A$1:$AK$1,0))</f>
        <v>38.087112000000005</v>
      </c>
      <c r="O4288" s="57">
        <f t="shared" si="821"/>
        <v>533.21956800000009</v>
      </c>
      <c r="P4288" s="58">
        <f t="shared" si="822"/>
        <v>417.01217518248177</v>
      </c>
      <c r="Q4288" s="58">
        <f t="shared" si="823"/>
        <v>278.00811678832116</v>
      </c>
      <c r="R4288" s="66">
        <f t="shared" si="824"/>
        <v>9.331342440000002</v>
      </c>
      <c r="S4288" s="64">
        <f t="shared" si="825"/>
        <v>52.5</v>
      </c>
      <c r="T4288" s="66">
        <f t="shared" si="826"/>
        <v>595.05091044000005</v>
      </c>
      <c r="U4288" s="68">
        <f t="shared" si="827"/>
        <v>42.503636460000003</v>
      </c>
      <c r="V4288" s="68">
        <f t="shared" si="828"/>
        <v>465.36828240875911</v>
      </c>
      <c r="W4288" s="68">
        <f t="shared" si="829"/>
        <v>310.24552160583943</v>
      </c>
    </row>
    <row r="4289" spans="1:23" x14ac:dyDescent="0.25">
      <c r="A4289" s="1" t="s">
        <v>905</v>
      </c>
      <c r="B4289" s="1" t="s">
        <v>395</v>
      </c>
      <c r="C4289" s="1" t="s">
        <v>589</v>
      </c>
      <c r="D4289" s="1" t="s">
        <v>593</v>
      </c>
      <c r="E4289" s="1" t="s">
        <v>927</v>
      </c>
      <c r="F4289" s="62" t="str">
        <f t="shared" si="818"/>
        <v>64556</v>
      </c>
      <c r="G4289" s="255">
        <v>10620011</v>
      </c>
      <c r="H4289" s="1" t="s">
        <v>385</v>
      </c>
      <c r="I4289" s="61">
        <v>24</v>
      </c>
      <c r="J4289" s="61">
        <v>7.3</v>
      </c>
      <c r="K4289" s="61">
        <v>9</v>
      </c>
      <c r="L4289" s="69">
        <f t="shared" si="819"/>
        <v>1.7519999999999998</v>
      </c>
      <c r="M4289" s="69">
        <f t="shared" si="820"/>
        <v>2.16</v>
      </c>
      <c r="N4289" s="56">
        <f>INDEX(Rate_Chart!$A$1:$AK$127,MATCH(Data!J4289,Rate_Chart!$A$1:$A$127,0),MATCH(Data!K4289,Rate_Chart!$A$1:$AK$1,0))</f>
        <v>60.954999999999998</v>
      </c>
      <c r="O4289" s="57">
        <f t="shared" si="821"/>
        <v>1462.92</v>
      </c>
      <c r="P4289" s="58">
        <f t="shared" si="822"/>
        <v>458.30827067669168</v>
      </c>
      <c r="Q4289" s="58">
        <f t="shared" si="823"/>
        <v>305.53884711779443</v>
      </c>
      <c r="R4289" s="66">
        <f t="shared" si="824"/>
        <v>25.601100000000002</v>
      </c>
      <c r="S4289" s="64">
        <f t="shared" si="825"/>
        <v>90</v>
      </c>
      <c r="T4289" s="66">
        <f t="shared" si="826"/>
        <v>1578.5211000000002</v>
      </c>
      <c r="U4289" s="68">
        <f t="shared" si="827"/>
        <v>65.771712500000007</v>
      </c>
      <c r="V4289" s="68">
        <f t="shared" si="828"/>
        <v>494.52415413533839</v>
      </c>
      <c r="W4289" s="68">
        <f t="shared" si="829"/>
        <v>329.68276942355891</v>
      </c>
    </row>
    <row r="4290" spans="1:23" x14ac:dyDescent="0.25">
      <c r="A4290" s="1" t="s">
        <v>906</v>
      </c>
      <c r="B4290" s="1" t="s">
        <v>394</v>
      </c>
      <c r="C4290" s="1" t="s">
        <v>589</v>
      </c>
      <c r="D4290" s="1" t="s">
        <v>593</v>
      </c>
      <c r="E4290" s="1" t="s">
        <v>927</v>
      </c>
      <c r="F4290" s="62" t="str">
        <f t="shared" si="818"/>
        <v>64556</v>
      </c>
      <c r="G4290" s="255">
        <v>10620011</v>
      </c>
      <c r="H4290" s="1" t="s">
        <v>385</v>
      </c>
      <c r="I4290" s="61">
        <v>31</v>
      </c>
      <c r="J4290" s="61">
        <v>7.6</v>
      </c>
      <c r="K4290" s="61">
        <v>9</v>
      </c>
      <c r="L4290" s="69">
        <f t="shared" si="819"/>
        <v>2.3559999999999999</v>
      </c>
      <c r="M4290" s="69">
        <f t="shared" si="820"/>
        <v>2.79</v>
      </c>
      <c r="N4290" s="56">
        <f>INDEX(Rate_Chart!$A$1:$AK$127,MATCH(Data!J4290,Rate_Chart!$A$1:$A$127,0),MATCH(Data!K4290,Rate_Chart!$A$1:$AK$1,0))</f>
        <v>63.46</v>
      </c>
      <c r="O4290" s="57">
        <f t="shared" si="821"/>
        <v>1967.26</v>
      </c>
      <c r="P4290" s="58">
        <f t="shared" si="822"/>
        <v>466.61764705882348</v>
      </c>
      <c r="Q4290" s="58">
        <f t="shared" si="823"/>
        <v>311.07843137254901</v>
      </c>
      <c r="R4290" s="66">
        <f t="shared" si="824"/>
        <v>34.427050000000001</v>
      </c>
      <c r="S4290" s="64">
        <f t="shared" si="825"/>
        <v>116.25</v>
      </c>
      <c r="T4290" s="66">
        <f t="shared" si="826"/>
        <v>2117.93705</v>
      </c>
      <c r="U4290" s="68">
        <f t="shared" si="827"/>
        <v>68.320549999999997</v>
      </c>
      <c r="V4290" s="68">
        <f t="shared" si="828"/>
        <v>502.35698529411758</v>
      </c>
      <c r="W4290" s="68">
        <f t="shared" si="829"/>
        <v>334.90465686274507</v>
      </c>
    </row>
    <row r="4291" spans="1:23" x14ac:dyDescent="0.25">
      <c r="A4291" s="1" t="s">
        <v>906</v>
      </c>
      <c r="B4291" s="1" t="s">
        <v>394</v>
      </c>
      <c r="C4291" s="1" t="s">
        <v>589</v>
      </c>
      <c r="D4291" s="1" t="s">
        <v>593</v>
      </c>
      <c r="E4291" s="1" t="s">
        <v>927</v>
      </c>
      <c r="F4291" s="62" t="str">
        <f t="shared" si="818"/>
        <v>64556</v>
      </c>
      <c r="G4291" s="255">
        <v>10620011</v>
      </c>
      <c r="H4291" s="1" t="s">
        <v>386</v>
      </c>
      <c r="I4291" s="61">
        <v>16</v>
      </c>
      <c r="J4291" s="61">
        <v>4</v>
      </c>
      <c r="K4291" s="61">
        <v>8</v>
      </c>
      <c r="L4291" s="69">
        <f t="shared" si="819"/>
        <v>0.64</v>
      </c>
      <c r="M4291" s="69">
        <f t="shared" si="820"/>
        <v>1.28</v>
      </c>
      <c r="N4291" s="56">
        <f>INDEX(Rate_Chart!$A$1:$AK$127,MATCH(Data!J4291,Rate_Chart!$A$1:$A$127,0),MATCH(Data!K4291,Rate_Chart!$A$1:$AK$1,0))</f>
        <v>38.921112000000008</v>
      </c>
      <c r="O4291" s="57">
        <f t="shared" si="821"/>
        <v>622.73779200000013</v>
      </c>
      <c r="P4291" s="58">
        <f t="shared" si="822"/>
        <v>417.01191428571434</v>
      </c>
      <c r="Q4291" s="58">
        <f t="shared" si="823"/>
        <v>278.00794285714289</v>
      </c>
      <c r="R4291" s="66">
        <f t="shared" si="824"/>
        <v>10.897911360000004</v>
      </c>
      <c r="S4291" s="64">
        <f t="shared" si="825"/>
        <v>60</v>
      </c>
      <c r="T4291" s="66">
        <f t="shared" si="826"/>
        <v>693.63570336000009</v>
      </c>
      <c r="U4291" s="68">
        <f t="shared" si="827"/>
        <v>43.352231460000006</v>
      </c>
      <c r="V4291" s="68">
        <f t="shared" si="828"/>
        <v>464.48819421428578</v>
      </c>
      <c r="W4291" s="68">
        <f t="shared" si="829"/>
        <v>309.65879614285717</v>
      </c>
    </row>
    <row r="4292" spans="1:23" x14ac:dyDescent="0.25">
      <c r="A4292" s="1" t="s">
        <v>906</v>
      </c>
      <c r="B4292" s="1" t="s">
        <v>395</v>
      </c>
      <c r="C4292" s="1" t="s">
        <v>589</v>
      </c>
      <c r="D4292" s="1" t="s">
        <v>593</v>
      </c>
      <c r="E4292" s="1" t="s">
        <v>927</v>
      </c>
      <c r="F4292" s="62" t="str">
        <f t="shared" si="818"/>
        <v>64556</v>
      </c>
      <c r="G4292" s="255">
        <v>10620011</v>
      </c>
      <c r="H4292" s="1" t="s">
        <v>385</v>
      </c>
      <c r="I4292" s="61">
        <v>18</v>
      </c>
      <c r="J4292" s="61">
        <v>7.6</v>
      </c>
      <c r="K4292" s="61">
        <v>9</v>
      </c>
      <c r="L4292" s="69">
        <f t="shared" si="819"/>
        <v>1.3679999999999999</v>
      </c>
      <c r="M4292" s="69">
        <f t="shared" si="820"/>
        <v>1.62</v>
      </c>
      <c r="N4292" s="56">
        <f>INDEX(Rate_Chart!$A$1:$AK$127,MATCH(Data!J4292,Rate_Chart!$A$1:$A$127,0),MATCH(Data!K4292,Rate_Chart!$A$1:$AK$1,0))</f>
        <v>63.46</v>
      </c>
      <c r="O4292" s="57">
        <f t="shared" si="821"/>
        <v>1142.28</v>
      </c>
      <c r="P4292" s="58">
        <f t="shared" si="822"/>
        <v>466.61764705882348</v>
      </c>
      <c r="Q4292" s="58">
        <f t="shared" si="823"/>
        <v>311.07843137254901</v>
      </c>
      <c r="R4292" s="66">
        <f t="shared" si="824"/>
        <v>19.989900000000002</v>
      </c>
      <c r="S4292" s="64">
        <f t="shared" si="825"/>
        <v>67.5</v>
      </c>
      <c r="T4292" s="66">
        <f t="shared" si="826"/>
        <v>1229.7699</v>
      </c>
      <c r="U4292" s="68">
        <f t="shared" si="827"/>
        <v>68.320549999999997</v>
      </c>
      <c r="V4292" s="68">
        <f t="shared" si="828"/>
        <v>502.35698529411758</v>
      </c>
      <c r="W4292" s="68">
        <f t="shared" si="829"/>
        <v>334.90465686274507</v>
      </c>
    </row>
    <row r="4293" spans="1:23" x14ac:dyDescent="0.25">
      <c r="A4293" s="1" t="s">
        <v>907</v>
      </c>
      <c r="B4293" s="1" t="s">
        <v>394</v>
      </c>
      <c r="C4293" s="1" t="s">
        <v>589</v>
      </c>
      <c r="D4293" s="1" t="s">
        <v>593</v>
      </c>
      <c r="E4293" s="1" t="s">
        <v>927</v>
      </c>
      <c r="F4293" s="62" t="str">
        <f t="shared" ref="F4293:F4356" si="830">MID(E4293,2,5)</f>
        <v>64556</v>
      </c>
      <c r="G4293" s="255">
        <v>10620011</v>
      </c>
      <c r="H4293" s="1" t="s">
        <v>385</v>
      </c>
      <c r="I4293" s="61">
        <v>33</v>
      </c>
      <c r="J4293" s="61">
        <v>7.8</v>
      </c>
      <c r="K4293" s="61">
        <v>9</v>
      </c>
      <c r="L4293" s="69">
        <f t="shared" si="819"/>
        <v>2.5739999999999998</v>
      </c>
      <c r="M4293" s="69">
        <f t="shared" si="820"/>
        <v>2.97</v>
      </c>
      <c r="N4293" s="56">
        <f>INDEX(Rate_Chart!$A$1:$AK$127,MATCH(Data!J4293,Rate_Chart!$A$1:$A$127,0),MATCH(Data!K4293,Rate_Chart!$A$1:$AK$1,0))</f>
        <v>65.13</v>
      </c>
      <c r="O4293" s="57">
        <f t="shared" si="821"/>
        <v>2149.29</v>
      </c>
      <c r="P4293" s="58">
        <f t="shared" si="822"/>
        <v>471.95652173913038</v>
      </c>
      <c r="Q4293" s="58">
        <f t="shared" si="823"/>
        <v>314.63768115942025</v>
      </c>
      <c r="R4293" s="66">
        <f t="shared" si="824"/>
        <v>37.612575</v>
      </c>
      <c r="S4293" s="64">
        <f t="shared" si="825"/>
        <v>123.75</v>
      </c>
      <c r="T4293" s="66">
        <f t="shared" si="826"/>
        <v>2310.6525750000001</v>
      </c>
      <c r="U4293" s="68">
        <f t="shared" si="827"/>
        <v>70.019774999999996</v>
      </c>
      <c r="V4293" s="68">
        <f t="shared" si="828"/>
        <v>507.3896739130434</v>
      </c>
      <c r="W4293" s="68">
        <f t="shared" si="829"/>
        <v>338.25978260869562</v>
      </c>
    </row>
    <row r="4294" spans="1:23" x14ac:dyDescent="0.25">
      <c r="A4294" s="1" t="s">
        <v>907</v>
      </c>
      <c r="B4294" s="1" t="s">
        <v>394</v>
      </c>
      <c r="C4294" s="1" t="s">
        <v>589</v>
      </c>
      <c r="D4294" s="1" t="s">
        <v>593</v>
      </c>
      <c r="E4294" s="1" t="s">
        <v>927</v>
      </c>
      <c r="F4294" s="62" t="str">
        <f t="shared" si="830"/>
        <v>64556</v>
      </c>
      <c r="G4294" s="255">
        <v>10620011</v>
      </c>
      <c r="H4294" s="1" t="s">
        <v>386</v>
      </c>
      <c r="I4294" s="61">
        <v>17</v>
      </c>
      <c r="J4294" s="61">
        <v>3.7</v>
      </c>
      <c r="K4294" s="61">
        <v>8</v>
      </c>
      <c r="L4294" s="69">
        <f t="shared" si="819"/>
        <v>0.629</v>
      </c>
      <c r="M4294" s="69">
        <f t="shared" si="820"/>
        <v>1.36</v>
      </c>
      <c r="N4294" s="56">
        <f>INDEX(Rate_Chart!$A$1:$AK$127,MATCH(Data!J4294,Rate_Chart!$A$1:$A$127,0),MATCH(Data!K4294,Rate_Chart!$A$1:$AK$1,0))</f>
        <v>37.670112000000003</v>
      </c>
      <c r="O4294" s="57">
        <f t="shared" si="821"/>
        <v>640.39190400000007</v>
      </c>
      <c r="P4294" s="58">
        <f t="shared" si="822"/>
        <v>417.0123099630996</v>
      </c>
      <c r="Q4294" s="58">
        <f t="shared" si="823"/>
        <v>278.0082066420664</v>
      </c>
      <c r="R4294" s="66">
        <f t="shared" si="824"/>
        <v>11.206858320000002</v>
      </c>
      <c r="S4294" s="64">
        <f t="shared" si="825"/>
        <v>63.75</v>
      </c>
      <c r="T4294" s="66">
        <f t="shared" si="826"/>
        <v>715.34876232000011</v>
      </c>
      <c r="U4294" s="68">
        <f t="shared" si="827"/>
        <v>42.079338960000008</v>
      </c>
      <c r="V4294" s="68">
        <f t="shared" si="828"/>
        <v>465.82294051660517</v>
      </c>
      <c r="W4294" s="68">
        <f t="shared" si="829"/>
        <v>310.5486270110701</v>
      </c>
    </row>
    <row r="4295" spans="1:23" x14ac:dyDescent="0.25">
      <c r="A4295" s="1" t="s">
        <v>907</v>
      </c>
      <c r="B4295" s="1" t="s">
        <v>395</v>
      </c>
      <c r="C4295" s="1" t="s">
        <v>589</v>
      </c>
      <c r="D4295" s="1" t="s">
        <v>593</v>
      </c>
      <c r="E4295" s="1" t="s">
        <v>927</v>
      </c>
      <c r="F4295" s="62" t="str">
        <f t="shared" si="830"/>
        <v>64556</v>
      </c>
      <c r="G4295" s="255">
        <v>10620011</v>
      </c>
      <c r="H4295" s="1" t="s">
        <v>385</v>
      </c>
      <c r="I4295" s="61">
        <v>24</v>
      </c>
      <c r="J4295" s="61">
        <v>6.8</v>
      </c>
      <c r="K4295" s="61">
        <v>9</v>
      </c>
      <c r="L4295" s="69">
        <f t="shared" si="819"/>
        <v>1.6319999999999999</v>
      </c>
      <c r="M4295" s="69">
        <f t="shared" si="820"/>
        <v>2.16</v>
      </c>
      <c r="N4295" s="56">
        <f>INDEX(Rate_Chart!$A$1:$AK$127,MATCH(Data!J4295,Rate_Chart!$A$1:$A$127,0),MATCH(Data!K4295,Rate_Chart!$A$1:$AK$1,0))</f>
        <v>56.78</v>
      </c>
      <c r="O4295" s="57">
        <f t="shared" si="821"/>
        <v>1362.72</v>
      </c>
      <c r="P4295" s="58">
        <f t="shared" si="822"/>
        <v>443.59375</v>
      </c>
      <c r="Q4295" s="58">
        <f t="shared" si="823"/>
        <v>295.72916666666669</v>
      </c>
      <c r="R4295" s="66">
        <f t="shared" si="824"/>
        <v>23.847600000000003</v>
      </c>
      <c r="S4295" s="64">
        <f t="shared" si="825"/>
        <v>90</v>
      </c>
      <c r="T4295" s="66">
        <f t="shared" si="826"/>
        <v>1476.5676000000001</v>
      </c>
      <c r="U4295" s="68">
        <f t="shared" si="827"/>
        <v>61.523650000000004</v>
      </c>
      <c r="V4295" s="68">
        <f t="shared" si="828"/>
        <v>480.65351562500001</v>
      </c>
      <c r="W4295" s="68">
        <f t="shared" si="829"/>
        <v>320.43567708333336</v>
      </c>
    </row>
    <row r="4296" spans="1:23" x14ac:dyDescent="0.25">
      <c r="A4296" s="1" t="s">
        <v>908</v>
      </c>
      <c r="B4296" s="1" t="s">
        <v>394</v>
      </c>
      <c r="C4296" s="1" t="s">
        <v>589</v>
      </c>
      <c r="D4296" s="1" t="s">
        <v>593</v>
      </c>
      <c r="E4296" s="1" t="s">
        <v>927</v>
      </c>
      <c r="F4296" s="62" t="str">
        <f t="shared" si="830"/>
        <v>64556</v>
      </c>
      <c r="G4296" s="255">
        <v>10620011</v>
      </c>
      <c r="H4296" s="1" t="s">
        <v>385</v>
      </c>
      <c r="I4296" s="61">
        <v>34</v>
      </c>
      <c r="J4296" s="61">
        <v>7.4</v>
      </c>
      <c r="K4296" s="61">
        <v>9</v>
      </c>
      <c r="L4296" s="69">
        <f t="shared" si="819"/>
        <v>2.516</v>
      </c>
      <c r="M4296" s="69">
        <f t="shared" si="820"/>
        <v>3.06</v>
      </c>
      <c r="N4296" s="56">
        <f>INDEX(Rate_Chart!$A$1:$AK$127,MATCH(Data!J4296,Rate_Chart!$A$1:$A$127,0),MATCH(Data!K4296,Rate_Chart!$A$1:$AK$1,0))</f>
        <v>61.790000000000006</v>
      </c>
      <c r="O4296" s="57">
        <f t="shared" si="821"/>
        <v>2100.86</v>
      </c>
      <c r="P4296" s="58">
        <f t="shared" si="822"/>
        <v>461.11940298507466</v>
      </c>
      <c r="Q4296" s="58">
        <f t="shared" si="823"/>
        <v>307.41293532338312</v>
      </c>
      <c r="R4296" s="66">
        <f t="shared" si="824"/>
        <v>36.765050000000002</v>
      </c>
      <c r="S4296" s="64">
        <f t="shared" si="825"/>
        <v>127.5</v>
      </c>
      <c r="T4296" s="66">
        <f t="shared" si="826"/>
        <v>2265.1250500000001</v>
      </c>
      <c r="U4296" s="68">
        <f t="shared" si="827"/>
        <v>66.621324999999999</v>
      </c>
      <c r="V4296" s="68">
        <f t="shared" si="828"/>
        <v>497.17406716417906</v>
      </c>
      <c r="W4296" s="68">
        <f t="shared" si="829"/>
        <v>331.44937810945271</v>
      </c>
    </row>
    <row r="4297" spans="1:23" x14ac:dyDescent="0.25">
      <c r="A4297" s="1" t="s">
        <v>908</v>
      </c>
      <c r="B4297" s="1" t="s">
        <v>394</v>
      </c>
      <c r="C4297" s="1" t="s">
        <v>589</v>
      </c>
      <c r="D4297" s="1" t="s">
        <v>593</v>
      </c>
      <c r="E4297" s="1" t="s">
        <v>927</v>
      </c>
      <c r="F4297" s="62" t="str">
        <f t="shared" si="830"/>
        <v>64556</v>
      </c>
      <c r="G4297" s="255">
        <v>10620011</v>
      </c>
      <c r="H4297" s="1" t="s">
        <v>386</v>
      </c>
      <c r="I4297" s="61">
        <v>13</v>
      </c>
      <c r="J4297" s="61">
        <v>3.8</v>
      </c>
      <c r="K4297" s="61">
        <v>8.1999999999999993</v>
      </c>
      <c r="L4297" s="69">
        <f t="shared" si="819"/>
        <v>0.49399999999999999</v>
      </c>
      <c r="M4297" s="69">
        <f t="shared" si="820"/>
        <v>1.0659999999999998</v>
      </c>
      <c r="N4297" s="56">
        <f>INDEX(Rate_Chart!$A$1:$AK$127,MATCH(Data!J4297,Rate_Chart!$A$1:$A$127,0),MATCH(Data!K4297,Rate_Chart!$A$1:$AK$1,0))</f>
        <v>38.6431398</v>
      </c>
      <c r="O4297" s="57">
        <f t="shared" si="821"/>
        <v>502.36081739999997</v>
      </c>
      <c r="P4297" s="58">
        <f t="shared" si="822"/>
        <v>417.01230000000004</v>
      </c>
      <c r="Q4297" s="58">
        <f t="shared" si="823"/>
        <v>278.00820000000004</v>
      </c>
      <c r="R4297" s="66">
        <f t="shared" si="824"/>
        <v>8.7913143045000002</v>
      </c>
      <c r="S4297" s="64">
        <f t="shared" si="825"/>
        <v>48.75</v>
      </c>
      <c r="T4297" s="66">
        <f t="shared" si="826"/>
        <v>559.90213170449999</v>
      </c>
      <c r="U4297" s="68">
        <f t="shared" si="827"/>
        <v>43.069394746500002</v>
      </c>
      <c r="V4297" s="68">
        <f t="shared" si="828"/>
        <v>464.77764114928061</v>
      </c>
      <c r="W4297" s="68">
        <f t="shared" si="829"/>
        <v>309.85176076618706</v>
      </c>
    </row>
    <row r="4298" spans="1:23" x14ac:dyDescent="0.25">
      <c r="A4298" s="1" t="s">
        <v>908</v>
      </c>
      <c r="B4298" s="1" t="s">
        <v>395</v>
      </c>
      <c r="C4298" s="1" t="s">
        <v>589</v>
      </c>
      <c r="D4298" s="1" t="s">
        <v>593</v>
      </c>
      <c r="E4298" s="1" t="s">
        <v>927</v>
      </c>
      <c r="F4298" s="62" t="str">
        <f t="shared" si="830"/>
        <v>64556</v>
      </c>
      <c r="G4298" s="255">
        <v>10620011</v>
      </c>
      <c r="H4298" s="1" t="s">
        <v>385</v>
      </c>
      <c r="I4298" s="61">
        <v>22</v>
      </c>
      <c r="J4298" s="61">
        <v>7</v>
      </c>
      <c r="K4298" s="61">
        <v>9</v>
      </c>
      <c r="L4298" s="69">
        <f t="shared" si="819"/>
        <v>1.54</v>
      </c>
      <c r="M4298" s="69">
        <f t="shared" si="820"/>
        <v>1.98</v>
      </c>
      <c r="N4298" s="56">
        <f>INDEX(Rate_Chart!$A$1:$AK$127,MATCH(Data!J4298,Rate_Chart!$A$1:$A$127,0),MATCH(Data!K4298,Rate_Chart!$A$1:$AK$1,0))</f>
        <v>58.45</v>
      </c>
      <c r="O4298" s="57">
        <f t="shared" si="821"/>
        <v>1285.9000000000001</v>
      </c>
      <c r="P4298" s="58">
        <f t="shared" si="822"/>
        <v>449.61538461538464</v>
      </c>
      <c r="Q4298" s="58">
        <f t="shared" si="823"/>
        <v>299.74358974358978</v>
      </c>
      <c r="R4298" s="66">
        <f t="shared" si="824"/>
        <v>22.503250000000005</v>
      </c>
      <c r="S4298" s="64">
        <f t="shared" si="825"/>
        <v>82.5</v>
      </c>
      <c r="T4298" s="66">
        <f t="shared" si="826"/>
        <v>1390.9032500000001</v>
      </c>
      <c r="U4298" s="68">
        <f t="shared" si="827"/>
        <v>63.222875000000002</v>
      </c>
      <c r="V4298" s="68">
        <f t="shared" si="828"/>
        <v>486.32980769230767</v>
      </c>
      <c r="W4298" s="68">
        <f t="shared" si="829"/>
        <v>324.21987179487178</v>
      </c>
    </row>
    <row r="4299" spans="1:23" x14ac:dyDescent="0.25">
      <c r="A4299" s="1" t="s">
        <v>909</v>
      </c>
      <c r="B4299" s="1" t="s">
        <v>394</v>
      </c>
      <c r="C4299" s="1" t="s">
        <v>589</v>
      </c>
      <c r="D4299" s="1" t="s">
        <v>593</v>
      </c>
      <c r="E4299" s="1" t="s">
        <v>927</v>
      </c>
      <c r="F4299" s="62" t="str">
        <f t="shared" si="830"/>
        <v>64556</v>
      </c>
      <c r="G4299" s="255">
        <v>10620011</v>
      </c>
      <c r="H4299" s="1" t="s">
        <v>385</v>
      </c>
      <c r="I4299" s="61">
        <v>33</v>
      </c>
      <c r="J4299" s="61">
        <v>8</v>
      </c>
      <c r="K4299" s="61">
        <v>9</v>
      </c>
      <c r="L4299" s="69">
        <f t="shared" si="819"/>
        <v>2.64</v>
      </c>
      <c r="M4299" s="69">
        <f t="shared" si="820"/>
        <v>2.97</v>
      </c>
      <c r="N4299" s="56">
        <f>INDEX(Rate_Chart!$A$1:$AK$127,MATCH(Data!J4299,Rate_Chart!$A$1:$A$127,0),MATCH(Data!K4299,Rate_Chart!$A$1:$AK$1,0))</f>
        <v>66.8</v>
      </c>
      <c r="O4299" s="57">
        <f t="shared" si="821"/>
        <v>2204.4</v>
      </c>
      <c r="P4299" s="58">
        <f t="shared" si="822"/>
        <v>477.14285714285705</v>
      </c>
      <c r="Q4299" s="58">
        <f t="shared" si="823"/>
        <v>318.09523809523802</v>
      </c>
      <c r="R4299" s="66">
        <f t="shared" si="824"/>
        <v>38.577000000000005</v>
      </c>
      <c r="S4299" s="64">
        <f t="shared" si="825"/>
        <v>123.75</v>
      </c>
      <c r="T4299" s="66">
        <f t="shared" si="826"/>
        <v>2366.7269999999999</v>
      </c>
      <c r="U4299" s="68">
        <f t="shared" si="827"/>
        <v>71.718999999999994</v>
      </c>
      <c r="V4299" s="68">
        <f t="shared" si="828"/>
        <v>512.27857142857135</v>
      </c>
      <c r="W4299" s="68">
        <f t="shared" si="829"/>
        <v>341.51904761904757</v>
      </c>
    </row>
    <row r="4300" spans="1:23" x14ac:dyDescent="0.25">
      <c r="A4300" s="1" t="s">
        <v>909</v>
      </c>
      <c r="B4300" s="1" t="s">
        <v>394</v>
      </c>
      <c r="C4300" s="1" t="s">
        <v>589</v>
      </c>
      <c r="D4300" s="1" t="s">
        <v>593</v>
      </c>
      <c r="E4300" s="1" t="s">
        <v>927</v>
      </c>
      <c r="F4300" s="62" t="str">
        <f t="shared" si="830"/>
        <v>64556</v>
      </c>
      <c r="G4300" s="255">
        <v>10620011</v>
      </c>
      <c r="H4300" s="1" t="s">
        <v>386</v>
      </c>
      <c r="I4300" s="61">
        <v>12</v>
      </c>
      <c r="J4300" s="61">
        <v>4</v>
      </c>
      <c r="K4300" s="61">
        <v>8.1</v>
      </c>
      <c r="L4300" s="69">
        <f t="shared" si="819"/>
        <v>0.48</v>
      </c>
      <c r="M4300" s="69">
        <f t="shared" si="820"/>
        <v>0.97199999999999986</v>
      </c>
      <c r="N4300" s="56">
        <f>INDEX(Rate_Chart!$A$1:$AK$127,MATCH(Data!J4300,Rate_Chart!$A$1:$A$127,0),MATCH(Data!K4300,Rate_Chart!$A$1:$AK$1,0))</f>
        <v>39.199125899999999</v>
      </c>
      <c r="O4300" s="57">
        <f t="shared" si="821"/>
        <v>470.38951079999998</v>
      </c>
      <c r="P4300" s="58">
        <f t="shared" si="822"/>
        <v>417.01197765957443</v>
      </c>
      <c r="Q4300" s="58">
        <f t="shared" si="823"/>
        <v>278.00798510638293</v>
      </c>
      <c r="R4300" s="66">
        <f t="shared" si="824"/>
        <v>8.231816439000001</v>
      </c>
      <c r="S4300" s="64">
        <f t="shared" si="825"/>
        <v>45</v>
      </c>
      <c r="T4300" s="66">
        <f t="shared" si="826"/>
        <v>523.62132723900004</v>
      </c>
      <c r="U4300" s="68">
        <f t="shared" si="827"/>
        <v>43.635110603250006</v>
      </c>
      <c r="V4300" s="68">
        <f t="shared" si="828"/>
        <v>464.20330428989365</v>
      </c>
      <c r="W4300" s="68">
        <f t="shared" si="829"/>
        <v>309.46886952659577</v>
      </c>
    </row>
    <row r="4301" spans="1:23" x14ac:dyDescent="0.25">
      <c r="A4301" s="1" t="s">
        <v>909</v>
      </c>
      <c r="B4301" s="1" t="s">
        <v>395</v>
      </c>
      <c r="C4301" s="1" t="s">
        <v>589</v>
      </c>
      <c r="D4301" s="1" t="s">
        <v>593</v>
      </c>
      <c r="E4301" s="1" t="s">
        <v>927</v>
      </c>
      <c r="F4301" s="62" t="str">
        <f t="shared" si="830"/>
        <v>64556</v>
      </c>
      <c r="G4301" s="255">
        <v>10620011</v>
      </c>
      <c r="H4301" s="1" t="s">
        <v>385</v>
      </c>
      <c r="I4301" s="61">
        <v>23</v>
      </c>
      <c r="J4301" s="61">
        <v>6.8</v>
      </c>
      <c r="K4301" s="61">
        <v>9</v>
      </c>
      <c r="L4301" s="69">
        <f t="shared" si="819"/>
        <v>1.5640000000000001</v>
      </c>
      <c r="M4301" s="69">
        <f t="shared" si="820"/>
        <v>2.0699999999999998</v>
      </c>
      <c r="N4301" s="56">
        <f>INDEX(Rate_Chart!$A$1:$AK$127,MATCH(Data!J4301,Rate_Chart!$A$1:$A$127,0),MATCH(Data!K4301,Rate_Chart!$A$1:$AK$1,0))</f>
        <v>56.78</v>
      </c>
      <c r="O4301" s="57">
        <f t="shared" si="821"/>
        <v>1305.94</v>
      </c>
      <c r="P4301" s="58">
        <f t="shared" si="822"/>
        <v>443.59375</v>
      </c>
      <c r="Q4301" s="58">
        <f t="shared" si="823"/>
        <v>295.72916666666669</v>
      </c>
      <c r="R4301" s="66">
        <f t="shared" si="824"/>
        <v>22.853950000000005</v>
      </c>
      <c r="S4301" s="64">
        <f t="shared" si="825"/>
        <v>86.25</v>
      </c>
      <c r="T4301" s="66">
        <f t="shared" si="826"/>
        <v>1415.04395</v>
      </c>
      <c r="U4301" s="68">
        <f t="shared" si="827"/>
        <v>61.523649999999996</v>
      </c>
      <c r="V4301" s="68">
        <f t="shared" si="828"/>
        <v>480.65351562499995</v>
      </c>
      <c r="W4301" s="68">
        <f t="shared" si="829"/>
        <v>320.4356770833333</v>
      </c>
    </row>
    <row r="4302" spans="1:23" x14ac:dyDescent="0.25">
      <c r="A4302" s="1" t="s">
        <v>910</v>
      </c>
      <c r="B4302" s="1" t="s">
        <v>394</v>
      </c>
      <c r="C4302" s="1" t="s">
        <v>589</v>
      </c>
      <c r="D4302" s="1" t="s">
        <v>593</v>
      </c>
      <c r="E4302" s="1" t="s">
        <v>927</v>
      </c>
      <c r="F4302" s="62" t="str">
        <f t="shared" si="830"/>
        <v>64556</v>
      </c>
      <c r="G4302" s="255">
        <v>10620011</v>
      </c>
      <c r="H4302" s="1" t="s">
        <v>385</v>
      </c>
      <c r="I4302" s="61">
        <v>32</v>
      </c>
      <c r="J4302" s="61">
        <v>7.2</v>
      </c>
      <c r="K4302" s="61">
        <v>8.8000000000000007</v>
      </c>
      <c r="L4302" s="69">
        <f t="shared" si="819"/>
        <v>2.3040000000000003</v>
      </c>
      <c r="M4302" s="69">
        <f t="shared" si="820"/>
        <v>2.8160000000000003</v>
      </c>
      <c r="N4302" s="56">
        <f>INDEX(Rate_Chart!$A$1:$AK$127,MATCH(Data!J4302,Rate_Chart!$A$1:$A$127,0),MATCH(Data!K4302,Rate_Chart!$A$1:$AK$1,0))</f>
        <v>59.518800000000006</v>
      </c>
      <c r="O4302" s="57">
        <f t="shared" si="821"/>
        <v>1904.6016000000002</v>
      </c>
      <c r="P4302" s="58">
        <f t="shared" si="822"/>
        <v>455.50102040816324</v>
      </c>
      <c r="Q4302" s="58">
        <f t="shared" si="823"/>
        <v>303.66734693877549</v>
      </c>
      <c r="R4302" s="66">
        <f t="shared" si="824"/>
        <v>33.330528000000008</v>
      </c>
      <c r="S4302" s="64">
        <f t="shared" si="825"/>
        <v>120</v>
      </c>
      <c r="T4302" s="66">
        <f t="shared" si="826"/>
        <v>2057.9321280000004</v>
      </c>
      <c r="U4302" s="68">
        <f t="shared" si="827"/>
        <v>64.310379000000012</v>
      </c>
      <c r="V4302" s="68">
        <f t="shared" si="828"/>
        <v>492.17126785714288</v>
      </c>
      <c r="W4302" s="68">
        <f t="shared" si="829"/>
        <v>328.11417857142857</v>
      </c>
    </row>
    <row r="4303" spans="1:23" x14ac:dyDescent="0.25">
      <c r="A4303" s="1" t="s">
        <v>910</v>
      </c>
      <c r="B4303" s="1" t="s">
        <v>394</v>
      </c>
      <c r="C4303" s="1" t="s">
        <v>589</v>
      </c>
      <c r="D4303" s="1" t="s">
        <v>593</v>
      </c>
      <c r="E4303" s="1" t="s">
        <v>927</v>
      </c>
      <c r="F4303" s="62" t="str">
        <f t="shared" si="830"/>
        <v>64556</v>
      </c>
      <c r="G4303" s="255">
        <v>10620011</v>
      </c>
      <c r="H4303" s="1" t="s">
        <v>386</v>
      </c>
      <c r="I4303" s="61">
        <v>14</v>
      </c>
      <c r="J4303" s="61">
        <v>3.6</v>
      </c>
      <c r="K4303" s="61">
        <v>8.1</v>
      </c>
      <c r="L4303" s="69">
        <f t="shared" ref="L4303:L4366" si="831">J4303*I4303/100</f>
        <v>0.504</v>
      </c>
      <c r="M4303" s="69">
        <f t="shared" ref="M4303:M4366" si="832">K4303*I4303/100</f>
        <v>1.1339999999999999</v>
      </c>
      <c r="N4303" s="56">
        <f>INDEX(Rate_Chart!$A$1:$AK$127,MATCH(Data!J4303,Rate_Chart!$A$1:$A$127,0),MATCH(Data!K4303,Rate_Chart!$A$1:$AK$1,0))</f>
        <v>37.531125900000006</v>
      </c>
      <c r="O4303" s="57">
        <f t="shared" ref="O4303:O4366" si="833">N4303*I4303</f>
        <v>525.43576260000009</v>
      </c>
      <c r="P4303" s="58">
        <f t="shared" ref="P4303:P4366" si="834">N4303/(J4303%+K4303%*2/3)</f>
        <v>417.01251000000008</v>
      </c>
      <c r="Q4303" s="58">
        <f t="shared" ref="Q4303:Q4366" si="835">P4303*2/3</f>
        <v>278.00834000000003</v>
      </c>
      <c r="R4303" s="66">
        <f t="shared" ref="R4303:R4366" si="836">O4303*1.75%</f>
        <v>9.1951258455000016</v>
      </c>
      <c r="S4303" s="64">
        <f t="shared" ref="S4303:S4366" si="837">I4303*3.75</f>
        <v>52.5</v>
      </c>
      <c r="T4303" s="66">
        <f t="shared" ref="T4303:T4366" si="838">R4303+S4303+O4303</f>
        <v>587.13088844550009</v>
      </c>
      <c r="U4303" s="68">
        <f t="shared" ref="U4303:U4366" si="839">T4303/I4303</f>
        <v>41.937920603250006</v>
      </c>
      <c r="V4303" s="68">
        <f t="shared" ref="V4303:V4366" si="840">U4303/(J4303%+K4303%*2/3)</f>
        <v>465.97689559166673</v>
      </c>
      <c r="W4303" s="68">
        <f t="shared" ref="W4303:W4366" si="841">V4303*2/3</f>
        <v>310.6512637277778</v>
      </c>
    </row>
    <row r="4304" spans="1:23" x14ac:dyDescent="0.25">
      <c r="A4304" s="1" t="s">
        <v>910</v>
      </c>
      <c r="B4304" s="1" t="s">
        <v>395</v>
      </c>
      <c r="C4304" s="1" t="s">
        <v>589</v>
      </c>
      <c r="D4304" s="1" t="s">
        <v>593</v>
      </c>
      <c r="E4304" s="1" t="s">
        <v>927</v>
      </c>
      <c r="F4304" s="62" t="str">
        <f t="shared" si="830"/>
        <v>64556</v>
      </c>
      <c r="G4304" s="255">
        <v>10620011</v>
      </c>
      <c r="H4304" s="1" t="s">
        <v>385</v>
      </c>
      <c r="I4304" s="61">
        <v>23</v>
      </c>
      <c r="J4304" s="61">
        <v>6.8</v>
      </c>
      <c r="K4304" s="61">
        <v>9</v>
      </c>
      <c r="L4304" s="69">
        <f t="shared" si="831"/>
        <v>1.5640000000000001</v>
      </c>
      <c r="M4304" s="69">
        <f t="shared" si="832"/>
        <v>2.0699999999999998</v>
      </c>
      <c r="N4304" s="56">
        <f>INDEX(Rate_Chart!$A$1:$AK$127,MATCH(Data!J4304,Rate_Chart!$A$1:$A$127,0),MATCH(Data!K4304,Rate_Chart!$A$1:$AK$1,0))</f>
        <v>56.78</v>
      </c>
      <c r="O4304" s="57">
        <f t="shared" si="833"/>
        <v>1305.94</v>
      </c>
      <c r="P4304" s="58">
        <f t="shared" si="834"/>
        <v>443.59375</v>
      </c>
      <c r="Q4304" s="58">
        <f t="shared" si="835"/>
        <v>295.72916666666669</v>
      </c>
      <c r="R4304" s="66">
        <f t="shared" si="836"/>
        <v>22.853950000000005</v>
      </c>
      <c r="S4304" s="64">
        <f t="shared" si="837"/>
        <v>86.25</v>
      </c>
      <c r="T4304" s="66">
        <f t="shared" si="838"/>
        <v>1415.04395</v>
      </c>
      <c r="U4304" s="68">
        <f t="shared" si="839"/>
        <v>61.523649999999996</v>
      </c>
      <c r="V4304" s="68">
        <f t="shared" si="840"/>
        <v>480.65351562499995</v>
      </c>
      <c r="W4304" s="68">
        <f t="shared" si="841"/>
        <v>320.4356770833333</v>
      </c>
    </row>
    <row r="4305" spans="1:23" x14ac:dyDescent="0.25">
      <c r="A4305" s="1" t="s">
        <v>911</v>
      </c>
      <c r="B4305" s="1" t="s">
        <v>394</v>
      </c>
      <c r="C4305" s="1" t="s">
        <v>589</v>
      </c>
      <c r="D4305" s="1" t="s">
        <v>593</v>
      </c>
      <c r="E4305" s="1" t="s">
        <v>927</v>
      </c>
      <c r="F4305" s="62" t="str">
        <f t="shared" si="830"/>
        <v>64556</v>
      </c>
      <c r="G4305" s="255">
        <v>10620011</v>
      </c>
      <c r="H4305" s="1" t="s">
        <v>385</v>
      </c>
      <c r="I4305" s="61">
        <v>26</v>
      </c>
      <c r="J4305" s="61">
        <v>8</v>
      </c>
      <c r="K4305" s="61">
        <v>9</v>
      </c>
      <c r="L4305" s="69">
        <f t="shared" si="831"/>
        <v>2.08</v>
      </c>
      <c r="M4305" s="69">
        <f t="shared" si="832"/>
        <v>2.34</v>
      </c>
      <c r="N4305" s="56">
        <f>INDEX(Rate_Chart!$A$1:$AK$127,MATCH(Data!J4305,Rate_Chart!$A$1:$A$127,0),MATCH(Data!K4305,Rate_Chart!$A$1:$AK$1,0))</f>
        <v>66.8</v>
      </c>
      <c r="O4305" s="57">
        <f t="shared" si="833"/>
        <v>1736.8</v>
      </c>
      <c r="P4305" s="58">
        <f t="shared" si="834"/>
        <v>477.14285714285705</v>
      </c>
      <c r="Q4305" s="58">
        <f t="shared" si="835"/>
        <v>318.09523809523802</v>
      </c>
      <c r="R4305" s="66">
        <f t="shared" si="836"/>
        <v>30.394000000000002</v>
      </c>
      <c r="S4305" s="64">
        <f t="shared" si="837"/>
        <v>97.5</v>
      </c>
      <c r="T4305" s="66">
        <f t="shared" si="838"/>
        <v>1864.694</v>
      </c>
      <c r="U4305" s="68">
        <f t="shared" si="839"/>
        <v>71.718999999999994</v>
      </c>
      <c r="V4305" s="68">
        <f t="shared" si="840"/>
        <v>512.27857142857135</v>
      </c>
      <c r="W4305" s="68">
        <f t="shared" si="841"/>
        <v>341.51904761904757</v>
      </c>
    </row>
    <row r="4306" spans="1:23" x14ac:dyDescent="0.25">
      <c r="A4306" s="1" t="s">
        <v>911</v>
      </c>
      <c r="B4306" s="1" t="s">
        <v>395</v>
      </c>
      <c r="C4306" s="1" t="s">
        <v>589</v>
      </c>
      <c r="D4306" s="1" t="s">
        <v>593</v>
      </c>
      <c r="E4306" s="1" t="s">
        <v>927</v>
      </c>
      <c r="F4306" s="62" t="str">
        <f t="shared" si="830"/>
        <v>64556</v>
      </c>
      <c r="G4306" s="255">
        <v>10620011</v>
      </c>
      <c r="H4306" s="1" t="s">
        <v>385</v>
      </c>
      <c r="I4306" s="61">
        <v>23</v>
      </c>
      <c r="J4306" s="61">
        <v>6.9</v>
      </c>
      <c r="K4306" s="61">
        <v>9</v>
      </c>
      <c r="L4306" s="69">
        <f t="shared" si="831"/>
        <v>1.5870000000000002</v>
      </c>
      <c r="M4306" s="69">
        <f t="shared" si="832"/>
        <v>2.0699999999999998</v>
      </c>
      <c r="N4306" s="56">
        <f>INDEX(Rate_Chart!$A$1:$AK$127,MATCH(Data!J4306,Rate_Chart!$A$1:$A$127,0),MATCH(Data!K4306,Rate_Chart!$A$1:$AK$1,0))</f>
        <v>57.615000000000002</v>
      </c>
      <c r="O4306" s="57">
        <f t="shared" si="833"/>
        <v>1325.145</v>
      </c>
      <c r="P4306" s="58">
        <f t="shared" si="834"/>
        <v>446.62790697674421</v>
      </c>
      <c r="Q4306" s="58">
        <f t="shared" si="835"/>
        <v>297.75193798449612</v>
      </c>
      <c r="R4306" s="66">
        <f t="shared" si="836"/>
        <v>23.190037500000003</v>
      </c>
      <c r="S4306" s="64">
        <f t="shared" si="837"/>
        <v>86.25</v>
      </c>
      <c r="T4306" s="66">
        <f t="shared" si="838"/>
        <v>1434.5850375</v>
      </c>
      <c r="U4306" s="68">
        <f t="shared" si="839"/>
        <v>62.373262500000003</v>
      </c>
      <c r="V4306" s="68">
        <f t="shared" si="840"/>
        <v>483.51366279069771</v>
      </c>
      <c r="W4306" s="68">
        <f t="shared" si="841"/>
        <v>322.34244186046516</v>
      </c>
    </row>
    <row r="4307" spans="1:23" x14ac:dyDescent="0.25">
      <c r="A4307" s="1" t="s">
        <v>912</v>
      </c>
      <c r="B4307" s="1" t="s">
        <v>394</v>
      </c>
      <c r="C4307" s="1" t="s">
        <v>589</v>
      </c>
      <c r="D4307" s="1" t="s">
        <v>593</v>
      </c>
      <c r="E4307" s="1" t="s">
        <v>927</v>
      </c>
      <c r="F4307" s="62" t="str">
        <f t="shared" si="830"/>
        <v>64556</v>
      </c>
      <c r="G4307" s="255">
        <v>10620011</v>
      </c>
      <c r="H4307" s="1" t="s">
        <v>385</v>
      </c>
      <c r="I4307" s="61">
        <v>34</v>
      </c>
      <c r="J4307" s="61">
        <v>7.4</v>
      </c>
      <c r="K4307" s="61">
        <v>9</v>
      </c>
      <c r="L4307" s="69">
        <f t="shared" si="831"/>
        <v>2.516</v>
      </c>
      <c r="M4307" s="69">
        <f t="shared" si="832"/>
        <v>3.06</v>
      </c>
      <c r="N4307" s="56">
        <f>INDEX(Rate_Chart!$A$1:$AK$127,MATCH(Data!J4307,Rate_Chart!$A$1:$A$127,0),MATCH(Data!K4307,Rate_Chart!$A$1:$AK$1,0))</f>
        <v>61.790000000000006</v>
      </c>
      <c r="O4307" s="57">
        <f t="shared" si="833"/>
        <v>2100.86</v>
      </c>
      <c r="P4307" s="58">
        <f t="shared" si="834"/>
        <v>461.11940298507466</v>
      </c>
      <c r="Q4307" s="58">
        <f t="shared" si="835"/>
        <v>307.41293532338312</v>
      </c>
      <c r="R4307" s="66">
        <f t="shared" si="836"/>
        <v>36.765050000000002</v>
      </c>
      <c r="S4307" s="64">
        <f t="shared" si="837"/>
        <v>127.5</v>
      </c>
      <c r="T4307" s="66">
        <f t="shared" si="838"/>
        <v>2265.1250500000001</v>
      </c>
      <c r="U4307" s="68">
        <f t="shared" si="839"/>
        <v>66.621324999999999</v>
      </c>
      <c r="V4307" s="68">
        <f t="shared" si="840"/>
        <v>497.17406716417906</v>
      </c>
      <c r="W4307" s="68">
        <f t="shared" si="841"/>
        <v>331.44937810945271</v>
      </c>
    </row>
    <row r="4308" spans="1:23" x14ac:dyDescent="0.25">
      <c r="A4308" s="1" t="s">
        <v>912</v>
      </c>
      <c r="B4308" s="1" t="s">
        <v>394</v>
      </c>
      <c r="C4308" s="1" t="s">
        <v>589</v>
      </c>
      <c r="D4308" s="1" t="s">
        <v>593</v>
      </c>
      <c r="E4308" s="1" t="s">
        <v>927</v>
      </c>
      <c r="F4308" s="62" t="str">
        <f t="shared" si="830"/>
        <v>64556</v>
      </c>
      <c r="G4308" s="255">
        <v>10620011</v>
      </c>
      <c r="H4308" s="1" t="s">
        <v>386</v>
      </c>
      <c r="I4308" s="61">
        <v>16</v>
      </c>
      <c r="J4308" s="61">
        <v>4.0999999999999996</v>
      </c>
      <c r="K4308" s="61">
        <v>8</v>
      </c>
      <c r="L4308" s="69">
        <f t="shared" si="831"/>
        <v>0.65599999999999992</v>
      </c>
      <c r="M4308" s="69">
        <f t="shared" si="832"/>
        <v>1.28</v>
      </c>
      <c r="N4308" s="56">
        <f>INDEX(Rate_Chart!$A$1:$AK$127,MATCH(Data!J4308,Rate_Chart!$A$1:$A$127,0),MATCH(Data!K4308,Rate_Chart!$A$1:$AK$1,0))</f>
        <v>39.338112000000002</v>
      </c>
      <c r="O4308" s="57">
        <f t="shared" si="833"/>
        <v>629.40979200000004</v>
      </c>
      <c r="P4308" s="58">
        <f t="shared" si="834"/>
        <v>417.01178798586579</v>
      </c>
      <c r="Q4308" s="58">
        <f t="shared" si="835"/>
        <v>278.00785865724384</v>
      </c>
      <c r="R4308" s="66">
        <f t="shared" si="836"/>
        <v>11.014671360000001</v>
      </c>
      <c r="S4308" s="64">
        <f t="shared" si="837"/>
        <v>60</v>
      </c>
      <c r="T4308" s="66">
        <f t="shared" si="838"/>
        <v>700.42446336</v>
      </c>
      <c r="U4308" s="68">
        <f t="shared" si="839"/>
        <v>43.77652896</v>
      </c>
      <c r="V4308" s="68">
        <f t="shared" si="840"/>
        <v>464.06214445229688</v>
      </c>
      <c r="W4308" s="68">
        <f t="shared" si="841"/>
        <v>309.3747629681979</v>
      </c>
    </row>
    <row r="4309" spans="1:23" x14ac:dyDescent="0.25">
      <c r="A4309" s="1" t="s">
        <v>913</v>
      </c>
      <c r="B4309" s="1" t="s">
        <v>394</v>
      </c>
      <c r="C4309" s="1" t="s">
        <v>589</v>
      </c>
      <c r="D4309" s="1" t="s">
        <v>593</v>
      </c>
      <c r="E4309" s="1" t="s">
        <v>927</v>
      </c>
      <c r="F4309" s="62" t="str">
        <f t="shared" si="830"/>
        <v>64556</v>
      </c>
      <c r="G4309" s="255">
        <v>10620011</v>
      </c>
      <c r="H4309" s="1" t="s">
        <v>386</v>
      </c>
      <c r="I4309" s="61">
        <v>14</v>
      </c>
      <c r="J4309" s="61">
        <v>3.8</v>
      </c>
      <c r="K4309" s="61">
        <v>8.1</v>
      </c>
      <c r="L4309" s="69">
        <f t="shared" si="831"/>
        <v>0.53199999999999992</v>
      </c>
      <c r="M4309" s="69">
        <f t="shared" si="832"/>
        <v>1.1339999999999999</v>
      </c>
      <c r="N4309" s="56">
        <f>INDEX(Rate_Chart!$A$1:$AK$127,MATCH(Data!J4309,Rate_Chart!$A$1:$A$127,0),MATCH(Data!K4309,Rate_Chart!$A$1:$AK$1,0))</f>
        <v>38.365125900000002</v>
      </c>
      <c r="O4309" s="57">
        <f t="shared" si="833"/>
        <v>537.11176260000002</v>
      </c>
      <c r="P4309" s="58">
        <f t="shared" si="834"/>
        <v>417.01223804347831</v>
      </c>
      <c r="Q4309" s="58">
        <f t="shared" si="835"/>
        <v>278.00815869565218</v>
      </c>
      <c r="R4309" s="66">
        <f t="shared" si="836"/>
        <v>9.3994558455000021</v>
      </c>
      <c r="S4309" s="64">
        <f t="shared" si="837"/>
        <v>52.5</v>
      </c>
      <c r="T4309" s="66">
        <f t="shared" si="838"/>
        <v>599.01121844550005</v>
      </c>
      <c r="U4309" s="68">
        <f t="shared" si="839"/>
        <v>42.786515603250002</v>
      </c>
      <c r="V4309" s="68">
        <f t="shared" si="840"/>
        <v>465.07082177445653</v>
      </c>
      <c r="W4309" s="68">
        <f t="shared" si="841"/>
        <v>310.04721451630434</v>
      </c>
    </row>
    <row r="4310" spans="1:23" x14ac:dyDescent="0.25">
      <c r="A4310" s="1" t="s">
        <v>914</v>
      </c>
      <c r="B4310" s="1" t="s">
        <v>394</v>
      </c>
      <c r="C4310" s="1" t="s">
        <v>589</v>
      </c>
      <c r="D4310" s="1" t="s">
        <v>593</v>
      </c>
      <c r="E4310" s="1" t="s">
        <v>927</v>
      </c>
      <c r="F4310" s="62" t="str">
        <f t="shared" si="830"/>
        <v>64556</v>
      </c>
      <c r="G4310" s="255">
        <v>10620011</v>
      </c>
      <c r="H4310" s="1" t="s">
        <v>386</v>
      </c>
      <c r="I4310" s="61">
        <v>12</v>
      </c>
      <c r="J4310" s="61">
        <v>3.7</v>
      </c>
      <c r="K4310" s="61">
        <v>8</v>
      </c>
      <c r="L4310" s="69">
        <f t="shared" si="831"/>
        <v>0.44400000000000006</v>
      </c>
      <c r="M4310" s="69">
        <f t="shared" si="832"/>
        <v>0.96</v>
      </c>
      <c r="N4310" s="56">
        <f>INDEX(Rate_Chart!$A$1:$AK$127,MATCH(Data!J4310,Rate_Chart!$A$1:$A$127,0),MATCH(Data!K4310,Rate_Chart!$A$1:$AK$1,0))</f>
        <v>37.670112000000003</v>
      </c>
      <c r="O4310" s="57">
        <f t="shared" si="833"/>
        <v>452.04134400000004</v>
      </c>
      <c r="P4310" s="58">
        <f t="shared" si="834"/>
        <v>417.0123099630996</v>
      </c>
      <c r="Q4310" s="58">
        <f t="shared" si="835"/>
        <v>278.0082066420664</v>
      </c>
      <c r="R4310" s="66">
        <f t="shared" si="836"/>
        <v>7.9107235200000012</v>
      </c>
      <c r="S4310" s="64">
        <f t="shared" si="837"/>
        <v>45</v>
      </c>
      <c r="T4310" s="66">
        <f t="shared" si="838"/>
        <v>504.95206752000001</v>
      </c>
      <c r="U4310" s="68">
        <f t="shared" si="839"/>
        <v>42.079338960000001</v>
      </c>
      <c r="V4310" s="68">
        <f t="shared" si="840"/>
        <v>465.82294051660512</v>
      </c>
      <c r="W4310" s="68">
        <f t="shared" si="841"/>
        <v>310.5486270110701</v>
      </c>
    </row>
    <row r="4311" spans="1:23" x14ac:dyDescent="0.25">
      <c r="A4311" s="1" t="s">
        <v>915</v>
      </c>
      <c r="B4311" s="1" t="s">
        <v>394</v>
      </c>
      <c r="C4311" s="1" t="s">
        <v>589</v>
      </c>
      <c r="D4311" s="1" t="s">
        <v>593</v>
      </c>
      <c r="E4311" s="1" t="s">
        <v>927</v>
      </c>
      <c r="F4311" s="62" t="str">
        <f t="shared" si="830"/>
        <v>64556</v>
      </c>
      <c r="G4311" s="255">
        <v>10620011</v>
      </c>
      <c r="H4311" s="1" t="s">
        <v>386</v>
      </c>
      <c r="I4311" s="61">
        <v>14</v>
      </c>
      <c r="J4311" s="61">
        <v>3.4</v>
      </c>
      <c r="K4311" s="61">
        <v>8.1</v>
      </c>
      <c r="L4311" s="69">
        <f t="shared" si="831"/>
        <v>0.47600000000000003</v>
      </c>
      <c r="M4311" s="69">
        <f t="shared" si="832"/>
        <v>1.1339999999999999</v>
      </c>
      <c r="N4311" s="56">
        <f>INDEX(Rate_Chart!$A$1:$AK$127,MATCH(Data!J4311,Rate_Chart!$A$1:$A$127,0),MATCH(Data!K4311,Rate_Chart!$A$1:$AK$1,0))</f>
        <v>36.697125900000003</v>
      </c>
      <c r="O4311" s="57">
        <f t="shared" si="833"/>
        <v>513.75976260000004</v>
      </c>
      <c r="P4311" s="58">
        <f t="shared" si="834"/>
        <v>417.01279431818188</v>
      </c>
      <c r="Q4311" s="58">
        <f t="shared" si="835"/>
        <v>278.00852954545456</v>
      </c>
      <c r="R4311" s="66">
        <f t="shared" si="836"/>
        <v>8.990795845500001</v>
      </c>
      <c r="S4311" s="64">
        <f t="shared" si="837"/>
        <v>52.5</v>
      </c>
      <c r="T4311" s="66">
        <f t="shared" si="838"/>
        <v>575.25055844550002</v>
      </c>
      <c r="U4311" s="68">
        <f t="shared" si="839"/>
        <v>41.089325603250003</v>
      </c>
      <c r="V4311" s="68">
        <f t="shared" si="840"/>
        <v>466.92415458238645</v>
      </c>
      <c r="W4311" s="68">
        <f t="shared" si="841"/>
        <v>311.28276972159097</v>
      </c>
    </row>
    <row r="4312" spans="1:23" x14ac:dyDescent="0.25">
      <c r="A4312" s="1" t="s">
        <v>916</v>
      </c>
      <c r="B4312" s="1" t="s">
        <v>394</v>
      </c>
      <c r="C4312" s="1" t="s">
        <v>589</v>
      </c>
      <c r="D4312" s="1" t="s">
        <v>593</v>
      </c>
      <c r="E4312" s="1" t="s">
        <v>927</v>
      </c>
      <c r="F4312" s="62" t="str">
        <f t="shared" si="830"/>
        <v>64556</v>
      </c>
      <c r="G4312" s="255">
        <v>10620011</v>
      </c>
      <c r="H4312" s="1" t="s">
        <v>386</v>
      </c>
      <c r="I4312" s="61">
        <v>13</v>
      </c>
      <c r="J4312" s="61">
        <v>3.6</v>
      </c>
      <c r="K4312" s="61">
        <v>8</v>
      </c>
      <c r="L4312" s="69">
        <f t="shared" si="831"/>
        <v>0.46800000000000003</v>
      </c>
      <c r="M4312" s="69">
        <f t="shared" si="832"/>
        <v>1.04</v>
      </c>
      <c r="N4312" s="56">
        <f>INDEX(Rate_Chart!$A$1:$AK$127,MATCH(Data!J4312,Rate_Chart!$A$1:$A$127,0),MATCH(Data!K4312,Rate_Chart!$A$1:$AK$1,0))</f>
        <v>37.253112000000009</v>
      </c>
      <c r="O4312" s="57">
        <f t="shared" si="833"/>
        <v>484.29045600000012</v>
      </c>
      <c r="P4312" s="58">
        <f t="shared" si="834"/>
        <v>417.01244776119404</v>
      </c>
      <c r="Q4312" s="58">
        <f t="shared" si="835"/>
        <v>278.00829850746271</v>
      </c>
      <c r="R4312" s="66">
        <f t="shared" si="836"/>
        <v>8.4750829800000034</v>
      </c>
      <c r="S4312" s="64">
        <f t="shared" si="837"/>
        <v>48.75</v>
      </c>
      <c r="T4312" s="66">
        <f t="shared" si="838"/>
        <v>541.51553898000009</v>
      </c>
      <c r="U4312" s="68">
        <f t="shared" si="839"/>
        <v>41.655041460000007</v>
      </c>
      <c r="V4312" s="68">
        <f t="shared" si="840"/>
        <v>466.28777753731345</v>
      </c>
      <c r="W4312" s="68">
        <f t="shared" si="841"/>
        <v>310.85851835820898</v>
      </c>
    </row>
    <row r="4313" spans="1:23" x14ac:dyDescent="0.25">
      <c r="A4313" s="1" t="s">
        <v>917</v>
      </c>
      <c r="B4313" s="1" t="s">
        <v>394</v>
      </c>
      <c r="C4313" s="1" t="s">
        <v>589</v>
      </c>
      <c r="D4313" s="1" t="s">
        <v>593</v>
      </c>
      <c r="E4313" s="1" t="s">
        <v>927</v>
      </c>
      <c r="F4313" s="62" t="str">
        <f t="shared" si="830"/>
        <v>64556</v>
      </c>
      <c r="G4313" s="255">
        <v>10620011</v>
      </c>
      <c r="H4313" s="1" t="s">
        <v>386</v>
      </c>
      <c r="I4313" s="61">
        <v>9</v>
      </c>
      <c r="J4313" s="61">
        <v>4.3</v>
      </c>
      <c r="K4313" s="61">
        <v>8.1999999999999993</v>
      </c>
      <c r="L4313" s="69">
        <f t="shared" si="831"/>
        <v>0.38699999999999996</v>
      </c>
      <c r="M4313" s="69">
        <f t="shared" si="832"/>
        <v>0.73799999999999999</v>
      </c>
      <c r="N4313" s="56">
        <f>INDEX(Rate_Chart!$A$1:$AK$127,MATCH(Data!J4313,Rate_Chart!$A$1:$A$127,0),MATCH(Data!K4313,Rate_Chart!$A$1:$AK$1,0))</f>
        <v>40.728139799999994</v>
      </c>
      <c r="O4313" s="57">
        <f t="shared" si="833"/>
        <v>366.55325819999996</v>
      </c>
      <c r="P4313" s="58">
        <f t="shared" si="834"/>
        <v>417.01167030716726</v>
      </c>
      <c r="Q4313" s="58">
        <f t="shared" si="835"/>
        <v>278.00778020477816</v>
      </c>
      <c r="R4313" s="66">
        <f t="shared" si="836"/>
        <v>6.4146820184999997</v>
      </c>
      <c r="S4313" s="64">
        <f t="shared" si="837"/>
        <v>33.75</v>
      </c>
      <c r="T4313" s="66">
        <f t="shared" si="838"/>
        <v>406.71794021849996</v>
      </c>
      <c r="U4313" s="68">
        <f t="shared" si="839"/>
        <v>45.190882246499996</v>
      </c>
      <c r="V4313" s="68">
        <f t="shared" si="840"/>
        <v>462.70527897440275</v>
      </c>
      <c r="W4313" s="68">
        <f t="shared" si="841"/>
        <v>308.47018598293516</v>
      </c>
    </row>
    <row r="4314" spans="1:23" x14ac:dyDescent="0.25">
      <c r="A4314" s="1" t="s">
        <v>918</v>
      </c>
      <c r="B4314" s="1" t="s">
        <v>394</v>
      </c>
      <c r="C4314" s="1" t="s">
        <v>589</v>
      </c>
      <c r="D4314" s="1" t="s">
        <v>593</v>
      </c>
      <c r="E4314" s="1" t="s">
        <v>927</v>
      </c>
      <c r="F4314" s="62" t="str">
        <f t="shared" si="830"/>
        <v>64556</v>
      </c>
      <c r="G4314" s="255">
        <v>10620011</v>
      </c>
      <c r="H4314" s="1" t="s">
        <v>386</v>
      </c>
      <c r="I4314" s="61">
        <v>16</v>
      </c>
      <c r="J4314" s="61">
        <v>4.0999999999999996</v>
      </c>
      <c r="K4314" s="61">
        <v>8</v>
      </c>
      <c r="L4314" s="69">
        <f t="shared" si="831"/>
        <v>0.65599999999999992</v>
      </c>
      <c r="M4314" s="69">
        <f t="shared" si="832"/>
        <v>1.28</v>
      </c>
      <c r="N4314" s="56">
        <f>INDEX(Rate_Chart!$A$1:$AK$127,MATCH(Data!J4314,Rate_Chart!$A$1:$A$127,0),MATCH(Data!K4314,Rate_Chart!$A$1:$AK$1,0))</f>
        <v>39.338112000000002</v>
      </c>
      <c r="O4314" s="57">
        <f t="shared" si="833"/>
        <v>629.40979200000004</v>
      </c>
      <c r="P4314" s="58">
        <f t="shared" si="834"/>
        <v>417.01178798586579</v>
      </c>
      <c r="Q4314" s="58">
        <f t="shared" si="835"/>
        <v>278.00785865724384</v>
      </c>
      <c r="R4314" s="66">
        <f t="shared" si="836"/>
        <v>11.014671360000001</v>
      </c>
      <c r="S4314" s="64">
        <f t="shared" si="837"/>
        <v>60</v>
      </c>
      <c r="T4314" s="66">
        <f t="shared" si="838"/>
        <v>700.42446336</v>
      </c>
      <c r="U4314" s="68">
        <f t="shared" si="839"/>
        <v>43.77652896</v>
      </c>
      <c r="V4314" s="68">
        <f t="shared" si="840"/>
        <v>464.06214445229688</v>
      </c>
      <c r="W4314" s="68">
        <f t="shared" si="841"/>
        <v>309.3747629681979</v>
      </c>
    </row>
    <row r="4315" spans="1:23" x14ac:dyDescent="0.25">
      <c r="A4315" s="1" t="s">
        <v>921</v>
      </c>
      <c r="B4315" s="1" t="s">
        <v>394</v>
      </c>
      <c r="C4315" s="1" t="s">
        <v>589</v>
      </c>
      <c r="D4315" s="1" t="s">
        <v>591</v>
      </c>
      <c r="E4315" s="1" t="s">
        <v>377</v>
      </c>
      <c r="F4315" s="62" t="str">
        <f t="shared" si="830"/>
        <v>64559</v>
      </c>
      <c r="G4315" s="255">
        <v>10620042</v>
      </c>
      <c r="H4315" s="1" t="s">
        <v>385</v>
      </c>
      <c r="I4315" s="61">
        <v>32</v>
      </c>
      <c r="J4315" s="61">
        <v>6.7</v>
      </c>
      <c r="K4315" s="61">
        <v>8.8000000000000007</v>
      </c>
      <c r="L4315" s="69">
        <f t="shared" si="831"/>
        <v>2.1440000000000001</v>
      </c>
      <c r="M4315" s="69">
        <f t="shared" si="832"/>
        <v>2.8160000000000003</v>
      </c>
      <c r="N4315" s="56">
        <f>INDEX(Rate_Chart!$A$1:$AK$127,MATCH(Data!J4315,Rate_Chart!$A$1:$A$127,0),MATCH(Data!K4315,Rate_Chart!$A$1:$AK$1,0))</f>
        <v>55.385550000000002</v>
      </c>
      <c r="O4315" s="57">
        <f t="shared" si="833"/>
        <v>1772.3376000000001</v>
      </c>
      <c r="P4315" s="58">
        <f t="shared" si="834"/>
        <v>440.73381962864721</v>
      </c>
      <c r="Q4315" s="58">
        <f t="shared" si="835"/>
        <v>293.82254641909816</v>
      </c>
      <c r="R4315" s="66">
        <f t="shared" si="836"/>
        <v>31.015908000000003</v>
      </c>
      <c r="S4315" s="64">
        <f t="shared" si="837"/>
        <v>120</v>
      </c>
      <c r="T4315" s="66">
        <f t="shared" si="838"/>
        <v>1923.3535080000001</v>
      </c>
      <c r="U4315" s="68">
        <f t="shared" si="839"/>
        <v>60.104797125000005</v>
      </c>
      <c r="V4315" s="68">
        <f t="shared" si="840"/>
        <v>478.28751027851456</v>
      </c>
      <c r="W4315" s="68">
        <f t="shared" si="841"/>
        <v>318.85834018567635</v>
      </c>
    </row>
    <row r="4316" spans="1:23" x14ac:dyDescent="0.25">
      <c r="A4316" s="1" t="s">
        <v>921</v>
      </c>
      <c r="B4316" s="1" t="s">
        <v>395</v>
      </c>
      <c r="C4316" s="1" t="s">
        <v>589</v>
      </c>
      <c r="D4316" s="1" t="s">
        <v>591</v>
      </c>
      <c r="E4316" s="1" t="s">
        <v>377</v>
      </c>
      <c r="F4316" s="62" t="str">
        <f t="shared" si="830"/>
        <v>64559</v>
      </c>
      <c r="G4316" s="255">
        <v>10620042</v>
      </c>
      <c r="H4316" s="1" t="s">
        <v>385</v>
      </c>
      <c r="I4316" s="61">
        <v>41</v>
      </c>
      <c r="J4316" s="61">
        <v>5.9</v>
      </c>
      <c r="K4316" s="61">
        <v>8.4</v>
      </c>
      <c r="L4316" s="69">
        <f t="shared" si="831"/>
        <v>2.419</v>
      </c>
      <c r="M4316" s="69">
        <f t="shared" si="832"/>
        <v>3.4440000000000004</v>
      </c>
      <c r="N4316" s="56">
        <f>INDEX(Rate_Chart!$A$1:$AK$127,MATCH(Data!J4316,Rate_Chart!$A$1:$A$127,0),MATCH(Data!K4316,Rate_Chart!$A$1:$AK$1,0))</f>
        <v>47.787050000000001</v>
      </c>
      <c r="O4316" s="57">
        <f t="shared" si="833"/>
        <v>1959.2690500000001</v>
      </c>
      <c r="P4316" s="58">
        <f t="shared" si="834"/>
        <v>415.53956521739127</v>
      </c>
      <c r="Q4316" s="58">
        <f t="shared" si="835"/>
        <v>277.02637681159416</v>
      </c>
      <c r="R4316" s="66">
        <f t="shared" si="836"/>
        <v>34.287208375000006</v>
      </c>
      <c r="S4316" s="64">
        <f t="shared" si="837"/>
        <v>153.75</v>
      </c>
      <c r="T4316" s="66">
        <f t="shared" si="838"/>
        <v>2147.3062583750002</v>
      </c>
      <c r="U4316" s="68">
        <f t="shared" si="839"/>
        <v>52.373323375000005</v>
      </c>
      <c r="V4316" s="68">
        <f t="shared" si="840"/>
        <v>455.42020326086958</v>
      </c>
      <c r="W4316" s="68">
        <f t="shared" si="841"/>
        <v>303.61346884057974</v>
      </c>
    </row>
    <row r="4317" spans="1:23" x14ac:dyDescent="0.25">
      <c r="A4317" s="1" t="s">
        <v>921</v>
      </c>
      <c r="B4317" s="1" t="s">
        <v>395</v>
      </c>
      <c r="C4317" s="1" t="s">
        <v>589</v>
      </c>
      <c r="D4317" s="1" t="s">
        <v>591</v>
      </c>
      <c r="E4317" s="1" t="s">
        <v>377</v>
      </c>
      <c r="F4317" s="62" t="str">
        <f t="shared" si="830"/>
        <v>64559</v>
      </c>
      <c r="G4317" s="255">
        <v>10620042</v>
      </c>
      <c r="H4317" s="1" t="s">
        <v>386</v>
      </c>
      <c r="I4317" s="61">
        <v>37</v>
      </c>
      <c r="J4317" s="61">
        <v>3</v>
      </c>
      <c r="K4317" s="61">
        <v>8</v>
      </c>
      <c r="L4317" s="69">
        <f t="shared" si="831"/>
        <v>1.1100000000000001</v>
      </c>
      <c r="M4317" s="69">
        <f t="shared" si="832"/>
        <v>2.96</v>
      </c>
      <c r="N4317" s="56">
        <f>INDEX(Rate_Chart!$A$1:$AK$127,MATCH(Data!J4317,Rate_Chart!$A$1:$A$127,0),MATCH(Data!K4317,Rate_Chart!$A$1:$AK$1,0))</f>
        <v>34.751112000000006</v>
      </c>
      <c r="O4317" s="57">
        <f t="shared" si="833"/>
        <v>1285.7911440000003</v>
      </c>
      <c r="P4317" s="58">
        <f t="shared" si="834"/>
        <v>417.01334400000002</v>
      </c>
      <c r="Q4317" s="58">
        <f t="shared" si="835"/>
        <v>278.00889599999999</v>
      </c>
      <c r="R4317" s="66">
        <f t="shared" si="836"/>
        <v>22.501345020000006</v>
      </c>
      <c r="S4317" s="64">
        <f t="shared" si="837"/>
        <v>138.75</v>
      </c>
      <c r="T4317" s="66">
        <f t="shared" si="838"/>
        <v>1447.0424890200002</v>
      </c>
      <c r="U4317" s="68">
        <f t="shared" si="839"/>
        <v>39.109256460000005</v>
      </c>
      <c r="V4317" s="68">
        <f t="shared" si="840"/>
        <v>469.31107752000003</v>
      </c>
      <c r="W4317" s="68">
        <f t="shared" si="841"/>
        <v>312.87405168000004</v>
      </c>
    </row>
    <row r="4318" spans="1:23" x14ac:dyDescent="0.25">
      <c r="A4318" s="1" t="s">
        <v>902</v>
      </c>
      <c r="B4318" s="1" t="s">
        <v>394</v>
      </c>
      <c r="C4318" s="1" t="s">
        <v>589</v>
      </c>
      <c r="D4318" s="1" t="s">
        <v>591</v>
      </c>
      <c r="E4318" s="1" t="s">
        <v>377</v>
      </c>
      <c r="F4318" s="62" t="str">
        <f t="shared" si="830"/>
        <v>64559</v>
      </c>
      <c r="G4318" s="255">
        <v>10620042</v>
      </c>
      <c r="H4318" s="1" t="s">
        <v>385</v>
      </c>
      <c r="I4318" s="61">
        <v>39</v>
      </c>
      <c r="J4318" s="61">
        <v>6.3</v>
      </c>
      <c r="K4318" s="61">
        <v>8.8000000000000007</v>
      </c>
      <c r="L4318" s="69">
        <f t="shared" si="831"/>
        <v>2.4569999999999999</v>
      </c>
      <c r="M4318" s="69">
        <f t="shared" si="832"/>
        <v>3.4320000000000004</v>
      </c>
      <c r="N4318" s="56">
        <f>INDEX(Rate_Chart!$A$1:$AK$127,MATCH(Data!J4318,Rate_Chart!$A$1:$A$127,0),MATCH(Data!K4318,Rate_Chart!$A$1:$AK$1,0))</f>
        <v>52.078949999999999</v>
      </c>
      <c r="O4318" s="57">
        <f t="shared" si="833"/>
        <v>2031.0790500000001</v>
      </c>
      <c r="P4318" s="58">
        <f t="shared" si="834"/>
        <v>428.04616438356163</v>
      </c>
      <c r="Q4318" s="58">
        <f t="shared" si="835"/>
        <v>285.36410958904111</v>
      </c>
      <c r="R4318" s="66">
        <f t="shared" si="836"/>
        <v>35.543883375000007</v>
      </c>
      <c r="S4318" s="64">
        <f t="shared" si="837"/>
        <v>146.25</v>
      </c>
      <c r="T4318" s="66">
        <f t="shared" si="838"/>
        <v>2212.8729333750002</v>
      </c>
      <c r="U4318" s="68">
        <f t="shared" si="839"/>
        <v>56.740331625000003</v>
      </c>
      <c r="V4318" s="68">
        <f t="shared" si="840"/>
        <v>466.35889006849317</v>
      </c>
      <c r="W4318" s="68">
        <f t="shared" si="841"/>
        <v>310.90592671232878</v>
      </c>
    </row>
    <row r="4319" spans="1:23" x14ac:dyDescent="0.25">
      <c r="A4319" s="1" t="s">
        <v>902</v>
      </c>
      <c r="B4319" s="1" t="s">
        <v>394</v>
      </c>
      <c r="C4319" s="1" t="s">
        <v>589</v>
      </c>
      <c r="D4319" s="1" t="s">
        <v>591</v>
      </c>
      <c r="E4319" s="1" t="s">
        <v>377</v>
      </c>
      <c r="F4319" s="62" t="str">
        <f t="shared" si="830"/>
        <v>64559</v>
      </c>
      <c r="G4319" s="255">
        <v>10620042</v>
      </c>
      <c r="H4319" s="1" t="s">
        <v>386</v>
      </c>
      <c r="I4319" s="61">
        <v>49</v>
      </c>
      <c r="J4319" s="61">
        <v>3</v>
      </c>
      <c r="K4319" s="61">
        <v>8</v>
      </c>
      <c r="L4319" s="69">
        <f t="shared" si="831"/>
        <v>1.47</v>
      </c>
      <c r="M4319" s="69">
        <f t="shared" si="832"/>
        <v>3.92</v>
      </c>
      <c r="N4319" s="56">
        <f>INDEX(Rate_Chart!$A$1:$AK$127,MATCH(Data!J4319,Rate_Chart!$A$1:$A$127,0),MATCH(Data!K4319,Rate_Chart!$A$1:$AK$1,0))</f>
        <v>34.751112000000006</v>
      </c>
      <c r="O4319" s="57">
        <f t="shared" si="833"/>
        <v>1702.8044880000002</v>
      </c>
      <c r="P4319" s="58">
        <f t="shared" si="834"/>
        <v>417.01334400000002</v>
      </c>
      <c r="Q4319" s="58">
        <f t="shared" si="835"/>
        <v>278.00889599999999</v>
      </c>
      <c r="R4319" s="66">
        <f t="shared" si="836"/>
        <v>29.799078540000007</v>
      </c>
      <c r="S4319" s="64">
        <f t="shared" si="837"/>
        <v>183.75</v>
      </c>
      <c r="T4319" s="66">
        <f t="shared" si="838"/>
        <v>1916.3535665400002</v>
      </c>
      <c r="U4319" s="68">
        <f t="shared" si="839"/>
        <v>39.109256460000005</v>
      </c>
      <c r="V4319" s="68">
        <f t="shared" si="840"/>
        <v>469.31107752000003</v>
      </c>
      <c r="W4319" s="68">
        <f t="shared" si="841"/>
        <v>312.87405168000004</v>
      </c>
    </row>
    <row r="4320" spans="1:23" x14ac:dyDescent="0.25">
      <c r="A4320" s="1" t="s">
        <v>902</v>
      </c>
      <c r="B4320" s="1" t="s">
        <v>395</v>
      </c>
      <c r="C4320" s="1" t="s">
        <v>589</v>
      </c>
      <c r="D4320" s="1" t="s">
        <v>591</v>
      </c>
      <c r="E4320" s="1" t="s">
        <v>377</v>
      </c>
      <c r="F4320" s="62" t="str">
        <f t="shared" si="830"/>
        <v>64559</v>
      </c>
      <c r="G4320" s="255">
        <v>10620042</v>
      </c>
      <c r="H4320" s="1" t="s">
        <v>385</v>
      </c>
      <c r="I4320" s="61">
        <v>41</v>
      </c>
      <c r="J4320" s="61">
        <v>6</v>
      </c>
      <c r="K4320" s="61">
        <v>8.4</v>
      </c>
      <c r="L4320" s="69">
        <f t="shared" si="831"/>
        <v>2.46</v>
      </c>
      <c r="M4320" s="69">
        <f t="shared" si="832"/>
        <v>3.4440000000000004</v>
      </c>
      <c r="N4320" s="56">
        <f>INDEX(Rate_Chart!$A$1:$AK$127,MATCH(Data!J4320,Rate_Chart!$A$1:$A$127,0),MATCH(Data!K4320,Rate_Chart!$A$1:$AK$1,0))</f>
        <v>48.597000000000001</v>
      </c>
      <c r="O4320" s="57">
        <f t="shared" si="833"/>
        <v>1992.4770000000001</v>
      </c>
      <c r="P4320" s="58">
        <f t="shared" si="834"/>
        <v>418.93965517241384</v>
      </c>
      <c r="Q4320" s="58">
        <f t="shared" si="835"/>
        <v>279.29310344827587</v>
      </c>
      <c r="R4320" s="66">
        <f t="shared" si="836"/>
        <v>34.868347500000006</v>
      </c>
      <c r="S4320" s="64">
        <f t="shared" si="837"/>
        <v>153.75</v>
      </c>
      <c r="T4320" s="66">
        <f t="shared" si="838"/>
        <v>2181.0953475000001</v>
      </c>
      <c r="U4320" s="68">
        <f t="shared" si="839"/>
        <v>53.197447500000003</v>
      </c>
      <c r="V4320" s="68">
        <f t="shared" si="840"/>
        <v>458.59868534482763</v>
      </c>
      <c r="W4320" s="68">
        <f t="shared" si="841"/>
        <v>305.73245689655175</v>
      </c>
    </row>
    <row r="4321" spans="1:23" x14ac:dyDescent="0.25">
      <c r="A4321" s="1" t="s">
        <v>902</v>
      </c>
      <c r="B4321" s="1" t="s">
        <v>395</v>
      </c>
      <c r="C4321" s="1" t="s">
        <v>589</v>
      </c>
      <c r="D4321" s="1" t="s">
        <v>591</v>
      </c>
      <c r="E4321" s="1" t="s">
        <v>377</v>
      </c>
      <c r="F4321" s="62" t="str">
        <f t="shared" si="830"/>
        <v>64559</v>
      </c>
      <c r="G4321" s="255">
        <v>10620042</v>
      </c>
      <c r="H4321" s="1" t="s">
        <v>386</v>
      </c>
      <c r="I4321" s="61">
        <v>36</v>
      </c>
      <c r="J4321" s="61">
        <v>3</v>
      </c>
      <c r="K4321" s="61">
        <v>8</v>
      </c>
      <c r="L4321" s="69">
        <f t="shared" si="831"/>
        <v>1.08</v>
      </c>
      <c r="M4321" s="69">
        <f t="shared" si="832"/>
        <v>2.88</v>
      </c>
      <c r="N4321" s="56">
        <f>INDEX(Rate_Chart!$A$1:$AK$127,MATCH(Data!J4321,Rate_Chart!$A$1:$A$127,0),MATCH(Data!K4321,Rate_Chart!$A$1:$AK$1,0))</f>
        <v>34.751112000000006</v>
      </c>
      <c r="O4321" s="57">
        <f t="shared" si="833"/>
        <v>1251.0400320000003</v>
      </c>
      <c r="P4321" s="58">
        <f t="shared" si="834"/>
        <v>417.01334400000002</v>
      </c>
      <c r="Q4321" s="58">
        <f t="shared" si="835"/>
        <v>278.00889599999999</v>
      </c>
      <c r="R4321" s="66">
        <f t="shared" si="836"/>
        <v>21.893200560000007</v>
      </c>
      <c r="S4321" s="64">
        <f t="shared" si="837"/>
        <v>135</v>
      </c>
      <c r="T4321" s="66">
        <f t="shared" si="838"/>
        <v>1407.9332325600003</v>
      </c>
      <c r="U4321" s="68">
        <f t="shared" si="839"/>
        <v>39.109256460000012</v>
      </c>
      <c r="V4321" s="68">
        <f t="shared" si="840"/>
        <v>469.31107752000008</v>
      </c>
      <c r="W4321" s="68">
        <f t="shared" si="841"/>
        <v>312.87405168000004</v>
      </c>
    </row>
    <row r="4322" spans="1:23" x14ac:dyDescent="0.25">
      <c r="A4322" s="1" t="s">
        <v>903</v>
      </c>
      <c r="B4322" s="1" t="s">
        <v>394</v>
      </c>
      <c r="C4322" s="1" t="s">
        <v>589</v>
      </c>
      <c r="D4322" s="1" t="s">
        <v>591</v>
      </c>
      <c r="E4322" s="1" t="s">
        <v>377</v>
      </c>
      <c r="F4322" s="62" t="str">
        <f t="shared" si="830"/>
        <v>64559</v>
      </c>
      <c r="G4322" s="255">
        <v>10620042</v>
      </c>
      <c r="H4322" s="1" t="s">
        <v>385</v>
      </c>
      <c r="I4322" s="61">
        <v>33</v>
      </c>
      <c r="J4322" s="61">
        <v>6</v>
      </c>
      <c r="K4322" s="61">
        <v>8.4</v>
      </c>
      <c r="L4322" s="69">
        <f t="shared" si="831"/>
        <v>1.98</v>
      </c>
      <c r="M4322" s="69">
        <f t="shared" si="832"/>
        <v>2.7719999999999998</v>
      </c>
      <c r="N4322" s="56">
        <f>INDEX(Rate_Chart!$A$1:$AK$127,MATCH(Data!J4322,Rate_Chart!$A$1:$A$127,0),MATCH(Data!K4322,Rate_Chart!$A$1:$AK$1,0))</f>
        <v>48.597000000000001</v>
      </c>
      <c r="O4322" s="57">
        <f t="shared" si="833"/>
        <v>1603.701</v>
      </c>
      <c r="P4322" s="58">
        <f t="shared" si="834"/>
        <v>418.93965517241384</v>
      </c>
      <c r="Q4322" s="58">
        <f t="shared" si="835"/>
        <v>279.29310344827587</v>
      </c>
      <c r="R4322" s="66">
        <f t="shared" si="836"/>
        <v>28.064767500000002</v>
      </c>
      <c r="S4322" s="64">
        <f t="shared" si="837"/>
        <v>123.75</v>
      </c>
      <c r="T4322" s="66">
        <f t="shared" si="838"/>
        <v>1755.5157675</v>
      </c>
      <c r="U4322" s="68">
        <f t="shared" si="839"/>
        <v>53.197447500000003</v>
      </c>
      <c r="V4322" s="68">
        <f t="shared" si="840"/>
        <v>458.59868534482763</v>
      </c>
      <c r="W4322" s="68">
        <f t="shared" si="841"/>
        <v>305.73245689655175</v>
      </c>
    </row>
    <row r="4323" spans="1:23" x14ac:dyDescent="0.25">
      <c r="A4323" s="1" t="s">
        <v>903</v>
      </c>
      <c r="B4323" s="1" t="s">
        <v>394</v>
      </c>
      <c r="C4323" s="1" t="s">
        <v>589</v>
      </c>
      <c r="D4323" s="1" t="s">
        <v>591</v>
      </c>
      <c r="E4323" s="1" t="s">
        <v>377</v>
      </c>
      <c r="F4323" s="62" t="str">
        <f t="shared" si="830"/>
        <v>64559</v>
      </c>
      <c r="G4323" s="255">
        <v>10620042</v>
      </c>
      <c r="H4323" s="1" t="s">
        <v>386</v>
      </c>
      <c r="I4323" s="61">
        <v>51</v>
      </c>
      <c r="J4323" s="61">
        <v>3</v>
      </c>
      <c r="K4323" s="61">
        <v>8</v>
      </c>
      <c r="L4323" s="69">
        <f t="shared" si="831"/>
        <v>1.53</v>
      </c>
      <c r="M4323" s="69">
        <f t="shared" si="832"/>
        <v>4.08</v>
      </c>
      <c r="N4323" s="56">
        <f>INDEX(Rate_Chart!$A$1:$AK$127,MATCH(Data!J4323,Rate_Chart!$A$1:$A$127,0),MATCH(Data!K4323,Rate_Chart!$A$1:$AK$1,0))</f>
        <v>34.751112000000006</v>
      </c>
      <c r="O4323" s="57">
        <f t="shared" si="833"/>
        <v>1772.3067120000003</v>
      </c>
      <c r="P4323" s="58">
        <f t="shared" si="834"/>
        <v>417.01334400000002</v>
      </c>
      <c r="Q4323" s="58">
        <f t="shared" si="835"/>
        <v>278.00889599999999</v>
      </c>
      <c r="R4323" s="66">
        <f t="shared" si="836"/>
        <v>31.015367460000007</v>
      </c>
      <c r="S4323" s="64">
        <f t="shared" si="837"/>
        <v>191.25</v>
      </c>
      <c r="T4323" s="66">
        <f t="shared" si="838"/>
        <v>1994.5720794600002</v>
      </c>
      <c r="U4323" s="68">
        <f t="shared" si="839"/>
        <v>39.109256460000005</v>
      </c>
      <c r="V4323" s="68">
        <f t="shared" si="840"/>
        <v>469.31107752000003</v>
      </c>
      <c r="W4323" s="68">
        <f t="shared" si="841"/>
        <v>312.87405168000004</v>
      </c>
    </row>
    <row r="4324" spans="1:23" x14ac:dyDescent="0.25">
      <c r="A4324" s="1" t="s">
        <v>903</v>
      </c>
      <c r="B4324" s="1" t="s">
        <v>395</v>
      </c>
      <c r="C4324" s="1" t="s">
        <v>589</v>
      </c>
      <c r="D4324" s="1" t="s">
        <v>591</v>
      </c>
      <c r="E4324" s="1" t="s">
        <v>377</v>
      </c>
      <c r="F4324" s="62" t="str">
        <f t="shared" si="830"/>
        <v>64559</v>
      </c>
      <c r="G4324" s="255">
        <v>10620042</v>
      </c>
      <c r="H4324" s="1" t="s">
        <v>385</v>
      </c>
      <c r="I4324" s="61">
        <v>30</v>
      </c>
      <c r="J4324" s="61">
        <v>6.5</v>
      </c>
      <c r="K4324" s="61">
        <v>8.8000000000000007</v>
      </c>
      <c r="L4324" s="69">
        <f t="shared" si="831"/>
        <v>1.95</v>
      </c>
      <c r="M4324" s="69">
        <f t="shared" si="832"/>
        <v>2.64</v>
      </c>
      <c r="N4324" s="56">
        <f>INDEX(Rate_Chart!$A$1:$AK$127,MATCH(Data!J4324,Rate_Chart!$A$1:$A$127,0),MATCH(Data!K4324,Rate_Chart!$A$1:$AK$1,0))</f>
        <v>53.732250000000001</v>
      </c>
      <c r="O4324" s="57">
        <f t="shared" si="833"/>
        <v>1611.9675</v>
      </c>
      <c r="P4324" s="58">
        <f t="shared" si="834"/>
        <v>434.49258760107813</v>
      </c>
      <c r="Q4324" s="58">
        <f t="shared" si="835"/>
        <v>289.66172506738542</v>
      </c>
      <c r="R4324" s="66">
        <f t="shared" si="836"/>
        <v>28.209431250000002</v>
      </c>
      <c r="S4324" s="64">
        <f t="shared" si="837"/>
        <v>112.5</v>
      </c>
      <c r="T4324" s="66">
        <f t="shared" si="838"/>
        <v>1752.6769312500001</v>
      </c>
      <c r="U4324" s="68">
        <f t="shared" si="839"/>
        <v>58.422564375</v>
      </c>
      <c r="V4324" s="68">
        <f t="shared" si="840"/>
        <v>472.41965801886789</v>
      </c>
      <c r="W4324" s="68">
        <f t="shared" si="841"/>
        <v>314.94643867924526</v>
      </c>
    </row>
    <row r="4325" spans="1:23" x14ac:dyDescent="0.25">
      <c r="A4325" s="1" t="s">
        <v>903</v>
      </c>
      <c r="B4325" s="1" t="s">
        <v>395</v>
      </c>
      <c r="C4325" s="1" t="s">
        <v>589</v>
      </c>
      <c r="D4325" s="1" t="s">
        <v>591</v>
      </c>
      <c r="E4325" s="1" t="s">
        <v>377</v>
      </c>
      <c r="F4325" s="62" t="str">
        <f t="shared" si="830"/>
        <v>64559</v>
      </c>
      <c r="G4325" s="255">
        <v>10620042</v>
      </c>
      <c r="H4325" s="1" t="s">
        <v>386</v>
      </c>
      <c r="I4325" s="61">
        <v>36</v>
      </c>
      <c r="J4325" s="61">
        <v>3</v>
      </c>
      <c r="K4325" s="61">
        <v>8</v>
      </c>
      <c r="L4325" s="69">
        <f t="shared" si="831"/>
        <v>1.08</v>
      </c>
      <c r="M4325" s="69">
        <f t="shared" si="832"/>
        <v>2.88</v>
      </c>
      <c r="N4325" s="56">
        <f>INDEX(Rate_Chart!$A$1:$AK$127,MATCH(Data!J4325,Rate_Chart!$A$1:$A$127,0),MATCH(Data!K4325,Rate_Chart!$A$1:$AK$1,0))</f>
        <v>34.751112000000006</v>
      </c>
      <c r="O4325" s="57">
        <f t="shared" si="833"/>
        <v>1251.0400320000003</v>
      </c>
      <c r="P4325" s="58">
        <f t="shared" si="834"/>
        <v>417.01334400000002</v>
      </c>
      <c r="Q4325" s="58">
        <f t="shared" si="835"/>
        <v>278.00889599999999</v>
      </c>
      <c r="R4325" s="66">
        <f t="shared" si="836"/>
        <v>21.893200560000007</v>
      </c>
      <c r="S4325" s="64">
        <f t="shared" si="837"/>
        <v>135</v>
      </c>
      <c r="T4325" s="66">
        <f t="shared" si="838"/>
        <v>1407.9332325600003</v>
      </c>
      <c r="U4325" s="68">
        <f t="shared" si="839"/>
        <v>39.109256460000012</v>
      </c>
      <c r="V4325" s="68">
        <f t="shared" si="840"/>
        <v>469.31107752000008</v>
      </c>
      <c r="W4325" s="68">
        <f t="shared" si="841"/>
        <v>312.87405168000004</v>
      </c>
    </row>
    <row r="4326" spans="1:23" x14ac:dyDescent="0.25">
      <c r="A4326" s="1" t="s">
        <v>904</v>
      </c>
      <c r="B4326" s="1" t="s">
        <v>394</v>
      </c>
      <c r="C4326" s="1" t="s">
        <v>589</v>
      </c>
      <c r="D4326" s="1" t="s">
        <v>591</v>
      </c>
      <c r="E4326" s="1" t="s">
        <v>377</v>
      </c>
      <c r="F4326" s="62" t="str">
        <f t="shared" si="830"/>
        <v>64559</v>
      </c>
      <c r="G4326" s="255">
        <v>10620042</v>
      </c>
      <c r="H4326" s="1" t="s">
        <v>385</v>
      </c>
      <c r="I4326" s="61">
        <v>37</v>
      </c>
      <c r="J4326" s="61">
        <v>6.2</v>
      </c>
      <c r="K4326" s="61">
        <v>8.4</v>
      </c>
      <c r="L4326" s="69">
        <f t="shared" si="831"/>
        <v>2.294</v>
      </c>
      <c r="M4326" s="69">
        <f t="shared" si="832"/>
        <v>3.1080000000000001</v>
      </c>
      <c r="N4326" s="56">
        <f>INDEX(Rate_Chart!$A$1:$AK$127,MATCH(Data!J4326,Rate_Chart!$A$1:$A$127,0),MATCH(Data!K4326,Rate_Chart!$A$1:$AK$1,0))</f>
        <v>50.216900000000003</v>
      </c>
      <c r="O4326" s="57">
        <f t="shared" si="833"/>
        <v>1858.0253</v>
      </c>
      <c r="P4326" s="58">
        <f t="shared" si="834"/>
        <v>425.56694915254241</v>
      </c>
      <c r="Q4326" s="58">
        <f t="shared" si="835"/>
        <v>283.71129943502825</v>
      </c>
      <c r="R4326" s="66">
        <f t="shared" si="836"/>
        <v>32.515442750000005</v>
      </c>
      <c r="S4326" s="64">
        <f t="shared" si="837"/>
        <v>138.75</v>
      </c>
      <c r="T4326" s="66">
        <f t="shared" si="838"/>
        <v>2029.2907427499999</v>
      </c>
      <c r="U4326" s="68">
        <f t="shared" si="839"/>
        <v>54.845695749999997</v>
      </c>
      <c r="V4326" s="68">
        <f t="shared" si="840"/>
        <v>464.794031779661</v>
      </c>
      <c r="W4326" s="68">
        <f t="shared" si="841"/>
        <v>309.86268785310733</v>
      </c>
    </row>
    <row r="4327" spans="1:23" x14ac:dyDescent="0.25">
      <c r="A4327" s="1" t="s">
        <v>904</v>
      </c>
      <c r="B4327" s="1" t="s">
        <v>394</v>
      </c>
      <c r="C4327" s="1" t="s">
        <v>589</v>
      </c>
      <c r="D4327" s="1" t="s">
        <v>591</v>
      </c>
      <c r="E4327" s="1" t="s">
        <v>377</v>
      </c>
      <c r="F4327" s="62" t="str">
        <f t="shared" si="830"/>
        <v>64559</v>
      </c>
      <c r="G4327" s="255">
        <v>10620042</v>
      </c>
      <c r="H4327" s="1" t="s">
        <v>386</v>
      </c>
      <c r="I4327" s="61">
        <v>11</v>
      </c>
      <c r="J4327" s="61">
        <v>3</v>
      </c>
      <c r="K4327" s="61">
        <v>8</v>
      </c>
      <c r="L4327" s="69">
        <f t="shared" si="831"/>
        <v>0.33</v>
      </c>
      <c r="M4327" s="69">
        <f t="shared" si="832"/>
        <v>0.88</v>
      </c>
      <c r="N4327" s="56">
        <f>INDEX(Rate_Chart!$A$1:$AK$127,MATCH(Data!J4327,Rate_Chart!$A$1:$A$127,0),MATCH(Data!K4327,Rate_Chart!$A$1:$AK$1,0))</f>
        <v>34.751112000000006</v>
      </c>
      <c r="O4327" s="57">
        <f t="shared" si="833"/>
        <v>382.26223200000004</v>
      </c>
      <c r="P4327" s="58">
        <f t="shared" si="834"/>
        <v>417.01334400000002</v>
      </c>
      <c r="Q4327" s="58">
        <f t="shared" si="835"/>
        <v>278.00889599999999</v>
      </c>
      <c r="R4327" s="66">
        <f t="shared" si="836"/>
        <v>6.6895890600000012</v>
      </c>
      <c r="S4327" s="64">
        <f t="shared" si="837"/>
        <v>41.25</v>
      </c>
      <c r="T4327" s="66">
        <f t="shared" si="838"/>
        <v>430.20182106000004</v>
      </c>
      <c r="U4327" s="68">
        <f t="shared" si="839"/>
        <v>39.109256460000005</v>
      </c>
      <c r="V4327" s="68">
        <f t="shared" si="840"/>
        <v>469.31107752000003</v>
      </c>
      <c r="W4327" s="68">
        <f t="shared" si="841"/>
        <v>312.87405168000004</v>
      </c>
    </row>
    <row r="4328" spans="1:23" x14ac:dyDescent="0.25">
      <c r="A4328" s="1" t="s">
        <v>904</v>
      </c>
      <c r="B4328" s="1" t="s">
        <v>395</v>
      </c>
      <c r="C4328" s="1" t="s">
        <v>589</v>
      </c>
      <c r="D4328" s="1" t="s">
        <v>591</v>
      </c>
      <c r="E4328" s="1" t="s">
        <v>377</v>
      </c>
      <c r="F4328" s="62" t="str">
        <f t="shared" si="830"/>
        <v>64559</v>
      </c>
      <c r="G4328" s="255">
        <v>10620042</v>
      </c>
      <c r="H4328" s="1" t="s">
        <v>385</v>
      </c>
      <c r="I4328" s="61">
        <v>41</v>
      </c>
      <c r="J4328" s="61">
        <v>5.9</v>
      </c>
      <c r="K4328" s="61">
        <v>8.4</v>
      </c>
      <c r="L4328" s="69">
        <f t="shared" si="831"/>
        <v>2.419</v>
      </c>
      <c r="M4328" s="69">
        <f t="shared" si="832"/>
        <v>3.4440000000000004</v>
      </c>
      <c r="N4328" s="56">
        <f>INDEX(Rate_Chart!$A$1:$AK$127,MATCH(Data!J4328,Rate_Chart!$A$1:$A$127,0),MATCH(Data!K4328,Rate_Chart!$A$1:$AK$1,0))</f>
        <v>47.787050000000001</v>
      </c>
      <c r="O4328" s="57">
        <f t="shared" si="833"/>
        <v>1959.2690500000001</v>
      </c>
      <c r="P4328" s="58">
        <f t="shared" si="834"/>
        <v>415.53956521739127</v>
      </c>
      <c r="Q4328" s="58">
        <f t="shared" si="835"/>
        <v>277.02637681159416</v>
      </c>
      <c r="R4328" s="66">
        <f t="shared" si="836"/>
        <v>34.287208375000006</v>
      </c>
      <c r="S4328" s="64">
        <f t="shared" si="837"/>
        <v>153.75</v>
      </c>
      <c r="T4328" s="66">
        <f t="shared" si="838"/>
        <v>2147.3062583750002</v>
      </c>
      <c r="U4328" s="68">
        <f t="shared" si="839"/>
        <v>52.373323375000005</v>
      </c>
      <c r="V4328" s="68">
        <f t="shared" si="840"/>
        <v>455.42020326086958</v>
      </c>
      <c r="W4328" s="68">
        <f t="shared" si="841"/>
        <v>303.61346884057974</v>
      </c>
    </row>
    <row r="4329" spans="1:23" x14ac:dyDescent="0.25">
      <c r="A4329" s="1" t="s">
        <v>904</v>
      </c>
      <c r="B4329" s="1" t="s">
        <v>395</v>
      </c>
      <c r="C4329" s="1" t="s">
        <v>589</v>
      </c>
      <c r="D4329" s="1" t="s">
        <v>591</v>
      </c>
      <c r="E4329" s="1" t="s">
        <v>377</v>
      </c>
      <c r="F4329" s="62" t="str">
        <f t="shared" si="830"/>
        <v>64559</v>
      </c>
      <c r="G4329" s="255">
        <v>10620042</v>
      </c>
      <c r="H4329" s="1" t="s">
        <v>386</v>
      </c>
      <c r="I4329" s="61">
        <v>40</v>
      </c>
      <c r="J4329" s="61">
        <v>3</v>
      </c>
      <c r="K4329" s="61">
        <v>8</v>
      </c>
      <c r="L4329" s="69">
        <f t="shared" si="831"/>
        <v>1.2</v>
      </c>
      <c r="M4329" s="69">
        <f t="shared" si="832"/>
        <v>3.2</v>
      </c>
      <c r="N4329" s="56">
        <f>INDEX(Rate_Chart!$A$1:$AK$127,MATCH(Data!J4329,Rate_Chart!$A$1:$A$127,0),MATCH(Data!K4329,Rate_Chart!$A$1:$AK$1,0))</f>
        <v>34.751112000000006</v>
      </c>
      <c r="O4329" s="57">
        <f t="shared" si="833"/>
        <v>1390.0444800000002</v>
      </c>
      <c r="P4329" s="58">
        <f t="shared" si="834"/>
        <v>417.01334400000002</v>
      </c>
      <c r="Q4329" s="58">
        <f t="shared" si="835"/>
        <v>278.00889599999999</v>
      </c>
      <c r="R4329" s="66">
        <f t="shared" si="836"/>
        <v>24.325778400000008</v>
      </c>
      <c r="S4329" s="64">
        <f t="shared" si="837"/>
        <v>150</v>
      </c>
      <c r="T4329" s="66">
        <f t="shared" si="838"/>
        <v>1564.3702584000002</v>
      </c>
      <c r="U4329" s="68">
        <f t="shared" si="839"/>
        <v>39.109256460000005</v>
      </c>
      <c r="V4329" s="68">
        <f t="shared" si="840"/>
        <v>469.31107752000003</v>
      </c>
      <c r="W4329" s="68">
        <f t="shared" si="841"/>
        <v>312.87405168000004</v>
      </c>
    </row>
    <row r="4330" spans="1:23" x14ac:dyDescent="0.25">
      <c r="A4330" s="1" t="s">
        <v>905</v>
      </c>
      <c r="B4330" s="1" t="s">
        <v>394</v>
      </c>
      <c r="C4330" s="1" t="s">
        <v>589</v>
      </c>
      <c r="D4330" s="1" t="s">
        <v>591</v>
      </c>
      <c r="E4330" s="1" t="s">
        <v>377</v>
      </c>
      <c r="F4330" s="62" t="str">
        <f t="shared" si="830"/>
        <v>64559</v>
      </c>
      <c r="G4330" s="255">
        <v>10620042</v>
      </c>
      <c r="H4330" s="1" t="s">
        <v>385</v>
      </c>
      <c r="I4330" s="61">
        <v>40</v>
      </c>
      <c r="J4330" s="61">
        <v>6.1</v>
      </c>
      <c r="K4330" s="61">
        <v>8.4</v>
      </c>
      <c r="L4330" s="69">
        <f t="shared" si="831"/>
        <v>2.44</v>
      </c>
      <c r="M4330" s="69">
        <f t="shared" si="832"/>
        <v>3.36</v>
      </c>
      <c r="N4330" s="56">
        <f>INDEX(Rate_Chart!$A$1:$AK$127,MATCH(Data!J4330,Rate_Chart!$A$1:$A$127,0),MATCH(Data!K4330,Rate_Chart!$A$1:$AK$1,0))</f>
        <v>49.406950000000002</v>
      </c>
      <c r="O4330" s="57">
        <f t="shared" si="833"/>
        <v>1976.278</v>
      </c>
      <c r="P4330" s="58">
        <f t="shared" si="834"/>
        <v>422.28162393162398</v>
      </c>
      <c r="Q4330" s="58">
        <f t="shared" si="835"/>
        <v>281.52108262108266</v>
      </c>
      <c r="R4330" s="66">
        <f t="shared" si="836"/>
        <v>34.584865000000001</v>
      </c>
      <c r="S4330" s="64">
        <f t="shared" si="837"/>
        <v>150</v>
      </c>
      <c r="T4330" s="66">
        <f t="shared" si="838"/>
        <v>2160.8628650000001</v>
      </c>
      <c r="U4330" s="68">
        <f t="shared" si="839"/>
        <v>54.021571625</v>
      </c>
      <c r="V4330" s="68">
        <f t="shared" si="840"/>
        <v>461.72283440170941</v>
      </c>
      <c r="W4330" s="68">
        <f t="shared" si="841"/>
        <v>307.81522293447296</v>
      </c>
    </row>
    <row r="4331" spans="1:23" x14ac:dyDescent="0.25">
      <c r="A4331" s="1" t="s">
        <v>905</v>
      </c>
      <c r="B4331" s="1" t="s">
        <v>394</v>
      </c>
      <c r="C4331" s="1" t="s">
        <v>589</v>
      </c>
      <c r="D4331" s="1" t="s">
        <v>591</v>
      </c>
      <c r="E4331" s="1" t="s">
        <v>377</v>
      </c>
      <c r="F4331" s="62" t="str">
        <f t="shared" si="830"/>
        <v>64559</v>
      </c>
      <c r="G4331" s="255">
        <v>10620042</v>
      </c>
      <c r="H4331" s="1" t="s">
        <v>386</v>
      </c>
      <c r="I4331" s="61">
        <v>55</v>
      </c>
      <c r="J4331" s="61">
        <v>3</v>
      </c>
      <c r="K4331" s="61">
        <v>8</v>
      </c>
      <c r="L4331" s="69">
        <f t="shared" si="831"/>
        <v>1.65</v>
      </c>
      <c r="M4331" s="69">
        <f t="shared" si="832"/>
        <v>4.4000000000000004</v>
      </c>
      <c r="N4331" s="56">
        <f>INDEX(Rate_Chart!$A$1:$AK$127,MATCH(Data!J4331,Rate_Chart!$A$1:$A$127,0),MATCH(Data!K4331,Rate_Chart!$A$1:$AK$1,0))</f>
        <v>34.751112000000006</v>
      </c>
      <c r="O4331" s="57">
        <f t="shared" si="833"/>
        <v>1911.3111600000004</v>
      </c>
      <c r="P4331" s="58">
        <f t="shared" si="834"/>
        <v>417.01334400000002</v>
      </c>
      <c r="Q4331" s="58">
        <f t="shared" si="835"/>
        <v>278.00889599999999</v>
      </c>
      <c r="R4331" s="66">
        <f t="shared" si="836"/>
        <v>33.447945300000008</v>
      </c>
      <c r="S4331" s="64">
        <f t="shared" si="837"/>
        <v>206.25</v>
      </c>
      <c r="T4331" s="66">
        <f t="shared" si="838"/>
        <v>2151.0091053000006</v>
      </c>
      <c r="U4331" s="68">
        <f t="shared" si="839"/>
        <v>39.109256460000012</v>
      </c>
      <c r="V4331" s="68">
        <f t="shared" si="840"/>
        <v>469.31107752000008</v>
      </c>
      <c r="W4331" s="68">
        <f t="shared" si="841"/>
        <v>312.87405168000004</v>
      </c>
    </row>
    <row r="4332" spans="1:23" x14ac:dyDescent="0.25">
      <c r="A4332" s="1" t="s">
        <v>905</v>
      </c>
      <c r="B4332" s="1" t="s">
        <v>395</v>
      </c>
      <c r="C4332" s="1" t="s">
        <v>589</v>
      </c>
      <c r="D4332" s="1" t="s">
        <v>591</v>
      </c>
      <c r="E4332" s="1" t="s">
        <v>377</v>
      </c>
      <c r="F4332" s="62" t="str">
        <f t="shared" si="830"/>
        <v>64559</v>
      </c>
      <c r="G4332" s="255">
        <v>10620042</v>
      </c>
      <c r="H4332" s="1" t="s">
        <v>385</v>
      </c>
      <c r="I4332" s="61">
        <v>40</v>
      </c>
      <c r="J4332" s="61">
        <v>6.4</v>
      </c>
      <c r="K4332" s="61">
        <v>8.4</v>
      </c>
      <c r="L4332" s="69">
        <f t="shared" si="831"/>
        <v>2.56</v>
      </c>
      <c r="M4332" s="69">
        <f t="shared" si="832"/>
        <v>3.36</v>
      </c>
      <c r="N4332" s="56">
        <f>INDEX(Rate_Chart!$A$1:$AK$127,MATCH(Data!J4332,Rate_Chart!$A$1:$A$127,0),MATCH(Data!K4332,Rate_Chart!$A$1:$AK$1,0))</f>
        <v>51.836799999999997</v>
      </c>
      <c r="O4332" s="57">
        <f t="shared" si="833"/>
        <v>2073.4719999999998</v>
      </c>
      <c r="P4332" s="58">
        <f t="shared" si="834"/>
        <v>431.9733333333333</v>
      </c>
      <c r="Q4332" s="58">
        <f t="shared" si="835"/>
        <v>287.98222222222222</v>
      </c>
      <c r="R4332" s="66">
        <f t="shared" si="836"/>
        <v>36.285759999999996</v>
      </c>
      <c r="S4332" s="64">
        <f t="shared" si="837"/>
        <v>150</v>
      </c>
      <c r="T4332" s="66">
        <f t="shared" si="838"/>
        <v>2259.7577599999995</v>
      </c>
      <c r="U4332" s="68">
        <f t="shared" si="839"/>
        <v>56.493943999999985</v>
      </c>
      <c r="V4332" s="68">
        <f t="shared" si="840"/>
        <v>470.78286666666656</v>
      </c>
      <c r="W4332" s="68">
        <f t="shared" si="841"/>
        <v>313.85524444444439</v>
      </c>
    </row>
    <row r="4333" spans="1:23" x14ac:dyDescent="0.25">
      <c r="A4333" s="1" t="s">
        <v>905</v>
      </c>
      <c r="B4333" s="1" t="s">
        <v>395</v>
      </c>
      <c r="C4333" s="1" t="s">
        <v>589</v>
      </c>
      <c r="D4333" s="1" t="s">
        <v>591</v>
      </c>
      <c r="E4333" s="1" t="s">
        <v>377</v>
      </c>
      <c r="F4333" s="62" t="str">
        <f t="shared" si="830"/>
        <v>64559</v>
      </c>
      <c r="G4333" s="255">
        <v>10620042</v>
      </c>
      <c r="H4333" s="1" t="s">
        <v>386</v>
      </c>
      <c r="I4333" s="61">
        <v>46</v>
      </c>
      <c r="J4333" s="61">
        <v>3</v>
      </c>
      <c r="K4333" s="61">
        <v>8</v>
      </c>
      <c r="L4333" s="69">
        <f t="shared" si="831"/>
        <v>1.38</v>
      </c>
      <c r="M4333" s="69">
        <f t="shared" si="832"/>
        <v>3.68</v>
      </c>
      <c r="N4333" s="56">
        <f>INDEX(Rate_Chart!$A$1:$AK$127,MATCH(Data!J4333,Rate_Chart!$A$1:$A$127,0),MATCH(Data!K4333,Rate_Chart!$A$1:$AK$1,0))</f>
        <v>34.751112000000006</v>
      </c>
      <c r="O4333" s="57">
        <f t="shared" si="833"/>
        <v>1598.5511520000002</v>
      </c>
      <c r="P4333" s="58">
        <f t="shared" si="834"/>
        <v>417.01334400000002</v>
      </c>
      <c r="Q4333" s="58">
        <f t="shared" si="835"/>
        <v>278.00889599999999</v>
      </c>
      <c r="R4333" s="66">
        <f t="shared" si="836"/>
        <v>27.974645160000005</v>
      </c>
      <c r="S4333" s="64">
        <f t="shared" si="837"/>
        <v>172.5</v>
      </c>
      <c r="T4333" s="66">
        <f t="shared" si="838"/>
        <v>1799.0257971600001</v>
      </c>
      <c r="U4333" s="68">
        <f t="shared" si="839"/>
        <v>39.109256460000005</v>
      </c>
      <c r="V4333" s="68">
        <f t="shared" si="840"/>
        <v>469.31107752000003</v>
      </c>
      <c r="W4333" s="68">
        <f t="shared" si="841"/>
        <v>312.87405168000004</v>
      </c>
    </row>
    <row r="4334" spans="1:23" x14ac:dyDescent="0.25">
      <c r="A4334" s="1" t="s">
        <v>906</v>
      </c>
      <c r="B4334" s="1" t="s">
        <v>394</v>
      </c>
      <c r="C4334" s="1" t="s">
        <v>589</v>
      </c>
      <c r="D4334" s="1" t="s">
        <v>591</v>
      </c>
      <c r="E4334" s="1" t="s">
        <v>377</v>
      </c>
      <c r="F4334" s="62" t="str">
        <f t="shared" si="830"/>
        <v>64559</v>
      </c>
      <c r="G4334" s="255">
        <v>10620042</v>
      </c>
      <c r="H4334" s="1" t="s">
        <v>385</v>
      </c>
      <c r="I4334" s="61">
        <v>41</v>
      </c>
      <c r="J4334" s="61">
        <v>6</v>
      </c>
      <c r="K4334" s="61">
        <v>8.4</v>
      </c>
      <c r="L4334" s="69">
        <f t="shared" si="831"/>
        <v>2.46</v>
      </c>
      <c r="M4334" s="69">
        <f t="shared" si="832"/>
        <v>3.4440000000000004</v>
      </c>
      <c r="N4334" s="56">
        <f>INDEX(Rate_Chart!$A$1:$AK$127,MATCH(Data!J4334,Rate_Chart!$A$1:$A$127,0),MATCH(Data!K4334,Rate_Chart!$A$1:$AK$1,0))</f>
        <v>48.597000000000001</v>
      </c>
      <c r="O4334" s="57">
        <f t="shared" si="833"/>
        <v>1992.4770000000001</v>
      </c>
      <c r="P4334" s="58">
        <f t="shared" si="834"/>
        <v>418.93965517241384</v>
      </c>
      <c r="Q4334" s="58">
        <f t="shared" si="835"/>
        <v>279.29310344827587</v>
      </c>
      <c r="R4334" s="66">
        <f t="shared" si="836"/>
        <v>34.868347500000006</v>
      </c>
      <c r="S4334" s="64">
        <f t="shared" si="837"/>
        <v>153.75</v>
      </c>
      <c r="T4334" s="66">
        <f t="shared" si="838"/>
        <v>2181.0953475000001</v>
      </c>
      <c r="U4334" s="68">
        <f t="shared" si="839"/>
        <v>53.197447500000003</v>
      </c>
      <c r="V4334" s="68">
        <f t="shared" si="840"/>
        <v>458.59868534482763</v>
      </c>
      <c r="W4334" s="68">
        <f t="shared" si="841"/>
        <v>305.73245689655175</v>
      </c>
    </row>
    <row r="4335" spans="1:23" x14ac:dyDescent="0.25">
      <c r="A4335" s="1" t="s">
        <v>906</v>
      </c>
      <c r="B4335" s="1" t="s">
        <v>394</v>
      </c>
      <c r="C4335" s="1" t="s">
        <v>589</v>
      </c>
      <c r="D4335" s="1" t="s">
        <v>591</v>
      </c>
      <c r="E4335" s="1" t="s">
        <v>377</v>
      </c>
      <c r="F4335" s="62" t="str">
        <f t="shared" si="830"/>
        <v>64559</v>
      </c>
      <c r="G4335" s="255">
        <v>10620042</v>
      </c>
      <c r="H4335" s="1" t="s">
        <v>386</v>
      </c>
      <c r="I4335" s="61">
        <v>55</v>
      </c>
      <c r="J4335" s="61">
        <v>3</v>
      </c>
      <c r="K4335" s="61">
        <v>8</v>
      </c>
      <c r="L4335" s="69">
        <f t="shared" si="831"/>
        <v>1.65</v>
      </c>
      <c r="M4335" s="69">
        <f t="shared" si="832"/>
        <v>4.4000000000000004</v>
      </c>
      <c r="N4335" s="56">
        <f>INDEX(Rate_Chart!$A$1:$AK$127,MATCH(Data!J4335,Rate_Chart!$A$1:$A$127,0),MATCH(Data!K4335,Rate_Chart!$A$1:$AK$1,0))</f>
        <v>34.751112000000006</v>
      </c>
      <c r="O4335" s="57">
        <f t="shared" si="833"/>
        <v>1911.3111600000004</v>
      </c>
      <c r="P4335" s="58">
        <f t="shared" si="834"/>
        <v>417.01334400000002</v>
      </c>
      <c r="Q4335" s="58">
        <f t="shared" si="835"/>
        <v>278.00889599999999</v>
      </c>
      <c r="R4335" s="66">
        <f t="shared" si="836"/>
        <v>33.447945300000008</v>
      </c>
      <c r="S4335" s="64">
        <f t="shared" si="837"/>
        <v>206.25</v>
      </c>
      <c r="T4335" s="66">
        <f t="shared" si="838"/>
        <v>2151.0091053000006</v>
      </c>
      <c r="U4335" s="68">
        <f t="shared" si="839"/>
        <v>39.109256460000012</v>
      </c>
      <c r="V4335" s="68">
        <f t="shared" si="840"/>
        <v>469.31107752000008</v>
      </c>
      <c r="W4335" s="68">
        <f t="shared" si="841"/>
        <v>312.87405168000004</v>
      </c>
    </row>
    <row r="4336" spans="1:23" x14ac:dyDescent="0.25">
      <c r="A4336" s="1" t="s">
        <v>906</v>
      </c>
      <c r="B4336" s="1" t="s">
        <v>395</v>
      </c>
      <c r="C4336" s="1" t="s">
        <v>589</v>
      </c>
      <c r="D4336" s="1" t="s">
        <v>591</v>
      </c>
      <c r="E4336" s="1" t="s">
        <v>377</v>
      </c>
      <c r="F4336" s="62" t="str">
        <f t="shared" si="830"/>
        <v>64559</v>
      </c>
      <c r="G4336" s="255">
        <v>10620042</v>
      </c>
      <c r="H4336" s="1" t="s">
        <v>385</v>
      </c>
      <c r="I4336" s="61">
        <v>40</v>
      </c>
      <c r="J4336" s="61">
        <v>6.5</v>
      </c>
      <c r="K4336" s="61">
        <v>8.8000000000000007</v>
      </c>
      <c r="L4336" s="69">
        <f t="shared" si="831"/>
        <v>2.6</v>
      </c>
      <c r="M4336" s="69">
        <f t="shared" si="832"/>
        <v>3.52</v>
      </c>
      <c r="N4336" s="56">
        <f>INDEX(Rate_Chart!$A$1:$AK$127,MATCH(Data!J4336,Rate_Chart!$A$1:$A$127,0),MATCH(Data!K4336,Rate_Chart!$A$1:$AK$1,0))</f>
        <v>53.732250000000001</v>
      </c>
      <c r="O4336" s="57">
        <f t="shared" si="833"/>
        <v>2149.29</v>
      </c>
      <c r="P4336" s="58">
        <f t="shared" si="834"/>
        <v>434.49258760107813</v>
      </c>
      <c r="Q4336" s="58">
        <f t="shared" si="835"/>
        <v>289.66172506738542</v>
      </c>
      <c r="R4336" s="66">
        <f t="shared" si="836"/>
        <v>37.612575</v>
      </c>
      <c r="S4336" s="64">
        <f t="shared" si="837"/>
        <v>150</v>
      </c>
      <c r="T4336" s="66">
        <f t="shared" si="838"/>
        <v>2336.9025750000001</v>
      </c>
      <c r="U4336" s="68">
        <f t="shared" si="839"/>
        <v>58.422564375</v>
      </c>
      <c r="V4336" s="68">
        <f t="shared" si="840"/>
        <v>472.41965801886789</v>
      </c>
      <c r="W4336" s="68">
        <f t="shared" si="841"/>
        <v>314.94643867924526</v>
      </c>
    </row>
    <row r="4337" spans="1:23" x14ac:dyDescent="0.25">
      <c r="A4337" s="1" t="s">
        <v>906</v>
      </c>
      <c r="B4337" s="1" t="s">
        <v>395</v>
      </c>
      <c r="C4337" s="1" t="s">
        <v>589</v>
      </c>
      <c r="D4337" s="1" t="s">
        <v>591</v>
      </c>
      <c r="E4337" s="1" t="s">
        <v>377</v>
      </c>
      <c r="F4337" s="62" t="str">
        <f t="shared" si="830"/>
        <v>64559</v>
      </c>
      <c r="G4337" s="255">
        <v>10620042</v>
      </c>
      <c r="H4337" s="1" t="s">
        <v>386</v>
      </c>
      <c r="I4337" s="61">
        <v>41</v>
      </c>
      <c r="J4337" s="61">
        <v>3</v>
      </c>
      <c r="K4337" s="61">
        <v>8</v>
      </c>
      <c r="L4337" s="69">
        <f t="shared" si="831"/>
        <v>1.23</v>
      </c>
      <c r="M4337" s="69">
        <f t="shared" si="832"/>
        <v>3.28</v>
      </c>
      <c r="N4337" s="56">
        <f>INDEX(Rate_Chart!$A$1:$AK$127,MATCH(Data!J4337,Rate_Chart!$A$1:$A$127,0),MATCH(Data!K4337,Rate_Chart!$A$1:$AK$1,0))</f>
        <v>34.751112000000006</v>
      </c>
      <c r="O4337" s="57">
        <f t="shared" si="833"/>
        <v>1424.7955920000002</v>
      </c>
      <c r="P4337" s="58">
        <f t="shared" si="834"/>
        <v>417.01334400000002</v>
      </c>
      <c r="Q4337" s="58">
        <f t="shared" si="835"/>
        <v>278.00889599999999</v>
      </c>
      <c r="R4337" s="66">
        <f t="shared" si="836"/>
        <v>24.933922860000006</v>
      </c>
      <c r="S4337" s="64">
        <f t="shared" si="837"/>
        <v>153.75</v>
      </c>
      <c r="T4337" s="66">
        <f t="shared" si="838"/>
        <v>1603.4795148600001</v>
      </c>
      <c r="U4337" s="68">
        <f t="shared" si="839"/>
        <v>39.109256460000005</v>
      </c>
      <c r="V4337" s="68">
        <f t="shared" si="840"/>
        <v>469.31107752000003</v>
      </c>
      <c r="W4337" s="68">
        <f t="shared" si="841"/>
        <v>312.87405168000004</v>
      </c>
    </row>
    <row r="4338" spans="1:23" x14ac:dyDescent="0.25">
      <c r="A4338" s="1" t="s">
        <v>907</v>
      </c>
      <c r="B4338" s="1" t="s">
        <v>394</v>
      </c>
      <c r="C4338" s="1" t="s">
        <v>589</v>
      </c>
      <c r="D4338" s="1" t="s">
        <v>591</v>
      </c>
      <c r="E4338" s="1" t="s">
        <v>377</v>
      </c>
      <c r="F4338" s="62" t="str">
        <f t="shared" si="830"/>
        <v>64559</v>
      </c>
      <c r="G4338" s="255">
        <v>10620042</v>
      </c>
      <c r="H4338" s="1" t="s">
        <v>385</v>
      </c>
      <c r="I4338" s="61">
        <v>41</v>
      </c>
      <c r="J4338" s="61">
        <v>6</v>
      </c>
      <c r="K4338" s="61">
        <v>8.4</v>
      </c>
      <c r="L4338" s="69">
        <f t="shared" si="831"/>
        <v>2.46</v>
      </c>
      <c r="M4338" s="69">
        <f t="shared" si="832"/>
        <v>3.4440000000000004</v>
      </c>
      <c r="N4338" s="56">
        <f>INDEX(Rate_Chart!$A$1:$AK$127,MATCH(Data!J4338,Rate_Chart!$A$1:$A$127,0),MATCH(Data!K4338,Rate_Chart!$A$1:$AK$1,0))</f>
        <v>48.597000000000001</v>
      </c>
      <c r="O4338" s="57">
        <f t="shared" si="833"/>
        <v>1992.4770000000001</v>
      </c>
      <c r="P4338" s="58">
        <f t="shared" si="834"/>
        <v>418.93965517241384</v>
      </c>
      <c r="Q4338" s="58">
        <f t="shared" si="835"/>
        <v>279.29310344827587</v>
      </c>
      <c r="R4338" s="66">
        <f t="shared" si="836"/>
        <v>34.868347500000006</v>
      </c>
      <c r="S4338" s="64">
        <f t="shared" si="837"/>
        <v>153.75</v>
      </c>
      <c r="T4338" s="66">
        <f t="shared" si="838"/>
        <v>2181.0953475000001</v>
      </c>
      <c r="U4338" s="68">
        <f t="shared" si="839"/>
        <v>53.197447500000003</v>
      </c>
      <c r="V4338" s="68">
        <f t="shared" si="840"/>
        <v>458.59868534482763</v>
      </c>
      <c r="W4338" s="68">
        <f t="shared" si="841"/>
        <v>305.73245689655175</v>
      </c>
    </row>
    <row r="4339" spans="1:23" x14ac:dyDescent="0.25">
      <c r="A4339" s="1" t="s">
        <v>907</v>
      </c>
      <c r="B4339" s="1" t="s">
        <v>394</v>
      </c>
      <c r="C4339" s="1" t="s">
        <v>589</v>
      </c>
      <c r="D4339" s="1" t="s">
        <v>591</v>
      </c>
      <c r="E4339" s="1" t="s">
        <v>377</v>
      </c>
      <c r="F4339" s="62" t="str">
        <f t="shared" si="830"/>
        <v>64559</v>
      </c>
      <c r="G4339" s="255">
        <v>10620042</v>
      </c>
      <c r="H4339" s="1" t="s">
        <v>386</v>
      </c>
      <c r="I4339" s="61">
        <v>53</v>
      </c>
      <c r="J4339" s="61">
        <v>3</v>
      </c>
      <c r="K4339" s="61">
        <v>8</v>
      </c>
      <c r="L4339" s="69">
        <f t="shared" si="831"/>
        <v>1.59</v>
      </c>
      <c r="M4339" s="69">
        <f t="shared" si="832"/>
        <v>4.24</v>
      </c>
      <c r="N4339" s="56">
        <f>INDEX(Rate_Chart!$A$1:$AK$127,MATCH(Data!J4339,Rate_Chart!$A$1:$A$127,0),MATCH(Data!K4339,Rate_Chart!$A$1:$AK$1,0))</f>
        <v>34.751112000000006</v>
      </c>
      <c r="O4339" s="57">
        <f t="shared" si="833"/>
        <v>1841.8089360000004</v>
      </c>
      <c r="P4339" s="58">
        <f t="shared" si="834"/>
        <v>417.01334400000002</v>
      </c>
      <c r="Q4339" s="58">
        <f t="shared" si="835"/>
        <v>278.00889599999999</v>
      </c>
      <c r="R4339" s="66">
        <f t="shared" si="836"/>
        <v>32.231656380000011</v>
      </c>
      <c r="S4339" s="64">
        <f t="shared" si="837"/>
        <v>198.75</v>
      </c>
      <c r="T4339" s="66">
        <f t="shared" si="838"/>
        <v>2072.7905923800004</v>
      </c>
      <c r="U4339" s="68">
        <f t="shared" si="839"/>
        <v>39.109256460000005</v>
      </c>
      <c r="V4339" s="68">
        <f t="shared" si="840"/>
        <v>469.31107752000003</v>
      </c>
      <c r="W4339" s="68">
        <f t="shared" si="841"/>
        <v>312.87405168000004</v>
      </c>
    </row>
    <row r="4340" spans="1:23" x14ac:dyDescent="0.25">
      <c r="A4340" s="1" t="s">
        <v>907</v>
      </c>
      <c r="B4340" s="1" t="s">
        <v>395</v>
      </c>
      <c r="C4340" s="1" t="s">
        <v>589</v>
      </c>
      <c r="D4340" s="1" t="s">
        <v>591</v>
      </c>
      <c r="E4340" s="1" t="s">
        <v>377</v>
      </c>
      <c r="F4340" s="62" t="str">
        <f t="shared" si="830"/>
        <v>64559</v>
      </c>
      <c r="G4340" s="255">
        <v>10620042</v>
      </c>
      <c r="H4340" s="1" t="s">
        <v>385</v>
      </c>
      <c r="I4340" s="61">
        <v>40</v>
      </c>
      <c r="J4340" s="61">
        <v>6.9</v>
      </c>
      <c r="K4340" s="61">
        <v>9</v>
      </c>
      <c r="L4340" s="69">
        <f t="shared" si="831"/>
        <v>2.76</v>
      </c>
      <c r="M4340" s="69">
        <f t="shared" si="832"/>
        <v>3.6</v>
      </c>
      <c r="N4340" s="56">
        <f>INDEX(Rate_Chart!$A$1:$AK$127,MATCH(Data!J4340,Rate_Chart!$A$1:$A$127,0),MATCH(Data!K4340,Rate_Chart!$A$1:$AK$1,0))</f>
        <v>57.615000000000002</v>
      </c>
      <c r="O4340" s="57">
        <f t="shared" si="833"/>
        <v>2304.6</v>
      </c>
      <c r="P4340" s="58">
        <f t="shared" si="834"/>
        <v>446.62790697674421</v>
      </c>
      <c r="Q4340" s="58">
        <f t="shared" si="835"/>
        <v>297.75193798449612</v>
      </c>
      <c r="R4340" s="66">
        <f t="shared" si="836"/>
        <v>40.330500000000001</v>
      </c>
      <c r="S4340" s="64">
        <f t="shared" si="837"/>
        <v>150</v>
      </c>
      <c r="T4340" s="66">
        <f t="shared" si="838"/>
        <v>2494.9304999999999</v>
      </c>
      <c r="U4340" s="68">
        <f t="shared" si="839"/>
        <v>62.373262499999996</v>
      </c>
      <c r="V4340" s="68">
        <f t="shared" si="840"/>
        <v>483.51366279069765</v>
      </c>
      <c r="W4340" s="68">
        <f t="shared" si="841"/>
        <v>322.3424418604651</v>
      </c>
    </row>
    <row r="4341" spans="1:23" x14ac:dyDescent="0.25">
      <c r="A4341" s="1" t="s">
        <v>907</v>
      </c>
      <c r="B4341" s="1" t="s">
        <v>395</v>
      </c>
      <c r="C4341" s="1" t="s">
        <v>589</v>
      </c>
      <c r="D4341" s="1" t="s">
        <v>591</v>
      </c>
      <c r="E4341" s="1" t="s">
        <v>377</v>
      </c>
      <c r="F4341" s="62" t="str">
        <f t="shared" si="830"/>
        <v>64559</v>
      </c>
      <c r="G4341" s="255">
        <v>10620042</v>
      </c>
      <c r="H4341" s="1" t="s">
        <v>386</v>
      </c>
      <c r="I4341" s="61">
        <v>38</v>
      </c>
      <c r="J4341" s="61">
        <v>3.2</v>
      </c>
      <c r="K4341" s="61">
        <v>8</v>
      </c>
      <c r="L4341" s="69">
        <f t="shared" si="831"/>
        <v>1.2160000000000002</v>
      </c>
      <c r="M4341" s="69">
        <f t="shared" si="832"/>
        <v>3.04</v>
      </c>
      <c r="N4341" s="56">
        <f>INDEX(Rate_Chart!$A$1:$AK$127,MATCH(Data!J4341,Rate_Chart!$A$1:$A$127,0),MATCH(Data!K4341,Rate_Chart!$A$1:$AK$1,0))</f>
        <v>35.585112000000002</v>
      </c>
      <c r="O4341" s="57">
        <f t="shared" si="833"/>
        <v>1352.2342560000002</v>
      </c>
      <c r="P4341" s="58">
        <f t="shared" si="834"/>
        <v>417.01303124999998</v>
      </c>
      <c r="Q4341" s="58">
        <f t="shared" si="835"/>
        <v>278.00868750000001</v>
      </c>
      <c r="R4341" s="66">
        <f t="shared" si="836"/>
        <v>23.664099480000004</v>
      </c>
      <c r="S4341" s="64">
        <f t="shared" si="837"/>
        <v>142.5</v>
      </c>
      <c r="T4341" s="66">
        <f t="shared" si="838"/>
        <v>1518.3983554800002</v>
      </c>
      <c r="U4341" s="68">
        <f t="shared" si="839"/>
        <v>39.957851460000008</v>
      </c>
      <c r="V4341" s="68">
        <f t="shared" si="840"/>
        <v>468.25607179687501</v>
      </c>
      <c r="W4341" s="68">
        <f t="shared" si="841"/>
        <v>312.17071453124998</v>
      </c>
    </row>
    <row r="4342" spans="1:23" x14ac:dyDescent="0.25">
      <c r="A4342" s="1" t="s">
        <v>908</v>
      </c>
      <c r="B4342" s="1" t="s">
        <v>394</v>
      </c>
      <c r="C4342" s="1" t="s">
        <v>589</v>
      </c>
      <c r="D4342" s="1" t="s">
        <v>591</v>
      </c>
      <c r="E4342" s="1" t="s">
        <v>377</v>
      </c>
      <c r="F4342" s="62" t="str">
        <f t="shared" si="830"/>
        <v>64559</v>
      </c>
      <c r="G4342" s="255">
        <v>10620042</v>
      </c>
      <c r="H4342" s="1" t="s">
        <v>385</v>
      </c>
      <c r="I4342" s="61">
        <v>39</v>
      </c>
      <c r="J4342" s="61">
        <v>6.4</v>
      </c>
      <c r="K4342" s="61">
        <v>8.6</v>
      </c>
      <c r="L4342" s="69">
        <f t="shared" si="831"/>
        <v>2.4960000000000004</v>
      </c>
      <c r="M4342" s="69">
        <f t="shared" si="832"/>
        <v>3.3539999999999996</v>
      </c>
      <c r="N4342" s="56">
        <f>INDEX(Rate_Chart!$A$1:$AK$127,MATCH(Data!J4342,Rate_Chart!$A$1:$A$127,0),MATCH(Data!K4342,Rate_Chart!$A$1:$AK$1,0))</f>
        <v>52.371199999999995</v>
      </c>
      <c r="O4342" s="57">
        <f t="shared" si="833"/>
        <v>2042.4767999999997</v>
      </c>
      <c r="P4342" s="58">
        <f t="shared" si="834"/>
        <v>431.6307692307692</v>
      </c>
      <c r="Q4342" s="58">
        <f t="shared" si="835"/>
        <v>287.75384615384615</v>
      </c>
      <c r="R4342" s="66">
        <f t="shared" si="836"/>
        <v>35.743344</v>
      </c>
      <c r="S4342" s="64">
        <f t="shared" si="837"/>
        <v>146.25</v>
      </c>
      <c r="T4342" s="66">
        <f t="shared" si="838"/>
        <v>2224.4701439999999</v>
      </c>
      <c r="U4342" s="68">
        <f t="shared" si="839"/>
        <v>57.037695999999997</v>
      </c>
      <c r="V4342" s="68">
        <f t="shared" si="840"/>
        <v>470.0909010989011</v>
      </c>
      <c r="W4342" s="68">
        <f t="shared" si="841"/>
        <v>313.39393406593405</v>
      </c>
    </row>
    <row r="4343" spans="1:23" x14ac:dyDescent="0.25">
      <c r="A4343" s="1" t="s">
        <v>908</v>
      </c>
      <c r="B4343" s="1" t="s">
        <v>394</v>
      </c>
      <c r="C4343" s="1" t="s">
        <v>589</v>
      </c>
      <c r="D4343" s="1" t="s">
        <v>591</v>
      </c>
      <c r="E4343" s="1" t="s">
        <v>377</v>
      </c>
      <c r="F4343" s="62" t="str">
        <f t="shared" si="830"/>
        <v>64559</v>
      </c>
      <c r="G4343" s="255">
        <v>10620042</v>
      </c>
      <c r="H4343" s="1" t="s">
        <v>386</v>
      </c>
      <c r="I4343" s="61">
        <v>7</v>
      </c>
      <c r="J4343" s="61">
        <v>3</v>
      </c>
      <c r="K4343" s="61">
        <v>8</v>
      </c>
      <c r="L4343" s="69">
        <f t="shared" si="831"/>
        <v>0.21</v>
      </c>
      <c r="M4343" s="69">
        <f t="shared" si="832"/>
        <v>0.56000000000000005</v>
      </c>
      <c r="N4343" s="56">
        <f>INDEX(Rate_Chart!$A$1:$AK$127,MATCH(Data!J4343,Rate_Chart!$A$1:$A$127,0),MATCH(Data!K4343,Rate_Chart!$A$1:$AK$1,0))</f>
        <v>34.751112000000006</v>
      </c>
      <c r="O4343" s="57">
        <f t="shared" si="833"/>
        <v>243.25778400000004</v>
      </c>
      <c r="P4343" s="58">
        <f t="shared" si="834"/>
        <v>417.01334400000002</v>
      </c>
      <c r="Q4343" s="58">
        <f t="shared" si="835"/>
        <v>278.00889599999999</v>
      </c>
      <c r="R4343" s="66">
        <f t="shared" si="836"/>
        <v>4.2570112200000008</v>
      </c>
      <c r="S4343" s="64">
        <f t="shared" si="837"/>
        <v>26.25</v>
      </c>
      <c r="T4343" s="66">
        <f t="shared" si="838"/>
        <v>273.76479522000005</v>
      </c>
      <c r="U4343" s="68">
        <f t="shared" si="839"/>
        <v>39.109256460000005</v>
      </c>
      <c r="V4343" s="68">
        <f t="shared" si="840"/>
        <v>469.31107752000003</v>
      </c>
      <c r="W4343" s="68">
        <f t="shared" si="841"/>
        <v>312.87405168000004</v>
      </c>
    </row>
    <row r="4344" spans="1:23" x14ac:dyDescent="0.25">
      <c r="A4344" s="1" t="s">
        <v>908</v>
      </c>
      <c r="B4344" s="1" t="s">
        <v>395</v>
      </c>
      <c r="C4344" s="1" t="s">
        <v>589</v>
      </c>
      <c r="D4344" s="1" t="s">
        <v>591</v>
      </c>
      <c r="E4344" s="1" t="s">
        <v>377</v>
      </c>
      <c r="F4344" s="62" t="str">
        <f t="shared" si="830"/>
        <v>64559</v>
      </c>
      <c r="G4344" s="255">
        <v>10620042</v>
      </c>
      <c r="H4344" s="1" t="s">
        <v>385</v>
      </c>
      <c r="I4344" s="61">
        <v>28</v>
      </c>
      <c r="J4344" s="61">
        <v>6</v>
      </c>
      <c r="K4344" s="61">
        <v>8.4</v>
      </c>
      <c r="L4344" s="69">
        <f t="shared" si="831"/>
        <v>1.68</v>
      </c>
      <c r="M4344" s="69">
        <f t="shared" si="832"/>
        <v>2.3520000000000003</v>
      </c>
      <c r="N4344" s="56">
        <f>INDEX(Rate_Chart!$A$1:$AK$127,MATCH(Data!J4344,Rate_Chart!$A$1:$A$127,0),MATCH(Data!K4344,Rate_Chart!$A$1:$AK$1,0))</f>
        <v>48.597000000000001</v>
      </c>
      <c r="O4344" s="57">
        <f t="shared" si="833"/>
        <v>1360.7160000000001</v>
      </c>
      <c r="P4344" s="58">
        <f t="shared" si="834"/>
        <v>418.93965517241384</v>
      </c>
      <c r="Q4344" s="58">
        <f t="shared" si="835"/>
        <v>279.29310344827587</v>
      </c>
      <c r="R4344" s="66">
        <f t="shared" si="836"/>
        <v>23.812530000000006</v>
      </c>
      <c r="S4344" s="64">
        <f t="shared" si="837"/>
        <v>105</v>
      </c>
      <c r="T4344" s="66">
        <f t="shared" si="838"/>
        <v>1489.52853</v>
      </c>
      <c r="U4344" s="68">
        <f t="shared" si="839"/>
        <v>53.197447500000003</v>
      </c>
      <c r="V4344" s="68">
        <f t="shared" si="840"/>
        <v>458.59868534482763</v>
      </c>
      <c r="W4344" s="68">
        <f t="shared" si="841"/>
        <v>305.73245689655175</v>
      </c>
    </row>
    <row r="4345" spans="1:23" x14ac:dyDescent="0.25">
      <c r="A4345" s="1" t="s">
        <v>908</v>
      </c>
      <c r="B4345" s="1" t="s">
        <v>395</v>
      </c>
      <c r="C4345" s="1" t="s">
        <v>589</v>
      </c>
      <c r="D4345" s="1" t="s">
        <v>591</v>
      </c>
      <c r="E4345" s="1" t="s">
        <v>377</v>
      </c>
      <c r="F4345" s="62" t="str">
        <f t="shared" si="830"/>
        <v>64559</v>
      </c>
      <c r="G4345" s="255">
        <v>10620042</v>
      </c>
      <c r="H4345" s="1" t="s">
        <v>386</v>
      </c>
      <c r="I4345" s="61">
        <v>36</v>
      </c>
      <c r="J4345" s="61">
        <v>3</v>
      </c>
      <c r="K4345" s="61">
        <v>8</v>
      </c>
      <c r="L4345" s="69">
        <f t="shared" si="831"/>
        <v>1.08</v>
      </c>
      <c r="M4345" s="69">
        <f t="shared" si="832"/>
        <v>2.88</v>
      </c>
      <c r="N4345" s="56">
        <f>INDEX(Rate_Chart!$A$1:$AK$127,MATCH(Data!J4345,Rate_Chart!$A$1:$A$127,0),MATCH(Data!K4345,Rate_Chart!$A$1:$AK$1,0))</f>
        <v>34.751112000000006</v>
      </c>
      <c r="O4345" s="57">
        <f t="shared" si="833"/>
        <v>1251.0400320000003</v>
      </c>
      <c r="P4345" s="58">
        <f t="shared" si="834"/>
        <v>417.01334400000002</v>
      </c>
      <c r="Q4345" s="58">
        <f t="shared" si="835"/>
        <v>278.00889599999999</v>
      </c>
      <c r="R4345" s="66">
        <f t="shared" si="836"/>
        <v>21.893200560000007</v>
      </c>
      <c r="S4345" s="64">
        <f t="shared" si="837"/>
        <v>135</v>
      </c>
      <c r="T4345" s="66">
        <f t="shared" si="838"/>
        <v>1407.9332325600003</v>
      </c>
      <c r="U4345" s="68">
        <f t="shared" si="839"/>
        <v>39.109256460000012</v>
      </c>
      <c r="V4345" s="68">
        <f t="shared" si="840"/>
        <v>469.31107752000008</v>
      </c>
      <c r="W4345" s="68">
        <f t="shared" si="841"/>
        <v>312.87405168000004</v>
      </c>
    </row>
    <row r="4346" spans="1:23" x14ac:dyDescent="0.25">
      <c r="A4346" s="1" t="s">
        <v>909</v>
      </c>
      <c r="B4346" s="1" t="s">
        <v>394</v>
      </c>
      <c r="C4346" s="1" t="s">
        <v>589</v>
      </c>
      <c r="D4346" s="1" t="s">
        <v>591</v>
      </c>
      <c r="E4346" s="1" t="s">
        <v>377</v>
      </c>
      <c r="F4346" s="62" t="str">
        <f t="shared" si="830"/>
        <v>64559</v>
      </c>
      <c r="G4346" s="255">
        <v>10620042</v>
      </c>
      <c r="H4346" s="1" t="s">
        <v>385</v>
      </c>
      <c r="I4346" s="61">
        <v>32</v>
      </c>
      <c r="J4346" s="61">
        <v>6.2</v>
      </c>
      <c r="K4346" s="61">
        <v>8.4</v>
      </c>
      <c r="L4346" s="69">
        <f t="shared" si="831"/>
        <v>1.984</v>
      </c>
      <c r="M4346" s="69">
        <f t="shared" si="832"/>
        <v>2.6880000000000002</v>
      </c>
      <c r="N4346" s="56">
        <f>INDEX(Rate_Chart!$A$1:$AK$127,MATCH(Data!J4346,Rate_Chart!$A$1:$A$127,0),MATCH(Data!K4346,Rate_Chart!$A$1:$AK$1,0))</f>
        <v>50.216900000000003</v>
      </c>
      <c r="O4346" s="57">
        <f t="shared" si="833"/>
        <v>1606.9408000000001</v>
      </c>
      <c r="P4346" s="58">
        <f t="shared" si="834"/>
        <v>425.56694915254241</v>
      </c>
      <c r="Q4346" s="58">
        <f t="shared" si="835"/>
        <v>283.71129943502825</v>
      </c>
      <c r="R4346" s="66">
        <f t="shared" si="836"/>
        <v>28.121464000000003</v>
      </c>
      <c r="S4346" s="64">
        <f t="shared" si="837"/>
        <v>120</v>
      </c>
      <c r="T4346" s="66">
        <f t="shared" si="838"/>
        <v>1755.0622640000001</v>
      </c>
      <c r="U4346" s="68">
        <f t="shared" si="839"/>
        <v>54.845695750000004</v>
      </c>
      <c r="V4346" s="68">
        <f t="shared" si="840"/>
        <v>464.79403177966105</v>
      </c>
      <c r="W4346" s="68">
        <f t="shared" si="841"/>
        <v>309.86268785310739</v>
      </c>
    </row>
    <row r="4347" spans="1:23" x14ac:dyDescent="0.25">
      <c r="A4347" s="1" t="s">
        <v>909</v>
      </c>
      <c r="B4347" s="1" t="s">
        <v>394</v>
      </c>
      <c r="C4347" s="1" t="s">
        <v>589</v>
      </c>
      <c r="D4347" s="1" t="s">
        <v>591</v>
      </c>
      <c r="E4347" s="1" t="s">
        <v>377</v>
      </c>
      <c r="F4347" s="62" t="str">
        <f t="shared" si="830"/>
        <v>64559</v>
      </c>
      <c r="G4347" s="255">
        <v>10620042</v>
      </c>
      <c r="H4347" s="1" t="s">
        <v>386</v>
      </c>
      <c r="I4347" s="61">
        <v>8</v>
      </c>
      <c r="J4347" s="61">
        <v>3</v>
      </c>
      <c r="K4347" s="61">
        <v>8</v>
      </c>
      <c r="L4347" s="69">
        <f t="shared" si="831"/>
        <v>0.24</v>
      </c>
      <c r="M4347" s="69">
        <f t="shared" si="832"/>
        <v>0.64</v>
      </c>
      <c r="N4347" s="56">
        <f>INDEX(Rate_Chart!$A$1:$AK$127,MATCH(Data!J4347,Rate_Chart!$A$1:$A$127,0),MATCH(Data!K4347,Rate_Chart!$A$1:$AK$1,0))</f>
        <v>34.751112000000006</v>
      </c>
      <c r="O4347" s="57">
        <f t="shared" si="833"/>
        <v>278.00889600000005</v>
      </c>
      <c r="P4347" s="58">
        <f t="shared" si="834"/>
        <v>417.01334400000002</v>
      </c>
      <c r="Q4347" s="58">
        <f t="shared" si="835"/>
        <v>278.00889599999999</v>
      </c>
      <c r="R4347" s="66">
        <f t="shared" si="836"/>
        <v>4.8651556800000018</v>
      </c>
      <c r="S4347" s="64">
        <f t="shared" si="837"/>
        <v>30</v>
      </c>
      <c r="T4347" s="66">
        <f t="shared" si="838"/>
        <v>312.87405168000004</v>
      </c>
      <c r="U4347" s="68">
        <f t="shared" si="839"/>
        <v>39.109256460000005</v>
      </c>
      <c r="V4347" s="68">
        <f t="shared" si="840"/>
        <v>469.31107752000003</v>
      </c>
      <c r="W4347" s="68">
        <f t="shared" si="841"/>
        <v>312.87405168000004</v>
      </c>
    </row>
    <row r="4348" spans="1:23" x14ac:dyDescent="0.25">
      <c r="A4348" s="1" t="s">
        <v>909</v>
      </c>
      <c r="B4348" s="1" t="s">
        <v>395</v>
      </c>
      <c r="C4348" s="1" t="s">
        <v>589</v>
      </c>
      <c r="D4348" s="1" t="s">
        <v>591</v>
      </c>
      <c r="E4348" s="1" t="s">
        <v>377</v>
      </c>
      <c r="F4348" s="62" t="str">
        <f t="shared" si="830"/>
        <v>64559</v>
      </c>
      <c r="G4348" s="255">
        <v>10620042</v>
      </c>
      <c r="H4348" s="1" t="s">
        <v>385</v>
      </c>
      <c r="I4348" s="61">
        <v>56</v>
      </c>
      <c r="J4348" s="61">
        <v>5.8</v>
      </c>
      <c r="K4348" s="61">
        <v>8.4</v>
      </c>
      <c r="L4348" s="69">
        <f t="shared" si="831"/>
        <v>3.2480000000000002</v>
      </c>
      <c r="M4348" s="69">
        <f t="shared" si="832"/>
        <v>4.7040000000000006</v>
      </c>
      <c r="N4348" s="56">
        <f>INDEX(Rate_Chart!$A$1:$AK$127,MATCH(Data!J4348,Rate_Chart!$A$1:$A$127,0),MATCH(Data!K4348,Rate_Chart!$A$1:$AK$1,0))</f>
        <v>46.9771</v>
      </c>
      <c r="O4348" s="57">
        <f t="shared" si="833"/>
        <v>2630.7175999999999</v>
      </c>
      <c r="P4348" s="58">
        <f t="shared" si="834"/>
        <v>412.07982456140354</v>
      </c>
      <c r="Q4348" s="58">
        <f t="shared" si="835"/>
        <v>274.71988304093571</v>
      </c>
      <c r="R4348" s="66">
        <f t="shared" si="836"/>
        <v>46.037558000000004</v>
      </c>
      <c r="S4348" s="64">
        <f t="shared" si="837"/>
        <v>210</v>
      </c>
      <c r="T4348" s="66">
        <f t="shared" si="838"/>
        <v>2886.7551579999999</v>
      </c>
      <c r="U4348" s="68">
        <f t="shared" si="839"/>
        <v>51.549199250000001</v>
      </c>
      <c r="V4348" s="68">
        <f t="shared" si="840"/>
        <v>452.18595833333336</v>
      </c>
      <c r="W4348" s="68">
        <f t="shared" si="841"/>
        <v>301.45730555555559</v>
      </c>
    </row>
    <row r="4349" spans="1:23" x14ac:dyDescent="0.25">
      <c r="A4349" s="1" t="s">
        <v>909</v>
      </c>
      <c r="B4349" s="1" t="s">
        <v>395</v>
      </c>
      <c r="C4349" s="1" t="s">
        <v>589</v>
      </c>
      <c r="D4349" s="1" t="s">
        <v>591</v>
      </c>
      <c r="E4349" s="1" t="s">
        <v>377</v>
      </c>
      <c r="F4349" s="62" t="str">
        <f t="shared" si="830"/>
        <v>64559</v>
      </c>
      <c r="G4349" s="255">
        <v>10620042</v>
      </c>
      <c r="H4349" s="1" t="s">
        <v>386</v>
      </c>
      <c r="I4349" s="61">
        <v>25</v>
      </c>
      <c r="J4349" s="61">
        <v>3</v>
      </c>
      <c r="K4349" s="61">
        <v>8</v>
      </c>
      <c r="L4349" s="69">
        <f t="shared" si="831"/>
        <v>0.75</v>
      </c>
      <c r="M4349" s="69">
        <f t="shared" si="832"/>
        <v>2</v>
      </c>
      <c r="N4349" s="56">
        <f>INDEX(Rate_Chart!$A$1:$AK$127,MATCH(Data!J4349,Rate_Chart!$A$1:$A$127,0),MATCH(Data!K4349,Rate_Chart!$A$1:$AK$1,0))</f>
        <v>34.751112000000006</v>
      </c>
      <c r="O4349" s="57">
        <f t="shared" si="833"/>
        <v>868.77780000000018</v>
      </c>
      <c r="P4349" s="58">
        <f t="shared" si="834"/>
        <v>417.01334400000002</v>
      </c>
      <c r="Q4349" s="58">
        <f t="shared" si="835"/>
        <v>278.00889599999999</v>
      </c>
      <c r="R4349" s="66">
        <f t="shared" si="836"/>
        <v>15.203611500000004</v>
      </c>
      <c r="S4349" s="64">
        <f t="shared" si="837"/>
        <v>93.75</v>
      </c>
      <c r="T4349" s="66">
        <f t="shared" si="838"/>
        <v>977.73141150000015</v>
      </c>
      <c r="U4349" s="68">
        <f t="shared" si="839"/>
        <v>39.109256460000005</v>
      </c>
      <c r="V4349" s="68">
        <f t="shared" si="840"/>
        <v>469.31107752000003</v>
      </c>
      <c r="W4349" s="68">
        <f t="shared" si="841"/>
        <v>312.87405168000004</v>
      </c>
    </row>
    <row r="4350" spans="1:23" x14ac:dyDescent="0.25">
      <c r="A4350" s="1" t="s">
        <v>910</v>
      </c>
      <c r="B4350" s="1" t="s">
        <v>394</v>
      </c>
      <c r="C4350" s="1" t="s">
        <v>589</v>
      </c>
      <c r="D4350" s="1" t="s">
        <v>591</v>
      </c>
      <c r="E4350" s="1" t="s">
        <v>377</v>
      </c>
      <c r="F4350" s="62" t="str">
        <f t="shared" si="830"/>
        <v>64559</v>
      </c>
      <c r="G4350" s="255">
        <v>10620042</v>
      </c>
      <c r="H4350" s="1" t="s">
        <v>385</v>
      </c>
      <c r="I4350" s="61">
        <v>41</v>
      </c>
      <c r="J4350" s="61">
        <v>6.8</v>
      </c>
      <c r="K4350" s="61">
        <v>8.4</v>
      </c>
      <c r="L4350" s="69">
        <f t="shared" si="831"/>
        <v>2.7880000000000003</v>
      </c>
      <c r="M4350" s="69">
        <f t="shared" si="832"/>
        <v>3.4440000000000004</v>
      </c>
      <c r="N4350" s="56">
        <f>INDEX(Rate_Chart!$A$1:$AK$127,MATCH(Data!J4350,Rate_Chart!$A$1:$A$127,0),MATCH(Data!K4350,Rate_Chart!$A$1:$AK$1,0))</f>
        <v>55.076599999999999</v>
      </c>
      <c r="O4350" s="57">
        <f t="shared" si="833"/>
        <v>2258.1406000000002</v>
      </c>
      <c r="P4350" s="58">
        <f t="shared" si="834"/>
        <v>444.16612903225808</v>
      </c>
      <c r="Q4350" s="58">
        <f t="shared" si="835"/>
        <v>296.11075268817206</v>
      </c>
      <c r="R4350" s="66">
        <f t="shared" si="836"/>
        <v>39.517460500000006</v>
      </c>
      <c r="S4350" s="64">
        <f t="shared" si="837"/>
        <v>153.75</v>
      </c>
      <c r="T4350" s="66">
        <f t="shared" si="838"/>
        <v>2451.4080605000004</v>
      </c>
      <c r="U4350" s="68">
        <f t="shared" si="839"/>
        <v>59.79044050000001</v>
      </c>
      <c r="V4350" s="68">
        <f t="shared" si="840"/>
        <v>482.18097177419361</v>
      </c>
      <c r="W4350" s="68">
        <f t="shared" si="841"/>
        <v>321.45398118279576</v>
      </c>
    </row>
    <row r="4351" spans="1:23" x14ac:dyDescent="0.25">
      <c r="A4351" s="1" t="s">
        <v>910</v>
      </c>
      <c r="B4351" s="1" t="s">
        <v>394</v>
      </c>
      <c r="C4351" s="1" t="s">
        <v>589</v>
      </c>
      <c r="D4351" s="1" t="s">
        <v>591</v>
      </c>
      <c r="E4351" s="1" t="s">
        <v>377</v>
      </c>
      <c r="F4351" s="62" t="str">
        <f t="shared" si="830"/>
        <v>64559</v>
      </c>
      <c r="G4351" s="255">
        <v>10620042</v>
      </c>
      <c r="H4351" s="1" t="s">
        <v>386</v>
      </c>
      <c r="I4351" s="61">
        <v>32</v>
      </c>
      <c r="J4351" s="61">
        <v>3</v>
      </c>
      <c r="K4351" s="61">
        <v>8</v>
      </c>
      <c r="L4351" s="69">
        <f t="shared" si="831"/>
        <v>0.96</v>
      </c>
      <c r="M4351" s="69">
        <f t="shared" si="832"/>
        <v>2.56</v>
      </c>
      <c r="N4351" s="56">
        <f>INDEX(Rate_Chart!$A$1:$AK$127,MATCH(Data!J4351,Rate_Chart!$A$1:$A$127,0),MATCH(Data!K4351,Rate_Chart!$A$1:$AK$1,0))</f>
        <v>34.751112000000006</v>
      </c>
      <c r="O4351" s="57">
        <f t="shared" si="833"/>
        <v>1112.0355840000002</v>
      </c>
      <c r="P4351" s="58">
        <f t="shared" si="834"/>
        <v>417.01334400000002</v>
      </c>
      <c r="Q4351" s="58">
        <f t="shared" si="835"/>
        <v>278.00889599999999</v>
      </c>
      <c r="R4351" s="66">
        <f t="shared" si="836"/>
        <v>19.460622720000007</v>
      </c>
      <c r="S4351" s="64">
        <f t="shared" si="837"/>
        <v>120</v>
      </c>
      <c r="T4351" s="66">
        <f t="shared" si="838"/>
        <v>1251.4962067200001</v>
      </c>
      <c r="U4351" s="68">
        <f t="shared" si="839"/>
        <v>39.109256460000005</v>
      </c>
      <c r="V4351" s="68">
        <f t="shared" si="840"/>
        <v>469.31107752000003</v>
      </c>
      <c r="W4351" s="68">
        <f t="shared" si="841"/>
        <v>312.87405168000004</v>
      </c>
    </row>
    <row r="4352" spans="1:23" x14ac:dyDescent="0.25">
      <c r="A4352" s="1" t="s">
        <v>910</v>
      </c>
      <c r="B4352" s="1" t="s">
        <v>395</v>
      </c>
      <c r="C4352" s="1" t="s">
        <v>589</v>
      </c>
      <c r="D4352" s="1" t="s">
        <v>591</v>
      </c>
      <c r="E4352" s="1" t="s">
        <v>377</v>
      </c>
      <c r="F4352" s="62" t="str">
        <f t="shared" si="830"/>
        <v>64559</v>
      </c>
      <c r="G4352" s="255">
        <v>10620042</v>
      </c>
      <c r="H4352" s="1" t="s">
        <v>385</v>
      </c>
      <c r="I4352" s="61">
        <v>40</v>
      </c>
      <c r="J4352" s="61">
        <v>5.9</v>
      </c>
      <c r="K4352" s="61">
        <v>8.6</v>
      </c>
      <c r="L4352" s="69">
        <f t="shared" si="831"/>
        <v>2.36</v>
      </c>
      <c r="M4352" s="69">
        <f t="shared" si="832"/>
        <v>3.44</v>
      </c>
      <c r="N4352" s="56">
        <f>INDEX(Rate_Chart!$A$1:$AK$127,MATCH(Data!J4352,Rate_Chart!$A$1:$A$127,0),MATCH(Data!K4352,Rate_Chart!$A$1:$AK$1,0))</f>
        <v>48.279699999999998</v>
      </c>
      <c r="O4352" s="57">
        <f t="shared" si="833"/>
        <v>1931.1879999999999</v>
      </c>
      <c r="P4352" s="58">
        <f t="shared" si="834"/>
        <v>415.01174785100284</v>
      </c>
      <c r="Q4352" s="58">
        <f t="shared" si="835"/>
        <v>276.67449856733521</v>
      </c>
      <c r="R4352" s="66">
        <f t="shared" si="836"/>
        <v>33.795790000000004</v>
      </c>
      <c r="S4352" s="64">
        <f t="shared" si="837"/>
        <v>150</v>
      </c>
      <c r="T4352" s="66">
        <f t="shared" si="838"/>
        <v>2114.9837899999998</v>
      </c>
      <c r="U4352" s="68">
        <f t="shared" si="839"/>
        <v>52.874594749999993</v>
      </c>
      <c r="V4352" s="68">
        <f t="shared" si="840"/>
        <v>454.50941045845269</v>
      </c>
      <c r="W4352" s="68">
        <f t="shared" si="841"/>
        <v>303.00627363896848</v>
      </c>
    </row>
    <row r="4353" spans="1:23" x14ac:dyDescent="0.25">
      <c r="A4353" s="1" t="s">
        <v>910</v>
      </c>
      <c r="B4353" s="1" t="s">
        <v>395</v>
      </c>
      <c r="C4353" s="1" t="s">
        <v>589</v>
      </c>
      <c r="D4353" s="1" t="s">
        <v>591</v>
      </c>
      <c r="E4353" s="1" t="s">
        <v>377</v>
      </c>
      <c r="F4353" s="62" t="str">
        <f t="shared" si="830"/>
        <v>64559</v>
      </c>
      <c r="G4353" s="255">
        <v>10620042</v>
      </c>
      <c r="H4353" s="1" t="s">
        <v>386</v>
      </c>
      <c r="I4353" s="61">
        <v>41</v>
      </c>
      <c r="J4353" s="61">
        <v>3</v>
      </c>
      <c r="K4353" s="61">
        <v>8</v>
      </c>
      <c r="L4353" s="69">
        <f t="shared" si="831"/>
        <v>1.23</v>
      </c>
      <c r="M4353" s="69">
        <f t="shared" si="832"/>
        <v>3.28</v>
      </c>
      <c r="N4353" s="56">
        <f>INDEX(Rate_Chart!$A$1:$AK$127,MATCH(Data!J4353,Rate_Chart!$A$1:$A$127,0),MATCH(Data!K4353,Rate_Chart!$A$1:$AK$1,0))</f>
        <v>34.751112000000006</v>
      </c>
      <c r="O4353" s="57">
        <f t="shared" si="833"/>
        <v>1424.7955920000002</v>
      </c>
      <c r="P4353" s="58">
        <f t="shared" si="834"/>
        <v>417.01334400000002</v>
      </c>
      <c r="Q4353" s="58">
        <f t="shared" si="835"/>
        <v>278.00889599999999</v>
      </c>
      <c r="R4353" s="66">
        <f t="shared" si="836"/>
        <v>24.933922860000006</v>
      </c>
      <c r="S4353" s="64">
        <f t="shared" si="837"/>
        <v>153.75</v>
      </c>
      <c r="T4353" s="66">
        <f t="shared" si="838"/>
        <v>1603.4795148600001</v>
      </c>
      <c r="U4353" s="68">
        <f t="shared" si="839"/>
        <v>39.109256460000005</v>
      </c>
      <c r="V4353" s="68">
        <f t="shared" si="840"/>
        <v>469.31107752000003</v>
      </c>
      <c r="W4353" s="68">
        <f t="shared" si="841"/>
        <v>312.87405168000004</v>
      </c>
    </row>
    <row r="4354" spans="1:23" x14ac:dyDescent="0.25">
      <c r="A4354" s="1" t="s">
        <v>911</v>
      </c>
      <c r="B4354" s="1" t="s">
        <v>394</v>
      </c>
      <c r="C4354" s="1" t="s">
        <v>589</v>
      </c>
      <c r="D4354" s="1" t="s">
        <v>591</v>
      </c>
      <c r="E4354" s="1" t="s">
        <v>377</v>
      </c>
      <c r="F4354" s="62" t="str">
        <f t="shared" si="830"/>
        <v>64559</v>
      </c>
      <c r="G4354" s="255">
        <v>10620042</v>
      </c>
      <c r="H4354" s="1" t="s">
        <v>385</v>
      </c>
      <c r="I4354" s="61">
        <v>40</v>
      </c>
      <c r="J4354" s="61">
        <v>6.5</v>
      </c>
      <c r="K4354" s="61">
        <v>8.4</v>
      </c>
      <c r="L4354" s="69">
        <f t="shared" si="831"/>
        <v>2.6</v>
      </c>
      <c r="M4354" s="69">
        <f t="shared" si="832"/>
        <v>3.36</v>
      </c>
      <c r="N4354" s="56">
        <f>INDEX(Rate_Chart!$A$1:$AK$127,MATCH(Data!J4354,Rate_Chart!$A$1:$A$127,0),MATCH(Data!K4354,Rate_Chart!$A$1:$AK$1,0))</f>
        <v>52.646749999999997</v>
      </c>
      <c r="O4354" s="57">
        <f t="shared" si="833"/>
        <v>2105.87</v>
      </c>
      <c r="P4354" s="58">
        <f t="shared" si="834"/>
        <v>435.09710743801651</v>
      </c>
      <c r="Q4354" s="58">
        <f t="shared" si="835"/>
        <v>290.06473829201099</v>
      </c>
      <c r="R4354" s="66">
        <f t="shared" si="836"/>
        <v>36.852725</v>
      </c>
      <c r="S4354" s="64">
        <f t="shared" si="837"/>
        <v>150</v>
      </c>
      <c r="T4354" s="66">
        <f t="shared" si="838"/>
        <v>2292.7227250000001</v>
      </c>
      <c r="U4354" s="68">
        <f t="shared" si="839"/>
        <v>57.318068125000003</v>
      </c>
      <c r="V4354" s="68">
        <f t="shared" si="840"/>
        <v>473.70304235537196</v>
      </c>
      <c r="W4354" s="68">
        <f t="shared" si="841"/>
        <v>315.80202823691462</v>
      </c>
    </row>
    <row r="4355" spans="1:23" x14ac:dyDescent="0.25">
      <c r="A4355" s="1" t="s">
        <v>911</v>
      </c>
      <c r="B4355" s="1" t="s">
        <v>394</v>
      </c>
      <c r="C4355" s="1" t="s">
        <v>589</v>
      </c>
      <c r="D4355" s="1" t="s">
        <v>591</v>
      </c>
      <c r="E4355" s="1" t="s">
        <v>377</v>
      </c>
      <c r="F4355" s="62" t="str">
        <f t="shared" si="830"/>
        <v>64559</v>
      </c>
      <c r="G4355" s="255">
        <v>10620042</v>
      </c>
      <c r="H4355" s="1" t="s">
        <v>386</v>
      </c>
      <c r="I4355" s="61">
        <v>50</v>
      </c>
      <c r="J4355" s="61">
        <v>3</v>
      </c>
      <c r="K4355" s="61">
        <v>8</v>
      </c>
      <c r="L4355" s="69">
        <f t="shared" si="831"/>
        <v>1.5</v>
      </c>
      <c r="M4355" s="69">
        <f t="shared" si="832"/>
        <v>4</v>
      </c>
      <c r="N4355" s="56">
        <f>INDEX(Rate_Chart!$A$1:$AK$127,MATCH(Data!J4355,Rate_Chart!$A$1:$A$127,0),MATCH(Data!K4355,Rate_Chart!$A$1:$AK$1,0))</f>
        <v>34.751112000000006</v>
      </c>
      <c r="O4355" s="57">
        <f t="shared" si="833"/>
        <v>1737.5556000000004</v>
      </c>
      <c r="P4355" s="58">
        <f t="shared" si="834"/>
        <v>417.01334400000002</v>
      </c>
      <c r="Q4355" s="58">
        <f t="shared" si="835"/>
        <v>278.00889599999999</v>
      </c>
      <c r="R4355" s="66">
        <f t="shared" si="836"/>
        <v>30.407223000000009</v>
      </c>
      <c r="S4355" s="64">
        <f t="shared" si="837"/>
        <v>187.5</v>
      </c>
      <c r="T4355" s="66">
        <f t="shared" si="838"/>
        <v>1955.4628230000003</v>
      </c>
      <c r="U4355" s="68">
        <f t="shared" si="839"/>
        <v>39.109256460000005</v>
      </c>
      <c r="V4355" s="68">
        <f t="shared" si="840"/>
        <v>469.31107752000003</v>
      </c>
      <c r="W4355" s="68">
        <f t="shared" si="841"/>
        <v>312.87405168000004</v>
      </c>
    </row>
    <row r="4356" spans="1:23" x14ac:dyDescent="0.25">
      <c r="A4356" s="1" t="s">
        <v>911</v>
      </c>
      <c r="B4356" s="1" t="s">
        <v>395</v>
      </c>
      <c r="C4356" s="1" t="s">
        <v>589</v>
      </c>
      <c r="D4356" s="1" t="s">
        <v>591</v>
      </c>
      <c r="E4356" s="1" t="s">
        <v>377</v>
      </c>
      <c r="F4356" s="62" t="str">
        <f t="shared" si="830"/>
        <v>64559</v>
      </c>
      <c r="G4356" s="255">
        <v>10620042</v>
      </c>
      <c r="H4356" s="1" t="s">
        <v>385</v>
      </c>
      <c r="I4356" s="61">
        <v>36</v>
      </c>
      <c r="J4356" s="61">
        <v>6.4</v>
      </c>
      <c r="K4356" s="61">
        <v>9</v>
      </c>
      <c r="L4356" s="69">
        <f t="shared" si="831"/>
        <v>2.3040000000000003</v>
      </c>
      <c r="M4356" s="69">
        <f t="shared" si="832"/>
        <v>3.24</v>
      </c>
      <c r="N4356" s="56">
        <f>INDEX(Rate_Chart!$A$1:$AK$127,MATCH(Data!J4356,Rate_Chart!$A$1:$A$127,0),MATCH(Data!K4356,Rate_Chart!$A$1:$AK$1,0))</f>
        <v>53.44</v>
      </c>
      <c r="O4356" s="57">
        <f t="shared" si="833"/>
        <v>1923.84</v>
      </c>
      <c r="P4356" s="58">
        <f t="shared" si="834"/>
        <v>430.96774193548384</v>
      </c>
      <c r="Q4356" s="58">
        <f t="shared" si="835"/>
        <v>287.31182795698925</v>
      </c>
      <c r="R4356" s="66">
        <f t="shared" si="836"/>
        <v>33.667200000000001</v>
      </c>
      <c r="S4356" s="64">
        <f t="shared" si="837"/>
        <v>135</v>
      </c>
      <c r="T4356" s="66">
        <f t="shared" si="838"/>
        <v>2092.5072</v>
      </c>
      <c r="U4356" s="68">
        <f t="shared" si="839"/>
        <v>58.1252</v>
      </c>
      <c r="V4356" s="68">
        <f t="shared" si="840"/>
        <v>468.7516129032258</v>
      </c>
      <c r="W4356" s="68">
        <f t="shared" si="841"/>
        <v>312.5010752688172</v>
      </c>
    </row>
    <row r="4357" spans="1:23" x14ac:dyDescent="0.25">
      <c r="A4357" s="1" t="s">
        <v>912</v>
      </c>
      <c r="B4357" s="1" t="s">
        <v>394</v>
      </c>
      <c r="C4357" s="1" t="s">
        <v>589</v>
      </c>
      <c r="D4357" s="1" t="s">
        <v>591</v>
      </c>
      <c r="E4357" s="1" t="s">
        <v>377</v>
      </c>
      <c r="F4357" s="62" t="str">
        <f t="shared" ref="F4357:F4420" si="842">MID(E4357,2,5)</f>
        <v>64559</v>
      </c>
      <c r="G4357" s="255">
        <v>10620042</v>
      </c>
      <c r="H4357" s="1" t="s">
        <v>385</v>
      </c>
      <c r="I4357" s="61">
        <v>41</v>
      </c>
      <c r="J4357" s="61">
        <v>6.5</v>
      </c>
      <c r="K4357" s="61">
        <v>8.8000000000000007</v>
      </c>
      <c r="L4357" s="69">
        <f t="shared" si="831"/>
        <v>2.665</v>
      </c>
      <c r="M4357" s="69">
        <f t="shared" si="832"/>
        <v>3.6080000000000001</v>
      </c>
      <c r="N4357" s="56">
        <f>INDEX(Rate_Chart!$A$1:$AK$127,MATCH(Data!J4357,Rate_Chart!$A$1:$A$127,0),MATCH(Data!K4357,Rate_Chart!$A$1:$AK$1,0))</f>
        <v>53.732250000000001</v>
      </c>
      <c r="O4357" s="57">
        <f t="shared" si="833"/>
        <v>2203.02225</v>
      </c>
      <c r="P4357" s="58">
        <f t="shared" si="834"/>
        <v>434.49258760107813</v>
      </c>
      <c r="Q4357" s="58">
        <f t="shared" si="835"/>
        <v>289.66172506738542</v>
      </c>
      <c r="R4357" s="66">
        <f t="shared" si="836"/>
        <v>38.552889375000007</v>
      </c>
      <c r="S4357" s="64">
        <f t="shared" si="837"/>
        <v>153.75</v>
      </c>
      <c r="T4357" s="66">
        <f t="shared" si="838"/>
        <v>2395.3251393750002</v>
      </c>
      <c r="U4357" s="68">
        <f t="shared" si="839"/>
        <v>58.422564375000007</v>
      </c>
      <c r="V4357" s="68">
        <f t="shared" si="840"/>
        <v>472.41965801886795</v>
      </c>
      <c r="W4357" s="68">
        <f t="shared" si="841"/>
        <v>314.94643867924532</v>
      </c>
    </row>
    <row r="4358" spans="1:23" x14ac:dyDescent="0.25">
      <c r="A4358" s="1" t="s">
        <v>912</v>
      </c>
      <c r="B4358" s="1" t="s">
        <v>394</v>
      </c>
      <c r="C4358" s="1" t="s">
        <v>589</v>
      </c>
      <c r="D4358" s="1" t="s">
        <v>591</v>
      </c>
      <c r="E4358" s="1" t="s">
        <v>377</v>
      </c>
      <c r="F4358" s="62" t="str">
        <f t="shared" si="842"/>
        <v>64559</v>
      </c>
      <c r="G4358" s="255">
        <v>10620042</v>
      </c>
      <c r="H4358" s="1" t="s">
        <v>386</v>
      </c>
      <c r="I4358" s="61">
        <v>41</v>
      </c>
      <c r="J4358" s="61">
        <v>3</v>
      </c>
      <c r="K4358" s="61">
        <v>8</v>
      </c>
      <c r="L4358" s="69">
        <f t="shared" si="831"/>
        <v>1.23</v>
      </c>
      <c r="M4358" s="69">
        <f t="shared" si="832"/>
        <v>3.28</v>
      </c>
      <c r="N4358" s="56">
        <f>INDEX(Rate_Chart!$A$1:$AK$127,MATCH(Data!J4358,Rate_Chart!$A$1:$A$127,0),MATCH(Data!K4358,Rate_Chart!$A$1:$AK$1,0))</f>
        <v>34.751112000000006</v>
      </c>
      <c r="O4358" s="57">
        <f t="shared" si="833"/>
        <v>1424.7955920000002</v>
      </c>
      <c r="P4358" s="58">
        <f t="shared" si="834"/>
        <v>417.01334400000002</v>
      </c>
      <c r="Q4358" s="58">
        <f t="shared" si="835"/>
        <v>278.00889599999999</v>
      </c>
      <c r="R4358" s="66">
        <f t="shared" si="836"/>
        <v>24.933922860000006</v>
      </c>
      <c r="S4358" s="64">
        <f t="shared" si="837"/>
        <v>153.75</v>
      </c>
      <c r="T4358" s="66">
        <f t="shared" si="838"/>
        <v>1603.4795148600001</v>
      </c>
      <c r="U4358" s="68">
        <f t="shared" si="839"/>
        <v>39.109256460000005</v>
      </c>
      <c r="V4358" s="68">
        <f t="shared" si="840"/>
        <v>469.31107752000003</v>
      </c>
      <c r="W4358" s="68">
        <f t="shared" si="841"/>
        <v>312.87405168000004</v>
      </c>
    </row>
    <row r="4359" spans="1:23" x14ac:dyDescent="0.25">
      <c r="A4359" s="1" t="s">
        <v>912</v>
      </c>
      <c r="B4359" s="1" t="s">
        <v>395</v>
      </c>
      <c r="C4359" s="1" t="s">
        <v>589</v>
      </c>
      <c r="D4359" s="1" t="s">
        <v>591</v>
      </c>
      <c r="E4359" s="1" t="s">
        <v>377</v>
      </c>
      <c r="F4359" s="62" t="str">
        <f t="shared" si="842"/>
        <v>64559</v>
      </c>
      <c r="G4359" s="255">
        <v>10620042</v>
      </c>
      <c r="H4359" s="1" t="s">
        <v>385</v>
      </c>
      <c r="I4359" s="61">
        <v>51</v>
      </c>
      <c r="J4359" s="61">
        <v>6</v>
      </c>
      <c r="K4359" s="61">
        <v>8.8000000000000007</v>
      </c>
      <c r="L4359" s="69">
        <f t="shared" si="831"/>
        <v>3.06</v>
      </c>
      <c r="M4359" s="69">
        <f t="shared" si="832"/>
        <v>4.4880000000000004</v>
      </c>
      <c r="N4359" s="56">
        <f>INDEX(Rate_Chart!$A$1:$AK$127,MATCH(Data!J4359,Rate_Chart!$A$1:$A$127,0),MATCH(Data!K4359,Rate_Chart!$A$1:$AK$1,0))</f>
        <v>49.599000000000004</v>
      </c>
      <c r="O4359" s="57">
        <f t="shared" si="833"/>
        <v>2529.549</v>
      </c>
      <c r="P4359" s="58">
        <f t="shared" si="834"/>
        <v>417.96910112359552</v>
      </c>
      <c r="Q4359" s="58">
        <f t="shared" si="835"/>
        <v>278.64606741573033</v>
      </c>
      <c r="R4359" s="66">
        <f t="shared" si="836"/>
        <v>44.267107500000002</v>
      </c>
      <c r="S4359" s="64">
        <f t="shared" si="837"/>
        <v>191.25</v>
      </c>
      <c r="T4359" s="66">
        <f t="shared" si="838"/>
        <v>2765.0661074999998</v>
      </c>
      <c r="U4359" s="68">
        <f t="shared" si="839"/>
        <v>54.216982499999993</v>
      </c>
      <c r="V4359" s="68">
        <f t="shared" si="840"/>
        <v>456.88468398876398</v>
      </c>
      <c r="W4359" s="68">
        <f t="shared" si="841"/>
        <v>304.58978932584267</v>
      </c>
    </row>
    <row r="4360" spans="1:23" x14ac:dyDescent="0.25">
      <c r="A4360" s="1" t="s">
        <v>912</v>
      </c>
      <c r="B4360" s="1" t="s">
        <v>395</v>
      </c>
      <c r="C4360" s="1" t="s">
        <v>589</v>
      </c>
      <c r="D4360" s="1" t="s">
        <v>591</v>
      </c>
      <c r="E4360" s="1" t="s">
        <v>377</v>
      </c>
      <c r="F4360" s="62" t="str">
        <f t="shared" si="842"/>
        <v>64559</v>
      </c>
      <c r="G4360" s="255">
        <v>10620042</v>
      </c>
      <c r="H4360" s="1" t="s">
        <v>386</v>
      </c>
      <c r="I4360" s="61">
        <v>22</v>
      </c>
      <c r="J4360" s="61">
        <v>3</v>
      </c>
      <c r="K4360" s="61">
        <v>8</v>
      </c>
      <c r="L4360" s="69">
        <f t="shared" si="831"/>
        <v>0.66</v>
      </c>
      <c r="M4360" s="69">
        <f t="shared" si="832"/>
        <v>1.76</v>
      </c>
      <c r="N4360" s="56">
        <f>INDEX(Rate_Chart!$A$1:$AK$127,MATCH(Data!J4360,Rate_Chart!$A$1:$A$127,0),MATCH(Data!K4360,Rate_Chart!$A$1:$AK$1,0))</f>
        <v>34.751112000000006</v>
      </c>
      <c r="O4360" s="57">
        <f t="shared" si="833"/>
        <v>764.52446400000008</v>
      </c>
      <c r="P4360" s="58">
        <f t="shared" si="834"/>
        <v>417.01334400000002</v>
      </c>
      <c r="Q4360" s="58">
        <f t="shared" si="835"/>
        <v>278.00889599999999</v>
      </c>
      <c r="R4360" s="66">
        <f t="shared" si="836"/>
        <v>13.379178120000002</v>
      </c>
      <c r="S4360" s="64">
        <f t="shared" si="837"/>
        <v>82.5</v>
      </c>
      <c r="T4360" s="66">
        <f t="shared" si="838"/>
        <v>860.40364212000009</v>
      </c>
      <c r="U4360" s="68">
        <f t="shared" si="839"/>
        <v>39.109256460000005</v>
      </c>
      <c r="V4360" s="68">
        <f t="shared" si="840"/>
        <v>469.31107752000003</v>
      </c>
      <c r="W4360" s="68">
        <f t="shared" si="841"/>
        <v>312.87405168000004</v>
      </c>
    </row>
    <row r="4361" spans="1:23" x14ac:dyDescent="0.25">
      <c r="A4361" s="1" t="s">
        <v>913</v>
      </c>
      <c r="B4361" s="1" t="s">
        <v>394</v>
      </c>
      <c r="C4361" s="1" t="s">
        <v>589</v>
      </c>
      <c r="D4361" s="1" t="s">
        <v>591</v>
      </c>
      <c r="E4361" s="1" t="s">
        <v>377</v>
      </c>
      <c r="F4361" s="62" t="str">
        <f t="shared" si="842"/>
        <v>64559</v>
      </c>
      <c r="G4361" s="255">
        <v>10620042</v>
      </c>
      <c r="H4361" s="1" t="s">
        <v>385</v>
      </c>
      <c r="I4361" s="61">
        <v>41</v>
      </c>
      <c r="J4361" s="61">
        <v>7.1</v>
      </c>
      <c r="K4361" s="61">
        <v>8.8000000000000007</v>
      </c>
      <c r="L4361" s="69">
        <f t="shared" si="831"/>
        <v>2.9109999999999996</v>
      </c>
      <c r="M4361" s="69">
        <f t="shared" si="832"/>
        <v>3.6080000000000001</v>
      </c>
      <c r="N4361" s="56">
        <f>INDEX(Rate_Chart!$A$1:$AK$127,MATCH(Data!J4361,Rate_Chart!$A$1:$A$127,0),MATCH(Data!K4361,Rate_Chart!$A$1:$AK$1,0))</f>
        <v>58.692149999999998</v>
      </c>
      <c r="O4361" s="57">
        <f t="shared" si="833"/>
        <v>2406.37815</v>
      </c>
      <c r="P4361" s="58">
        <f t="shared" si="834"/>
        <v>452.63868894601546</v>
      </c>
      <c r="Q4361" s="58">
        <f t="shared" si="835"/>
        <v>301.75912596401031</v>
      </c>
      <c r="R4361" s="66">
        <f t="shared" si="836"/>
        <v>42.111617625000001</v>
      </c>
      <c r="S4361" s="64">
        <f t="shared" si="837"/>
        <v>153.75</v>
      </c>
      <c r="T4361" s="66">
        <f t="shared" si="838"/>
        <v>2602.2397676250002</v>
      </c>
      <c r="U4361" s="68">
        <f t="shared" si="839"/>
        <v>63.469262625000006</v>
      </c>
      <c r="V4361" s="68">
        <f t="shared" si="840"/>
        <v>489.48017448586126</v>
      </c>
      <c r="W4361" s="68">
        <f t="shared" si="841"/>
        <v>326.32011632390748</v>
      </c>
    </row>
    <row r="4362" spans="1:23" x14ac:dyDescent="0.25">
      <c r="A4362" s="1" t="s">
        <v>913</v>
      </c>
      <c r="B4362" s="1" t="s">
        <v>394</v>
      </c>
      <c r="C4362" s="1" t="s">
        <v>589</v>
      </c>
      <c r="D4362" s="1" t="s">
        <v>591</v>
      </c>
      <c r="E4362" s="1" t="s">
        <v>377</v>
      </c>
      <c r="F4362" s="62" t="str">
        <f t="shared" si="842"/>
        <v>64559</v>
      </c>
      <c r="G4362" s="255">
        <v>10620042</v>
      </c>
      <c r="H4362" s="1" t="s">
        <v>386</v>
      </c>
      <c r="I4362" s="61">
        <v>42</v>
      </c>
      <c r="J4362" s="61">
        <v>3</v>
      </c>
      <c r="K4362" s="61">
        <v>8</v>
      </c>
      <c r="L4362" s="69">
        <f t="shared" si="831"/>
        <v>1.26</v>
      </c>
      <c r="M4362" s="69">
        <f t="shared" si="832"/>
        <v>3.36</v>
      </c>
      <c r="N4362" s="56">
        <f>INDEX(Rate_Chart!$A$1:$AK$127,MATCH(Data!J4362,Rate_Chart!$A$1:$A$127,0),MATCH(Data!K4362,Rate_Chart!$A$1:$AK$1,0))</f>
        <v>34.751112000000006</v>
      </c>
      <c r="O4362" s="57">
        <f t="shared" si="833"/>
        <v>1459.5467040000003</v>
      </c>
      <c r="P4362" s="58">
        <f t="shared" si="834"/>
        <v>417.01334400000002</v>
      </c>
      <c r="Q4362" s="58">
        <f t="shared" si="835"/>
        <v>278.00889599999999</v>
      </c>
      <c r="R4362" s="66">
        <f t="shared" si="836"/>
        <v>25.542067320000008</v>
      </c>
      <c r="S4362" s="64">
        <f t="shared" si="837"/>
        <v>157.5</v>
      </c>
      <c r="T4362" s="66">
        <f t="shared" si="838"/>
        <v>1642.5887713200004</v>
      </c>
      <c r="U4362" s="68">
        <f t="shared" si="839"/>
        <v>39.109256460000012</v>
      </c>
      <c r="V4362" s="68">
        <f t="shared" si="840"/>
        <v>469.31107752000008</v>
      </c>
      <c r="W4362" s="68">
        <f t="shared" si="841"/>
        <v>312.87405168000004</v>
      </c>
    </row>
    <row r="4363" spans="1:23" x14ac:dyDescent="0.25">
      <c r="A4363" s="1" t="s">
        <v>913</v>
      </c>
      <c r="B4363" s="1" t="s">
        <v>395</v>
      </c>
      <c r="C4363" s="1" t="s">
        <v>589</v>
      </c>
      <c r="D4363" s="1" t="s">
        <v>591</v>
      </c>
      <c r="E4363" s="1" t="s">
        <v>377</v>
      </c>
      <c r="F4363" s="62" t="str">
        <f t="shared" si="842"/>
        <v>64559</v>
      </c>
      <c r="G4363" s="255">
        <v>10620042</v>
      </c>
      <c r="H4363" s="1" t="s">
        <v>385</v>
      </c>
      <c r="I4363" s="61">
        <v>53</v>
      </c>
      <c r="J4363" s="61">
        <v>6.1</v>
      </c>
      <c r="K4363" s="61">
        <v>8.8000000000000007</v>
      </c>
      <c r="L4363" s="69">
        <f t="shared" si="831"/>
        <v>3.2329999999999997</v>
      </c>
      <c r="M4363" s="69">
        <f t="shared" si="832"/>
        <v>4.6640000000000006</v>
      </c>
      <c r="N4363" s="56">
        <f>INDEX(Rate_Chart!$A$1:$AK$127,MATCH(Data!J4363,Rate_Chart!$A$1:$A$127,0),MATCH(Data!K4363,Rate_Chart!$A$1:$AK$1,0))</f>
        <v>50.425650000000005</v>
      </c>
      <c r="O4363" s="57">
        <f t="shared" si="833"/>
        <v>2672.5594500000002</v>
      </c>
      <c r="P4363" s="58">
        <f t="shared" si="834"/>
        <v>421.38426183844012</v>
      </c>
      <c r="Q4363" s="58">
        <f t="shared" si="835"/>
        <v>280.92284122562677</v>
      </c>
      <c r="R4363" s="66">
        <f t="shared" si="836"/>
        <v>46.769790375000007</v>
      </c>
      <c r="S4363" s="64">
        <f t="shared" si="837"/>
        <v>198.75</v>
      </c>
      <c r="T4363" s="66">
        <f t="shared" si="838"/>
        <v>2918.0792403750002</v>
      </c>
      <c r="U4363" s="68">
        <f t="shared" si="839"/>
        <v>55.058098875000006</v>
      </c>
      <c r="V4363" s="68">
        <f t="shared" si="840"/>
        <v>460.09553377437328</v>
      </c>
      <c r="W4363" s="68">
        <f t="shared" si="841"/>
        <v>306.73035584958217</v>
      </c>
    </row>
    <row r="4364" spans="1:23" x14ac:dyDescent="0.25">
      <c r="A4364" s="1" t="s">
        <v>913</v>
      </c>
      <c r="B4364" s="1" t="s">
        <v>395</v>
      </c>
      <c r="C4364" s="1" t="s">
        <v>589</v>
      </c>
      <c r="D4364" s="1" t="s">
        <v>591</v>
      </c>
      <c r="E4364" s="1" t="s">
        <v>377</v>
      </c>
      <c r="F4364" s="62" t="str">
        <f t="shared" si="842"/>
        <v>64559</v>
      </c>
      <c r="G4364" s="255">
        <v>10620042</v>
      </c>
      <c r="H4364" s="1" t="s">
        <v>386</v>
      </c>
      <c r="I4364" s="61">
        <v>27</v>
      </c>
      <c r="J4364" s="61">
        <v>3</v>
      </c>
      <c r="K4364" s="61">
        <v>8</v>
      </c>
      <c r="L4364" s="69">
        <f t="shared" si="831"/>
        <v>0.81</v>
      </c>
      <c r="M4364" s="69">
        <f t="shared" si="832"/>
        <v>2.16</v>
      </c>
      <c r="N4364" s="56">
        <f>INDEX(Rate_Chart!$A$1:$AK$127,MATCH(Data!J4364,Rate_Chart!$A$1:$A$127,0),MATCH(Data!K4364,Rate_Chart!$A$1:$AK$1,0))</f>
        <v>34.751112000000006</v>
      </c>
      <c r="O4364" s="57">
        <f t="shared" si="833"/>
        <v>938.28002400000014</v>
      </c>
      <c r="P4364" s="58">
        <f t="shared" si="834"/>
        <v>417.01334400000002</v>
      </c>
      <c r="Q4364" s="58">
        <f t="shared" si="835"/>
        <v>278.00889599999999</v>
      </c>
      <c r="R4364" s="66">
        <f t="shared" si="836"/>
        <v>16.419900420000005</v>
      </c>
      <c r="S4364" s="64">
        <f t="shared" si="837"/>
        <v>101.25</v>
      </c>
      <c r="T4364" s="66">
        <f t="shared" si="838"/>
        <v>1055.9499244200001</v>
      </c>
      <c r="U4364" s="68">
        <f t="shared" si="839"/>
        <v>39.109256460000005</v>
      </c>
      <c r="V4364" s="68">
        <f t="shared" si="840"/>
        <v>469.31107752000003</v>
      </c>
      <c r="W4364" s="68">
        <f t="shared" si="841"/>
        <v>312.87405168000004</v>
      </c>
    </row>
    <row r="4365" spans="1:23" x14ac:dyDescent="0.25">
      <c r="A4365" s="1" t="s">
        <v>914</v>
      </c>
      <c r="B4365" s="1" t="s">
        <v>394</v>
      </c>
      <c r="C4365" s="1" t="s">
        <v>589</v>
      </c>
      <c r="D4365" s="1" t="s">
        <v>591</v>
      </c>
      <c r="E4365" s="1" t="s">
        <v>377</v>
      </c>
      <c r="F4365" s="62" t="str">
        <f t="shared" si="842"/>
        <v>64559</v>
      </c>
      <c r="G4365" s="255">
        <v>10620042</v>
      </c>
      <c r="H4365" s="1" t="s">
        <v>385</v>
      </c>
      <c r="I4365" s="61">
        <v>52</v>
      </c>
      <c r="J4365" s="61">
        <v>6.3</v>
      </c>
      <c r="K4365" s="61">
        <v>8.8000000000000007</v>
      </c>
      <c r="L4365" s="69">
        <f t="shared" si="831"/>
        <v>3.2759999999999998</v>
      </c>
      <c r="M4365" s="69">
        <f t="shared" si="832"/>
        <v>4.5760000000000005</v>
      </c>
      <c r="N4365" s="56">
        <f>INDEX(Rate_Chart!$A$1:$AK$127,MATCH(Data!J4365,Rate_Chart!$A$1:$A$127,0),MATCH(Data!K4365,Rate_Chart!$A$1:$AK$1,0))</f>
        <v>52.078949999999999</v>
      </c>
      <c r="O4365" s="57">
        <f t="shared" si="833"/>
        <v>2708.1053999999999</v>
      </c>
      <c r="P4365" s="58">
        <f t="shared" si="834"/>
        <v>428.04616438356163</v>
      </c>
      <c r="Q4365" s="58">
        <f t="shared" si="835"/>
        <v>285.36410958904111</v>
      </c>
      <c r="R4365" s="66">
        <f t="shared" si="836"/>
        <v>47.391844500000005</v>
      </c>
      <c r="S4365" s="64">
        <f t="shared" si="837"/>
        <v>195</v>
      </c>
      <c r="T4365" s="66">
        <f t="shared" si="838"/>
        <v>2950.4972444999999</v>
      </c>
      <c r="U4365" s="68">
        <f t="shared" si="839"/>
        <v>56.740331624999996</v>
      </c>
      <c r="V4365" s="68">
        <f t="shared" si="840"/>
        <v>466.35889006849311</v>
      </c>
      <c r="W4365" s="68">
        <f t="shared" si="841"/>
        <v>310.90592671232872</v>
      </c>
    </row>
    <row r="4366" spans="1:23" x14ac:dyDescent="0.25">
      <c r="A4366" s="1" t="s">
        <v>914</v>
      </c>
      <c r="B4366" s="1" t="s">
        <v>394</v>
      </c>
      <c r="C4366" s="1" t="s">
        <v>589</v>
      </c>
      <c r="D4366" s="1" t="s">
        <v>591</v>
      </c>
      <c r="E4366" s="1" t="s">
        <v>377</v>
      </c>
      <c r="F4366" s="62" t="str">
        <f t="shared" si="842"/>
        <v>64559</v>
      </c>
      <c r="G4366" s="255">
        <v>10620042</v>
      </c>
      <c r="H4366" s="1" t="s">
        <v>386</v>
      </c>
      <c r="I4366" s="61">
        <v>41</v>
      </c>
      <c r="J4366" s="61">
        <v>3</v>
      </c>
      <c r="K4366" s="61">
        <v>8</v>
      </c>
      <c r="L4366" s="69">
        <f t="shared" si="831"/>
        <v>1.23</v>
      </c>
      <c r="M4366" s="69">
        <f t="shared" si="832"/>
        <v>3.28</v>
      </c>
      <c r="N4366" s="56">
        <f>INDEX(Rate_Chart!$A$1:$AK$127,MATCH(Data!J4366,Rate_Chart!$A$1:$A$127,0),MATCH(Data!K4366,Rate_Chart!$A$1:$AK$1,0))</f>
        <v>34.751112000000006</v>
      </c>
      <c r="O4366" s="57">
        <f t="shared" si="833"/>
        <v>1424.7955920000002</v>
      </c>
      <c r="P4366" s="58">
        <f t="shared" si="834"/>
        <v>417.01334400000002</v>
      </c>
      <c r="Q4366" s="58">
        <f t="shared" si="835"/>
        <v>278.00889599999999</v>
      </c>
      <c r="R4366" s="66">
        <f t="shared" si="836"/>
        <v>24.933922860000006</v>
      </c>
      <c r="S4366" s="64">
        <f t="shared" si="837"/>
        <v>153.75</v>
      </c>
      <c r="T4366" s="66">
        <f t="shared" si="838"/>
        <v>1603.4795148600001</v>
      </c>
      <c r="U4366" s="68">
        <f t="shared" si="839"/>
        <v>39.109256460000005</v>
      </c>
      <c r="V4366" s="68">
        <f t="shared" si="840"/>
        <v>469.31107752000003</v>
      </c>
      <c r="W4366" s="68">
        <f t="shared" si="841"/>
        <v>312.87405168000004</v>
      </c>
    </row>
    <row r="4367" spans="1:23" x14ac:dyDescent="0.25">
      <c r="A4367" s="1" t="s">
        <v>914</v>
      </c>
      <c r="B4367" s="1" t="s">
        <v>395</v>
      </c>
      <c r="C4367" s="1" t="s">
        <v>589</v>
      </c>
      <c r="D4367" s="1" t="s">
        <v>591</v>
      </c>
      <c r="E4367" s="1" t="s">
        <v>377</v>
      </c>
      <c r="F4367" s="62" t="str">
        <f t="shared" si="842"/>
        <v>64559</v>
      </c>
      <c r="G4367" s="255">
        <v>10620042</v>
      </c>
      <c r="H4367" s="1" t="s">
        <v>385</v>
      </c>
      <c r="I4367" s="61">
        <v>40</v>
      </c>
      <c r="J4367" s="61">
        <v>6.4</v>
      </c>
      <c r="K4367" s="61">
        <v>8.8000000000000007</v>
      </c>
      <c r="L4367" s="69">
        <f t="shared" ref="L4367:L4430" si="843">J4367*I4367/100</f>
        <v>2.56</v>
      </c>
      <c r="M4367" s="69">
        <f t="shared" ref="M4367:M4430" si="844">K4367*I4367/100</f>
        <v>3.52</v>
      </c>
      <c r="N4367" s="56">
        <f>INDEX(Rate_Chart!$A$1:$AK$127,MATCH(Data!J4367,Rate_Chart!$A$1:$A$127,0),MATCH(Data!K4367,Rate_Chart!$A$1:$AK$1,0))</f>
        <v>52.9056</v>
      </c>
      <c r="O4367" s="57">
        <f t="shared" ref="O4367:O4430" si="845">N4367*I4367</f>
        <v>2116.2240000000002</v>
      </c>
      <c r="P4367" s="58">
        <f t="shared" ref="P4367:P4430" si="846">N4367/(J4367%+K4367%*2/3)</f>
        <v>431.29565217391303</v>
      </c>
      <c r="Q4367" s="58">
        <f t="shared" ref="Q4367:Q4430" si="847">P4367*2/3</f>
        <v>287.53043478260867</v>
      </c>
      <c r="R4367" s="66">
        <f t="shared" ref="R4367:R4430" si="848">O4367*1.75%</f>
        <v>37.033920000000009</v>
      </c>
      <c r="S4367" s="64">
        <f t="shared" ref="S4367:S4430" si="849">I4367*3.75</f>
        <v>150</v>
      </c>
      <c r="T4367" s="66">
        <f t="shared" ref="T4367:T4430" si="850">R4367+S4367+O4367</f>
        <v>2303.25792</v>
      </c>
      <c r="U4367" s="68">
        <f t="shared" ref="U4367:U4430" si="851">T4367/I4367</f>
        <v>57.581448000000002</v>
      </c>
      <c r="V4367" s="68">
        <f t="shared" ref="V4367:V4430" si="852">U4367/(J4367%+K4367%*2/3)</f>
        <v>469.41397826086956</v>
      </c>
      <c r="W4367" s="68">
        <f t="shared" ref="W4367:W4430" si="853">V4367*2/3</f>
        <v>312.94265217391302</v>
      </c>
    </row>
    <row r="4368" spans="1:23" x14ac:dyDescent="0.25">
      <c r="A4368" s="1" t="s">
        <v>915</v>
      </c>
      <c r="B4368" s="1" t="s">
        <v>394</v>
      </c>
      <c r="C4368" s="1" t="s">
        <v>589</v>
      </c>
      <c r="D4368" s="1" t="s">
        <v>591</v>
      </c>
      <c r="E4368" s="1" t="s">
        <v>377</v>
      </c>
      <c r="F4368" s="62" t="str">
        <f t="shared" si="842"/>
        <v>64559</v>
      </c>
      <c r="G4368" s="255">
        <v>10620042</v>
      </c>
      <c r="H4368" s="1" t="s">
        <v>385</v>
      </c>
      <c r="I4368" s="61">
        <v>41</v>
      </c>
      <c r="J4368" s="61">
        <v>6.6</v>
      </c>
      <c r="K4368" s="61">
        <v>8.8000000000000007</v>
      </c>
      <c r="L4368" s="69">
        <f t="shared" si="843"/>
        <v>2.7059999999999995</v>
      </c>
      <c r="M4368" s="69">
        <f t="shared" si="844"/>
        <v>3.6080000000000001</v>
      </c>
      <c r="N4368" s="56">
        <f>INDEX(Rate_Chart!$A$1:$AK$127,MATCH(Data!J4368,Rate_Chart!$A$1:$A$127,0),MATCH(Data!K4368,Rate_Chart!$A$1:$AK$1,0))</f>
        <v>54.558900000000001</v>
      </c>
      <c r="O4368" s="57">
        <f t="shared" si="845"/>
        <v>2236.9149000000002</v>
      </c>
      <c r="P4368" s="58">
        <f t="shared" si="846"/>
        <v>437.63823529411764</v>
      </c>
      <c r="Q4368" s="58">
        <f t="shared" si="847"/>
        <v>291.75882352941176</v>
      </c>
      <c r="R4368" s="66">
        <f t="shared" si="848"/>
        <v>39.146010750000009</v>
      </c>
      <c r="S4368" s="64">
        <f t="shared" si="849"/>
        <v>153.75</v>
      </c>
      <c r="T4368" s="66">
        <f t="shared" si="850"/>
        <v>2429.8109107500004</v>
      </c>
      <c r="U4368" s="68">
        <f t="shared" si="851"/>
        <v>59.263680750000013</v>
      </c>
      <c r="V4368" s="68">
        <f t="shared" si="852"/>
        <v>475.37711831550808</v>
      </c>
      <c r="W4368" s="68">
        <f t="shared" si="853"/>
        <v>316.91807887700537</v>
      </c>
    </row>
    <row r="4369" spans="1:23" x14ac:dyDescent="0.25">
      <c r="A4369" s="1" t="s">
        <v>915</v>
      </c>
      <c r="B4369" s="1" t="s">
        <v>395</v>
      </c>
      <c r="C4369" s="1" t="s">
        <v>589</v>
      </c>
      <c r="D4369" s="1" t="s">
        <v>591</v>
      </c>
      <c r="E4369" s="1" t="s">
        <v>377</v>
      </c>
      <c r="F4369" s="62" t="str">
        <f t="shared" si="842"/>
        <v>64559</v>
      </c>
      <c r="G4369" s="255">
        <v>10620042</v>
      </c>
      <c r="H4369" s="1" t="s">
        <v>385</v>
      </c>
      <c r="I4369" s="61">
        <v>48</v>
      </c>
      <c r="J4369" s="61">
        <v>6.2</v>
      </c>
      <c r="K4369" s="61">
        <v>8.8000000000000007</v>
      </c>
      <c r="L4369" s="69">
        <f t="shared" si="843"/>
        <v>2.9760000000000004</v>
      </c>
      <c r="M4369" s="69">
        <f t="shared" si="844"/>
        <v>4.2240000000000002</v>
      </c>
      <c r="N4369" s="56">
        <f>INDEX(Rate_Chart!$A$1:$AK$127,MATCH(Data!J4369,Rate_Chart!$A$1:$A$127,0),MATCH(Data!K4369,Rate_Chart!$A$1:$AK$1,0))</f>
        <v>51.252300000000005</v>
      </c>
      <c r="O4369" s="57">
        <f t="shared" si="845"/>
        <v>2460.1104000000005</v>
      </c>
      <c r="P4369" s="58">
        <f t="shared" si="846"/>
        <v>424.74281767955802</v>
      </c>
      <c r="Q4369" s="58">
        <f t="shared" si="847"/>
        <v>283.1618784530387</v>
      </c>
      <c r="R4369" s="66">
        <f t="shared" si="848"/>
        <v>43.051932000000015</v>
      </c>
      <c r="S4369" s="64">
        <f t="shared" si="849"/>
        <v>180</v>
      </c>
      <c r="T4369" s="66">
        <f t="shared" si="850"/>
        <v>2683.1623320000003</v>
      </c>
      <c r="U4369" s="68">
        <f t="shared" si="851"/>
        <v>55.899215250000005</v>
      </c>
      <c r="V4369" s="68">
        <f t="shared" si="852"/>
        <v>463.25316505524864</v>
      </c>
      <c r="W4369" s="68">
        <f t="shared" si="853"/>
        <v>308.83544337016576</v>
      </c>
    </row>
    <row r="4370" spans="1:23" x14ac:dyDescent="0.25">
      <c r="A4370" s="1" t="s">
        <v>915</v>
      </c>
      <c r="B4370" s="1" t="s">
        <v>395</v>
      </c>
      <c r="C4370" s="1" t="s">
        <v>589</v>
      </c>
      <c r="D4370" s="1" t="s">
        <v>591</v>
      </c>
      <c r="E4370" s="1" t="s">
        <v>377</v>
      </c>
      <c r="F4370" s="62" t="str">
        <f t="shared" si="842"/>
        <v>64559</v>
      </c>
      <c r="G4370" s="255">
        <v>10620042</v>
      </c>
      <c r="H4370" s="1" t="s">
        <v>386</v>
      </c>
      <c r="I4370" s="61">
        <v>24</v>
      </c>
      <c r="J4370" s="61">
        <v>3</v>
      </c>
      <c r="K4370" s="61">
        <v>8</v>
      </c>
      <c r="L4370" s="69">
        <f t="shared" si="843"/>
        <v>0.72</v>
      </c>
      <c r="M4370" s="69">
        <f t="shared" si="844"/>
        <v>1.92</v>
      </c>
      <c r="N4370" s="56">
        <f>INDEX(Rate_Chart!$A$1:$AK$127,MATCH(Data!J4370,Rate_Chart!$A$1:$A$127,0),MATCH(Data!K4370,Rate_Chart!$A$1:$AK$1,0))</f>
        <v>34.751112000000006</v>
      </c>
      <c r="O4370" s="57">
        <f t="shared" si="845"/>
        <v>834.02668800000015</v>
      </c>
      <c r="P4370" s="58">
        <f t="shared" si="846"/>
        <v>417.01334400000002</v>
      </c>
      <c r="Q4370" s="58">
        <f t="shared" si="847"/>
        <v>278.00889599999999</v>
      </c>
      <c r="R4370" s="66">
        <f t="shared" si="848"/>
        <v>14.595467040000004</v>
      </c>
      <c r="S4370" s="64">
        <f t="shared" si="849"/>
        <v>90</v>
      </c>
      <c r="T4370" s="66">
        <f t="shared" si="850"/>
        <v>938.62215504000017</v>
      </c>
      <c r="U4370" s="68">
        <f t="shared" si="851"/>
        <v>39.109256460000005</v>
      </c>
      <c r="V4370" s="68">
        <f t="shared" si="852"/>
        <v>469.31107752000003</v>
      </c>
      <c r="W4370" s="68">
        <f t="shared" si="853"/>
        <v>312.87405168000004</v>
      </c>
    </row>
    <row r="4371" spans="1:23" x14ac:dyDescent="0.25">
      <c r="A4371" s="1" t="s">
        <v>916</v>
      </c>
      <c r="B4371" s="1" t="s">
        <v>394</v>
      </c>
      <c r="C4371" s="1" t="s">
        <v>589</v>
      </c>
      <c r="D4371" s="1" t="s">
        <v>591</v>
      </c>
      <c r="E4371" s="1" t="s">
        <v>377</v>
      </c>
      <c r="F4371" s="62" t="str">
        <f t="shared" si="842"/>
        <v>64559</v>
      </c>
      <c r="G4371" s="255">
        <v>10620042</v>
      </c>
      <c r="H4371" s="1" t="s">
        <v>385</v>
      </c>
      <c r="I4371" s="61">
        <v>40</v>
      </c>
      <c r="J4371" s="61">
        <v>6.8</v>
      </c>
      <c r="K4371" s="61">
        <v>8.8000000000000007</v>
      </c>
      <c r="L4371" s="69">
        <f t="shared" si="843"/>
        <v>2.72</v>
      </c>
      <c r="M4371" s="69">
        <f t="shared" si="844"/>
        <v>3.52</v>
      </c>
      <c r="N4371" s="56">
        <f>INDEX(Rate_Chart!$A$1:$AK$127,MATCH(Data!J4371,Rate_Chart!$A$1:$A$127,0),MATCH(Data!K4371,Rate_Chart!$A$1:$AK$1,0))</f>
        <v>56.212200000000003</v>
      </c>
      <c r="O4371" s="57">
        <f t="shared" si="845"/>
        <v>2248.4880000000003</v>
      </c>
      <c r="P4371" s="58">
        <f t="shared" si="846"/>
        <v>443.78052631578947</v>
      </c>
      <c r="Q4371" s="58">
        <f t="shared" si="847"/>
        <v>295.8536842105263</v>
      </c>
      <c r="R4371" s="66">
        <f t="shared" si="848"/>
        <v>39.348540000000007</v>
      </c>
      <c r="S4371" s="64">
        <f t="shared" si="849"/>
        <v>150</v>
      </c>
      <c r="T4371" s="66">
        <f t="shared" si="850"/>
        <v>2437.8365400000002</v>
      </c>
      <c r="U4371" s="68">
        <f t="shared" si="851"/>
        <v>60.945913500000003</v>
      </c>
      <c r="V4371" s="68">
        <f t="shared" si="852"/>
        <v>481.15194868421054</v>
      </c>
      <c r="W4371" s="68">
        <f t="shared" si="853"/>
        <v>320.76796578947369</v>
      </c>
    </row>
    <row r="4372" spans="1:23" x14ac:dyDescent="0.25">
      <c r="A4372" s="1" t="s">
        <v>916</v>
      </c>
      <c r="B4372" s="1" t="s">
        <v>395</v>
      </c>
      <c r="C4372" s="1" t="s">
        <v>589</v>
      </c>
      <c r="D4372" s="1" t="s">
        <v>591</v>
      </c>
      <c r="E4372" s="1" t="s">
        <v>377</v>
      </c>
      <c r="F4372" s="62" t="str">
        <f t="shared" si="842"/>
        <v>64559</v>
      </c>
      <c r="G4372" s="255">
        <v>10620042</v>
      </c>
      <c r="H4372" s="1" t="s">
        <v>385</v>
      </c>
      <c r="I4372" s="61">
        <v>40</v>
      </c>
      <c r="J4372" s="61">
        <v>6.4</v>
      </c>
      <c r="K4372" s="61">
        <v>8.8000000000000007</v>
      </c>
      <c r="L4372" s="69">
        <f t="shared" si="843"/>
        <v>2.56</v>
      </c>
      <c r="M4372" s="69">
        <f t="shared" si="844"/>
        <v>3.52</v>
      </c>
      <c r="N4372" s="56">
        <f>INDEX(Rate_Chart!$A$1:$AK$127,MATCH(Data!J4372,Rate_Chart!$A$1:$A$127,0),MATCH(Data!K4372,Rate_Chart!$A$1:$AK$1,0))</f>
        <v>52.9056</v>
      </c>
      <c r="O4372" s="57">
        <f t="shared" si="845"/>
        <v>2116.2240000000002</v>
      </c>
      <c r="P4372" s="58">
        <f t="shared" si="846"/>
        <v>431.29565217391303</v>
      </c>
      <c r="Q4372" s="58">
        <f t="shared" si="847"/>
        <v>287.53043478260867</v>
      </c>
      <c r="R4372" s="66">
        <f t="shared" si="848"/>
        <v>37.033920000000009</v>
      </c>
      <c r="S4372" s="64">
        <f t="shared" si="849"/>
        <v>150</v>
      </c>
      <c r="T4372" s="66">
        <f t="shared" si="850"/>
        <v>2303.25792</v>
      </c>
      <c r="U4372" s="68">
        <f t="shared" si="851"/>
        <v>57.581448000000002</v>
      </c>
      <c r="V4372" s="68">
        <f t="shared" si="852"/>
        <v>469.41397826086956</v>
      </c>
      <c r="W4372" s="68">
        <f t="shared" si="853"/>
        <v>312.94265217391302</v>
      </c>
    </row>
    <row r="4373" spans="1:23" x14ac:dyDescent="0.25">
      <c r="A4373" s="1" t="s">
        <v>916</v>
      </c>
      <c r="B4373" s="1" t="s">
        <v>395</v>
      </c>
      <c r="C4373" s="1" t="s">
        <v>589</v>
      </c>
      <c r="D4373" s="1" t="s">
        <v>591</v>
      </c>
      <c r="E4373" s="1" t="s">
        <v>377</v>
      </c>
      <c r="F4373" s="62" t="str">
        <f t="shared" si="842"/>
        <v>64559</v>
      </c>
      <c r="G4373" s="255">
        <v>10620042</v>
      </c>
      <c r="H4373" s="1" t="s">
        <v>386</v>
      </c>
      <c r="I4373" s="61">
        <v>24</v>
      </c>
      <c r="J4373" s="61">
        <v>3</v>
      </c>
      <c r="K4373" s="61">
        <v>8</v>
      </c>
      <c r="L4373" s="69">
        <f t="shared" si="843"/>
        <v>0.72</v>
      </c>
      <c r="M4373" s="69">
        <f t="shared" si="844"/>
        <v>1.92</v>
      </c>
      <c r="N4373" s="56">
        <f>INDEX(Rate_Chart!$A$1:$AK$127,MATCH(Data!J4373,Rate_Chart!$A$1:$A$127,0),MATCH(Data!K4373,Rate_Chart!$A$1:$AK$1,0))</f>
        <v>34.751112000000006</v>
      </c>
      <c r="O4373" s="57">
        <f t="shared" si="845"/>
        <v>834.02668800000015</v>
      </c>
      <c r="P4373" s="58">
        <f t="shared" si="846"/>
        <v>417.01334400000002</v>
      </c>
      <c r="Q4373" s="58">
        <f t="shared" si="847"/>
        <v>278.00889599999999</v>
      </c>
      <c r="R4373" s="66">
        <f t="shared" si="848"/>
        <v>14.595467040000004</v>
      </c>
      <c r="S4373" s="64">
        <f t="shared" si="849"/>
        <v>90</v>
      </c>
      <c r="T4373" s="66">
        <f t="shared" si="850"/>
        <v>938.62215504000017</v>
      </c>
      <c r="U4373" s="68">
        <f t="shared" si="851"/>
        <v>39.109256460000005</v>
      </c>
      <c r="V4373" s="68">
        <f t="shared" si="852"/>
        <v>469.31107752000003</v>
      </c>
      <c r="W4373" s="68">
        <f t="shared" si="853"/>
        <v>312.87405168000004</v>
      </c>
    </row>
    <row r="4374" spans="1:23" x14ac:dyDescent="0.25">
      <c r="A4374" s="1" t="s">
        <v>917</v>
      </c>
      <c r="B4374" s="1" t="s">
        <v>394</v>
      </c>
      <c r="C4374" s="1" t="s">
        <v>589</v>
      </c>
      <c r="D4374" s="1" t="s">
        <v>591</v>
      </c>
      <c r="E4374" s="1" t="s">
        <v>377</v>
      </c>
      <c r="F4374" s="62" t="str">
        <f t="shared" si="842"/>
        <v>64559</v>
      </c>
      <c r="G4374" s="255">
        <v>10620042</v>
      </c>
      <c r="H4374" s="1" t="s">
        <v>385</v>
      </c>
      <c r="I4374" s="61">
        <v>40</v>
      </c>
      <c r="J4374" s="61">
        <v>7.1</v>
      </c>
      <c r="K4374" s="61">
        <v>8.8000000000000007</v>
      </c>
      <c r="L4374" s="69">
        <f t="shared" si="843"/>
        <v>2.84</v>
      </c>
      <c r="M4374" s="69">
        <f t="shared" si="844"/>
        <v>3.52</v>
      </c>
      <c r="N4374" s="56">
        <f>INDEX(Rate_Chart!$A$1:$AK$127,MATCH(Data!J4374,Rate_Chart!$A$1:$A$127,0),MATCH(Data!K4374,Rate_Chart!$A$1:$AK$1,0))</f>
        <v>58.692149999999998</v>
      </c>
      <c r="O4374" s="57">
        <f t="shared" si="845"/>
        <v>2347.6859999999997</v>
      </c>
      <c r="P4374" s="58">
        <f t="shared" si="846"/>
        <v>452.63868894601546</v>
      </c>
      <c r="Q4374" s="58">
        <f t="shared" si="847"/>
        <v>301.75912596401031</v>
      </c>
      <c r="R4374" s="66">
        <f t="shared" si="848"/>
        <v>41.084505</v>
      </c>
      <c r="S4374" s="64">
        <f t="shared" si="849"/>
        <v>150</v>
      </c>
      <c r="T4374" s="66">
        <f t="shared" si="850"/>
        <v>2538.7705049999995</v>
      </c>
      <c r="U4374" s="68">
        <f t="shared" si="851"/>
        <v>63.469262624999985</v>
      </c>
      <c r="V4374" s="68">
        <f t="shared" si="852"/>
        <v>489.48017448586114</v>
      </c>
      <c r="W4374" s="68">
        <f t="shared" si="853"/>
        <v>326.32011632390743</v>
      </c>
    </row>
    <row r="4375" spans="1:23" x14ac:dyDescent="0.25">
      <c r="A4375" s="1" t="s">
        <v>917</v>
      </c>
      <c r="B4375" s="1" t="s">
        <v>395</v>
      </c>
      <c r="C4375" s="1" t="s">
        <v>589</v>
      </c>
      <c r="D4375" s="1" t="s">
        <v>591</v>
      </c>
      <c r="E4375" s="1" t="s">
        <v>377</v>
      </c>
      <c r="F4375" s="62" t="str">
        <f t="shared" si="842"/>
        <v>64559</v>
      </c>
      <c r="G4375" s="255">
        <v>10620042</v>
      </c>
      <c r="H4375" s="1" t="s">
        <v>385</v>
      </c>
      <c r="I4375" s="61">
        <v>41</v>
      </c>
      <c r="J4375" s="61">
        <v>6.3</v>
      </c>
      <c r="K4375" s="61">
        <v>8.8000000000000007</v>
      </c>
      <c r="L4375" s="69">
        <f t="shared" si="843"/>
        <v>2.5830000000000002</v>
      </c>
      <c r="M4375" s="69">
        <f t="shared" si="844"/>
        <v>3.6080000000000001</v>
      </c>
      <c r="N4375" s="56">
        <f>INDEX(Rate_Chart!$A$1:$AK$127,MATCH(Data!J4375,Rate_Chart!$A$1:$A$127,0),MATCH(Data!K4375,Rate_Chart!$A$1:$AK$1,0))</f>
        <v>52.078949999999999</v>
      </c>
      <c r="O4375" s="57">
        <f t="shared" si="845"/>
        <v>2135.23695</v>
      </c>
      <c r="P4375" s="58">
        <f t="shared" si="846"/>
        <v>428.04616438356163</v>
      </c>
      <c r="Q4375" s="58">
        <f t="shared" si="847"/>
        <v>285.36410958904111</v>
      </c>
      <c r="R4375" s="66">
        <f t="shared" si="848"/>
        <v>37.366646625000001</v>
      </c>
      <c r="S4375" s="64">
        <f t="shared" si="849"/>
        <v>153.75</v>
      </c>
      <c r="T4375" s="66">
        <f t="shared" si="850"/>
        <v>2326.3535966250001</v>
      </c>
      <c r="U4375" s="68">
        <f t="shared" si="851"/>
        <v>56.740331625000003</v>
      </c>
      <c r="V4375" s="68">
        <f t="shared" si="852"/>
        <v>466.35889006849317</v>
      </c>
      <c r="W4375" s="68">
        <f t="shared" si="853"/>
        <v>310.90592671232878</v>
      </c>
    </row>
    <row r="4376" spans="1:23" x14ac:dyDescent="0.25">
      <c r="A4376" s="1" t="s">
        <v>917</v>
      </c>
      <c r="B4376" s="1" t="s">
        <v>395</v>
      </c>
      <c r="C4376" s="1" t="s">
        <v>589</v>
      </c>
      <c r="D4376" s="1" t="s">
        <v>591</v>
      </c>
      <c r="E4376" s="1" t="s">
        <v>377</v>
      </c>
      <c r="F4376" s="62" t="str">
        <f t="shared" si="842"/>
        <v>64559</v>
      </c>
      <c r="G4376" s="255">
        <v>10620042</v>
      </c>
      <c r="H4376" s="1" t="s">
        <v>386</v>
      </c>
      <c r="I4376" s="61">
        <v>31</v>
      </c>
      <c r="J4376" s="61">
        <v>3.1</v>
      </c>
      <c r="K4376" s="61">
        <v>8</v>
      </c>
      <c r="L4376" s="69">
        <f t="shared" si="843"/>
        <v>0.96100000000000008</v>
      </c>
      <c r="M4376" s="69">
        <f t="shared" si="844"/>
        <v>2.48</v>
      </c>
      <c r="N4376" s="56">
        <f>INDEX(Rate_Chart!$A$1:$AK$127,MATCH(Data!J4376,Rate_Chart!$A$1:$A$127,0),MATCH(Data!K4376,Rate_Chart!$A$1:$AK$1,0))</f>
        <v>35.168112000000008</v>
      </c>
      <c r="O4376" s="57">
        <f t="shared" si="845"/>
        <v>1090.2114720000002</v>
      </c>
      <c r="P4376" s="58">
        <f t="shared" si="846"/>
        <v>417.01318577075102</v>
      </c>
      <c r="Q4376" s="58">
        <f t="shared" si="847"/>
        <v>278.00879051383401</v>
      </c>
      <c r="R4376" s="66">
        <f t="shared" si="848"/>
        <v>19.078700760000004</v>
      </c>
      <c r="S4376" s="64">
        <f t="shared" si="849"/>
        <v>116.25</v>
      </c>
      <c r="T4376" s="66">
        <f t="shared" si="850"/>
        <v>1225.5401727600001</v>
      </c>
      <c r="U4376" s="68">
        <f t="shared" si="851"/>
        <v>39.533553960000006</v>
      </c>
      <c r="V4376" s="68">
        <f t="shared" si="852"/>
        <v>468.77731968379447</v>
      </c>
      <c r="W4376" s="68">
        <f t="shared" si="853"/>
        <v>312.51821312252963</v>
      </c>
    </row>
    <row r="4377" spans="1:23" x14ac:dyDescent="0.25">
      <c r="A4377" s="1" t="s">
        <v>918</v>
      </c>
      <c r="B4377" s="1" t="s">
        <v>394</v>
      </c>
      <c r="C4377" s="1" t="s">
        <v>589</v>
      </c>
      <c r="D4377" s="1" t="s">
        <v>591</v>
      </c>
      <c r="E4377" s="1" t="s">
        <v>377</v>
      </c>
      <c r="F4377" s="62" t="str">
        <f t="shared" si="842"/>
        <v>64559</v>
      </c>
      <c r="G4377" s="255">
        <v>10620042</v>
      </c>
      <c r="H4377" s="1" t="s">
        <v>385</v>
      </c>
      <c r="I4377" s="61">
        <v>41</v>
      </c>
      <c r="J4377" s="61">
        <v>7.2</v>
      </c>
      <c r="K4377" s="61">
        <v>8.8000000000000007</v>
      </c>
      <c r="L4377" s="69">
        <f t="shared" si="843"/>
        <v>2.952</v>
      </c>
      <c r="M4377" s="69">
        <f t="shared" si="844"/>
        <v>3.6080000000000001</v>
      </c>
      <c r="N4377" s="56">
        <f>INDEX(Rate_Chart!$A$1:$AK$127,MATCH(Data!J4377,Rate_Chart!$A$1:$A$127,0),MATCH(Data!K4377,Rate_Chart!$A$1:$AK$1,0))</f>
        <v>59.518800000000006</v>
      </c>
      <c r="O4377" s="57">
        <f t="shared" si="845"/>
        <v>2440.2708000000002</v>
      </c>
      <c r="P4377" s="58">
        <f t="shared" si="846"/>
        <v>455.50102040816324</v>
      </c>
      <c r="Q4377" s="58">
        <f t="shared" si="847"/>
        <v>303.66734693877549</v>
      </c>
      <c r="R4377" s="66">
        <f t="shared" si="848"/>
        <v>42.704739000000011</v>
      </c>
      <c r="S4377" s="64">
        <f t="shared" si="849"/>
        <v>153.75</v>
      </c>
      <c r="T4377" s="66">
        <f t="shared" si="850"/>
        <v>2636.725539</v>
      </c>
      <c r="U4377" s="68">
        <f t="shared" si="851"/>
        <v>64.310378999999998</v>
      </c>
      <c r="V4377" s="68">
        <f t="shared" si="852"/>
        <v>492.17126785714277</v>
      </c>
      <c r="W4377" s="68">
        <f t="shared" si="853"/>
        <v>328.11417857142851</v>
      </c>
    </row>
    <row r="4378" spans="1:23" x14ac:dyDescent="0.25">
      <c r="A4378" s="1" t="s">
        <v>918</v>
      </c>
      <c r="B4378" s="1" t="s">
        <v>394</v>
      </c>
      <c r="C4378" s="1" t="s">
        <v>589</v>
      </c>
      <c r="D4378" s="1" t="s">
        <v>591</v>
      </c>
      <c r="E4378" s="1" t="s">
        <v>377</v>
      </c>
      <c r="F4378" s="62" t="str">
        <f t="shared" si="842"/>
        <v>64559</v>
      </c>
      <c r="G4378" s="255">
        <v>10620042</v>
      </c>
      <c r="H4378" s="1" t="s">
        <v>386</v>
      </c>
      <c r="I4378" s="61">
        <v>41</v>
      </c>
      <c r="J4378" s="61">
        <v>3</v>
      </c>
      <c r="K4378" s="61">
        <v>8</v>
      </c>
      <c r="L4378" s="69">
        <f t="shared" si="843"/>
        <v>1.23</v>
      </c>
      <c r="M4378" s="69">
        <f t="shared" si="844"/>
        <v>3.28</v>
      </c>
      <c r="N4378" s="56">
        <f>INDEX(Rate_Chart!$A$1:$AK$127,MATCH(Data!J4378,Rate_Chart!$A$1:$A$127,0),MATCH(Data!K4378,Rate_Chart!$A$1:$AK$1,0))</f>
        <v>34.751112000000006</v>
      </c>
      <c r="O4378" s="57">
        <f t="shared" si="845"/>
        <v>1424.7955920000002</v>
      </c>
      <c r="P4378" s="58">
        <f t="shared" si="846"/>
        <v>417.01334400000002</v>
      </c>
      <c r="Q4378" s="58">
        <f t="shared" si="847"/>
        <v>278.00889599999999</v>
      </c>
      <c r="R4378" s="66">
        <f t="shared" si="848"/>
        <v>24.933922860000006</v>
      </c>
      <c r="S4378" s="64">
        <f t="shared" si="849"/>
        <v>153.75</v>
      </c>
      <c r="T4378" s="66">
        <f t="shared" si="850"/>
        <v>1603.4795148600001</v>
      </c>
      <c r="U4378" s="68">
        <f t="shared" si="851"/>
        <v>39.109256460000005</v>
      </c>
      <c r="V4378" s="68">
        <f t="shared" si="852"/>
        <v>469.31107752000003</v>
      </c>
      <c r="W4378" s="68">
        <f t="shared" si="853"/>
        <v>312.87405168000004</v>
      </c>
    </row>
    <row r="4379" spans="1:23" x14ac:dyDescent="0.25">
      <c r="A4379" s="1" t="s">
        <v>918</v>
      </c>
      <c r="B4379" s="1" t="s">
        <v>395</v>
      </c>
      <c r="C4379" s="1" t="s">
        <v>589</v>
      </c>
      <c r="D4379" s="1" t="s">
        <v>591</v>
      </c>
      <c r="E4379" s="1" t="s">
        <v>377</v>
      </c>
      <c r="F4379" s="62" t="str">
        <f t="shared" si="842"/>
        <v>64559</v>
      </c>
      <c r="G4379" s="255">
        <v>10620042</v>
      </c>
      <c r="H4379" s="1" t="s">
        <v>385</v>
      </c>
      <c r="I4379" s="61">
        <v>41</v>
      </c>
      <c r="J4379" s="61">
        <v>6.8</v>
      </c>
      <c r="K4379" s="61">
        <v>8.8000000000000007</v>
      </c>
      <c r="L4379" s="69">
        <f t="shared" si="843"/>
        <v>2.7880000000000003</v>
      </c>
      <c r="M4379" s="69">
        <f t="shared" si="844"/>
        <v>3.6080000000000001</v>
      </c>
      <c r="N4379" s="56">
        <f>INDEX(Rate_Chart!$A$1:$AK$127,MATCH(Data!J4379,Rate_Chart!$A$1:$A$127,0),MATCH(Data!K4379,Rate_Chart!$A$1:$AK$1,0))</f>
        <v>56.212200000000003</v>
      </c>
      <c r="O4379" s="57">
        <f t="shared" si="845"/>
        <v>2304.7002000000002</v>
      </c>
      <c r="P4379" s="58">
        <f t="shared" si="846"/>
        <v>443.78052631578947</v>
      </c>
      <c r="Q4379" s="58">
        <f t="shared" si="847"/>
        <v>295.8536842105263</v>
      </c>
      <c r="R4379" s="66">
        <f t="shared" si="848"/>
        <v>40.332253500000007</v>
      </c>
      <c r="S4379" s="64">
        <f t="shared" si="849"/>
        <v>153.75</v>
      </c>
      <c r="T4379" s="66">
        <f t="shared" si="850"/>
        <v>2498.7824535000004</v>
      </c>
      <c r="U4379" s="68">
        <f t="shared" si="851"/>
        <v>60.94591350000001</v>
      </c>
      <c r="V4379" s="68">
        <f t="shared" si="852"/>
        <v>481.15194868421059</v>
      </c>
      <c r="W4379" s="68">
        <f t="shared" si="853"/>
        <v>320.76796578947375</v>
      </c>
    </row>
    <row r="4380" spans="1:23" x14ac:dyDescent="0.25">
      <c r="A4380" s="1" t="s">
        <v>918</v>
      </c>
      <c r="B4380" s="1" t="s">
        <v>395</v>
      </c>
      <c r="C4380" s="1" t="s">
        <v>589</v>
      </c>
      <c r="D4380" s="1" t="s">
        <v>591</v>
      </c>
      <c r="E4380" s="1" t="s">
        <v>377</v>
      </c>
      <c r="F4380" s="62" t="str">
        <f t="shared" si="842"/>
        <v>64559</v>
      </c>
      <c r="G4380" s="255">
        <v>10620042</v>
      </c>
      <c r="H4380" s="1" t="s">
        <v>386</v>
      </c>
      <c r="I4380" s="61">
        <v>29</v>
      </c>
      <c r="J4380" s="61">
        <v>3</v>
      </c>
      <c r="K4380" s="61">
        <v>8</v>
      </c>
      <c r="L4380" s="69">
        <f t="shared" si="843"/>
        <v>0.87</v>
      </c>
      <c r="M4380" s="69">
        <f t="shared" si="844"/>
        <v>2.3199999999999998</v>
      </c>
      <c r="N4380" s="56">
        <f>INDEX(Rate_Chart!$A$1:$AK$127,MATCH(Data!J4380,Rate_Chart!$A$1:$A$127,0),MATCH(Data!K4380,Rate_Chart!$A$1:$AK$1,0))</f>
        <v>34.751112000000006</v>
      </c>
      <c r="O4380" s="57">
        <f t="shared" si="845"/>
        <v>1007.7822480000002</v>
      </c>
      <c r="P4380" s="58">
        <f t="shared" si="846"/>
        <v>417.01334400000002</v>
      </c>
      <c r="Q4380" s="58">
        <f t="shared" si="847"/>
        <v>278.00889599999999</v>
      </c>
      <c r="R4380" s="66">
        <f t="shared" si="848"/>
        <v>17.636189340000005</v>
      </c>
      <c r="S4380" s="64">
        <f t="shared" si="849"/>
        <v>108.75</v>
      </c>
      <c r="T4380" s="66">
        <f t="shared" si="850"/>
        <v>1134.1684373400003</v>
      </c>
      <c r="U4380" s="68">
        <f t="shared" si="851"/>
        <v>39.109256460000012</v>
      </c>
      <c r="V4380" s="68">
        <f t="shared" si="852"/>
        <v>469.31107752000008</v>
      </c>
      <c r="W4380" s="68">
        <f t="shared" si="853"/>
        <v>312.87405168000004</v>
      </c>
    </row>
    <row r="4381" spans="1:23" x14ac:dyDescent="0.25">
      <c r="A4381" s="1" t="s">
        <v>882</v>
      </c>
      <c r="B4381" s="1" t="s">
        <v>394</v>
      </c>
      <c r="C4381" s="1" t="s">
        <v>589</v>
      </c>
      <c r="D4381" s="1" t="s">
        <v>591</v>
      </c>
      <c r="E4381" s="1" t="s">
        <v>377</v>
      </c>
      <c r="F4381" s="62" t="str">
        <f t="shared" si="842"/>
        <v>64559</v>
      </c>
      <c r="G4381" s="255">
        <v>10620042</v>
      </c>
      <c r="H4381" s="1" t="s">
        <v>385</v>
      </c>
      <c r="I4381" s="61">
        <v>41</v>
      </c>
      <c r="J4381" s="61">
        <v>6.6</v>
      </c>
      <c r="K4381" s="61">
        <v>8.8000000000000007</v>
      </c>
      <c r="L4381" s="69">
        <f t="shared" si="843"/>
        <v>2.7059999999999995</v>
      </c>
      <c r="M4381" s="69">
        <f t="shared" si="844"/>
        <v>3.6080000000000001</v>
      </c>
      <c r="N4381" s="56">
        <f>INDEX(Rate_Chart!$A$1:$AK$127,MATCH(Data!J4381,Rate_Chart!$A$1:$A$127,0),MATCH(Data!K4381,Rate_Chart!$A$1:$AK$1,0))</f>
        <v>54.558900000000001</v>
      </c>
      <c r="O4381" s="57">
        <f t="shared" si="845"/>
        <v>2236.9149000000002</v>
      </c>
      <c r="P4381" s="58">
        <f t="shared" si="846"/>
        <v>437.63823529411764</v>
      </c>
      <c r="Q4381" s="58">
        <f t="shared" si="847"/>
        <v>291.75882352941176</v>
      </c>
      <c r="R4381" s="66">
        <f t="shared" si="848"/>
        <v>39.146010750000009</v>
      </c>
      <c r="S4381" s="64">
        <f t="shared" si="849"/>
        <v>153.75</v>
      </c>
      <c r="T4381" s="66">
        <f t="shared" si="850"/>
        <v>2429.8109107500004</v>
      </c>
      <c r="U4381" s="68">
        <f t="shared" si="851"/>
        <v>59.263680750000013</v>
      </c>
      <c r="V4381" s="68">
        <f t="shared" si="852"/>
        <v>475.37711831550808</v>
      </c>
      <c r="W4381" s="68">
        <f t="shared" si="853"/>
        <v>316.91807887700537</v>
      </c>
    </row>
    <row r="4382" spans="1:23" x14ac:dyDescent="0.25">
      <c r="A4382" s="1" t="s">
        <v>882</v>
      </c>
      <c r="B4382" s="1" t="s">
        <v>395</v>
      </c>
      <c r="C4382" s="1" t="s">
        <v>589</v>
      </c>
      <c r="D4382" s="1" t="s">
        <v>591</v>
      </c>
      <c r="E4382" s="1" t="s">
        <v>377</v>
      </c>
      <c r="F4382" s="62" t="str">
        <f t="shared" si="842"/>
        <v>64559</v>
      </c>
      <c r="G4382" s="255">
        <v>10620042</v>
      </c>
      <c r="H4382" s="1" t="s">
        <v>385</v>
      </c>
      <c r="I4382" s="61">
        <v>40</v>
      </c>
      <c r="J4382" s="61">
        <v>6.2</v>
      </c>
      <c r="K4382" s="61">
        <v>8.8000000000000007</v>
      </c>
      <c r="L4382" s="69">
        <f t="shared" si="843"/>
        <v>2.48</v>
      </c>
      <c r="M4382" s="69">
        <f t="shared" si="844"/>
        <v>3.52</v>
      </c>
      <c r="N4382" s="56">
        <f>INDEX(Rate_Chart!$A$1:$AK$127,MATCH(Data!J4382,Rate_Chart!$A$1:$A$127,0),MATCH(Data!K4382,Rate_Chart!$A$1:$AK$1,0))</f>
        <v>51.252300000000005</v>
      </c>
      <c r="O4382" s="57">
        <f t="shared" si="845"/>
        <v>2050.0920000000001</v>
      </c>
      <c r="P4382" s="58">
        <f t="shared" si="846"/>
        <v>424.74281767955802</v>
      </c>
      <c r="Q4382" s="58">
        <f t="shared" si="847"/>
        <v>283.1618784530387</v>
      </c>
      <c r="R4382" s="66">
        <f t="shared" si="848"/>
        <v>35.876610000000007</v>
      </c>
      <c r="S4382" s="64">
        <f t="shared" si="849"/>
        <v>150</v>
      </c>
      <c r="T4382" s="66">
        <f t="shared" si="850"/>
        <v>2235.9686099999999</v>
      </c>
      <c r="U4382" s="68">
        <f t="shared" si="851"/>
        <v>55.899215249999997</v>
      </c>
      <c r="V4382" s="68">
        <f t="shared" si="852"/>
        <v>463.25316505524859</v>
      </c>
      <c r="W4382" s="68">
        <f t="shared" si="853"/>
        <v>308.83544337016571</v>
      </c>
    </row>
    <row r="4383" spans="1:23" x14ac:dyDescent="0.25">
      <c r="A4383" s="1" t="s">
        <v>882</v>
      </c>
      <c r="B4383" s="1" t="s">
        <v>395</v>
      </c>
      <c r="C4383" s="1" t="s">
        <v>589</v>
      </c>
      <c r="D4383" s="1" t="s">
        <v>591</v>
      </c>
      <c r="E4383" s="1" t="s">
        <v>377</v>
      </c>
      <c r="F4383" s="62" t="str">
        <f t="shared" si="842"/>
        <v>64559</v>
      </c>
      <c r="G4383" s="255">
        <v>10620042</v>
      </c>
      <c r="H4383" s="1" t="s">
        <v>386</v>
      </c>
      <c r="I4383" s="61">
        <v>23</v>
      </c>
      <c r="J4383" s="61">
        <v>3</v>
      </c>
      <c r="K4383" s="61">
        <v>8</v>
      </c>
      <c r="L4383" s="69">
        <f t="shared" si="843"/>
        <v>0.69</v>
      </c>
      <c r="M4383" s="69">
        <f t="shared" si="844"/>
        <v>1.84</v>
      </c>
      <c r="N4383" s="56">
        <f>INDEX(Rate_Chart!$A$1:$AK$127,MATCH(Data!J4383,Rate_Chart!$A$1:$A$127,0),MATCH(Data!K4383,Rate_Chart!$A$1:$AK$1,0))</f>
        <v>34.751112000000006</v>
      </c>
      <c r="O4383" s="57">
        <f t="shared" si="845"/>
        <v>799.27557600000011</v>
      </c>
      <c r="P4383" s="58">
        <f t="shared" si="846"/>
        <v>417.01334400000002</v>
      </c>
      <c r="Q4383" s="58">
        <f t="shared" si="847"/>
        <v>278.00889599999999</v>
      </c>
      <c r="R4383" s="66">
        <f t="shared" si="848"/>
        <v>13.987322580000003</v>
      </c>
      <c r="S4383" s="64">
        <f t="shared" si="849"/>
        <v>86.25</v>
      </c>
      <c r="T4383" s="66">
        <f t="shared" si="850"/>
        <v>899.51289858000007</v>
      </c>
      <c r="U4383" s="68">
        <f t="shared" si="851"/>
        <v>39.109256460000005</v>
      </c>
      <c r="V4383" s="68">
        <f t="shared" si="852"/>
        <v>469.31107752000003</v>
      </c>
      <c r="W4383" s="68">
        <f t="shared" si="853"/>
        <v>312.87405168000004</v>
      </c>
    </row>
    <row r="4384" spans="1:23" x14ac:dyDescent="0.25">
      <c r="A4384" s="1" t="s">
        <v>883</v>
      </c>
      <c r="B4384" s="1" t="s">
        <v>394</v>
      </c>
      <c r="C4384" s="1" t="s">
        <v>589</v>
      </c>
      <c r="D4384" s="1" t="s">
        <v>591</v>
      </c>
      <c r="E4384" s="1" t="s">
        <v>377</v>
      </c>
      <c r="F4384" s="62" t="str">
        <f t="shared" si="842"/>
        <v>64559</v>
      </c>
      <c r="G4384" s="255">
        <v>10620042</v>
      </c>
      <c r="H4384" s="1" t="s">
        <v>385</v>
      </c>
      <c r="I4384" s="61">
        <v>37</v>
      </c>
      <c r="J4384" s="61">
        <v>7.3</v>
      </c>
      <c r="K4384" s="61">
        <v>9</v>
      </c>
      <c r="L4384" s="69">
        <f t="shared" si="843"/>
        <v>2.7009999999999996</v>
      </c>
      <c r="M4384" s="69">
        <f t="shared" si="844"/>
        <v>3.33</v>
      </c>
      <c r="N4384" s="56">
        <f>INDEX(Rate_Chart!$A$1:$AK$127,MATCH(Data!J4384,Rate_Chart!$A$1:$A$127,0),MATCH(Data!K4384,Rate_Chart!$A$1:$AK$1,0))</f>
        <v>60.954999999999998</v>
      </c>
      <c r="O4384" s="57">
        <f t="shared" si="845"/>
        <v>2255.335</v>
      </c>
      <c r="P4384" s="58">
        <f t="shared" si="846"/>
        <v>458.30827067669168</v>
      </c>
      <c r="Q4384" s="58">
        <f t="shared" si="847"/>
        <v>305.53884711779443</v>
      </c>
      <c r="R4384" s="66">
        <f t="shared" si="848"/>
        <v>39.468362500000005</v>
      </c>
      <c r="S4384" s="64">
        <f t="shared" si="849"/>
        <v>138.75</v>
      </c>
      <c r="T4384" s="66">
        <f t="shared" si="850"/>
        <v>2433.5533624999998</v>
      </c>
      <c r="U4384" s="68">
        <f t="shared" si="851"/>
        <v>65.771712499999992</v>
      </c>
      <c r="V4384" s="68">
        <f t="shared" si="852"/>
        <v>494.52415413533828</v>
      </c>
      <c r="W4384" s="68">
        <f t="shared" si="853"/>
        <v>329.68276942355885</v>
      </c>
    </row>
    <row r="4385" spans="1:23" x14ac:dyDescent="0.25">
      <c r="A4385" s="1" t="s">
        <v>883</v>
      </c>
      <c r="B4385" s="1" t="s">
        <v>395</v>
      </c>
      <c r="C4385" s="1" t="s">
        <v>589</v>
      </c>
      <c r="D4385" s="1" t="s">
        <v>591</v>
      </c>
      <c r="E4385" s="1" t="s">
        <v>377</v>
      </c>
      <c r="F4385" s="62" t="str">
        <f t="shared" si="842"/>
        <v>64559</v>
      </c>
      <c r="G4385" s="255">
        <v>10620042</v>
      </c>
      <c r="H4385" s="1" t="s">
        <v>385</v>
      </c>
      <c r="I4385" s="61">
        <v>40</v>
      </c>
      <c r="J4385" s="61">
        <v>6.7</v>
      </c>
      <c r="K4385" s="61">
        <v>8.8000000000000007</v>
      </c>
      <c r="L4385" s="69">
        <f t="shared" si="843"/>
        <v>2.68</v>
      </c>
      <c r="M4385" s="69">
        <f t="shared" si="844"/>
        <v>3.52</v>
      </c>
      <c r="N4385" s="56">
        <f>INDEX(Rate_Chart!$A$1:$AK$127,MATCH(Data!J4385,Rate_Chart!$A$1:$A$127,0),MATCH(Data!K4385,Rate_Chart!$A$1:$AK$1,0))</f>
        <v>55.385550000000002</v>
      </c>
      <c r="O4385" s="57">
        <f t="shared" si="845"/>
        <v>2215.422</v>
      </c>
      <c r="P4385" s="58">
        <f t="shared" si="846"/>
        <v>440.73381962864721</v>
      </c>
      <c r="Q4385" s="58">
        <f t="shared" si="847"/>
        <v>293.82254641909816</v>
      </c>
      <c r="R4385" s="66">
        <f t="shared" si="848"/>
        <v>38.769885000000002</v>
      </c>
      <c r="S4385" s="64">
        <f t="shared" si="849"/>
        <v>150</v>
      </c>
      <c r="T4385" s="66">
        <f t="shared" si="850"/>
        <v>2404.1918850000002</v>
      </c>
      <c r="U4385" s="68">
        <f t="shared" si="851"/>
        <v>60.104797125000005</v>
      </c>
      <c r="V4385" s="68">
        <f t="shared" si="852"/>
        <v>478.28751027851456</v>
      </c>
      <c r="W4385" s="68">
        <f t="shared" si="853"/>
        <v>318.85834018567635</v>
      </c>
    </row>
    <row r="4386" spans="1:23" x14ac:dyDescent="0.25">
      <c r="A4386" s="1" t="s">
        <v>883</v>
      </c>
      <c r="B4386" s="1" t="s">
        <v>395</v>
      </c>
      <c r="C4386" s="1" t="s">
        <v>589</v>
      </c>
      <c r="D4386" s="1" t="s">
        <v>591</v>
      </c>
      <c r="E4386" s="1" t="s">
        <v>377</v>
      </c>
      <c r="F4386" s="62" t="str">
        <f t="shared" si="842"/>
        <v>64559</v>
      </c>
      <c r="G4386" s="255">
        <v>10620042</v>
      </c>
      <c r="H4386" s="1" t="s">
        <v>386</v>
      </c>
      <c r="I4386" s="61">
        <v>30</v>
      </c>
      <c r="J4386" s="61">
        <v>3.1</v>
      </c>
      <c r="K4386" s="61">
        <v>8</v>
      </c>
      <c r="L4386" s="69">
        <f t="shared" si="843"/>
        <v>0.93</v>
      </c>
      <c r="M4386" s="69">
        <f t="shared" si="844"/>
        <v>2.4</v>
      </c>
      <c r="N4386" s="56">
        <f>INDEX(Rate_Chart!$A$1:$AK$127,MATCH(Data!J4386,Rate_Chart!$A$1:$A$127,0),MATCH(Data!K4386,Rate_Chart!$A$1:$AK$1,0))</f>
        <v>35.168112000000008</v>
      </c>
      <c r="O4386" s="57">
        <f t="shared" si="845"/>
        <v>1055.0433600000001</v>
      </c>
      <c r="P4386" s="58">
        <f t="shared" si="846"/>
        <v>417.01318577075102</v>
      </c>
      <c r="Q4386" s="58">
        <f t="shared" si="847"/>
        <v>278.00879051383401</v>
      </c>
      <c r="R4386" s="66">
        <f t="shared" si="848"/>
        <v>18.463258800000006</v>
      </c>
      <c r="S4386" s="64">
        <f t="shared" si="849"/>
        <v>112.5</v>
      </c>
      <c r="T4386" s="66">
        <f t="shared" si="850"/>
        <v>1186.0066188000001</v>
      </c>
      <c r="U4386" s="68">
        <f t="shared" si="851"/>
        <v>39.533553959999999</v>
      </c>
      <c r="V4386" s="68">
        <f t="shared" si="852"/>
        <v>468.77731968379442</v>
      </c>
      <c r="W4386" s="68">
        <f t="shared" si="853"/>
        <v>312.51821312252963</v>
      </c>
    </row>
    <row r="4387" spans="1:23" x14ac:dyDescent="0.25">
      <c r="A4387" s="1" t="s">
        <v>884</v>
      </c>
      <c r="B4387" s="1" t="s">
        <v>394</v>
      </c>
      <c r="C4387" s="1" t="s">
        <v>589</v>
      </c>
      <c r="D4387" s="1" t="s">
        <v>591</v>
      </c>
      <c r="E4387" s="1" t="s">
        <v>377</v>
      </c>
      <c r="F4387" s="62" t="str">
        <f t="shared" si="842"/>
        <v>64559</v>
      </c>
      <c r="G4387" s="255">
        <v>10620042</v>
      </c>
      <c r="H4387" s="1" t="s">
        <v>385</v>
      </c>
      <c r="I4387" s="61">
        <v>40</v>
      </c>
      <c r="J4387" s="61">
        <v>6.4</v>
      </c>
      <c r="K4387" s="61">
        <v>8.8000000000000007</v>
      </c>
      <c r="L4387" s="69">
        <f t="shared" si="843"/>
        <v>2.56</v>
      </c>
      <c r="M4387" s="69">
        <f t="shared" si="844"/>
        <v>3.52</v>
      </c>
      <c r="N4387" s="56">
        <f>INDEX(Rate_Chart!$A$1:$AK$127,MATCH(Data!J4387,Rate_Chart!$A$1:$A$127,0),MATCH(Data!K4387,Rate_Chart!$A$1:$AK$1,0))</f>
        <v>52.9056</v>
      </c>
      <c r="O4387" s="57">
        <f t="shared" si="845"/>
        <v>2116.2240000000002</v>
      </c>
      <c r="P4387" s="58">
        <f t="shared" si="846"/>
        <v>431.29565217391303</v>
      </c>
      <c r="Q4387" s="58">
        <f t="shared" si="847"/>
        <v>287.53043478260867</v>
      </c>
      <c r="R4387" s="66">
        <f t="shared" si="848"/>
        <v>37.033920000000009</v>
      </c>
      <c r="S4387" s="64">
        <f t="shared" si="849"/>
        <v>150</v>
      </c>
      <c r="T4387" s="66">
        <f t="shared" si="850"/>
        <v>2303.25792</v>
      </c>
      <c r="U4387" s="68">
        <f t="shared" si="851"/>
        <v>57.581448000000002</v>
      </c>
      <c r="V4387" s="68">
        <f t="shared" si="852"/>
        <v>469.41397826086956</v>
      </c>
      <c r="W4387" s="68">
        <f t="shared" si="853"/>
        <v>312.94265217391302</v>
      </c>
    </row>
    <row r="4388" spans="1:23" x14ac:dyDescent="0.25">
      <c r="A4388" s="1" t="s">
        <v>884</v>
      </c>
      <c r="B4388" s="1" t="s">
        <v>395</v>
      </c>
      <c r="C4388" s="1" t="s">
        <v>589</v>
      </c>
      <c r="D4388" s="1" t="s">
        <v>591</v>
      </c>
      <c r="E4388" s="1" t="s">
        <v>377</v>
      </c>
      <c r="F4388" s="62" t="str">
        <f t="shared" si="842"/>
        <v>64559</v>
      </c>
      <c r="G4388" s="255">
        <v>10620042</v>
      </c>
      <c r="H4388" s="1" t="s">
        <v>385</v>
      </c>
      <c r="I4388" s="61">
        <v>40</v>
      </c>
      <c r="J4388" s="61">
        <v>6.6</v>
      </c>
      <c r="K4388" s="61">
        <v>9</v>
      </c>
      <c r="L4388" s="69">
        <f t="shared" si="843"/>
        <v>2.64</v>
      </c>
      <c r="M4388" s="69">
        <f t="shared" si="844"/>
        <v>3.6</v>
      </c>
      <c r="N4388" s="56">
        <f>INDEX(Rate_Chart!$A$1:$AK$127,MATCH(Data!J4388,Rate_Chart!$A$1:$A$127,0),MATCH(Data!K4388,Rate_Chart!$A$1:$AK$1,0))</f>
        <v>55.11</v>
      </c>
      <c r="O4388" s="57">
        <f t="shared" si="845"/>
        <v>2204.4</v>
      </c>
      <c r="P4388" s="58">
        <f t="shared" si="846"/>
        <v>437.38095238095235</v>
      </c>
      <c r="Q4388" s="58">
        <f t="shared" si="847"/>
        <v>291.58730158730157</v>
      </c>
      <c r="R4388" s="66">
        <f t="shared" si="848"/>
        <v>38.577000000000005</v>
      </c>
      <c r="S4388" s="64">
        <f t="shared" si="849"/>
        <v>150</v>
      </c>
      <c r="T4388" s="66">
        <f t="shared" si="850"/>
        <v>2392.9769999999999</v>
      </c>
      <c r="U4388" s="68">
        <f t="shared" si="851"/>
        <v>59.824424999999998</v>
      </c>
      <c r="V4388" s="68">
        <f t="shared" si="852"/>
        <v>474.79702380952381</v>
      </c>
      <c r="W4388" s="68">
        <f t="shared" si="853"/>
        <v>316.5313492063492</v>
      </c>
    </row>
    <row r="4389" spans="1:23" x14ac:dyDescent="0.25">
      <c r="A4389" s="1" t="s">
        <v>885</v>
      </c>
      <c r="B4389" s="1" t="s">
        <v>394</v>
      </c>
      <c r="C4389" s="1" t="s">
        <v>589</v>
      </c>
      <c r="D4389" s="1" t="s">
        <v>591</v>
      </c>
      <c r="E4389" s="1" t="s">
        <v>377</v>
      </c>
      <c r="F4389" s="62" t="str">
        <f t="shared" si="842"/>
        <v>64559</v>
      </c>
      <c r="G4389" s="255">
        <v>10620042</v>
      </c>
      <c r="H4389" s="1" t="s">
        <v>385</v>
      </c>
      <c r="I4389" s="61">
        <v>40</v>
      </c>
      <c r="J4389" s="61">
        <v>7</v>
      </c>
      <c r="K4389" s="61">
        <v>9</v>
      </c>
      <c r="L4389" s="69">
        <f t="shared" si="843"/>
        <v>2.8</v>
      </c>
      <c r="M4389" s="69">
        <f t="shared" si="844"/>
        <v>3.6</v>
      </c>
      <c r="N4389" s="56">
        <f>INDEX(Rate_Chart!$A$1:$AK$127,MATCH(Data!J4389,Rate_Chart!$A$1:$A$127,0),MATCH(Data!K4389,Rate_Chart!$A$1:$AK$1,0))</f>
        <v>58.45</v>
      </c>
      <c r="O4389" s="57">
        <f t="shared" si="845"/>
        <v>2338</v>
      </c>
      <c r="P4389" s="58">
        <f t="shared" si="846"/>
        <v>449.61538461538464</v>
      </c>
      <c r="Q4389" s="58">
        <f t="shared" si="847"/>
        <v>299.74358974358978</v>
      </c>
      <c r="R4389" s="66">
        <f t="shared" si="848"/>
        <v>40.915000000000006</v>
      </c>
      <c r="S4389" s="64">
        <f t="shared" si="849"/>
        <v>150</v>
      </c>
      <c r="T4389" s="66">
        <f t="shared" si="850"/>
        <v>2528.915</v>
      </c>
      <c r="U4389" s="68">
        <f t="shared" si="851"/>
        <v>63.222875000000002</v>
      </c>
      <c r="V4389" s="68">
        <f t="shared" si="852"/>
        <v>486.32980769230767</v>
      </c>
      <c r="W4389" s="68">
        <f t="shared" si="853"/>
        <v>324.21987179487178</v>
      </c>
    </row>
    <row r="4390" spans="1:23" x14ac:dyDescent="0.25">
      <c r="A4390" s="1" t="s">
        <v>885</v>
      </c>
      <c r="B4390" s="1" t="s">
        <v>395</v>
      </c>
      <c r="C4390" s="1" t="s">
        <v>589</v>
      </c>
      <c r="D4390" s="1" t="s">
        <v>591</v>
      </c>
      <c r="E4390" s="1" t="s">
        <v>377</v>
      </c>
      <c r="F4390" s="62" t="str">
        <f t="shared" si="842"/>
        <v>64559</v>
      </c>
      <c r="G4390" s="255">
        <v>10620042</v>
      </c>
      <c r="H4390" s="1" t="s">
        <v>385</v>
      </c>
      <c r="I4390" s="61">
        <v>40</v>
      </c>
      <c r="J4390" s="61">
        <v>6.1</v>
      </c>
      <c r="K4390" s="61">
        <v>8.6</v>
      </c>
      <c r="L4390" s="69">
        <f t="shared" si="843"/>
        <v>2.44</v>
      </c>
      <c r="M4390" s="69">
        <f t="shared" si="844"/>
        <v>3.44</v>
      </c>
      <c r="N4390" s="56">
        <f>INDEX(Rate_Chart!$A$1:$AK$127,MATCH(Data!J4390,Rate_Chart!$A$1:$A$127,0),MATCH(Data!K4390,Rate_Chart!$A$1:$AK$1,0))</f>
        <v>49.9163</v>
      </c>
      <c r="O4390" s="57">
        <f t="shared" si="845"/>
        <v>1996.652</v>
      </c>
      <c r="P4390" s="58">
        <f t="shared" si="846"/>
        <v>421.82788732394374</v>
      </c>
      <c r="Q4390" s="58">
        <f t="shared" si="847"/>
        <v>281.21859154929581</v>
      </c>
      <c r="R4390" s="66">
        <f t="shared" si="848"/>
        <v>34.941410000000005</v>
      </c>
      <c r="S4390" s="64">
        <f t="shared" si="849"/>
        <v>150</v>
      </c>
      <c r="T4390" s="66">
        <f t="shared" si="850"/>
        <v>2181.5934099999999</v>
      </c>
      <c r="U4390" s="68">
        <f t="shared" si="851"/>
        <v>54.539835249999996</v>
      </c>
      <c r="V4390" s="68">
        <f t="shared" si="852"/>
        <v>460.90001619718311</v>
      </c>
      <c r="W4390" s="68">
        <f t="shared" si="853"/>
        <v>307.26667746478876</v>
      </c>
    </row>
    <row r="4391" spans="1:23" x14ac:dyDescent="0.25">
      <c r="A4391" s="1" t="s">
        <v>886</v>
      </c>
      <c r="B4391" s="1" t="s">
        <v>394</v>
      </c>
      <c r="C4391" s="1" t="s">
        <v>589</v>
      </c>
      <c r="D4391" s="1" t="s">
        <v>591</v>
      </c>
      <c r="E4391" s="1" t="s">
        <v>377</v>
      </c>
      <c r="F4391" s="62" t="str">
        <f t="shared" si="842"/>
        <v>64559</v>
      </c>
      <c r="G4391" s="255">
        <v>10620042</v>
      </c>
      <c r="H4391" s="1" t="s">
        <v>385</v>
      </c>
      <c r="I4391" s="61">
        <v>40</v>
      </c>
      <c r="J4391" s="61">
        <v>7</v>
      </c>
      <c r="K4391" s="61">
        <v>9</v>
      </c>
      <c r="L4391" s="69">
        <f t="shared" si="843"/>
        <v>2.8</v>
      </c>
      <c r="M4391" s="69">
        <f t="shared" si="844"/>
        <v>3.6</v>
      </c>
      <c r="N4391" s="56">
        <f>INDEX(Rate_Chart!$A$1:$AK$127,MATCH(Data!J4391,Rate_Chart!$A$1:$A$127,0),MATCH(Data!K4391,Rate_Chart!$A$1:$AK$1,0))</f>
        <v>58.45</v>
      </c>
      <c r="O4391" s="57">
        <f t="shared" si="845"/>
        <v>2338</v>
      </c>
      <c r="P4391" s="58">
        <f t="shared" si="846"/>
        <v>449.61538461538464</v>
      </c>
      <c r="Q4391" s="58">
        <f t="shared" si="847"/>
        <v>299.74358974358978</v>
      </c>
      <c r="R4391" s="66">
        <f t="shared" si="848"/>
        <v>40.915000000000006</v>
      </c>
      <c r="S4391" s="64">
        <f t="shared" si="849"/>
        <v>150</v>
      </c>
      <c r="T4391" s="66">
        <f t="shared" si="850"/>
        <v>2528.915</v>
      </c>
      <c r="U4391" s="68">
        <f t="shared" si="851"/>
        <v>63.222875000000002</v>
      </c>
      <c r="V4391" s="68">
        <f t="shared" si="852"/>
        <v>486.32980769230767</v>
      </c>
      <c r="W4391" s="68">
        <f t="shared" si="853"/>
        <v>324.21987179487178</v>
      </c>
    </row>
    <row r="4392" spans="1:23" x14ac:dyDescent="0.25">
      <c r="A4392" s="1" t="s">
        <v>886</v>
      </c>
      <c r="B4392" s="1" t="s">
        <v>395</v>
      </c>
      <c r="C4392" s="1" t="s">
        <v>589</v>
      </c>
      <c r="D4392" s="1" t="s">
        <v>591</v>
      </c>
      <c r="E4392" s="1" t="s">
        <v>377</v>
      </c>
      <c r="F4392" s="62" t="str">
        <f t="shared" si="842"/>
        <v>64559</v>
      </c>
      <c r="G4392" s="255">
        <v>10620042</v>
      </c>
      <c r="H4392" s="1" t="s">
        <v>385</v>
      </c>
      <c r="I4392" s="61">
        <v>35</v>
      </c>
      <c r="J4392" s="61">
        <v>6.4</v>
      </c>
      <c r="K4392" s="61">
        <v>8.8000000000000007</v>
      </c>
      <c r="L4392" s="69">
        <f t="shared" si="843"/>
        <v>2.2400000000000002</v>
      </c>
      <c r="M4392" s="69">
        <f t="shared" si="844"/>
        <v>3.08</v>
      </c>
      <c r="N4392" s="56">
        <f>INDEX(Rate_Chart!$A$1:$AK$127,MATCH(Data!J4392,Rate_Chart!$A$1:$A$127,0),MATCH(Data!K4392,Rate_Chart!$A$1:$AK$1,0))</f>
        <v>52.9056</v>
      </c>
      <c r="O4392" s="57">
        <f t="shared" si="845"/>
        <v>1851.6959999999999</v>
      </c>
      <c r="P4392" s="58">
        <f t="shared" si="846"/>
        <v>431.29565217391303</v>
      </c>
      <c r="Q4392" s="58">
        <f t="shared" si="847"/>
        <v>287.53043478260867</v>
      </c>
      <c r="R4392" s="66">
        <f t="shared" si="848"/>
        <v>32.404679999999999</v>
      </c>
      <c r="S4392" s="64">
        <f t="shared" si="849"/>
        <v>131.25</v>
      </c>
      <c r="T4392" s="66">
        <f t="shared" si="850"/>
        <v>2015.35068</v>
      </c>
      <c r="U4392" s="68">
        <f t="shared" si="851"/>
        <v>57.581448000000002</v>
      </c>
      <c r="V4392" s="68">
        <f t="shared" si="852"/>
        <v>469.41397826086956</v>
      </c>
      <c r="W4392" s="68">
        <f t="shared" si="853"/>
        <v>312.94265217391302</v>
      </c>
    </row>
    <row r="4393" spans="1:23" x14ac:dyDescent="0.25">
      <c r="A4393" s="1" t="s">
        <v>887</v>
      </c>
      <c r="B4393" s="1" t="s">
        <v>394</v>
      </c>
      <c r="C4393" s="1" t="s">
        <v>589</v>
      </c>
      <c r="D4393" s="1" t="s">
        <v>591</v>
      </c>
      <c r="E4393" s="1" t="s">
        <v>377</v>
      </c>
      <c r="F4393" s="62" t="str">
        <f t="shared" si="842"/>
        <v>64559</v>
      </c>
      <c r="G4393" s="255">
        <v>10620042</v>
      </c>
      <c r="H4393" s="1" t="s">
        <v>385</v>
      </c>
      <c r="I4393" s="61">
        <v>35</v>
      </c>
      <c r="J4393" s="61">
        <v>7.2</v>
      </c>
      <c r="K4393" s="61">
        <v>9</v>
      </c>
      <c r="L4393" s="69">
        <f t="shared" si="843"/>
        <v>2.52</v>
      </c>
      <c r="M4393" s="69">
        <f t="shared" si="844"/>
        <v>3.15</v>
      </c>
      <c r="N4393" s="56">
        <f>INDEX(Rate_Chart!$A$1:$AK$127,MATCH(Data!J4393,Rate_Chart!$A$1:$A$127,0),MATCH(Data!K4393,Rate_Chart!$A$1:$AK$1,0))</f>
        <v>60.120000000000005</v>
      </c>
      <c r="O4393" s="57">
        <f t="shared" si="845"/>
        <v>2104.2000000000003</v>
      </c>
      <c r="P4393" s="58">
        <f t="shared" si="846"/>
        <v>455.4545454545455</v>
      </c>
      <c r="Q4393" s="58">
        <f t="shared" si="847"/>
        <v>303.63636363636368</v>
      </c>
      <c r="R4393" s="66">
        <f t="shared" si="848"/>
        <v>36.82350000000001</v>
      </c>
      <c r="S4393" s="64">
        <f t="shared" si="849"/>
        <v>131.25</v>
      </c>
      <c r="T4393" s="66">
        <f t="shared" si="850"/>
        <v>2272.2735000000002</v>
      </c>
      <c r="U4393" s="68">
        <f t="shared" si="851"/>
        <v>64.9221</v>
      </c>
      <c r="V4393" s="68">
        <f t="shared" si="852"/>
        <v>491.83409090909089</v>
      </c>
      <c r="W4393" s="68">
        <f t="shared" si="853"/>
        <v>327.88939393939393</v>
      </c>
    </row>
    <row r="4394" spans="1:23" x14ac:dyDescent="0.25">
      <c r="A4394" s="1" t="s">
        <v>887</v>
      </c>
      <c r="B4394" s="1" t="s">
        <v>395</v>
      </c>
      <c r="C4394" s="1" t="s">
        <v>589</v>
      </c>
      <c r="D4394" s="1" t="s">
        <v>591</v>
      </c>
      <c r="E4394" s="1" t="s">
        <v>377</v>
      </c>
      <c r="F4394" s="62" t="str">
        <f t="shared" si="842"/>
        <v>64559</v>
      </c>
      <c r="G4394" s="255">
        <v>10620042</v>
      </c>
      <c r="H4394" s="1" t="s">
        <v>385</v>
      </c>
      <c r="I4394" s="61">
        <v>35</v>
      </c>
      <c r="J4394" s="61">
        <v>5.8</v>
      </c>
      <c r="K4394" s="61">
        <v>8.4</v>
      </c>
      <c r="L4394" s="69">
        <f t="shared" si="843"/>
        <v>2.0299999999999998</v>
      </c>
      <c r="M4394" s="69">
        <f t="shared" si="844"/>
        <v>2.94</v>
      </c>
      <c r="N4394" s="56">
        <f>INDEX(Rate_Chart!$A$1:$AK$127,MATCH(Data!J4394,Rate_Chart!$A$1:$A$127,0),MATCH(Data!K4394,Rate_Chart!$A$1:$AK$1,0))</f>
        <v>46.9771</v>
      </c>
      <c r="O4394" s="57">
        <f t="shared" si="845"/>
        <v>1644.1985</v>
      </c>
      <c r="P4394" s="58">
        <f t="shared" si="846"/>
        <v>412.07982456140354</v>
      </c>
      <c r="Q4394" s="58">
        <f t="shared" si="847"/>
        <v>274.71988304093571</v>
      </c>
      <c r="R4394" s="66">
        <f t="shared" si="848"/>
        <v>28.773473750000001</v>
      </c>
      <c r="S4394" s="64">
        <f t="shared" si="849"/>
        <v>131.25</v>
      </c>
      <c r="T4394" s="66">
        <f t="shared" si="850"/>
        <v>1804.22197375</v>
      </c>
      <c r="U4394" s="68">
        <f t="shared" si="851"/>
        <v>51.549199250000001</v>
      </c>
      <c r="V4394" s="68">
        <f t="shared" si="852"/>
        <v>452.18595833333336</v>
      </c>
      <c r="W4394" s="68">
        <f t="shared" si="853"/>
        <v>301.45730555555559</v>
      </c>
    </row>
    <row r="4395" spans="1:23" x14ac:dyDescent="0.25">
      <c r="A4395" s="1" t="s">
        <v>887</v>
      </c>
      <c r="B4395" s="1" t="s">
        <v>395</v>
      </c>
      <c r="C4395" s="1" t="s">
        <v>589</v>
      </c>
      <c r="D4395" s="1" t="s">
        <v>591</v>
      </c>
      <c r="E4395" s="1" t="s">
        <v>377</v>
      </c>
      <c r="F4395" s="62" t="str">
        <f t="shared" si="842"/>
        <v>64559</v>
      </c>
      <c r="G4395" s="255">
        <v>10620042</v>
      </c>
      <c r="H4395" s="1" t="s">
        <v>386</v>
      </c>
      <c r="I4395" s="61">
        <v>16</v>
      </c>
      <c r="J4395" s="61">
        <v>3</v>
      </c>
      <c r="K4395" s="61">
        <v>8</v>
      </c>
      <c r="L4395" s="69">
        <f t="shared" si="843"/>
        <v>0.48</v>
      </c>
      <c r="M4395" s="69">
        <f t="shared" si="844"/>
        <v>1.28</v>
      </c>
      <c r="N4395" s="56">
        <f>INDEX(Rate_Chart!$A$1:$AK$127,MATCH(Data!J4395,Rate_Chart!$A$1:$A$127,0),MATCH(Data!K4395,Rate_Chart!$A$1:$AK$1,0))</f>
        <v>34.751112000000006</v>
      </c>
      <c r="O4395" s="57">
        <f t="shared" si="845"/>
        <v>556.0177920000001</v>
      </c>
      <c r="P4395" s="58">
        <f t="shared" si="846"/>
        <v>417.01334400000002</v>
      </c>
      <c r="Q4395" s="58">
        <f t="shared" si="847"/>
        <v>278.00889599999999</v>
      </c>
      <c r="R4395" s="66">
        <f t="shared" si="848"/>
        <v>9.7303113600000035</v>
      </c>
      <c r="S4395" s="64">
        <f t="shared" si="849"/>
        <v>60</v>
      </c>
      <c r="T4395" s="66">
        <f t="shared" si="850"/>
        <v>625.74810336000007</v>
      </c>
      <c r="U4395" s="68">
        <f t="shared" si="851"/>
        <v>39.109256460000005</v>
      </c>
      <c r="V4395" s="68">
        <f t="shared" si="852"/>
        <v>469.31107752000003</v>
      </c>
      <c r="W4395" s="68">
        <f t="shared" si="853"/>
        <v>312.87405168000004</v>
      </c>
    </row>
    <row r="4396" spans="1:23" x14ac:dyDescent="0.25">
      <c r="A4396" s="1" t="s">
        <v>888</v>
      </c>
      <c r="B4396" s="1" t="s">
        <v>394</v>
      </c>
      <c r="C4396" s="1" t="s">
        <v>589</v>
      </c>
      <c r="D4396" s="1" t="s">
        <v>591</v>
      </c>
      <c r="E4396" s="1" t="s">
        <v>377</v>
      </c>
      <c r="F4396" s="62" t="str">
        <f t="shared" si="842"/>
        <v>64559</v>
      </c>
      <c r="G4396" s="255">
        <v>10620042</v>
      </c>
      <c r="H4396" s="1" t="s">
        <v>385</v>
      </c>
      <c r="I4396" s="61">
        <v>36</v>
      </c>
      <c r="J4396" s="61">
        <v>6.8</v>
      </c>
      <c r="K4396" s="61">
        <v>8.4</v>
      </c>
      <c r="L4396" s="69">
        <f t="shared" si="843"/>
        <v>2.448</v>
      </c>
      <c r="M4396" s="69">
        <f t="shared" si="844"/>
        <v>3.0240000000000005</v>
      </c>
      <c r="N4396" s="56">
        <f>INDEX(Rate_Chart!$A$1:$AK$127,MATCH(Data!J4396,Rate_Chart!$A$1:$A$127,0),MATCH(Data!K4396,Rate_Chart!$A$1:$AK$1,0))</f>
        <v>55.076599999999999</v>
      </c>
      <c r="O4396" s="57">
        <f t="shared" si="845"/>
        <v>1982.7575999999999</v>
      </c>
      <c r="P4396" s="58">
        <f t="shared" si="846"/>
        <v>444.16612903225808</v>
      </c>
      <c r="Q4396" s="58">
        <f t="shared" si="847"/>
        <v>296.11075268817206</v>
      </c>
      <c r="R4396" s="66">
        <f t="shared" si="848"/>
        <v>34.698258000000003</v>
      </c>
      <c r="S4396" s="64">
        <f t="shared" si="849"/>
        <v>135</v>
      </c>
      <c r="T4396" s="66">
        <f t="shared" si="850"/>
        <v>2152.4558579999998</v>
      </c>
      <c r="U4396" s="68">
        <f t="shared" si="851"/>
        <v>59.790440499999995</v>
      </c>
      <c r="V4396" s="68">
        <f t="shared" si="852"/>
        <v>482.18097177419349</v>
      </c>
      <c r="W4396" s="68">
        <f t="shared" si="853"/>
        <v>321.45398118279564</v>
      </c>
    </row>
    <row r="4397" spans="1:23" x14ac:dyDescent="0.25">
      <c r="A4397" s="1" t="s">
        <v>888</v>
      </c>
      <c r="B4397" s="1" t="s">
        <v>394</v>
      </c>
      <c r="C4397" s="1" t="s">
        <v>589</v>
      </c>
      <c r="D4397" s="1" t="s">
        <v>591</v>
      </c>
      <c r="E4397" s="1" t="s">
        <v>377</v>
      </c>
      <c r="F4397" s="62" t="str">
        <f t="shared" si="842"/>
        <v>64559</v>
      </c>
      <c r="G4397" s="255">
        <v>10620042</v>
      </c>
      <c r="H4397" s="1" t="s">
        <v>386</v>
      </c>
      <c r="I4397" s="61">
        <v>18</v>
      </c>
      <c r="J4397" s="61">
        <v>3</v>
      </c>
      <c r="K4397" s="61">
        <v>8</v>
      </c>
      <c r="L4397" s="69">
        <f t="shared" si="843"/>
        <v>0.54</v>
      </c>
      <c r="M4397" s="69">
        <f t="shared" si="844"/>
        <v>1.44</v>
      </c>
      <c r="N4397" s="56">
        <f>INDEX(Rate_Chart!$A$1:$AK$127,MATCH(Data!J4397,Rate_Chart!$A$1:$A$127,0),MATCH(Data!K4397,Rate_Chart!$A$1:$AK$1,0))</f>
        <v>34.751112000000006</v>
      </c>
      <c r="O4397" s="57">
        <f t="shared" si="845"/>
        <v>625.52001600000017</v>
      </c>
      <c r="P4397" s="58">
        <f t="shared" si="846"/>
        <v>417.01334400000002</v>
      </c>
      <c r="Q4397" s="58">
        <f t="shared" si="847"/>
        <v>278.00889599999999</v>
      </c>
      <c r="R4397" s="66">
        <f t="shared" si="848"/>
        <v>10.946600280000004</v>
      </c>
      <c r="S4397" s="64">
        <f t="shared" si="849"/>
        <v>67.5</v>
      </c>
      <c r="T4397" s="66">
        <f t="shared" si="850"/>
        <v>703.96661628000015</v>
      </c>
      <c r="U4397" s="68">
        <f t="shared" si="851"/>
        <v>39.109256460000012</v>
      </c>
      <c r="V4397" s="68">
        <f t="shared" si="852"/>
        <v>469.31107752000008</v>
      </c>
      <c r="W4397" s="68">
        <f t="shared" si="853"/>
        <v>312.87405168000004</v>
      </c>
    </row>
    <row r="4398" spans="1:23" x14ac:dyDescent="0.25">
      <c r="A4398" s="1" t="s">
        <v>888</v>
      </c>
      <c r="B4398" s="1" t="s">
        <v>395</v>
      </c>
      <c r="C4398" s="1" t="s">
        <v>589</v>
      </c>
      <c r="D4398" s="1" t="s">
        <v>591</v>
      </c>
      <c r="E4398" s="1" t="s">
        <v>377</v>
      </c>
      <c r="F4398" s="62" t="str">
        <f t="shared" si="842"/>
        <v>64559</v>
      </c>
      <c r="G4398" s="255">
        <v>10620042</v>
      </c>
      <c r="H4398" s="1" t="s">
        <v>385</v>
      </c>
      <c r="I4398" s="61">
        <v>40</v>
      </c>
      <c r="J4398" s="61">
        <v>6.3</v>
      </c>
      <c r="K4398" s="61">
        <v>8.8000000000000007</v>
      </c>
      <c r="L4398" s="69">
        <f t="shared" si="843"/>
        <v>2.52</v>
      </c>
      <c r="M4398" s="69">
        <f t="shared" si="844"/>
        <v>3.52</v>
      </c>
      <c r="N4398" s="56">
        <f>INDEX(Rate_Chart!$A$1:$AK$127,MATCH(Data!J4398,Rate_Chart!$A$1:$A$127,0),MATCH(Data!K4398,Rate_Chart!$A$1:$AK$1,0))</f>
        <v>52.078949999999999</v>
      </c>
      <c r="O4398" s="57">
        <f t="shared" si="845"/>
        <v>2083.1579999999999</v>
      </c>
      <c r="P4398" s="58">
        <f t="shared" si="846"/>
        <v>428.04616438356163</v>
      </c>
      <c r="Q4398" s="58">
        <f t="shared" si="847"/>
        <v>285.36410958904111</v>
      </c>
      <c r="R4398" s="66">
        <f t="shared" si="848"/>
        <v>36.455265000000004</v>
      </c>
      <c r="S4398" s="64">
        <f t="shared" si="849"/>
        <v>150</v>
      </c>
      <c r="T4398" s="66">
        <f t="shared" si="850"/>
        <v>2269.613265</v>
      </c>
      <c r="U4398" s="68">
        <f t="shared" si="851"/>
        <v>56.740331624999996</v>
      </c>
      <c r="V4398" s="68">
        <f t="shared" si="852"/>
        <v>466.35889006849311</v>
      </c>
      <c r="W4398" s="68">
        <f t="shared" si="853"/>
        <v>310.90592671232872</v>
      </c>
    </row>
    <row r="4399" spans="1:23" x14ac:dyDescent="0.25">
      <c r="A4399" s="1" t="s">
        <v>888</v>
      </c>
      <c r="B4399" s="1" t="s">
        <v>395</v>
      </c>
      <c r="C4399" s="1" t="s">
        <v>589</v>
      </c>
      <c r="D4399" s="1" t="s">
        <v>591</v>
      </c>
      <c r="E4399" s="1" t="s">
        <v>377</v>
      </c>
      <c r="F4399" s="62" t="str">
        <f t="shared" si="842"/>
        <v>64559</v>
      </c>
      <c r="G4399" s="255">
        <v>10620042</v>
      </c>
      <c r="H4399" s="1" t="s">
        <v>386</v>
      </c>
      <c r="I4399" s="61">
        <v>21</v>
      </c>
      <c r="J4399" s="61">
        <v>3</v>
      </c>
      <c r="K4399" s="61">
        <v>8</v>
      </c>
      <c r="L4399" s="69">
        <f t="shared" si="843"/>
        <v>0.63</v>
      </c>
      <c r="M4399" s="69">
        <f t="shared" si="844"/>
        <v>1.68</v>
      </c>
      <c r="N4399" s="56">
        <f>INDEX(Rate_Chart!$A$1:$AK$127,MATCH(Data!J4399,Rate_Chart!$A$1:$A$127,0),MATCH(Data!K4399,Rate_Chart!$A$1:$AK$1,0))</f>
        <v>34.751112000000006</v>
      </c>
      <c r="O4399" s="57">
        <f t="shared" si="845"/>
        <v>729.77335200000016</v>
      </c>
      <c r="P4399" s="58">
        <f t="shared" si="846"/>
        <v>417.01334400000002</v>
      </c>
      <c r="Q4399" s="58">
        <f t="shared" si="847"/>
        <v>278.00889599999999</v>
      </c>
      <c r="R4399" s="66">
        <f t="shared" si="848"/>
        <v>12.771033660000004</v>
      </c>
      <c r="S4399" s="64">
        <f t="shared" si="849"/>
        <v>78.75</v>
      </c>
      <c r="T4399" s="66">
        <f t="shared" si="850"/>
        <v>821.29438566000022</v>
      </c>
      <c r="U4399" s="68">
        <f t="shared" si="851"/>
        <v>39.109256460000012</v>
      </c>
      <c r="V4399" s="68">
        <f t="shared" si="852"/>
        <v>469.31107752000008</v>
      </c>
      <c r="W4399" s="68">
        <f t="shared" si="853"/>
        <v>312.87405168000004</v>
      </c>
    </row>
    <row r="4400" spans="1:23" x14ac:dyDescent="0.25">
      <c r="A4400" s="1" t="s">
        <v>919</v>
      </c>
      <c r="B4400" s="1" t="s">
        <v>394</v>
      </c>
      <c r="C4400" s="1" t="s">
        <v>589</v>
      </c>
      <c r="D4400" s="1" t="s">
        <v>591</v>
      </c>
      <c r="E4400" s="1" t="s">
        <v>377</v>
      </c>
      <c r="F4400" s="62" t="str">
        <f t="shared" si="842"/>
        <v>64559</v>
      </c>
      <c r="G4400" s="255">
        <v>10620042</v>
      </c>
      <c r="H4400" s="1" t="s">
        <v>385</v>
      </c>
      <c r="I4400" s="61">
        <v>30</v>
      </c>
      <c r="J4400" s="61">
        <v>7.3</v>
      </c>
      <c r="K4400" s="61">
        <v>9</v>
      </c>
      <c r="L4400" s="69">
        <f t="shared" si="843"/>
        <v>2.19</v>
      </c>
      <c r="M4400" s="69">
        <f t="shared" si="844"/>
        <v>2.7</v>
      </c>
      <c r="N4400" s="56">
        <f>INDEX(Rate_Chart!$A$1:$AK$127,MATCH(Data!J4400,Rate_Chart!$A$1:$A$127,0),MATCH(Data!K4400,Rate_Chart!$A$1:$AK$1,0))</f>
        <v>60.954999999999998</v>
      </c>
      <c r="O4400" s="57">
        <f t="shared" si="845"/>
        <v>1828.6499999999999</v>
      </c>
      <c r="P4400" s="58">
        <f t="shared" si="846"/>
        <v>458.30827067669168</v>
      </c>
      <c r="Q4400" s="58">
        <f t="shared" si="847"/>
        <v>305.53884711779443</v>
      </c>
      <c r="R4400" s="66">
        <f t="shared" si="848"/>
        <v>32.001375000000003</v>
      </c>
      <c r="S4400" s="64">
        <f t="shared" si="849"/>
        <v>112.5</v>
      </c>
      <c r="T4400" s="66">
        <f t="shared" si="850"/>
        <v>1973.1513749999999</v>
      </c>
      <c r="U4400" s="68">
        <f t="shared" si="851"/>
        <v>65.771712499999992</v>
      </c>
      <c r="V4400" s="68">
        <f t="shared" si="852"/>
        <v>494.52415413533828</v>
      </c>
      <c r="W4400" s="68">
        <f t="shared" si="853"/>
        <v>329.68276942355885</v>
      </c>
    </row>
    <row r="4401" spans="1:23" x14ac:dyDescent="0.25">
      <c r="A4401" s="1" t="s">
        <v>919</v>
      </c>
      <c r="B4401" s="1" t="s">
        <v>395</v>
      </c>
      <c r="C4401" s="1" t="s">
        <v>589</v>
      </c>
      <c r="D4401" s="1" t="s">
        <v>591</v>
      </c>
      <c r="E4401" s="1" t="s">
        <v>377</v>
      </c>
      <c r="F4401" s="62" t="str">
        <f t="shared" si="842"/>
        <v>64559</v>
      </c>
      <c r="G4401" s="255">
        <v>10620042</v>
      </c>
      <c r="H4401" s="1" t="s">
        <v>385</v>
      </c>
      <c r="I4401" s="61">
        <v>40</v>
      </c>
      <c r="J4401" s="61">
        <v>7.2</v>
      </c>
      <c r="K4401" s="61">
        <v>8.6999999999999993</v>
      </c>
      <c r="L4401" s="69">
        <f t="shared" si="843"/>
        <v>2.88</v>
      </c>
      <c r="M4401" s="69">
        <f t="shared" si="844"/>
        <v>3.48</v>
      </c>
      <c r="N4401" s="56">
        <f>INDEX(Rate_Chart!$A$1:$AK$127,MATCH(Data!J4401,Rate_Chart!$A$1:$A$127,0),MATCH(Data!K4401,Rate_Chart!$A$1:$AK$1,0))</f>
        <v>58.9176</v>
      </c>
      <c r="O4401" s="57">
        <f t="shared" si="845"/>
        <v>2356.7040000000002</v>
      </c>
      <c r="P4401" s="58">
        <f t="shared" si="846"/>
        <v>453.21230769230766</v>
      </c>
      <c r="Q4401" s="58">
        <f t="shared" si="847"/>
        <v>302.14153846153846</v>
      </c>
      <c r="R4401" s="66">
        <f t="shared" si="848"/>
        <v>41.242320000000007</v>
      </c>
      <c r="S4401" s="64">
        <f t="shared" si="849"/>
        <v>150</v>
      </c>
      <c r="T4401" s="66">
        <f t="shared" si="850"/>
        <v>2547.94632</v>
      </c>
      <c r="U4401" s="68">
        <f t="shared" si="851"/>
        <v>63.698658000000002</v>
      </c>
      <c r="V4401" s="68">
        <f t="shared" si="852"/>
        <v>489.9896769230769</v>
      </c>
      <c r="W4401" s="68">
        <f t="shared" si="853"/>
        <v>326.65978461538458</v>
      </c>
    </row>
    <row r="4402" spans="1:23" x14ac:dyDescent="0.25">
      <c r="A4402" s="1" t="s">
        <v>919</v>
      </c>
      <c r="B4402" s="1" t="s">
        <v>395</v>
      </c>
      <c r="C4402" s="1" t="s">
        <v>589</v>
      </c>
      <c r="D4402" s="1" t="s">
        <v>591</v>
      </c>
      <c r="E4402" s="1" t="s">
        <v>377</v>
      </c>
      <c r="F4402" s="62" t="str">
        <f t="shared" si="842"/>
        <v>64559</v>
      </c>
      <c r="G4402" s="255">
        <v>10620042</v>
      </c>
      <c r="H4402" s="1" t="s">
        <v>386</v>
      </c>
      <c r="I4402" s="61">
        <v>25</v>
      </c>
      <c r="J4402" s="61">
        <v>3</v>
      </c>
      <c r="K4402" s="61">
        <v>8</v>
      </c>
      <c r="L4402" s="69">
        <f t="shared" si="843"/>
        <v>0.75</v>
      </c>
      <c r="M4402" s="69">
        <f t="shared" si="844"/>
        <v>2</v>
      </c>
      <c r="N4402" s="56">
        <f>INDEX(Rate_Chart!$A$1:$AK$127,MATCH(Data!J4402,Rate_Chart!$A$1:$A$127,0),MATCH(Data!K4402,Rate_Chart!$A$1:$AK$1,0))</f>
        <v>34.751112000000006</v>
      </c>
      <c r="O4402" s="57">
        <f t="shared" si="845"/>
        <v>868.77780000000018</v>
      </c>
      <c r="P4402" s="58">
        <f t="shared" si="846"/>
        <v>417.01334400000002</v>
      </c>
      <c r="Q4402" s="58">
        <f t="shared" si="847"/>
        <v>278.00889599999999</v>
      </c>
      <c r="R4402" s="66">
        <f t="shared" si="848"/>
        <v>15.203611500000004</v>
      </c>
      <c r="S4402" s="64">
        <f t="shared" si="849"/>
        <v>93.75</v>
      </c>
      <c r="T4402" s="66">
        <f t="shared" si="850"/>
        <v>977.73141150000015</v>
      </c>
      <c r="U4402" s="68">
        <f t="shared" si="851"/>
        <v>39.109256460000005</v>
      </c>
      <c r="V4402" s="68">
        <f t="shared" si="852"/>
        <v>469.31107752000003</v>
      </c>
      <c r="W4402" s="68">
        <f t="shared" si="853"/>
        <v>312.87405168000004</v>
      </c>
    </row>
    <row r="4403" spans="1:23" x14ac:dyDescent="0.25">
      <c r="A4403" s="1" t="s">
        <v>920</v>
      </c>
      <c r="B4403" s="1" t="s">
        <v>394</v>
      </c>
      <c r="C4403" s="1" t="s">
        <v>589</v>
      </c>
      <c r="D4403" s="1" t="s">
        <v>591</v>
      </c>
      <c r="E4403" s="1" t="s">
        <v>377</v>
      </c>
      <c r="F4403" s="62" t="str">
        <f t="shared" si="842"/>
        <v>64559</v>
      </c>
      <c r="G4403" s="255">
        <v>10620042</v>
      </c>
      <c r="H4403" s="1" t="s">
        <v>385</v>
      </c>
      <c r="I4403" s="61">
        <v>41</v>
      </c>
      <c r="J4403" s="61">
        <v>7</v>
      </c>
      <c r="K4403" s="61">
        <v>9</v>
      </c>
      <c r="L4403" s="69">
        <f t="shared" si="843"/>
        <v>2.87</v>
      </c>
      <c r="M4403" s="69">
        <f t="shared" si="844"/>
        <v>3.69</v>
      </c>
      <c r="N4403" s="56">
        <f>INDEX(Rate_Chart!$A$1:$AK$127,MATCH(Data!J4403,Rate_Chart!$A$1:$A$127,0),MATCH(Data!K4403,Rate_Chart!$A$1:$AK$1,0))</f>
        <v>58.45</v>
      </c>
      <c r="O4403" s="57">
        <f t="shared" si="845"/>
        <v>2396.4500000000003</v>
      </c>
      <c r="P4403" s="58">
        <f t="shared" si="846"/>
        <v>449.61538461538464</v>
      </c>
      <c r="Q4403" s="58">
        <f t="shared" si="847"/>
        <v>299.74358974358978</v>
      </c>
      <c r="R4403" s="66">
        <f t="shared" si="848"/>
        <v>41.937875000000005</v>
      </c>
      <c r="S4403" s="64">
        <f t="shared" si="849"/>
        <v>153.75</v>
      </c>
      <c r="T4403" s="66">
        <f t="shared" si="850"/>
        <v>2592.1378750000003</v>
      </c>
      <c r="U4403" s="68">
        <f t="shared" si="851"/>
        <v>63.222875000000009</v>
      </c>
      <c r="V4403" s="68">
        <f t="shared" si="852"/>
        <v>486.32980769230772</v>
      </c>
      <c r="W4403" s="68">
        <f t="shared" si="853"/>
        <v>324.21987179487184</v>
      </c>
    </row>
    <row r="4404" spans="1:23" x14ac:dyDescent="0.25">
      <c r="A4404" s="1" t="s">
        <v>920</v>
      </c>
      <c r="B4404" s="1" t="s">
        <v>395</v>
      </c>
      <c r="C4404" s="1" t="s">
        <v>589</v>
      </c>
      <c r="D4404" s="1" t="s">
        <v>591</v>
      </c>
      <c r="E4404" s="1" t="s">
        <v>377</v>
      </c>
      <c r="F4404" s="62" t="str">
        <f t="shared" si="842"/>
        <v>64559</v>
      </c>
      <c r="G4404" s="255">
        <v>10620042</v>
      </c>
      <c r="H4404" s="1" t="s">
        <v>385</v>
      </c>
      <c r="I4404" s="61">
        <v>40</v>
      </c>
      <c r="J4404" s="61">
        <v>5.8</v>
      </c>
      <c r="K4404" s="61">
        <v>8.4</v>
      </c>
      <c r="L4404" s="69">
        <f t="shared" si="843"/>
        <v>2.3199999999999998</v>
      </c>
      <c r="M4404" s="69">
        <f t="shared" si="844"/>
        <v>3.36</v>
      </c>
      <c r="N4404" s="56">
        <f>INDEX(Rate_Chart!$A$1:$AK$127,MATCH(Data!J4404,Rate_Chart!$A$1:$A$127,0),MATCH(Data!K4404,Rate_Chart!$A$1:$AK$1,0))</f>
        <v>46.9771</v>
      </c>
      <c r="O4404" s="57">
        <f t="shared" si="845"/>
        <v>1879.0840000000001</v>
      </c>
      <c r="P4404" s="58">
        <f t="shared" si="846"/>
        <v>412.07982456140354</v>
      </c>
      <c r="Q4404" s="58">
        <f t="shared" si="847"/>
        <v>274.71988304093571</v>
      </c>
      <c r="R4404" s="66">
        <f t="shared" si="848"/>
        <v>32.883970000000005</v>
      </c>
      <c r="S4404" s="64">
        <f t="shared" si="849"/>
        <v>150</v>
      </c>
      <c r="T4404" s="66">
        <f t="shared" si="850"/>
        <v>2061.9679700000002</v>
      </c>
      <c r="U4404" s="68">
        <f t="shared" si="851"/>
        <v>51.549199250000001</v>
      </c>
      <c r="V4404" s="68">
        <f t="shared" si="852"/>
        <v>452.18595833333336</v>
      </c>
      <c r="W4404" s="68">
        <f t="shared" si="853"/>
        <v>301.45730555555559</v>
      </c>
    </row>
    <row r="4405" spans="1:23" x14ac:dyDescent="0.25">
      <c r="A4405" s="1" t="s">
        <v>920</v>
      </c>
      <c r="B4405" s="1" t="s">
        <v>395</v>
      </c>
      <c r="C4405" s="1" t="s">
        <v>589</v>
      </c>
      <c r="D4405" s="1" t="s">
        <v>591</v>
      </c>
      <c r="E4405" s="1" t="s">
        <v>377</v>
      </c>
      <c r="F4405" s="62" t="str">
        <f t="shared" si="842"/>
        <v>64559</v>
      </c>
      <c r="G4405" s="255">
        <v>10620042</v>
      </c>
      <c r="H4405" s="1" t="s">
        <v>386</v>
      </c>
      <c r="I4405" s="61">
        <v>30</v>
      </c>
      <c r="J4405" s="61">
        <v>3</v>
      </c>
      <c r="K4405" s="61">
        <v>8</v>
      </c>
      <c r="L4405" s="69">
        <f t="shared" si="843"/>
        <v>0.9</v>
      </c>
      <c r="M4405" s="69">
        <f t="shared" si="844"/>
        <v>2.4</v>
      </c>
      <c r="N4405" s="56">
        <f>INDEX(Rate_Chart!$A$1:$AK$127,MATCH(Data!J4405,Rate_Chart!$A$1:$A$127,0),MATCH(Data!K4405,Rate_Chart!$A$1:$AK$1,0))</f>
        <v>34.751112000000006</v>
      </c>
      <c r="O4405" s="57">
        <f t="shared" si="845"/>
        <v>1042.5333600000001</v>
      </c>
      <c r="P4405" s="58">
        <f t="shared" si="846"/>
        <v>417.01334400000002</v>
      </c>
      <c r="Q4405" s="58">
        <f t="shared" si="847"/>
        <v>278.00889599999999</v>
      </c>
      <c r="R4405" s="66">
        <f t="shared" si="848"/>
        <v>18.244333800000003</v>
      </c>
      <c r="S4405" s="64">
        <f t="shared" si="849"/>
        <v>112.5</v>
      </c>
      <c r="T4405" s="66">
        <f t="shared" si="850"/>
        <v>1173.2776938000002</v>
      </c>
      <c r="U4405" s="68">
        <f t="shared" si="851"/>
        <v>39.109256460000005</v>
      </c>
      <c r="V4405" s="68">
        <f t="shared" si="852"/>
        <v>469.31107752000003</v>
      </c>
      <c r="W4405" s="68">
        <f t="shared" si="853"/>
        <v>312.87405168000004</v>
      </c>
    </row>
    <row r="4406" spans="1:23" x14ac:dyDescent="0.25">
      <c r="A4406" s="1" t="s">
        <v>922</v>
      </c>
      <c r="B4406" s="1" t="s">
        <v>394</v>
      </c>
      <c r="C4406" s="1" t="s">
        <v>589</v>
      </c>
      <c r="D4406" s="1" t="s">
        <v>591</v>
      </c>
      <c r="E4406" s="1" t="s">
        <v>377</v>
      </c>
      <c r="F4406" s="62" t="str">
        <f t="shared" si="842"/>
        <v>64559</v>
      </c>
      <c r="G4406" s="255">
        <v>10620042</v>
      </c>
      <c r="H4406" s="1" t="s">
        <v>385</v>
      </c>
      <c r="I4406" s="61">
        <v>41</v>
      </c>
      <c r="J4406" s="61">
        <v>7.2</v>
      </c>
      <c r="K4406" s="61">
        <v>9</v>
      </c>
      <c r="L4406" s="69">
        <f t="shared" si="843"/>
        <v>2.952</v>
      </c>
      <c r="M4406" s="69">
        <f t="shared" si="844"/>
        <v>3.69</v>
      </c>
      <c r="N4406" s="56">
        <f>INDEX(Rate_Chart!$A$1:$AK$127,MATCH(Data!J4406,Rate_Chart!$A$1:$A$127,0),MATCH(Data!K4406,Rate_Chart!$A$1:$AK$1,0))</f>
        <v>60.120000000000005</v>
      </c>
      <c r="O4406" s="57">
        <f t="shared" si="845"/>
        <v>2464.92</v>
      </c>
      <c r="P4406" s="58">
        <f t="shared" si="846"/>
        <v>455.4545454545455</v>
      </c>
      <c r="Q4406" s="58">
        <f t="shared" si="847"/>
        <v>303.63636363636368</v>
      </c>
      <c r="R4406" s="66">
        <f t="shared" si="848"/>
        <v>43.136100000000006</v>
      </c>
      <c r="S4406" s="64">
        <f t="shared" si="849"/>
        <v>153.75</v>
      </c>
      <c r="T4406" s="66">
        <f t="shared" si="850"/>
        <v>2661.8061000000002</v>
      </c>
      <c r="U4406" s="68">
        <f t="shared" si="851"/>
        <v>64.9221</v>
      </c>
      <c r="V4406" s="68">
        <f t="shared" si="852"/>
        <v>491.83409090909089</v>
      </c>
      <c r="W4406" s="68">
        <f t="shared" si="853"/>
        <v>327.88939393939393</v>
      </c>
    </row>
    <row r="4407" spans="1:23" x14ac:dyDescent="0.25">
      <c r="A4407" s="1" t="s">
        <v>922</v>
      </c>
      <c r="B4407" s="1" t="s">
        <v>395</v>
      </c>
      <c r="C4407" s="1" t="s">
        <v>589</v>
      </c>
      <c r="D4407" s="1" t="s">
        <v>591</v>
      </c>
      <c r="E4407" s="1" t="s">
        <v>377</v>
      </c>
      <c r="F4407" s="62" t="str">
        <f t="shared" si="842"/>
        <v>64559</v>
      </c>
      <c r="G4407" s="255">
        <v>10620042</v>
      </c>
      <c r="H4407" s="1" t="s">
        <v>385</v>
      </c>
      <c r="I4407" s="61">
        <v>38</v>
      </c>
      <c r="J4407" s="61">
        <v>6.1</v>
      </c>
      <c r="K4407" s="61">
        <v>8.8000000000000007</v>
      </c>
      <c r="L4407" s="69">
        <f t="shared" si="843"/>
        <v>2.3179999999999996</v>
      </c>
      <c r="M4407" s="69">
        <f t="shared" si="844"/>
        <v>3.3440000000000003</v>
      </c>
      <c r="N4407" s="56">
        <f>INDEX(Rate_Chart!$A$1:$AK$127,MATCH(Data!J4407,Rate_Chart!$A$1:$A$127,0),MATCH(Data!K4407,Rate_Chart!$A$1:$AK$1,0))</f>
        <v>50.425650000000005</v>
      </c>
      <c r="O4407" s="57">
        <f t="shared" si="845"/>
        <v>1916.1747000000003</v>
      </c>
      <c r="P4407" s="58">
        <f t="shared" si="846"/>
        <v>421.38426183844012</v>
      </c>
      <c r="Q4407" s="58">
        <f t="shared" si="847"/>
        <v>280.92284122562677</v>
      </c>
      <c r="R4407" s="66">
        <f t="shared" si="848"/>
        <v>33.533057250000006</v>
      </c>
      <c r="S4407" s="64">
        <f t="shared" si="849"/>
        <v>142.5</v>
      </c>
      <c r="T4407" s="66">
        <f t="shared" si="850"/>
        <v>2092.2077572500002</v>
      </c>
      <c r="U4407" s="68">
        <f t="shared" si="851"/>
        <v>55.058098875000006</v>
      </c>
      <c r="V4407" s="68">
        <f t="shared" si="852"/>
        <v>460.09553377437328</v>
      </c>
      <c r="W4407" s="68">
        <f t="shared" si="853"/>
        <v>306.73035584958217</v>
      </c>
    </row>
    <row r="4408" spans="1:23" x14ac:dyDescent="0.25">
      <c r="A4408" s="1" t="s">
        <v>922</v>
      </c>
      <c r="B4408" s="1" t="s">
        <v>395</v>
      </c>
      <c r="C4408" s="1" t="s">
        <v>589</v>
      </c>
      <c r="D4408" s="1" t="s">
        <v>591</v>
      </c>
      <c r="E4408" s="1" t="s">
        <v>377</v>
      </c>
      <c r="F4408" s="62" t="str">
        <f t="shared" si="842"/>
        <v>64559</v>
      </c>
      <c r="G4408" s="255">
        <v>10620042</v>
      </c>
      <c r="H4408" s="1" t="s">
        <v>386</v>
      </c>
      <c r="I4408" s="61">
        <v>17</v>
      </c>
      <c r="J4408" s="61">
        <v>3.1</v>
      </c>
      <c r="K4408" s="61">
        <v>8</v>
      </c>
      <c r="L4408" s="69">
        <f t="shared" si="843"/>
        <v>0.52700000000000002</v>
      </c>
      <c r="M4408" s="69">
        <f t="shared" si="844"/>
        <v>1.36</v>
      </c>
      <c r="N4408" s="56">
        <f>INDEX(Rate_Chart!$A$1:$AK$127,MATCH(Data!J4408,Rate_Chart!$A$1:$A$127,0),MATCH(Data!K4408,Rate_Chart!$A$1:$AK$1,0))</f>
        <v>35.168112000000008</v>
      </c>
      <c r="O4408" s="57">
        <f t="shared" si="845"/>
        <v>597.85790400000019</v>
      </c>
      <c r="P4408" s="58">
        <f t="shared" si="846"/>
        <v>417.01318577075102</v>
      </c>
      <c r="Q4408" s="58">
        <f t="shared" si="847"/>
        <v>278.00879051383401</v>
      </c>
      <c r="R4408" s="66">
        <f t="shared" si="848"/>
        <v>10.462513320000005</v>
      </c>
      <c r="S4408" s="64">
        <f t="shared" si="849"/>
        <v>63.75</v>
      </c>
      <c r="T4408" s="66">
        <f t="shared" si="850"/>
        <v>672.07041732000016</v>
      </c>
      <c r="U4408" s="68">
        <f t="shared" si="851"/>
        <v>39.533553960000006</v>
      </c>
      <c r="V4408" s="68">
        <f t="shared" si="852"/>
        <v>468.77731968379447</v>
      </c>
      <c r="W4408" s="68">
        <f t="shared" si="853"/>
        <v>312.51821312252963</v>
      </c>
    </row>
    <row r="4409" spans="1:23" x14ac:dyDescent="0.25">
      <c r="A4409" s="1" t="s">
        <v>923</v>
      </c>
      <c r="B4409" s="1" t="s">
        <v>394</v>
      </c>
      <c r="C4409" s="1" t="s">
        <v>589</v>
      </c>
      <c r="D4409" s="1" t="s">
        <v>591</v>
      </c>
      <c r="E4409" s="1" t="s">
        <v>377</v>
      </c>
      <c r="F4409" s="62" t="str">
        <f t="shared" si="842"/>
        <v>64559</v>
      </c>
      <c r="G4409" s="255">
        <v>10620042</v>
      </c>
      <c r="H4409" s="1" t="s">
        <v>385</v>
      </c>
      <c r="I4409" s="61">
        <v>35</v>
      </c>
      <c r="J4409" s="61">
        <v>6.7</v>
      </c>
      <c r="K4409" s="61">
        <v>8.8000000000000007</v>
      </c>
      <c r="L4409" s="69">
        <f t="shared" si="843"/>
        <v>2.3450000000000002</v>
      </c>
      <c r="M4409" s="69">
        <f t="shared" si="844"/>
        <v>3.08</v>
      </c>
      <c r="N4409" s="56">
        <f>INDEX(Rate_Chart!$A$1:$AK$127,MATCH(Data!J4409,Rate_Chart!$A$1:$A$127,0),MATCH(Data!K4409,Rate_Chart!$A$1:$AK$1,0))</f>
        <v>55.385550000000002</v>
      </c>
      <c r="O4409" s="57">
        <f t="shared" si="845"/>
        <v>1938.49425</v>
      </c>
      <c r="P4409" s="58">
        <f t="shared" si="846"/>
        <v>440.73381962864721</v>
      </c>
      <c r="Q4409" s="58">
        <f t="shared" si="847"/>
        <v>293.82254641909816</v>
      </c>
      <c r="R4409" s="66">
        <f t="shared" si="848"/>
        <v>33.923649375000004</v>
      </c>
      <c r="S4409" s="64">
        <f t="shared" si="849"/>
        <v>131.25</v>
      </c>
      <c r="T4409" s="66">
        <f t="shared" si="850"/>
        <v>2103.6678993750002</v>
      </c>
      <c r="U4409" s="68">
        <f t="shared" si="851"/>
        <v>60.104797125000005</v>
      </c>
      <c r="V4409" s="68">
        <f t="shared" si="852"/>
        <v>478.28751027851456</v>
      </c>
      <c r="W4409" s="68">
        <f t="shared" si="853"/>
        <v>318.85834018567635</v>
      </c>
    </row>
    <row r="4410" spans="1:23" x14ac:dyDescent="0.25">
      <c r="A4410" s="1" t="s">
        <v>923</v>
      </c>
      <c r="B4410" s="1" t="s">
        <v>395</v>
      </c>
      <c r="C4410" s="1" t="s">
        <v>589</v>
      </c>
      <c r="D4410" s="1" t="s">
        <v>591</v>
      </c>
      <c r="E4410" s="1" t="s">
        <v>377</v>
      </c>
      <c r="F4410" s="62" t="str">
        <f t="shared" si="842"/>
        <v>64559</v>
      </c>
      <c r="G4410" s="255">
        <v>10620042</v>
      </c>
      <c r="H4410" s="1" t="s">
        <v>385</v>
      </c>
      <c r="I4410" s="61">
        <v>38</v>
      </c>
      <c r="J4410" s="61">
        <v>5.9</v>
      </c>
      <c r="K4410" s="61">
        <v>8.6</v>
      </c>
      <c r="L4410" s="69">
        <f t="shared" si="843"/>
        <v>2.242</v>
      </c>
      <c r="M4410" s="69">
        <f t="shared" si="844"/>
        <v>3.2680000000000002</v>
      </c>
      <c r="N4410" s="56">
        <f>INDEX(Rate_Chart!$A$1:$AK$127,MATCH(Data!J4410,Rate_Chart!$A$1:$A$127,0),MATCH(Data!K4410,Rate_Chart!$A$1:$AK$1,0))</f>
        <v>48.279699999999998</v>
      </c>
      <c r="O4410" s="57">
        <f t="shared" si="845"/>
        <v>1834.6286</v>
      </c>
      <c r="P4410" s="58">
        <f t="shared" si="846"/>
        <v>415.01174785100284</v>
      </c>
      <c r="Q4410" s="58">
        <f t="shared" si="847"/>
        <v>276.67449856733521</v>
      </c>
      <c r="R4410" s="66">
        <f t="shared" si="848"/>
        <v>32.1060005</v>
      </c>
      <c r="S4410" s="64">
        <f t="shared" si="849"/>
        <v>142.5</v>
      </c>
      <c r="T4410" s="66">
        <f t="shared" si="850"/>
        <v>2009.2346004999999</v>
      </c>
      <c r="U4410" s="68">
        <f t="shared" si="851"/>
        <v>52.87459475</v>
      </c>
      <c r="V4410" s="68">
        <f t="shared" si="852"/>
        <v>454.50941045845275</v>
      </c>
      <c r="W4410" s="68">
        <f t="shared" si="853"/>
        <v>303.00627363896848</v>
      </c>
    </row>
    <row r="4411" spans="1:23" x14ac:dyDescent="0.25">
      <c r="A4411" s="1" t="s">
        <v>923</v>
      </c>
      <c r="B4411" s="1" t="s">
        <v>395</v>
      </c>
      <c r="C4411" s="1" t="s">
        <v>589</v>
      </c>
      <c r="D4411" s="1" t="s">
        <v>591</v>
      </c>
      <c r="E4411" s="1" t="s">
        <v>377</v>
      </c>
      <c r="F4411" s="62" t="str">
        <f t="shared" si="842"/>
        <v>64559</v>
      </c>
      <c r="G4411" s="255">
        <v>10620042</v>
      </c>
      <c r="H4411" s="1" t="s">
        <v>386</v>
      </c>
      <c r="I4411" s="61">
        <v>23</v>
      </c>
      <c r="J4411" s="61">
        <v>3</v>
      </c>
      <c r="K4411" s="61">
        <v>8</v>
      </c>
      <c r="L4411" s="69">
        <f t="shared" si="843"/>
        <v>0.69</v>
      </c>
      <c r="M4411" s="69">
        <f t="shared" si="844"/>
        <v>1.84</v>
      </c>
      <c r="N4411" s="56">
        <f>INDEX(Rate_Chart!$A$1:$AK$127,MATCH(Data!J4411,Rate_Chart!$A$1:$A$127,0),MATCH(Data!K4411,Rate_Chart!$A$1:$AK$1,0))</f>
        <v>34.751112000000006</v>
      </c>
      <c r="O4411" s="57">
        <f t="shared" si="845"/>
        <v>799.27557600000011</v>
      </c>
      <c r="P4411" s="58">
        <f t="shared" si="846"/>
        <v>417.01334400000002</v>
      </c>
      <c r="Q4411" s="58">
        <f t="shared" si="847"/>
        <v>278.00889599999999</v>
      </c>
      <c r="R4411" s="66">
        <f t="shared" si="848"/>
        <v>13.987322580000003</v>
      </c>
      <c r="S4411" s="64">
        <f t="shared" si="849"/>
        <v>86.25</v>
      </c>
      <c r="T4411" s="66">
        <f t="shared" si="850"/>
        <v>899.51289858000007</v>
      </c>
      <c r="U4411" s="68">
        <f t="shared" si="851"/>
        <v>39.109256460000005</v>
      </c>
      <c r="V4411" s="68">
        <f t="shared" si="852"/>
        <v>469.31107752000003</v>
      </c>
      <c r="W4411" s="68">
        <f t="shared" si="853"/>
        <v>312.87405168000004</v>
      </c>
    </row>
    <row r="4412" spans="1:23" x14ac:dyDescent="0.25">
      <c r="A4412" s="1" t="s">
        <v>924</v>
      </c>
      <c r="B4412" s="1" t="s">
        <v>394</v>
      </c>
      <c r="C4412" s="1" t="s">
        <v>589</v>
      </c>
      <c r="D4412" s="1" t="s">
        <v>591</v>
      </c>
      <c r="E4412" s="1" t="s">
        <v>377</v>
      </c>
      <c r="F4412" s="62" t="str">
        <f t="shared" si="842"/>
        <v>64559</v>
      </c>
      <c r="G4412" s="255">
        <v>10620042</v>
      </c>
      <c r="H4412" s="1" t="s">
        <v>385</v>
      </c>
      <c r="I4412" s="61">
        <v>50</v>
      </c>
      <c r="J4412" s="61">
        <v>6.4</v>
      </c>
      <c r="K4412" s="61">
        <v>8.4</v>
      </c>
      <c r="L4412" s="69">
        <f t="shared" si="843"/>
        <v>3.2</v>
      </c>
      <c r="M4412" s="69">
        <f t="shared" si="844"/>
        <v>4.2</v>
      </c>
      <c r="N4412" s="56">
        <f>INDEX(Rate_Chart!$A$1:$AK$127,MATCH(Data!J4412,Rate_Chart!$A$1:$A$127,0),MATCH(Data!K4412,Rate_Chart!$A$1:$AK$1,0))</f>
        <v>51.836799999999997</v>
      </c>
      <c r="O4412" s="57">
        <f t="shared" si="845"/>
        <v>2591.8399999999997</v>
      </c>
      <c r="P4412" s="58">
        <f t="shared" si="846"/>
        <v>431.9733333333333</v>
      </c>
      <c r="Q4412" s="58">
        <f t="shared" si="847"/>
        <v>287.98222222222222</v>
      </c>
      <c r="R4412" s="66">
        <f t="shared" si="848"/>
        <v>45.357199999999999</v>
      </c>
      <c r="S4412" s="64">
        <f t="shared" si="849"/>
        <v>187.5</v>
      </c>
      <c r="T4412" s="66">
        <f t="shared" si="850"/>
        <v>2824.6971999999996</v>
      </c>
      <c r="U4412" s="68">
        <f t="shared" si="851"/>
        <v>56.493943999999992</v>
      </c>
      <c r="V4412" s="68">
        <f t="shared" si="852"/>
        <v>470.78286666666662</v>
      </c>
      <c r="W4412" s="68">
        <f t="shared" si="853"/>
        <v>313.85524444444439</v>
      </c>
    </row>
    <row r="4413" spans="1:23" x14ac:dyDescent="0.25">
      <c r="A4413" s="1" t="s">
        <v>924</v>
      </c>
      <c r="B4413" s="1" t="s">
        <v>394</v>
      </c>
      <c r="C4413" s="1" t="s">
        <v>589</v>
      </c>
      <c r="D4413" s="1" t="s">
        <v>591</v>
      </c>
      <c r="E4413" s="1" t="s">
        <v>377</v>
      </c>
      <c r="F4413" s="62" t="str">
        <f t="shared" si="842"/>
        <v>64559</v>
      </c>
      <c r="G4413" s="255">
        <v>10620042</v>
      </c>
      <c r="H4413" s="1" t="s">
        <v>386</v>
      </c>
      <c r="I4413" s="61">
        <v>33</v>
      </c>
      <c r="J4413" s="61">
        <v>3</v>
      </c>
      <c r="K4413" s="61">
        <v>8</v>
      </c>
      <c r="L4413" s="69">
        <f t="shared" si="843"/>
        <v>0.99</v>
      </c>
      <c r="M4413" s="69">
        <f t="shared" si="844"/>
        <v>2.64</v>
      </c>
      <c r="N4413" s="56">
        <f>INDEX(Rate_Chart!$A$1:$AK$127,MATCH(Data!J4413,Rate_Chart!$A$1:$A$127,0),MATCH(Data!K4413,Rate_Chart!$A$1:$AK$1,0))</f>
        <v>34.751112000000006</v>
      </c>
      <c r="O4413" s="57">
        <f t="shared" si="845"/>
        <v>1146.7866960000001</v>
      </c>
      <c r="P4413" s="58">
        <f t="shared" si="846"/>
        <v>417.01334400000002</v>
      </c>
      <c r="Q4413" s="58">
        <f t="shared" si="847"/>
        <v>278.00889599999999</v>
      </c>
      <c r="R4413" s="66">
        <f t="shared" si="848"/>
        <v>20.068767180000005</v>
      </c>
      <c r="S4413" s="64">
        <f t="shared" si="849"/>
        <v>123.75</v>
      </c>
      <c r="T4413" s="66">
        <f t="shared" si="850"/>
        <v>1290.6054631800002</v>
      </c>
      <c r="U4413" s="68">
        <f t="shared" si="851"/>
        <v>39.109256460000005</v>
      </c>
      <c r="V4413" s="68">
        <f t="shared" si="852"/>
        <v>469.31107752000003</v>
      </c>
      <c r="W4413" s="68">
        <f t="shared" si="853"/>
        <v>312.87405168000004</v>
      </c>
    </row>
    <row r="4414" spans="1:23" x14ac:dyDescent="0.25">
      <c r="A4414" s="1" t="s">
        <v>924</v>
      </c>
      <c r="B4414" s="1" t="s">
        <v>395</v>
      </c>
      <c r="C4414" s="1" t="s">
        <v>589</v>
      </c>
      <c r="D4414" s="1" t="s">
        <v>591</v>
      </c>
      <c r="E4414" s="1" t="s">
        <v>377</v>
      </c>
      <c r="F4414" s="62" t="str">
        <f t="shared" si="842"/>
        <v>64559</v>
      </c>
      <c r="G4414" s="255">
        <v>10620042</v>
      </c>
      <c r="H4414" s="1" t="s">
        <v>385</v>
      </c>
      <c r="I4414" s="61">
        <v>41</v>
      </c>
      <c r="J4414" s="61">
        <v>6.3</v>
      </c>
      <c r="K4414" s="61">
        <v>9</v>
      </c>
      <c r="L4414" s="69">
        <f t="shared" si="843"/>
        <v>2.5830000000000002</v>
      </c>
      <c r="M4414" s="69">
        <f t="shared" si="844"/>
        <v>3.69</v>
      </c>
      <c r="N4414" s="56">
        <f>INDEX(Rate_Chart!$A$1:$AK$127,MATCH(Data!J4414,Rate_Chart!$A$1:$A$127,0),MATCH(Data!K4414,Rate_Chart!$A$1:$AK$1,0))</f>
        <v>52.604999999999997</v>
      </c>
      <c r="O4414" s="57">
        <f t="shared" si="845"/>
        <v>2156.8049999999998</v>
      </c>
      <c r="P4414" s="58">
        <f t="shared" si="846"/>
        <v>427.6829268292683</v>
      </c>
      <c r="Q4414" s="58">
        <f t="shared" si="847"/>
        <v>285.1219512195122</v>
      </c>
      <c r="R4414" s="66">
        <f t="shared" si="848"/>
        <v>37.744087499999999</v>
      </c>
      <c r="S4414" s="64">
        <f t="shared" si="849"/>
        <v>153.75</v>
      </c>
      <c r="T4414" s="66">
        <f t="shared" si="850"/>
        <v>2348.2990875</v>
      </c>
      <c r="U4414" s="68">
        <f t="shared" si="851"/>
        <v>57.2755875</v>
      </c>
      <c r="V4414" s="68">
        <f t="shared" si="852"/>
        <v>465.6551829268293</v>
      </c>
      <c r="W4414" s="68">
        <f t="shared" si="853"/>
        <v>310.43678861788618</v>
      </c>
    </row>
    <row r="4415" spans="1:23" x14ac:dyDescent="0.25">
      <c r="A4415" s="1" t="s">
        <v>924</v>
      </c>
      <c r="B4415" s="1" t="s">
        <v>395</v>
      </c>
      <c r="C4415" s="1" t="s">
        <v>589</v>
      </c>
      <c r="D4415" s="1" t="s">
        <v>591</v>
      </c>
      <c r="E4415" s="1" t="s">
        <v>377</v>
      </c>
      <c r="F4415" s="62" t="str">
        <f t="shared" si="842"/>
        <v>64559</v>
      </c>
      <c r="G4415" s="255">
        <v>10620042</v>
      </c>
      <c r="H4415" s="1" t="s">
        <v>386</v>
      </c>
      <c r="I4415" s="61">
        <v>20</v>
      </c>
      <c r="J4415" s="61">
        <v>3.2</v>
      </c>
      <c r="K4415" s="61">
        <v>8</v>
      </c>
      <c r="L4415" s="69">
        <f t="shared" si="843"/>
        <v>0.64</v>
      </c>
      <c r="M4415" s="69">
        <f t="shared" si="844"/>
        <v>1.6</v>
      </c>
      <c r="N4415" s="56">
        <f>INDEX(Rate_Chart!$A$1:$AK$127,MATCH(Data!J4415,Rate_Chart!$A$1:$A$127,0),MATCH(Data!K4415,Rate_Chart!$A$1:$AK$1,0))</f>
        <v>35.585112000000002</v>
      </c>
      <c r="O4415" s="57">
        <f t="shared" si="845"/>
        <v>711.70224000000007</v>
      </c>
      <c r="P4415" s="58">
        <f t="shared" si="846"/>
        <v>417.01303124999998</v>
      </c>
      <c r="Q4415" s="58">
        <f t="shared" si="847"/>
        <v>278.00868750000001</v>
      </c>
      <c r="R4415" s="66">
        <f t="shared" si="848"/>
        <v>12.454789200000002</v>
      </c>
      <c r="S4415" s="64">
        <f t="shared" si="849"/>
        <v>75</v>
      </c>
      <c r="T4415" s="66">
        <f t="shared" si="850"/>
        <v>799.15702920000012</v>
      </c>
      <c r="U4415" s="68">
        <f t="shared" si="851"/>
        <v>39.957851460000008</v>
      </c>
      <c r="V4415" s="68">
        <f t="shared" si="852"/>
        <v>468.25607179687501</v>
      </c>
      <c r="W4415" s="68">
        <f t="shared" si="853"/>
        <v>312.17071453124998</v>
      </c>
    </row>
    <row r="4416" spans="1:23" x14ac:dyDescent="0.25">
      <c r="A4416" s="1" t="s">
        <v>921</v>
      </c>
      <c r="B4416" s="1" t="s">
        <v>394</v>
      </c>
      <c r="C4416" s="1" t="s">
        <v>589</v>
      </c>
      <c r="D4416" s="1" t="s">
        <v>591</v>
      </c>
      <c r="E4416" s="1" t="s">
        <v>378</v>
      </c>
      <c r="F4416" s="62" t="str">
        <f t="shared" si="842"/>
        <v>64560</v>
      </c>
      <c r="G4416" s="255">
        <v>10620048</v>
      </c>
      <c r="H4416" s="1" t="s">
        <v>386</v>
      </c>
      <c r="I4416" s="61">
        <v>11</v>
      </c>
      <c r="J4416" s="61">
        <v>5</v>
      </c>
      <c r="K4416" s="61">
        <v>8.5</v>
      </c>
      <c r="L4416" s="69">
        <f t="shared" si="843"/>
        <v>0.55000000000000004</v>
      </c>
      <c r="M4416" s="69">
        <f t="shared" si="844"/>
        <v>0.93500000000000005</v>
      </c>
      <c r="N4416" s="56">
        <f>INDEX(Rate_Chart!$A$1:$AK$127,MATCH(Data!J4416,Rate_Chart!$A$1:$A$127,0),MATCH(Data!K4416,Rate_Chart!$A$1:$AK$1,0))</f>
        <v>44.481181500000005</v>
      </c>
      <c r="O4416" s="57">
        <f t="shared" si="845"/>
        <v>489.29299650000007</v>
      </c>
      <c r="P4416" s="58">
        <f t="shared" si="846"/>
        <v>417.01107656250002</v>
      </c>
      <c r="Q4416" s="58">
        <f t="shared" si="847"/>
        <v>278.00738437500002</v>
      </c>
      <c r="R4416" s="66">
        <f t="shared" si="848"/>
        <v>8.5626274387500025</v>
      </c>
      <c r="S4416" s="64">
        <f t="shared" si="849"/>
        <v>41.25</v>
      </c>
      <c r="T4416" s="66">
        <f t="shared" si="850"/>
        <v>539.10562393875011</v>
      </c>
      <c r="U4416" s="68">
        <f t="shared" si="851"/>
        <v>49.009602176250013</v>
      </c>
      <c r="V4416" s="68">
        <f t="shared" si="852"/>
        <v>459.46502040234384</v>
      </c>
      <c r="W4416" s="68">
        <f t="shared" si="853"/>
        <v>306.31001360156256</v>
      </c>
    </row>
    <row r="4417" spans="1:23" x14ac:dyDescent="0.25">
      <c r="A4417" s="1" t="s">
        <v>902</v>
      </c>
      <c r="B4417" s="1" t="s">
        <v>394</v>
      </c>
      <c r="C4417" s="1" t="s">
        <v>589</v>
      </c>
      <c r="D4417" s="1" t="s">
        <v>591</v>
      </c>
      <c r="E4417" s="1" t="s">
        <v>378</v>
      </c>
      <c r="F4417" s="62" t="str">
        <f t="shared" si="842"/>
        <v>64560</v>
      </c>
      <c r="G4417" s="255">
        <v>10620048</v>
      </c>
      <c r="H4417" s="1" t="s">
        <v>386</v>
      </c>
      <c r="I4417" s="61">
        <v>10</v>
      </c>
      <c r="J4417" s="61">
        <v>5</v>
      </c>
      <c r="K4417" s="61">
        <v>8.5</v>
      </c>
      <c r="L4417" s="69">
        <f t="shared" si="843"/>
        <v>0.5</v>
      </c>
      <c r="M4417" s="69">
        <f t="shared" si="844"/>
        <v>0.85</v>
      </c>
      <c r="N4417" s="56">
        <f>INDEX(Rate_Chart!$A$1:$AK$127,MATCH(Data!J4417,Rate_Chart!$A$1:$A$127,0),MATCH(Data!K4417,Rate_Chart!$A$1:$AK$1,0))</f>
        <v>44.481181500000005</v>
      </c>
      <c r="O4417" s="57">
        <f t="shared" si="845"/>
        <v>444.81181500000002</v>
      </c>
      <c r="P4417" s="58">
        <f t="shared" si="846"/>
        <v>417.01107656250002</v>
      </c>
      <c r="Q4417" s="58">
        <f t="shared" si="847"/>
        <v>278.00738437500002</v>
      </c>
      <c r="R4417" s="66">
        <f t="shared" si="848"/>
        <v>7.7842067625000011</v>
      </c>
      <c r="S4417" s="64">
        <f t="shared" si="849"/>
        <v>37.5</v>
      </c>
      <c r="T4417" s="66">
        <f t="shared" si="850"/>
        <v>490.09602176250002</v>
      </c>
      <c r="U4417" s="68">
        <f t="shared" si="851"/>
        <v>49.009602176249999</v>
      </c>
      <c r="V4417" s="68">
        <f t="shared" si="852"/>
        <v>459.46502040234373</v>
      </c>
      <c r="W4417" s="68">
        <f t="shared" si="853"/>
        <v>306.3100136015625</v>
      </c>
    </row>
    <row r="4418" spans="1:23" x14ac:dyDescent="0.25">
      <c r="A4418" s="1" t="s">
        <v>903</v>
      </c>
      <c r="B4418" s="1" t="s">
        <v>394</v>
      </c>
      <c r="C4418" s="1" t="s">
        <v>589</v>
      </c>
      <c r="D4418" s="1" t="s">
        <v>591</v>
      </c>
      <c r="E4418" s="1" t="s">
        <v>378</v>
      </c>
      <c r="F4418" s="62" t="str">
        <f t="shared" si="842"/>
        <v>64560</v>
      </c>
      <c r="G4418" s="255">
        <v>10620048</v>
      </c>
      <c r="H4418" s="1" t="s">
        <v>386</v>
      </c>
      <c r="I4418" s="61">
        <v>11</v>
      </c>
      <c r="J4418" s="61">
        <v>5</v>
      </c>
      <c r="K4418" s="61">
        <v>8.5</v>
      </c>
      <c r="L4418" s="69">
        <f t="shared" si="843"/>
        <v>0.55000000000000004</v>
      </c>
      <c r="M4418" s="69">
        <f t="shared" si="844"/>
        <v>0.93500000000000005</v>
      </c>
      <c r="N4418" s="56">
        <f>INDEX(Rate_Chart!$A$1:$AK$127,MATCH(Data!J4418,Rate_Chart!$A$1:$A$127,0),MATCH(Data!K4418,Rate_Chart!$A$1:$AK$1,0))</f>
        <v>44.481181500000005</v>
      </c>
      <c r="O4418" s="57">
        <f t="shared" si="845"/>
        <v>489.29299650000007</v>
      </c>
      <c r="P4418" s="58">
        <f t="shared" si="846"/>
        <v>417.01107656250002</v>
      </c>
      <c r="Q4418" s="58">
        <f t="shared" si="847"/>
        <v>278.00738437500002</v>
      </c>
      <c r="R4418" s="66">
        <f t="shared" si="848"/>
        <v>8.5626274387500025</v>
      </c>
      <c r="S4418" s="64">
        <f t="shared" si="849"/>
        <v>41.25</v>
      </c>
      <c r="T4418" s="66">
        <f t="shared" si="850"/>
        <v>539.10562393875011</v>
      </c>
      <c r="U4418" s="68">
        <f t="shared" si="851"/>
        <v>49.009602176250013</v>
      </c>
      <c r="V4418" s="68">
        <f t="shared" si="852"/>
        <v>459.46502040234384</v>
      </c>
      <c r="W4418" s="68">
        <f t="shared" si="853"/>
        <v>306.31001360156256</v>
      </c>
    </row>
    <row r="4419" spans="1:23" x14ac:dyDescent="0.25">
      <c r="A4419" s="1" t="s">
        <v>904</v>
      </c>
      <c r="B4419" s="1" t="s">
        <v>394</v>
      </c>
      <c r="C4419" s="1" t="s">
        <v>589</v>
      </c>
      <c r="D4419" s="1" t="s">
        <v>591</v>
      </c>
      <c r="E4419" s="1" t="s">
        <v>378</v>
      </c>
      <c r="F4419" s="62" t="str">
        <f t="shared" si="842"/>
        <v>64560</v>
      </c>
      <c r="G4419" s="255">
        <v>10620048</v>
      </c>
      <c r="H4419" s="1" t="s">
        <v>386</v>
      </c>
      <c r="I4419" s="61">
        <v>11</v>
      </c>
      <c r="J4419" s="61">
        <v>5.3</v>
      </c>
      <c r="K4419" s="61">
        <v>8.5</v>
      </c>
      <c r="L4419" s="69">
        <f t="shared" si="843"/>
        <v>0.58299999999999996</v>
      </c>
      <c r="M4419" s="69">
        <f t="shared" si="844"/>
        <v>0.93500000000000005</v>
      </c>
      <c r="N4419" s="56">
        <f>INDEX(Rate_Chart!$A$1:$AK$127,MATCH(Data!J4419,Rate_Chart!$A$1:$A$127,0),MATCH(Data!K4419,Rate_Chart!$A$1:$AK$1,0))</f>
        <v>45.732181500000003</v>
      </c>
      <c r="O4419" s="57">
        <f t="shared" si="845"/>
        <v>503.05399650000004</v>
      </c>
      <c r="P4419" s="58">
        <f t="shared" si="846"/>
        <v>417.01077355623107</v>
      </c>
      <c r="Q4419" s="58">
        <f t="shared" si="847"/>
        <v>278.00718237082071</v>
      </c>
      <c r="R4419" s="66">
        <f t="shared" si="848"/>
        <v>8.8034449387500011</v>
      </c>
      <c r="S4419" s="64">
        <f t="shared" si="849"/>
        <v>41.25</v>
      </c>
      <c r="T4419" s="66">
        <f t="shared" si="850"/>
        <v>553.10744143875002</v>
      </c>
      <c r="U4419" s="68">
        <f t="shared" si="851"/>
        <v>50.282494676250003</v>
      </c>
      <c r="V4419" s="68">
        <f t="shared" si="852"/>
        <v>458.50299096884504</v>
      </c>
      <c r="W4419" s="68">
        <f t="shared" si="853"/>
        <v>305.66866064589669</v>
      </c>
    </row>
    <row r="4420" spans="1:23" x14ac:dyDescent="0.25">
      <c r="A4420" s="1" t="s">
        <v>905</v>
      </c>
      <c r="B4420" s="1" t="s">
        <v>394</v>
      </c>
      <c r="C4420" s="1" t="s">
        <v>589</v>
      </c>
      <c r="D4420" s="1" t="s">
        <v>591</v>
      </c>
      <c r="E4420" s="1" t="s">
        <v>378</v>
      </c>
      <c r="F4420" s="62" t="str">
        <f t="shared" si="842"/>
        <v>64560</v>
      </c>
      <c r="G4420" s="255">
        <v>10620048</v>
      </c>
      <c r="H4420" s="1" t="s">
        <v>386</v>
      </c>
      <c r="I4420" s="61">
        <v>11</v>
      </c>
      <c r="J4420" s="61">
        <v>5</v>
      </c>
      <c r="K4420" s="61">
        <v>8.5</v>
      </c>
      <c r="L4420" s="69">
        <f t="shared" si="843"/>
        <v>0.55000000000000004</v>
      </c>
      <c r="M4420" s="69">
        <f t="shared" si="844"/>
        <v>0.93500000000000005</v>
      </c>
      <c r="N4420" s="56">
        <f>INDEX(Rate_Chart!$A$1:$AK$127,MATCH(Data!J4420,Rate_Chart!$A$1:$A$127,0),MATCH(Data!K4420,Rate_Chart!$A$1:$AK$1,0))</f>
        <v>44.481181500000005</v>
      </c>
      <c r="O4420" s="57">
        <f t="shared" si="845"/>
        <v>489.29299650000007</v>
      </c>
      <c r="P4420" s="58">
        <f t="shared" si="846"/>
        <v>417.01107656250002</v>
      </c>
      <c r="Q4420" s="58">
        <f t="shared" si="847"/>
        <v>278.00738437500002</v>
      </c>
      <c r="R4420" s="66">
        <f t="shared" si="848"/>
        <v>8.5626274387500025</v>
      </c>
      <c r="S4420" s="64">
        <f t="shared" si="849"/>
        <v>41.25</v>
      </c>
      <c r="T4420" s="66">
        <f t="shared" si="850"/>
        <v>539.10562393875011</v>
      </c>
      <c r="U4420" s="68">
        <f t="shared" si="851"/>
        <v>49.009602176250013</v>
      </c>
      <c r="V4420" s="68">
        <f t="shared" si="852"/>
        <v>459.46502040234384</v>
      </c>
      <c r="W4420" s="68">
        <f t="shared" si="853"/>
        <v>306.31001360156256</v>
      </c>
    </row>
    <row r="4421" spans="1:23" x14ac:dyDescent="0.25">
      <c r="A4421" s="1" t="s">
        <v>906</v>
      </c>
      <c r="B4421" s="1" t="s">
        <v>394</v>
      </c>
      <c r="C4421" s="1" t="s">
        <v>589</v>
      </c>
      <c r="D4421" s="1" t="s">
        <v>591</v>
      </c>
      <c r="E4421" s="1" t="s">
        <v>378</v>
      </c>
      <c r="F4421" s="62" t="str">
        <f t="shared" ref="F4421:F4484" si="854">MID(E4421,2,5)</f>
        <v>64560</v>
      </c>
      <c r="G4421" s="255">
        <v>10620048</v>
      </c>
      <c r="H4421" s="1" t="s">
        <v>385</v>
      </c>
      <c r="I4421" s="61">
        <v>10</v>
      </c>
      <c r="J4421" s="61">
        <v>5.6</v>
      </c>
      <c r="K4421" s="61">
        <v>8.4</v>
      </c>
      <c r="L4421" s="69">
        <f t="shared" si="843"/>
        <v>0.56000000000000005</v>
      </c>
      <c r="M4421" s="69">
        <f t="shared" si="844"/>
        <v>0.84</v>
      </c>
      <c r="N4421" s="56">
        <f>INDEX(Rate_Chart!$A$1:$AK$127,MATCH(Data!J4421,Rate_Chart!$A$1:$A$127,0),MATCH(Data!K4421,Rate_Chart!$A$1:$AK$1,0))</f>
        <v>45.357199999999999</v>
      </c>
      <c r="O4421" s="57">
        <f t="shared" si="845"/>
        <v>453.572</v>
      </c>
      <c r="P4421" s="58">
        <f t="shared" si="846"/>
        <v>404.97500000000002</v>
      </c>
      <c r="Q4421" s="58">
        <f t="shared" si="847"/>
        <v>269.98333333333335</v>
      </c>
      <c r="R4421" s="66">
        <f t="shared" si="848"/>
        <v>7.9375100000000005</v>
      </c>
      <c r="S4421" s="64">
        <f t="shared" si="849"/>
        <v>37.5</v>
      </c>
      <c r="T4421" s="66">
        <f t="shared" si="850"/>
        <v>499.00950999999998</v>
      </c>
      <c r="U4421" s="68">
        <f t="shared" si="851"/>
        <v>49.900950999999999</v>
      </c>
      <c r="V4421" s="68">
        <f t="shared" si="852"/>
        <v>445.54420535714291</v>
      </c>
      <c r="W4421" s="68">
        <f t="shared" si="853"/>
        <v>297.02947023809526</v>
      </c>
    </row>
    <row r="4422" spans="1:23" x14ac:dyDescent="0.25">
      <c r="A4422" s="1" t="s">
        <v>907</v>
      </c>
      <c r="B4422" s="1" t="s">
        <v>394</v>
      </c>
      <c r="C4422" s="1" t="s">
        <v>589</v>
      </c>
      <c r="D4422" s="1" t="s">
        <v>591</v>
      </c>
      <c r="E4422" s="1" t="s">
        <v>378</v>
      </c>
      <c r="F4422" s="62" t="str">
        <f t="shared" si="854"/>
        <v>64560</v>
      </c>
      <c r="G4422" s="255">
        <v>10620048</v>
      </c>
      <c r="H4422" s="1" t="s">
        <v>386</v>
      </c>
      <c r="I4422" s="61">
        <v>11</v>
      </c>
      <c r="J4422" s="61">
        <v>5</v>
      </c>
      <c r="K4422" s="61">
        <v>8.5</v>
      </c>
      <c r="L4422" s="69">
        <f t="shared" si="843"/>
        <v>0.55000000000000004</v>
      </c>
      <c r="M4422" s="69">
        <f t="shared" si="844"/>
        <v>0.93500000000000005</v>
      </c>
      <c r="N4422" s="56">
        <f>INDEX(Rate_Chart!$A$1:$AK$127,MATCH(Data!J4422,Rate_Chart!$A$1:$A$127,0),MATCH(Data!K4422,Rate_Chart!$A$1:$AK$1,0))</f>
        <v>44.481181500000005</v>
      </c>
      <c r="O4422" s="57">
        <f t="shared" si="845"/>
        <v>489.29299650000007</v>
      </c>
      <c r="P4422" s="58">
        <f t="shared" si="846"/>
        <v>417.01107656250002</v>
      </c>
      <c r="Q4422" s="58">
        <f t="shared" si="847"/>
        <v>278.00738437500002</v>
      </c>
      <c r="R4422" s="66">
        <f t="shared" si="848"/>
        <v>8.5626274387500025</v>
      </c>
      <c r="S4422" s="64">
        <f t="shared" si="849"/>
        <v>41.25</v>
      </c>
      <c r="T4422" s="66">
        <f t="shared" si="850"/>
        <v>539.10562393875011</v>
      </c>
      <c r="U4422" s="68">
        <f t="shared" si="851"/>
        <v>49.009602176250013</v>
      </c>
      <c r="V4422" s="68">
        <f t="shared" si="852"/>
        <v>459.46502040234384</v>
      </c>
      <c r="W4422" s="68">
        <f t="shared" si="853"/>
        <v>306.31001360156256</v>
      </c>
    </row>
    <row r="4423" spans="1:23" x14ac:dyDescent="0.25">
      <c r="A4423" s="1" t="s">
        <v>908</v>
      </c>
      <c r="B4423" s="1" t="s">
        <v>394</v>
      </c>
      <c r="C4423" s="1" t="s">
        <v>589</v>
      </c>
      <c r="D4423" s="1" t="s">
        <v>591</v>
      </c>
      <c r="E4423" s="1" t="s">
        <v>378</v>
      </c>
      <c r="F4423" s="62" t="str">
        <f t="shared" si="854"/>
        <v>64560</v>
      </c>
      <c r="G4423" s="255">
        <v>10620048</v>
      </c>
      <c r="H4423" s="1" t="s">
        <v>386</v>
      </c>
      <c r="I4423" s="61">
        <v>8</v>
      </c>
      <c r="J4423" s="61">
        <v>4.8</v>
      </c>
      <c r="K4423" s="61">
        <v>8.5</v>
      </c>
      <c r="L4423" s="69">
        <f t="shared" si="843"/>
        <v>0.38400000000000001</v>
      </c>
      <c r="M4423" s="69">
        <f t="shared" si="844"/>
        <v>0.68</v>
      </c>
      <c r="N4423" s="56">
        <f>INDEX(Rate_Chart!$A$1:$AK$127,MATCH(Data!J4423,Rate_Chart!$A$1:$A$127,0),MATCH(Data!K4423,Rate_Chart!$A$1:$AK$1,0))</f>
        <v>43.647181500000002</v>
      </c>
      <c r="O4423" s="57">
        <f t="shared" si="845"/>
        <v>349.17745200000002</v>
      </c>
      <c r="P4423" s="58">
        <f t="shared" si="846"/>
        <v>417.0112882165605</v>
      </c>
      <c r="Q4423" s="58">
        <f t="shared" si="847"/>
        <v>278.00752547770702</v>
      </c>
      <c r="R4423" s="66">
        <f t="shared" si="848"/>
        <v>6.1106054100000007</v>
      </c>
      <c r="S4423" s="64">
        <f t="shared" si="849"/>
        <v>30</v>
      </c>
      <c r="T4423" s="66">
        <f t="shared" si="850"/>
        <v>385.28805741000002</v>
      </c>
      <c r="U4423" s="68">
        <f t="shared" si="851"/>
        <v>48.161007176250003</v>
      </c>
      <c r="V4423" s="68">
        <f t="shared" si="852"/>
        <v>460.13701123805731</v>
      </c>
      <c r="W4423" s="68">
        <f t="shared" si="853"/>
        <v>306.75800749203819</v>
      </c>
    </row>
    <row r="4424" spans="1:23" x14ac:dyDescent="0.25">
      <c r="A4424" s="1" t="s">
        <v>909</v>
      </c>
      <c r="B4424" s="1" t="s">
        <v>394</v>
      </c>
      <c r="C4424" s="1" t="s">
        <v>589</v>
      </c>
      <c r="D4424" s="1" t="s">
        <v>591</v>
      </c>
      <c r="E4424" s="1" t="s">
        <v>378</v>
      </c>
      <c r="F4424" s="62" t="str">
        <f t="shared" si="854"/>
        <v>64560</v>
      </c>
      <c r="G4424" s="255">
        <v>10620048</v>
      </c>
      <c r="H4424" s="1" t="s">
        <v>385</v>
      </c>
      <c r="I4424" s="61">
        <v>10</v>
      </c>
      <c r="J4424" s="61">
        <v>5.8</v>
      </c>
      <c r="K4424" s="61">
        <v>8.4</v>
      </c>
      <c r="L4424" s="69">
        <f t="shared" si="843"/>
        <v>0.57999999999999996</v>
      </c>
      <c r="M4424" s="69">
        <f t="shared" si="844"/>
        <v>0.84</v>
      </c>
      <c r="N4424" s="56">
        <f>INDEX(Rate_Chart!$A$1:$AK$127,MATCH(Data!J4424,Rate_Chart!$A$1:$A$127,0),MATCH(Data!K4424,Rate_Chart!$A$1:$AK$1,0))</f>
        <v>46.9771</v>
      </c>
      <c r="O4424" s="57">
        <f t="shared" si="845"/>
        <v>469.77100000000002</v>
      </c>
      <c r="P4424" s="58">
        <f t="shared" si="846"/>
        <v>412.07982456140354</v>
      </c>
      <c r="Q4424" s="58">
        <f t="shared" si="847"/>
        <v>274.71988304093571</v>
      </c>
      <c r="R4424" s="66">
        <f t="shared" si="848"/>
        <v>8.2209925000000013</v>
      </c>
      <c r="S4424" s="64">
        <f t="shared" si="849"/>
        <v>37.5</v>
      </c>
      <c r="T4424" s="66">
        <f t="shared" si="850"/>
        <v>515.49199250000004</v>
      </c>
      <c r="U4424" s="68">
        <f t="shared" si="851"/>
        <v>51.549199250000001</v>
      </c>
      <c r="V4424" s="68">
        <f t="shared" si="852"/>
        <v>452.18595833333336</v>
      </c>
      <c r="W4424" s="68">
        <f t="shared" si="853"/>
        <v>301.45730555555559</v>
      </c>
    </row>
    <row r="4425" spans="1:23" x14ac:dyDescent="0.25">
      <c r="A4425" s="1" t="s">
        <v>910</v>
      </c>
      <c r="B4425" s="1" t="s">
        <v>394</v>
      </c>
      <c r="C4425" s="1" t="s">
        <v>589</v>
      </c>
      <c r="D4425" s="1" t="s">
        <v>591</v>
      </c>
      <c r="E4425" s="1" t="s">
        <v>378</v>
      </c>
      <c r="F4425" s="62" t="str">
        <f t="shared" si="854"/>
        <v>64560</v>
      </c>
      <c r="G4425" s="255">
        <v>10620048</v>
      </c>
      <c r="H4425" s="1" t="s">
        <v>385</v>
      </c>
      <c r="I4425" s="61">
        <v>11</v>
      </c>
      <c r="J4425" s="61">
        <v>5.8</v>
      </c>
      <c r="K4425" s="61">
        <v>8.4</v>
      </c>
      <c r="L4425" s="69">
        <f t="shared" si="843"/>
        <v>0.63800000000000001</v>
      </c>
      <c r="M4425" s="69">
        <f t="shared" si="844"/>
        <v>0.92400000000000004</v>
      </c>
      <c r="N4425" s="56">
        <f>INDEX(Rate_Chart!$A$1:$AK$127,MATCH(Data!J4425,Rate_Chart!$A$1:$A$127,0),MATCH(Data!K4425,Rate_Chart!$A$1:$AK$1,0))</f>
        <v>46.9771</v>
      </c>
      <c r="O4425" s="57">
        <f t="shared" si="845"/>
        <v>516.74810000000002</v>
      </c>
      <c r="P4425" s="58">
        <f t="shared" si="846"/>
        <v>412.07982456140354</v>
      </c>
      <c r="Q4425" s="58">
        <f t="shared" si="847"/>
        <v>274.71988304093571</v>
      </c>
      <c r="R4425" s="66">
        <f t="shared" si="848"/>
        <v>9.0430917500000021</v>
      </c>
      <c r="S4425" s="64">
        <f t="shared" si="849"/>
        <v>41.25</v>
      </c>
      <c r="T4425" s="66">
        <f t="shared" si="850"/>
        <v>567.04119175000005</v>
      </c>
      <c r="U4425" s="68">
        <f t="shared" si="851"/>
        <v>51.549199250000008</v>
      </c>
      <c r="V4425" s="68">
        <f t="shared" si="852"/>
        <v>452.18595833333342</v>
      </c>
      <c r="W4425" s="68">
        <f t="shared" si="853"/>
        <v>301.45730555555559</v>
      </c>
    </row>
    <row r="4426" spans="1:23" x14ac:dyDescent="0.25">
      <c r="A4426" s="1" t="s">
        <v>911</v>
      </c>
      <c r="B4426" s="1" t="s">
        <v>394</v>
      </c>
      <c r="C4426" s="1" t="s">
        <v>589</v>
      </c>
      <c r="D4426" s="1" t="s">
        <v>591</v>
      </c>
      <c r="E4426" s="1" t="s">
        <v>378</v>
      </c>
      <c r="F4426" s="62" t="str">
        <f t="shared" si="854"/>
        <v>64560</v>
      </c>
      <c r="G4426" s="255">
        <v>10620048</v>
      </c>
      <c r="H4426" s="1" t="s">
        <v>386</v>
      </c>
      <c r="I4426" s="61">
        <v>9</v>
      </c>
      <c r="J4426" s="61">
        <v>4.9000000000000004</v>
      </c>
      <c r="K4426" s="61">
        <v>8.1999999999999993</v>
      </c>
      <c r="L4426" s="69">
        <f t="shared" si="843"/>
        <v>0.441</v>
      </c>
      <c r="M4426" s="69">
        <f t="shared" si="844"/>
        <v>0.73799999999999999</v>
      </c>
      <c r="N4426" s="56">
        <f>INDEX(Rate_Chart!$A$1:$AK$127,MATCH(Data!J4426,Rate_Chart!$A$1:$A$127,0),MATCH(Data!K4426,Rate_Chart!$A$1:$AK$1,0))</f>
        <v>43.230139800000003</v>
      </c>
      <c r="O4426" s="57">
        <f t="shared" si="845"/>
        <v>389.07125820000005</v>
      </c>
      <c r="P4426" s="58">
        <f t="shared" si="846"/>
        <v>417.01099485530551</v>
      </c>
      <c r="Q4426" s="58">
        <f t="shared" si="847"/>
        <v>278.00732990353703</v>
      </c>
      <c r="R4426" s="66">
        <f t="shared" si="848"/>
        <v>6.8087470185000019</v>
      </c>
      <c r="S4426" s="64">
        <f t="shared" si="849"/>
        <v>33.75</v>
      </c>
      <c r="T4426" s="66">
        <f t="shared" si="850"/>
        <v>429.63000521850006</v>
      </c>
      <c r="U4426" s="68">
        <f t="shared" si="851"/>
        <v>47.736667246500005</v>
      </c>
      <c r="V4426" s="68">
        <f t="shared" si="852"/>
        <v>460.48232070578786</v>
      </c>
      <c r="W4426" s="68">
        <f t="shared" si="853"/>
        <v>306.98821380385857</v>
      </c>
    </row>
    <row r="4427" spans="1:23" x14ac:dyDescent="0.25">
      <c r="A4427" s="1" t="s">
        <v>912</v>
      </c>
      <c r="B4427" s="1" t="s">
        <v>394</v>
      </c>
      <c r="C4427" s="1" t="s">
        <v>589</v>
      </c>
      <c r="D4427" s="1" t="s">
        <v>591</v>
      </c>
      <c r="E4427" s="1" t="s">
        <v>378</v>
      </c>
      <c r="F4427" s="62" t="str">
        <f t="shared" si="854"/>
        <v>64560</v>
      </c>
      <c r="G4427" s="255">
        <v>10620048</v>
      </c>
      <c r="H4427" s="1" t="s">
        <v>385</v>
      </c>
      <c r="I4427" s="61">
        <v>11</v>
      </c>
      <c r="J4427" s="61">
        <v>5.6</v>
      </c>
      <c r="K4427" s="61">
        <v>8.6</v>
      </c>
      <c r="L4427" s="69">
        <f t="shared" si="843"/>
        <v>0.61599999999999999</v>
      </c>
      <c r="M4427" s="69">
        <f t="shared" si="844"/>
        <v>0.94599999999999995</v>
      </c>
      <c r="N4427" s="56">
        <f>INDEX(Rate_Chart!$A$1:$AK$127,MATCH(Data!J4427,Rate_Chart!$A$1:$A$127,0),MATCH(Data!K4427,Rate_Chart!$A$1:$AK$1,0))</f>
        <v>45.824799999999996</v>
      </c>
      <c r="O4427" s="57">
        <f t="shared" si="845"/>
        <v>504.07279999999997</v>
      </c>
      <c r="P4427" s="58">
        <f t="shared" si="846"/>
        <v>404.33647058823533</v>
      </c>
      <c r="Q4427" s="58">
        <f t="shared" si="847"/>
        <v>269.55764705882353</v>
      </c>
      <c r="R4427" s="66">
        <f t="shared" si="848"/>
        <v>8.8212740000000007</v>
      </c>
      <c r="S4427" s="64">
        <f t="shared" si="849"/>
        <v>41.25</v>
      </c>
      <c r="T4427" s="66">
        <f t="shared" si="850"/>
        <v>554.14407399999993</v>
      </c>
      <c r="U4427" s="68">
        <f t="shared" si="851"/>
        <v>50.376733999999992</v>
      </c>
      <c r="V4427" s="68">
        <f t="shared" si="852"/>
        <v>444.50059411764704</v>
      </c>
      <c r="W4427" s="68">
        <f t="shared" si="853"/>
        <v>296.33372941176469</v>
      </c>
    </row>
    <row r="4428" spans="1:23" x14ac:dyDescent="0.25">
      <c r="A4428" s="1" t="s">
        <v>913</v>
      </c>
      <c r="B4428" s="1" t="s">
        <v>394</v>
      </c>
      <c r="C4428" s="1" t="s">
        <v>589</v>
      </c>
      <c r="D4428" s="1" t="s">
        <v>591</v>
      </c>
      <c r="E4428" s="1" t="s">
        <v>378</v>
      </c>
      <c r="F4428" s="62" t="str">
        <f t="shared" si="854"/>
        <v>64560</v>
      </c>
      <c r="G4428" s="255">
        <v>10620048</v>
      </c>
      <c r="H4428" s="1" t="s">
        <v>385</v>
      </c>
      <c r="I4428" s="61">
        <v>10</v>
      </c>
      <c r="J4428" s="61">
        <v>5.6</v>
      </c>
      <c r="K4428" s="61">
        <v>8.6</v>
      </c>
      <c r="L4428" s="69">
        <f t="shared" si="843"/>
        <v>0.56000000000000005</v>
      </c>
      <c r="M4428" s="69">
        <f t="shared" si="844"/>
        <v>0.86</v>
      </c>
      <c r="N4428" s="56">
        <f>INDEX(Rate_Chart!$A$1:$AK$127,MATCH(Data!J4428,Rate_Chart!$A$1:$A$127,0),MATCH(Data!K4428,Rate_Chart!$A$1:$AK$1,0))</f>
        <v>45.824799999999996</v>
      </c>
      <c r="O4428" s="57">
        <f t="shared" si="845"/>
        <v>458.24799999999993</v>
      </c>
      <c r="P4428" s="58">
        <f t="shared" si="846"/>
        <v>404.33647058823533</v>
      </c>
      <c r="Q4428" s="58">
        <f t="shared" si="847"/>
        <v>269.55764705882353</v>
      </c>
      <c r="R4428" s="66">
        <f t="shared" si="848"/>
        <v>8.0193399999999997</v>
      </c>
      <c r="S4428" s="64">
        <f t="shared" si="849"/>
        <v>37.5</v>
      </c>
      <c r="T4428" s="66">
        <f t="shared" si="850"/>
        <v>503.76733999999993</v>
      </c>
      <c r="U4428" s="68">
        <f t="shared" si="851"/>
        <v>50.376733999999992</v>
      </c>
      <c r="V4428" s="68">
        <f t="shared" si="852"/>
        <v>444.50059411764704</v>
      </c>
      <c r="W4428" s="68">
        <f t="shared" si="853"/>
        <v>296.33372941176469</v>
      </c>
    </row>
    <row r="4429" spans="1:23" x14ac:dyDescent="0.25">
      <c r="A4429" s="1" t="s">
        <v>914</v>
      </c>
      <c r="B4429" s="1" t="s">
        <v>394</v>
      </c>
      <c r="C4429" s="1" t="s">
        <v>589</v>
      </c>
      <c r="D4429" s="1" t="s">
        <v>591</v>
      </c>
      <c r="E4429" s="1" t="s">
        <v>378</v>
      </c>
      <c r="F4429" s="62" t="str">
        <f t="shared" si="854"/>
        <v>64560</v>
      </c>
      <c r="G4429" s="255">
        <v>10620048</v>
      </c>
      <c r="H4429" s="1" t="s">
        <v>385</v>
      </c>
      <c r="I4429" s="61">
        <v>11</v>
      </c>
      <c r="J4429" s="61">
        <v>5.5</v>
      </c>
      <c r="K4429" s="61">
        <v>8.5</v>
      </c>
      <c r="L4429" s="69">
        <f t="shared" si="843"/>
        <v>0.60499999999999998</v>
      </c>
      <c r="M4429" s="69">
        <f t="shared" si="844"/>
        <v>0.93500000000000005</v>
      </c>
      <c r="N4429" s="56">
        <f>INDEX(Rate_Chart!$A$1:$AK$127,MATCH(Data!J4429,Rate_Chart!$A$1:$A$127,0),MATCH(Data!K4429,Rate_Chart!$A$1:$AK$1,0))</f>
        <v>46.566181499999999</v>
      </c>
      <c r="O4429" s="57">
        <f t="shared" si="845"/>
        <v>512.22799650000002</v>
      </c>
      <c r="P4429" s="58">
        <f t="shared" si="846"/>
        <v>417.01058059701495</v>
      </c>
      <c r="Q4429" s="58">
        <f t="shared" si="847"/>
        <v>278.00705373134332</v>
      </c>
      <c r="R4429" s="66">
        <f t="shared" si="848"/>
        <v>8.9639899387500019</v>
      </c>
      <c r="S4429" s="64">
        <f t="shared" si="849"/>
        <v>41.25</v>
      </c>
      <c r="T4429" s="66">
        <f t="shared" si="850"/>
        <v>562.44198643875006</v>
      </c>
      <c r="U4429" s="68">
        <f t="shared" si="851"/>
        <v>51.131089676250006</v>
      </c>
      <c r="V4429" s="68">
        <f t="shared" si="852"/>
        <v>457.89035530970153</v>
      </c>
      <c r="W4429" s="68">
        <f t="shared" si="853"/>
        <v>305.26023687313437</v>
      </c>
    </row>
    <row r="4430" spans="1:23" x14ac:dyDescent="0.25">
      <c r="A4430" s="1" t="s">
        <v>915</v>
      </c>
      <c r="B4430" s="1" t="s">
        <v>394</v>
      </c>
      <c r="C4430" s="1" t="s">
        <v>589</v>
      </c>
      <c r="D4430" s="1" t="s">
        <v>591</v>
      </c>
      <c r="E4430" s="1" t="s">
        <v>378</v>
      </c>
      <c r="F4430" s="62" t="str">
        <f t="shared" si="854"/>
        <v>64560</v>
      </c>
      <c r="G4430" s="255">
        <v>10620048</v>
      </c>
      <c r="H4430" s="1" t="s">
        <v>385</v>
      </c>
      <c r="I4430" s="61">
        <v>11</v>
      </c>
      <c r="J4430" s="61">
        <v>5.7</v>
      </c>
      <c r="K4430" s="61">
        <v>8.6</v>
      </c>
      <c r="L4430" s="69">
        <f t="shared" si="843"/>
        <v>0.627</v>
      </c>
      <c r="M4430" s="69">
        <f t="shared" si="844"/>
        <v>0.94599999999999995</v>
      </c>
      <c r="N4430" s="56">
        <f>INDEX(Rate_Chart!$A$1:$AK$127,MATCH(Data!J4430,Rate_Chart!$A$1:$A$127,0),MATCH(Data!K4430,Rate_Chart!$A$1:$AK$1,0))</f>
        <v>46.643099999999997</v>
      </c>
      <c r="O4430" s="57">
        <f t="shared" si="845"/>
        <v>513.07409999999993</v>
      </c>
      <c r="P4430" s="58">
        <f t="shared" si="846"/>
        <v>407.95714285714286</v>
      </c>
      <c r="Q4430" s="58">
        <f t="shared" si="847"/>
        <v>271.97142857142859</v>
      </c>
      <c r="R4430" s="66">
        <f t="shared" si="848"/>
        <v>8.978796749999999</v>
      </c>
      <c r="S4430" s="64">
        <f t="shared" si="849"/>
        <v>41.25</v>
      </c>
      <c r="T4430" s="66">
        <f t="shared" si="850"/>
        <v>563.30289674999995</v>
      </c>
      <c r="U4430" s="68">
        <f t="shared" si="851"/>
        <v>51.209354249999997</v>
      </c>
      <c r="V4430" s="68">
        <f t="shared" si="852"/>
        <v>447.89522667638482</v>
      </c>
      <c r="W4430" s="68">
        <f t="shared" si="853"/>
        <v>298.59681778425653</v>
      </c>
    </row>
    <row r="4431" spans="1:23" x14ac:dyDescent="0.25">
      <c r="A4431" s="1" t="s">
        <v>916</v>
      </c>
      <c r="B4431" s="1" t="s">
        <v>394</v>
      </c>
      <c r="C4431" s="1" t="s">
        <v>589</v>
      </c>
      <c r="D4431" s="1" t="s">
        <v>591</v>
      </c>
      <c r="E4431" s="1" t="s">
        <v>378</v>
      </c>
      <c r="F4431" s="62" t="str">
        <f t="shared" si="854"/>
        <v>64560</v>
      </c>
      <c r="G4431" s="255">
        <v>10620048</v>
      </c>
      <c r="H4431" s="1" t="s">
        <v>385</v>
      </c>
      <c r="I4431" s="61">
        <v>11</v>
      </c>
      <c r="J4431" s="61">
        <v>5.6</v>
      </c>
      <c r="K4431" s="61">
        <v>8.6</v>
      </c>
      <c r="L4431" s="69">
        <f t="shared" ref="L4431:L4494" si="855">J4431*I4431/100</f>
        <v>0.61599999999999999</v>
      </c>
      <c r="M4431" s="69">
        <f t="shared" ref="M4431:M4494" si="856">K4431*I4431/100</f>
        <v>0.94599999999999995</v>
      </c>
      <c r="N4431" s="56">
        <f>INDEX(Rate_Chart!$A$1:$AK$127,MATCH(Data!J4431,Rate_Chart!$A$1:$A$127,0),MATCH(Data!K4431,Rate_Chart!$A$1:$AK$1,0))</f>
        <v>45.824799999999996</v>
      </c>
      <c r="O4431" s="57">
        <f t="shared" ref="O4431:O4494" si="857">N4431*I4431</f>
        <v>504.07279999999997</v>
      </c>
      <c r="P4431" s="58">
        <f t="shared" ref="P4431:P4494" si="858">N4431/(J4431%+K4431%*2/3)</f>
        <v>404.33647058823533</v>
      </c>
      <c r="Q4431" s="58">
        <f t="shared" ref="Q4431:Q4494" si="859">P4431*2/3</f>
        <v>269.55764705882353</v>
      </c>
      <c r="R4431" s="66">
        <f t="shared" ref="R4431:R4494" si="860">O4431*1.75%</f>
        <v>8.8212740000000007</v>
      </c>
      <c r="S4431" s="64">
        <f t="shared" ref="S4431:S4494" si="861">I4431*3.75</f>
        <v>41.25</v>
      </c>
      <c r="T4431" s="66">
        <f t="shared" ref="T4431:T4494" si="862">R4431+S4431+O4431</f>
        <v>554.14407399999993</v>
      </c>
      <c r="U4431" s="68">
        <f t="shared" ref="U4431:U4494" si="863">T4431/I4431</f>
        <v>50.376733999999992</v>
      </c>
      <c r="V4431" s="68">
        <f t="shared" ref="V4431:V4494" si="864">U4431/(J4431%+K4431%*2/3)</f>
        <v>444.50059411764704</v>
      </c>
      <c r="W4431" s="68">
        <f t="shared" ref="W4431:W4494" si="865">V4431*2/3</f>
        <v>296.33372941176469</v>
      </c>
    </row>
    <row r="4432" spans="1:23" x14ac:dyDescent="0.25">
      <c r="A4432" s="1" t="s">
        <v>917</v>
      </c>
      <c r="B4432" s="1" t="s">
        <v>394</v>
      </c>
      <c r="C4432" s="1" t="s">
        <v>589</v>
      </c>
      <c r="D4432" s="1" t="s">
        <v>591</v>
      </c>
      <c r="E4432" s="1" t="s">
        <v>378</v>
      </c>
      <c r="F4432" s="62" t="str">
        <f t="shared" si="854"/>
        <v>64560</v>
      </c>
      <c r="G4432" s="255">
        <v>10620048</v>
      </c>
      <c r="H4432" s="1" t="s">
        <v>385</v>
      </c>
      <c r="I4432" s="61">
        <v>11</v>
      </c>
      <c r="J4432" s="61">
        <v>6.2</v>
      </c>
      <c r="K4432" s="61">
        <v>8.6</v>
      </c>
      <c r="L4432" s="69">
        <f t="shared" si="855"/>
        <v>0.68200000000000005</v>
      </c>
      <c r="M4432" s="69">
        <f t="shared" si="856"/>
        <v>0.94599999999999995</v>
      </c>
      <c r="N4432" s="56">
        <f>INDEX(Rate_Chart!$A$1:$AK$127,MATCH(Data!J4432,Rate_Chart!$A$1:$A$127,0),MATCH(Data!K4432,Rate_Chart!$A$1:$AK$1,0))</f>
        <v>50.7346</v>
      </c>
      <c r="O4432" s="57">
        <f t="shared" si="857"/>
        <v>558.0806</v>
      </c>
      <c r="P4432" s="58">
        <f t="shared" si="858"/>
        <v>425.15027932960902</v>
      </c>
      <c r="Q4432" s="58">
        <f t="shared" si="859"/>
        <v>283.4335195530727</v>
      </c>
      <c r="R4432" s="66">
        <f t="shared" si="860"/>
        <v>9.766410500000001</v>
      </c>
      <c r="S4432" s="64">
        <f t="shared" si="861"/>
        <v>41.25</v>
      </c>
      <c r="T4432" s="66">
        <f t="shared" si="862"/>
        <v>609.09701050000001</v>
      </c>
      <c r="U4432" s="68">
        <f t="shared" si="863"/>
        <v>55.372455500000001</v>
      </c>
      <c r="V4432" s="68">
        <f t="shared" si="864"/>
        <v>464.01499022346377</v>
      </c>
      <c r="W4432" s="68">
        <f t="shared" si="865"/>
        <v>309.34332681564251</v>
      </c>
    </row>
    <row r="4433" spans="1:23" x14ac:dyDescent="0.25">
      <c r="A4433" s="1" t="s">
        <v>918</v>
      </c>
      <c r="B4433" s="1" t="s">
        <v>394</v>
      </c>
      <c r="C4433" s="1" t="s">
        <v>589</v>
      </c>
      <c r="D4433" s="1" t="s">
        <v>591</v>
      </c>
      <c r="E4433" s="1" t="s">
        <v>378</v>
      </c>
      <c r="F4433" s="62" t="str">
        <f t="shared" si="854"/>
        <v>64560</v>
      </c>
      <c r="G4433" s="255">
        <v>10620048</v>
      </c>
      <c r="H4433" s="1" t="s">
        <v>385</v>
      </c>
      <c r="I4433" s="61">
        <v>10</v>
      </c>
      <c r="J4433" s="61">
        <v>5.8</v>
      </c>
      <c r="K4433" s="61">
        <v>8.6</v>
      </c>
      <c r="L4433" s="69">
        <f t="shared" si="855"/>
        <v>0.57999999999999996</v>
      </c>
      <c r="M4433" s="69">
        <f t="shared" si="856"/>
        <v>0.86</v>
      </c>
      <c r="N4433" s="56">
        <f>INDEX(Rate_Chart!$A$1:$AK$127,MATCH(Data!J4433,Rate_Chart!$A$1:$A$127,0),MATCH(Data!K4433,Rate_Chart!$A$1:$AK$1,0))</f>
        <v>47.461399999999998</v>
      </c>
      <c r="O4433" s="57">
        <f t="shared" si="857"/>
        <v>474.61399999999998</v>
      </c>
      <c r="P4433" s="58">
        <f t="shared" si="858"/>
        <v>411.51502890173413</v>
      </c>
      <c r="Q4433" s="58">
        <f t="shared" si="859"/>
        <v>274.34335260115608</v>
      </c>
      <c r="R4433" s="66">
        <f t="shared" si="860"/>
        <v>8.3057449999999999</v>
      </c>
      <c r="S4433" s="64">
        <f t="shared" si="861"/>
        <v>37.5</v>
      </c>
      <c r="T4433" s="66">
        <f t="shared" si="862"/>
        <v>520.41974499999992</v>
      </c>
      <c r="U4433" s="68">
        <f t="shared" si="863"/>
        <v>52.041974499999995</v>
      </c>
      <c r="V4433" s="68">
        <f t="shared" si="864"/>
        <v>451.23099277456652</v>
      </c>
      <c r="W4433" s="68">
        <f t="shared" si="865"/>
        <v>300.82066184971103</v>
      </c>
    </row>
    <row r="4434" spans="1:23" x14ac:dyDescent="0.25">
      <c r="A4434" s="1" t="s">
        <v>882</v>
      </c>
      <c r="B4434" s="1" t="s">
        <v>394</v>
      </c>
      <c r="C4434" s="1" t="s">
        <v>589</v>
      </c>
      <c r="D4434" s="1" t="s">
        <v>591</v>
      </c>
      <c r="E4434" s="1" t="s">
        <v>378</v>
      </c>
      <c r="F4434" s="62" t="str">
        <f t="shared" si="854"/>
        <v>64560</v>
      </c>
      <c r="G4434" s="255">
        <v>10620048</v>
      </c>
      <c r="H4434" s="1" t="s">
        <v>385</v>
      </c>
      <c r="I4434" s="61">
        <v>9</v>
      </c>
      <c r="J4434" s="61">
        <v>5.7</v>
      </c>
      <c r="K4434" s="61">
        <v>8.6</v>
      </c>
      <c r="L4434" s="69">
        <f t="shared" si="855"/>
        <v>0.51300000000000001</v>
      </c>
      <c r="M4434" s="69">
        <f t="shared" si="856"/>
        <v>0.77399999999999991</v>
      </c>
      <c r="N4434" s="56">
        <f>INDEX(Rate_Chart!$A$1:$AK$127,MATCH(Data!J4434,Rate_Chart!$A$1:$A$127,0),MATCH(Data!K4434,Rate_Chart!$A$1:$AK$1,0))</f>
        <v>46.643099999999997</v>
      </c>
      <c r="O4434" s="57">
        <f t="shared" si="857"/>
        <v>419.78789999999998</v>
      </c>
      <c r="P4434" s="58">
        <f t="shared" si="858"/>
        <v>407.95714285714286</v>
      </c>
      <c r="Q4434" s="58">
        <f t="shared" si="859"/>
        <v>271.97142857142859</v>
      </c>
      <c r="R4434" s="66">
        <f t="shared" si="860"/>
        <v>7.3462882500000006</v>
      </c>
      <c r="S4434" s="64">
        <f t="shared" si="861"/>
        <v>33.75</v>
      </c>
      <c r="T4434" s="66">
        <f t="shared" si="862"/>
        <v>460.88418824999997</v>
      </c>
      <c r="U4434" s="68">
        <f t="shared" si="863"/>
        <v>51.209354249999997</v>
      </c>
      <c r="V4434" s="68">
        <f t="shared" si="864"/>
        <v>447.89522667638482</v>
      </c>
      <c r="W4434" s="68">
        <f t="shared" si="865"/>
        <v>298.59681778425653</v>
      </c>
    </row>
    <row r="4435" spans="1:23" x14ac:dyDescent="0.25">
      <c r="A4435" s="1" t="s">
        <v>884</v>
      </c>
      <c r="B4435" s="1" t="s">
        <v>394</v>
      </c>
      <c r="C4435" s="1" t="s">
        <v>589</v>
      </c>
      <c r="D4435" s="1" t="s">
        <v>591</v>
      </c>
      <c r="E4435" s="1" t="s">
        <v>378</v>
      </c>
      <c r="F4435" s="62" t="str">
        <f t="shared" si="854"/>
        <v>64560</v>
      </c>
      <c r="G4435" s="255">
        <v>10620048</v>
      </c>
      <c r="H4435" s="1" t="s">
        <v>385</v>
      </c>
      <c r="I4435" s="61">
        <v>5</v>
      </c>
      <c r="J4435" s="61">
        <v>6</v>
      </c>
      <c r="K4435" s="61">
        <v>8.8000000000000007</v>
      </c>
      <c r="L4435" s="69">
        <f t="shared" si="855"/>
        <v>0.3</v>
      </c>
      <c r="M4435" s="69">
        <f t="shared" si="856"/>
        <v>0.44</v>
      </c>
      <c r="N4435" s="56">
        <f>INDEX(Rate_Chart!$A$1:$AK$127,MATCH(Data!J4435,Rate_Chart!$A$1:$A$127,0),MATCH(Data!K4435,Rate_Chart!$A$1:$AK$1,0))</f>
        <v>49.599000000000004</v>
      </c>
      <c r="O4435" s="57">
        <f t="shared" si="857"/>
        <v>247.995</v>
      </c>
      <c r="P4435" s="58">
        <f t="shared" si="858"/>
        <v>417.96910112359552</v>
      </c>
      <c r="Q4435" s="58">
        <f t="shared" si="859"/>
        <v>278.64606741573033</v>
      </c>
      <c r="R4435" s="66">
        <f t="shared" si="860"/>
        <v>4.3399125000000005</v>
      </c>
      <c r="S4435" s="64">
        <f t="shared" si="861"/>
        <v>18.75</v>
      </c>
      <c r="T4435" s="66">
        <f t="shared" si="862"/>
        <v>271.08491250000003</v>
      </c>
      <c r="U4435" s="68">
        <f t="shared" si="863"/>
        <v>54.216982500000007</v>
      </c>
      <c r="V4435" s="68">
        <f t="shared" si="864"/>
        <v>456.8846839887641</v>
      </c>
      <c r="W4435" s="68">
        <f t="shared" si="865"/>
        <v>304.58978932584273</v>
      </c>
    </row>
    <row r="4436" spans="1:23" x14ac:dyDescent="0.25">
      <c r="A4436" s="1" t="s">
        <v>885</v>
      </c>
      <c r="B4436" s="1" t="s">
        <v>394</v>
      </c>
      <c r="C4436" s="1" t="s">
        <v>589</v>
      </c>
      <c r="D4436" s="1" t="s">
        <v>591</v>
      </c>
      <c r="E4436" s="1" t="s">
        <v>378</v>
      </c>
      <c r="F4436" s="62" t="str">
        <f t="shared" si="854"/>
        <v>64560</v>
      </c>
      <c r="G4436" s="255">
        <v>10620048</v>
      </c>
      <c r="H4436" s="1" t="s">
        <v>385</v>
      </c>
      <c r="I4436" s="61">
        <v>7</v>
      </c>
      <c r="J4436" s="61">
        <v>5.8</v>
      </c>
      <c r="K4436" s="61">
        <v>8.4</v>
      </c>
      <c r="L4436" s="69">
        <f t="shared" si="855"/>
        <v>0.40600000000000003</v>
      </c>
      <c r="M4436" s="69">
        <f t="shared" si="856"/>
        <v>0.58800000000000008</v>
      </c>
      <c r="N4436" s="56">
        <f>INDEX(Rate_Chart!$A$1:$AK$127,MATCH(Data!J4436,Rate_Chart!$A$1:$A$127,0),MATCH(Data!K4436,Rate_Chart!$A$1:$AK$1,0))</f>
        <v>46.9771</v>
      </c>
      <c r="O4436" s="57">
        <f t="shared" si="857"/>
        <v>328.83969999999999</v>
      </c>
      <c r="P4436" s="58">
        <f t="shared" si="858"/>
        <v>412.07982456140354</v>
      </c>
      <c r="Q4436" s="58">
        <f t="shared" si="859"/>
        <v>274.71988304093571</v>
      </c>
      <c r="R4436" s="66">
        <f t="shared" si="860"/>
        <v>5.7546947500000005</v>
      </c>
      <c r="S4436" s="64">
        <f t="shared" si="861"/>
        <v>26.25</v>
      </c>
      <c r="T4436" s="66">
        <f t="shared" si="862"/>
        <v>360.84439474999999</v>
      </c>
      <c r="U4436" s="68">
        <f t="shared" si="863"/>
        <v>51.549199250000001</v>
      </c>
      <c r="V4436" s="68">
        <f t="shared" si="864"/>
        <v>452.18595833333336</v>
      </c>
      <c r="W4436" s="68">
        <f t="shared" si="865"/>
        <v>301.45730555555559</v>
      </c>
    </row>
    <row r="4437" spans="1:23" x14ac:dyDescent="0.25">
      <c r="A4437" s="1" t="s">
        <v>886</v>
      </c>
      <c r="B4437" s="1" t="s">
        <v>394</v>
      </c>
      <c r="C4437" s="1" t="s">
        <v>589</v>
      </c>
      <c r="D4437" s="1" t="s">
        <v>591</v>
      </c>
      <c r="E4437" s="1" t="s">
        <v>378</v>
      </c>
      <c r="F4437" s="62" t="str">
        <f t="shared" si="854"/>
        <v>64560</v>
      </c>
      <c r="G4437" s="255">
        <v>10620048</v>
      </c>
      <c r="H4437" s="1" t="s">
        <v>385</v>
      </c>
      <c r="I4437" s="61">
        <v>6</v>
      </c>
      <c r="J4437" s="61">
        <v>5.9</v>
      </c>
      <c r="K4437" s="61">
        <v>8.6</v>
      </c>
      <c r="L4437" s="69">
        <f t="shared" si="855"/>
        <v>0.35400000000000004</v>
      </c>
      <c r="M4437" s="69">
        <f t="shared" si="856"/>
        <v>0.5159999999999999</v>
      </c>
      <c r="N4437" s="56">
        <f>INDEX(Rate_Chart!$A$1:$AK$127,MATCH(Data!J4437,Rate_Chart!$A$1:$A$127,0),MATCH(Data!K4437,Rate_Chart!$A$1:$AK$1,0))</f>
        <v>48.279699999999998</v>
      </c>
      <c r="O4437" s="57">
        <f t="shared" si="857"/>
        <v>289.6782</v>
      </c>
      <c r="P4437" s="58">
        <f t="shared" si="858"/>
        <v>415.01174785100284</v>
      </c>
      <c r="Q4437" s="58">
        <f t="shared" si="859"/>
        <v>276.67449856733521</v>
      </c>
      <c r="R4437" s="66">
        <f t="shared" si="860"/>
        <v>5.0693685000000004</v>
      </c>
      <c r="S4437" s="64">
        <f t="shared" si="861"/>
        <v>22.5</v>
      </c>
      <c r="T4437" s="66">
        <f t="shared" si="862"/>
        <v>317.2475685</v>
      </c>
      <c r="U4437" s="68">
        <f t="shared" si="863"/>
        <v>52.87459475</v>
      </c>
      <c r="V4437" s="68">
        <f t="shared" si="864"/>
        <v>454.50941045845275</v>
      </c>
      <c r="W4437" s="68">
        <f t="shared" si="865"/>
        <v>303.00627363896848</v>
      </c>
    </row>
    <row r="4438" spans="1:23" x14ac:dyDescent="0.25">
      <c r="A4438" s="1" t="s">
        <v>887</v>
      </c>
      <c r="B4438" s="1" t="s">
        <v>394</v>
      </c>
      <c r="C4438" s="1" t="s">
        <v>589</v>
      </c>
      <c r="D4438" s="1" t="s">
        <v>591</v>
      </c>
      <c r="E4438" s="1" t="s">
        <v>378</v>
      </c>
      <c r="F4438" s="62" t="str">
        <f t="shared" si="854"/>
        <v>64560</v>
      </c>
      <c r="G4438" s="255">
        <v>10620048</v>
      </c>
      <c r="H4438" s="1" t="s">
        <v>385</v>
      </c>
      <c r="I4438" s="61">
        <v>6</v>
      </c>
      <c r="J4438" s="61">
        <v>5.8</v>
      </c>
      <c r="K4438" s="61">
        <v>8.6</v>
      </c>
      <c r="L4438" s="69">
        <f t="shared" si="855"/>
        <v>0.34799999999999998</v>
      </c>
      <c r="M4438" s="69">
        <f t="shared" si="856"/>
        <v>0.5159999999999999</v>
      </c>
      <c r="N4438" s="56">
        <f>INDEX(Rate_Chart!$A$1:$AK$127,MATCH(Data!J4438,Rate_Chart!$A$1:$A$127,0),MATCH(Data!K4438,Rate_Chart!$A$1:$AK$1,0))</f>
        <v>47.461399999999998</v>
      </c>
      <c r="O4438" s="57">
        <f t="shared" si="857"/>
        <v>284.76839999999999</v>
      </c>
      <c r="P4438" s="58">
        <f t="shared" si="858"/>
        <v>411.51502890173413</v>
      </c>
      <c r="Q4438" s="58">
        <f t="shared" si="859"/>
        <v>274.34335260115608</v>
      </c>
      <c r="R4438" s="66">
        <f t="shared" si="860"/>
        <v>4.983447</v>
      </c>
      <c r="S4438" s="64">
        <f t="shared" si="861"/>
        <v>22.5</v>
      </c>
      <c r="T4438" s="66">
        <f t="shared" si="862"/>
        <v>312.251847</v>
      </c>
      <c r="U4438" s="68">
        <f t="shared" si="863"/>
        <v>52.041974500000002</v>
      </c>
      <c r="V4438" s="68">
        <f t="shared" si="864"/>
        <v>451.23099277456657</v>
      </c>
      <c r="W4438" s="68">
        <f t="shared" si="865"/>
        <v>300.82066184971103</v>
      </c>
    </row>
    <row r="4439" spans="1:23" x14ac:dyDescent="0.25">
      <c r="A4439" s="1" t="s">
        <v>888</v>
      </c>
      <c r="B4439" s="1" t="s">
        <v>394</v>
      </c>
      <c r="C4439" s="1" t="s">
        <v>589</v>
      </c>
      <c r="D4439" s="1" t="s">
        <v>591</v>
      </c>
      <c r="E4439" s="1" t="s">
        <v>378</v>
      </c>
      <c r="F4439" s="62" t="str">
        <f t="shared" si="854"/>
        <v>64560</v>
      </c>
      <c r="G4439" s="255">
        <v>10620048</v>
      </c>
      <c r="H4439" s="1" t="s">
        <v>385</v>
      </c>
      <c r="I4439" s="61">
        <v>8</v>
      </c>
      <c r="J4439" s="61">
        <v>5.6</v>
      </c>
      <c r="K4439" s="61">
        <v>8.4</v>
      </c>
      <c r="L4439" s="69">
        <f t="shared" si="855"/>
        <v>0.44799999999999995</v>
      </c>
      <c r="M4439" s="69">
        <f t="shared" si="856"/>
        <v>0.67200000000000004</v>
      </c>
      <c r="N4439" s="56">
        <f>INDEX(Rate_Chart!$A$1:$AK$127,MATCH(Data!J4439,Rate_Chart!$A$1:$A$127,0),MATCH(Data!K4439,Rate_Chart!$A$1:$AK$1,0))</f>
        <v>45.357199999999999</v>
      </c>
      <c r="O4439" s="57">
        <f t="shared" si="857"/>
        <v>362.85759999999999</v>
      </c>
      <c r="P4439" s="58">
        <f t="shared" si="858"/>
        <v>404.97500000000002</v>
      </c>
      <c r="Q4439" s="58">
        <f t="shared" si="859"/>
        <v>269.98333333333335</v>
      </c>
      <c r="R4439" s="66">
        <f t="shared" si="860"/>
        <v>6.3500080000000008</v>
      </c>
      <c r="S4439" s="64">
        <f t="shared" si="861"/>
        <v>30</v>
      </c>
      <c r="T4439" s="66">
        <f t="shared" si="862"/>
        <v>399.20760799999999</v>
      </c>
      <c r="U4439" s="68">
        <f t="shared" si="863"/>
        <v>49.900950999999999</v>
      </c>
      <c r="V4439" s="68">
        <f t="shared" si="864"/>
        <v>445.54420535714291</v>
      </c>
      <c r="W4439" s="68">
        <f t="shared" si="865"/>
        <v>297.02947023809526</v>
      </c>
    </row>
    <row r="4440" spans="1:23" x14ac:dyDescent="0.25">
      <c r="A4440" s="1" t="s">
        <v>919</v>
      </c>
      <c r="B4440" s="1" t="s">
        <v>394</v>
      </c>
      <c r="C4440" s="1" t="s">
        <v>589</v>
      </c>
      <c r="D4440" s="1" t="s">
        <v>591</v>
      </c>
      <c r="E4440" s="1" t="s">
        <v>378</v>
      </c>
      <c r="F4440" s="62" t="str">
        <f t="shared" si="854"/>
        <v>64560</v>
      </c>
      <c r="G4440" s="255">
        <v>10620048</v>
      </c>
      <c r="H4440" s="1" t="s">
        <v>385</v>
      </c>
      <c r="I4440" s="61">
        <v>13</v>
      </c>
      <c r="J4440" s="61">
        <v>5.6</v>
      </c>
      <c r="K4440" s="61">
        <v>8.4</v>
      </c>
      <c r="L4440" s="69">
        <f t="shared" si="855"/>
        <v>0.72799999999999998</v>
      </c>
      <c r="M4440" s="69">
        <f t="shared" si="856"/>
        <v>1.0920000000000001</v>
      </c>
      <c r="N4440" s="56">
        <f>INDEX(Rate_Chart!$A$1:$AK$127,MATCH(Data!J4440,Rate_Chart!$A$1:$A$127,0),MATCH(Data!K4440,Rate_Chart!$A$1:$AK$1,0))</f>
        <v>45.357199999999999</v>
      </c>
      <c r="O4440" s="57">
        <f t="shared" si="857"/>
        <v>589.64359999999999</v>
      </c>
      <c r="P4440" s="58">
        <f t="shared" si="858"/>
        <v>404.97500000000002</v>
      </c>
      <c r="Q4440" s="58">
        <f t="shared" si="859"/>
        <v>269.98333333333335</v>
      </c>
      <c r="R4440" s="66">
        <f t="shared" si="860"/>
        <v>10.318763000000001</v>
      </c>
      <c r="S4440" s="64">
        <f t="shared" si="861"/>
        <v>48.75</v>
      </c>
      <c r="T4440" s="66">
        <f t="shared" si="862"/>
        <v>648.71236299999998</v>
      </c>
      <c r="U4440" s="68">
        <f t="shared" si="863"/>
        <v>49.900950999999999</v>
      </c>
      <c r="V4440" s="68">
        <f t="shared" si="864"/>
        <v>445.54420535714291</v>
      </c>
      <c r="W4440" s="68">
        <f t="shared" si="865"/>
        <v>297.02947023809526</v>
      </c>
    </row>
    <row r="4441" spans="1:23" x14ac:dyDescent="0.25">
      <c r="A4441" s="1" t="s">
        <v>920</v>
      </c>
      <c r="B4441" s="1" t="s">
        <v>394</v>
      </c>
      <c r="C4441" s="1" t="s">
        <v>589</v>
      </c>
      <c r="D4441" s="1" t="s">
        <v>591</v>
      </c>
      <c r="E4441" s="1" t="s">
        <v>378</v>
      </c>
      <c r="F4441" s="62" t="str">
        <f t="shared" si="854"/>
        <v>64560</v>
      </c>
      <c r="G4441" s="255">
        <v>10620048</v>
      </c>
      <c r="H4441" s="1" t="s">
        <v>386</v>
      </c>
      <c r="I4441" s="61">
        <v>13</v>
      </c>
      <c r="J4441" s="61">
        <v>4.8</v>
      </c>
      <c r="K4441" s="61">
        <v>8.5</v>
      </c>
      <c r="L4441" s="69">
        <f t="shared" si="855"/>
        <v>0.624</v>
      </c>
      <c r="M4441" s="69">
        <f t="shared" si="856"/>
        <v>1.105</v>
      </c>
      <c r="N4441" s="56">
        <f>INDEX(Rate_Chart!$A$1:$AK$127,MATCH(Data!J4441,Rate_Chart!$A$1:$A$127,0),MATCH(Data!K4441,Rate_Chart!$A$1:$AK$1,0))</f>
        <v>43.647181500000002</v>
      </c>
      <c r="O4441" s="57">
        <f t="shared" si="857"/>
        <v>567.41335950000007</v>
      </c>
      <c r="P4441" s="58">
        <f t="shared" si="858"/>
        <v>417.0112882165605</v>
      </c>
      <c r="Q4441" s="58">
        <f t="shared" si="859"/>
        <v>278.00752547770702</v>
      </c>
      <c r="R4441" s="66">
        <f t="shared" si="860"/>
        <v>9.929733791250003</v>
      </c>
      <c r="S4441" s="64">
        <f t="shared" si="861"/>
        <v>48.75</v>
      </c>
      <c r="T4441" s="66">
        <f t="shared" si="862"/>
        <v>626.09309329125006</v>
      </c>
      <c r="U4441" s="68">
        <f t="shared" si="863"/>
        <v>48.161007176250003</v>
      </c>
      <c r="V4441" s="68">
        <f t="shared" si="864"/>
        <v>460.13701123805731</v>
      </c>
      <c r="W4441" s="68">
        <f t="shared" si="865"/>
        <v>306.75800749203819</v>
      </c>
    </row>
    <row r="4442" spans="1:23" x14ac:dyDescent="0.25">
      <c r="A4442" s="1" t="s">
        <v>922</v>
      </c>
      <c r="B4442" s="1" t="s">
        <v>394</v>
      </c>
      <c r="C4442" s="1" t="s">
        <v>589</v>
      </c>
      <c r="D4442" s="1" t="s">
        <v>591</v>
      </c>
      <c r="E4442" s="1" t="s">
        <v>378</v>
      </c>
      <c r="F4442" s="62" t="str">
        <f t="shared" si="854"/>
        <v>64560</v>
      </c>
      <c r="G4442" s="255">
        <v>10620048</v>
      </c>
      <c r="H4442" s="1" t="s">
        <v>385</v>
      </c>
      <c r="I4442" s="61">
        <v>12</v>
      </c>
      <c r="J4442" s="61">
        <v>5.8</v>
      </c>
      <c r="K4442" s="61">
        <v>8.8000000000000007</v>
      </c>
      <c r="L4442" s="69">
        <f t="shared" si="855"/>
        <v>0.69599999999999995</v>
      </c>
      <c r="M4442" s="69">
        <f t="shared" si="856"/>
        <v>1.056</v>
      </c>
      <c r="N4442" s="56">
        <f>INDEX(Rate_Chart!$A$1:$AK$127,MATCH(Data!J4442,Rate_Chart!$A$1:$A$127,0),MATCH(Data!K4442,Rate_Chart!$A$1:$AK$1,0))</f>
        <v>47.945700000000002</v>
      </c>
      <c r="O4442" s="57">
        <f t="shared" si="857"/>
        <v>575.34840000000008</v>
      </c>
      <c r="P4442" s="58">
        <f t="shared" si="858"/>
        <v>410.96314285714288</v>
      </c>
      <c r="Q4442" s="58">
        <f t="shared" si="859"/>
        <v>273.97542857142861</v>
      </c>
      <c r="R4442" s="66">
        <f t="shared" si="860"/>
        <v>10.068597000000002</v>
      </c>
      <c r="S4442" s="64">
        <f t="shared" si="861"/>
        <v>45</v>
      </c>
      <c r="T4442" s="66">
        <f t="shared" si="862"/>
        <v>630.41699700000004</v>
      </c>
      <c r="U4442" s="68">
        <f t="shared" si="863"/>
        <v>52.534749750000003</v>
      </c>
      <c r="V4442" s="68">
        <f t="shared" si="864"/>
        <v>450.29785500000003</v>
      </c>
      <c r="W4442" s="68">
        <f t="shared" si="865"/>
        <v>300.19857000000002</v>
      </c>
    </row>
    <row r="4443" spans="1:23" x14ac:dyDescent="0.25">
      <c r="A4443" s="1" t="s">
        <v>923</v>
      </c>
      <c r="B4443" s="1" t="s">
        <v>394</v>
      </c>
      <c r="C4443" s="1" t="s">
        <v>589</v>
      </c>
      <c r="D4443" s="1" t="s">
        <v>591</v>
      </c>
      <c r="E4443" s="1" t="s">
        <v>378</v>
      </c>
      <c r="F4443" s="62" t="str">
        <f t="shared" si="854"/>
        <v>64560</v>
      </c>
      <c r="G4443" s="255">
        <v>10620048</v>
      </c>
      <c r="H4443" s="1" t="s">
        <v>385</v>
      </c>
      <c r="I4443" s="61">
        <v>9</v>
      </c>
      <c r="J4443" s="61">
        <v>5.7</v>
      </c>
      <c r="K4443" s="61">
        <v>9</v>
      </c>
      <c r="L4443" s="69">
        <f t="shared" si="855"/>
        <v>0.51300000000000001</v>
      </c>
      <c r="M4443" s="69">
        <f t="shared" si="856"/>
        <v>0.81</v>
      </c>
      <c r="N4443" s="56">
        <f>INDEX(Rate_Chart!$A$1:$AK$127,MATCH(Data!J4443,Rate_Chart!$A$1:$A$127,0),MATCH(Data!K4443,Rate_Chart!$A$1:$AK$1,0))</f>
        <v>47.594999999999999</v>
      </c>
      <c r="O4443" s="57">
        <f t="shared" si="857"/>
        <v>428.35500000000002</v>
      </c>
      <c r="P4443" s="58">
        <f t="shared" si="858"/>
        <v>406.79487179487182</v>
      </c>
      <c r="Q4443" s="58">
        <f t="shared" si="859"/>
        <v>271.19658119658123</v>
      </c>
      <c r="R4443" s="66">
        <f t="shared" si="860"/>
        <v>7.4962125000000013</v>
      </c>
      <c r="S4443" s="64">
        <f t="shared" si="861"/>
        <v>33.75</v>
      </c>
      <c r="T4443" s="66">
        <f t="shared" si="862"/>
        <v>469.60121250000003</v>
      </c>
      <c r="U4443" s="68">
        <f t="shared" si="863"/>
        <v>52.177912500000005</v>
      </c>
      <c r="V4443" s="68">
        <f t="shared" si="864"/>
        <v>445.96506410256416</v>
      </c>
      <c r="W4443" s="68">
        <f t="shared" si="865"/>
        <v>297.31004273504277</v>
      </c>
    </row>
    <row r="4444" spans="1:23" x14ac:dyDescent="0.25">
      <c r="A4444" s="1" t="s">
        <v>924</v>
      </c>
      <c r="B4444" s="1" t="s">
        <v>394</v>
      </c>
      <c r="C4444" s="1" t="s">
        <v>589</v>
      </c>
      <c r="D4444" s="1" t="s">
        <v>591</v>
      </c>
      <c r="E4444" s="1" t="s">
        <v>378</v>
      </c>
      <c r="F4444" s="62" t="str">
        <f t="shared" si="854"/>
        <v>64560</v>
      </c>
      <c r="G4444" s="255">
        <v>10620048</v>
      </c>
      <c r="H4444" s="1" t="s">
        <v>386</v>
      </c>
      <c r="I4444" s="61">
        <v>12</v>
      </c>
      <c r="J4444" s="61">
        <v>4.9000000000000004</v>
      </c>
      <c r="K4444" s="61">
        <v>8.5</v>
      </c>
      <c r="L4444" s="69">
        <f t="shared" si="855"/>
        <v>0.58800000000000008</v>
      </c>
      <c r="M4444" s="69">
        <f t="shared" si="856"/>
        <v>1.02</v>
      </c>
      <c r="N4444" s="56">
        <f>INDEX(Rate_Chart!$A$1:$AK$127,MATCH(Data!J4444,Rate_Chart!$A$1:$A$127,0),MATCH(Data!K4444,Rate_Chart!$A$1:$AK$1,0))</f>
        <v>44.064181500000004</v>
      </c>
      <c r="O4444" s="57">
        <f t="shared" si="857"/>
        <v>528.77017799999999</v>
      </c>
      <c r="P4444" s="58">
        <f t="shared" si="858"/>
        <v>417.01118138801263</v>
      </c>
      <c r="Q4444" s="58">
        <f t="shared" si="859"/>
        <v>278.00745425867507</v>
      </c>
      <c r="R4444" s="66">
        <f t="shared" si="860"/>
        <v>9.2534781150000001</v>
      </c>
      <c r="S4444" s="64">
        <f t="shared" si="861"/>
        <v>45</v>
      </c>
      <c r="T4444" s="66">
        <f t="shared" si="862"/>
        <v>583.02365611499999</v>
      </c>
      <c r="U4444" s="68">
        <f t="shared" si="863"/>
        <v>48.585304676249997</v>
      </c>
      <c r="V4444" s="68">
        <f t="shared" si="864"/>
        <v>459.79783605283905</v>
      </c>
      <c r="W4444" s="68">
        <f t="shared" si="865"/>
        <v>306.53189070189268</v>
      </c>
    </row>
    <row r="4445" spans="1:23" x14ac:dyDescent="0.25">
      <c r="A4445" s="1" t="s">
        <v>921</v>
      </c>
      <c r="B4445" s="1" t="s">
        <v>394</v>
      </c>
      <c r="C4445" s="1" t="s">
        <v>589</v>
      </c>
      <c r="D4445" s="1" t="s">
        <v>592</v>
      </c>
      <c r="E4445" s="1" t="s">
        <v>379</v>
      </c>
      <c r="F4445" s="62" t="str">
        <f t="shared" si="854"/>
        <v>64562</v>
      </c>
      <c r="G4445" s="255">
        <v>10620054</v>
      </c>
      <c r="H4445" s="1" t="s">
        <v>385</v>
      </c>
      <c r="I4445" s="61">
        <v>37</v>
      </c>
      <c r="J4445" s="61">
        <v>7</v>
      </c>
      <c r="K4445" s="61">
        <v>8.8000000000000007</v>
      </c>
      <c r="L4445" s="69">
        <f t="shared" si="855"/>
        <v>2.59</v>
      </c>
      <c r="M4445" s="69">
        <f t="shared" si="856"/>
        <v>3.2560000000000002</v>
      </c>
      <c r="N4445" s="56">
        <f>INDEX(Rate_Chart!$A$1:$AK$127,MATCH(Data!J4445,Rate_Chart!$A$1:$A$127,0),MATCH(Data!K4445,Rate_Chart!$A$1:$AK$1,0))</f>
        <v>57.865500000000004</v>
      </c>
      <c r="O4445" s="57">
        <f t="shared" si="857"/>
        <v>2141.0235000000002</v>
      </c>
      <c r="P4445" s="58">
        <f t="shared" si="858"/>
        <v>449.73186528497411</v>
      </c>
      <c r="Q4445" s="58">
        <f t="shared" si="859"/>
        <v>299.82124352331607</v>
      </c>
      <c r="R4445" s="66">
        <f t="shared" si="860"/>
        <v>37.467911250000007</v>
      </c>
      <c r="S4445" s="64">
        <f t="shared" si="861"/>
        <v>138.75</v>
      </c>
      <c r="T4445" s="66">
        <f t="shared" si="862"/>
        <v>2317.2414112500001</v>
      </c>
      <c r="U4445" s="68">
        <f t="shared" si="863"/>
        <v>62.62814625</v>
      </c>
      <c r="V4445" s="68">
        <f t="shared" si="864"/>
        <v>486.74725064766835</v>
      </c>
      <c r="W4445" s="68">
        <f t="shared" si="865"/>
        <v>324.49816709844555</v>
      </c>
    </row>
    <row r="4446" spans="1:23" x14ac:dyDescent="0.25">
      <c r="A4446" s="1" t="s">
        <v>921</v>
      </c>
      <c r="B4446" s="1" t="s">
        <v>394</v>
      </c>
      <c r="C4446" s="1" t="s">
        <v>589</v>
      </c>
      <c r="D4446" s="1" t="s">
        <v>592</v>
      </c>
      <c r="E4446" s="1" t="s">
        <v>379</v>
      </c>
      <c r="F4446" s="62" t="str">
        <f t="shared" si="854"/>
        <v>64562</v>
      </c>
      <c r="G4446" s="255">
        <v>10620054</v>
      </c>
      <c r="H4446" s="1" t="s">
        <v>386</v>
      </c>
      <c r="I4446" s="61">
        <v>44</v>
      </c>
      <c r="J4446" s="61">
        <v>3.4</v>
      </c>
      <c r="K4446" s="61">
        <v>8.1999999999999993</v>
      </c>
      <c r="L4446" s="69">
        <f t="shared" si="855"/>
        <v>1.496</v>
      </c>
      <c r="M4446" s="69">
        <f t="shared" si="856"/>
        <v>3.6079999999999997</v>
      </c>
      <c r="N4446" s="56">
        <f>INDEX(Rate_Chart!$A$1:$AK$127,MATCH(Data!J4446,Rate_Chart!$A$1:$A$127,0),MATCH(Data!K4446,Rate_Chart!$A$1:$AK$1,0))</f>
        <v>36.975139800000001</v>
      </c>
      <c r="O4446" s="57">
        <f t="shared" si="857"/>
        <v>1626.9061512000001</v>
      </c>
      <c r="P4446" s="58">
        <f t="shared" si="858"/>
        <v>417.01285488721805</v>
      </c>
      <c r="Q4446" s="58">
        <f t="shared" si="859"/>
        <v>278.00856992481204</v>
      </c>
      <c r="R4446" s="66">
        <f t="shared" si="860"/>
        <v>28.470857646000002</v>
      </c>
      <c r="S4446" s="64">
        <f t="shared" si="861"/>
        <v>165</v>
      </c>
      <c r="T4446" s="66">
        <f t="shared" si="862"/>
        <v>1820.3770088460001</v>
      </c>
      <c r="U4446" s="68">
        <f t="shared" si="863"/>
        <v>41.372204746500003</v>
      </c>
      <c r="V4446" s="68">
        <f t="shared" si="864"/>
        <v>466.60381293045111</v>
      </c>
      <c r="W4446" s="68">
        <f t="shared" si="865"/>
        <v>311.06920862030074</v>
      </c>
    </row>
    <row r="4447" spans="1:23" x14ac:dyDescent="0.25">
      <c r="A4447" s="1" t="s">
        <v>921</v>
      </c>
      <c r="B4447" s="1" t="s">
        <v>395</v>
      </c>
      <c r="C4447" s="1" t="s">
        <v>589</v>
      </c>
      <c r="D4447" s="1" t="s">
        <v>592</v>
      </c>
      <c r="E4447" s="1" t="s">
        <v>379</v>
      </c>
      <c r="F4447" s="62" t="str">
        <f t="shared" si="854"/>
        <v>64562</v>
      </c>
      <c r="G4447" s="255">
        <v>10620054</v>
      </c>
      <c r="H4447" s="1" t="s">
        <v>385</v>
      </c>
      <c r="I4447" s="61">
        <v>16</v>
      </c>
      <c r="J4447" s="61">
        <v>6.3</v>
      </c>
      <c r="K4447" s="61">
        <v>8.8000000000000007</v>
      </c>
      <c r="L4447" s="69">
        <f t="shared" si="855"/>
        <v>1.008</v>
      </c>
      <c r="M4447" s="69">
        <f t="shared" si="856"/>
        <v>1.4080000000000001</v>
      </c>
      <c r="N4447" s="56">
        <f>INDEX(Rate_Chart!$A$1:$AK$127,MATCH(Data!J4447,Rate_Chart!$A$1:$A$127,0),MATCH(Data!K4447,Rate_Chart!$A$1:$AK$1,0))</f>
        <v>52.078949999999999</v>
      </c>
      <c r="O4447" s="57">
        <f t="shared" si="857"/>
        <v>833.26319999999998</v>
      </c>
      <c r="P4447" s="58">
        <f t="shared" si="858"/>
        <v>428.04616438356163</v>
      </c>
      <c r="Q4447" s="58">
        <f t="shared" si="859"/>
        <v>285.36410958904111</v>
      </c>
      <c r="R4447" s="66">
        <f t="shared" si="860"/>
        <v>14.582106000000001</v>
      </c>
      <c r="S4447" s="64">
        <f t="shared" si="861"/>
        <v>60</v>
      </c>
      <c r="T4447" s="66">
        <f t="shared" si="862"/>
        <v>907.84530599999994</v>
      </c>
      <c r="U4447" s="68">
        <f t="shared" si="863"/>
        <v>56.740331624999996</v>
      </c>
      <c r="V4447" s="68">
        <f t="shared" si="864"/>
        <v>466.35889006849311</v>
      </c>
      <c r="W4447" s="68">
        <f t="shared" si="865"/>
        <v>310.90592671232872</v>
      </c>
    </row>
    <row r="4448" spans="1:23" x14ac:dyDescent="0.25">
      <c r="A4448" s="1" t="s">
        <v>921</v>
      </c>
      <c r="B4448" s="1" t="s">
        <v>395</v>
      </c>
      <c r="C4448" s="1" t="s">
        <v>589</v>
      </c>
      <c r="D4448" s="1" t="s">
        <v>592</v>
      </c>
      <c r="E4448" s="1" t="s">
        <v>379</v>
      </c>
      <c r="F4448" s="62" t="str">
        <f t="shared" si="854"/>
        <v>64562</v>
      </c>
      <c r="G4448" s="255">
        <v>10620054</v>
      </c>
      <c r="H4448" s="1" t="s">
        <v>386</v>
      </c>
      <c r="I4448" s="61">
        <v>41</v>
      </c>
      <c r="J4448" s="61">
        <v>3.5</v>
      </c>
      <c r="K4448" s="61">
        <v>8.1</v>
      </c>
      <c r="L4448" s="69">
        <f t="shared" si="855"/>
        <v>1.4350000000000001</v>
      </c>
      <c r="M4448" s="69">
        <f t="shared" si="856"/>
        <v>3.3209999999999997</v>
      </c>
      <c r="N4448" s="56">
        <f>INDEX(Rate_Chart!$A$1:$AK$127,MATCH(Data!J4448,Rate_Chart!$A$1:$A$127,0),MATCH(Data!K4448,Rate_Chart!$A$1:$AK$1,0))</f>
        <v>37.114125900000005</v>
      </c>
      <c r="O4448" s="57">
        <f t="shared" si="857"/>
        <v>1521.6791619000003</v>
      </c>
      <c r="P4448" s="58">
        <f t="shared" si="858"/>
        <v>417.01265056179784</v>
      </c>
      <c r="Q4448" s="58">
        <f t="shared" si="859"/>
        <v>278.00843370786521</v>
      </c>
      <c r="R4448" s="66">
        <f t="shared" si="860"/>
        <v>26.629385333250006</v>
      </c>
      <c r="S4448" s="64">
        <f t="shared" si="861"/>
        <v>153.75</v>
      </c>
      <c r="T4448" s="66">
        <f t="shared" si="862"/>
        <v>1702.0585472332502</v>
      </c>
      <c r="U4448" s="68">
        <f t="shared" si="863"/>
        <v>41.513623103250005</v>
      </c>
      <c r="V4448" s="68">
        <f t="shared" si="864"/>
        <v>466.44520340730344</v>
      </c>
      <c r="W4448" s="68">
        <f t="shared" si="865"/>
        <v>310.96346893820231</v>
      </c>
    </row>
    <row r="4449" spans="1:23" x14ac:dyDescent="0.25">
      <c r="A4449" s="1" t="s">
        <v>902</v>
      </c>
      <c r="B4449" s="1" t="s">
        <v>394</v>
      </c>
      <c r="C4449" s="1" t="s">
        <v>589</v>
      </c>
      <c r="D4449" s="1" t="s">
        <v>592</v>
      </c>
      <c r="E4449" s="1" t="s">
        <v>379</v>
      </c>
      <c r="F4449" s="62" t="str">
        <f t="shared" si="854"/>
        <v>64562</v>
      </c>
      <c r="G4449" s="255">
        <v>10620054</v>
      </c>
      <c r="H4449" s="1" t="s">
        <v>385</v>
      </c>
      <c r="I4449" s="61">
        <v>27</v>
      </c>
      <c r="J4449" s="61">
        <v>7.4</v>
      </c>
      <c r="K4449" s="61">
        <v>8.8000000000000007</v>
      </c>
      <c r="L4449" s="69">
        <f t="shared" si="855"/>
        <v>1.9980000000000002</v>
      </c>
      <c r="M4449" s="69">
        <f t="shared" si="856"/>
        <v>2.3760000000000003</v>
      </c>
      <c r="N4449" s="56">
        <f>INDEX(Rate_Chart!$A$1:$AK$127,MATCH(Data!J4449,Rate_Chart!$A$1:$A$127,0),MATCH(Data!K4449,Rate_Chart!$A$1:$AK$1,0))</f>
        <v>61.172100000000007</v>
      </c>
      <c r="O4449" s="57">
        <f t="shared" si="857"/>
        <v>1651.6467000000002</v>
      </c>
      <c r="P4449" s="58">
        <f t="shared" si="858"/>
        <v>461.09623115577887</v>
      </c>
      <c r="Q4449" s="58">
        <f t="shared" si="859"/>
        <v>307.39748743718593</v>
      </c>
      <c r="R4449" s="66">
        <f t="shared" si="860"/>
        <v>28.903817250000007</v>
      </c>
      <c r="S4449" s="64">
        <f t="shared" si="861"/>
        <v>101.25</v>
      </c>
      <c r="T4449" s="66">
        <f t="shared" si="862"/>
        <v>1781.8005172500002</v>
      </c>
      <c r="U4449" s="68">
        <f t="shared" si="863"/>
        <v>65.992611750000009</v>
      </c>
      <c r="V4449" s="68">
        <f t="shared" si="864"/>
        <v>497.43174685929648</v>
      </c>
      <c r="W4449" s="68">
        <f t="shared" si="865"/>
        <v>331.6211645728643</v>
      </c>
    </row>
    <row r="4450" spans="1:23" x14ac:dyDescent="0.25">
      <c r="A4450" s="1" t="s">
        <v>902</v>
      </c>
      <c r="B4450" s="1" t="s">
        <v>394</v>
      </c>
      <c r="C4450" s="1" t="s">
        <v>589</v>
      </c>
      <c r="D4450" s="1" t="s">
        <v>592</v>
      </c>
      <c r="E4450" s="1" t="s">
        <v>379</v>
      </c>
      <c r="F4450" s="62" t="str">
        <f t="shared" si="854"/>
        <v>64562</v>
      </c>
      <c r="G4450" s="255">
        <v>10620054</v>
      </c>
      <c r="H4450" s="1" t="s">
        <v>386</v>
      </c>
      <c r="I4450" s="61">
        <v>34</v>
      </c>
      <c r="J4450" s="61">
        <v>3.2</v>
      </c>
      <c r="K4450" s="61">
        <v>8.1999999999999993</v>
      </c>
      <c r="L4450" s="69">
        <f t="shared" si="855"/>
        <v>1.0880000000000001</v>
      </c>
      <c r="M4450" s="69">
        <f t="shared" si="856"/>
        <v>2.7879999999999994</v>
      </c>
      <c r="N4450" s="56">
        <f>INDEX(Rate_Chart!$A$1:$AK$127,MATCH(Data!J4450,Rate_Chart!$A$1:$A$127,0),MATCH(Data!K4450,Rate_Chart!$A$1:$AK$1,0))</f>
        <v>36.141139799999998</v>
      </c>
      <c r="O4450" s="57">
        <f t="shared" si="857"/>
        <v>1228.7987532</v>
      </c>
      <c r="P4450" s="58">
        <f t="shared" si="858"/>
        <v>417.0131515384615</v>
      </c>
      <c r="Q4450" s="58">
        <f t="shared" si="859"/>
        <v>278.00876769230769</v>
      </c>
      <c r="R4450" s="66">
        <f t="shared" si="860"/>
        <v>21.503978181000001</v>
      </c>
      <c r="S4450" s="64">
        <f t="shared" si="861"/>
        <v>127.5</v>
      </c>
      <c r="T4450" s="66">
        <f t="shared" si="862"/>
        <v>1377.8027313810001</v>
      </c>
      <c r="U4450" s="68">
        <f t="shared" si="863"/>
        <v>40.5236097465</v>
      </c>
      <c r="V4450" s="68">
        <f t="shared" si="864"/>
        <v>467.58011245961535</v>
      </c>
      <c r="W4450" s="68">
        <f t="shared" si="865"/>
        <v>311.72007497307692</v>
      </c>
    </row>
    <row r="4451" spans="1:23" x14ac:dyDescent="0.25">
      <c r="A4451" s="1" t="s">
        <v>902</v>
      </c>
      <c r="B4451" s="1" t="s">
        <v>395</v>
      </c>
      <c r="C4451" s="1" t="s">
        <v>589</v>
      </c>
      <c r="D4451" s="1" t="s">
        <v>592</v>
      </c>
      <c r="E4451" s="1" t="s">
        <v>379</v>
      </c>
      <c r="F4451" s="62" t="str">
        <f t="shared" si="854"/>
        <v>64562</v>
      </c>
      <c r="G4451" s="255">
        <v>10620054</v>
      </c>
      <c r="H4451" s="1" t="s">
        <v>385</v>
      </c>
      <c r="I4451" s="61">
        <v>17</v>
      </c>
      <c r="J4451" s="61">
        <v>6</v>
      </c>
      <c r="K4451" s="61">
        <v>8.8000000000000007</v>
      </c>
      <c r="L4451" s="69">
        <f t="shared" si="855"/>
        <v>1.02</v>
      </c>
      <c r="M4451" s="69">
        <f t="shared" si="856"/>
        <v>1.4960000000000002</v>
      </c>
      <c r="N4451" s="56">
        <f>INDEX(Rate_Chart!$A$1:$AK$127,MATCH(Data!J4451,Rate_Chart!$A$1:$A$127,0),MATCH(Data!K4451,Rate_Chart!$A$1:$AK$1,0))</f>
        <v>49.599000000000004</v>
      </c>
      <c r="O4451" s="57">
        <f t="shared" si="857"/>
        <v>843.18300000000011</v>
      </c>
      <c r="P4451" s="58">
        <f t="shared" si="858"/>
        <v>417.96910112359552</v>
      </c>
      <c r="Q4451" s="58">
        <f t="shared" si="859"/>
        <v>278.64606741573033</v>
      </c>
      <c r="R4451" s="66">
        <f t="shared" si="860"/>
        <v>14.755702500000003</v>
      </c>
      <c r="S4451" s="64">
        <f t="shared" si="861"/>
        <v>63.75</v>
      </c>
      <c r="T4451" s="66">
        <f t="shared" si="862"/>
        <v>921.68870250000009</v>
      </c>
      <c r="U4451" s="68">
        <f t="shared" si="863"/>
        <v>54.216982500000007</v>
      </c>
      <c r="V4451" s="68">
        <f t="shared" si="864"/>
        <v>456.8846839887641</v>
      </c>
      <c r="W4451" s="68">
        <f t="shared" si="865"/>
        <v>304.58978932584273</v>
      </c>
    </row>
    <row r="4452" spans="1:23" x14ac:dyDescent="0.25">
      <c r="A4452" s="1" t="s">
        <v>902</v>
      </c>
      <c r="B4452" s="1" t="s">
        <v>395</v>
      </c>
      <c r="C4452" s="1" t="s">
        <v>589</v>
      </c>
      <c r="D4452" s="1" t="s">
        <v>592</v>
      </c>
      <c r="E4452" s="1" t="s">
        <v>379</v>
      </c>
      <c r="F4452" s="62" t="str">
        <f t="shared" si="854"/>
        <v>64562</v>
      </c>
      <c r="G4452" s="255">
        <v>10620054</v>
      </c>
      <c r="H4452" s="1" t="s">
        <v>386</v>
      </c>
      <c r="I4452" s="61">
        <v>41</v>
      </c>
      <c r="J4452" s="61">
        <v>3.3</v>
      </c>
      <c r="K4452" s="61">
        <v>8.1</v>
      </c>
      <c r="L4452" s="69">
        <f t="shared" si="855"/>
        <v>1.3529999999999998</v>
      </c>
      <c r="M4452" s="69">
        <f t="shared" si="856"/>
        <v>3.3209999999999997</v>
      </c>
      <c r="N4452" s="56">
        <f>INDEX(Rate_Chart!$A$1:$AK$127,MATCH(Data!J4452,Rate_Chart!$A$1:$A$127,0),MATCH(Data!K4452,Rate_Chart!$A$1:$AK$1,0))</f>
        <v>36.280125900000002</v>
      </c>
      <c r="O4452" s="57">
        <f t="shared" si="857"/>
        <v>1487.4851619000001</v>
      </c>
      <c r="P4452" s="58">
        <f t="shared" si="858"/>
        <v>417.0129413793104</v>
      </c>
      <c r="Q4452" s="58">
        <f t="shared" si="859"/>
        <v>278.00862758620696</v>
      </c>
      <c r="R4452" s="66">
        <f t="shared" si="860"/>
        <v>26.030990333250003</v>
      </c>
      <c r="S4452" s="64">
        <f t="shared" si="861"/>
        <v>153.75</v>
      </c>
      <c r="T4452" s="66">
        <f t="shared" si="862"/>
        <v>1667.2661522332501</v>
      </c>
      <c r="U4452" s="68">
        <f t="shared" si="863"/>
        <v>40.665028103250002</v>
      </c>
      <c r="V4452" s="68">
        <f t="shared" si="864"/>
        <v>467.4141161293104</v>
      </c>
      <c r="W4452" s="68">
        <f t="shared" si="865"/>
        <v>311.6094107528736</v>
      </c>
    </row>
    <row r="4453" spans="1:23" x14ac:dyDescent="0.25">
      <c r="A4453" s="1" t="s">
        <v>903</v>
      </c>
      <c r="B4453" s="1" t="s">
        <v>394</v>
      </c>
      <c r="C4453" s="1" t="s">
        <v>589</v>
      </c>
      <c r="D4453" s="1" t="s">
        <v>592</v>
      </c>
      <c r="E4453" s="1" t="s">
        <v>379</v>
      </c>
      <c r="F4453" s="62" t="str">
        <f t="shared" si="854"/>
        <v>64562</v>
      </c>
      <c r="G4453" s="255">
        <v>10620054</v>
      </c>
      <c r="H4453" s="1" t="s">
        <v>385</v>
      </c>
      <c r="I4453" s="61">
        <v>34</v>
      </c>
      <c r="J4453" s="61">
        <v>7.1</v>
      </c>
      <c r="K4453" s="61">
        <v>8.8000000000000007</v>
      </c>
      <c r="L4453" s="69">
        <f t="shared" si="855"/>
        <v>2.4139999999999997</v>
      </c>
      <c r="M4453" s="69">
        <f t="shared" si="856"/>
        <v>2.9920000000000004</v>
      </c>
      <c r="N4453" s="56">
        <f>INDEX(Rate_Chart!$A$1:$AK$127,MATCH(Data!J4453,Rate_Chart!$A$1:$A$127,0),MATCH(Data!K4453,Rate_Chart!$A$1:$AK$1,0))</f>
        <v>58.692149999999998</v>
      </c>
      <c r="O4453" s="57">
        <f t="shared" si="857"/>
        <v>1995.5330999999999</v>
      </c>
      <c r="P4453" s="58">
        <f t="shared" si="858"/>
        <v>452.63868894601546</v>
      </c>
      <c r="Q4453" s="58">
        <f t="shared" si="859"/>
        <v>301.75912596401031</v>
      </c>
      <c r="R4453" s="66">
        <f t="shared" si="860"/>
        <v>34.921829250000002</v>
      </c>
      <c r="S4453" s="64">
        <f t="shared" si="861"/>
        <v>127.5</v>
      </c>
      <c r="T4453" s="66">
        <f t="shared" si="862"/>
        <v>2157.9549292500001</v>
      </c>
      <c r="U4453" s="68">
        <f t="shared" si="863"/>
        <v>63.469262624999999</v>
      </c>
      <c r="V4453" s="68">
        <f t="shared" si="864"/>
        <v>489.48017448586126</v>
      </c>
      <c r="W4453" s="68">
        <f t="shared" si="865"/>
        <v>326.32011632390748</v>
      </c>
    </row>
    <row r="4454" spans="1:23" x14ac:dyDescent="0.25">
      <c r="A4454" s="1" t="s">
        <v>903</v>
      </c>
      <c r="B4454" s="1" t="s">
        <v>394</v>
      </c>
      <c r="C4454" s="1" t="s">
        <v>589</v>
      </c>
      <c r="D4454" s="1" t="s">
        <v>592</v>
      </c>
      <c r="E4454" s="1" t="s">
        <v>379</v>
      </c>
      <c r="F4454" s="62" t="str">
        <f t="shared" si="854"/>
        <v>64562</v>
      </c>
      <c r="G4454" s="255">
        <v>10620054</v>
      </c>
      <c r="H4454" s="1" t="s">
        <v>386</v>
      </c>
      <c r="I4454" s="61">
        <v>53</v>
      </c>
      <c r="J4454" s="61">
        <v>3.3</v>
      </c>
      <c r="K4454" s="61">
        <v>8.1</v>
      </c>
      <c r="L4454" s="69">
        <f t="shared" si="855"/>
        <v>1.7489999999999997</v>
      </c>
      <c r="M4454" s="69">
        <f t="shared" si="856"/>
        <v>4.2929999999999993</v>
      </c>
      <c r="N4454" s="56">
        <f>INDEX(Rate_Chart!$A$1:$AK$127,MATCH(Data!J4454,Rate_Chart!$A$1:$A$127,0),MATCH(Data!K4454,Rate_Chart!$A$1:$AK$1,0))</f>
        <v>36.280125900000002</v>
      </c>
      <c r="O4454" s="57">
        <f t="shared" si="857"/>
        <v>1922.8466727</v>
      </c>
      <c r="P4454" s="58">
        <f t="shared" si="858"/>
        <v>417.0129413793104</v>
      </c>
      <c r="Q4454" s="58">
        <f t="shared" si="859"/>
        <v>278.00862758620696</v>
      </c>
      <c r="R4454" s="66">
        <f t="shared" si="860"/>
        <v>33.649816772250006</v>
      </c>
      <c r="S4454" s="64">
        <f t="shared" si="861"/>
        <v>198.75</v>
      </c>
      <c r="T4454" s="66">
        <f t="shared" si="862"/>
        <v>2155.2464894722498</v>
      </c>
      <c r="U4454" s="68">
        <f t="shared" si="863"/>
        <v>40.665028103249995</v>
      </c>
      <c r="V4454" s="68">
        <f t="shared" si="864"/>
        <v>467.41411612931034</v>
      </c>
      <c r="W4454" s="68">
        <f t="shared" si="865"/>
        <v>311.60941075287354</v>
      </c>
    </row>
    <row r="4455" spans="1:23" x14ac:dyDescent="0.25">
      <c r="A4455" s="1" t="s">
        <v>903</v>
      </c>
      <c r="B4455" s="1" t="s">
        <v>395</v>
      </c>
      <c r="C4455" s="1" t="s">
        <v>589</v>
      </c>
      <c r="D4455" s="1" t="s">
        <v>592</v>
      </c>
      <c r="E4455" s="1" t="s">
        <v>379</v>
      </c>
      <c r="F4455" s="62" t="str">
        <f t="shared" si="854"/>
        <v>64562</v>
      </c>
      <c r="G4455" s="255">
        <v>10620054</v>
      </c>
      <c r="H4455" s="1" t="s">
        <v>385</v>
      </c>
      <c r="I4455" s="61">
        <v>14</v>
      </c>
      <c r="J4455" s="61">
        <v>5.8</v>
      </c>
      <c r="K4455" s="61">
        <v>8.8000000000000007</v>
      </c>
      <c r="L4455" s="69">
        <f t="shared" si="855"/>
        <v>0.81200000000000006</v>
      </c>
      <c r="M4455" s="69">
        <f t="shared" si="856"/>
        <v>1.2320000000000002</v>
      </c>
      <c r="N4455" s="56">
        <f>INDEX(Rate_Chart!$A$1:$AK$127,MATCH(Data!J4455,Rate_Chart!$A$1:$A$127,0),MATCH(Data!K4455,Rate_Chart!$A$1:$AK$1,0))</f>
        <v>47.945700000000002</v>
      </c>
      <c r="O4455" s="57">
        <f t="shared" si="857"/>
        <v>671.23980000000006</v>
      </c>
      <c r="P4455" s="58">
        <f t="shared" si="858"/>
        <v>410.96314285714288</v>
      </c>
      <c r="Q4455" s="58">
        <f t="shared" si="859"/>
        <v>273.97542857142861</v>
      </c>
      <c r="R4455" s="66">
        <f t="shared" si="860"/>
        <v>11.746696500000002</v>
      </c>
      <c r="S4455" s="64">
        <f t="shared" si="861"/>
        <v>52.5</v>
      </c>
      <c r="T4455" s="66">
        <f t="shared" si="862"/>
        <v>735.48649650000004</v>
      </c>
      <c r="U4455" s="68">
        <f t="shared" si="863"/>
        <v>52.534749750000003</v>
      </c>
      <c r="V4455" s="68">
        <f t="shared" si="864"/>
        <v>450.29785500000003</v>
      </c>
      <c r="W4455" s="68">
        <f t="shared" si="865"/>
        <v>300.19857000000002</v>
      </c>
    </row>
    <row r="4456" spans="1:23" x14ac:dyDescent="0.25">
      <c r="A4456" s="1" t="s">
        <v>903</v>
      </c>
      <c r="B4456" s="1" t="s">
        <v>395</v>
      </c>
      <c r="C4456" s="1" t="s">
        <v>589</v>
      </c>
      <c r="D4456" s="1" t="s">
        <v>592</v>
      </c>
      <c r="E4456" s="1" t="s">
        <v>379</v>
      </c>
      <c r="F4456" s="62" t="str">
        <f t="shared" si="854"/>
        <v>64562</v>
      </c>
      <c r="G4456" s="255">
        <v>10620054</v>
      </c>
      <c r="H4456" s="1" t="s">
        <v>386</v>
      </c>
      <c r="I4456" s="61">
        <v>41</v>
      </c>
      <c r="J4456" s="61">
        <v>3</v>
      </c>
      <c r="K4456" s="61">
        <v>8</v>
      </c>
      <c r="L4456" s="69">
        <f t="shared" si="855"/>
        <v>1.23</v>
      </c>
      <c r="M4456" s="69">
        <f t="shared" si="856"/>
        <v>3.28</v>
      </c>
      <c r="N4456" s="56">
        <f>INDEX(Rate_Chart!$A$1:$AK$127,MATCH(Data!J4456,Rate_Chart!$A$1:$A$127,0),MATCH(Data!K4456,Rate_Chart!$A$1:$AK$1,0))</f>
        <v>34.751112000000006</v>
      </c>
      <c r="O4456" s="57">
        <f t="shared" si="857"/>
        <v>1424.7955920000002</v>
      </c>
      <c r="P4456" s="58">
        <f t="shared" si="858"/>
        <v>417.01334400000002</v>
      </c>
      <c r="Q4456" s="58">
        <f t="shared" si="859"/>
        <v>278.00889599999999</v>
      </c>
      <c r="R4456" s="66">
        <f t="shared" si="860"/>
        <v>24.933922860000006</v>
      </c>
      <c r="S4456" s="64">
        <f t="shared" si="861"/>
        <v>153.75</v>
      </c>
      <c r="T4456" s="66">
        <f t="shared" si="862"/>
        <v>1603.4795148600001</v>
      </c>
      <c r="U4456" s="68">
        <f t="shared" si="863"/>
        <v>39.109256460000005</v>
      </c>
      <c r="V4456" s="68">
        <f t="shared" si="864"/>
        <v>469.31107752000003</v>
      </c>
      <c r="W4456" s="68">
        <f t="shared" si="865"/>
        <v>312.87405168000004</v>
      </c>
    </row>
    <row r="4457" spans="1:23" x14ac:dyDescent="0.25">
      <c r="A4457" s="1" t="s">
        <v>904</v>
      </c>
      <c r="B4457" s="1" t="s">
        <v>394</v>
      </c>
      <c r="C4457" s="1" t="s">
        <v>589</v>
      </c>
      <c r="D4457" s="1" t="s">
        <v>592</v>
      </c>
      <c r="E4457" s="1" t="s">
        <v>379</v>
      </c>
      <c r="F4457" s="62" t="str">
        <f t="shared" si="854"/>
        <v>64562</v>
      </c>
      <c r="G4457" s="255">
        <v>10620054</v>
      </c>
      <c r="H4457" s="1" t="s">
        <v>385</v>
      </c>
      <c r="I4457" s="61">
        <v>35</v>
      </c>
      <c r="J4457" s="61">
        <v>6.6</v>
      </c>
      <c r="K4457" s="61">
        <v>8.8000000000000007</v>
      </c>
      <c r="L4457" s="69">
        <f t="shared" si="855"/>
        <v>2.31</v>
      </c>
      <c r="M4457" s="69">
        <f t="shared" si="856"/>
        <v>3.08</v>
      </c>
      <c r="N4457" s="56">
        <f>INDEX(Rate_Chart!$A$1:$AK$127,MATCH(Data!J4457,Rate_Chart!$A$1:$A$127,0),MATCH(Data!K4457,Rate_Chart!$A$1:$AK$1,0))</f>
        <v>54.558900000000001</v>
      </c>
      <c r="O4457" s="57">
        <f t="shared" si="857"/>
        <v>1909.5615</v>
      </c>
      <c r="P4457" s="58">
        <f t="shared" si="858"/>
        <v>437.63823529411764</v>
      </c>
      <c r="Q4457" s="58">
        <f t="shared" si="859"/>
        <v>291.75882352941176</v>
      </c>
      <c r="R4457" s="66">
        <f t="shared" si="860"/>
        <v>33.417326250000002</v>
      </c>
      <c r="S4457" s="64">
        <f t="shared" si="861"/>
        <v>131.25</v>
      </c>
      <c r="T4457" s="66">
        <f t="shared" si="862"/>
        <v>2074.2288262500001</v>
      </c>
      <c r="U4457" s="68">
        <f t="shared" si="863"/>
        <v>59.263680750000006</v>
      </c>
      <c r="V4457" s="68">
        <f t="shared" si="864"/>
        <v>475.37711831550803</v>
      </c>
      <c r="W4457" s="68">
        <f t="shared" si="865"/>
        <v>316.91807887700537</v>
      </c>
    </row>
    <row r="4458" spans="1:23" x14ac:dyDescent="0.25">
      <c r="A4458" s="1" t="s">
        <v>904</v>
      </c>
      <c r="B4458" s="1" t="s">
        <v>394</v>
      </c>
      <c r="C4458" s="1" t="s">
        <v>589</v>
      </c>
      <c r="D4458" s="1" t="s">
        <v>592</v>
      </c>
      <c r="E4458" s="1" t="s">
        <v>379</v>
      </c>
      <c r="F4458" s="62" t="str">
        <f t="shared" si="854"/>
        <v>64562</v>
      </c>
      <c r="G4458" s="255">
        <v>10620054</v>
      </c>
      <c r="H4458" s="1" t="s">
        <v>386</v>
      </c>
      <c r="I4458" s="61">
        <v>51</v>
      </c>
      <c r="J4458" s="61">
        <v>3.3</v>
      </c>
      <c r="K4458" s="61">
        <v>8.1</v>
      </c>
      <c r="L4458" s="69">
        <f t="shared" si="855"/>
        <v>1.6829999999999998</v>
      </c>
      <c r="M4458" s="69">
        <f t="shared" si="856"/>
        <v>4.1309999999999993</v>
      </c>
      <c r="N4458" s="56">
        <f>INDEX(Rate_Chart!$A$1:$AK$127,MATCH(Data!J4458,Rate_Chart!$A$1:$A$127,0),MATCH(Data!K4458,Rate_Chart!$A$1:$AK$1,0))</f>
        <v>36.280125900000002</v>
      </c>
      <c r="O4458" s="57">
        <f t="shared" si="857"/>
        <v>1850.2864209000002</v>
      </c>
      <c r="P4458" s="58">
        <f t="shared" si="858"/>
        <v>417.0129413793104</v>
      </c>
      <c r="Q4458" s="58">
        <f t="shared" si="859"/>
        <v>278.00862758620696</v>
      </c>
      <c r="R4458" s="66">
        <f t="shared" si="860"/>
        <v>32.380012365750005</v>
      </c>
      <c r="S4458" s="64">
        <f t="shared" si="861"/>
        <v>191.25</v>
      </c>
      <c r="T4458" s="66">
        <f t="shared" si="862"/>
        <v>2073.9164332657501</v>
      </c>
      <c r="U4458" s="68">
        <f t="shared" si="863"/>
        <v>40.665028103250002</v>
      </c>
      <c r="V4458" s="68">
        <f t="shared" si="864"/>
        <v>467.4141161293104</v>
      </c>
      <c r="W4458" s="68">
        <f t="shared" si="865"/>
        <v>311.6094107528736</v>
      </c>
    </row>
    <row r="4459" spans="1:23" x14ac:dyDescent="0.25">
      <c r="A4459" s="1" t="s">
        <v>904</v>
      </c>
      <c r="B4459" s="1" t="s">
        <v>395</v>
      </c>
      <c r="C4459" s="1" t="s">
        <v>589</v>
      </c>
      <c r="D4459" s="1" t="s">
        <v>592</v>
      </c>
      <c r="E4459" s="1" t="s">
        <v>379</v>
      </c>
      <c r="F4459" s="62" t="str">
        <f t="shared" si="854"/>
        <v>64562</v>
      </c>
      <c r="G4459" s="255">
        <v>10620054</v>
      </c>
      <c r="H4459" s="1" t="s">
        <v>385</v>
      </c>
      <c r="I4459" s="61">
        <v>12</v>
      </c>
      <c r="J4459" s="61">
        <v>6.1</v>
      </c>
      <c r="K4459" s="61">
        <v>8.6999999999999993</v>
      </c>
      <c r="L4459" s="69">
        <f t="shared" si="855"/>
        <v>0.73199999999999987</v>
      </c>
      <c r="M4459" s="69">
        <f t="shared" si="856"/>
        <v>1.0439999999999998</v>
      </c>
      <c r="N4459" s="56">
        <f>INDEX(Rate_Chart!$A$1:$AK$127,MATCH(Data!J4459,Rate_Chart!$A$1:$A$127,0),MATCH(Data!K4459,Rate_Chart!$A$1:$AK$1,0))</f>
        <v>49.9163</v>
      </c>
      <c r="O4459" s="57">
        <f t="shared" si="857"/>
        <v>598.99559999999997</v>
      </c>
      <c r="P4459" s="58">
        <f t="shared" si="858"/>
        <v>419.46470588235297</v>
      </c>
      <c r="Q4459" s="58">
        <f t="shared" si="859"/>
        <v>279.643137254902</v>
      </c>
      <c r="R4459" s="66">
        <f t="shared" si="860"/>
        <v>10.482423000000001</v>
      </c>
      <c r="S4459" s="64">
        <f t="shared" si="861"/>
        <v>45</v>
      </c>
      <c r="T4459" s="66">
        <f t="shared" si="862"/>
        <v>654.47802300000001</v>
      </c>
      <c r="U4459" s="68">
        <f t="shared" si="863"/>
        <v>54.539835250000003</v>
      </c>
      <c r="V4459" s="68">
        <f t="shared" si="864"/>
        <v>458.31794327731097</v>
      </c>
      <c r="W4459" s="68">
        <f t="shared" si="865"/>
        <v>305.5452955182073</v>
      </c>
    </row>
    <row r="4460" spans="1:23" x14ac:dyDescent="0.25">
      <c r="A4460" s="1" t="s">
        <v>904</v>
      </c>
      <c r="B4460" s="1" t="s">
        <v>395</v>
      </c>
      <c r="C4460" s="1" t="s">
        <v>589</v>
      </c>
      <c r="D4460" s="1" t="s">
        <v>592</v>
      </c>
      <c r="E4460" s="1" t="s">
        <v>379</v>
      </c>
      <c r="F4460" s="62" t="str">
        <f t="shared" si="854"/>
        <v>64562</v>
      </c>
      <c r="G4460" s="255">
        <v>10620054</v>
      </c>
      <c r="H4460" s="1" t="s">
        <v>386</v>
      </c>
      <c r="I4460" s="61">
        <v>36</v>
      </c>
      <c r="J4460" s="61">
        <v>3</v>
      </c>
      <c r="K4460" s="61">
        <v>8</v>
      </c>
      <c r="L4460" s="69">
        <f t="shared" si="855"/>
        <v>1.08</v>
      </c>
      <c r="M4460" s="69">
        <f t="shared" si="856"/>
        <v>2.88</v>
      </c>
      <c r="N4460" s="56">
        <f>INDEX(Rate_Chart!$A$1:$AK$127,MATCH(Data!J4460,Rate_Chart!$A$1:$A$127,0),MATCH(Data!K4460,Rate_Chart!$A$1:$AK$1,0))</f>
        <v>34.751112000000006</v>
      </c>
      <c r="O4460" s="57">
        <f t="shared" si="857"/>
        <v>1251.0400320000003</v>
      </c>
      <c r="P4460" s="58">
        <f t="shared" si="858"/>
        <v>417.01334400000002</v>
      </c>
      <c r="Q4460" s="58">
        <f t="shared" si="859"/>
        <v>278.00889599999999</v>
      </c>
      <c r="R4460" s="66">
        <f t="shared" si="860"/>
        <v>21.893200560000007</v>
      </c>
      <c r="S4460" s="64">
        <f t="shared" si="861"/>
        <v>135</v>
      </c>
      <c r="T4460" s="66">
        <f t="shared" si="862"/>
        <v>1407.9332325600003</v>
      </c>
      <c r="U4460" s="68">
        <f t="shared" si="863"/>
        <v>39.109256460000012</v>
      </c>
      <c r="V4460" s="68">
        <f t="shared" si="864"/>
        <v>469.31107752000008</v>
      </c>
      <c r="W4460" s="68">
        <f t="shared" si="865"/>
        <v>312.87405168000004</v>
      </c>
    </row>
    <row r="4461" spans="1:23" x14ac:dyDescent="0.25">
      <c r="A4461" s="1" t="s">
        <v>905</v>
      </c>
      <c r="B4461" s="1" t="s">
        <v>394</v>
      </c>
      <c r="C4461" s="1" t="s">
        <v>589</v>
      </c>
      <c r="D4461" s="1" t="s">
        <v>592</v>
      </c>
      <c r="E4461" s="1" t="s">
        <v>379</v>
      </c>
      <c r="F4461" s="62" t="str">
        <f t="shared" si="854"/>
        <v>64562</v>
      </c>
      <c r="G4461" s="255">
        <v>10620054</v>
      </c>
      <c r="H4461" s="1" t="s">
        <v>385</v>
      </c>
      <c r="I4461" s="61">
        <v>33</v>
      </c>
      <c r="J4461" s="61">
        <v>6.7</v>
      </c>
      <c r="K4461" s="61">
        <v>8.8000000000000007</v>
      </c>
      <c r="L4461" s="69">
        <f t="shared" si="855"/>
        <v>2.2109999999999999</v>
      </c>
      <c r="M4461" s="69">
        <f t="shared" si="856"/>
        <v>2.9040000000000004</v>
      </c>
      <c r="N4461" s="56">
        <f>INDEX(Rate_Chart!$A$1:$AK$127,MATCH(Data!J4461,Rate_Chart!$A$1:$A$127,0),MATCH(Data!K4461,Rate_Chart!$A$1:$AK$1,0))</f>
        <v>55.385550000000002</v>
      </c>
      <c r="O4461" s="57">
        <f t="shared" si="857"/>
        <v>1827.72315</v>
      </c>
      <c r="P4461" s="58">
        <f t="shared" si="858"/>
        <v>440.73381962864721</v>
      </c>
      <c r="Q4461" s="58">
        <f t="shared" si="859"/>
        <v>293.82254641909816</v>
      </c>
      <c r="R4461" s="66">
        <f t="shared" si="860"/>
        <v>31.985155125000002</v>
      </c>
      <c r="S4461" s="64">
        <f t="shared" si="861"/>
        <v>123.75</v>
      </c>
      <c r="T4461" s="66">
        <f t="shared" si="862"/>
        <v>1983.4583051250002</v>
      </c>
      <c r="U4461" s="68">
        <f t="shared" si="863"/>
        <v>60.104797125000005</v>
      </c>
      <c r="V4461" s="68">
        <f t="shared" si="864"/>
        <v>478.28751027851456</v>
      </c>
      <c r="W4461" s="68">
        <f t="shared" si="865"/>
        <v>318.85834018567635</v>
      </c>
    </row>
    <row r="4462" spans="1:23" x14ac:dyDescent="0.25">
      <c r="A4462" s="1" t="s">
        <v>905</v>
      </c>
      <c r="B4462" s="1" t="s">
        <v>394</v>
      </c>
      <c r="C4462" s="1" t="s">
        <v>589</v>
      </c>
      <c r="D4462" s="1" t="s">
        <v>592</v>
      </c>
      <c r="E4462" s="1" t="s">
        <v>379</v>
      </c>
      <c r="F4462" s="62" t="str">
        <f t="shared" si="854"/>
        <v>64562</v>
      </c>
      <c r="G4462" s="255">
        <v>10620054</v>
      </c>
      <c r="H4462" s="1" t="s">
        <v>386</v>
      </c>
      <c r="I4462" s="61">
        <v>52</v>
      </c>
      <c r="J4462" s="61">
        <v>3.2</v>
      </c>
      <c r="K4462" s="61">
        <v>8.1</v>
      </c>
      <c r="L4462" s="69">
        <f t="shared" si="855"/>
        <v>1.6640000000000001</v>
      </c>
      <c r="M4462" s="69">
        <f t="shared" si="856"/>
        <v>4.2119999999999997</v>
      </c>
      <c r="N4462" s="56">
        <f>INDEX(Rate_Chart!$A$1:$AK$127,MATCH(Data!J4462,Rate_Chart!$A$1:$A$127,0),MATCH(Data!K4462,Rate_Chart!$A$1:$AK$1,0))</f>
        <v>35.8631259</v>
      </c>
      <c r="O4462" s="57">
        <f t="shared" si="857"/>
        <v>1864.8825468</v>
      </c>
      <c r="P4462" s="58">
        <f t="shared" si="858"/>
        <v>417.01309186046512</v>
      </c>
      <c r="Q4462" s="58">
        <f t="shared" si="859"/>
        <v>278.00872790697673</v>
      </c>
      <c r="R4462" s="66">
        <f t="shared" si="860"/>
        <v>32.635444569000001</v>
      </c>
      <c r="S4462" s="64">
        <f t="shared" si="861"/>
        <v>195</v>
      </c>
      <c r="T4462" s="66">
        <f t="shared" si="862"/>
        <v>2092.5179913689999</v>
      </c>
      <c r="U4462" s="68">
        <f t="shared" si="863"/>
        <v>40.24073060325</v>
      </c>
      <c r="V4462" s="68">
        <f t="shared" si="864"/>
        <v>467.91547213081401</v>
      </c>
      <c r="W4462" s="68">
        <f t="shared" si="865"/>
        <v>311.94364808720934</v>
      </c>
    </row>
    <row r="4463" spans="1:23" x14ac:dyDescent="0.25">
      <c r="A4463" s="1" t="s">
        <v>905</v>
      </c>
      <c r="B4463" s="1" t="s">
        <v>395</v>
      </c>
      <c r="C4463" s="1" t="s">
        <v>589</v>
      </c>
      <c r="D4463" s="1" t="s">
        <v>592</v>
      </c>
      <c r="E4463" s="1" t="s">
        <v>379</v>
      </c>
      <c r="F4463" s="62" t="str">
        <f t="shared" si="854"/>
        <v>64562</v>
      </c>
      <c r="G4463" s="255">
        <v>10620054</v>
      </c>
      <c r="H4463" s="1" t="s">
        <v>385</v>
      </c>
      <c r="I4463" s="61">
        <v>16</v>
      </c>
      <c r="J4463" s="61">
        <v>5.8</v>
      </c>
      <c r="K4463" s="61">
        <v>8.6</v>
      </c>
      <c r="L4463" s="69">
        <f t="shared" si="855"/>
        <v>0.92799999999999994</v>
      </c>
      <c r="M4463" s="69">
        <f t="shared" si="856"/>
        <v>1.3759999999999999</v>
      </c>
      <c r="N4463" s="56">
        <f>INDEX(Rate_Chart!$A$1:$AK$127,MATCH(Data!J4463,Rate_Chart!$A$1:$A$127,0),MATCH(Data!K4463,Rate_Chart!$A$1:$AK$1,0))</f>
        <v>47.461399999999998</v>
      </c>
      <c r="O4463" s="57">
        <f t="shared" si="857"/>
        <v>759.38239999999996</v>
      </c>
      <c r="P4463" s="58">
        <f t="shared" si="858"/>
        <v>411.51502890173413</v>
      </c>
      <c r="Q4463" s="58">
        <f t="shared" si="859"/>
        <v>274.34335260115608</v>
      </c>
      <c r="R4463" s="66">
        <f t="shared" si="860"/>
        <v>13.289192</v>
      </c>
      <c r="S4463" s="64">
        <f t="shared" si="861"/>
        <v>60</v>
      </c>
      <c r="T4463" s="66">
        <f t="shared" si="862"/>
        <v>832.67159199999992</v>
      </c>
      <c r="U4463" s="68">
        <f t="shared" si="863"/>
        <v>52.041974499999995</v>
      </c>
      <c r="V4463" s="68">
        <f t="shared" si="864"/>
        <v>451.23099277456652</v>
      </c>
      <c r="W4463" s="68">
        <f t="shared" si="865"/>
        <v>300.82066184971103</v>
      </c>
    </row>
    <row r="4464" spans="1:23" x14ac:dyDescent="0.25">
      <c r="A4464" s="1" t="s">
        <v>905</v>
      </c>
      <c r="B4464" s="1" t="s">
        <v>395</v>
      </c>
      <c r="C4464" s="1" t="s">
        <v>589</v>
      </c>
      <c r="D4464" s="1" t="s">
        <v>592</v>
      </c>
      <c r="E4464" s="1" t="s">
        <v>379</v>
      </c>
      <c r="F4464" s="62" t="str">
        <f t="shared" si="854"/>
        <v>64562</v>
      </c>
      <c r="G4464" s="255">
        <v>10620054</v>
      </c>
      <c r="H4464" s="1" t="s">
        <v>386</v>
      </c>
      <c r="I4464" s="61">
        <v>39</v>
      </c>
      <c r="J4464" s="61">
        <v>3.2</v>
      </c>
      <c r="K4464" s="61">
        <v>8.1</v>
      </c>
      <c r="L4464" s="69">
        <f t="shared" si="855"/>
        <v>1.2480000000000002</v>
      </c>
      <c r="M4464" s="69">
        <f t="shared" si="856"/>
        <v>3.1589999999999998</v>
      </c>
      <c r="N4464" s="56">
        <f>INDEX(Rate_Chart!$A$1:$AK$127,MATCH(Data!J4464,Rate_Chart!$A$1:$A$127,0),MATCH(Data!K4464,Rate_Chart!$A$1:$AK$1,0))</f>
        <v>35.8631259</v>
      </c>
      <c r="O4464" s="57">
        <f t="shared" si="857"/>
        <v>1398.6619101000001</v>
      </c>
      <c r="P4464" s="58">
        <f t="shared" si="858"/>
        <v>417.01309186046512</v>
      </c>
      <c r="Q4464" s="58">
        <f t="shared" si="859"/>
        <v>278.00872790697673</v>
      </c>
      <c r="R4464" s="66">
        <f t="shared" si="860"/>
        <v>24.476583426750004</v>
      </c>
      <c r="S4464" s="64">
        <f t="shared" si="861"/>
        <v>146.25</v>
      </c>
      <c r="T4464" s="66">
        <f t="shared" si="862"/>
        <v>1569.3884935267502</v>
      </c>
      <c r="U4464" s="68">
        <f t="shared" si="863"/>
        <v>40.240730603250007</v>
      </c>
      <c r="V4464" s="68">
        <f t="shared" si="864"/>
        <v>467.91547213081407</v>
      </c>
      <c r="W4464" s="68">
        <f t="shared" si="865"/>
        <v>311.9436480872094</v>
      </c>
    </row>
    <row r="4465" spans="1:23" x14ac:dyDescent="0.25">
      <c r="A4465" s="1" t="s">
        <v>906</v>
      </c>
      <c r="B4465" s="1" t="s">
        <v>394</v>
      </c>
      <c r="C4465" s="1" t="s">
        <v>589</v>
      </c>
      <c r="D4465" s="1" t="s">
        <v>592</v>
      </c>
      <c r="E4465" s="1" t="s">
        <v>379</v>
      </c>
      <c r="F4465" s="62" t="str">
        <f t="shared" si="854"/>
        <v>64562</v>
      </c>
      <c r="G4465" s="255">
        <v>10620054</v>
      </c>
      <c r="H4465" s="1" t="s">
        <v>385</v>
      </c>
      <c r="I4465" s="61">
        <v>26</v>
      </c>
      <c r="J4465" s="61">
        <v>6.6</v>
      </c>
      <c r="K4465" s="61">
        <v>8.8000000000000007</v>
      </c>
      <c r="L4465" s="69">
        <f t="shared" si="855"/>
        <v>1.716</v>
      </c>
      <c r="M4465" s="69">
        <f t="shared" si="856"/>
        <v>2.2880000000000003</v>
      </c>
      <c r="N4465" s="56">
        <f>INDEX(Rate_Chart!$A$1:$AK$127,MATCH(Data!J4465,Rate_Chart!$A$1:$A$127,0),MATCH(Data!K4465,Rate_Chart!$A$1:$AK$1,0))</f>
        <v>54.558900000000001</v>
      </c>
      <c r="O4465" s="57">
        <f t="shared" si="857"/>
        <v>1418.5314000000001</v>
      </c>
      <c r="P4465" s="58">
        <f t="shared" si="858"/>
        <v>437.63823529411764</v>
      </c>
      <c r="Q4465" s="58">
        <f t="shared" si="859"/>
        <v>291.75882352941176</v>
      </c>
      <c r="R4465" s="66">
        <f t="shared" si="860"/>
        <v>24.824299500000002</v>
      </c>
      <c r="S4465" s="64">
        <f t="shared" si="861"/>
        <v>97.5</v>
      </c>
      <c r="T4465" s="66">
        <f t="shared" si="862"/>
        <v>1540.8556995000001</v>
      </c>
      <c r="U4465" s="68">
        <f t="shared" si="863"/>
        <v>59.263680750000006</v>
      </c>
      <c r="V4465" s="68">
        <f t="shared" si="864"/>
        <v>475.37711831550803</v>
      </c>
      <c r="W4465" s="68">
        <f t="shared" si="865"/>
        <v>316.91807887700537</v>
      </c>
    </row>
    <row r="4466" spans="1:23" x14ac:dyDescent="0.25">
      <c r="A4466" s="1" t="s">
        <v>906</v>
      </c>
      <c r="B4466" s="1" t="s">
        <v>394</v>
      </c>
      <c r="C4466" s="1" t="s">
        <v>589</v>
      </c>
      <c r="D4466" s="1" t="s">
        <v>592</v>
      </c>
      <c r="E4466" s="1" t="s">
        <v>379</v>
      </c>
      <c r="F4466" s="62" t="str">
        <f t="shared" si="854"/>
        <v>64562</v>
      </c>
      <c r="G4466" s="255">
        <v>10620054</v>
      </c>
      <c r="H4466" s="1" t="s">
        <v>386</v>
      </c>
      <c r="I4466" s="61">
        <v>53</v>
      </c>
      <c r="J4466" s="61">
        <v>3.6</v>
      </c>
      <c r="K4466" s="61">
        <v>8</v>
      </c>
      <c r="L4466" s="69">
        <f t="shared" si="855"/>
        <v>1.9080000000000001</v>
      </c>
      <c r="M4466" s="69">
        <f t="shared" si="856"/>
        <v>4.24</v>
      </c>
      <c r="N4466" s="56">
        <f>INDEX(Rate_Chart!$A$1:$AK$127,MATCH(Data!J4466,Rate_Chart!$A$1:$A$127,0),MATCH(Data!K4466,Rate_Chart!$A$1:$AK$1,0))</f>
        <v>37.253112000000009</v>
      </c>
      <c r="O4466" s="57">
        <f t="shared" si="857"/>
        <v>1974.4149360000004</v>
      </c>
      <c r="P4466" s="58">
        <f t="shared" si="858"/>
        <v>417.01244776119404</v>
      </c>
      <c r="Q4466" s="58">
        <f t="shared" si="859"/>
        <v>278.00829850746271</v>
      </c>
      <c r="R4466" s="66">
        <f t="shared" si="860"/>
        <v>34.552261380000012</v>
      </c>
      <c r="S4466" s="64">
        <f t="shared" si="861"/>
        <v>198.75</v>
      </c>
      <c r="T4466" s="66">
        <f t="shared" si="862"/>
        <v>2207.7171973800005</v>
      </c>
      <c r="U4466" s="68">
        <f t="shared" si="863"/>
        <v>41.655041460000007</v>
      </c>
      <c r="V4466" s="68">
        <f t="shared" si="864"/>
        <v>466.28777753731345</v>
      </c>
      <c r="W4466" s="68">
        <f t="shared" si="865"/>
        <v>310.85851835820898</v>
      </c>
    </row>
    <row r="4467" spans="1:23" x14ac:dyDescent="0.25">
      <c r="A4467" s="1" t="s">
        <v>906</v>
      </c>
      <c r="B4467" s="1" t="s">
        <v>395</v>
      </c>
      <c r="C4467" s="1" t="s">
        <v>589</v>
      </c>
      <c r="D4467" s="1" t="s">
        <v>592</v>
      </c>
      <c r="E4467" s="1" t="s">
        <v>379</v>
      </c>
      <c r="F4467" s="62" t="str">
        <f t="shared" si="854"/>
        <v>64562</v>
      </c>
      <c r="G4467" s="255">
        <v>10620054</v>
      </c>
      <c r="H4467" s="1" t="s">
        <v>385</v>
      </c>
      <c r="I4467" s="61">
        <v>12</v>
      </c>
      <c r="J4467" s="61">
        <v>6.2</v>
      </c>
      <c r="K4467" s="61">
        <v>8.8000000000000007</v>
      </c>
      <c r="L4467" s="69">
        <f t="shared" si="855"/>
        <v>0.74400000000000011</v>
      </c>
      <c r="M4467" s="69">
        <f t="shared" si="856"/>
        <v>1.056</v>
      </c>
      <c r="N4467" s="56">
        <f>INDEX(Rate_Chart!$A$1:$AK$127,MATCH(Data!J4467,Rate_Chart!$A$1:$A$127,0),MATCH(Data!K4467,Rate_Chart!$A$1:$AK$1,0))</f>
        <v>51.252300000000005</v>
      </c>
      <c r="O4467" s="57">
        <f t="shared" si="857"/>
        <v>615.02760000000012</v>
      </c>
      <c r="P4467" s="58">
        <f t="shared" si="858"/>
        <v>424.74281767955802</v>
      </c>
      <c r="Q4467" s="58">
        <f t="shared" si="859"/>
        <v>283.1618784530387</v>
      </c>
      <c r="R4467" s="66">
        <f t="shared" si="860"/>
        <v>10.762983000000004</v>
      </c>
      <c r="S4467" s="64">
        <f t="shared" si="861"/>
        <v>45</v>
      </c>
      <c r="T4467" s="66">
        <f t="shared" si="862"/>
        <v>670.79058300000008</v>
      </c>
      <c r="U4467" s="68">
        <f t="shared" si="863"/>
        <v>55.899215250000005</v>
      </c>
      <c r="V4467" s="68">
        <f t="shared" si="864"/>
        <v>463.25316505524864</v>
      </c>
      <c r="W4467" s="68">
        <f t="shared" si="865"/>
        <v>308.83544337016576</v>
      </c>
    </row>
    <row r="4468" spans="1:23" x14ac:dyDescent="0.25">
      <c r="A4468" s="1" t="s">
        <v>906</v>
      </c>
      <c r="B4468" s="1" t="s">
        <v>395</v>
      </c>
      <c r="C4468" s="1" t="s">
        <v>589</v>
      </c>
      <c r="D4468" s="1" t="s">
        <v>592</v>
      </c>
      <c r="E4468" s="1" t="s">
        <v>379</v>
      </c>
      <c r="F4468" s="62" t="str">
        <f t="shared" si="854"/>
        <v>64562</v>
      </c>
      <c r="G4468" s="255">
        <v>10620054</v>
      </c>
      <c r="H4468" s="1" t="s">
        <v>386</v>
      </c>
      <c r="I4468" s="61">
        <v>46</v>
      </c>
      <c r="J4468" s="61">
        <v>3.1</v>
      </c>
      <c r="K4468" s="61">
        <v>8.1</v>
      </c>
      <c r="L4468" s="69">
        <f t="shared" si="855"/>
        <v>1.4259999999999999</v>
      </c>
      <c r="M4468" s="69">
        <f t="shared" si="856"/>
        <v>3.7259999999999995</v>
      </c>
      <c r="N4468" s="56">
        <f>INDEX(Rate_Chart!$A$1:$AK$127,MATCH(Data!J4468,Rate_Chart!$A$1:$A$127,0),MATCH(Data!K4468,Rate_Chart!$A$1:$AK$1,0))</f>
        <v>35.446125899999998</v>
      </c>
      <c r="O4468" s="57">
        <f t="shared" si="857"/>
        <v>1630.5217914</v>
      </c>
      <c r="P4468" s="58">
        <f t="shared" si="858"/>
        <v>417.01324588235298</v>
      </c>
      <c r="Q4468" s="58">
        <f t="shared" si="859"/>
        <v>278.0088305882353</v>
      </c>
      <c r="R4468" s="66">
        <f t="shared" si="860"/>
        <v>28.534131349500001</v>
      </c>
      <c r="S4468" s="64">
        <f t="shared" si="861"/>
        <v>172.5</v>
      </c>
      <c r="T4468" s="66">
        <f t="shared" si="862"/>
        <v>1831.5559227495</v>
      </c>
      <c r="U4468" s="68">
        <f t="shared" si="863"/>
        <v>39.816433103249999</v>
      </c>
      <c r="V4468" s="68">
        <f t="shared" si="864"/>
        <v>468.42862474411766</v>
      </c>
      <c r="W4468" s="68">
        <f t="shared" si="865"/>
        <v>312.28574982941177</v>
      </c>
    </row>
    <row r="4469" spans="1:23" x14ac:dyDescent="0.25">
      <c r="A4469" s="1" t="s">
        <v>907</v>
      </c>
      <c r="B4469" s="1" t="s">
        <v>394</v>
      </c>
      <c r="C4469" s="1" t="s">
        <v>589</v>
      </c>
      <c r="D4469" s="1" t="s">
        <v>592</v>
      </c>
      <c r="E4469" s="1" t="s">
        <v>379</v>
      </c>
      <c r="F4469" s="62" t="str">
        <f t="shared" si="854"/>
        <v>64562</v>
      </c>
      <c r="G4469" s="255">
        <v>10620054</v>
      </c>
      <c r="H4469" s="1" t="s">
        <v>385</v>
      </c>
      <c r="I4469" s="61">
        <v>30</v>
      </c>
      <c r="J4469" s="61">
        <v>7.3</v>
      </c>
      <c r="K4469" s="61">
        <v>8.8000000000000007</v>
      </c>
      <c r="L4469" s="69">
        <f t="shared" si="855"/>
        <v>2.19</v>
      </c>
      <c r="M4469" s="69">
        <f t="shared" si="856"/>
        <v>2.64</v>
      </c>
      <c r="N4469" s="56">
        <f>INDEX(Rate_Chart!$A$1:$AK$127,MATCH(Data!J4469,Rate_Chart!$A$1:$A$127,0),MATCH(Data!K4469,Rate_Chart!$A$1:$AK$1,0))</f>
        <v>60.34545</v>
      </c>
      <c r="O4469" s="57">
        <f t="shared" si="857"/>
        <v>1810.3634999999999</v>
      </c>
      <c r="P4469" s="58">
        <f t="shared" si="858"/>
        <v>458.31987341772157</v>
      </c>
      <c r="Q4469" s="58">
        <f t="shared" si="859"/>
        <v>305.54658227848103</v>
      </c>
      <c r="R4469" s="66">
        <f t="shared" si="860"/>
        <v>31.681361250000002</v>
      </c>
      <c r="S4469" s="64">
        <f t="shared" si="861"/>
        <v>112.5</v>
      </c>
      <c r="T4469" s="66">
        <f t="shared" si="862"/>
        <v>1954.5448612499999</v>
      </c>
      <c r="U4469" s="68">
        <f t="shared" si="863"/>
        <v>65.151495374999996</v>
      </c>
      <c r="V4469" s="68">
        <f t="shared" si="864"/>
        <v>494.82148386075949</v>
      </c>
      <c r="W4469" s="68">
        <f t="shared" si="865"/>
        <v>329.88098924050632</v>
      </c>
    </row>
    <row r="4470" spans="1:23" x14ac:dyDescent="0.25">
      <c r="A4470" s="1" t="s">
        <v>907</v>
      </c>
      <c r="B4470" s="1" t="s">
        <v>394</v>
      </c>
      <c r="C4470" s="1" t="s">
        <v>589</v>
      </c>
      <c r="D4470" s="1" t="s">
        <v>592</v>
      </c>
      <c r="E4470" s="1" t="s">
        <v>379</v>
      </c>
      <c r="F4470" s="62" t="str">
        <f t="shared" si="854"/>
        <v>64562</v>
      </c>
      <c r="G4470" s="255">
        <v>10620054</v>
      </c>
      <c r="H4470" s="1" t="s">
        <v>386</v>
      </c>
      <c r="I4470" s="61">
        <v>55</v>
      </c>
      <c r="J4470" s="61">
        <v>3.4</v>
      </c>
      <c r="K4470" s="61">
        <v>8.1</v>
      </c>
      <c r="L4470" s="69">
        <f t="shared" si="855"/>
        <v>1.87</v>
      </c>
      <c r="M4470" s="69">
        <f t="shared" si="856"/>
        <v>4.4550000000000001</v>
      </c>
      <c r="N4470" s="56">
        <f>INDEX(Rate_Chart!$A$1:$AK$127,MATCH(Data!J4470,Rate_Chart!$A$1:$A$127,0),MATCH(Data!K4470,Rate_Chart!$A$1:$AK$1,0))</f>
        <v>36.697125900000003</v>
      </c>
      <c r="O4470" s="57">
        <f t="shared" si="857"/>
        <v>2018.3419245000002</v>
      </c>
      <c r="P4470" s="58">
        <f t="shared" si="858"/>
        <v>417.01279431818188</v>
      </c>
      <c r="Q4470" s="58">
        <f t="shared" si="859"/>
        <v>278.00852954545456</v>
      </c>
      <c r="R4470" s="66">
        <f t="shared" si="860"/>
        <v>35.320983678750011</v>
      </c>
      <c r="S4470" s="64">
        <f t="shared" si="861"/>
        <v>206.25</v>
      </c>
      <c r="T4470" s="66">
        <f t="shared" si="862"/>
        <v>2259.9129081787501</v>
      </c>
      <c r="U4470" s="68">
        <f t="shared" si="863"/>
        <v>41.089325603250003</v>
      </c>
      <c r="V4470" s="68">
        <f t="shared" si="864"/>
        <v>466.92415458238645</v>
      </c>
      <c r="W4470" s="68">
        <f t="shared" si="865"/>
        <v>311.28276972159097</v>
      </c>
    </row>
    <row r="4471" spans="1:23" x14ac:dyDescent="0.25">
      <c r="A4471" s="1" t="s">
        <v>907</v>
      </c>
      <c r="B4471" s="1" t="s">
        <v>395</v>
      </c>
      <c r="C4471" s="1" t="s">
        <v>589</v>
      </c>
      <c r="D4471" s="1" t="s">
        <v>592</v>
      </c>
      <c r="E4471" s="1" t="s">
        <v>379</v>
      </c>
      <c r="F4471" s="62" t="str">
        <f t="shared" si="854"/>
        <v>64562</v>
      </c>
      <c r="G4471" s="255">
        <v>10620054</v>
      </c>
      <c r="H4471" s="1" t="s">
        <v>385</v>
      </c>
      <c r="I4471" s="61">
        <v>12</v>
      </c>
      <c r="J4471" s="61">
        <v>6</v>
      </c>
      <c r="K4471" s="61">
        <v>8.6</v>
      </c>
      <c r="L4471" s="69">
        <f t="shared" si="855"/>
        <v>0.72</v>
      </c>
      <c r="M4471" s="69">
        <f t="shared" si="856"/>
        <v>1.0319999999999998</v>
      </c>
      <c r="N4471" s="56">
        <f>INDEX(Rate_Chart!$A$1:$AK$127,MATCH(Data!J4471,Rate_Chart!$A$1:$A$127,0),MATCH(Data!K4471,Rate_Chart!$A$1:$AK$1,0))</f>
        <v>49.097999999999999</v>
      </c>
      <c r="O4471" s="57">
        <f t="shared" si="857"/>
        <v>589.17599999999993</v>
      </c>
      <c r="P4471" s="58">
        <f t="shared" si="858"/>
        <v>418.44886363636368</v>
      </c>
      <c r="Q4471" s="58">
        <f t="shared" si="859"/>
        <v>278.96590909090912</v>
      </c>
      <c r="R4471" s="66">
        <f t="shared" si="860"/>
        <v>10.31058</v>
      </c>
      <c r="S4471" s="64">
        <f t="shared" si="861"/>
        <v>45</v>
      </c>
      <c r="T4471" s="66">
        <f t="shared" si="862"/>
        <v>644.48657999999989</v>
      </c>
      <c r="U4471" s="68">
        <f t="shared" si="863"/>
        <v>53.707214999999991</v>
      </c>
      <c r="V4471" s="68">
        <f t="shared" si="864"/>
        <v>457.73194602272724</v>
      </c>
      <c r="W4471" s="68">
        <f t="shared" si="865"/>
        <v>305.15463068181816</v>
      </c>
    </row>
    <row r="4472" spans="1:23" x14ac:dyDescent="0.25">
      <c r="A4472" s="1" t="s">
        <v>907</v>
      </c>
      <c r="B4472" s="1" t="s">
        <v>395</v>
      </c>
      <c r="C4472" s="1" t="s">
        <v>589</v>
      </c>
      <c r="D4472" s="1" t="s">
        <v>592</v>
      </c>
      <c r="E4472" s="1" t="s">
        <v>379</v>
      </c>
      <c r="F4472" s="62" t="str">
        <f t="shared" si="854"/>
        <v>64562</v>
      </c>
      <c r="G4472" s="255">
        <v>10620054</v>
      </c>
      <c r="H4472" s="1" t="s">
        <v>386</v>
      </c>
      <c r="I4472" s="61">
        <v>40</v>
      </c>
      <c r="J4472" s="61">
        <v>3</v>
      </c>
      <c r="K4472" s="61">
        <v>8</v>
      </c>
      <c r="L4472" s="69">
        <f t="shared" si="855"/>
        <v>1.2</v>
      </c>
      <c r="M4472" s="69">
        <f t="shared" si="856"/>
        <v>3.2</v>
      </c>
      <c r="N4472" s="56">
        <f>INDEX(Rate_Chart!$A$1:$AK$127,MATCH(Data!J4472,Rate_Chart!$A$1:$A$127,0),MATCH(Data!K4472,Rate_Chart!$A$1:$AK$1,0))</f>
        <v>34.751112000000006</v>
      </c>
      <c r="O4472" s="57">
        <f t="shared" si="857"/>
        <v>1390.0444800000002</v>
      </c>
      <c r="P4472" s="58">
        <f t="shared" si="858"/>
        <v>417.01334400000002</v>
      </c>
      <c r="Q4472" s="58">
        <f t="shared" si="859"/>
        <v>278.00889599999999</v>
      </c>
      <c r="R4472" s="66">
        <f t="shared" si="860"/>
        <v>24.325778400000008</v>
      </c>
      <c r="S4472" s="64">
        <f t="shared" si="861"/>
        <v>150</v>
      </c>
      <c r="T4472" s="66">
        <f t="shared" si="862"/>
        <v>1564.3702584000002</v>
      </c>
      <c r="U4472" s="68">
        <f t="shared" si="863"/>
        <v>39.109256460000005</v>
      </c>
      <c r="V4472" s="68">
        <f t="shared" si="864"/>
        <v>469.31107752000003</v>
      </c>
      <c r="W4472" s="68">
        <f t="shared" si="865"/>
        <v>312.87405168000004</v>
      </c>
    </row>
    <row r="4473" spans="1:23" x14ac:dyDescent="0.25">
      <c r="A4473" s="1" t="s">
        <v>908</v>
      </c>
      <c r="B4473" s="1" t="s">
        <v>394</v>
      </c>
      <c r="C4473" s="1" t="s">
        <v>589</v>
      </c>
      <c r="D4473" s="1" t="s">
        <v>592</v>
      </c>
      <c r="E4473" s="1" t="s">
        <v>379</v>
      </c>
      <c r="F4473" s="62" t="str">
        <f t="shared" si="854"/>
        <v>64562</v>
      </c>
      <c r="G4473" s="255">
        <v>10620054</v>
      </c>
      <c r="H4473" s="1" t="s">
        <v>385</v>
      </c>
      <c r="I4473" s="61">
        <v>36</v>
      </c>
      <c r="J4473" s="61">
        <v>7</v>
      </c>
      <c r="K4473" s="61">
        <v>8.8000000000000007</v>
      </c>
      <c r="L4473" s="69">
        <f t="shared" si="855"/>
        <v>2.52</v>
      </c>
      <c r="M4473" s="69">
        <f t="shared" si="856"/>
        <v>3.1680000000000001</v>
      </c>
      <c r="N4473" s="56">
        <f>INDEX(Rate_Chart!$A$1:$AK$127,MATCH(Data!J4473,Rate_Chart!$A$1:$A$127,0),MATCH(Data!K4473,Rate_Chart!$A$1:$AK$1,0))</f>
        <v>57.865500000000004</v>
      </c>
      <c r="O4473" s="57">
        <f t="shared" si="857"/>
        <v>2083.1580000000004</v>
      </c>
      <c r="P4473" s="58">
        <f t="shared" si="858"/>
        <v>449.73186528497411</v>
      </c>
      <c r="Q4473" s="58">
        <f t="shared" si="859"/>
        <v>299.82124352331607</v>
      </c>
      <c r="R4473" s="66">
        <f t="shared" si="860"/>
        <v>36.455265000000011</v>
      </c>
      <c r="S4473" s="64">
        <f t="shared" si="861"/>
        <v>135</v>
      </c>
      <c r="T4473" s="66">
        <f t="shared" si="862"/>
        <v>2254.6132650000004</v>
      </c>
      <c r="U4473" s="68">
        <f t="shared" si="863"/>
        <v>62.628146250000015</v>
      </c>
      <c r="V4473" s="68">
        <f t="shared" si="864"/>
        <v>486.74725064766847</v>
      </c>
      <c r="W4473" s="68">
        <f t="shared" si="865"/>
        <v>324.49816709844566</v>
      </c>
    </row>
    <row r="4474" spans="1:23" x14ac:dyDescent="0.25">
      <c r="A4474" s="1" t="s">
        <v>908</v>
      </c>
      <c r="B4474" s="1" t="s">
        <v>394</v>
      </c>
      <c r="C4474" s="1" t="s">
        <v>589</v>
      </c>
      <c r="D4474" s="1" t="s">
        <v>592</v>
      </c>
      <c r="E4474" s="1" t="s">
        <v>379</v>
      </c>
      <c r="F4474" s="62" t="str">
        <f t="shared" si="854"/>
        <v>64562</v>
      </c>
      <c r="G4474" s="255">
        <v>10620054</v>
      </c>
      <c r="H4474" s="1" t="s">
        <v>386</v>
      </c>
      <c r="I4474" s="61">
        <v>46</v>
      </c>
      <c r="J4474" s="61">
        <v>3.2</v>
      </c>
      <c r="K4474" s="61">
        <v>8.1</v>
      </c>
      <c r="L4474" s="69">
        <f t="shared" si="855"/>
        <v>1.4720000000000002</v>
      </c>
      <c r="M4474" s="69">
        <f t="shared" si="856"/>
        <v>3.7259999999999995</v>
      </c>
      <c r="N4474" s="56">
        <f>INDEX(Rate_Chart!$A$1:$AK$127,MATCH(Data!J4474,Rate_Chart!$A$1:$A$127,0),MATCH(Data!K4474,Rate_Chart!$A$1:$AK$1,0))</f>
        <v>35.8631259</v>
      </c>
      <c r="O4474" s="57">
        <f t="shared" si="857"/>
        <v>1649.7037914</v>
      </c>
      <c r="P4474" s="58">
        <f t="shared" si="858"/>
        <v>417.01309186046512</v>
      </c>
      <c r="Q4474" s="58">
        <f t="shared" si="859"/>
        <v>278.00872790697673</v>
      </c>
      <c r="R4474" s="66">
        <f t="shared" si="860"/>
        <v>28.869816349500002</v>
      </c>
      <c r="S4474" s="64">
        <f t="shared" si="861"/>
        <v>172.5</v>
      </c>
      <c r="T4474" s="66">
        <f t="shared" si="862"/>
        <v>1851.0736077495001</v>
      </c>
      <c r="U4474" s="68">
        <f t="shared" si="863"/>
        <v>40.24073060325</v>
      </c>
      <c r="V4474" s="68">
        <f t="shared" si="864"/>
        <v>467.91547213081401</v>
      </c>
      <c r="W4474" s="68">
        <f t="shared" si="865"/>
        <v>311.94364808720934</v>
      </c>
    </row>
    <row r="4475" spans="1:23" x14ac:dyDescent="0.25">
      <c r="A4475" s="1" t="s">
        <v>908</v>
      </c>
      <c r="B4475" s="1" t="s">
        <v>395</v>
      </c>
      <c r="C4475" s="1" t="s">
        <v>589</v>
      </c>
      <c r="D4475" s="1" t="s">
        <v>592</v>
      </c>
      <c r="E4475" s="1" t="s">
        <v>379</v>
      </c>
      <c r="F4475" s="62" t="str">
        <f t="shared" si="854"/>
        <v>64562</v>
      </c>
      <c r="G4475" s="255">
        <v>10620054</v>
      </c>
      <c r="H4475" s="1" t="s">
        <v>385</v>
      </c>
      <c r="I4475" s="61">
        <v>11</v>
      </c>
      <c r="J4475" s="61">
        <v>6.6</v>
      </c>
      <c r="K4475" s="61">
        <v>8.8000000000000007</v>
      </c>
      <c r="L4475" s="69">
        <f t="shared" si="855"/>
        <v>0.72599999999999998</v>
      </c>
      <c r="M4475" s="69">
        <f t="shared" si="856"/>
        <v>0.96800000000000008</v>
      </c>
      <c r="N4475" s="56">
        <f>INDEX(Rate_Chart!$A$1:$AK$127,MATCH(Data!J4475,Rate_Chart!$A$1:$A$127,0),MATCH(Data!K4475,Rate_Chart!$A$1:$AK$1,0))</f>
        <v>54.558900000000001</v>
      </c>
      <c r="O4475" s="57">
        <f t="shared" si="857"/>
        <v>600.14790000000005</v>
      </c>
      <c r="P4475" s="58">
        <f t="shared" si="858"/>
        <v>437.63823529411764</v>
      </c>
      <c r="Q4475" s="58">
        <f t="shared" si="859"/>
        <v>291.75882352941176</v>
      </c>
      <c r="R4475" s="66">
        <f t="shared" si="860"/>
        <v>10.502588250000002</v>
      </c>
      <c r="S4475" s="64">
        <f t="shared" si="861"/>
        <v>41.25</v>
      </c>
      <c r="T4475" s="66">
        <f t="shared" si="862"/>
        <v>651.90048825000008</v>
      </c>
      <c r="U4475" s="68">
        <f t="shared" si="863"/>
        <v>59.263680750000006</v>
      </c>
      <c r="V4475" s="68">
        <f t="shared" si="864"/>
        <v>475.37711831550803</v>
      </c>
      <c r="W4475" s="68">
        <f t="shared" si="865"/>
        <v>316.91807887700537</v>
      </c>
    </row>
    <row r="4476" spans="1:23" x14ac:dyDescent="0.25">
      <c r="A4476" s="1" t="s">
        <v>908</v>
      </c>
      <c r="B4476" s="1" t="s">
        <v>395</v>
      </c>
      <c r="C4476" s="1" t="s">
        <v>589</v>
      </c>
      <c r="D4476" s="1" t="s">
        <v>592</v>
      </c>
      <c r="E4476" s="1" t="s">
        <v>379</v>
      </c>
      <c r="F4476" s="62" t="str">
        <f t="shared" si="854"/>
        <v>64562</v>
      </c>
      <c r="G4476" s="255">
        <v>10620054</v>
      </c>
      <c r="H4476" s="1" t="s">
        <v>386</v>
      </c>
      <c r="I4476" s="61">
        <v>32</v>
      </c>
      <c r="J4476" s="61">
        <v>3</v>
      </c>
      <c r="K4476" s="61">
        <v>8</v>
      </c>
      <c r="L4476" s="69">
        <f t="shared" si="855"/>
        <v>0.96</v>
      </c>
      <c r="M4476" s="69">
        <f t="shared" si="856"/>
        <v>2.56</v>
      </c>
      <c r="N4476" s="56">
        <f>INDEX(Rate_Chart!$A$1:$AK$127,MATCH(Data!J4476,Rate_Chart!$A$1:$A$127,0),MATCH(Data!K4476,Rate_Chart!$A$1:$AK$1,0))</f>
        <v>34.751112000000006</v>
      </c>
      <c r="O4476" s="57">
        <f t="shared" si="857"/>
        <v>1112.0355840000002</v>
      </c>
      <c r="P4476" s="58">
        <f t="shared" si="858"/>
        <v>417.01334400000002</v>
      </c>
      <c r="Q4476" s="58">
        <f t="shared" si="859"/>
        <v>278.00889599999999</v>
      </c>
      <c r="R4476" s="66">
        <f t="shared" si="860"/>
        <v>19.460622720000007</v>
      </c>
      <c r="S4476" s="64">
        <f t="shared" si="861"/>
        <v>120</v>
      </c>
      <c r="T4476" s="66">
        <f t="shared" si="862"/>
        <v>1251.4962067200001</v>
      </c>
      <c r="U4476" s="68">
        <f t="shared" si="863"/>
        <v>39.109256460000005</v>
      </c>
      <c r="V4476" s="68">
        <f t="shared" si="864"/>
        <v>469.31107752000003</v>
      </c>
      <c r="W4476" s="68">
        <f t="shared" si="865"/>
        <v>312.87405168000004</v>
      </c>
    </row>
    <row r="4477" spans="1:23" x14ac:dyDescent="0.25">
      <c r="A4477" s="1" t="s">
        <v>909</v>
      </c>
      <c r="B4477" s="1" t="s">
        <v>394</v>
      </c>
      <c r="C4477" s="1" t="s">
        <v>589</v>
      </c>
      <c r="D4477" s="1" t="s">
        <v>592</v>
      </c>
      <c r="E4477" s="1" t="s">
        <v>379</v>
      </c>
      <c r="F4477" s="62" t="str">
        <f t="shared" si="854"/>
        <v>64562</v>
      </c>
      <c r="G4477" s="255">
        <v>10620054</v>
      </c>
      <c r="H4477" s="1" t="s">
        <v>385</v>
      </c>
      <c r="I4477" s="61">
        <v>32</v>
      </c>
      <c r="J4477" s="61">
        <v>7.3</v>
      </c>
      <c r="K4477" s="61">
        <v>8.8000000000000007</v>
      </c>
      <c r="L4477" s="69">
        <f t="shared" si="855"/>
        <v>2.3359999999999999</v>
      </c>
      <c r="M4477" s="69">
        <f t="shared" si="856"/>
        <v>2.8160000000000003</v>
      </c>
      <c r="N4477" s="56">
        <f>INDEX(Rate_Chart!$A$1:$AK$127,MATCH(Data!J4477,Rate_Chart!$A$1:$A$127,0),MATCH(Data!K4477,Rate_Chart!$A$1:$AK$1,0))</f>
        <v>60.34545</v>
      </c>
      <c r="O4477" s="57">
        <f t="shared" si="857"/>
        <v>1931.0544</v>
      </c>
      <c r="P4477" s="58">
        <f t="shared" si="858"/>
        <v>458.31987341772157</v>
      </c>
      <c r="Q4477" s="58">
        <f t="shared" si="859"/>
        <v>305.54658227848103</v>
      </c>
      <c r="R4477" s="66">
        <f t="shared" si="860"/>
        <v>33.793452000000002</v>
      </c>
      <c r="S4477" s="64">
        <f t="shared" si="861"/>
        <v>120</v>
      </c>
      <c r="T4477" s="66">
        <f t="shared" si="862"/>
        <v>2084.8478519999999</v>
      </c>
      <c r="U4477" s="68">
        <f t="shared" si="863"/>
        <v>65.151495374999996</v>
      </c>
      <c r="V4477" s="68">
        <f t="shared" si="864"/>
        <v>494.82148386075949</v>
      </c>
      <c r="W4477" s="68">
        <f t="shared" si="865"/>
        <v>329.88098924050632</v>
      </c>
    </row>
    <row r="4478" spans="1:23" x14ac:dyDescent="0.25">
      <c r="A4478" s="1" t="s">
        <v>909</v>
      </c>
      <c r="B4478" s="1" t="s">
        <v>394</v>
      </c>
      <c r="C4478" s="1" t="s">
        <v>589</v>
      </c>
      <c r="D4478" s="1" t="s">
        <v>592</v>
      </c>
      <c r="E4478" s="1" t="s">
        <v>379</v>
      </c>
      <c r="F4478" s="62" t="str">
        <f t="shared" si="854"/>
        <v>64562</v>
      </c>
      <c r="G4478" s="255">
        <v>10620054</v>
      </c>
      <c r="H4478" s="1" t="s">
        <v>386</v>
      </c>
      <c r="I4478" s="61">
        <v>41</v>
      </c>
      <c r="J4478" s="61">
        <v>3.2</v>
      </c>
      <c r="K4478" s="61">
        <v>8.1</v>
      </c>
      <c r="L4478" s="69">
        <f t="shared" si="855"/>
        <v>1.3120000000000003</v>
      </c>
      <c r="M4478" s="69">
        <f t="shared" si="856"/>
        <v>3.3209999999999997</v>
      </c>
      <c r="N4478" s="56">
        <f>INDEX(Rate_Chart!$A$1:$AK$127,MATCH(Data!J4478,Rate_Chart!$A$1:$A$127,0),MATCH(Data!K4478,Rate_Chart!$A$1:$AK$1,0))</f>
        <v>35.8631259</v>
      </c>
      <c r="O4478" s="57">
        <f t="shared" si="857"/>
        <v>1470.3881618999999</v>
      </c>
      <c r="P4478" s="58">
        <f t="shared" si="858"/>
        <v>417.01309186046512</v>
      </c>
      <c r="Q4478" s="58">
        <f t="shared" si="859"/>
        <v>278.00872790697673</v>
      </c>
      <c r="R4478" s="66">
        <f t="shared" si="860"/>
        <v>25.731792833250001</v>
      </c>
      <c r="S4478" s="64">
        <f t="shared" si="861"/>
        <v>153.75</v>
      </c>
      <c r="T4478" s="66">
        <f t="shared" si="862"/>
        <v>1649.8699547332499</v>
      </c>
      <c r="U4478" s="68">
        <f t="shared" si="863"/>
        <v>40.24073060325</v>
      </c>
      <c r="V4478" s="68">
        <f t="shared" si="864"/>
        <v>467.91547213081401</v>
      </c>
      <c r="W4478" s="68">
        <f t="shared" si="865"/>
        <v>311.94364808720934</v>
      </c>
    </row>
    <row r="4479" spans="1:23" x14ac:dyDescent="0.25">
      <c r="A4479" s="1" t="s">
        <v>909</v>
      </c>
      <c r="B4479" s="1" t="s">
        <v>395</v>
      </c>
      <c r="C4479" s="1" t="s">
        <v>589</v>
      </c>
      <c r="D4479" s="1" t="s">
        <v>592</v>
      </c>
      <c r="E4479" s="1" t="s">
        <v>379</v>
      </c>
      <c r="F4479" s="62" t="str">
        <f t="shared" si="854"/>
        <v>64562</v>
      </c>
      <c r="G4479" s="255">
        <v>10620054</v>
      </c>
      <c r="H4479" s="1" t="s">
        <v>385</v>
      </c>
      <c r="I4479" s="61">
        <v>8</v>
      </c>
      <c r="J4479" s="61">
        <v>6.8</v>
      </c>
      <c r="K4479" s="61">
        <v>8.8000000000000007</v>
      </c>
      <c r="L4479" s="69">
        <f t="shared" si="855"/>
        <v>0.54400000000000004</v>
      </c>
      <c r="M4479" s="69">
        <f t="shared" si="856"/>
        <v>0.70400000000000007</v>
      </c>
      <c r="N4479" s="56">
        <f>INDEX(Rate_Chart!$A$1:$AK$127,MATCH(Data!J4479,Rate_Chart!$A$1:$A$127,0),MATCH(Data!K4479,Rate_Chart!$A$1:$AK$1,0))</f>
        <v>56.212200000000003</v>
      </c>
      <c r="O4479" s="57">
        <f t="shared" si="857"/>
        <v>449.69760000000002</v>
      </c>
      <c r="P4479" s="58">
        <f t="shared" si="858"/>
        <v>443.78052631578947</v>
      </c>
      <c r="Q4479" s="58">
        <f t="shared" si="859"/>
        <v>295.8536842105263</v>
      </c>
      <c r="R4479" s="66">
        <f t="shared" si="860"/>
        <v>7.869708000000001</v>
      </c>
      <c r="S4479" s="64">
        <f t="shared" si="861"/>
        <v>30</v>
      </c>
      <c r="T4479" s="66">
        <f t="shared" si="862"/>
        <v>487.56730800000003</v>
      </c>
      <c r="U4479" s="68">
        <f t="shared" si="863"/>
        <v>60.945913500000003</v>
      </c>
      <c r="V4479" s="68">
        <f t="shared" si="864"/>
        <v>481.15194868421054</v>
      </c>
      <c r="W4479" s="68">
        <f t="shared" si="865"/>
        <v>320.76796578947369</v>
      </c>
    </row>
    <row r="4480" spans="1:23" x14ac:dyDescent="0.25">
      <c r="A4480" s="1" t="s">
        <v>909</v>
      </c>
      <c r="B4480" s="1" t="s">
        <v>395</v>
      </c>
      <c r="C4480" s="1" t="s">
        <v>589</v>
      </c>
      <c r="D4480" s="1" t="s">
        <v>592</v>
      </c>
      <c r="E4480" s="1" t="s">
        <v>379</v>
      </c>
      <c r="F4480" s="62" t="str">
        <f t="shared" si="854"/>
        <v>64562</v>
      </c>
      <c r="G4480" s="255">
        <v>10620054</v>
      </c>
      <c r="H4480" s="1" t="s">
        <v>386</v>
      </c>
      <c r="I4480" s="61">
        <v>41</v>
      </c>
      <c r="J4480" s="61">
        <v>3</v>
      </c>
      <c r="K4480" s="61">
        <v>8</v>
      </c>
      <c r="L4480" s="69">
        <f t="shared" si="855"/>
        <v>1.23</v>
      </c>
      <c r="M4480" s="69">
        <f t="shared" si="856"/>
        <v>3.28</v>
      </c>
      <c r="N4480" s="56">
        <f>INDEX(Rate_Chart!$A$1:$AK$127,MATCH(Data!J4480,Rate_Chart!$A$1:$A$127,0),MATCH(Data!K4480,Rate_Chart!$A$1:$AK$1,0))</f>
        <v>34.751112000000006</v>
      </c>
      <c r="O4480" s="57">
        <f t="shared" si="857"/>
        <v>1424.7955920000002</v>
      </c>
      <c r="P4480" s="58">
        <f t="shared" si="858"/>
        <v>417.01334400000002</v>
      </c>
      <c r="Q4480" s="58">
        <f t="shared" si="859"/>
        <v>278.00889599999999</v>
      </c>
      <c r="R4480" s="66">
        <f t="shared" si="860"/>
        <v>24.933922860000006</v>
      </c>
      <c r="S4480" s="64">
        <f t="shared" si="861"/>
        <v>153.75</v>
      </c>
      <c r="T4480" s="66">
        <f t="shared" si="862"/>
        <v>1603.4795148600001</v>
      </c>
      <c r="U4480" s="68">
        <f t="shared" si="863"/>
        <v>39.109256460000005</v>
      </c>
      <c r="V4480" s="68">
        <f t="shared" si="864"/>
        <v>469.31107752000003</v>
      </c>
      <c r="W4480" s="68">
        <f t="shared" si="865"/>
        <v>312.87405168000004</v>
      </c>
    </row>
    <row r="4481" spans="1:23" x14ac:dyDescent="0.25">
      <c r="A4481" s="1" t="s">
        <v>910</v>
      </c>
      <c r="B4481" s="1" t="s">
        <v>394</v>
      </c>
      <c r="C4481" s="1" t="s">
        <v>589</v>
      </c>
      <c r="D4481" s="1" t="s">
        <v>592</v>
      </c>
      <c r="E4481" s="1" t="s">
        <v>379</v>
      </c>
      <c r="F4481" s="62" t="str">
        <f t="shared" si="854"/>
        <v>64562</v>
      </c>
      <c r="G4481" s="255">
        <v>10620054</v>
      </c>
      <c r="H4481" s="1" t="s">
        <v>385</v>
      </c>
      <c r="I4481" s="61">
        <v>32</v>
      </c>
      <c r="J4481" s="61">
        <v>6.7</v>
      </c>
      <c r="K4481" s="61">
        <v>8.8000000000000007</v>
      </c>
      <c r="L4481" s="69">
        <f t="shared" si="855"/>
        <v>2.1440000000000001</v>
      </c>
      <c r="M4481" s="69">
        <f t="shared" si="856"/>
        <v>2.8160000000000003</v>
      </c>
      <c r="N4481" s="56">
        <f>INDEX(Rate_Chart!$A$1:$AK$127,MATCH(Data!J4481,Rate_Chart!$A$1:$A$127,0),MATCH(Data!K4481,Rate_Chart!$A$1:$AK$1,0))</f>
        <v>55.385550000000002</v>
      </c>
      <c r="O4481" s="57">
        <f t="shared" si="857"/>
        <v>1772.3376000000001</v>
      </c>
      <c r="P4481" s="58">
        <f t="shared" si="858"/>
        <v>440.73381962864721</v>
      </c>
      <c r="Q4481" s="58">
        <f t="shared" si="859"/>
        <v>293.82254641909816</v>
      </c>
      <c r="R4481" s="66">
        <f t="shared" si="860"/>
        <v>31.015908000000003</v>
      </c>
      <c r="S4481" s="64">
        <f t="shared" si="861"/>
        <v>120</v>
      </c>
      <c r="T4481" s="66">
        <f t="shared" si="862"/>
        <v>1923.3535080000001</v>
      </c>
      <c r="U4481" s="68">
        <f t="shared" si="863"/>
        <v>60.104797125000005</v>
      </c>
      <c r="V4481" s="68">
        <f t="shared" si="864"/>
        <v>478.28751027851456</v>
      </c>
      <c r="W4481" s="68">
        <f t="shared" si="865"/>
        <v>318.85834018567635</v>
      </c>
    </row>
    <row r="4482" spans="1:23" x14ac:dyDescent="0.25">
      <c r="A4482" s="1" t="s">
        <v>910</v>
      </c>
      <c r="B4482" s="1" t="s">
        <v>394</v>
      </c>
      <c r="C4482" s="1" t="s">
        <v>589</v>
      </c>
      <c r="D4482" s="1" t="s">
        <v>592</v>
      </c>
      <c r="E4482" s="1" t="s">
        <v>379</v>
      </c>
      <c r="F4482" s="62" t="str">
        <f t="shared" si="854"/>
        <v>64562</v>
      </c>
      <c r="G4482" s="255">
        <v>10620054</v>
      </c>
      <c r="H4482" s="1" t="s">
        <v>386</v>
      </c>
      <c r="I4482" s="61">
        <v>40</v>
      </c>
      <c r="J4482" s="61">
        <v>3.2</v>
      </c>
      <c r="K4482" s="61">
        <v>8.1</v>
      </c>
      <c r="L4482" s="69">
        <f t="shared" si="855"/>
        <v>1.28</v>
      </c>
      <c r="M4482" s="69">
        <f t="shared" si="856"/>
        <v>3.24</v>
      </c>
      <c r="N4482" s="56">
        <f>INDEX(Rate_Chart!$A$1:$AK$127,MATCH(Data!J4482,Rate_Chart!$A$1:$A$127,0),MATCH(Data!K4482,Rate_Chart!$A$1:$AK$1,0))</f>
        <v>35.8631259</v>
      </c>
      <c r="O4482" s="57">
        <f t="shared" si="857"/>
        <v>1434.525036</v>
      </c>
      <c r="P4482" s="58">
        <f t="shared" si="858"/>
        <v>417.01309186046512</v>
      </c>
      <c r="Q4482" s="58">
        <f t="shared" si="859"/>
        <v>278.00872790697673</v>
      </c>
      <c r="R4482" s="66">
        <f t="shared" si="860"/>
        <v>25.104188130000001</v>
      </c>
      <c r="S4482" s="64">
        <f t="shared" si="861"/>
        <v>150</v>
      </c>
      <c r="T4482" s="66">
        <f t="shared" si="862"/>
        <v>1609.62922413</v>
      </c>
      <c r="U4482" s="68">
        <f t="shared" si="863"/>
        <v>40.24073060325</v>
      </c>
      <c r="V4482" s="68">
        <f t="shared" si="864"/>
        <v>467.91547213081401</v>
      </c>
      <c r="W4482" s="68">
        <f t="shared" si="865"/>
        <v>311.94364808720934</v>
      </c>
    </row>
    <row r="4483" spans="1:23" x14ac:dyDescent="0.25">
      <c r="A4483" s="1" t="s">
        <v>910</v>
      </c>
      <c r="B4483" s="1" t="s">
        <v>395</v>
      </c>
      <c r="C4483" s="1" t="s">
        <v>589</v>
      </c>
      <c r="D4483" s="1" t="s">
        <v>592</v>
      </c>
      <c r="E4483" s="1" t="s">
        <v>379</v>
      </c>
      <c r="F4483" s="62" t="str">
        <f t="shared" si="854"/>
        <v>64562</v>
      </c>
      <c r="G4483" s="255">
        <v>10620054</v>
      </c>
      <c r="H4483" s="1" t="s">
        <v>385</v>
      </c>
      <c r="I4483" s="61">
        <v>10</v>
      </c>
      <c r="J4483" s="61">
        <v>6.6</v>
      </c>
      <c r="K4483" s="61">
        <v>8.8000000000000007</v>
      </c>
      <c r="L4483" s="69">
        <f t="shared" si="855"/>
        <v>0.66</v>
      </c>
      <c r="M4483" s="69">
        <f t="shared" si="856"/>
        <v>0.88</v>
      </c>
      <c r="N4483" s="56">
        <f>INDEX(Rate_Chart!$A$1:$AK$127,MATCH(Data!J4483,Rate_Chart!$A$1:$A$127,0),MATCH(Data!K4483,Rate_Chart!$A$1:$AK$1,0))</f>
        <v>54.558900000000001</v>
      </c>
      <c r="O4483" s="57">
        <f t="shared" si="857"/>
        <v>545.58900000000006</v>
      </c>
      <c r="P4483" s="58">
        <f t="shared" si="858"/>
        <v>437.63823529411764</v>
      </c>
      <c r="Q4483" s="58">
        <f t="shared" si="859"/>
        <v>291.75882352941176</v>
      </c>
      <c r="R4483" s="66">
        <f t="shared" si="860"/>
        <v>9.5478075000000011</v>
      </c>
      <c r="S4483" s="64">
        <f t="shared" si="861"/>
        <v>37.5</v>
      </c>
      <c r="T4483" s="66">
        <f t="shared" si="862"/>
        <v>592.63680750000003</v>
      </c>
      <c r="U4483" s="68">
        <f t="shared" si="863"/>
        <v>59.263680750000006</v>
      </c>
      <c r="V4483" s="68">
        <f t="shared" si="864"/>
        <v>475.37711831550803</v>
      </c>
      <c r="W4483" s="68">
        <f t="shared" si="865"/>
        <v>316.91807887700537</v>
      </c>
    </row>
    <row r="4484" spans="1:23" x14ac:dyDescent="0.25">
      <c r="A4484" s="1" t="s">
        <v>910</v>
      </c>
      <c r="B4484" s="1" t="s">
        <v>395</v>
      </c>
      <c r="C4484" s="1" t="s">
        <v>589</v>
      </c>
      <c r="D4484" s="1" t="s">
        <v>592</v>
      </c>
      <c r="E4484" s="1" t="s">
        <v>379</v>
      </c>
      <c r="F4484" s="62" t="str">
        <f t="shared" si="854"/>
        <v>64562</v>
      </c>
      <c r="G4484" s="255">
        <v>10620054</v>
      </c>
      <c r="H4484" s="1" t="s">
        <v>386</v>
      </c>
      <c r="I4484" s="61">
        <v>48</v>
      </c>
      <c r="J4484" s="61">
        <v>3.5</v>
      </c>
      <c r="K4484" s="61">
        <v>8.1</v>
      </c>
      <c r="L4484" s="69">
        <f t="shared" si="855"/>
        <v>1.68</v>
      </c>
      <c r="M4484" s="69">
        <f t="shared" si="856"/>
        <v>3.8879999999999995</v>
      </c>
      <c r="N4484" s="56">
        <f>INDEX(Rate_Chart!$A$1:$AK$127,MATCH(Data!J4484,Rate_Chart!$A$1:$A$127,0),MATCH(Data!K4484,Rate_Chart!$A$1:$AK$1,0))</f>
        <v>37.114125900000005</v>
      </c>
      <c r="O4484" s="57">
        <f t="shared" si="857"/>
        <v>1781.4780432000002</v>
      </c>
      <c r="P4484" s="58">
        <f t="shared" si="858"/>
        <v>417.01265056179784</v>
      </c>
      <c r="Q4484" s="58">
        <f t="shared" si="859"/>
        <v>278.00843370786521</v>
      </c>
      <c r="R4484" s="66">
        <f t="shared" si="860"/>
        <v>31.175865756000007</v>
      </c>
      <c r="S4484" s="64">
        <f t="shared" si="861"/>
        <v>180</v>
      </c>
      <c r="T4484" s="66">
        <f t="shared" si="862"/>
        <v>1992.6539089560001</v>
      </c>
      <c r="U4484" s="68">
        <f t="shared" si="863"/>
        <v>41.513623103250005</v>
      </c>
      <c r="V4484" s="68">
        <f t="shared" si="864"/>
        <v>466.44520340730344</v>
      </c>
      <c r="W4484" s="68">
        <f t="shared" si="865"/>
        <v>310.96346893820231</v>
      </c>
    </row>
    <row r="4485" spans="1:23" x14ac:dyDescent="0.25">
      <c r="A4485" s="1" t="s">
        <v>911</v>
      </c>
      <c r="B4485" s="1" t="s">
        <v>394</v>
      </c>
      <c r="C4485" s="1" t="s">
        <v>589</v>
      </c>
      <c r="D4485" s="1" t="s">
        <v>592</v>
      </c>
      <c r="E4485" s="1" t="s">
        <v>379</v>
      </c>
      <c r="F4485" s="62" t="str">
        <f t="shared" ref="F4485:F4548" si="866">MID(E4485,2,5)</f>
        <v>64562</v>
      </c>
      <c r="G4485" s="255">
        <v>10620054</v>
      </c>
      <c r="H4485" s="1" t="s">
        <v>385</v>
      </c>
      <c r="I4485" s="61">
        <v>36</v>
      </c>
      <c r="J4485" s="61">
        <v>6.9</v>
      </c>
      <c r="K4485" s="61">
        <v>9</v>
      </c>
      <c r="L4485" s="69">
        <f t="shared" si="855"/>
        <v>2.484</v>
      </c>
      <c r="M4485" s="69">
        <f t="shared" si="856"/>
        <v>3.24</v>
      </c>
      <c r="N4485" s="56">
        <f>INDEX(Rate_Chart!$A$1:$AK$127,MATCH(Data!J4485,Rate_Chart!$A$1:$A$127,0),MATCH(Data!K4485,Rate_Chart!$A$1:$AK$1,0))</f>
        <v>57.615000000000002</v>
      </c>
      <c r="O4485" s="57">
        <f t="shared" si="857"/>
        <v>2074.14</v>
      </c>
      <c r="P4485" s="58">
        <f t="shared" si="858"/>
        <v>446.62790697674421</v>
      </c>
      <c r="Q4485" s="58">
        <f t="shared" si="859"/>
        <v>297.75193798449612</v>
      </c>
      <c r="R4485" s="66">
        <f t="shared" si="860"/>
        <v>36.297449999999998</v>
      </c>
      <c r="S4485" s="64">
        <f t="shared" si="861"/>
        <v>135</v>
      </c>
      <c r="T4485" s="66">
        <f t="shared" si="862"/>
        <v>2245.4374499999999</v>
      </c>
      <c r="U4485" s="68">
        <f t="shared" si="863"/>
        <v>62.373262499999996</v>
      </c>
      <c r="V4485" s="68">
        <f t="shared" si="864"/>
        <v>483.51366279069765</v>
      </c>
      <c r="W4485" s="68">
        <f t="shared" si="865"/>
        <v>322.3424418604651</v>
      </c>
    </row>
    <row r="4486" spans="1:23" x14ac:dyDescent="0.25">
      <c r="A4486" s="1" t="s">
        <v>911</v>
      </c>
      <c r="B4486" s="1" t="s">
        <v>394</v>
      </c>
      <c r="C4486" s="1" t="s">
        <v>589</v>
      </c>
      <c r="D4486" s="1" t="s">
        <v>592</v>
      </c>
      <c r="E4486" s="1" t="s">
        <v>379</v>
      </c>
      <c r="F4486" s="62" t="str">
        <f t="shared" si="866"/>
        <v>64562</v>
      </c>
      <c r="G4486" s="255">
        <v>10620054</v>
      </c>
      <c r="H4486" s="1" t="s">
        <v>386</v>
      </c>
      <c r="I4486" s="61">
        <v>38</v>
      </c>
      <c r="J4486" s="61">
        <v>3.3</v>
      </c>
      <c r="K4486" s="61">
        <v>8.1</v>
      </c>
      <c r="L4486" s="69">
        <f t="shared" si="855"/>
        <v>1.254</v>
      </c>
      <c r="M4486" s="69">
        <f t="shared" si="856"/>
        <v>3.0780000000000003</v>
      </c>
      <c r="N4486" s="56">
        <f>INDEX(Rate_Chart!$A$1:$AK$127,MATCH(Data!J4486,Rate_Chart!$A$1:$A$127,0),MATCH(Data!K4486,Rate_Chart!$A$1:$AK$1,0))</f>
        <v>36.280125900000002</v>
      </c>
      <c r="O4486" s="57">
        <f t="shared" si="857"/>
        <v>1378.6447842</v>
      </c>
      <c r="P4486" s="58">
        <f t="shared" si="858"/>
        <v>417.0129413793104</v>
      </c>
      <c r="Q4486" s="58">
        <f t="shared" si="859"/>
        <v>278.00862758620696</v>
      </c>
      <c r="R4486" s="66">
        <f t="shared" si="860"/>
        <v>24.126283723500002</v>
      </c>
      <c r="S4486" s="64">
        <f t="shared" si="861"/>
        <v>142.5</v>
      </c>
      <c r="T4486" s="66">
        <f t="shared" si="862"/>
        <v>1545.2710679234999</v>
      </c>
      <c r="U4486" s="68">
        <f t="shared" si="863"/>
        <v>40.665028103249995</v>
      </c>
      <c r="V4486" s="68">
        <f t="shared" si="864"/>
        <v>467.41411612931034</v>
      </c>
      <c r="W4486" s="68">
        <f t="shared" si="865"/>
        <v>311.60941075287354</v>
      </c>
    </row>
    <row r="4487" spans="1:23" x14ac:dyDescent="0.25">
      <c r="A4487" s="1" t="s">
        <v>911</v>
      </c>
      <c r="B4487" s="1" t="s">
        <v>395</v>
      </c>
      <c r="C4487" s="1" t="s">
        <v>589</v>
      </c>
      <c r="D4487" s="1" t="s">
        <v>592</v>
      </c>
      <c r="E4487" s="1" t="s">
        <v>379</v>
      </c>
      <c r="F4487" s="62" t="str">
        <f t="shared" si="866"/>
        <v>64562</v>
      </c>
      <c r="G4487" s="255">
        <v>10620054</v>
      </c>
      <c r="H4487" s="1" t="s">
        <v>385</v>
      </c>
      <c r="I4487" s="61">
        <v>17</v>
      </c>
      <c r="J4487" s="61">
        <v>5.8</v>
      </c>
      <c r="K4487" s="61">
        <v>8.6</v>
      </c>
      <c r="L4487" s="69">
        <f t="shared" si="855"/>
        <v>0.98599999999999999</v>
      </c>
      <c r="M4487" s="69">
        <f t="shared" si="856"/>
        <v>1.462</v>
      </c>
      <c r="N4487" s="56">
        <f>INDEX(Rate_Chart!$A$1:$AK$127,MATCH(Data!J4487,Rate_Chart!$A$1:$A$127,0),MATCH(Data!K4487,Rate_Chart!$A$1:$AK$1,0))</f>
        <v>47.461399999999998</v>
      </c>
      <c r="O4487" s="57">
        <f t="shared" si="857"/>
        <v>806.84379999999999</v>
      </c>
      <c r="P4487" s="58">
        <f t="shared" si="858"/>
        <v>411.51502890173413</v>
      </c>
      <c r="Q4487" s="58">
        <f t="shared" si="859"/>
        <v>274.34335260115608</v>
      </c>
      <c r="R4487" s="66">
        <f t="shared" si="860"/>
        <v>14.119766500000001</v>
      </c>
      <c r="S4487" s="64">
        <f t="shared" si="861"/>
        <v>63.75</v>
      </c>
      <c r="T4487" s="66">
        <f t="shared" si="862"/>
        <v>884.71356649999996</v>
      </c>
      <c r="U4487" s="68">
        <f t="shared" si="863"/>
        <v>52.041974499999995</v>
      </c>
      <c r="V4487" s="68">
        <f t="shared" si="864"/>
        <v>451.23099277456652</v>
      </c>
      <c r="W4487" s="68">
        <f t="shared" si="865"/>
        <v>300.82066184971103</v>
      </c>
    </row>
    <row r="4488" spans="1:23" x14ac:dyDescent="0.25">
      <c r="A4488" s="1" t="s">
        <v>911</v>
      </c>
      <c r="B4488" s="1" t="s">
        <v>395</v>
      </c>
      <c r="C4488" s="1" t="s">
        <v>589</v>
      </c>
      <c r="D4488" s="1" t="s">
        <v>592</v>
      </c>
      <c r="E4488" s="1" t="s">
        <v>379</v>
      </c>
      <c r="F4488" s="62" t="str">
        <f t="shared" si="866"/>
        <v>64562</v>
      </c>
      <c r="G4488" s="255">
        <v>10620054</v>
      </c>
      <c r="H4488" s="1" t="s">
        <v>386</v>
      </c>
      <c r="I4488" s="61">
        <v>28</v>
      </c>
      <c r="J4488" s="61">
        <v>3</v>
      </c>
      <c r="K4488" s="61">
        <v>8</v>
      </c>
      <c r="L4488" s="69">
        <f t="shared" si="855"/>
        <v>0.84</v>
      </c>
      <c r="M4488" s="69">
        <f t="shared" si="856"/>
        <v>2.2400000000000002</v>
      </c>
      <c r="N4488" s="56">
        <f>INDEX(Rate_Chart!$A$1:$AK$127,MATCH(Data!J4488,Rate_Chart!$A$1:$A$127,0),MATCH(Data!K4488,Rate_Chart!$A$1:$AK$1,0))</f>
        <v>34.751112000000006</v>
      </c>
      <c r="O4488" s="57">
        <f t="shared" si="857"/>
        <v>973.03113600000017</v>
      </c>
      <c r="P4488" s="58">
        <f t="shared" si="858"/>
        <v>417.01334400000002</v>
      </c>
      <c r="Q4488" s="58">
        <f t="shared" si="859"/>
        <v>278.00889599999999</v>
      </c>
      <c r="R4488" s="66">
        <f t="shared" si="860"/>
        <v>17.028044880000003</v>
      </c>
      <c r="S4488" s="64">
        <f t="shared" si="861"/>
        <v>105</v>
      </c>
      <c r="T4488" s="66">
        <f t="shared" si="862"/>
        <v>1095.0591808800002</v>
      </c>
      <c r="U4488" s="68">
        <f t="shared" si="863"/>
        <v>39.109256460000005</v>
      </c>
      <c r="V4488" s="68">
        <f t="shared" si="864"/>
        <v>469.31107752000003</v>
      </c>
      <c r="W4488" s="68">
        <f t="shared" si="865"/>
        <v>312.87405168000004</v>
      </c>
    </row>
    <row r="4489" spans="1:23" x14ac:dyDescent="0.25">
      <c r="A4489" s="1" t="s">
        <v>912</v>
      </c>
      <c r="B4489" s="1" t="s">
        <v>394</v>
      </c>
      <c r="C4489" s="1" t="s">
        <v>589</v>
      </c>
      <c r="D4489" s="1" t="s">
        <v>592</v>
      </c>
      <c r="E4489" s="1" t="s">
        <v>379</v>
      </c>
      <c r="F4489" s="62" t="str">
        <f t="shared" si="866"/>
        <v>64562</v>
      </c>
      <c r="G4489" s="255">
        <v>10620054</v>
      </c>
      <c r="H4489" s="1" t="s">
        <v>385</v>
      </c>
      <c r="I4489" s="61">
        <v>25</v>
      </c>
      <c r="J4489" s="61">
        <v>7.4</v>
      </c>
      <c r="K4489" s="61">
        <v>9</v>
      </c>
      <c r="L4489" s="69">
        <f t="shared" si="855"/>
        <v>1.85</v>
      </c>
      <c r="M4489" s="69">
        <f t="shared" si="856"/>
        <v>2.25</v>
      </c>
      <c r="N4489" s="56">
        <f>INDEX(Rate_Chart!$A$1:$AK$127,MATCH(Data!J4489,Rate_Chart!$A$1:$A$127,0),MATCH(Data!K4489,Rate_Chart!$A$1:$AK$1,0))</f>
        <v>61.790000000000006</v>
      </c>
      <c r="O4489" s="57">
        <f t="shared" si="857"/>
        <v>1544.7500000000002</v>
      </c>
      <c r="P4489" s="58">
        <f t="shared" si="858"/>
        <v>461.11940298507466</v>
      </c>
      <c r="Q4489" s="58">
        <f t="shared" si="859"/>
        <v>307.41293532338312</v>
      </c>
      <c r="R4489" s="66">
        <f t="shared" si="860"/>
        <v>27.033125000000005</v>
      </c>
      <c r="S4489" s="64">
        <f t="shared" si="861"/>
        <v>93.75</v>
      </c>
      <c r="T4489" s="66">
        <f t="shared" si="862"/>
        <v>1665.5331250000002</v>
      </c>
      <c r="U4489" s="68">
        <f t="shared" si="863"/>
        <v>66.621325000000013</v>
      </c>
      <c r="V4489" s="68">
        <f t="shared" si="864"/>
        <v>497.17406716417918</v>
      </c>
      <c r="W4489" s="68">
        <f t="shared" si="865"/>
        <v>331.44937810945277</v>
      </c>
    </row>
    <row r="4490" spans="1:23" x14ac:dyDescent="0.25">
      <c r="A4490" s="1" t="s">
        <v>912</v>
      </c>
      <c r="B4490" s="1" t="s">
        <v>394</v>
      </c>
      <c r="C4490" s="1" t="s">
        <v>589</v>
      </c>
      <c r="D4490" s="1" t="s">
        <v>592</v>
      </c>
      <c r="E4490" s="1" t="s">
        <v>379</v>
      </c>
      <c r="F4490" s="62" t="str">
        <f t="shared" si="866"/>
        <v>64562</v>
      </c>
      <c r="G4490" s="255">
        <v>10620054</v>
      </c>
      <c r="H4490" s="1" t="s">
        <v>386</v>
      </c>
      <c r="I4490" s="61">
        <v>28</v>
      </c>
      <c r="J4490" s="61">
        <v>3.9</v>
      </c>
      <c r="K4490" s="61">
        <v>8.1999999999999993</v>
      </c>
      <c r="L4490" s="69">
        <f t="shared" si="855"/>
        <v>1.0920000000000001</v>
      </c>
      <c r="M4490" s="69">
        <f t="shared" si="856"/>
        <v>2.2959999999999998</v>
      </c>
      <c r="N4490" s="56">
        <f>INDEX(Rate_Chart!$A$1:$AK$127,MATCH(Data!J4490,Rate_Chart!$A$1:$A$127,0),MATCH(Data!K4490,Rate_Chart!$A$1:$AK$1,0))</f>
        <v>39.060139800000002</v>
      </c>
      <c r="O4490" s="57">
        <f t="shared" si="857"/>
        <v>1093.6839144</v>
      </c>
      <c r="P4490" s="58">
        <f t="shared" si="858"/>
        <v>417.01216868327407</v>
      </c>
      <c r="Q4490" s="58">
        <f t="shared" si="859"/>
        <v>278.00811245551603</v>
      </c>
      <c r="R4490" s="66">
        <f t="shared" si="860"/>
        <v>19.139468502000003</v>
      </c>
      <c r="S4490" s="64">
        <f t="shared" si="861"/>
        <v>105</v>
      </c>
      <c r="T4490" s="66">
        <f t="shared" si="862"/>
        <v>1217.823382902</v>
      </c>
      <c r="U4490" s="68">
        <f t="shared" si="863"/>
        <v>43.493692246500004</v>
      </c>
      <c r="V4490" s="68">
        <f t="shared" si="864"/>
        <v>464.34546882384348</v>
      </c>
      <c r="W4490" s="68">
        <f t="shared" si="865"/>
        <v>309.5636458825623</v>
      </c>
    </row>
    <row r="4491" spans="1:23" x14ac:dyDescent="0.25">
      <c r="A4491" s="1" t="s">
        <v>912</v>
      </c>
      <c r="B4491" s="1" t="s">
        <v>395</v>
      </c>
      <c r="C4491" s="1" t="s">
        <v>589</v>
      </c>
      <c r="D4491" s="1" t="s">
        <v>592</v>
      </c>
      <c r="E4491" s="1" t="s">
        <v>379</v>
      </c>
      <c r="F4491" s="62" t="str">
        <f t="shared" si="866"/>
        <v>64562</v>
      </c>
      <c r="G4491" s="255">
        <v>10620054</v>
      </c>
      <c r="H4491" s="1" t="s">
        <v>385</v>
      </c>
      <c r="I4491" s="61">
        <v>12</v>
      </c>
      <c r="J4491" s="61">
        <v>6.5</v>
      </c>
      <c r="K4491" s="61">
        <v>8.8000000000000007</v>
      </c>
      <c r="L4491" s="69">
        <f t="shared" si="855"/>
        <v>0.78</v>
      </c>
      <c r="M4491" s="69">
        <f t="shared" si="856"/>
        <v>1.056</v>
      </c>
      <c r="N4491" s="56">
        <f>INDEX(Rate_Chart!$A$1:$AK$127,MATCH(Data!J4491,Rate_Chart!$A$1:$A$127,0),MATCH(Data!K4491,Rate_Chart!$A$1:$AK$1,0))</f>
        <v>53.732250000000001</v>
      </c>
      <c r="O4491" s="57">
        <f t="shared" si="857"/>
        <v>644.78700000000003</v>
      </c>
      <c r="P4491" s="58">
        <f t="shared" si="858"/>
        <v>434.49258760107813</v>
      </c>
      <c r="Q4491" s="58">
        <f t="shared" si="859"/>
        <v>289.66172506738542</v>
      </c>
      <c r="R4491" s="66">
        <f t="shared" si="860"/>
        <v>11.283772500000001</v>
      </c>
      <c r="S4491" s="64">
        <f t="shared" si="861"/>
        <v>45</v>
      </c>
      <c r="T4491" s="66">
        <f t="shared" si="862"/>
        <v>701.07077249999998</v>
      </c>
      <c r="U4491" s="68">
        <f t="shared" si="863"/>
        <v>58.422564375</v>
      </c>
      <c r="V4491" s="68">
        <f t="shared" si="864"/>
        <v>472.41965801886789</v>
      </c>
      <c r="W4491" s="68">
        <f t="shared" si="865"/>
        <v>314.94643867924526</v>
      </c>
    </row>
    <row r="4492" spans="1:23" x14ac:dyDescent="0.25">
      <c r="A4492" s="1" t="s">
        <v>912</v>
      </c>
      <c r="B4492" s="1" t="s">
        <v>395</v>
      </c>
      <c r="C4492" s="1" t="s">
        <v>589</v>
      </c>
      <c r="D4492" s="1" t="s">
        <v>592</v>
      </c>
      <c r="E4492" s="1" t="s">
        <v>379</v>
      </c>
      <c r="F4492" s="62" t="str">
        <f t="shared" si="866"/>
        <v>64562</v>
      </c>
      <c r="G4492" s="255">
        <v>10620054</v>
      </c>
      <c r="H4492" s="1" t="s">
        <v>386</v>
      </c>
      <c r="I4492" s="61">
        <v>34</v>
      </c>
      <c r="J4492" s="61">
        <v>3.2</v>
      </c>
      <c r="K4492" s="61">
        <v>8.1999999999999993</v>
      </c>
      <c r="L4492" s="69">
        <f t="shared" si="855"/>
        <v>1.0880000000000001</v>
      </c>
      <c r="M4492" s="69">
        <f t="shared" si="856"/>
        <v>2.7879999999999994</v>
      </c>
      <c r="N4492" s="56">
        <f>INDEX(Rate_Chart!$A$1:$AK$127,MATCH(Data!J4492,Rate_Chart!$A$1:$A$127,0),MATCH(Data!K4492,Rate_Chart!$A$1:$AK$1,0))</f>
        <v>36.141139799999998</v>
      </c>
      <c r="O4492" s="57">
        <f t="shared" si="857"/>
        <v>1228.7987532</v>
      </c>
      <c r="P4492" s="58">
        <f t="shared" si="858"/>
        <v>417.0131515384615</v>
      </c>
      <c r="Q4492" s="58">
        <f t="shared" si="859"/>
        <v>278.00876769230769</v>
      </c>
      <c r="R4492" s="66">
        <f t="shared" si="860"/>
        <v>21.503978181000001</v>
      </c>
      <c r="S4492" s="64">
        <f t="shared" si="861"/>
        <v>127.5</v>
      </c>
      <c r="T4492" s="66">
        <f t="shared" si="862"/>
        <v>1377.8027313810001</v>
      </c>
      <c r="U4492" s="68">
        <f t="shared" si="863"/>
        <v>40.5236097465</v>
      </c>
      <c r="V4492" s="68">
        <f t="shared" si="864"/>
        <v>467.58011245961535</v>
      </c>
      <c r="W4492" s="68">
        <f t="shared" si="865"/>
        <v>311.72007497307692</v>
      </c>
    </row>
    <row r="4493" spans="1:23" x14ac:dyDescent="0.25">
      <c r="A4493" s="1" t="s">
        <v>913</v>
      </c>
      <c r="B4493" s="1" t="s">
        <v>394</v>
      </c>
      <c r="C4493" s="1" t="s">
        <v>589</v>
      </c>
      <c r="D4493" s="1" t="s">
        <v>592</v>
      </c>
      <c r="E4493" s="1" t="s">
        <v>379</v>
      </c>
      <c r="F4493" s="62" t="str">
        <f t="shared" si="866"/>
        <v>64562</v>
      </c>
      <c r="G4493" s="255">
        <v>10620054</v>
      </c>
      <c r="H4493" s="1" t="s">
        <v>385</v>
      </c>
      <c r="I4493" s="61">
        <v>30</v>
      </c>
      <c r="J4493" s="61">
        <v>7</v>
      </c>
      <c r="K4493" s="61">
        <v>9</v>
      </c>
      <c r="L4493" s="69">
        <f t="shared" si="855"/>
        <v>2.1</v>
      </c>
      <c r="M4493" s="69">
        <f t="shared" si="856"/>
        <v>2.7</v>
      </c>
      <c r="N4493" s="56">
        <f>INDEX(Rate_Chart!$A$1:$AK$127,MATCH(Data!J4493,Rate_Chart!$A$1:$A$127,0),MATCH(Data!K4493,Rate_Chart!$A$1:$AK$1,0))</f>
        <v>58.45</v>
      </c>
      <c r="O4493" s="57">
        <f t="shared" si="857"/>
        <v>1753.5</v>
      </c>
      <c r="P4493" s="58">
        <f t="shared" si="858"/>
        <v>449.61538461538464</v>
      </c>
      <c r="Q4493" s="58">
        <f t="shared" si="859"/>
        <v>299.74358974358978</v>
      </c>
      <c r="R4493" s="66">
        <f t="shared" si="860"/>
        <v>30.686250000000005</v>
      </c>
      <c r="S4493" s="64">
        <f t="shared" si="861"/>
        <v>112.5</v>
      </c>
      <c r="T4493" s="66">
        <f t="shared" si="862"/>
        <v>1896.68625</v>
      </c>
      <c r="U4493" s="68">
        <f t="shared" si="863"/>
        <v>63.222875000000002</v>
      </c>
      <c r="V4493" s="68">
        <f t="shared" si="864"/>
        <v>486.32980769230767</v>
      </c>
      <c r="W4493" s="68">
        <f t="shared" si="865"/>
        <v>324.21987179487178</v>
      </c>
    </row>
    <row r="4494" spans="1:23" x14ac:dyDescent="0.25">
      <c r="A4494" s="1" t="s">
        <v>913</v>
      </c>
      <c r="B4494" s="1" t="s">
        <v>394</v>
      </c>
      <c r="C4494" s="1" t="s">
        <v>589</v>
      </c>
      <c r="D4494" s="1" t="s">
        <v>592</v>
      </c>
      <c r="E4494" s="1" t="s">
        <v>379</v>
      </c>
      <c r="F4494" s="62" t="str">
        <f t="shared" si="866"/>
        <v>64562</v>
      </c>
      <c r="G4494" s="255">
        <v>10620054</v>
      </c>
      <c r="H4494" s="1" t="s">
        <v>386</v>
      </c>
      <c r="I4494" s="61">
        <v>48</v>
      </c>
      <c r="J4494" s="61">
        <v>3.3</v>
      </c>
      <c r="K4494" s="61">
        <v>8.1999999999999993</v>
      </c>
      <c r="L4494" s="69">
        <f t="shared" si="855"/>
        <v>1.5839999999999999</v>
      </c>
      <c r="M4494" s="69">
        <f t="shared" si="856"/>
        <v>3.9359999999999995</v>
      </c>
      <c r="N4494" s="56">
        <f>INDEX(Rate_Chart!$A$1:$AK$127,MATCH(Data!J4494,Rate_Chart!$A$1:$A$127,0),MATCH(Data!K4494,Rate_Chart!$A$1:$AK$1,0))</f>
        <v>36.558139799999999</v>
      </c>
      <c r="O4494" s="57">
        <f t="shared" si="857"/>
        <v>1754.7907104000001</v>
      </c>
      <c r="P4494" s="58">
        <f t="shared" si="858"/>
        <v>417.0130015209125</v>
      </c>
      <c r="Q4494" s="58">
        <f t="shared" si="859"/>
        <v>278.00866768060831</v>
      </c>
      <c r="R4494" s="66">
        <f t="shared" si="860"/>
        <v>30.708837432000003</v>
      </c>
      <c r="S4494" s="64">
        <f t="shared" si="861"/>
        <v>180</v>
      </c>
      <c r="T4494" s="66">
        <f t="shared" si="862"/>
        <v>1965.4995478320002</v>
      </c>
      <c r="U4494" s="68">
        <f t="shared" si="863"/>
        <v>40.947907246500002</v>
      </c>
      <c r="V4494" s="68">
        <f t="shared" si="864"/>
        <v>467.08639444676805</v>
      </c>
      <c r="W4494" s="68">
        <f t="shared" si="865"/>
        <v>311.39092963117872</v>
      </c>
    </row>
    <row r="4495" spans="1:23" x14ac:dyDescent="0.25">
      <c r="A4495" s="1" t="s">
        <v>913</v>
      </c>
      <c r="B4495" s="1" t="s">
        <v>395</v>
      </c>
      <c r="C4495" s="1" t="s">
        <v>589</v>
      </c>
      <c r="D4495" s="1" t="s">
        <v>592</v>
      </c>
      <c r="E4495" s="1" t="s">
        <v>379</v>
      </c>
      <c r="F4495" s="62" t="str">
        <f t="shared" si="866"/>
        <v>64562</v>
      </c>
      <c r="G4495" s="255">
        <v>10620054</v>
      </c>
      <c r="H4495" s="1" t="s">
        <v>385</v>
      </c>
      <c r="I4495" s="61">
        <v>11</v>
      </c>
      <c r="J4495" s="61">
        <v>6.4</v>
      </c>
      <c r="K4495" s="61">
        <v>8.8000000000000007</v>
      </c>
      <c r="L4495" s="69">
        <f t="shared" ref="L4495:L4558" si="867">J4495*I4495/100</f>
        <v>0.70400000000000007</v>
      </c>
      <c r="M4495" s="69">
        <f t="shared" ref="M4495:M4558" si="868">K4495*I4495/100</f>
        <v>0.96800000000000008</v>
      </c>
      <c r="N4495" s="56">
        <f>INDEX(Rate_Chart!$A$1:$AK$127,MATCH(Data!J4495,Rate_Chart!$A$1:$A$127,0),MATCH(Data!K4495,Rate_Chart!$A$1:$AK$1,0))</f>
        <v>52.9056</v>
      </c>
      <c r="O4495" s="57">
        <f t="shared" ref="O4495:O4558" si="869">N4495*I4495</f>
        <v>581.96159999999998</v>
      </c>
      <c r="P4495" s="58">
        <f t="shared" ref="P4495:P4558" si="870">N4495/(J4495%+K4495%*2/3)</f>
        <v>431.29565217391303</v>
      </c>
      <c r="Q4495" s="58">
        <f t="shared" ref="Q4495:Q4558" si="871">P4495*2/3</f>
        <v>287.53043478260867</v>
      </c>
      <c r="R4495" s="66">
        <f t="shared" ref="R4495:R4558" si="872">O4495*1.75%</f>
        <v>10.184328000000001</v>
      </c>
      <c r="S4495" s="64">
        <f t="shared" ref="S4495:S4558" si="873">I4495*3.75</f>
        <v>41.25</v>
      </c>
      <c r="T4495" s="66">
        <f t="shared" ref="T4495:T4558" si="874">R4495+S4495+O4495</f>
        <v>633.39592800000003</v>
      </c>
      <c r="U4495" s="68">
        <f t="shared" ref="U4495:U4558" si="875">T4495/I4495</f>
        <v>57.581448000000002</v>
      </c>
      <c r="V4495" s="68">
        <f t="shared" ref="V4495:V4558" si="876">U4495/(J4495%+K4495%*2/3)</f>
        <v>469.41397826086956</v>
      </c>
      <c r="W4495" s="68">
        <f t="shared" ref="W4495:W4558" si="877">V4495*2/3</f>
        <v>312.94265217391302</v>
      </c>
    </row>
    <row r="4496" spans="1:23" x14ac:dyDescent="0.25">
      <c r="A4496" s="1" t="s">
        <v>913</v>
      </c>
      <c r="B4496" s="1" t="s">
        <v>395</v>
      </c>
      <c r="C4496" s="1" t="s">
        <v>589</v>
      </c>
      <c r="D4496" s="1" t="s">
        <v>592</v>
      </c>
      <c r="E4496" s="1" t="s">
        <v>379</v>
      </c>
      <c r="F4496" s="62" t="str">
        <f t="shared" si="866"/>
        <v>64562</v>
      </c>
      <c r="G4496" s="255">
        <v>10620054</v>
      </c>
      <c r="H4496" s="1" t="s">
        <v>386</v>
      </c>
      <c r="I4496" s="61">
        <v>41</v>
      </c>
      <c r="J4496" s="61">
        <v>3.1</v>
      </c>
      <c r="K4496" s="61">
        <v>8</v>
      </c>
      <c r="L4496" s="69">
        <f t="shared" si="867"/>
        <v>1.2710000000000001</v>
      </c>
      <c r="M4496" s="69">
        <f t="shared" si="868"/>
        <v>3.28</v>
      </c>
      <c r="N4496" s="56">
        <f>INDEX(Rate_Chart!$A$1:$AK$127,MATCH(Data!J4496,Rate_Chart!$A$1:$A$127,0),MATCH(Data!K4496,Rate_Chart!$A$1:$AK$1,0))</f>
        <v>35.168112000000008</v>
      </c>
      <c r="O4496" s="57">
        <f t="shared" si="869"/>
        <v>1441.8925920000004</v>
      </c>
      <c r="P4496" s="58">
        <f t="shared" si="870"/>
        <v>417.01318577075102</v>
      </c>
      <c r="Q4496" s="58">
        <f t="shared" si="871"/>
        <v>278.00879051383401</v>
      </c>
      <c r="R4496" s="66">
        <f t="shared" si="872"/>
        <v>25.233120360000008</v>
      </c>
      <c r="S4496" s="64">
        <f t="shared" si="873"/>
        <v>153.75</v>
      </c>
      <c r="T4496" s="66">
        <f t="shared" si="874"/>
        <v>1620.8757123600003</v>
      </c>
      <c r="U4496" s="68">
        <f t="shared" si="875"/>
        <v>39.533553960000006</v>
      </c>
      <c r="V4496" s="68">
        <f t="shared" si="876"/>
        <v>468.77731968379447</v>
      </c>
      <c r="W4496" s="68">
        <f t="shared" si="877"/>
        <v>312.51821312252963</v>
      </c>
    </row>
    <row r="4497" spans="1:23" x14ac:dyDescent="0.25">
      <c r="A4497" s="1" t="s">
        <v>914</v>
      </c>
      <c r="B4497" s="1" t="s">
        <v>394</v>
      </c>
      <c r="C4497" s="1" t="s">
        <v>589</v>
      </c>
      <c r="D4497" s="1" t="s">
        <v>592</v>
      </c>
      <c r="E4497" s="1" t="s">
        <v>379</v>
      </c>
      <c r="F4497" s="62" t="str">
        <f t="shared" si="866"/>
        <v>64562</v>
      </c>
      <c r="G4497" s="255">
        <v>10620054</v>
      </c>
      <c r="H4497" s="1" t="s">
        <v>385</v>
      </c>
      <c r="I4497" s="61">
        <v>27</v>
      </c>
      <c r="J4497" s="61">
        <v>7.3</v>
      </c>
      <c r="K4497" s="61">
        <v>8.8000000000000007</v>
      </c>
      <c r="L4497" s="69">
        <f t="shared" si="867"/>
        <v>1.9709999999999999</v>
      </c>
      <c r="M4497" s="69">
        <f t="shared" si="868"/>
        <v>2.3760000000000003</v>
      </c>
      <c r="N4497" s="56">
        <f>INDEX(Rate_Chart!$A$1:$AK$127,MATCH(Data!J4497,Rate_Chart!$A$1:$A$127,0),MATCH(Data!K4497,Rate_Chart!$A$1:$AK$1,0))</f>
        <v>60.34545</v>
      </c>
      <c r="O4497" s="57">
        <f t="shared" si="869"/>
        <v>1629.3271500000001</v>
      </c>
      <c r="P4497" s="58">
        <f t="shared" si="870"/>
        <v>458.31987341772157</v>
      </c>
      <c r="Q4497" s="58">
        <f t="shared" si="871"/>
        <v>305.54658227848103</v>
      </c>
      <c r="R4497" s="66">
        <f t="shared" si="872"/>
        <v>28.513225125000005</v>
      </c>
      <c r="S4497" s="64">
        <f t="shared" si="873"/>
        <v>101.25</v>
      </c>
      <c r="T4497" s="66">
        <f t="shared" si="874"/>
        <v>1759.090375125</v>
      </c>
      <c r="U4497" s="68">
        <f t="shared" si="875"/>
        <v>65.151495374999996</v>
      </c>
      <c r="V4497" s="68">
        <f t="shared" si="876"/>
        <v>494.82148386075949</v>
      </c>
      <c r="W4497" s="68">
        <f t="shared" si="877"/>
        <v>329.88098924050632</v>
      </c>
    </row>
    <row r="4498" spans="1:23" x14ac:dyDescent="0.25">
      <c r="A4498" s="1" t="s">
        <v>914</v>
      </c>
      <c r="B4498" s="1" t="s">
        <v>394</v>
      </c>
      <c r="C4498" s="1" t="s">
        <v>589</v>
      </c>
      <c r="D4498" s="1" t="s">
        <v>592</v>
      </c>
      <c r="E4498" s="1" t="s">
        <v>379</v>
      </c>
      <c r="F4498" s="62" t="str">
        <f t="shared" si="866"/>
        <v>64562</v>
      </c>
      <c r="G4498" s="255">
        <v>10620054</v>
      </c>
      <c r="H4498" s="1" t="s">
        <v>386</v>
      </c>
      <c r="I4498" s="61">
        <v>41</v>
      </c>
      <c r="J4498" s="61">
        <v>3.6</v>
      </c>
      <c r="K4498" s="61">
        <v>8.1</v>
      </c>
      <c r="L4498" s="69">
        <f t="shared" si="867"/>
        <v>1.476</v>
      </c>
      <c r="M4498" s="69">
        <f t="shared" si="868"/>
        <v>3.3209999999999997</v>
      </c>
      <c r="N4498" s="56">
        <f>INDEX(Rate_Chart!$A$1:$AK$127,MATCH(Data!J4498,Rate_Chart!$A$1:$A$127,0),MATCH(Data!K4498,Rate_Chart!$A$1:$AK$1,0))</f>
        <v>37.531125900000006</v>
      </c>
      <c r="O4498" s="57">
        <f t="shared" si="869"/>
        <v>1538.7761619000003</v>
      </c>
      <c r="P4498" s="58">
        <f t="shared" si="870"/>
        <v>417.01251000000008</v>
      </c>
      <c r="Q4498" s="58">
        <f t="shared" si="871"/>
        <v>278.00834000000003</v>
      </c>
      <c r="R4498" s="66">
        <f t="shared" si="872"/>
        <v>26.928582833250008</v>
      </c>
      <c r="S4498" s="64">
        <f t="shared" si="873"/>
        <v>153.75</v>
      </c>
      <c r="T4498" s="66">
        <f t="shared" si="874"/>
        <v>1719.4547447332502</v>
      </c>
      <c r="U4498" s="68">
        <f t="shared" si="875"/>
        <v>41.937920603250006</v>
      </c>
      <c r="V4498" s="68">
        <f t="shared" si="876"/>
        <v>465.97689559166673</v>
      </c>
      <c r="W4498" s="68">
        <f t="shared" si="877"/>
        <v>310.6512637277778</v>
      </c>
    </row>
    <row r="4499" spans="1:23" x14ac:dyDescent="0.25">
      <c r="A4499" s="1" t="s">
        <v>914</v>
      </c>
      <c r="B4499" s="1" t="s">
        <v>395</v>
      </c>
      <c r="C4499" s="1" t="s">
        <v>589</v>
      </c>
      <c r="D4499" s="1" t="s">
        <v>592</v>
      </c>
      <c r="E4499" s="1" t="s">
        <v>379</v>
      </c>
      <c r="F4499" s="62" t="str">
        <f t="shared" si="866"/>
        <v>64562</v>
      </c>
      <c r="G4499" s="255">
        <v>10620054</v>
      </c>
      <c r="H4499" s="1" t="s">
        <v>385</v>
      </c>
      <c r="I4499" s="61">
        <v>17</v>
      </c>
      <c r="J4499" s="61">
        <v>6</v>
      </c>
      <c r="K4499" s="61">
        <v>8.8000000000000007</v>
      </c>
      <c r="L4499" s="69">
        <f t="shared" si="867"/>
        <v>1.02</v>
      </c>
      <c r="M4499" s="69">
        <f t="shared" si="868"/>
        <v>1.4960000000000002</v>
      </c>
      <c r="N4499" s="56">
        <f>INDEX(Rate_Chart!$A$1:$AK$127,MATCH(Data!J4499,Rate_Chart!$A$1:$A$127,0),MATCH(Data!K4499,Rate_Chart!$A$1:$AK$1,0))</f>
        <v>49.599000000000004</v>
      </c>
      <c r="O4499" s="57">
        <f t="shared" si="869"/>
        <v>843.18300000000011</v>
      </c>
      <c r="P4499" s="58">
        <f t="shared" si="870"/>
        <v>417.96910112359552</v>
      </c>
      <c r="Q4499" s="58">
        <f t="shared" si="871"/>
        <v>278.64606741573033</v>
      </c>
      <c r="R4499" s="66">
        <f t="shared" si="872"/>
        <v>14.755702500000003</v>
      </c>
      <c r="S4499" s="64">
        <f t="shared" si="873"/>
        <v>63.75</v>
      </c>
      <c r="T4499" s="66">
        <f t="shared" si="874"/>
        <v>921.68870250000009</v>
      </c>
      <c r="U4499" s="68">
        <f t="shared" si="875"/>
        <v>54.216982500000007</v>
      </c>
      <c r="V4499" s="68">
        <f t="shared" si="876"/>
        <v>456.8846839887641</v>
      </c>
      <c r="W4499" s="68">
        <f t="shared" si="877"/>
        <v>304.58978932584273</v>
      </c>
    </row>
    <row r="4500" spans="1:23" x14ac:dyDescent="0.25">
      <c r="A4500" s="1" t="s">
        <v>914</v>
      </c>
      <c r="B4500" s="1" t="s">
        <v>395</v>
      </c>
      <c r="C4500" s="1" t="s">
        <v>589</v>
      </c>
      <c r="D4500" s="1" t="s">
        <v>592</v>
      </c>
      <c r="E4500" s="1" t="s">
        <v>379</v>
      </c>
      <c r="F4500" s="62" t="str">
        <f t="shared" si="866"/>
        <v>64562</v>
      </c>
      <c r="G4500" s="255">
        <v>10620054</v>
      </c>
      <c r="H4500" s="1" t="s">
        <v>386</v>
      </c>
      <c r="I4500" s="61">
        <v>39</v>
      </c>
      <c r="J4500" s="61">
        <v>3</v>
      </c>
      <c r="K4500" s="61">
        <v>8</v>
      </c>
      <c r="L4500" s="69">
        <f t="shared" si="867"/>
        <v>1.17</v>
      </c>
      <c r="M4500" s="69">
        <f t="shared" si="868"/>
        <v>3.12</v>
      </c>
      <c r="N4500" s="56">
        <f>INDEX(Rate_Chart!$A$1:$AK$127,MATCH(Data!J4500,Rate_Chart!$A$1:$A$127,0),MATCH(Data!K4500,Rate_Chart!$A$1:$AK$1,0))</f>
        <v>34.751112000000006</v>
      </c>
      <c r="O4500" s="57">
        <f t="shared" si="869"/>
        <v>1355.2933680000003</v>
      </c>
      <c r="P4500" s="58">
        <f t="shared" si="870"/>
        <v>417.01334400000002</v>
      </c>
      <c r="Q4500" s="58">
        <f t="shared" si="871"/>
        <v>278.00889599999999</v>
      </c>
      <c r="R4500" s="66">
        <f t="shared" si="872"/>
        <v>23.71763394000001</v>
      </c>
      <c r="S4500" s="64">
        <f t="shared" si="873"/>
        <v>146.25</v>
      </c>
      <c r="T4500" s="66">
        <f t="shared" si="874"/>
        <v>1525.2610019400004</v>
      </c>
      <c r="U4500" s="68">
        <f t="shared" si="875"/>
        <v>39.109256460000012</v>
      </c>
      <c r="V4500" s="68">
        <f t="shared" si="876"/>
        <v>469.31107752000008</v>
      </c>
      <c r="W4500" s="68">
        <f t="shared" si="877"/>
        <v>312.87405168000004</v>
      </c>
    </row>
    <row r="4501" spans="1:23" x14ac:dyDescent="0.25">
      <c r="A4501" s="1" t="s">
        <v>915</v>
      </c>
      <c r="B4501" s="1" t="s">
        <v>394</v>
      </c>
      <c r="C4501" s="1" t="s">
        <v>589</v>
      </c>
      <c r="D4501" s="1" t="s">
        <v>592</v>
      </c>
      <c r="E4501" s="1" t="s">
        <v>379</v>
      </c>
      <c r="F4501" s="62" t="str">
        <f t="shared" si="866"/>
        <v>64562</v>
      </c>
      <c r="G4501" s="255">
        <v>10620054</v>
      </c>
      <c r="H4501" s="1" t="s">
        <v>385</v>
      </c>
      <c r="I4501" s="61">
        <v>27</v>
      </c>
      <c r="J4501" s="61">
        <v>7.5</v>
      </c>
      <c r="K4501" s="61">
        <v>9</v>
      </c>
      <c r="L4501" s="69">
        <f t="shared" si="867"/>
        <v>2.0249999999999999</v>
      </c>
      <c r="M4501" s="69">
        <f t="shared" si="868"/>
        <v>2.4300000000000002</v>
      </c>
      <c r="N4501" s="56">
        <f>INDEX(Rate_Chart!$A$1:$AK$127,MATCH(Data!J4501,Rate_Chart!$A$1:$A$127,0),MATCH(Data!K4501,Rate_Chart!$A$1:$AK$1,0))</f>
        <v>62.625</v>
      </c>
      <c r="O4501" s="57">
        <f t="shared" si="869"/>
        <v>1690.875</v>
      </c>
      <c r="P4501" s="58">
        <f t="shared" si="870"/>
        <v>463.88888888888886</v>
      </c>
      <c r="Q4501" s="58">
        <f t="shared" si="871"/>
        <v>309.25925925925924</v>
      </c>
      <c r="R4501" s="66">
        <f t="shared" si="872"/>
        <v>29.590312500000003</v>
      </c>
      <c r="S4501" s="64">
        <f t="shared" si="873"/>
        <v>101.25</v>
      </c>
      <c r="T4501" s="66">
        <f t="shared" si="874"/>
        <v>1821.7153125</v>
      </c>
      <c r="U4501" s="68">
        <f t="shared" si="875"/>
        <v>67.470937500000005</v>
      </c>
      <c r="V4501" s="68">
        <f t="shared" si="876"/>
        <v>499.78472222222223</v>
      </c>
      <c r="W4501" s="68">
        <f t="shared" si="877"/>
        <v>333.18981481481484</v>
      </c>
    </row>
    <row r="4502" spans="1:23" x14ac:dyDescent="0.25">
      <c r="A4502" s="1" t="s">
        <v>915</v>
      </c>
      <c r="B4502" s="1" t="s">
        <v>394</v>
      </c>
      <c r="C4502" s="1" t="s">
        <v>589</v>
      </c>
      <c r="D4502" s="1" t="s">
        <v>592</v>
      </c>
      <c r="E4502" s="1" t="s">
        <v>379</v>
      </c>
      <c r="F4502" s="62" t="str">
        <f t="shared" si="866"/>
        <v>64562</v>
      </c>
      <c r="G4502" s="255">
        <v>10620054</v>
      </c>
      <c r="H4502" s="1" t="s">
        <v>386</v>
      </c>
      <c r="I4502" s="61">
        <v>37</v>
      </c>
      <c r="J4502" s="61">
        <v>3.3</v>
      </c>
      <c r="K4502" s="61">
        <v>8.1</v>
      </c>
      <c r="L4502" s="69">
        <f t="shared" si="867"/>
        <v>1.2209999999999999</v>
      </c>
      <c r="M4502" s="69">
        <f t="shared" si="868"/>
        <v>2.9969999999999999</v>
      </c>
      <c r="N4502" s="56">
        <f>INDEX(Rate_Chart!$A$1:$AK$127,MATCH(Data!J4502,Rate_Chart!$A$1:$A$127,0),MATCH(Data!K4502,Rate_Chart!$A$1:$AK$1,0))</f>
        <v>36.280125900000002</v>
      </c>
      <c r="O4502" s="57">
        <f t="shared" si="869"/>
        <v>1342.3646583</v>
      </c>
      <c r="P4502" s="58">
        <f t="shared" si="870"/>
        <v>417.0129413793104</v>
      </c>
      <c r="Q4502" s="58">
        <f t="shared" si="871"/>
        <v>278.00862758620696</v>
      </c>
      <c r="R4502" s="66">
        <f t="shared" si="872"/>
        <v>23.491381520250002</v>
      </c>
      <c r="S4502" s="64">
        <f t="shared" si="873"/>
        <v>138.75</v>
      </c>
      <c r="T4502" s="66">
        <f t="shared" si="874"/>
        <v>1504.6060398202499</v>
      </c>
      <c r="U4502" s="68">
        <f t="shared" si="875"/>
        <v>40.665028103249995</v>
      </c>
      <c r="V4502" s="68">
        <f t="shared" si="876"/>
        <v>467.41411612931034</v>
      </c>
      <c r="W4502" s="68">
        <f t="shared" si="877"/>
        <v>311.60941075287354</v>
      </c>
    </row>
    <row r="4503" spans="1:23" x14ac:dyDescent="0.25">
      <c r="A4503" s="1" t="s">
        <v>915</v>
      </c>
      <c r="B4503" s="1" t="s">
        <v>395</v>
      </c>
      <c r="C4503" s="1" t="s">
        <v>589</v>
      </c>
      <c r="D4503" s="1" t="s">
        <v>592</v>
      </c>
      <c r="E4503" s="1" t="s">
        <v>379</v>
      </c>
      <c r="F4503" s="62" t="str">
        <f t="shared" si="866"/>
        <v>64562</v>
      </c>
      <c r="G4503" s="255">
        <v>10620054</v>
      </c>
      <c r="H4503" s="1" t="s">
        <v>385</v>
      </c>
      <c r="I4503" s="61">
        <v>14</v>
      </c>
      <c r="J4503" s="61">
        <v>6.1</v>
      </c>
      <c r="K4503" s="61">
        <v>8.8000000000000007</v>
      </c>
      <c r="L4503" s="69">
        <f t="shared" si="867"/>
        <v>0.85399999999999987</v>
      </c>
      <c r="M4503" s="69">
        <f t="shared" si="868"/>
        <v>1.2320000000000002</v>
      </c>
      <c r="N4503" s="56">
        <f>INDEX(Rate_Chart!$A$1:$AK$127,MATCH(Data!J4503,Rate_Chart!$A$1:$A$127,0),MATCH(Data!K4503,Rate_Chart!$A$1:$AK$1,0))</f>
        <v>50.425650000000005</v>
      </c>
      <c r="O4503" s="57">
        <f t="shared" si="869"/>
        <v>705.95910000000003</v>
      </c>
      <c r="P4503" s="58">
        <f t="shared" si="870"/>
        <v>421.38426183844012</v>
      </c>
      <c r="Q4503" s="58">
        <f t="shared" si="871"/>
        <v>280.92284122562677</v>
      </c>
      <c r="R4503" s="66">
        <f t="shared" si="872"/>
        <v>12.354284250000001</v>
      </c>
      <c r="S4503" s="64">
        <f t="shared" si="873"/>
        <v>52.5</v>
      </c>
      <c r="T4503" s="66">
        <f t="shared" si="874"/>
        <v>770.81338425000001</v>
      </c>
      <c r="U4503" s="68">
        <f t="shared" si="875"/>
        <v>55.058098874999999</v>
      </c>
      <c r="V4503" s="68">
        <f t="shared" si="876"/>
        <v>460.09553377437322</v>
      </c>
      <c r="W4503" s="68">
        <f t="shared" si="877"/>
        <v>306.73035584958217</v>
      </c>
    </row>
    <row r="4504" spans="1:23" x14ac:dyDescent="0.25">
      <c r="A4504" s="1" t="s">
        <v>915</v>
      </c>
      <c r="B4504" s="1" t="s">
        <v>395</v>
      </c>
      <c r="C4504" s="1" t="s">
        <v>589</v>
      </c>
      <c r="D4504" s="1" t="s">
        <v>592</v>
      </c>
      <c r="E4504" s="1" t="s">
        <v>379</v>
      </c>
      <c r="F4504" s="62" t="str">
        <f t="shared" si="866"/>
        <v>64562</v>
      </c>
      <c r="G4504" s="255">
        <v>10620054</v>
      </c>
      <c r="H4504" s="1" t="s">
        <v>386</v>
      </c>
      <c r="I4504" s="61">
        <v>41</v>
      </c>
      <c r="J4504" s="61">
        <v>3</v>
      </c>
      <c r="K4504" s="61">
        <v>8</v>
      </c>
      <c r="L4504" s="69">
        <f t="shared" si="867"/>
        <v>1.23</v>
      </c>
      <c r="M4504" s="69">
        <f t="shared" si="868"/>
        <v>3.28</v>
      </c>
      <c r="N4504" s="56">
        <f>INDEX(Rate_Chart!$A$1:$AK$127,MATCH(Data!J4504,Rate_Chart!$A$1:$A$127,0),MATCH(Data!K4504,Rate_Chart!$A$1:$AK$1,0))</f>
        <v>34.751112000000006</v>
      </c>
      <c r="O4504" s="57">
        <f t="shared" si="869"/>
        <v>1424.7955920000002</v>
      </c>
      <c r="P4504" s="58">
        <f t="shared" si="870"/>
        <v>417.01334400000002</v>
      </c>
      <c r="Q4504" s="58">
        <f t="shared" si="871"/>
        <v>278.00889599999999</v>
      </c>
      <c r="R4504" s="66">
        <f t="shared" si="872"/>
        <v>24.933922860000006</v>
      </c>
      <c r="S4504" s="64">
        <f t="shared" si="873"/>
        <v>153.75</v>
      </c>
      <c r="T4504" s="66">
        <f t="shared" si="874"/>
        <v>1603.4795148600001</v>
      </c>
      <c r="U4504" s="68">
        <f t="shared" si="875"/>
        <v>39.109256460000005</v>
      </c>
      <c r="V4504" s="68">
        <f t="shared" si="876"/>
        <v>469.31107752000003</v>
      </c>
      <c r="W4504" s="68">
        <f t="shared" si="877"/>
        <v>312.87405168000004</v>
      </c>
    </row>
    <row r="4505" spans="1:23" x14ac:dyDescent="0.25">
      <c r="A4505" s="1" t="s">
        <v>916</v>
      </c>
      <c r="B4505" s="1" t="s">
        <v>394</v>
      </c>
      <c r="C4505" s="1" t="s">
        <v>589</v>
      </c>
      <c r="D4505" s="1" t="s">
        <v>592</v>
      </c>
      <c r="E4505" s="1" t="s">
        <v>379</v>
      </c>
      <c r="F4505" s="62" t="str">
        <f t="shared" si="866"/>
        <v>64562</v>
      </c>
      <c r="G4505" s="255">
        <v>10620054</v>
      </c>
      <c r="H4505" s="1" t="s">
        <v>385</v>
      </c>
      <c r="I4505" s="61">
        <v>32</v>
      </c>
      <c r="J4505" s="61">
        <v>7.1</v>
      </c>
      <c r="K4505" s="61">
        <v>8.8000000000000007</v>
      </c>
      <c r="L4505" s="69">
        <f t="shared" si="867"/>
        <v>2.2719999999999998</v>
      </c>
      <c r="M4505" s="69">
        <f t="shared" si="868"/>
        <v>2.8160000000000003</v>
      </c>
      <c r="N4505" s="56">
        <f>INDEX(Rate_Chart!$A$1:$AK$127,MATCH(Data!J4505,Rate_Chart!$A$1:$A$127,0),MATCH(Data!K4505,Rate_Chart!$A$1:$AK$1,0))</f>
        <v>58.692149999999998</v>
      </c>
      <c r="O4505" s="57">
        <f t="shared" si="869"/>
        <v>1878.1487999999999</v>
      </c>
      <c r="P4505" s="58">
        <f t="shared" si="870"/>
        <v>452.63868894601546</v>
      </c>
      <c r="Q4505" s="58">
        <f t="shared" si="871"/>
        <v>301.75912596401031</v>
      </c>
      <c r="R4505" s="66">
        <f t="shared" si="872"/>
        <v>32.867604</v>
      </c>
      <c r="S4505" s="64">
        <f t="shared" si="873"/>
        <v>120</v>
      </c>
      <c r="T4505" s="66">
        <f t="shared" si="874"/>
        <v>2031.016404</v>
      </c>
      <c r="U4505" s="68">
        <f t="shared" si="875"/>
        <v>63.469262624999999</v>
      </c>
      <c r="V4505" s="68">
        <f t="shared" si="876"/>
        <v>489.48017448586126</v>
      </c>
      <c r="W4505" s="68">
        <f t="shared" si="877"/>
        <v>326.32011632390748</v>
      </c>
    </row>
    <row r="4506" spans="1:23" x14ac:dyDescent="0.25">
      <c r="A4506" s="1" t="s">
        <v>916</v>
      </c>
      <c r="B4506" s="1" t="s">
        <v>394</v>
      </c>
      <c r="C4506" s="1" t="s">
        <v>589</v>
      </c>
      <c r="D4506" s="1" t="s">
        <v>592</v>
      </c>
      <c r="E4506" s="1" t="s">
        <v>379</v>
      </c>
      <c r="F4506" s="62" t="str">
        <f t="shared" si="866"/>
        <v>64562</v>
      </c>
      <c r="G4506" s="255">
        <v>10620054</v>
      </c>
      <c r="H4506" s="1" t="s">
        <v>386</v>
      </c>
      <c r="I4506" s="61">
        <v>41</v>
      </c>
      <c r="J4506" s="61">
        <v>3.6</v>
      </c>
      <c r="K4506" s="61">
        <v>8.1</v>
      </c>
      <c r="L4506" s="69">
        <f t="shared" si="867"/>
        <v>1.476</v>
      </c>
      <c r="M4506" s="69">
        <f t="shared" si="868"/>
        <v>3.3209999999999997</v>
      </c>
      <c r="N4506" s="56">
        <f>INDEX(Rate_Chart!$A$1:$AK$127,MATCH(Data!J4506,Rate_Chart!$A$1:$A$127,0),MATCH(Data!K4506,Rate_Chart!$A$1:$AK$1,0))</f>
        <v>37.531125900000006</v>
      </c>
      <c r="O4506" s="57">
        <f t="shared" si="869"/>
        <v>1538.7761619000003</v>
      </c>
      <c r="P4506" s="58">
        <f t="shared" si="870"/>
        <v>417.01251000000008</v>
      </c>
      <c r="Q4506" s="58">
        <f t="shared" si="871"/>
        <v>278.00834000000003</v>
      </c>
      <c r="R4506" s="66">
        <f t="shared" si="872"/>
        <v>26.928582833250008</v>
      </c>
      <c r="S4506" s="64">
        <f t="shared" si="873"/>
        <v>153.75</v>
      </c>
      <c r="T4506" s="66">
        <f t="shared" si="874"/>
        <v>1719.4547447332502</v>
      </c>
      <c r="U4506" s="68">
        <f t="shared" si="875"/>
        <v>41.937920603250006</v>
      </c>
      <c r="V4506" s="68">
        <f t="shared" si="876"/>
        <v>465.97689559166673</v>
      </c>
      <c r="W4506" s="68">
        <f t="shared" si="877"/>
        <v>310.6512637277778</v>
      </c>
    </row>
    <row r="4507" spans="1:23" x14ac:dyDescent="0.25">
      <c r="A4507" s="1" t="s">
        <v>916</v>
      </c>
      <c r="B4507" s="1" t="s">
        <v>395</v>
      </c>
      <c r="C4507" s="1" t="s">
        <v>589</v>
      </c>
      <c r="D4507" s="1" t="s">
        <v>592</v>
      </c>
      <c r="E4507" s="1" t="s">
        <v>379</v>
      </c>
      <c r="F4507" s="62" t="str">
        <f t="shared" si="866"/>
        <v>64562</v>
      </c>
      <c r="G4507" s="255">
        <v>10620054</v>
      </c>
      <c r="H4507" s="1" t="s">
        <v>385</v>
      </c>
      <c r="I4507" s="61">
        <v>15</v>
      </c>
      <c r="J4507" s="61">
        <v>5.6</v>
      </c>
      <c r="K4507" s="61">
        <v>8.8000000000000007</v>
      </c>
      <c r="L4507" s="69">
        <f t="shared" si="867"/>
        <v>0.84</v>
      </c>
      <c r="M4507" s="69">
        <f t="shared" si="868"/>
        <v>1.32</v>
      </c>
      <c r="N4507" s="56">
        <f>INDEX(Rate_Chart!$A$1:$AK$127,MATCH(Data!J4507,Rate_Chart!$A$1:$A$127,0),MATCH(Data!K4507,Rate_Chart!$A$1:$AK$1,0))</f>
        <v>46.292400000000001</v>
      </c>
      <c r="O4507" s="57">
        <f t="shared" si="869"/>
        <v>694.38599999999997</v>
      </c>
      <c r="P4507" s="58">
        <f t="shared" si="870"/>
        <v>403.71279069767445</v>
      </c>
      <c r="Q4507" s="58">
        <f t="shared" si="871"/>
        <v>269.14186046511628</v>
      </c>
      <c r="R4507" s="66">
        <f t="shared" si="872"/>
        <v>12.151755000000001</v>
      </c>
      <c r="S4507" s="64">
        <f t="shared" si="873"/>
        <v>56.25</v>
      </c>
      <c r="T4507" s="66">
        <f t="shared" si="874"/>
        <v>762.78775499999995</v>
      </c>
      <c r="U4507" s="68">
        <f t="shared" si="875"/>
        <v>50.852516999999999</v>
      </c>
      <c r="V4507" s="68">
        <f t="shared" si="876"/>
        <v>443.48125290697675</v>
      </c>
      <c r="W4507" s="68">
        <f t="shared" si="877"/>
        <v>295.65416860465115</v>
      </c>
    </row>
    <row r="4508" spans="1:23" x14ac:dyDescent="0.25">
      <c r="A4508" s="1" t="s">
        <v>916</v>
      </c>
      <c r="B4508" s="1" t="s">
        <v>395</v>
      </c>
      <c r="C4508" s="1" t="s">
        <v>589</v>
      </c>
      <c r="D4508" s="1" t="s">
        <v>592</v>
      </c>
      <c r="E4508" s="1" t="s">
        <v>379</v>
      </c>
      <c r="F4508" s="62" t="str">
        <f t="shared" si="866"/>
        <v>64562</v>
      </c>
      <c r="G4508" s="255">
        <v>10620054</v>
      </c>
      <c r="H4508" s="1" t="s">
        <v>386</v>
      </c>
      <c r="I4508" s="61">
        <v>39</v>
      </c>
      <c r="J4508" s="61">
        <v>3.1</v>
      </c>
      <c r="K4508" s="61">
        <v>8</v>
      </c>
      <c r="L4508" s="69">
        <f t="shared" si="867"/>
        <v>1.2090000000000001</v>
      </c>
      <c r="M4508" s="69">
        <f t="shared" si="868"/>
        <v>3.12</v>
      </c>
      <c r="N4508" s="56">
        <f>INDEX(Rate_Chart!$A$1:$AK$127,MATCH(Data!J4508,Rate_Chart!$A$1:$A$127,0),MATCH(Data!K4508,Rate_Chart!$A$1:$AK$1,0))</f>
        <v>35.168112000000008</v>
      </c>
      <c r="O4508" s="57">
        <f t="shared" si="869"/>
        <v>1371.5563680000002</v>
      </c>
      <c r="P4508" s="58">
        <f t="shared" si="870"/>
        <v>417.01318577075102</v>
      </c>
      <c r="Q4508" s="58">
        <f t="shared" si="871"/>
        <v>278.00879051383401</v>
      </c>
      <c r="R4508" s="66">
        <f t="shared" si="872"/>
        <v>24.002236440000008</v>
      </c>
      <c r="S4508" s="64">
        <f t="shared" si="873"/>
        <v>146.25</v>
      </c>
      <c r="T4508" s="66">
        <f t="shared" si="874"/>
        <v>1541.8086044400002</v>
      </c>
      <c r="U4508" s="68">
        <f t="shared" si="875"/>
        <v>39.533553960000006</v>
      </c>
      <c r="V4508" s="68">
        <f t="shared" si="876"/>
        <v>468.77731968379447</v>
      </c>
      <c r="W4508" s="68">
        <f t="shared" si="877"/>
        <v>312.51821312252963</v>
      </c>
    </row>
    <row r="4509" spans="1:23" x14ac:dyDescent="0.25">
      <c r="A4509" s="1" t="s">
        <v>917</v>
      </c>
      <c r="B4509" s="1" t="s">
        <v>394</v>
      </c>
      <c r="C4509" s="1" t="s">
        <v>589</v>
      </c>
      <c r="D4509" s="1" t="s">
        <v>592</v>
      </c>
      <c r="E4509" s="1" t="s">
        <v>379</v>
      </c>
      <c r="F4509" s="62" t="str">
        <f t="shared" si="866"/>
        <v>64562</v>
      </c>
      <c r="G4509" s="255">
        <v>10620054</v>
      </c>
      <c r="H4509" s="1" t="s">
        <v>385</v>
      </c>
      <c r="I4509" s="61">
        <v>35</v>
      </c>
      <c r="J4509" s="61">
        <v>7.1</v>
      </c>
      <c r="K4509" s="61">
        <v>8.8000000000000007</v>
      </c>
      <c r="L4509" s="69">
        <f t="shared" si="867"/>
        <v>2.4849999999999999</v>
      </c>
      <c r="M4509" s="69">
        <f t="shared" si="868"/>
        <v>3.08</v>
      </c>
      <c r="N4509" s="56">
        <f>INDEX(Rate_Chart!$A$1:$AK$127,MATCH(Data!J4509,Rate_Chart!$A$1:$A$127,0),MATCH(Data!K4509,Rate_Chart!$A$1:$AK$1,0))</f>
        <v>58.692149999999998</v>
      </c>
      <c r="O4509" s="57">
        <f t="shared" si="869"/>
        <v>2054.22525</v>
      </c>
      <c r="P4509" s="58">
        <f t="shared" si="870"/>
        <v>452.63868894601546</v>
      </c>
      <c r="Q4509" s="58">
        <f t="shared" si="871"/>
        <v>301.75912596401031</v>
      </c>
      <c r="R4509" s="66">
        <f t="shared" si="872"/>
        <v>35.948941875000003</v>
      </c>
      <c r="S4509" s="64">
        <f t="shared" si="873"/>
        <v>131.25</v>
      </c>
      <c r="T4509" s="66">
        <f t="shared" si="874"/>
        <v>2221.4241918749999</v>
      </c>
      <c r="U4509" s="68">
        <f t="shared" si="875"/>
        <v>63.469262624999999</v>
      </c>
      <c r="V4509" s="68">
        <f t="shared" si="876"/>
        <v>489.48017448586126</v>
      </c>
      <c r="W4509" s="68">
        <f t="shared" si="877"/>
        <v>326.32011632390748</v>
      </c>
    </row>
    <row r="4510" spans="1:23" x14ac:dyDescent="0.25">
      <c r="A4510" s="1" t="s">
        <v>917</v>
      </c>
      <c r="B4510" s="1" t="s">
        <v>394</v>
      </c>
      <c r="C4510" s="1" t="s">
        <v>589</v>
      </c>
      <c r="D4510" s="1" t="s">
        <v>592</v>
      </c>
      <c r="E4510" s="1" t="s">
        <v>379</v>
      </c>
      <c r="F4510" s="62" t="str">
        <f t="shared" si="866"/>
        <v>64562</v>
      </c>
      <c r="G4510" s="255">
        <v>10620054</v>
      </c>
      <c r="H4510" s="1" t="s">
        <v>386</v>
      </c>
      <c r="I4510" s="61">
        <v>41</v>
      </c>
      <c r="J4510" s="61">
        <v>3.6</v>
      </c>
      <c r="K4510" s="61">
        <v>8</v>
      </c>
      <c r="L4510" s="69">
        <f t="shared" si="867"/>
        <v>1.476</v>
      </c>
      <c r="M4510" s="69">
        <f t="shared" si="868"/>
        <v>3.28</v>
      </c>
      <c r="N4510" s="56">
        <f>INDEX(Rate_Chart!$A$1:$AK$127,MATCH(Data!J4510,Rate_Chart!$A$1:$A$127,0),MATCH(Data!K4510,Rate_Chart!$A$1:$AK$1,0))</f>
        <v>37.253112000000009</v>
      </c>
      <c r="O4510" s="57">
        <f t="shared" si="869"/>
        <v>1527.3775920000003</v>
      </c>
      <c r="P4510" s="58">
        <f t="shared" si="870"/>
        <v>417.01244776119404</v>
      </c>
      <c r="Q4510" s="58">
        <f t="shared" si="871"/>
        <v>278.00829850746271</v>
      </c>
      <c r="R4510" s="66">
        <f t="shared" si="872"/>
        <v>26.729107860000006</v>
      </c>
      <c r="S4510" s="64">
        <f t="shared" si="873"/>
        <v>153.75</v>
      </c>
      <c r="T4510" s="66">
        <f t="shared" si="874"/>
        <v>1707.8566998600004</v>
      </c>
      <c r="U4510" s="68">
        <f t="shared" si="875"/>
        <v>41.655041460000007</v>
      </c>
      <c r="V4510" s="68">
        <f t="shared" si="876"/>
        <v>466.28777753731345</v>
      </c>
      <c r="W4510" s="68">
        <f t="shared" si="877"/>
        <v>310.85851835820898</v>
      </c>
    </row>
    <row r="4511" spans="1:23" x14ac:dyDescent="0.25">
      <c r="A4511" s="1" t="s">
        <v>917</v>
      </c>
      <c r="B4511" s="1" t="s">
        <v>395</v>
      </c>
      <c r="C4511" s="1" t="s">
        <v>589</v>
      </c>
      <c r="D4511" s="1" t="s">
        <v>592</v>
      </c>
      <c r="E4511" s="1" t="s">
        <v>379</v>
      </c>
      <c r="F4511" s="62" t="str">
        <f t="shared" si="866"/>
        <v>64562</v>
      </c>
      <c r="G4511" s="255">
        <v>10620054</v>
      </c>
      <c r="H4511" s="1" t="s">
        <v>385</v>
      </c>
      <c r="I4511" s="61">
        <v>12</v>
      </c>
      <c r="J4511" s="61">
        <v>5.6</v>
      </c>
      <c r="K4511" s="61">
        <v>8.6</v>
      </c>
      <c r="L4511" s="69">
        <f t="shared" si="867"/>
        <v>0.67199999999999993</v>
      </c>
      <c r="M4511" s="69">
        <f t="shared" si="868"/>
        <v>1.0319999999999998</v>
      </c>
      <c r="N4511" s="56">
        <f>INDEX(Rate_Chart!$A$1:$AK$127,MATCH(Data!J4511,Rate_Chart!$A$1:$A$127,0),MATCH(Data!K4511,Rate_Chart!$A$1:$AK$1,0))</f>
        <v>45.824799999999996</v>
      </c>
      <c r="O4511" s="57">
        <f t="shared" si="869"/>
        <v>549.89760000000001</v>
      </c>
      <c r="P4511" s="58">
        <f t="shared" si="870"/>
        <v>404.33647058823533</v>
      </c>
      <c r="Q4511" s="58">
        <f t="shared" si="871"/>
        <v>269.55764705882353</v>
      </c>
      <c r="R4511" s="66">
        <f t="shared" si="872"/>
        <v>9.6232080000000018</v>
      </c>
      <c r="S4511" s="64">
        <f t="shared" si="873"/>
        <v>45</v>
      </c>
      <c r="T4511" s="66">
        <f t="shared" si="874"/>
        <v>604.52080799999999</v>
      </c>
      <c r="U4511" s="68">
        <f t="shared" si="875"/>
        <v>50.376733999999999</v>
      </c>
      <c r="V4511" s="68">
        <f t="shared" si="876"/>
        <v>444.50059411764715</v>
      </c>
      <c r="W4511" s="68">
        <f t="shared" si="877"/>
        <v>296.33372941176475</v>
      </c>
    </row>
    <row r="4512" spans="1:23" x14ac:dyDescent="0.25">
      <c r="A4512" s="1" t="s">
        <v>917</v>
      </c>
      <c r="B4512" s="1" t="s">
        <v>395</v>
      </c>
      <c r="C4512" s="1" t="s">
        <v>589</v>
      </c>
      <c r="D4512" s="1" t="s">
        <v>592</v>
      </c>
      <c r="E4512" s="1" t="s">
        <v>379</v>
      </c>
      <c r="F4512" s="62" t="str">
        <f t="shared" si="866"/>
        <v>64562</v>
      </c>
      <c r="G4512" s="255">
        <v>10620054</v>
      </c>
      <c r="H4512" s="1" t="s">
        <v>386</v>
      </c>
      <c r="I4512" s="61">
        <v>32</v>
      </c>
      <c r="J4512" s="61">
        <v>3</v>
      </c>
      <c r="K4512" s="61">
        <v>8</v>
      </c>
      <c r="L4512" s="69">
        <f t="shared" si="867"/>
        <v>0.96</v>
      </c>
      <c r="M4512" s="69">
        <f t="shared" si="868"/>
        <v>2.56</v>
      </c>
      <c r="N4512" s="56">
        <f>INDEX(Rate_Chart!$A$1:$AK$127,MATCH(Data!J4512,Rate_Chart!$A$1:$A$127,0),MATCH(Data!K4512,Rate_Chart!$A$1:$AK$1,0))</f>
        <v>34.751112000000006</v>
      </c>
      <c r="O4512" s="57">
        <f t="shared" si="869"/>
        <v>1112.0355840000002</v>
      </c>
      <c r="P4512" s="58">
        <f t="shared" si="870"/>
        <v>417.01334400000002</v>
      </c>
      <c r="Q4512" s="58">
        <f t="shared" si="871"/>
        <v>278.00889599999999</v>
      </c>
      <c r="R4512" s="66">
        <f t="shared" si="872"/>
        <v>19.460622720000007</v>
      </c>
      <c r="S4512" s="64">
        <f t="shared" si="873"/>
        <v>120</v>
      </c>
      <c r="T4512" s="66">
        <f t="shared" si="874"/>
        <v>1251.4962067200001</v>
      </c>
      <c r="U4512" s="68">
        <f t="shared" si="875"/>
        <v>39.109256460000005</v>
      </c>
      <c r="V4512" s="68">
        <f t="shared" si="876"/>
        <v>469.31107752000003</v>
      </c>
      <c r="W4512" s="68">
        <f t="shared" si="877"/>
        <v>312.87405168000004</v>
      </c>
    </row>
    <row r="4513" spans="1:23" x14ac:dyDescent="0.25">
      <c r="A4513" s="1" t="s">
        <v>918</v>
      </c>
      <c r="B4513" s="1" t="s">
        <v>394</v>
      </c>
      <c r="C4513" s="1" t="s">
        <v>589</v>
      </c>
      <c r="D4513" s="1" t="s">
        <v>592</v>
      </c>
      <c r="E4513" s="1" t="s">
        <v>379</v>
      </c>
      <c r="F4513" s="62" t="str">
        <f t="shared" si="866"/>
        <v>64562</v>
      </c>
      <c r="G4513" s="255">
        <v>10620054</v>
      </c>
      <c r="H4513" s="1" t="s">
        <v>386</v>
      </c>
      <c r="I4513" s="61">
        <v>73</v>
      </c>
      <c r="J4513" s="61">
        <v>3.6</v>
      </c>
      <c r="K4513" s="61">
        <v>8</v>
      </c>
      <c r="L4513" s="69">
        <f t="shared" si="867"/>
        <v>2.6280000000000001</v>
      </c>
      <c r="M4513" s="69">
        <f t="shared" si="868"/>
        <v>5.84</v>
      </c>
      <c r="N4513" s="56">
        <f>INDEX(Rate_Chart!$A$1:$AK$127,MATCH(Data!J4513,Rate_Chart!$A$1:$A$127,0),MATCH(Data!K4513,Rate_Chart!$A$1:$AK$1,0))</f>
        <v>37.253112000000009</v>
      </c>
      <c r="O4513" s="57">
        <f t="shared" si="869"/>
        <v>2719.4771760000008</v>
      </c>
      <c r="P4513" s="58">
        <f t="shared" si="870"/>
        <v>417.01244776119404</v>
      </c>
      <c r="Q4513" s="58">
        <f t="shared" si="871"/>
        <v>278.00829850746271</v>
      </c>
      <c r="R4513" s="66">
        <f t="shared" si="872"/>
        <v>47.590850580000016</v>
      </c>
      <c r="S4513" s="64">
        <f t="shared" si="873"/>
        <v>273.75</v>
      </c>
      <c r="T4513" s="66">
        <f t="shared" si="874"/>
        <v>3040.8180265800006</v>
      </c>
      <c r="U4513" s="68">
        <f t="shared" si="875"/>
        <v>41.655041460000007</v>
      </c>
      <c r="V4513" s="68">
        <f t="shared" si="876"/>
        <v>466.28777753731345</v>
      </c>
      <c r="W4513" s="68">
        <f t="shared" si="877"/>
        <v>310.85851835820898</v>
      </c>
    </row>
    <row r="4514" spans="1:23" x14ac:dyDescent="0.25">
      <c r="A4514" s="1" t="s">
        <v>918</v>
      </c>
      <c r="B4514" s="1" t="s">
        <v>395</v>
      </c>
      <c r="C4514" s="1" t="s">
        <v>589</v>
      </c>
      <c r="D4514" s="1" t="s">
        <v>592</v>
      </c>
      <c r="E4514" s="1" t="s">
        <v>379</v>
      </c>
      <c r="F4514" s="62" t="str">
        <f t="shared" si="866"/>
        <v>64562</v>
      </c>
      <c r="G4514" s="255">
        <v>10620054</v>
      </c>
      <c r="H4514" s="1" t="s">
        <v>385</v>
      </c>
      <c r="I4514" s="61">
        <v>12</v>
      </c>
      <c r="J4514" s="61">
        <v>6.7</v>
      </c>
      <c r="K4514" s="61">
        <v>8.8000000000000007</v>
      </c>
      <c r="L4514" s="69">
        <f t="shared" si="867"/>
        <v>0.80400000000000005</v>
      </c>
      <c r="M4514" s="69">
        <f t="shared" si="868"/>
        <v>1.056</v>
      </c>
      <c r="N4514" s="56">
        <f>INDEX(Rate_Chart!$A$1:$AK$127,MATCH(Data!J4514,Rate_Chart!$A$1:$A$127,0),MATCH(Data!K4514,Rate_Chart!$A$1:$AK$1,0))</f>
        <v>55.385550000000002</v>
      </c>
      <c r="O4514" s="57">
        <f t="shared" si="869"/>
        <v>664.62660000000005</v>
      </c>
      <c r="P4514" s="58">
        <f t="shared" si="870"/>
        <v>440.73381962864721</v>
      </c>
      <c r="Q4514" s="58">
        <f t="shared" si="871"/>
        <v>293.82254641909816</v>
      </c>
      <c r="R4514" s="66">
        <f t="shared" si="872"/>
        <v>11.630965500000002</v>
      </c>
      <c r="S4514" s="64">
        <f t="shared" si="873"/>
        <v>45</v>
      </c>
      <c r="T4514" s="66">
        <f t="shared" si="874"/>
        <v>721.25756550000006</v>
      </c>
      <c r="U4514" s="68">
        <f t="shared" si="875"/>
        <v>60.104797125000005</v>
      </c>
      <c r="V4514" s="68">
        <f t="shared" si="876"/>
        <v>478.28751027851456</v>
      </c>
      <c r="W4514" s="68">
        <f t="shared" si="877"/>
        <v>318.85834018567635</v>
      </c>
    </row>
    <row r="4515" spans="1:23" x14ac:dyDescent="0.25">
      <c r="A4515" s="1" t="s">
        <v>918</v>
      </c>
      <c r="B4515" s="1" t="s">
        <v>395</v>
      </c>
      <c r="C4515" s="1" t="s">
        <v>589</v>
      </c>
      <c r="D4515" s="1" t="s">
        <v>592</v>
      </c>
      <c r="E4515" s="1" t="s">
        <v>379</v>
      </c>
      <c r="F4515" s="62" t="str">
        <f t="shared" si="866"/>
        <v>64562</v>
      </c>
      <c r="G4515" s="255">
        <v>10620054</v>
      </c>
      <c r="H4515" s="1" t="s">
        <v>386</v>
      </c>
      <c r="I4515" s="61">
        <v>27</v>
      </c>
      <c r="J4515" s="61">
        <v>3.1</v>
      </c>
      <c r="K4515" s="61">
        <v>8.1</v>
      </c>
      <c r="L4515" s="69">
        <f t="shared" si="867"/>
        <v>0.83700000000000008</v>
      </c>
      <c r="M4515" s="69">
        <f t="shared" si="868"/>
        <v>2.1869999999999998</v>
      </c>
      <c r="N4515" s="56">
        <f>INDEX(Rate_Chart!$A$1:$AK$127,MATCH(Data!J4515,Rate_Chart!$A$1:$A$127,0),MATCH(Data!K4515,Rate_Chart!$A$1:$AK$1,0))</f>
        <v>35.446125899999998</v>
      </c>
      <c r="O4515" s="57">
        <f t="shared" si="869"/>
        <v>957.04539929999999</v>
      </c>
      <c r="P4515" s="58">
        <f t="shared" si="870"/>
        <v>417.01324588235298</v>
      </c>
      <c r="Q4515" s="58">
        <f t="shared" si="871"/>
        <v>278.0088305882353</v>
      </c>
      <c r="R4515" s="66">
        <f t="shared" si="872"/>
        <v>16.748294487750002</v>
      </c>
      <c r="S4515" s="64">
        <f t="shared" si="873"/>
        <v>101.25</v>
      </c>
      <c r="T4515" s="66">
        <f t="shared" si="874"/>
        <v>1075.04369378775</v>
      </c>
      <c r="U4515" s="68">
        <f t="shared" si="875"/>
        <v>39.816433103249999</v>
      </c>
      <c r="V4515" s="68">
        <f t="shared" si="876"/>
        <v>468.42862474411766</v>
      </c>
      <c r="W4515" s="68">
        <f t="shared" si="877"/>
        <v>312.28574982941177</v>
      </c>
    </row>
    <row r="4516" spans="1:23" x14ac:dyDescent="0.25">
      <c r="A4516" s="1" t="s">
        <v>882</v>
      </c>
      <c r="B4516" s="1" t="s">
        <v>394</v>
      </c>
      <c r="C4516" s="1" t="s">
        <v>589</v>
      </c>
      <c r="D4516" s="1" t="s">
        <v>592</v>
      </c>
      <c r="E4516" s="1" t="s">
        <v>379</v>
      </c>
      <c r="F4516" s="62" t="str">
        <f t="shared" si="866"/>
        <v>64562</v>
      </c>
      <c r="G4516" s="255">
        <v>10620054</v>
      </c>
      <c r="H4516" s="1" t="s">
        <v>385</v>
      </c>
      <c r="I4516" s="61">
        <v>35</v>
      </c>
      <c r="J4516" s="61">
        <v>7.1</v>
      </c>
      <c r="K4516" s="61">
        <v>8.8000000000000007</v>
      </c>
      <c r="L4516" s="69">
        <f t="shared" si="867"/>
        <v>2.4849999999999999</v>
      </c>
      <c r="M4516" s="69">
        <f t="shared" si="868"/>
        <v>3.08</v>
      </c>
      <c r="N4516" s="56">
        <f>INDEX(Rate_Chart!$A$1:$AK$127,MATCH(Data!J4516,Rate_Chart!$A$1:$A$127,0),MATCH(Data!K4516,Rate_Chart!$A$1:$AK$1,0))</f>
        <v>58.692149999999998</v>
      </c>
      <c r="O4516" s="57">
        <f t="shared" si="869"/>
        <v>2054.22525</v>
      </c>
      <c r="P4516" s="58">
        <f t="shared" si="870"/>
        <v>452.63868894601546</v>
      </c>
      <c r="Q4516" s="58">
        <f t="shared" si="871"/>
        <v>301.75912596401031</v>
      </c>
      <c r="R4516" s="66">
        <f t="shared" si="872"/>
        <v>35.948941875000003</v>
      </c>
      <c r="S4516" s="64">
        <f t="shared" si="873"/>
        <v>131.25</v>
      </c>
      <c r="T4516" s="66">
        <f t="shared" si="874"/>
        <v>2221.4241918749999</v>
      </c>
      <c r="U4516" s="68">
        <f t="shared" si="875"/>
        <v>63.469262624999999</v>
      </c>
      <c r="V4516" s="68">
        <f t="shared" si="876"/>
        <v>489.48017448586126</v>
      </c>
      <c r="W4516" s="68">
        <f t="shared" si="877"/>
        <v>326.32011632390748</v>
      </c>
    </row>
    <row r="4517" spans="1:23" x14ac:dyDescent="0.25">
      <c r="A4517" s="1" t="s">
        <v>882</v>
      </c>
      <c r="B4517" s="1" t="s">
        <v>394</v>
      </c>
      <c r="C4517" s="1" t="s">
        <v>589</v>
      </c>
      <c r="D4517" s="1" t="s">
        <v>592</v>
      </c>
      <c r="E4517" s="1" t="s">
        <v>379</v>
      </c>
      <c r="F4517" s="62" t="str">
        <f t="shared" si="866"/>
        <v>64562</v>
      </c>
      <c r="G4517" s="255">
        <v>10620054</v>
      </c>
      <c r="H4517" s="1" t="s">
        <v>386</v>
      </c>
      <c r="I4517" s="61">
        <v>30</v>
      </c>
      <c r="J4517" s="61">
        <v>3.1</v>
      </c>
      <c r="K4517" s="61">
        <v>8</v>
      </c>
      <c r="L4517" s="69">
        <f t="shared" si="867"/>
        <v>0.93</v>
      </c>
      <c r="M4517" s="69">
        <f t="shared" si="868"/>
        <v>2.4</v>
      </c>
      <c r="N4517" s="56">
        <f>INDEX(Rate_Chart!$A$1:$AK$127,MATCH(Data!J4517,Rate_Chart!$A$1:$A$127,0),MATCH(Data!K4517,Rate_Chart!$A$1:$AK$1,0))</f>
        <v>35.168112000000008</v>
      </c>
      <c r="O4517" s="57">
        <f t="shared" si="869"/>
        <v>1055.0433600000001</v>
      </c>
      <c r="P4517" s="58">
        <f t="shared" si="870"/>
        <v>417.01318577075102</v>
      </c>
      <c r="Q4517" s="58">
        <f t="shared" si="871"/>
        <v>278.00879051383401</v>
      </c>
      <c r="R4517" s="66">
        <f t="shared" si="872"/>
        <v>18.463258800000006</v>
      </c>
      <c r="S4517" s="64">
        <f t="shared" si="873"/>
        <v>112.5</v>
      </c>
      <c r="T4517" s="66">
        <f t="shared" si="874"/>
        <v>1186.0066188000001</v>
      </c>
      <c r="U4517" s="68">
        <f t="shared" si="875"/>
        <v>39.533553959999999</v>
      </c>
      <c r="V4517" s="68">
        <f t="shared" si="876"/>
        <v>468.77731968379442</v>
      </c>
      <c r="W4517" s="68">
        <f t="shared" si="877"/>
        <v>312.51821312252963</v>
      </c>
    </row>
    <row r="4518" spans="1:23" x14ac:dyDescent="0.25">
      <c r="A4518" s="1" t="s">
        <v>882</v>
      </c>
      <c r="B4518" s="1" t="s">
        <v>395</v>
      </c>
      <c r="C4518" s="1" t="s">
        <v>589</v>
      </c>
      <c r="D4518" s="1" t="s">
        <v>592</v>
      </c>
      <c r="E4518" s="1" t="s">
        <v>379</v>
      </c>
      <c r="F4518" s="62" t="str">
        <f t="shared" si="866"/>
        <v>64562</v>
      </c>
      <c r="G4518" s="255">
        <v>10620054</v>
      </c>
      <c r="H4518" s="1" t="s">
        <v>385</v>
      </c>
      <c r="I4518" s="61">
        <v>18</v>
      </c>
      <c r="J4518" s="61">
        <v>5.9</v>
      </c>
      <c r="K4518" s="61">
        <v>8.6</v>
      </c>
      <c r="L4518" s="69">
        <f t="shared" si="867"/>
        <v>1.0620000000000001</v>
      </c>
      <c r="M4518" s="69">
        <f t="shared" si="868"/>
        <v>1.5479999999999998</v>
      </c>
      <c r="N4518" s="56">
        <f>INDEX(Rate_Chart!$A$1:$AK$127,MATCH(Data!J4518,Rate_Chart!$A$1:$A$127,0),MATCH(Data!K4518,Rate_Chart!$A$1:$AK$1,0))</f>
        <v>48.279699999999998</v>
      </c>
      <c r="O4518" s="57">
        <f t="shared" si="869"/>
        <v>869.03459999999995</v>
      </c>
      <c r="P4518" s="58">
        <f t="shared" si="870"/>
        <v>415.01174785100284</v>
      </c>
      <c r="Q4518" s="58">
        <f t="shared" si="871"/>
        <v>276.67449856733521</v>
      </c>
      <c r="R4518" s="66">
        <f t="shared" si="872"/>
        <v>15.2081055</v>
      </c>
      <c r="S4518" s="64">
        <f t="shared" si="873"/>
        <v>67.5</v>
      </c>
      <c r="T4518" s="66">
        <f t="shared" si="874"/>
        <v>951.74270549999994</v>
      </c>
      <c r="U4518" s="68">
        <f t="shared" si="875"/>
        <v>52.87459475</v>
      </c>
      <c r="V4518" s="68">
        <f t="shared" si="876"/>
        <v>454.50941045845275</v>
      </c>
      <c r="W4518" s="68">
        <f t="shared" si="877"/>
        <v>303.00627363896848</v>
      </c>
    </row>
    <row r="4519" spans="1:23" x14ac:dyDescent="0.25">
      <c r="A4519" s="1" t="s">
        <v>882</v>
      </c>
      <c r="B4519" s="1" t="s">
        <v>395</v>
      </c>
      <c r="C4519" s="1" t="s">
        <v>589</v>
      </c>
      <c r="D4519" s="1" t="s">
        <v>592</v>
      </c>
      <c r="E4519" s="1" t="s">
        <v>379</v>
      </c>
      <c r="F4519" s="62" t="str">
        <f t="shared" si="866"/>
        <v>64562</v>
      </c>
      <c r="G4519" s="255">
        <v>10620054</v>
      </c>
      <c r="H4519" s="1" t="s">
        <v>386</v>
      </c>
      <c r="I4519" s="61">
        <v>26</v>
      </c>
      <c r="J4519" s="61">
        <v>3</v>
      </c>
      <c r="K4519" s="61">
        <v>8</v>
      </c>
      <c r="L4519" s="69">
        <f t="shared" si="867"/>
        <v>0.78</v>
      </c>
      <c r="M4519" s="69">
        <f t="shared" si="868"/>
        <v>2.08</v>
      </c>
      <c r="N4519" s="56">
        <f>INDEX(Rate_Chart!$A$1:$AK$127,MATCH(Data!J4519,Rate_Chart!$A$1:$A$127,0),MATCH(Data!K4519,Rate_Chart!$A$1:$AK$1,0))</f>
        <v>34.751112000000006</v>
      </c>
      <c r="O4519" s="57">
        <f t="shared" si="869"/>
        <v>903.52891200000022</v>
      </c>
      <c r="P4519" s="58">
        <f t="shared" si="870"/>
        <v>417.01334400000002</v>
      </c>
      <c r="Q4519" s="58">
        <f t="shared" si="871"/>
        <v>278.00889599999999</v>
      </c>
      <c r="R4519" s="66">
        <f t="shared" si="872"/>
        <v>15.811755960000005</v>
      </c>
      <c r="S4519" s="64">
        <f t="shared" si="873"/>
        <v>97.5</v>
      </c>
      <c r="T4519" s="66">
        <f t="shared" si="874"/>
        <v>1016.8406679600002</v>
      </c>
      <c r="U4519" s="68">
        <f t="shared" si="875"/>
        <v>39.109256460000012</v>
      </c>
      <c r="V4519" s="68">
        <f t="shared" si="876"/>
        <v>469.31107752000008</v>
      </c>
      <c r="W4519" s="68">
        <f t="shared" si="877"/>
        <v>312.87405168000004</v>
      </c>
    </row>
    <row r="4520" spans="1:23" x14ac:dyDescent="0.25">
      <c r="A4520" s="1" t="s">
        <v>883</v>
      </c>
      <c r="B4520" s="1" t="s">
        <v>394</v>
      </c>
      <c r="C4520" s="1" t="s">
        <v>589</v>
      </c>
      <c r="D4520" s="1" t="s">
        <v>592</v>
      </c>
      <c r="E4520" s="1" t="s">
        <v>379</v>
      </c>
      <c r="F4520" s="62" t="str">
        <f t="shared" si="866"/>
        <v>64562</v>
      </c>
      <c r="G4520" s="255">
        <v>10620054</v>
      </c>
      <c r="H4520" s="1" t="s">
        <v>385</v>
      </c>
      <c r="I4520" s="61">
        <v>31</v>
      </c>
      <c r="J4520" s="61">
        <v>7.2</v>
      </c>
      <c r="K4520" s="61">
        <v>8.8000000000000007</v>
      </c>
      <c r="L4520" s="69">
        <f t="shared" si="867"/>
        <v>2.2320000000000002</v>
      </c>
      <c r="M4520" s="69">
        <f t="shared" si="868"/>
        <v>2.7280000000000002</v>
      </c>
      <c r="N4520" s="56">
        <f>INDEX(Rate_Chart!$A$1:$AK$127,MATCH(Data!J4520,Rate_Chart!$A$1:$A$127,0),MATCH(Data!K4520,Rate_Chart!$A$1:$AK$1,0))</f>
        <v>59.518800000000006</v>
      </c>
      <c r="O4520" s="57">
        <f t="shared" si="869"/>
        <v>1845.0828000000001</v>
      </c>
      <c r="P4520" s="58">
        <f t="shared" si="870"/>
        <v>455.50102040816324</v>
      </c>
      <c r="Q4520" s="58">
        <f t="shared" si="871"/>
        <v>303.66734693877549</v>
      </c>
      <c r="R4520" s="66">
        <f t="shared" si="872"/>
        <v>32.288949000000002</v>
      </c>
      <c r="S4520" s="64">
        <f t="shared" si="873"/>
        <v>116.25</v>
      </c>
      <c r="T4520" s="66">
        <f t="shared" si="874"/>
        <v>1993.6217490000001</v>
      </c>
      <c r="U4520" s="68">
        <f t="shared" si="875"/>
        <v>64.310378999999998</v>
      </c>
      <c r="V4520" s="68">
        <f t="shared" si="876"/>
        <v>492.17126785714277</v>
      </c>
      <c r="W4520" s="68">
        <f t="shared" si="877"/>
        <v>328.11417857142851</v>
      </c>
    </row>
    <row r="4521" spans="1:23" x14ac:dyDescent="0.25">
      <c r="A4521" s="1" t="s">
        <v>883</v>
      </c>
      <c r="B4521" s="1" t="s">
        <v>394</v>
      </c>
      <c r="C4521" s="1" t="s">
        <v>589</v>
      </c>
      <c r="D4521" s="1" t="s">
        <v>592</v>
      </c>
      <c r="E4521" s="1" t="s">
        <v>379</v>
      </c>
      <c r="F4521" s="62" t="str">
        <f t="shared" si="866"/>
        <v>64562</v>
      </c>
      <c r="G4521" s="255">
        <v>10620054</v>
      </c>
      <c r="H4521" s="1" t="s">
        <v>386</v>
      </c>
      <c r="I4521" s="61">
        <v>39</v>
      </c>
      <c r="J4521" s="61">
        <v>3.5</v>
      </c>
      <c r="K4521" s="61">
        <v>8.1</v>
      </c>
      <c r="L4521" s="69">
        <f t="shared" si="867"/>
        <v>1.365</v>
      </c>
      <c r="M4521" s="69">
        <f t="shared" si="868"/>
        <v>3.1589999999999998</v>
      </c>
      <c r="N4521" s="56">
        <f>INDEX(Rate_Chart!$A$1:$AK$127,MATCH(Data!J4521,Rate_Chart!$A$1:$A$127,0),MATCH(Data!K4521,Rate_Chart!$A$1:$AK$1,0))</f>
        <v>37.114125900000005</v>
      </c>
      <c r="O4521" s="57">
        <f t="shared" si="869"/>
        <v>1447.4509101000001</v>
      </c>
      <c r="P4521" s="58">
        <f t="shared" si="870"/>
        <v>417.01265056179784</v>
      </c>
      <c r="Q4521" s="58">
        <f t="shared" si="871"/>
        <v>278.00843370786521</v>
      </c>
      <c r="R4521" s="66">
        <f t="shared" si="872"/>
        <v>25.330390926750002</v>
      </c>
      <c r="S4521" s="64">
        <f t="shared" si="873"/>
        <v>146.25</v>
      </c>
      <c r="T4521" s="66">
        <f t="shared" si="874"/>
        <v>1619.03130102675</v>
      </c>
      <c r="U4521" s="68">
        <f t="shared" si="875"/>
        <v>41.513623103249998</v>
      </c>
      <c r="V4521" s="68">
        <f t="shared" si="876"/>
        <v>466.44520340730338</v>
      </c>
      <c r="W4521" s="68">
        <f t="shared" si="877"/>
        <v>310.96346893820225</v>
      </c>
    </row>
    <row r="4522" spans="1:23" x14ac:dyDescent="0.25">
      <c r="A4522" s="1" t="s">
        <v>883</v>
      </c>
      <c r="B4522" s="1" t="s">
        <v>395</v>
      </c>
      <c r="C4522" s="1" t="s">
        <v>589</v>
      </c>
      <c r="D4522" s="1" t="s">
        <v>592</v>
      </c>
      <c r="E4522" s="1" t="s">
        <v>379</v>
      </c>
      <c r="F4522" s="62" t="str">
        <f t="shared" si="866"/>
        <v>64562</v>
      </c>
      <c r="G4522" s="255">
        <v>10620054</v>
      </c>
      <c r="H4522" s="1" t="s">
        <v>385</v>
      </c>
      <c r="I4522" s="61">
        <v>15</v>
      </c>
      <c r="J4522" s="61">
        <v>6.9</v>
      </c>
      <c r="K4522" s="61">
        <v>8.8000000000000007</v>
      </c>
      <c r="L4522" s="69">
        <f t="shared" si="867"/>
        <v>1.0349999999999999</v>
      </c>
      <c r="M4522" s="69">
        <f t="shared" si="868"/>
        <v>1.32</v>
      </c>
      <c r="N4522" s="56">
        <f>INDEX(Rate_Chart!$A$1:$AK$127,MATCH(Data!J4522,Rate_Chart!$A$1:$A$127,0),MATCH(Data!K4522,Rate_Chart!$A$1:$AK$1,0))</f>
        <v>57.038850000000004</v>
      </c>
      <c r="O4522" s="57">
        <f t="shared" si="869"/>
        <v>855.58275000000003</v>
      </c>
      <c r="P4522" s="58">
        <f t="shared" si="870"/>
        <v>446.77950391644907</v>
      </c>
      <c r="Q4522" s="58">
        <f t="shared" si="871"/>
        <v>297.85300261096603</v>
      </c>
      <c r="R4522" s="66">
        <f t="shared" si="872"/>
        <v>14.972698125000003</v>
      </c>
      <c r="S4522" s="64">
        <f t="shared" si="873"/>
        <v>56.25</v>
      </c>
      <c r="T4522" s="66">
        <f t="shared" si="874"/>
        <v>926.805448125</v>
      </c>
      <c r="U4522" s="68">
        <f t="shared" si="875"/>
        <v>61.787029875000002</v>
      </c>
      <c r="V4522" s="68">
        <f t="shared" si="876"/>
        <v>483.97151338120102</v>
      </c>
      <c r="W4522" s="68">
        <f t="shared" si="877"/>
        <v>322.64767558746735</v>
      </c>
    </row>
    <row r="4523" spans="1:23" x14ac:dyDescent="0.25">
      <c r="A4523" s="1" t="s">
        <v>883</v>
      </c>
      <c r="B4523" s="1" t="s">
        <v>395</v>
      </c>
      <c r="C4523" s="1" t="s">
        <v>589</v>
      </c>
      <c r="D4523" s="1" t="s">
        <v>592</v>
      </c>
      <c r="E4523" s="1" t="s">
        <v>379</v>
      </c>
      <c r="F4523" s="62" t="str">
        <f t="shared" si="866"/>
        <v>64562</v>
      </c>
      <c r="G4523" s="255">
        <v>10620054</v>
      </c>
      <c r="H4523" s="1" t="s">
        <v>386</v>
      </c>
      <c r="I4523" s="61">
        <v>26</v>
      </c>
      <c r="J4523" s="61">
        <v>3.1</v>
      </c>
      <c r="K4523" s="61">
        <v>8.1</v>
      </c>
      <c r="L4523" s="69">
        <f t="shared" si="867"/>
        <v>0.80600000000000005</v>
      </c>
      <c r="M4523" s="69">
        <f t="shared" si="868"/>
        <v>2.1059999999999999</v>
      </c>
      <c r="N4523" s="56">
        <f>INDEX(Rate_Chart!$A$1:$AK$127,MATCH(Data!J4523,Rate_Chart!$A$1:$A$127,0),MATCH(Data!K4523,Rate_Chart!$A$1:$AK$1,0))</f>
        <v>35.446125899999998</v>
      </c>
      <c r="O4523" s="57">
        <f t="shared" si="869"/>
        <v>921.5992733999999</v>
      </c>
      <c r="P4523" s="58">
        <f t="shared" si="870"/>
        <v>417.01324588235298</v>
      </c>
      <c r="Q4523" s="58">
        <f t="shared" si="871"/>
        <v>278.0088305882353</v>
      </c>
      <c r="R4523" s="66">
        <f t="shared" si="872"/>
        <v>16.127987284500001</v>
      </c>
      <c r="S4523" s="64">
        <f t="shared" si="873"/>
        <v>97.5</v>
      </c>
      <c r="T4523" s="66">
        <f t="shared" si="874"/>
        <v>1035.2272606844999</v>
      </c>
      <c r="U4523" s="68">
        <f t="shared" si="875"/>
        <v>39.816433103249999</v>
      </c>
      <c r="V4523" s="68">
        <f t="shared" si="876"/>
        <v>468.42862474411766</v>
      </c>
      <c r="W4523" s="68">
        <f t="shared" si="877"/>
        <v>312.28574982941177</v>
      </c>
    </row>
    <row r="4524" spans="1:23" x14ac:dyDescent="0.25">
      <c r="A4524" s="1" t="s">
        <v>884</v>
      </c>
      <c r="B4524" s="1" t="s">
        <v>394</v>
      </c>
      <c r="C4524" s="1" t="s">
        <v>589</v>
      </c>
      <c r="D4524" s="1" t="s">
        <v>592</v>
      </c>
      <c r="E4524" s="1" t="s">
        <v>379</v>
      </c>
      <c r="F4524" s="62" t="str">
        <f t="shared" si="866"/>
        <v>64562</v>
      </c>
      <c r="G4524" s="255">
        <v>10620054</v>
      </c>
      <c r="H4524" s="1" t="s">
        <v>385</v>
      </c>
      <c r="I4524" s="61">
        <v>40</v>
      </c>
      <c r="J4524" s="61">
        <v>6.6</v>
      </c>
      <c r="K4524" s="61">
        <v>8.8000000000000007</v>
      </c>
      <c r="L4524" s="69">
        <f t="shared" si="867"/>
        <v>2.64</v>
      </c>
      <c r="M4524" s="69">
        <f t="shared" si="868"/>
        <v>3.52</v>
      </c>
      <c r="N4524" s="56">
        <f>INDEX(Rate_Chart!$A$1:$AK$127,MATCH(Data!J4524,Rate_Chart!$A$1:$A$127,0),MATCH(Data!K4524,Rate_Chart!$A$1:$AK$1,0))</f>
        <v>54.558900000000001</v>
      </c>
      <c r="O4524" s="57">
        <f t="shared" si="869"/>
        <v>2182.3560000000002</v>
      </c>
      <c r="P4524" s="58">
        <f t="shared" si="870"/>
        <v>437.63823529411764</v>
      </c>
      <c r="Q4524" s="58">
        <f t="shared" si="871"/>
        <v>291.75882352941176</v>
      </c>
      <c r="R4524" s="66">
        <f t="shared" si="872"/>
        <v>38.191230000000004</v>
      </c>
      <c r="S4524" s="64">
        <f t="shared" si="873"/>
        <v>150</v>
      </c>
      <c r="T4524" s="66">
        <f t="shared" si="874"/>
        <v>2370.5472300000001</v>
      </c>
      <c r="U4524" s="68">
        <f t="shared" si="875"/>
        <v>59.263680750000006</v>
      </c>
      <c r="V4524" s="68">
        <f t="shared" si="876"/>
        <v>475.37711831550803</v>
      </c>
      <c r="W4524" s="68">
        <f t="shared" si="877"/>
        <v>316.91807887700537</v>
      </c>
    </row>
    <row r="4525" spans="1:23" x14ac:dyDescent="0.25">
      <c r="A4525" s="1" t="s">
        <v>884</v>
      </c>
      <c r="B4525" s="1" t="s">
        <v>394</v>
      </c>
      <c r="C4525" s="1" t="s">
        <v>589</v>
      </c>
      <c r="D4525" s="1" t="s">
        <v>592</v>
      </c>
      <c r="E4525" s="1" t="s">
        <v>379</v>
      </c>
      <c r="F4525" s="62" t="str">
        <f t="shared" si="866"/>
        <v>64562</v>
      </c>
      <c r="G4525" s="255">
        <v>10620054</v>
      </c>
      <c r="H4525" s="1" t="s">
        <v>386</v>
      </c>
      <c r="I4525" s="61">
        <v>25</v>
      </c>
      <c r="J4525" s="61">
        <v>3.1</v>
      </c>
      <c r="K4525" s="61">
        <v>8</v>
      </c>
      <c r="L4525" s="69">
        <f t="shared" si="867"/>
        <v>0.77500000000000002</v>
      </c>
      <c r="M4525" s="69">
        <f t="shared" si="868"/>
        <v>2</v>
      </c>
      <c r="N4525" s="56">
        <f>INDEX(Rate_Chart!$A$1:$AK$127,MATCH(Data!J4525,Rate_Chart!$A$1:$A$127,0),MATCH(Data!K4525,Rate_Chart!$A$1:$AK$1,0))</f>
        <v>35.168112000000008</v>
      </c>
      <c r="O4525" s="57">
        <f t="shared" si="869"/>
        <v>879.20280000000025</v>
      </c>
      <c r="P4525" s="58">
        <f t="shared" si="870"/>
        <v>417.01318577075102</v>
      </c>
      <c r="Q4525" s="58">
        <f t="shared" si="871"/>
        <v>278.00879051383401</v>
      </c>
      <c r="R4525" s="66">
        <f t="shared" si="872"/>
        <v>15.386049000000005</v>
      </c>
      <c r="S4525" s="64">
        <f t="shared" si="873"/>
        <v>93.75</v>
      </c>
      <c r="T4525" s="66">
        <f t="shared" si="874"/>
        <v>988.33884900000021</v>
      </c>
      <c r="U4525" s="68">
        <f t="shared" si="875"/>
        <v>39.533553960000006</v>
      </c>
      <c r="V4525" s="68">
        <f t="shared" si="876"/>
        <v>468.77731968379447</v>
      </c>
      <c r="W4525" s="68">
        <f t="shared" si="877"/>
        <v>312.51821312252963</v>
      </c>
    </row>
    <row r="4526" spans="1:23" x14ac:dyDescent="0.25">
      <c r="A4526" s="1" t="s">
        <v>884</v>
      </c>
      <c r="B4526" s="1" t="s">
        <v>395</v>
      </c>
      <c r="C4526" s="1" t="s">
        <v>589</v>
      </c>
      <c r="D4526" s="1" t="s">
        <v>592</v>
      </c>
      <c r="E4526" s="1" t="s">
        <v>379</v>
      </c>
      <c r="F4526" s="62" t="str">
        <f t="shared" si="866"/>
        <v>64562</v>
      </c>
      <c r="G4526" s="255">
        <v>10620054</v>
      </c>
      <c r="H4526" s="1" t="s">
        <v>385</v>
      </c>
      <c r="I4526" s="61">
        <v>8</v>
      </c>
      <c r="J4526" s="61">
        <v>7.1</v>
      </c>
      <c r="K4526" s="61">
        <v>8.8000000000000007</v>
      </c>
      <c r="L4526" s="69">
        <f t="shared" si="867"/>
        <v>0.56799999999999995</v>
      </c>
      <c r="M4526" s="69">
        <f t="shared" si="868"/>
        <v>0.70400000000000007</v>
      </c>
      <c r="N4526" s="56">
        <f>INDEX(Rate_Chart!$A$1:$AK$127,MATCH(Data!J4526,Rate_Chart!$A$1:$A$127,0),MATCH(Data!K4526,Rate_Chart!$A$1:$AK$1,0))</f>
        <v>58.692149999999998</v>
      </c>
      <c r="O4526" s="57">
        <f t="shared" si="869"/>
        <v>469.53719999999998</v>
      </c>
      <c r="P4526" s="58">
        <f t="shared" si="870"/>
        <v>452.63868894601546</v>
      </c>
      <c r="Q4526" s="58">
        <f t="shared" si="871"/>
        <v>301.75912596401031</v>
      </c>
      <c r="R4526" s="66">
        <f t="shared" si="872"/>
        <v>8.216901</v>
      </c>
      <c r="S4526" s="64">
        <f t="shared" si="873"/>
        <v>30</v>
      </c>
      <c r="T4526" s="66">
        <f t="shared" si="874"/>
        <v>507.75410099999999</v>
      </c>
      <c r="U4526" s="68">
        <f t="shared" si="875"/>
        <v>63.469262624999999</v>
      </c>
      <c r="V4526" s="68">
        <f t="shared" si="876"/>
        <v>489.48017448586126</v>
      </c>
      <c r="W4526" s="68">
        <f t="shared" si="877"/>
        <v>326.32011632390748</v>
      </c>
    </row>
    <row r="4527" spans="1:23" x14ac:dyDescent="0.25">
      <c r="A4527" s="1" t="s">
        <v>884</v>
      </c>
      <c r="B4527" s="1" t="s">
        <v>395</v>
      </c>
      <c r="C4527" s="1" t="s">
        <v>589</v>
      </c>
      <c r="D4527" s="1" t="s">
        <v>592</v>
      </c>
      <c r="E4527" s="1" t="s">
        <v>379</v>
      </c>
      <c r="F4527" s="62" t="str">
        <f t="shared" si="866"/>
        <v>64562</v>
      </c>
      <c r="G4527" s="255">
        <v>10620054</v>
      </c>
      <c r="H4527" s="1" t="s">
        <v>386</v>
      </c>
      <c r="I4527" s="61">
        <v>35</v>
      </c>
      <c r="J4527" s="61">
        <v>3.1</v>
      </c>
      <c r="K4527" s="61">
        <v>8.1</v>
      </c>
      <c r="L4527" s="69">
        <f t="shared" si="867"/>
        <v>1.085</v>
      </c>
      <c r="M4527" s="69">
        <f t="shared" si="868"/>
        <v>2.835</v>
      </c>
      <c r="N4527" s="56">
        <f>INDEX(Rate_Chart!$A$1:$AK$127,MATCH(Data!J4527,Rate_Chart!$A$1:$A$127,0),MATCH(Data!K4527,Rate_Chart!$A$1:$AK$1,0))</f>
        <v>35.446125899999998</v>
      </c>
      <c r="O4527" s="57">
        <f t="shared" si="869"/>
        <v>1240.6144064999999</v>
      </c>
      <c r="P4527" s="58">
        <f t="shared" si="870"/>
        <v>417.01324588235298</v>
      </c>
      <c r="Q4527" s="58">
        <f t="shared" si="871"/>
        <v>278.0088305882353</v>
      </c>
      <c r="R4527" s="66">
        <f t="shared" si="872"/>
        <v>21.710752113750001</v>
      </c>
      <c r="S4527" s="64">
        <f t="shared" si="873"/>
        <v>131.25</v>
      </c>
      <c r="T4527" s="66">
        <f t="shared" si="874"/>
        <v>1393.5751586137499</v>
      </c>
      <c r="U4527" s="68">
        <f t="shared" si="875"/>
        <v>39.816433103249999</v>
      </c>
      <c r="V4527" s="68">
        <f t="shared" si="876"/>
        <v>468.42862474411766</v>
      </c>
      <c r="W4527" s="68">
        <f t="shared" si="877"/>
        <v>312.28574982941177</v>
      </c>
    </row>
    <row r="4528" spans="1:23" x14ac:dyDescent="0.25">
      <c r="A4528" s="1" t="s">
        <v>885</v>
      </c>
      <c r="B4528" s="1" t="s">
        <v>394</v>
      </c>
      <c r="C4528" s="1" t="s">
        <v>589</v>
      </c>
      <c r="D4528" s="1" t="s">
        <v>592</v>
      </c>
      <c r="E4528" s="1" t="s">
        <v>379</v>
      </c>
      <c r="F4528" s="62" t="str">
        <f t="shared" si="866"/>
        <v>64562</v>
      </c>
      <c r="G4528" s="255">
        <v>10620054</v>
      </c>
      <c r="H4528" s="1" t="s">
        <v>385</v>
      </c>
      <c r="I4528" s="61">
        <v>30</v>
      </c>
      <c r="J4528" s="61">
        <v>6.6</v>
      </c>
      <c r="K4528" s="61">
        <v>8.8000000000000007</v>
      </c>
      <c r="L4528" s="69">
        <f t="shared" si="867"/>
        <v>1.98</v>
      </c>
      <c r="M4528" s="69">
        <f t="shared" si="868"/>
        <v>2.64</v>
      </c>
      <c r="N4528" s="56">
        <f>INDEX(Rate_Chart!$A$1:$AK$127,MATCH(Data!J4528,Rate_Chart!$A$1:$A$127,0),MATCH(Data!K4528,Rate_Chart!$A$1:$AK$1,0))</f>
        <v>54.558900000000001</v>
      </c>
      <c r="O4528" s="57">
        <f t="shared" si="869"/>
        <v>1636.7670000000001</v>
      </c>
      <c r="P4528" s="58">
        <f t="shared" si="870"/>
        <v>437.63823529411764</v>
      </c>
      <c r="Q4528" s="58">
        <f t="shared" si="871"/>
        <v>291.75882352941176</v>
      </c>
      <c r="R4528" s="66">
        <f t="shared" si="872"/>
        <v>28.643422500000003</v>
      </c>
      <c r="S4528" s="64">
        <f t="shared" si="873"/>
        <v>112.5</v>
      </c>
      <c r="T4528" s="66">
        <f t="shared" si="874"/>
        <v>1777.9104225000001</v>
      </c>
      <c r="U4528" s="68">
        <f t="shared" si="875"/>
        <v>59.263680750000006</v>
      </c>
      <c r="V4528" s="68">
        <f t="shared" si="876"/>
        <v>475.37711831550803</v>
      </c>
      <c r="W4528" s="68">
        <f t="shared" si="877"/>
        <v>316.91807887700537</v>
      </c>
    </row>
    <row r="4529" spans="1:23" x14ac:dyDescent="0.25">
      <c r="A4529" s="1" t="s">
        <v>885</v>
      </c>
      <c r="B4529" s="1" t="s">
        <v>394</v>
      </c>
      <c r="C4529" s="1" t="s">
        <v>589</v>
      </c>
      <c r="D4529" s="1" t="s">
        <v>592</v>
      </c>
      <c r="E4529" s="1" t="s">
        <v>379</v>
      </c>
      <c r="F4529" s="62" t="str">
        <f t="shared" si="866"/>
        <v>64562</v>
      </c>
      <c r="G4529" s="255">
        <v>10620054</v>
      </c>
      <c r="H4529" s="1" t="s">
        <v>386</v>
      </c>
      <c r="I4529" s="61">
        <v>35</v>
      </c>
      <c r="J4529" s="61">
        <v>3.2</v>
      </c>
      <c r="K4529" s="61">
        <v>8.1</v>
      </c>
      <c r="L4529" s="69">
        <f t="shared" si="867"/>
        <v>1.1200000000000001</v>
      </c>
      <c r="M4529" s="69">
        <f t="shared" si="868"/>
        <v>2.835</v>
      </c>
      <c r="N4529" s="56">
        <f>INDEX(Rate_Chart!$A$1:$AK$127,MATCH(Data!J4529,Rate_Chart!$A$1:$A$127,0),MATCH(Data!K4529,Rate_Chart!$A$1:$AK$1,0))</f>
        <v>35.8631259</v>
      </c>
      <c r="O4529" s="57">
        <f t="shared" si="869"/>
        <v>1255.2094065000001</v>
      </c>
      <c r="P4529" s="58">
        <f t="shared" si="870"/>
        <v>417.01309186046512</v>
      </c>
      <c r="Q4529" s="58">
        <f t="shared" si="871"/>
        <v>278.00872790697673</v>
      </c>
      <c r="R4529" s="66">
        <f t="shared" si="872"/>
        <v>21.966164613750003</v>
      </c>
      <c r="S4529" s="64">
        <f t="shared" si="873"/>
        <v>131.25</v>
      </c>
      <c r="T4529" s="66">
        <f t="shared" si="874"/>
        <v>1408.42557111375</v>
      </c>
      <c r="U4529" s="68">
        <f t="shared" si="875"/>
        <v>40.24073060325</v>
      </c>
      <c r="V4529" s="68">
        <f t="shared" si="876"/>
        <v>467.91547213081401</v>
      </c>
      <c r="W4529" s="68">
        <f t="shared" si="877"/>
        <v>311.94364808720934</v>
      </c>
    </row>
    <row r="4530" spans="1:23" x14ac:dyDescent="0.25">
      <c r="A4530" s="1" t="s">
        <v>885</v>
      </c>
      <c r="B4530" s="1" t="s">
        <v>395</v>
      </c>
      <c r="C4530" s="1" t="s">
        <v>589</v>
      </c>
      <c r="D4530" s="1" t="s">
        <v>592</v>
      </c>
      <c r="E4530" s="1" t="s">
        <v>379</v>
      </c>
      <c r="F4530" s="62" t="str">
        <f t="shared" si="866"/>
        <v>64562</v>
      </c>
      <c r="G4530" s="255">
        <v>10620054</v>
      </c>
      <c r="H4530" s="1" t="s">
        <v>385</v>
      </c>
      <c r="I4530" s="61">
        <v>20</v>
      </c>
      <c r="J4530" s="61">
        <v>6.3</v>
      </c>
      <c r="K4530" s="61">
        <v>8.8000000000000007</v>
      </c>
      <c r="L4530" s="69">
        <f t="shared" si="867"/>
        <v>1.26</v>
      </c>
      <c r="M4530" s="69">
        <f t="shared" si="868"/>
        <v>1.76</v>
      </c>
      <c r="N4530" s="56">
        <f>INDEX(Rate_Chart!$A$1:$AK$127,MATCH(Data!J4530,Rate_Chart!$A$1:$A$127,0),MATCH(Data!K4530,Rate_Chart!$A$1:$AK$1,0))</f>
        <v>52.078949999999999</v>
      </c>
      <c r="O4530" s="57">
        <f t="shared" si="869"/>
        <v>1041.579</v>
      </c>
      <c r="P4530" s="58">
        <f t="shared" si="870"/>
        <v>428.04616438356163</v>
      </c>
      <c r="Q4530" s="58">
        <f t="shared" si="871"/>
        <v>285.36410958904111</v>
      </c>
      <c r="R4530" s="66">
        <f t="shared" si="872"/>
        <v>18.227632500000002</v>
      </c>
      <c r="S4530" s="64">
        <f t="shared" si="873"/>
        <v>75</v>
      </c>
      <c r="T4530" s="66">
        <f t="shared" si="874"/>
        <v>1134.8066325</v>
      </c>
      <c r="U4530" s="68">
        <f t="shared" si="875"/>
        <v>56.740331624999996</v>
      </c>
      <c r="V4530" s="68">
        <f t="shared" si="876"/>
        <v>466.35889006849311</v>
      </c>
      <c r="W4530" s="68">
        <f t="shared" si="877"/>
        <v>310.90592671232872</v>
      </c>
    </row>
    <row r="4531" spans="1:23" x14ac:dyDescent="0.25">
      <c r="A4531" s="1" t="s">
        <v>885</v>
      </c>
      <c r="B4531" s="1" t="s">
        <v>395</v>
      </c>
      <c r="C4531" s="1" t="s">
        <v>589</v>
      </c>
      <c r="D4531" s="1" t="s">
        <v>592</v>
      </c>
      <c r="E4531" s="1" t="s">
        <v>379</v>
      </c>
      <c r="F4531" s="62" t="str">
        <f t="shared" si="866"/>
        <v>64562</v>
      </c>
      <c r="G4531" s="255">
        <v>10620054</v>
      </c>
      <c r="H4531" s="1" t="s">
        <v>386</v>
      </c>
      <c r="I4531" s="61">
        <v>22</v>
      </c>
      <c r="J4531" s="61">
        <v>3</v>
      </c>
      <c r="K4531" s="61">
        <v>8</v>
      </c>
      <c r="L4531" s="69">
        <f t="shared" si="867"/>
        <v>0.66</v>
      </c>
      <c r="M4531" s="69">
        <f t="shared" si="868"/>
        <v>1.76</v>
      </c>
      <c r="N4531" s="56">
        <f>INDEX(Rate_Chart!$A$1:$AK$127,MATCH(Data!J4531,Rate_Chart!$A$1:$A$127,0),MATCH(Data!K4531,Rate_Chart!$A$1:$AK$1,0))</f>
        <v>34.751112000000006</v>
      </c>
      <c r="O4531" s="57">
        <f t="shared" si="869"/>
        <v>764.52446400000008</v>
      </c>
      <c r="P4531" s="58">
        <f t="shared" si="870"/>
        <v>417.01334400000002</v>
      </c>
      <c r="Q4531" s="58">
        <f t="shared" si="871"/>
        <v>278.00889599999999</v>
      </c>
      <c r="R4531" s="66">
        <f t="shared" si="872"/>
        <v>13.379178120000002</v>
      </c>
      <c r="S4531" s="64">
        <f t="shared" si="873"/>
        <v>82.5</v>
      </c>
      <c r="T4531" s="66">
        <f t="shared" si="874"/>
        <v>860.40364212000009</v>
      </c>
      <c r="U4531" s="68">
        <f t="shared" si="875"/>
        <v>39.109256460000005</v>
      </c>
      <c r="V4531" s="68">
        <f t="shared" si="876"/>
        <v>469.31107752000003</v>
      </c>
      <c r="W4531" s="68">
        <f t="shared" si="877"/>
        <v>312.87405168000004</v>
      </c>
    </row>
    <row r="4532" spans="1:23" x14ac:dyDescent="0.25">
      <c r="A4532" s="1" t="s">
        <v>886</v>
      </c>
      <c r="B4532" s="1" t="s">
        <v>394</v>
      </c>
      <c r="C4532" s="1" t="s">
        <v>589</v>
      </c>
      <c r="D4532" s="1" t="s">
        <v>592</v>
      </c>
      <c r="E4532" s="1" t="s">
        <v>379</v>
      </c>
      <c r="F4532" s="62" t="str">
        <f t="shared" si="866"/>
        <v>64562</v>
      </c>
      <c r="G4532" s="255">
        <v>10620054</v>
      </c>
      <c r="H4532" s="1" t="s">
        <v>385</v>
      </c>
      <c r="I4532" s="61">
        <v>33</v>
      </c>
      <c r="J4532" s="61">
        <v>8</v>
      </c>
      <c r="K4532" s="61">
        <v>8.8000000000000007</v>
      </c>
      <c r="L4532" s="69">
        <f t="shared" si="867"/>
        <v>2.64</v>
      </c>
      <c r="M4532" s="69">
        <f t="shared" si="868"/>
        <v>2.9040000000000004</v>
      </c>
      <c r="N4532" s="56">
        <f>INDEX(Rate_Chart!$A$1:$AK$127,MATCH(Data!J4532,Rate_Chart!$A$1:$A$127,0),MATCH(Data!K4532,Rate_Chart!$A$1:$AK$1,0))</f>
        <v>66.131999999999991</v>
      </c>
      <c r="O4532" s="57">
        <f t="shared" si="869"/>
        <v>2182.3559999999998</v>
      </c>
      <c r="P4532" s="58">
        <f t="shared" si="870"/>
        <v>476.91346153846149</v>
      </c>
      <c r="Q4532" s="58">
        <f t="shared" si="871"/>
        <v>317.94230769230768</v>
      </c>
      <c r="R4532" s="66">
        <f t="shared" si="872"/>
        <v>38.191229999999997</v>
      </c>
      <c r="S4532" s="64">
        <f t="shared" si="873"/>
        <v>123.75</v>
      </c>
      <c r="T4532" s="66">
        <f t="shared" si="874"/>
        <v>2344.2972299999997</v>
      </c>
      <c r="U4532" s="68">
        <f t="shared" si="875"/>
        <v>71.039309999999986</v>
      </c>
      <c r="V4532" s="68">
        <f t="shared" si="876"/>
        <v>512.30271634615372</v>
      </c>
      <c r="W4532" s="68">
        <f t="shared" si="877"/>
        <v>341.53514423076916</v>
      </c>
    </row>
    <row r="4533" spans="1:23" x14ac:dyDescent="0.25">
      <c r="A4533" s="1" t="s">
        <v>886</v>
      </c>
      <c r="B4533" s="1" t="s">
        <v>394</v>
      </c>
      <c r="C4533" s="1" t="s">
        <v>589</v>
      </c>
      <c r="D4533" s="1" t="s">
        <v>592</v>
      </c>
      <c r="E4533" s="1" t="s">
        <v>379</v>
      </c>
      <c r="F4533" s="62" t="str">
        <f t="shared" si="866"/>
        <v>64562</v>
      </c>
      <c r="G4533" s="255">
        <v>10620054</v>
      </c>
      <c r="H4533" s="1" t="s">
        <v>386</v>
      </c>
      <c r="I4533" s="61">
        <v>35</v>
      </c>
      <c r="J4533" s="61">
        <v>3.2</v>
      </c>
      <c r="K4533" s="61">
        <v>8</v>
      </c>
      <c r="L4533" s="69">
        <f t="shared" si="867"/>
        <v>1.1200000000000001</v>
      </c>
      <c r="M4533" s="69">
        <f t="shared" si="868"/>
        <v>2.8</v>
      </c>
      <c r="N4533" s="56">
        <f>INDEX(Rate_Chart!$A$1:$AK$127,MATCH(Data!J4533,Rate_Chart!$A$1:$A$127,0),MATCH(Data!K4533,Rate_Chart!$A$1:$AK$1,0))</f>
        <v>35.585112000000002</v>
      </c>
      <c r="O4533" s="57">
        <f t="shared" si="869"/>
        <v>1245.47892</v>
      </c>
      <c r="P4533" s="58">
        <f t="shared" si="870"/>
        <v>417.01303124999998</v>
      </c>
      <c r="Q4533" s="58">
        <f t="shared" si="871"/>
        <v>278.00868750000001</v>
      </c>
      <c r="R4533" s="66">
        <f t="shared" si="872"/>
        <v>21.795881100000003</v>
      </c>
      <c r="S4533" s="64">
        <f t="shared" si="873"/>
        <v>131.25</v>
      </c>
      <c r="T4533" s="66">
        <f t="shared" si="874"/>
        <v>1398.5248011000001</v>
      </c>
      <c r="U4533" s="68">
        <f t="shared" si="875"/>
        <v>39.957851460000001</v>
      </c>
      <c r="V4533" s="68">
        <f t="shared" si="876"/>
        <v>468.25607179687495</v>
      </c>
      <c r="W4533" s="68">
        <f t="shared" si="877"/>
        <v>312.17071453124998</v>
      </c>
    </row>
    <row r="4534" spans="1:23" x14ac:dyDescent="0.25">
      <c r="A4534" s="1" t="s">
        <v>886</v>
      </c>
      <c r="B4534" s="1" t="s">
        <v>395</v>
      </c>
      <c r="C4534" s="1" t="s">
        <v>589</v>
      </c>
      <c r="D4534" s="1" t="s">
        <v>592</v>
      </c>
      <c r="E4534" s="1" t="s">
        <v>379</v>
      </c>
      <c r="F4534" s="62" t="str">
        <f t="shared" si="866"/>
        <v>64562</v>
      </c>
      <c r="G4534" s="255">
        <v>10620054</v>
      </c>
      <c r="H4534" s="1" t="s">
        <v>385</v>
      </c>
      <c r="I4534" s="61">
        <v>28</v>
      </c>
      <c r="J4534" s="61">
        <v>6.6</v>
      </c>
      <c r="K4534" s="61">
        <v>8.8000000000000007</v>
      </c>
      <c r="L4534" s="69">
        <f t="shared" si="867"/>
        <v>1.8479999999999999</v>
      </c>
      <c r="M4534" s="69">
        <f t="shared" si="868"/>
        <v>2.4640000000000004</v>
      </c>
      <c r="N4534" s="56">
        <f>INDEX(Rate_Chart!$A$1:$AK$127,MATCH(Data!J4534,Rate_Chart!$A$1:$A$127,0),MATCH(Data!K4534,Rate_Chart!$A$1:$AK$1,0))</f>
        <v>54.558900000000001</v>
      </c>
      <c r="O4534" s="57">
        <f t="shared" si="869"/>
        <v>1527.6492000000001</v>
      </c>
      <c r="P4534" s="58">
        <f t="shared" si="870"/>
        <v>437.63823529411764</v>
      </c>
      <c r="Q4534" s="58">
        <f t="shared" si="871"/>
        <v>291.75882352941176</v>
      </c>
      <c r="R4534" s="66">
        <f t="shared" si="872"/>
        <v>26.733861000000005</v>
      </c>
      <c r="S4534" s="64">
        <f t="shared" si="873"/>
        <v>105</v>
      </c>
      <c r="T4534" s="66">
        <f t="shared" si="874"/>
        <v>1659.383061</v>
      </c>
      <c r="U4534" s="68">
        <f t="shared" si="875"/>
        <v>59.263680749999999</v>
      </c>
      <c r="V4534" s="68">
        <f t="shared" si="876"/>
        <v>475.37711831550797</v>
      </c>
      <c r="W4534" s="68">
        <f t="shared" si="877"/>
        <v>316.91807887700531</v>
      </c>
    </row>
    <row r="4535" spans="1:23" x14ac:dyDescent="0.25">
      <c r="A4535" s="1" t="s">
        <v>886</v>
      </c>
      <c r="B4535" s="1" t="s">
        <v>395</v>
      </c>
      <c r="C4535" s="1" t="s">
        <v>589</v>
      </c>
      <c r="D4535" s="1" t="s">
        <v>592</v>
      </c>
      <c r="E4535" s="1" t="s">
        <v>379</v>
      </c>
      <c r="F4535" s="62" t="str">
        <f t="shared" si="866"/>
        <v>64562</v>
      </c>
      <c r="G4535" s="255">
        <v>10620054</v>
      </c>
      <c r="H4535" s="1" t="s">
        <v>386</v>
      </c>
      <c r="I4535" s="61">
        <v>14</v>
      </c>
      <c r="J4535" s="61">
        <v>3</v>
      </c>
      <c r="K4535" s="61">
        <v>8</v>
      </c>
      <c r="L4535" s="69">
        <f t="shared" si="867"/>
        <v>0.42</v>
      </c>
      <c r="M4535" s="69">
        <f t="shared" si="868"/>
        <v>1.1200000000000001</v>
      </c>
      <c r="N4535" s="56">
        <f>INDEX(Rate_Chart!$A$1:$AK$127,MATCH(Data!J4535,Rate_Chart!$A$1:$A$127,0),MATCH(Data!K4535,Rate_Chart!$A$1:$AK$1,0))</f>
        <v>34.751112000000006</v>
      </c>
      <c r="O4535" s="57">
        <f t="shared" si="869"/>
        <v>486.51556800000009</v>
      </c>
      <c r="P4535" s="58">
        <f t="shared" si="870"/>
        <v>417.01334400000002</v>
      </c>
      <c r="Q4535" s="58">
        <f t="shared" si="871"/>
        <v>278.00889599999999</v>
      </c>
      <c r="R4535" s="66">
        <f t="shared" si="872"/>
        <v>8.5140224400000015</v>
      </c>
      <c r="S4535" s="64">
        <f t="shared" si="873"/>
        <v>52.5</v>
      </c>
      <c r="T4535" s="66">
        <f t="shared" si="874"/>
        <v>547.52959044000011</v>
      </c>
      <c r="U4535" s="68">
        <f t="shared" si="875"/>
        <v>39.109256460000005</v>
      </c>
      <c r="V4535" s="68">
        <f t="shared" si="876"/>
        <v>469.31107752000003</v>
      </c>
      <c r="W4535" s="68">
        <f t="shared" si="877"/>
        <v>312.87405168000004</v>
      </c>
    </row>
    <row r="4536" spans="1:23" x14ac:dyDescent="0.25">
      <c r="A4536" s="1" t="s">
        <v>887</v>
      </c>
      <c r="B4536" s="1" t="s">
        <v>394</v>
      </c>
      <c r="C4536" s="1" t="s">
        <v>589</v>
      </c>
      <c r="D4536" s="1" t="s">
        <v>592</v>
      </c>
      <c r="E4536" s="1" t="s">
        <v>379</v>
      </c>
      <c r="F4536" s="62" t="str">
        <f t="shared" si="866"/>
        <v>64562</v>
      </c>
      <c r="G4536" s="255">
        <v>10620054</v>
      </c>
      <c r="H4536" s="1" t="s">
        <v>385</v>
      </c>
      <c r="I4536" s="61">
        <v>28</v>
      </c>
      <c r="J4536" s="61">
        <v>7.5</v>
      </c>
      <c r="K4536" s="61">
        <v>8.8000000000000007</v>
      </c>
      <c r="L4536" s="69">
        <f t="shared" si="867"/>
        <v>2.1</v>
      </c>
      <c r="M4536" s="69">
        <f t="shared" si="868"/>
        <v>2.4640000000000004</v>
      </c>
      <c r="N4536" s="56">
        <f>INDEX(Rate_Chart!$A$1:$AK$127,MATCH(Data!J4536,Rate_Chart!$A$1:$A$127,0),MATCH(Data!K4536,Rate_Chart!$A$1:$AK$1,0))</f>
        <v>61.998750000000001</v>
      </c>
      <c r="O4536" s="57">
        <f t="shared" si="869"/>
        <v>1735.9650000000001</v>
      </c>
      <c r="P4536" s="58">
        <f t="shared" si="870"/>
        <v>463.83104738154617</v>
      </c>
      <c r="Q4536" s="58">
        <f t="shared" si="871"/>
        <v>309.22069825436409</v>
      </c>
      <c r="R4536" s="66">
        <f t="shared" si="872"/>
        <v>30.379387500000007</v>
      </c>
      <c r="S4536" s="64">
        <f t="shared" si="873"/>
        <v>105</v>
      </c>
      <c r="T4536" s="66">
        <f t="shared" si="874"/>
        <v>1871.3443875000003</v>
      </c>
      <c r="U4536" s="68">
        <f t="shared" si="875"/>
        <v>66.833728125000007</v>
      </c>
      <c r="V4536" s="68">
        <f t="shared" si="876"/>
        <v>500.00295355361607</v>
      </c>
      <c r="W4536" s="68">
        <f t="shared" si="877"/>
        <v>333.3353023690774</v>
      </c>
    </row>
    <row r="4537" spans="1:23" x14ac:dyDescent="0.25">
      <c r="A4537" s="1" t="s">
        <v>887</v>
      </c>
      <c r="B4537" s="1" t="s">
        <v>394</v>
      </c>
      <c r="C4537" s="1" t="s">
        <v>589</v>
      </c>
      <c r="D4537" s="1" t="s">
        <v>592</v>
      </c>
      <c r="E4537" s="1" t="s">
        <v>379</v>
      </c>
      <c r="F4537" s="62" t="str">
        <f t="shared" si="866"/>
        <v>64562</v>
      </c>
      <c r="G4537" s="255">
        <v>10620054</v>
      </c>
      <c r="H4537" s="1" t="s">
        <v>386</v>
      </c>
      <c r="I4537" s="61">
        <v>34</v>
      </c>
      <c r="J4537" s="61">
        <v>3</v>
      </c>
      <c r="K4537" s="61">
        <v>8</v>
      </c>
      <c r="L4537" s="69">
        <f t="shared" si="867"/>
        <v>1.02</v>
      </c>
      <c r="M4537" s="69">
        <f t="shared" si="868"/>
        <v>2.72</v>
      </c>
      <c r="N4537" s="56">
        <f>INDEX(Rate_Chart!$A$1:$AK$127,MATCH(Data!J4537,Rate_Chart!$A$1:$A$127,0),MATCH(Data!K4537,Rate_Chart!$A$1:$AK$1,0))</f>
        <v>34.751112000000006</v>
      </c>
      <c r="O4537" s="57">
        <f t="shared" si="869"/>
        <v>1181.5378080000003</v>
      </c>
      <c r="P4537" s="58">
        <f t="shared" si="870"/>
        <v>417.01334400000002</v>
      </c>
      <c r="Q4537" s="58">
        <f t="shared" si="871"/>
        <v>278.00889599999999</v>
      </c>
      <c r="R4537" s="66">
        <f t="shared" si="872"/>
        <v>20.676911640000007</v>
      </c>
      <c r="S4537" s="64">
        <f t="shared" si="873"/>
        <v>127.5</v>
      </c>
      <c r="T4537" s="66">
        <f t="shared" si="874"/>
        <v>1329.7147196400003</v>
      </c>
      <c r="U4537" s="68">
        <f t="shared" si="875"/>
        <v>39.109256460000012</v>
      </c>
      <c r="V4537" s="68">
        <f t="shared" si="876"/>
        <v>469.31107752000008</v>
      </c>
      <c r="W4537" s="68">
        <f t="shared" si="877"/>
        <v>312.87405168000004</v>
      </c>
    </row>
    <row r="4538" spans="1:23" x14ac:dyDescent="0.25">
      <c r="A4538" s="1" t="s">
        <v>887</v>
      </c>
      <c r="B4538" s="1" t="s">
        <v>395</v>
      </c>
      <c r="C4538" s="1" t="s">
        <v>589</v>
      </c>
      <c r="D4538" s="1" t="s">
        <v>592</v>
      </c>
      <c r="E4538" s="1" t="s">
        <v>379</v>
      </c>
      <c r="F4538" s="62" t="str">
        <f t="shared" si="866"/>
        <v>64562</v>
      </c>
      <c r="G4538" s="255">
        <v>10620054</v>
      </c>
      <c r="H4538" s="1" t="s">
        <v>385</v>
      </c>
      <c r="I4538" s="61">
        <v>14</v>
      </c>
      <c r="J4538" s="61">
        <v>6.1</v>
      </c>
      <c r="K4538" s="61">
        <v>8.8000000000000007</v>
      </c>
      <c r="L4538" s="69">
        <f t="shared" si="867"/>
        <v>0.85399999999999987</v>
      </c>
      <c r="M4538" s="69">
        <f t="shared" si="868"/>
        <v>1.2320000000000002</v>
      </c>
      <c r="N4538" s="56">
        <f>INDEX(Rate_Chart!$A$1:$AK$127,MATCH(Data!J4538,Rate_Chart!$A$1:$A$127,0),MATCH(Data!K4538,Rate_Chart!$A$1:$AK$1,0))</f>
        <v>50.425650000000005</v>
      </c>
      <c r="O4538" s="57">
        <f t="shared" si="869"/>
        <v>705.95910000000003</v>
      </c>
      <c r="P4538" s="58">
        <f t="shared" si="870"/>
        <v>421.38426183844012</v>
      </c>
      <c r="Q4538" s="58">
        <f t="shared" si="871"/>
        <v>280.92284122562677</v>
      </c>
      <c r="R4538" s="66">
        <f t="shared" si="872"/>
        <v>12.354284250000001</v>
      </c>
      <c r="S4538" s="64">
        <f t="shared" si="873"/>
        <v>52.5</v>
      </c>
      <c r="T4538" s="66">
        <f t="shared" si="874"/>
        <v>770.81338425000001</v>
      </c>
      <c r="U4538" s="68">
        <f t="shared" si="875"/>
        <v>55.058098874999999</v>
      </c>
      <c r="V4538" s="68">
        <f t="shared" si="876"/>
        <v>460.09553377437322</v>
      </c>
      <c r="W4538" s="68">
        <f t="shared" si="877"/>
        <v>306.73035584958217</v>
      </c>
    </row>
    <row r="4539" spans="1:23" x14ac:dyDescent="0.25">
      <c r="A4539" s="1" t="s">
        <v>887</v>
      </c>
      <c r="B4539" s="1" t="s">
        <v>395</v>
      </c>
      <c r="C4539" s="1" t="s">
        <v>589</v>
      </c>
      <c r="D4539" s="1" t="s">
        <v>592</v>
      </c>
      <c r="E4539" s="1" t="s">
        <v>379</v>
      </c>
      <c r="F4539" s="62" t="str">
        <f t="shared" si="866"/>
        <v>64562</v>
      </c>
      <c r="G4539" s="255">
        <v>10620054</v>
      </c>
      <c r="H4539" s="1" t="s">
        <v>386</v>
      </c>
      <c r="I4539" s="61">
        <v>29</v>
      </c>
      <c r="J4539" s="61">
        <v>3</v>
      </c>
      <c r="K4539" s="61">
        <v>8</v>
      </c>
      <c r="L4539" s="69">
        <f t="shared" si="867"/>
        <v>0.87</v>
      </c>
      <c r="M4539" s="69">
        <f t="shared" si="868"/>
        <v>2.3199999999999998</v>
      </c>
      <c r="N4539" s="56">
        <f>INDEX(Rate_Chart!$A$1:$AK$127,MATCH(Data!J4539,Rate_Chart!$A$1:$A$127,0),MATCH(Data!K4539,Rate_Chart!$A$1:$AK$1,0))</f>
        <v>34.751112000000006</v>
      </c>
      <c r="O4539" s="57">
        <f t="shared" si="869"/>
        <v>1007.7822480000002</v>
      </c>
      <c r="P4539" s="58">
        <f t="shared" si="870"/>
        <v>417.01334400000002</v>
      </c>
      <c r="Q4539" s="58">
        <f t="shared" si="871"/>
        <v>278.00889599999999</v>
      </c>
      <c r="R4539" s="66">
        <f t="shared" si="872"/>
        <v>17.636189340000005</v>
      </c>
      <c r="S4539" s="64">
        <f t="shared" si="873"/>
        <v>108.75</v>
      </c>
      <c r="T4539" s="66">
        <f t="shared" si="874"/>
        <v>1134.1684373400003</v>
      </c>
      <c r="U4539" s="68">
        <f t="shared" si="875"/>
        <v>39.109256460000012</v>
      </c>
      <c r="V4539" s="68">
        <f t="shared" si="876"/>
        <v>469.31107752000008</v>
      </c>
      <c r="W4539" s="68">
        <f t="shared" si="877"/>
        <v>312.87405168000004</v>
      </c>
    </row>
    <row r="4540" spans="1:23" x14ac:dyDescent="0.25">
      <c r="A4540" s="1" t="s">
        <v>888</v>
      </c>
      <c r="B4540" s="1" t="s">
        <v>394</v>
      </c>
      <c r="C4540" s="1" t="s">
        <v>589</v>
      </c>
      <c r="D4540" s="1" t="s">
        <v>592</v>
      </c>
      <c r="E4540" s="1" t="s">
        <v>379</v>
      </c>
      <c r="F4540" s="62" t="str">
        <f t="shared" si="866"/>
        <v>64562</v>
      </c>
      <c r="G4540" s="255">
        <v>10620054</v>
      </c>
      <c r="H4540" s="1" t="s">
        <v>385</v>
      </c>
      <c r="I4540" s="61">
        <v>28</v>
      </c>
      <c r="J4540" s="61">
        <v>7</v>
      </c>
      <c r="K4540" s="61">
        <v>8.8000000000000007</v>
      </c>
      <c r="L4540" s="69">
        <f t="shared" si="867"/>
        <v>1.96</v>
      </c>
      <c r="M4540" s="69">
        <f t="shared" si="868"/>
        <v>2.4640000000000004</v>
      </c>
      <c r="N4540" s="56">
        <f>INDEX(Rate_Chart!$A$1:$AK$127,MATCH(Data!J4540,Rate_Chart!$A$1:$A$127,0),MATCH(Data!K4540,Rate_Chart!$A$1:$AK$1,0))</f>
        <v>57.865500000000004</v>
      </c>
      <c r="O4540" s="57">
        <f t="shared" si="869"/>
        <v>1620.2340000000002</v>
      </c>
      <c r="P4540" s="58">
        <f t="shared" si="870"/>
        <v>449.73186528497411</v>
      </c>
      <c r="Q4540" s="58">
        <f t="shared" si="871"/>
        <v>299.82124352331607</v>
      </c>
      <c r="R4540" s="66">
        <f t="shared" si="872"/>
        <v>28.354095000000004</v>
      </c>
      <c r="S4540" s="64">
        <f t="shared" si="873"/>
        <v>105</v>
      </c>
      <c r="T4540" s="66">
        <f t="shared" si="874"/>
        <v>1753.5880950000001</v>
      </c>
      <c r="U4540" s="68">
        <f t="shared" si="875"/>
        <v>62.62814625</v>
      </c>
      <c r="V4540" s="68">
        <f t="shared" si="876"/>
        <v>486.74725064766835</v>
      </c>
      <c r="W4540" s="68">
        <f t="shared" si="877"/>
        <v>324.49816709844555</v>
      </c>
    </row>
    <row r="4541" spans="1:23" x14ac:dyDescent="0.25">
      <c r="A4541" s="1" t="s">
        <v>888</v>
      </c>
      <c r="B4541" s="1" t="s">
        <v>394</v>
      </c>
      <c r="C4541" s="1" t="s">
        <v>589</v>
      </c>
      <c r="D4541" s="1" t="s">
        <v>592</v>
      </c>
      <c r="E4541" s="1" t="s">
        <v>379</v>
      </c>
      <c r="F4541" s="62" t="str">
        <f t="shared" si="866"/>
        <v>64562</v>
      </c>
      <c r="G4541" s="255">
        <v>10620054</v>
      </c>
      <c r="H4541" s="1" t="s">
        <v>386</v>
      </c>
      <c r="I4541" s="61">
        <v>27</v>
      </c>
      <c r="J4541" s="61">
        <v>3</v>
      </c>
      <c r="K4541" s="61">
        <v>8</v>
      </c>
      <c r="L4541" s="69">
        <f t="shared" si="867"/>
        <v>0.81</v>
      </c>
      <c r="M4541" s="69">
        <f t="shared" si="868"/>
        <v>2.16</v>
      </c>
      <c r="N4541" s="56">
        <f>INDEX(Rate_Chart!$A$1:$AK$127,MATCH(Data!J4541,Rate_Chart!$A$1:$A$127,0),MATCH(Data!K4541,Rate_Chart!$A$1:$AK$1,0))</f>
        <v>34.751112000000006</v>
      </c>
      <c r="O4541" s="57">
        <f t="shared" si="869"/>
        <v>938.28002400000014</v>
      </c>
      <c r="P4541" s="58">
        <f t="shared" si="870"/>
        <v>417.01334400000002</v>
      </c>
      <c r="Q4541" s="58">
        <f t="shared" si="871"/>
        <v>278.00889599999999</v>
      </c>
      <c r="R4541" s="66">
        <f t="shared" si="872"/>
        <v>16.419900420000005</v>
      </c>
      <c r="S4541" s="64">
        <f t="shared" si="873"/>
        <v>101.25</v>
      </c>
      <c r="T4541" s="66">
        <f t="shared" si="874"/>
        <v>1055.9499244200001</v>
      </c>
      <c r="U4541" s="68">
        <f t="shared" si="875"/>
        <v>39.109256460000005</v>
      </c>
      <c r="V4541" s="68">
        <f t="shared" si="876"/>
        <v>469.31107752000003</v>
      </c>
      <c r="W4541" s="68">
        <f t="shared" si="877"/>
        <v>312.87405168000004</v>
      </c>
    </row>
    <row r="4542" spans="1:23" x14ac:dyDescent="0.25">
      <c r="A4542" s="1" t="s">
        <v>888</v>
      </c>
      <c r="B4542" s="1" t="s">
        <v>395</v>
      </c>
      <c r="C4542" s="1" t="s">
        <v>589</v>
      </c>
      <c r="D4542" s="1" t="s">
        <v>592</v>
      </c>
      <c r="E4542" s="1" t="s">
        <v>379</v>
      </c>
      <c r="F4542" s="62" t="str">
        <f t="shared" si="866"/>
        <v>64562</v>
      </c>
      <c r="G4542" s="255">
        <v>10620054</v>
      </c>
      <c r="H4542" s="1" t="s">
        <v>385</v>
      </c>
      <c r="I4542" s="61">
        <v>30</v>
      </c>
      <c r="J4542" s="61">
        <v>5.6</v>
      </c>
      <c r="K4542" s="61">
        <v>8.4</v>
      </c>
      <c r="L4542" s="69">
        <f t="shared" si="867"/>
        <v>1.68</v>
      </c>
      <c r="M4542" s="69">
        <f t="shared" si="868"/>
        <v>2.52</v>
      </c>
      <c r="N4542" s="56">
        <f>INDEX(Rate_Chart!$A$1:$AK$127,MATCH(Data!J4542,Rate_Chart!$A$1:$A$127,0),MATCH(Data!K4542,Rate_Chart!$A$1:$AK$1,0))</f>
        <v>45.357199999999999</v>
      </c>
      <c r="O4542" s="57">
        <f t="shared" si="869"/>
        <v>1360.7159999999999</v>
      </c>
      <c r="P4542" s="58">
        <f t="shared" si="870"/>
        <v>404.97500000000002</v>
      </c>
      <c r="Q4542" s="58">
        <f t="shared" si="871"/>
        <v>269.98333333333335</v>
      </c>
      <c r="R4542" s="66">
        <f t="shared" si="872"/>
        <v>23.812529999999999</v>
      </c>
      <c r="S4542" s="64">
        <f t="shared" si="873"/>
        <v>112.5</v>
      </c>
      <c r="T4542" s="66">
        <f t="shared" si="874"/>
        <v>1497.0285299999998</v>
      </c>
      <c r="U4542" s="68">
        <f t="shared" si="875"/>
        <v>49.900950999999992</v>
      </c>
      <c r="V4542" s="68">
        <f t="shared" si="876"/>
        <v>445.54420535714286</v>
      </c>
      <c r="W4542" s="68">
        <f t="shared" si="877"/>
        <v>297.02947023809526</v>
      </c>
    </row>
    <row r="4543" spans="1:23" x14ac:dyDescent="0.25">
      <c r="A4543" s="1" t="s">
        <v>888</v>
      </c>
      <c r="B4543" s="1" t="s">
        <v>395</v>
      </c>
      <c r="C4543" s="1" t="s">
        <v>589</v>
      </c>
      <c r="D4543" s="1" t="s">
        <v>592</v>
      </c>
      <c r="E4543" s="1" t="s">
        <v>379</v>
      </c>
      <c r="F4543" s="62" t="str">
        <f t="shared" si="866"/>
        <v>64562</v>
      </c>
      <c r="G4543" s="255">
        <v>10620054</v>
      </c>
      <c r="H4543" s="1" t="s">
        <v>386</v>
      </c>
      <c r="I4543" s="61">
        <v>23</v>
      </c>
      <c r="J4543" s="61">
        <v>3</v>
      </c>
      <c r="K4543" s="61">
        <v>8</v>
      </c>
      <c r="L4543" s="69">
        <f t="shared" si="867"/>
        <v>0.69</v>
      </c>
      <c r="M4543" s="69">
        <f t="shared" si="868"/>
        <v>1.84</v>
      </c>
      <c r="N4543" s="56">
        <f>INDEX(Rate_Chart!$A$1:$AK$127,MATCH(Data!J4543,Rate_Chart!$A$1:$A$127,0),MATCH(Data!K4543,Rate_Chart!$A$1:$AK$1,0))</f>
        <v>34.751112000000006</v>
      </c>
      <c r="O4543" s="57">
        <f t="shared" si="869"/>
        <v>799.27557600000011</v>
      </c>
      <c r="P4543" s="58">
        <f t="shared" si="870"/>
        <v>417.01334400000002</v>
      </c>
      <c r="Q4543" s="58">
        <f t="shared" si="871"/>
        <v>278.00889599999999</v>
      </c>
      <c r="R4543" s="66">
        <f t="shared" si="872"/>
        <v>13.987322580000003</v>
      </c>
      <c r="S4543" s="64">
        <f t="shared" si="873"/>
        <v>86.25</v>
      </c>
      <c r="T4543" s="66">
        <f t="shared" si="874"/>
        <v>899.51289858000007</v>
      </c>
      <c r="U4543" s="68">
        <f t="shared" si="875"/>
        <v>39.109256460000005</v>
      </c>
      <c r="V4543" s="68">
        <f t="shared" si="876"/>
        <v>469.31107752000003</v>
      </c>
      <c r="W4543" s="68">
        <f t="shared" si="877"/>
        <v>312.87405168000004</v>
      </c>
    </row>
    <row r="4544" spans="1:23" x14ac:dyDescent="0.25">
      <c r="A4544" s="1" t="s">
        <v>919</v>
      </c>
      <c r="B4544" s="1" t="s">
        <v>394</v>
      </c>
      <c r="C4544" s="1" t="s">
        <v>589</v>
      </c>
      <c r="D4544" s="1" t="s">
        <v>592</v>
      </c>
      <c r="E4544" s="1" t="s">
        <v>379</v>
      </c>
      <c r="F4544" s="62" t="str">
        <f t="shared" si="866"/>
        <v>64562</v>
      </c>
      <c r="G4544" s="255">
        <v>10620054</v>
      </c>
      <c r="H4544" s="1" t="s">
        <v>385</v>
      </c>
      <c r="I4544" s="61">
        <v>28</v>
      </c>
      <c r="J4544" s="61">
        <v>6.7</v>
      </c>
      <c r="K4544" s="61">
        <v>8.8000000000000007</v>
      </c>
      <c r="L4544" s="69">
        <f t="shared" si="867"/>
        <v>1.8759999999999999</v>
      </c>
      <c r="M4544" s="69">
        <f t="shared" si="868"/>
        <v>2.4640000000000004</v>
      </c>
      <c r="N4544" s="56">
        <f>INDEX(Rate_Chart!$A$1:$AK$127,MATCH(Data!J4544,Rate_Chart!$A$1:$A$127,0),MATCH(Data!K4544,Rate_Chart!$A$1:$AK$1,0))</f>
        <v>55.385550000000002</v>
      </c>
      <c r="O4544" s="57">
        <f t="shared" si="869"/>
        <v>1550.7954</v>
      </c>
      <c r="P4544" s="58">
        <f t="shared" si="870"/>
        <v>440.73381962864721</v>
      </c>
      <c r="Q4544" s="58">
        <f t="shared" si="871"/>
        <v>293.82254641909816</v>
      </c>
      <c r="R4544" s="66">
        <f t="shared" si="872"/>
        <v>27.138919500000004</v>
      </c>
      <c r="S4544" s="64">
        <f t="shared" si="873"/>
        <v>105</v>
      </c>
      <c r="T4544" s="66">
        <f t="shared" si="874"/>
        <v>1682.9343194999999</v>
      </c>
      <c r="U4544" s="68">
        <f t="shared" si="875"/>
        <v>60.104797124999997</v>
      </c>
      <c r="V4544" s="68">
        <f t="shared" si="876"/>
        <v>478.2875102785145</v>
      </c>
      <c r="W4544" s="68">
        <f t="shared" si="877"/>
        <v>318.85834018567635</v>
      </c>
    </row>
    <row r="4545" spans="1:23" x14ac:dyDescent="0.25">
      <c r="A4545" s="1" t="s">
        <v>919</v>
      </c>
      <c r="B4545" s="1" t="s">
        <v>395</v>
      </c>
      <c r="C4545" s="1" t="s">
        <v>589</v>
      </c>
      <c r="D4545" s="1" t="s">
        <v>592</v>
      </c>
      <c r="E4545" s="1" t="s">
        <v>379</v>
      </c>
      <c r="F4545" s="62" t="str">
        <f t="shared" si="866"/>
        <v>64562</v>
      </c>
      <c r="G4545" s="255">
        <v>10620054</v>
      </c>
      <c r="H4545" s="1" t="s">
        <v>385</v>
      </c>
      <c r="I4545" s="61">
        <v>14</v>
      </c>
      <c r="J4545" s="61">
        <v>6.7</v>
      </c>
      <c r="K4545" s="61">
        <v>8.8000000000000007</v>
      </c>
      <c r="L4545" s="69">
        <f t="shared" si="867"/>
        <v>0.93799999999999994</v>
      </c>
      <c r="M4545" s="69">
        <f t="shared" si="868"/>
        <v>1.2320000000000002</v>
      </c>
      <c r="N4545" s="56">
        <f>INDEX(Rate_Chart!$A$1:$AK$127,MATCH(Data!J4545,Rate_Chart!$A$1:$A$127,0),MATCH(Data!K4545,Rate_Chart!$A$1:$AK$1,0))</f>
        <v>55.385550000000002</v>
      </c>
      <c r="O4545" s="57">
        <f t="shared" si="869"/>
        <v>775.39769999999999</v>
      </c>
      <c r="P4545" s="58">
        <f t="shared" si="870"/>
        <v>440.73381962864721</v>
      </c>
      <c r="Q4545" s="58">
        <f t="shared" si="871"/>
        <v>293.82254641909816</v>
      </c>
      <c r="R4545" s="66">
        <f t="shared" si="872"/>
        <v>13.569459750000002</v>
      </c>
      <c r="S4545" s="64">
        <f t="shared" si="873"/>
        <v>52.5</v>
      </c>
      <c r="T4545" s="66">
        <f t="shared" si="874"/>
        <v>841.46715974999995</v>
      </c>
      <c r="U4545" s="68">
        <f t="shared" si="875"/>
        <v>60.104797124999997</v>
      </c>
      <c r="V4545" s="68">
        <f t="shared" si="876"/>
        <v>478.2875102785145</v>
      </c>
      <c r="W4545" s="68">
        <f t="shared" si="877"/>
        <v>318.85834018567635</v>
      </c>
    </row>
    <row r="4546" spans="1:23" x14ac:dyDescent="0.25">
      <c r="A4546" s="1" t="s">
        <v>919</v>
      </c>
      <c r="B4546" s="1" t="s">
        <v>395</v>
      </c>
      <c r="C4546" s="1" t="s">
        <v>589</v>
      </c>
      <c r="D4546" s="1" t="s">
        <v>592</v>
      </c>
      <c r="E4546" s="1" t="s">
        <v>379</v>
      </c>
      <c r="F4546" s="62" t="str">
        <f t="shared" si="866"/>
        <v>64562</v>
      </c>
      <c r="G4546" s="255">
        <v>10620054</v>
      </c>
      <c r="H4546" s="1" t="s">
        <v>386</v>
      </c>
      <c r="I4546" s="61">
        <v>36</v>
      </c>
      <c r="J4546" s="61">
        <v>3.1</v>
      </c>
      <c r="K4546" s="61">
        <v>8.1</v>
      </c>
      <c r="L4546" s="69">
        <f t="shared" si="867"/>
        <v>1.1160000000000001</v>
      </c>
      <c r="M4546" s="69">
        <f t="shared" si="868"/>
        <v>2.9159999999999995</v>
      </c>
      <c r="N4546" s="56">
        <f>INDEX(Rate_Chart!$A$1:$AK$127,MATCH(Data!J4546,Rate_Chart!$A$1:$A$127,0),MATCH(Data!K4546,Rate_Chart!$A$1:$AK$1,0))</f>
        <v>35.446125899999998</v>
      </c>
      <c r="O4546" s="57">
        <f t="shared" si="869"/>
        <v>1276.0605323999998</v>
      </c>
      <c r="P4546" s="58">
        <f t="shared" si="870"/>
        <v>417.01324588235298</v>
      </c>
      <c r="Q4546" s="58">
        <f t="shared" si="871"/>
        <v>278.0088305882353</v>
      </c>
      <c r="R4546" s="66">
        <f t="shared" si="872"/>
        <v>22.331059316999998</v>
      </c>
      <c r="S4546" s="64">
        <f t="shared" si="873"/>
        <v>135</v>
      </c>
      <c r="T4546" s="66">
        <f t="shared" si="874"/>
        <v>1433.3915917169998</v>
      </c>
      <c r="U4546" s="68">
        <f t="shared" si="875"/>
        <v>39.816433103249992</v>
      </c>
      <c r="V4546" s="68">
        <f t="shared" si="876"/>
        <v>468.4286247441176</v>
      </c>
      <c r="W4546" s="68">
        <f t="shared" si="877"/>
        <v>312.28574982941171</v>
      </c>
    </row>
    <row r="4547" spans="1:23" x14ac:dyDescent="0.25">
      <c r="A4547" s="1" t="s">
        <v>920</v>
      </c>
      <c r="B4547" s="1" t="s">
        <v>394</v>
      </c>
      <c r="C4547" s="1" t="s">
        <v>589</v>
      </c>
      <c r="D4547" s="1" t="s">
        <v>592</v>
      </c>
      <c r="E4547" s="1" t="s">
        <v>379</v>
      </c>
      <c r="F4547" s="62" t="str">
        <f t="shared" si="866"/>
        <v>64562</v>
      </c>
      <c r="G4547" s="255">
        <v>10620054</v>
      </c>
      <c r="H4547" s="1" t="s">
        <v>385</v>
      </c>
      <c r="I4547" s="61">
        <v>28</v>
      </c>
      <c r="J4547" s="61">
        <v>7.3</v>
      </c>
      <c r="K4547" s="61">
        <v>8.8000000000000007</v>
      </c>
      <c r="L4547" s="69">
        <f t="shared" si="867"/>
        <v>2.044</v>
      </c>
      <c r="M4547" s="69">
        <f t="shared" si="868"/>
        <v>2.4640000000000004</v>
      </c>
      <c r="N4547" s="56">
        <f>INDEX(Rate_Chart!$A$1:$AK$127,MATCH(Data!J4547,Rate_Chart!$A$1:$A$127,0),MATCH(Data!K4547,Rate_Chart!$A$1:$AK$1,0))</f>
        <v>60.34545</v>
      </c>
      <c r="O4547" s="57">
        <f t="shared" si="869"/>
        <v>1689.6725999999999</v>
      </c>
      <c r="P4547" s="58">
        <f t="shared" si="870"/>
        <v>458.31987341772157</v>
      </c>
      <c r="Q4547" s="58">
        <f t="shared" si="871"/>
        <v>305.54658227848103</v>
      </c>
      <c r="R4547" s="66">
        <f t="shared" si="872"/>
        <v>29.569270500000002</v>
      </c>
      <c r="S4547" s="64">
        <f t="shared" si="873"/>
        <v>105</v>
      </c>
      <c r="T4547" s="66">
        <f t="shared" si="874"/>
        <v>1824.2418705</v>
      </c>
      <c r="U4547" s="68">
        <f t="shared" si="875"/>
        <v>65.151495374999996</v>
      </c>
      <c r="V4547" s="68">
        <f t="shared" si="876"/>
        <v>494.82148386075949</v>
      </c>
      <c r="W4547" s="68">
        <f t="shared" si="877"/>
        <v>329.88098924050632</v>
      </c>
    </row>
    <row r="4548" spans="1:23" x14ac:dyDescent="0.25">
      <c r="A4548" s="1" t="s">
        <v>920</v>
      </c>
      <c r="B4548" s="1" t="s">
        <v>394</v>
      </c>
      <c r="C4548" s="1" t="s">
        <v>589</v>
      </c>
      <c r="D4548" s="1" t="s">
        <v>592</v>
      </c>
      <c r="E4548" s="1" t="s">
        <v>379</v>
      </c>
      <c r="F4548" s="62" t="str">
        <f t="shared" si="866"/>
        <v>64562</v>
      </c>
      <c r="G4548" s="255">
        <v>10620054</v>
      </c>
      <c r="H4548" s="1" t="s">
        <v>386</v>
      </c>
      <c r="I4548" s="61">
        <v>35</v>
      </c>
      <c r="J4548" s="61">
        <v>3.1</v>
      </c>
      <c r="K4548" s="61">
        <v>8</v>
      </c>
      <c r="L4548" s="69">
        <f t="shared" si="867"/>
        <v>1.085</v>
      </c>
      <c r="M4548" s="69">
        <f t="shared" si="868"/>
        <v>2.8</v>
      </c>
      <c r="N4548" s="56">
        <f>INDEX(Rate_Chart!$A$1:$AK$127,MATCH(Data!J4548,Rate_Chart!$A$1:$A$127,0),MATCH(Data!K4548,Rate_Chart!$A$1:$AK$1,0))</f>
        <v>35.168112000000008</v>
      </c>
      <c r="O4548" s="57">
        <f t="shared" si="869"/>
        <v>1230.8839200000002</v>
      </c>
      <c r="P4548" s="58">
        <f t="shared" si="870"/>
        <v>417.01318577075102</v>
      </c>
      <c r="Q4548" s="58">
        <f t="shared" si="871"/>
        <v>278.00879051383401</v>
      </c>
      <c r="R4548" s="66">
        <f t="shared" si="872"/>
        <v>21.540468600000004</v>
      </c>
      <c r="S4548" s="64">
        <f t="shared" si="873"/>
        <v>131.25</v>
      </c>
      <c r="T4548" s="66">
        <f t="shared" si="874"/>
        <v>1383.6743886000002</v>
      </c>
      <c r="U4548" s="68">
        <f t="shared" si="875"/>
        <v>39.533553960000006</v>
      </c>
      <c r="V4548" s="68">
        <f t="shared" si="876"/>
        <v>468.77731968379447</v>
      </c>
      <c r="W4548" s="68">
        <f t="shared" si="877"/>
        <v>312.51821312252963</v>
      </c>
    </row>
    <row r="4549" spans="1:23" x14ac:dyDescent="0.25">
      <c r="A4549" s="1" t="s">
        <v>920</v>
      </c>
      <c r="B4549" s="1" t="s">
        <v>395</v>
      </c>
      <c r="C4549" s="1" t="s">
        <v>589</v>
      </c>
      <c r="D4549" s="1" t="s">
        <v>592</v>
      </c>
      <c r="E4549" s="1" t="s">
        <v>379</v>
      </c>
      <c r="F4549" s="62" t="str">
        <f t="shared" ref="F4549:F4612" si="878">MID(E4549,2,5)</f>
        <v>64562</v>
      </c>
      <c r="G4549" s="255">
        <v>10620054</v>
      </c>
      <c r="H4549" s="1" t="s">
        <v>385</v>
      </c>
      <c r="I4549" s="61">
        <v>12</v>
      </c>
      <c r="J4549" s="61">
        <v>6.7</v>
      </c>
      <c r="K4549" s="61">
        <v>8.8000000000000007</v>
      </c>
      <c r="L4549" s="69">
        <f t="shared" si="867"/>
        <v>0.80400000000000005</v>
      </c>
      <c r="M4549" s="69">
        <f t="shared" si="868"/>
        <v>1.056</v>
      </c>
      <c r="N4549" s="56">
        <f>INDEX(Rate_Chart!$A$1:$AK$127,MATCH(Data!J4549,Rate_Chart!$A$1:$A$127,0),MATCH(Data!K4549,Rate_Chart!$A$1:$AK$1,0))</f>
        <v>55.385550000000002</v>
      </c>
      <c r="O4549" s="57">
        <f t="shared" si="869"/>
        <v>664.62660000000005</v>
      </c>
      <c r="P4549" s="58">
        <f t="shared" si="870"/>
        <v>440.73381962864721</v>
      </c>
      <c r="Q4549" s="58">
        <f t="shared" si="871"/>
        <v>293.82254641909816</v>
      </c>
      <c r="R4549" s="66">
        <f t="shared" si="872"/>
        <v>11.630965500000002</v>
      </c>
      <c r="S4549" s="64">
        <f t="shared" si="873"/>
        <v>45</v>
      </c>
      <c r="T4549" s="66">
        <f t="shared" si="874"/>
        <v>721.25756550000006</v>
      </c>
      <c r="U4549" s="68">
        <f t="shared" si="875"/>
        <v>60.104797125000005</v>
      </c>
      <c r="V4549" s="68">
        <f t="shared" si="876"/>
        <v>478.28751027851456</v>
      </c>
      <c r="W4549" s="68">
        <f t="shared" si="877"/>
        <v>318.85834018567635</v>
      </c>
    </row>
    <row r="4550" spans="1:23" x14ac:dyDescent="0.25">
      <c r="A4550" s="1" t="s">
        <v>920</v>
      </c>
      <c r="B4550" s="1" t="s">
        <v>395</v>
      </c>
      <c r="C4550" s="1" t="s">
        <v>589</v>
      </c>
      <c r="D4550" s="1" t="s">
        <v>592</v>
      </c>
      <c r="E4550" s="1" t="s">
        <v>379</v>
      </c>
      <c r="F4550" s="62" t="str">
        <f t="shared" si="878"/>
        <v>64562</v>
      </c>
      <c r="G4550" s="255">
        <v>10620054</v>
      </c>
      <c r="H4550" s="1" t="s">
        <v>386</v>
      </c>
      <c r="I4550" s="61">
        <v>29</v>
      </c>
      <c r="J4550" s="61">
        <v>3</v>
      </c>
      <c r="K4550" s="61">
        <v>8</v>
      </c>
      <c r="L4550" s="69">
        <f t="shared" si="867"/>
        <v>0.87</v>
      </c>
      <c r="M4550" s="69">
        <f t="shared" si="868"/>
        <v>2.3199999999999998</v>
      </c>
      <c r="N4550" s="56">
        <f>INDEX(Rate_Chart!$A$1:$AK$127,MATCH(Data!J4550,Rate_Chart!$A$1:$A$127,0),MATCH(Data!K4550,Rate_Chart!$A$1:$AK$1,0))</f>
        <v>34.751112000000006</v>
      </c>
      <c r="O4550" s="57">
        <f t="shared" si="869"/>
        <v>1007.7822480000002</v>
      </c>
      <c r="P4550" s="58">
        <f t="shared" si="870"/>
        <v>417.01334400000002</v>
      </c>
      <c r="Q4550" s="58">
        <f t="shared" si="871"/>
        <v>278.00889599999999</v>
      </c>
      <c r="R4550" s="66">
        <f t="shared" si="872"/>
        <v>17.636189340000005</v>
      </c>
      <c r="S4550" s="64">
        <f t="shared" si="873"/>
        <v>108.75</v>
      </c>
      <c r="T4550" s="66">
        <f t="shared" si="874"/>
        <v>1134.1684373400003</v>
      </c>
      <c r="U4550" s="68">
        <f t="shared" si="875"/>
        <v>39.109256460000012</v>
      </c>
      <c r="V4550" s="68">
        <f t="shared" si="876"/>
        <v>469.31107752000008</v>
      </c>
      <c r="W4550" s="68">
        <f t="shared" si="877"/>
        <v>312.87405168000004</v>
      </c>
    </row>
    <row r="4551" spans="1:23" x14ac:dyDescent="0.25">
      <c r="A4551" s="1" t="s">
        <v>922</v>
      </c>
      <c r="B4551" s="1" t="s">
        <v>394</v>
      </c>
      <c r="C4551" s="1" t="s">
        <v>589</v>
      </c>
      <c r="D4551" s="1" t="s">
        <v>592</v>
      </c>
      <c r="E4551" s="1" t="s">
        <v>379</v>
      </c>
      <c r="F4551" s="62" t="str">
        <f t="shared" si="878"/>
        <v>64562</v>
      </c>
      <c r="G4551" s="255">
        <v>10620054</v>
      </c>
      <c r="H4551" s="1" t="s">
        <v>385</v>
      </c>
      <c r="I4551" s="61">
        <v>32</v>
      </c>
      <c r="J4551" s="61">
        <v>7.1</v>
      </c>
      <c r="K4551" s="61">
        <v>8.8000000000000007</v>
      </c>
      <c r="L4551" s="69">
        <f t="shared" si="867"/>
        <v>2.2719999999999998</v>
      </c>
      <c r="M4551" s="69">
        <f t="shared" si="868"/>
        <v>2.8160000000000003</v>
      </c>
      <c r="N4551" s="56">
        <f>INDEX(Rate_Chart!$A$1:$AK$127,MATCH(Data!J4551,Rate_Chart!$A$1:$A$127,0),MATCH(Data!K4551,Rate_Chart!$A$1:$AK$1,0))</f>
        <v>58.692149999999998</v>
      </c>
      <c r="O4551" s="57">
        <f t="shared" si="869"/>
        <v>1878.1487999999999</v>
      </c>
      <c r="P4551" s="58">
        <f t="shared" si="870"/>
        <v>452.63868894601546</v>
      </c>
      <c r="Q4551" s="58">
        <f t="shared" si="871"/>
        <v>301.75912596401031</v>
      </c>
      <c r="R4551" s="66">
        <f t="shared" si="872"/>
        <v>32.867604</v>
      </c>
      <c r="S4551" s="64">
        <f t="shared" si="873"/>
        <v>120</v>
      </c>
      <c r="T4551" s="66">
        <f t="shared" si="874"/>
        <v>2031.016404</v>
      </c>
      <c r="U4551" s="68">
        <f t="shared" si="875"/>
        <v>63.469262624999999</v>
      </c>
      <c r="V4551" s="68">
        <f t="shared" si="876"/>
        <v>489.48017448586126</v>
      </c>
      <c r="W4551" s="68">
        <f t="shared" si="877"/>
        <v>326.32011632390748</v>
      </c>
    </row>
    <row r="4552" spans="1:23" x14ac:dyDescent="0.25">
      <c r="A4552" s="1" t="s">
        <v>922</v>
      </c>
      <c r="B4552" s="1" t="s">
        <v>394</v>
      </c>
      <c r="C4552" s="1" t="s">
        <v>589</v>
      </c>
      <c r="D4552" s="1" t="s">
        <v>592</v>
      </c>
      <c r="E4552" s="1" t="s">
        <v>379</v>
      </c>
      <c r="F4552" s="62" t="str">
        <f t="shared" si="878"/>
        <v>64562</v>
      </c>
      <c r="G4552" s="255">
        <v>10620054</v>
      </c>
      <c r="H4552" s="1" t="s">
        <v>386</v>
      </c>
      <c r="I4552" s="61">
        <v>29</v>
      </c>
      <c r="J4552" s="61">
        <v>3.3</v>
      </c>
      <c r="K4552" s="61">
        <v>8.1</v>
      </c>
      <c r="L4552" s="69">
        <f t="shared" si="867"/>
        <v>0.95699999999999985</v>
      </c>
      <c r="M4552" s="69">
        <f t="shared" si="868"/>
        <v>2.3489999999999998</v>
      </c>
      <c r="N4552" s="56">
        <f>INDEX(Rate_Chart!$A$1:$AK$127,MATCH(Data!J4552,Rate_Chart!$A$1:$A$127,0),MATCH(Data!K4552,Rate_Chart!$A$1:$AK$1,0))</f>
        <v>36.280125900000002</v>
      </c>
      <c r="O4552" s="57">
        <f t="shared" si="869"/>
        <v>1052.1236511</v>
      </c>
      <c r="P4552" s="58">
        <f t="shared" si="870"/>
        <v>417.0129413793104</v>
      </c>
      <c r="Q4552" s="58">
        <f t="shared" si="871"/>
        <v>278.00862758620696</v>
      </c>
      <c r="R4552" s="66">
        <f t="shared" si="872"/>
        <v>18.41216389425</v>
      </c>
      <c r="S4552" s="64">
        <f t="shared" si="873"/>
        <v>108.75</v>
      </c>
      <c r="T4552" s="66">
        <f t="shared" si="874"/>
        <v>1179.2858149942499</v>
      </c>
      <c r="U4552" s="68">
        <f t="shared" si="875"/>
        <v>40.665028103249995</v>
      </c>
      <c r="V4552" s="68">
        <f t="shared" si="876"/>
        <v>467.41411612931034</v>
      </c>
      <c r="W4552" s="68">
        <f t="shared" si="877"/>
        <v>311.60941075287354</v>
      </c>
    </row>
    <row r="4553" spans="1:23" x14ac:dyDescent="0.25">
      <c r="A4553" s="1" t="s">
        <v>922</v>
      </c>
      <c r="B4553" s="1" t="s">
        <v>395</v>
      </c>
      <c r="C4553" s="1" t="s">
        <v>589</v>
      </c>
      <c r="D4553" s="1" t="s">
        <v>592</v>
      </c>
      <c r="E4553" s="1" t="s">
        <v>379</v>
      </c>
      <c r="F4553" s="62" t="str">
        <f t="shared" si="878"/>
        <v>64562</v>
      </c>
      <c r="G4553" s="255">
        <v>10620054</v>
      </c>
      <c r="H4553" s="1" t="s">
        <v>385</v>
      </c>
      <c r="I4553" s="61">
        <v>8</v>
      </c>
      <c r="J4553" s="61">
        <v>6.5</v>
      </c>
      <c r="K4553" s="61">
        <v>8.8000000000000007</v>
      </c>
      <c r="L4553" s="69">
        <f t="shared" si="867"/>
        <v>0.52</v>
      </c>
      <c r="M4553" s="69">
        <f t="shared" si="868"/>
        <v>0.70400000000000007</v>
      </c>
      <c r="N4553" s="56">
        <f>INDEX(Rate_Chart!$A$1:$AK$127,MATCH(Data!J4553,Rate_Chart!$A$1:$A$127,0),MATCH(Data!K4553,Rate_Chart!$A$1:$AK$1,0))</f>
        <v>53.732250000000001</v>
      </c>
      <c r="O4553" s="57">
        <f t="shared" si="869"/>
        <v>429.858</v>
      </c>
      <c r="P4553" s="58">
        <f t="shared" si="870"/>
        <v>434.49258760107813</v>
      </c>
      <c r="Q4553" s="58">
        <f t="shared" si="871"/>
        <v>289.66172506738542</v>
      </c>
      <c r="R4553" s="66">
        <f t="shared" si="872"/>
        <v>7.5225150000000012</v>
      </c>
      <c r="S4553" s="64">
        <f t="shared" si="873"/>
        <v>30</v>
      </c>
      <c r="T4553" s="66">
        <f t="shared" si="874"/>
        <v>467.380515</v>
      </c>
      <c r="U4553" s="68">
        <f t="shared" si="875"/>
        <v>58.422564375</v>
      </c>
      <c r="V4553" s="68">
        <f t="shared" si="876"/>
        <v>472.41965801886789</v>
      </c>
      <c r="W4553" s="68">
        <f t="shared" si="877"/>
        <v>314.94643867924526</v>
      </c>
    </row>
    <row r="4554" spans="1:23" x14ac:dyDescent="0.25">
      <c r="A4554" s="1" t="s">
        <v>922</v>
      </c>
      <c r="B4554" s="1" t="s">
        <v>395</v>
      </c>
      <c r="C4554" s="1" t="s">
        <v>589</v>
      </c>
      <c r="D4554" s="1" t="s">
        <v>592</v>
      </c>
      <c r="E4554" s="1" t="s">
        <v>379</v>
      </c>
      <c r="F4554" s="62" t="str">
        <f t="shared" si="878"/>
        <v>64562</v>
      </c>
      <c r="G4554" s="255">
        <v>10620054</v>
      </c>
      <c r="H4554" s="1" t="s">
        <v>386</v>
      </c>
      <c r="I4554" s="61">
        <v>29</v>
      </c>
      <c r="J4554" s="61">
        <v>3</v>
      </c>
      <c r="K4554" s="61">
        <v>8</v>
      </c>
      <c r="L4554" s="69">
        <f t="shared" si="867"/>
        <v>0.87</v>
      </c>
      <c r="M4554" s="69">
        <f t="shared" si="868"/>
        <v>2.3199999999999998</v>
      </c>
      <c r="N4554" s="56">
        <f>INDEX(Rate_Chart!$A$1:$AK$127,MATCH(Data!J4554,Rate_Chart!$A$1:$A$127,0),MATCH(Data!K4554,Rate_Chart!$A$1:$AK$1,0))</f>
        <v>34.751112000000006</v>
      </c>
      <c r="O4554" s="57">
        <f t="shared" si="869"/>
        <v>1007.7822480000002</v>
      </c>
      <c r="P4554" s="58">
        <f t="shared" si="870"/>
        <v>417.01334400000002</v>
      </c>
      <c r="Q4554" s="58">
        <f t="shared" si="871"/>
        <v>278.00889599999999</v>
      </c>
      <c r="R4554" s="66">
        <f t="shared" si="872"/>
        <v>17.636189340000005</v>
      </c>
      <c r="S4554" s="64">
        <f t="shared" si="873"/>
        <v>108.75</v>
      </c>
      <c r="T4554" s="66">
        <f t="shared" si="874"/>
        <v>1134.1684373400003</v>
      </c>
      <c r="U4554" s="68">
        <f t="shared" si="875"/>
        <v>39.109256460000012</v>
      </c>
      <c r="V4554" s="68">
        <f t="shared" si="876"/>
        <v>469.31107752000008</v>
      </c>
      <c r="W4554" s="68">
        <f t="shared" si="877"/>
        <v>312.87405168000004</v>
      </c>
    </row>
    <row r="4555" spans="1:23" x14ac:dyDescent="0.25">
      <c r="A4555" s="1" t="s">
        <v>923</v>
      </c>
      <c r="B4555" s="1" t="s">
        <v>394</v>
      </c>
      <c r="C4555" s="1" t="s">
        <v>589</v>
      </c>
      <c r="D4555" s="1" t="s">
        <v>592</v>
      </c>
      <c r="E4555" s="1" t="s">
        <v>379</v>
      </c>
      <c r="F4555" s="62" t="str">
        <f t="shared" si="878"/>
        <v>64562</v>
      </c>
      <c r="G4555" s="255">
        <v>10620054</v>
      </c>
      <c r="H4555" s="1" t="s">
        <v>385</v>
      </c>
      <c r="I4555" s="61">
        <v>24</v>
      </c>
      <c r="J4555" s="61">
        <v>6.5</v>
      </c>
      <c r="K4555" s="61">
        <v>8.6</v>
      </c>
      <c r="L4555" s="69">
        <f t="shared" si="867"/>
        <v>1.56</v>
      </c>
      <c r="M4555" s="69">
        <f t="shared" si="868"/>
        <v>2.0639999999999996</v>
      </c>
      <c r="N4555" s="56">
        <f>INDEX(Rate_Chart!$A$1:$AK$127,MATCH(Data!J4555,Rate_Chart!$A$1:$A$127,0),MATCH(Data!K4555,Rate_Chart!$A$1:$AK$1,0))</f>
        <v>53.189499999999995</v>
      </c>
      <c r="O4555" s="57">
        <f t="shared" si="869"/>
        <v>1276.5479999999998</v>
      </c>
      <c r="P4555" s="58">
        <f t="shared" si="870"/>
        <v>434.79155313351498</v>
      </c>
      <c r="Q4555" s="58">
        <f t="shared" si="871"/>
        <v>289.86103542234332</v>
      </c>
      <c r="R4555" s="66">
        <f t="shared" si="872"/>
        <v>22.339589999999998</v>
      </c>
      <c r="S4555" s="64">
        <f t="shared" si="873"/>
        <v>90</v>
      </c>
      <c r="T4555" s="66">
        <f t="shared" si="874"/>
        <v>1388.8875899999998</v>
      </c>
      <c r="U4555" s="68">
        <f t="shared" si="875"/>
        <v>57.870316249999995</v>
      </c>
      <c r="V4555" s="68">
        <f t="shared" si="876"/>
        <v>473.05435626702996</v>
      </c>
      <c r="W4555" s="68">
        <f t="shared" si="877"/>
        <v>315.36957084468662</v>
      </c>
    </row>
    <row r="4556" spans="1:23" x14ac:dyDescent="0.25">
      <c r="A4556" s="1" t="s">
        <v>923</v>
      </c>
      <c r="B4556" s="1" t="s">
        <v>394</v>
      </c>
      <c r="C4556" s="1" t="s">
        <v>589</v>
      </c>
      <c r="D4556" s="1" t="s">
        <v>592</v>
      </c>
      <c r="E4556" s="1" t="s">
        <v>379</v>
      </c>
      <c r="F4556" s="62" t="str">
        <f t="shared" si="878"/>
        <v>64562</v>
      </c>
      <c r="G4556" s="255">
        <v>10620054</v>
      </c>
      <c r="H4556" s="1" t="s">
        <v>386</v>
      </c>
      <c r="I4556" s="61">
        <v>30</v>
      </c>
      <c r="J4556" s="61">
        <v>3</v>
      </c>
      <c r="K4556" s="61">
        <v>8</v>
      </c>
      <c r="L4556" s="69">
        <f t="shared" si="867"/>
        <v>0.9</v>
      </c>
      <c r="M4556" s="69">
        <f t="shared" si="868"/>
        <v>2.4</v>
      </c>
      <c r="N4556" s="56">
        <f>INDEX(Rate_Chart!$A$1:$AK$127,MATCH(Data!J4556,Rate_Chart!$A$1:$A$127,0),MATCH(Data!K4556,Rate_Chart!$A$1:$AK$1,0))</f>
        <v>34.751112000000006</v>
      </c>
      <c r="O4556" s="57">
        <f t="shared" si="869"/>
        <v>1042.5333600000001</v>
      </c>
      <c r="P4556" s="58">
        <f t="shared" si="870"/>
        <v>417.01334400000002</v>
      </c>
      <c r="Q4556" s="58">
        <f t="shared" si="871"/>
        <v>278.00889599999999</v>
      </c>
      <c r="R4556" s="66">
        <f t="shared" si="872"/>
        <v>18.244333800000003</v>
      </c>
      <c r="S4556" s="64">
        <f t="shared" si="873"/>
        <v>112.5</v>
      </c>
      <c r="T4556" s="66">
        <f t="shared" si="874"/>
        <v>1173.2776938000002</v>
      </c>
      <c r="U4556" s="68">
        <f t="shared" si="875"/>
        <v>39.109256460000005</v>
      </c>
      <c r="V4556" s="68">
        <f t="shared" si="876"/>
        <v>469.31107752000003</v>
      </c>
      <c r="W4556" s="68">
        <f t="shared" si="877"/>
        <v>312.87405168000004</v>
      </c>
    </row>
    <row r="4557" spans="1:23" x14ac:dyDescent="0.25">
      <c r="A4557" s="1" t="s">
        <v>923</v>
      </c>
      <c r="B4557" s="1" t="s">
        <v>395</v>
      </c>
      <c r="C4557" s="1" t="s">
        <v>589</v>
      </c>
      <c r="D4557" s="1" t="s">
        <v>592</v>
      </c>
      <c r="E4557" s="1" t="s">
        <v>379</v>
      </c>
      <c r="F4557" s="62" t="str">
        <f t="shared" si="878"/>
        <v>64562</v>
      </c>
      <c r="G4557" s="255">
        <v>10620054</v>
      </c>
      <c r="H4557" s="1" t="s">
        <v>385</v>
      </c>
      <c r="I4557" s="61">
        <v>20</v>
      </c>
      <c r="J4557" s="61">
        <v>6.1</v>
      </c>
      <c r="K4557" s="61">
        <v>8.6</v>
      </c>
      <c r="L4557" s="69">
        <f t="shared" si="867"/>
        <v>1.22</v>
      </c>
      <c r="M4557" s="69">
        <f t="shared" si="868"/>
        <v>1.72</v>
      </c>
      <c r="N4557" s="56">
        <f>INDEX(Rate_Chart!$A$1:$AK$127,MATCH(Data!J4557,Rate_Chart!$A$1:$A$127,0),MATCH(Data!K4557,Rate_Chart!$A$1:$AK$1,0))</f>
        <v>49.9163</v>
      </c>
      <c r="O4557" s="57">
        <f t="shared" si="869"/>
        <v>998.32600000000002</v>
      </c>
      <c r="P4557" s="58">
        <f t="shared" si="870"/>
        <v>421.82788732394374</v>
      </c>
      <c r="Q4557" s="58">
        <f t="shared" si="871"/>
        <v>281.21859154929581</v>
      </c>
      <c r="R4557" s="66">
        <f t="shared" si="872"/>
        <v>17.470705000000002</v>
      </c>
      <c r="S4557" s="64">
        <f t="shared" si="873"/>
        <v>75</v>
      </c>
      <c r="T4557" s="66">
        <f t="shared" si="874"/>
        <v>1090.796705</v>
      </c>
      <c r="U4557" s="68">
        <f t="shared" si="875"/>
        <v>54.539835249999996</v>
      </c>
      <c r="V4557" s="68">
        <f t="shared" si="876"/>
        <v>460.90001619718311</v>
      </c>
      <c r="W4557" s="68">
        <f t="shared" si="877"/>
        <v>307.26667746478876</v>
      </c>
    </row>
    <row r="4558" spans="1:23" x14ac:dyDescent="0.25">
      <c r="A4558" s="1" t="s">
        <v>923</v>
      </c>
      <c r="B4558" s="1" t="s">
        <v>395</v>
      </c>
      <c r="C4558" s="1" t="s">
        <v>589</v>
      </c>
      <c r="D4558" s="1" t="s">
        <v>592</v>
      </c>
      <c r="E4558" s="1" t="s">
        <v>379</v>
      </c>
      <c r="F4558" s="62" t="str">
        <f t="shared" si="878"/>
        <v>64562</v>
      </c>
      <c r="G4558" s="255">
        <v>10620054</v>
      </c>
      <c r="H4558" s="1" t="s">
        <v>386</v>
      </c>
      <c r="I4558" s="61">
        <v>32</v>
      </c>
      <c r="J4558" s="61">
        <v>3</v>
      </c>
      <c r="K4558" s="61">
        <v>8</v>
      </c>
      <c r="L4558" s="69">
        <f t="shared" si="867"/>
        <v>0.96</v>
      </c>
      <c r="M4558" s="69">
        <f t="shared" si="868"/>
        <v>2.56</v>
      </c>
      <c r="N4558" s="56">
        <f>INDEX(Rate_Chart!$A$1:$AK$127,MATCH(Data!J4558,Rate_Chart!$A$1:$A$127,0),MATCH(Data!K4558,Rate_Chart!$A$1:$AK$1,0))</f>
        <v>34.751112000000006</v>
      </c>
      <c r="O4558" s="57">
        <f t="shared" si="869"/>
        <v>1112.0355840000002</v>
      </c>
      <c r="P4558" s="58">
        <f t="shared" si="870"/>
        <v>417.01334400000002</v>
      </c>
      <c r="Q4558" s="58">
        <f t="shared" si="871"/>
        <v>278.00889599999999</v>
      </c>
      <c r="R4558" s="66">
        <f t="shared" si="872"/>
        <v>19.460622720000007</v>
      </c>
      <c r="S4558" s="64">
        <f t="shared" si="873"/>
        <v>120</v>
      </c>
      <c r="T4558" s="66">
        <f t="shared" si="874"/>
        <v>1251.4962067200001</v>
      </c>
      <c r="U4558" s="68">
        <f t="shared" si="875"/>
        <v>39.109256460000005</v>
      </c>
      <c r="V4558" s="68">
        <f t="shared" si="876"/>
        <v>469.31107752000003</v>
      </c>
      <c r="W4558" s="68">
        <f t="shared" si="877"/>
        <v>312.87405168000004</v>
      </c>
    </row>
    <row r="4559" spans="1:23" x14ac:dyDescent="0.25">
      <c r="A4559" s="1" t="s">
        <v>924</v>
      </c>
      <c r="B4559" s="1" t="s">
        <v>394</v>
      </c>
      <c r="C4559" s="1" t="s">
        <v>589</v>
      </c>
      <c r="D4559" s="1" t="s">
        <v>592</v>
      </c>
      <c r="E4559" s="1" t="s">
        <v>379</v>
      </c>
      <c r="F4559" s="62" t="str">
        <f t="shared" si="878"/>
        <v>64562</v>
      </c>
      <c r="G4559" s="255">
        <v>10620054</v>
      </c>
      <c r="H4559" s="1" t="s">
        <v>385</v>
      </c>
      <c r="I4559" s="61">
        <v>29</v>
      </c>
      <c r="J4559" s="61">
        <v>6.9</v>
      </c>
      <c r="K4559" s="61">
        <v>8.8000000000000007</v>
      </c>
      <c r="L4559" s="69">
        <f t="shared" ref="L4559:L4622" si="879">J4559*I4559/100</f>
        <v>2.0010000000000003</v>
      </c>
      <c r="M4559" s="69">
        <f t="shared" ref="M4559:M4622" si="880">K4559*I4559/100</f>
        <v>2.552</v>
      </c>
      <c r="N4559" s="56">
        <f>INDEX(Rate_Chart!$A$1:$AK$127,MATCH(Data!J4559,Rate_Chart!$A$1:$A$127,0),MATCH(Data!K4559,Rate_Chart!$A$1:$AK$1,0))</f>
        <v>57.038850000000004</v>
      </c>
      <c r="O4559" s="57">
        <f t="shared" ref="O4559:O4622" si="881">N4559*I4559</f>
        <v>1654.1266500000002</v>
      </c>
      <c r="P4559" s="58">
        <f t="shared" ref="P4559:P4622" si="882">N4559/(J4559%+K4559%*2/3)</f>
        <v>446.77950391644907</v>
      </c>
      <c r="Q4559" s="58">
        <f t="shared" ref="Q4559:Q4622" si="883">P4559*2/3</f>
        <v>297.85300261096603</v>
      </c>
      <c r="R4559" s="66">
        <f t="shared" ref="R4559:R4622" si="884">O4559*1.75%</f>
        <v>28.947216375000007</v>
      </c>
      <c r="S4559" s="64">
        <f t="shared" ref="S4559:S4622" si="885">I4559*3.75</f>
        <v>108.75</v>
      </c>
      <c r="T4559" s="66">
        <f t="shared" ref="T4559:T4622" si="886">R4559+S4559+O4559</f>
        <v>1791.8238663750001</v>
      </c>
      <c r="U4559" s="68">
        <f t="shared" ref="U4559:U4622" si="887">T4559/I4559</f>
        <v>61.787029875000002</v>
      </c>
      <c r="V4559" s="68">
        <f t="shared" ref="V4559:V4622" si="888">U4559/(J4559%+K4559%*2/3)</f>
        <v>483.97151338120102</v>
      </c>
      <c r="W4559" s="68">
        <f t="shared" ref="W4559:W4622" si="889">V4559*2/3</f>
        <v>322.64767558746735</v>
      </c>
    </row>
    <row r="4560" spans="1:23" x14ac:dyDescent="0.25">
      <c r="A4560" s="1" t="s">
        <v>924</v>
      </c>
      <c r="B4560" s="1" t="s">
        <v>394</v>
      </c>
      <c r="C4560" s="1" t="s">
        <v>589</v>
      </c>
      <c r="D4560" s="1" t="s">
        <v>592</v>
      </c>
      <c r="E4560" s="1" t="s">
        <v>379</v>
      </c>
      <c r="F4560" s="62" t="str">
        <f t="shared" si="878"/>
        <v>64562</v>
      </c>
      <c r="G4560" s="255">
        <v>10620054</v>
      </c>
      <c r="H4560" s="1" t="s">
        <v>386</v>
      </c>
      <c r="I4560" s="61">
        <v>33</v>
      </c>
      <c r="J4560" s="61">
        <v>3</v>
      </c>
      <c r="K4560" s="61">
        <v>8.1</v>
      </c>
      <c r="L4560" s="69">
        <f t="shared" si="879"/>
        <v>0.99</v>
      </c>
      <c r="M4560" s="69">
        <f t="shared" si="880"/>
        <v>2.673</v>
      </c>
      <c r="N4560" s="56">
        <f>INDEX(Rate_Chart!$A$1:$AK$127,MATCH(Data!J4560,Rate_Chart!$A$1:$A$127,0),MATCH(Data!K4560,Rate_Chart!$A$1:$AK$1,0))</f>
        <v>35.029125900000004</v>
      </c>
      <c r="O4560" s="57">
        <f t="shared" si="881"/>
        <v>1155.9611547000002</v>
      </c>
      <c r="P4560" s="58">
        <f t="shared" si="882"/>
        <v>417.01340357142868</v>
      </c>
      <c r="Q4560" s="58">
        <f t="shared" si="883"/>
        <v>278.00893571428577</v>
      </c>
      <c r="R4560" s="66">
        <f t="shared" si="884"/>
        <v>20.229320207250005</v>
      </c>
      <c r="S4560" s="64">
        <f t="shared" si="885"/>
        <v>123.75</v>
      </c>
      <c r="T4560" s="66">
        <f t="shared" si="886"/>
        <v>1299.9404749072501</v>
      </c>
      <c r="U4560" s="68">
        <f t="shared" si="887"/>
        <v>39.392135603250004</v>
      </c>
      <c r="V4560" s="68">
        <f t="shared" si="888"/>
        <v>468.9539952767858</v>
      </c>
      <c r="W4560" s="68">
        <f t="shared" si="889"/>
        <v>312.63599685119055</v>
      </c>
    </row>
    <row r="4561" spans="1:23" x14ac:dyDescent="0.25">
      <c r="A4561" s="1" t="s">
        <v>924</v>
      </c>
      <c r="B4561" s="1" t="s">
        <v>395</v>
      </c>
      <c r="C4561" s="1" t="s">
        <v>589</v>
      </c>
      <c r="D4561" s="1" t="s">
        <v>592</v>
      </c>
      <c r="E4561" s="1" t="s">
        <v>379</v>
      </c>
      <c r="F4561" s="62" t="str">
        <f t="shared" si="878"/>
        <v>64562</v>
      </c>
      <c r="G4561" s="255">
        <v>10620054</v>
      </c>
      <c r="H4561" s="1" t="s">
        <v>385</v>
      </c>
      <c r="I4561" s="61">
        <v>16</v>
      </c>
      <c r="J4561" s="61">
        <v>6.3</v>
      </c>
      <c r="K4561" s="61">
        <v>8.8000000000000007</v>
      </c>
      <c r="L4561" s="69">
        <f t="shared" si="879"/>
        <v>1.008</v>
      </c>
      <c r="M4561" s="69">
        <f t="shared" si="880"/>
        <v>1.4080000000000001</v>
      </c>
      <c r="N4561" s="56">
        <f>INDEX(Rate_Chart!$A$1:$AK$127,MATCH(Data!J4561,Rate_Chart!$A$1:$A$127,0),MATCH(Data!K4561,Rate_Chart!$A$1:$AK$1,0))</f>
        <v>52.078949999999999</v>
      </c>
      <c r="O4561" s="57">
        <f t="shared" si="881"/>
        <v>833.26319999999998</v>
      </c>
      <c r="P4561" s="58">
        <f t="shared" si="882"/>
        <v>428.04616438356163</v>
      </c>
      <c r="Q4561" s="58">
        <f t="shared" si="883"/>
        <v>285.36410958904111</v>
      </c>
      <c r="R4561" s="66">
        <f t="shared" si="884"/>
        <v>14.582106000000001</v>
      </c>
      <c r="S4561" s="64">
        <f t="shared" si="885"/>
        <v>60</v>
      </c>
      <c r="T4561" s="66">
        <f t="shared" si="886"/>
        <v>907.84530599999994</v>
      </c>
      <c r="U4561" s="68">
        <f t="shared" si="887"/>
        <v>56.740331624999996</v>
      </c>
      <c r="V4561" s="68">
        <f t="shared" si="888"/>
        <v>466.35889006849311</v>
      </c>
      <c r="W4561" s="68">
        <f t="shared" si="889"/>
        <v>310.90592671232872</v>
      </c>
    </row>
    <row r="4562" spans="1:23" x14ac:dyDescent="0.25">
      <c r="A4562" s="1" t="s">
        <v>924</v>
      </c>
      <c r="B4562" s="1" t="s">
        <v>395</v>
      </c>
      <c r="C4562" s="1" t="s">
        <v>589</v>
      </c>
      <c r="D4562" s="1" t="s">
        <v>592</v>
      </c>
      <c r="E4562" s="1" t="s">
        <v>379</v>
      </c>
      <c r="F4562" s="62" t="str">
        <f t="shared" si="878"/>
        <v>64562</v>
      </c>
      <c r="G4562" s="255">
        <v>10620054</v>
      </c>
      <c r="H4562" s="1" t="s">
        <v>386</v>
      </c>
      <c r="I4562" s="61">
        <v>25</v>
      </c>
      <c r="J4562" s="61">
        <v>3</v>
      </c>
      <c r="K4562" s="61">
        <v>8</v>
      </c>
      <c r="L4562" s="69">
        <f t="shared" si="879"/>
        <v>0.75</v>
      </c>
      <c r="M4562" s="69">
        <f t="shared" si="880"/>
        <v>2</v>
      </c>
      <c r="N4562" s="56">
        <f>INDEX(Rate_Chart!$A$1:$AK$127,MATCH(Data!J4562,Rate_Chart!$A$1:$A$127,0),MATCH(Data!K4562,Rate_Chart!$A$1:$AK$1,0))</f>
        <v>34.751112000000006</v>
      </c>
      <c r="O4562" s="57">
        <f t="shared" si="881"/>
        <v>868.77780000000018</v>
      </c>
      <c r="P4562" s="58">
        <f t="shared" si="882"/>
        <v>417.01334400000002</v>
      </c>
      <c r="Q4562" s="58">
        <f t="shared" si="883"/>
        <v>278.00889599999999</v>
      </c>
      <c r="R4562" s="66">
        <f t="shared" si="884"/>
        <v>15.203611500000004</v>
      </c>
      <c r="S4562" s="64">
        <f t="shared" si="885"/>
        <v>93.75</v>
      </c>
      <c r="T4562" s="66">
        <f t="shared" si="886"/>
        <v>977.73141150000015</v>
      </c>
      <c r="U4562" s="68">
        <f t="shared" si="887"/>
        <v>39.109256460000005</v>
      </c>
      <c r="V4562" s="68">
        <f t="shared" si="888"/>
        <v>469.31107752000003</v>
      </c>
      <c r="W4562" s="68">
        <f t="shared" si="889"/>
        <v>312.87405168000004</v>
      </c>
    </row>
    <row r="4563" spans="1:23" x14ac:dyDescent="0.25">
      <c r="A4563" s="1" t="s">
        <v>921</v>
      </c>
      <c r="B4563" s="1" t="s">
        <v>394</v>
      </c>
      <c r="C4563" s="1" t="s">
        <v>589</v>
      </c>
      <c r="D4563" s="1" t="s">
        <v>591</v>
      </c>
      <c r="E4563" s="1" t="s">
        <v>380</v>
      </c>
      <c r="F4563" s="62" t="str">
        <f t="shared" si="878"/>
        <v>64567</v>
      </c>
      <c r="G4563" s="255">
        <v>10620069</v>
      </c>
      <c r="H4563" s="1" t="s">
        <v>385</v>
      </c>
      <c r="I4563" s="61">
        <v>22</v>
      </c>
      <c r="J4563" s="61">
        <v>7.2</v>
      </c>
      <c r="K4563" s="61">
        <v>8.8000000000000007</v>
      </c>
      <c r="L4563" s="69">
        <f t="shared" si="879"/>
        <v>1.5840000000000001</v>
      </c>
      <c r="M4563" s="69">
        <f t="shared" si="880"/>
        <v>1.9360000000000002</v>
      </c>
      <c r="N4563" s="56">
        <f>INDEX(Rate_Chart!$A$1:$AK$127,MATCH(Data!J4563,Rate_Chart!$A$1:$A$127,0),MATCH(Data!K4563,Rate_Chart!$A$1:$AK$1,0))</f>
        <v>59.518800000000006</v>
      </c>
      <c r="O4563" s="57">
        <f t="shared" si="881"/>
        <v>1309.4136000000001</v>
      </c>
      <c r="P4563" s="58">
        <f t="shared" si="882"/>
        <v>455.50102040816324</v>
      </c>
      <c r="Q4563" s="58">
        <f t="shared" si="883"/>
        <v>303.66734693877549</v>
      </c>
      <c r="R4563" s="66">
        <f t="shared" si="884"/>
        <v>22.914738000000003</v>
      </c>
      <c r="S4563" s="64">
        <f t="shared" si="885"/>
        <v>82.5</v>
      </c>
      <c r="T4563" s="66">
        <f t="shared" si="886"/>
        <v>1414.828338</v>
      </c>
      <c r="U4563" s="68">
        <f t="shared" si="887"/>
        <v>64.310378999999998</v>
      </c>
      <c r="V4563" s="68">
        <f t="shared" si="888"/>
        <v>492.17126785714277</v>
      </c>
      <c r="W4563" s="68">
        <f t="shared" si="889"/>
        <v>328.11417857142851</v>
      </c>
    </row>
    <row r="4564" spans="1:23" x14ac:dyDescent="0.25">
      <c r="A4564" s="1" t="s">
        <v>921</v>
      </c>
      <c r="B4564" s="1" t="s">
        <v>394</v>
      </c>
      <c r="C4564" s="1" t="s">
        <v>589</v>
      </c>
      <c r="D4564" s="1" t="s">
        <v>591</v>
      </c>
      <c r="E4564" s="1" t="s">
        <v>380</v>
      </c>
      <c r="F4564" s="62" t="str">
        <f t="shared" si="878"/>
        <v>64567</v>
      </c>
      <c r="G4564" s="255">
        <v>10620069</v>
      </c>
      <c r="H4564" s="1" t="s">
        <v>386</v>
      </c>
      <c r="I4564" s="61">
        <v>21</v>
      </c>
      <c r="J4564" s="61">
        <v>3</v>
      </c>
      <c r="K4564" s="61">
        <v>8</v>
      </c>
      <c r="L4564" s="69">
        <f t="shared" si="879"/>
        <v>0.63</v>
      </c>
      <c r="M4564" s="69">
        <f t="shared" si="880"/>
        <v>1.68</v>
      </c>
      <c r="N4564" s="56">
        <f>INDEX(Rate_Chart!$A$1:$AK$127,MATCH(Data!J4564,Rate_Chart!$A$1:$A$127,0),MATCH(Data!K4564,Rate_Chart!$A$1:$AK$1,0))</f>
        <v>34.751112000000006</v>
      </c>
      <c r="O4564" s="57">
        <f t="shared" si="881"/>
        <v>729.77335200000016</v>
      </c>
      <c r="P4564" s="58">
        <f t="shared" si="882"/>
        <v>417.01334400000002</v>
      </c>
      <c r="Q4564" s="58">
        <f t="shared" si="883"/>
        <v>278.00889599999999</v>
      </c>
      <c r="R4564" s="66">
        <f t="shared" si="884"/>
        <v>12.771033660000004</v>
      </c>
      <c r="S4564" s="64">
        <f t="shared" si="885"/>
        <v>78.75</v>
      </c>
      <c r="T4564" s="66">
        <f t="shared" si="886"/>
        <v>821.29438566000022</v>
      </c>
      <c r="U4564" s="68">
        <f t="shared" si="887"/>
        <v>39.109256460000012</v>
      </c>
      <c r="V4564" s="68">
        <f t="shared" si="888"/>
        <v>469.31107752000008</v>
      </c>
      <c r="W4564" s="68">
        <f t="shared" si="889"/>
        <v>312.87405168000004</v>
      </c>
    </row>
    <row r="4565" spans="1:23" x14ac:dyDescent="0.25">
      <c r="A4565" s="1" t="s">
        <v>921</v>
      </c>
      <c r="B4565" s="1" t="s">
        <v>395</v>
      </c>
      <c r="C4565" s="1" t="s">
        <v>589</v>
      </c>
      <c r="D4565" s="1" t="s">
        <v>591</v>
      </c>
      <c r="E4565" s="1" t="s">
        <v>380</v>
      </c>
      <c r="F4565" s="62" t="str">
        <f t="shared" si="878"/>
        <v>64567</v>
      </c>
      <c r="G4565" s="255">
        <v>10620069</v>
      </c>
      <c r="H4565" s="1" t="s">
        <v>385</v>
      </c>
      <c r="I4565" s="61">
        <v>19</v>
      </c>
      <c r="J4565" s="61">
        <v>7.4</v>
      </c>
      <c r="K4565" s="61">
        <v>8.8000000000000007</v>
      </c>
      <c r="L4565" s="69">
        <f t="shared" si="879"/>
        <v>1.4059999999999999</v>
      </c>
      <c r="M4565" s="69">
        <f t="shared" si="880"/>
        <v>1.6720000000000002</v>
      </c>
      <c r="N4565" s="56">
        <f>INDEX(Rate_Chart!$A$1:$AK$127,MATCH(Data!J4565,Rate_Chart!$A$1:$A$127,0),MATCH(Data!K4565,Rate_Chart!$A$1:$AK$1,0))</f>
        <v>61.172100000000007</v>
      </c>
      <c r="O4565" s="57">
        <f t="shared" si="881"/>
        <v>1162.2699000000002</v>
      </c>
      <c r="P4565" s="58">
        <f t="shared" si="882"/>
        <v>461.09623115577887</v>
      </c>
      <c r="Q4565" s="58">
        <f t="shared" si="883"/>
        <v>307.39748743718593</v>
      </c>
      <c r="R4565" s="66">
        <f t="shared" si="884"/>
        <v>20.339723250000006</v>
      </c>
      <c r="S4565" s="64">
        <f t="shared" si="885"/>
        <v>71.25</v>
      </c>
      <c r="T4565" s="66">
        <f t="shared" si="886"/>
        <v>1253.8596232500001</v>
      </c>
      <c r="U4565" s="68">
        <f t="shared" si="887"/>
        <v>65.992611750000009</v>
      </c>
      <c r="V4565" s="68">
        <f t="shared" si="888"/>
        <v>497.43174685929648</v>
      </c>
      <c r="W4565" s="68">
        <f t="shared" si="889"/>
        <v>331.6211645728643</v>
      </c>
    </row>
    <row r="4566" spans="1:23" x14ac:dyDescent="0.25">
      <c r="A4566" s="1" t="s">
        <v>921</v>
      </c>
      <c r="B4566" s="1" t="s">
        <v>395</v>
      </c>
      <c r="C4566" s="1" t="s">
        <v>589</v>
      </c>
      <c r="D4566" s="1" t="s">
        <v>591</v>
      </c>
      <c r="E4566" s="1" t="s">
        <v>380</v>
      </c>
      <c r="F4566" s="62" t="str">
        <f t="shared" si="878"/>
        <v>64567</v>
      </c>
      <c r="G4566" s="255">
        <v>10620069</v>
      </c>
      <c r="H4566" s="1" t="s">
        <v>386</v>
      </c>
      <c r="I4566" s="61">
        <v>31</v>
      </c>
      <c r="J4566" s="61">
        <v>3.1</v>
      </c>
      <c r="K4566" s="61">
        <v>8.1</v>
      </c>
      <c r="L4566" s="69">
        <f t="shared" si="879"/>
        <v>0.96100000000000008</v>
      </c>
      <c r="M4566" s="69">
        <f t="shared" si="880"/>
        <v>2.5110000000000001</v>
      </c>
      <c r="N4566" s="56">
        <f>INDEX(Rate_Chart!$A$1:$AK$127,MATCH(Data!J4566,Rate_Chart!$A$1:$A$127,0),MATCH(Data!K4566,Rate_Chart!$A$1:$AK$1,0))</f>
        <v>35.446125899999998</v>
      </c>
      <c r="O4566" s="57">
        <f t="shared" si="881"/>
        <v>1098.8299029</v>
      </c>
      <c r="P4566" s="58">
        <f t="shared" si="882"/>
        <v>417.01324588235298</v>
      </c>
      <c r="Q4566" s="58">
        <f t="shared" si="883"/>
        <v>278.0088305882353</v>
      </c>
      <c r="R4566" s="66">
        <f t="shared" si="884"/>
        <v>19.229523300750003</v>
      </c>
      <c r="S4566" s="64">
        <f t="shared" si="885"/>
        <v>116.25</v>
      </c>
      <c r="T4566" s="66">
        <f t="shared" si="886"/>
        <v>1234.3094262007501</v>
      </c>
      <c r="U4566" s="68">
        <f t="shared" si="887"/>
        <v>39.816433103249999</v>
      </c>
      <c r="V4566" s="68">
        <f t="shared" si="888"/>
        <v>468.42862474411766</v>
      </c>
      <c r="W4566" s="68">
        <f t="shared" si="889"/>
        <v>312.28574982941177</v>
      </c>
    </row>
    <row r="4567" spans="1:23" x14ac:dyDescent="0.25">
      <c r="A4567" s="1" t="s">
        <v>902</v>
      </c>
      <c r="B4567" s="1" t="s">
        <v>394</v>
      </c>
      <c r="C4567" s="1" t="s">
        <v>589</v>
      </c>
      <c r="D4567" s="1" t="s">
        <v>591</v>
      </c>
      <c r="E4567" s="1" t="s">
        <v>380</v>
      </c>
      <c r="F4567" s="62" t="str">
        <f t="shared" si="878"/>
        <v>64567</v>
      </c>
      <c r="G4567" s="255">
        <v>10620069</v>
      </c>
      <c r="H4567" s="1" t="s">
        <v>385</v>
      </c>
      <c r="I4567" s="61">
        <v>23</v>
      </c>
      <c r="J4567" s="61">
        <v>7.1</v>
      </c>
      <c r="K4567" s="61">
        <v>8.8000000000000007</v>
      </c>
      <c r="L4567" s="69">
        <f t="shared" si="879"/>
        <v>1.6329999999999998</v>
      </c>
      <c r="M4567" s="69">
        <f t="shared" si="880"/>
        <v>2.024</v>
      </c>
      <c r="N4567" s="56">
        <f>INDEX(Rate_Chart!$A$1:$AK$127,MATCH(Data!J4567,Rate_Chart!$A$1:$A$127,0),MATCH(Data!K4567,Rate_Chart!$A$1:$AK$1,0))</f>
        <v>58.692149999999998</v>
      </c>
      <c r="O4567" s="57">
        <f t="shared" si="881"/>
        <v>1349.9194499999999</v>
      </c>
      <c r="P4567" s="58">
        <f t="shared" si="882"/>
        <v>452.63868894601546</v>
      </c>
      <c r="Q4567" s="58">
        <f t="shared" si="883"/>
        <v>301.75912596401031</v>
      </c>
      <c r="R4567" s="66">
        <f t="shared" si="884"/>
        <v>23.623590374999999</v>
      </c>
      <c r="S4567" s="64">
        <f t="shared" si="885"/>
        <v>86.25</v>
      </c>
      <c r="T4567" s="66">
        <f t="shared" si="886"/>
        <v>1459.7930403749999</v>
      </c>
      <c r="U4567" s="68">
        <f t="shared" si="887"/>
        <v>63.469262624999999</v>
      </c>
      <c r="V4567" s="68">
        <f t="shared" si="888"/>
        <v>489.48017448586126</v>
      </c>
      <c r="W4567" s="68">
        <f t="shared" si="889"/>
        <v>326.32011632390748</v>
      </c>
    </row>
    <row r="4568" spans="1:23" x14ac:dyDescent="0.25">
      <c r="A4568" s="1" t="s">
        <v>902</v>
      </c>
      <c r="B4568" s="1" t="s">
        <v>394</v>
      </c>
      <c r="C4568" s="1" t="s">
        <v>589</v>
      </c>
      <c r="D4568" s="1" t="s">
        <v>591</v>
      </c>
      <c r="E4568" s="1" t="s">
        <v>380</v>
      </c>
      <c r="F4568" s="62" t="str">
        <f t="shared" si="878"/>
        <v>64567</v>
      </c>
      <c r="G4568" s="255">
        <v>10620069</v>
      </c>
      <c r="H4568" s="1" t="s">
        <v>386</v>
      </c>
      <c r="I4568" s="61">
        <v>10</v>
      </c>
      <c r="J4568" s="61">
        <v>3</v>
      </c>
      <c r="K4568" s="61">
        <v>8</v>
      </c>
      <c r="L4568" s="69">
        <f t="shared" si="879"/>
        <v>0.3</v>
      </c>
      <c r="M4568" s="69">
        <f t="shared" si="880"/>
        <v>0.8</v>
      </c>
      <c r="N4568" s="56">
        <f>INDEX(Rate_Chart!$A$1:$AK$127,MATCH(Data!J4568,Rate_Chart!$A$1:$A$127,0),MATCH(Data!K4568,Rate_Chart!$A$1:$AK$1,0))</f>
        <v>34.751112000000006</v>
      </c>
      <c r="O4568" s="57">
        <f t="shared" si="881"/>
        <v>347.51112000000006</v>
      </c>
      <c r="P4568" s="58">
        <f t="shared" si="882"/>
        <v>417.01334400000002</v>
      </c>
      <c r="Q4568" s="58">
        <f t="shared" si="883"/>
        <v>278.00889599999999</v>
      </c>
      <c r="R4568" s="66">
        <f t="shared" si="884"/>
        <v>6.081444600000002</v>
      </c>
      <c r="S4568" s="64">
        <f t="shared" si="885"/>
        <v>37.5</v>
      </c>
      <c r="T4568" s="66">
        <f t="shared" si="886"/>
        <v>391.09256460000006</v>
      </c>
      <c r="U4568" s="68">
        <f t="shared" si="887"/>
        <v>39.109256460000005</v>
      </c>
      <c r="V4568" s="68">
        <f t="shared" si="888"/>
        <v>469.31107752000003</v>
      </c>
      <c r="W4568" s="68">
        <f t="shared" si="889"/>
        <v>312.87405168000004</v>
      </c>
    </row>
    <row r="4569" spans="1:23" x14ac:dyDescent="0.25">
      <c r="A4569" s="1" t="s">
        <v>902</v>
      </c>
      <c r="B4569" s="1" t="s">
        <v>395</v>
      </c>
      <c r="C4569" s="1" t="s">
        <v>589</v>
      </c>
      <c r="D4569" s="1" t="s">
        <v>591</v>
      </c>
      <c r="E4569" s="1" t="s">
        <v>380</v>
      </c>
      <c r="F4569" s="62" t="str">
        <f t="shared" si="878"/>
        <v>64567</v>
      </c>
      <c r="G4569" s="255">
        <v>10620069</v>
      </c>
      <c r="H4569" s="1" t="s">
        <v>385</v>
      </c>
      <c r="I4569" s="61">
        <v>23</v>
      </c>
      <c r="J4569" s="61">
        <v>7.2</v>
      </c>
      <c r="K4569" s="61">
        <v>8.8000000000000007</v>
      </c>
      <c r="L4569" s="69">
        <f t="shared" si="879"/>
        <v>1.6559999999999999</v>
      </c>
      <c r="M4569" s="69">
        <f t="shared" si="880"/>
        <v>2.024</v>
      </c>
      <c r="N4569" s="56">
        <f>INDEX(Rate_Chart!$A$1:$AK$127,MATCH(Data!J4569,Rate_Chart!$A$1:$A$127,0),MATCH(Data!K4569,Rate_Chart!$A$1:$AK$1,0))</f>
        <v>59.518800000000006</v>
      </c>
      <c r="O4569" s="57">
        <f t="shared" si="881"/>
        <v>1368.9324000000001</v>
      </c>
      <c r="P4569" s="58">
        <f t="shared" si="882"/>
        <v>455.50102040816324</v>
      </c>
      <c r="Q4569" s="58">
        <f t="shared" si="883"/>
        <v>303.66734693877549</v>
      </c>
      <c r="R4569" s="66">
        <f t="shared" si="884"/>
        <v>23.956317000000006</v>
      </c>
      <c r="S4569" s="64">
        <f t="shared" si="885"/>
        <v>86.25</v>
      </c>
      <c r="T4569" s="66">
        <f t="shared" si="886"/>
        <v>1479.1387170000003</v>
      </c>
      <c r="U4569" s="68">
        <f t="shared" si="887"/>
        <v>64.310379000000012</v>
      </c>
      <c r="V4569" s="68">
        <f t="shared" si="888"/>
        <v>492.17126785714288</v>
      </c>
      <c r="W4569" s="68">
        <f t="shared" si="889"/>
        <v>328.11417857142857</v>
      </c>
    </row>
    <row r="4570" spans="1:23" x14ac:dyDescent="0.25">
      <c r="A4570" s="1" t="s">
        <v>902</v>
      </c>
      <c r="B4570" s="1" t="s">
        <v>395</v>
      </c>
      <c r="C4570" s="1" t="s">
        <v>589</v>
      </c>
      <c r="D4570" s="1" t="s">
        <v>591</v>
      </c>
      <c r="E4570" s="1" t="s">
        <v>380</v>
      </c>
      <c r="F4570" s="62" t="str">
        <f t="shared" si="878"/>
        <v>64567</v>
      </c>
      <c r="G4570" s="255">
        <v>10620069</v>
      </c>
      <c r="H4570" s="1" t="s">
        <v>386</v>
      </c>
      <c r="I4570" s="61">
        <v>57</v>
      </c>
      <c r="J4570" s="61">
        <v>3.2</v>
      </c>
      <c r="K4570" s="61">
        <v>8.1</v>
      </c>
      <c r="L4570" s="69">
        <f t="shared" si="879"/>
        <v>1.8240000000000001</v>
      </c>
      <c r="M4570" s="69">
        <f t="shared" si="880"/>
        <v>4.617</v>
      </c>
      <c r="N4570" s="56">
        <f>INDEX(Rate_Chart!$A$1:$AK$127,MATCH(Data!J4570,Rate_Chart!$A$1:$A$127,0),MATCH(Data!K4570,Rate_Chart!$A$1:$AK$1,0))</f>
        <v>35.8631259</v>
      </c>
      <c r="O4570" s="57">
        <f t="shared" si="881"/>
        <v>2044.1981762999999</v>
      </c>
      <c r="P4570" s="58">
        <f t="shared" si="882"/>
        <v>417.01309186046512</v>
      </c>
      <c r="Q4570" s="58">
        <f t="shared" si="883"/>
        <v>278.00872790697673</v>
      </c>
      <c r="R4570" s="66">
        <f t="shared" si="884"/>
        <v>35.773468085250002</v>
      </c>
      <c r="S4570" s="64">
        <f t="shared" si="885"/>
        <v>213.75</v>
      </c>
      <c r="T4570" s="66">
        <f t="shared" si="886"/>
        <v>2293.7216443852499</v>
      </c>
      <c r="U4570" s="68">
        <f t="shared" si="887"/>
        <v>40.24073060325</v>
      </c>
      <c r="V4570" s="68">
        <f t="shared" si="888"/>
        <v>467.91547213081401</v>
      </c>
      <c r="W4570" s="68">
        <f t="shared" si="889"/>
        <v>311.94364808720934</v>
      </c>
    </row>
    <row r="4571" spans="1:23" x14ac:dyDescent="0.25">
      <c r="A4571" s="1" t="s">
        <v>903</v>
      </c>
      <c r="B4571" s="1" t="s">
        <v>394</v>
      </c>
      <c r="C4571" s="1" t="s">
        <v>589</v>
      </c>
      <c r="D4571" s="1" t="s">
        <v>591</v>
      </c>
      <c r="E4571" s="1" t="s">
        <v>380</v>
      </c>
      <c r="F4571" s="62" t="str">
        <f t="shared" si="878"/>
        <v>64567</v>
      </c>
      <c r="G4571" s="255">
        <v>10620069</v>
      </c>
      <c r="H4571" s="1" t="s">
        <v>385</v>
      </c>
      <c r="I4571" s="61">
        <v>19</v>
      </c>
      <c r="J4571" s="61">
        <v>7.2</v>
      </c>
      <c r="K4571" s="61">
        <v>8.8000000000000007</v>
      </c>
      <c r="L4571" s="69">
        <f t="shared" si="879"/>
        <v>1.3680000000000001</v>
      </c>
      <c r="M4571" s="69">
        <f t="shared" si="880"/>
        <v>1.6720000000000002</v>
      </c>
      <c r="N4571" s="56">
        <f>INDEX(Rate_Chart!$A$1:$AK$127,MATCH(Data!J4571,Rate_Chart!$A$1:$A$127,0),MATCH(Data!K4571,Rate_Chart!$A$1:$AK$1,0))</f>
        <v>59.518800000000006</v>
      </c>
      <c r="O4571" s="57">
        <f t="shared" si="881"/>
        <v>1130.8572000000001</v>
      </c>
      <c r="P4571" s="58">
        <f t="shared" si="882"/>
        <v>455.50102040816324</v>
      </c>
      <c r="Q4571" s="58">
        <f t="shared" si="883"/>
        <v>303.66734693877549</v>
      </c>
      <c r="R4571" s="66">
        <f t="shared" si="884"/>
        <v>19.790001000000004</v>
      </c>
      <c r="S4571" s="64">
        <f t="shared" si="885"/>
        <v>71.25</v>
      </c>
      <c r="T4571" s="66">
        <f t="shared" si="886"/>
        <v>1221.8972010000002</v>
      </c>
      <c r="U4571" s="68">
        <f t="shared" si="887"/>
        <v>64.310379000000012</v>
      </c>
      <c r="V4571" s="68">
        <f t="shared" si="888"/>
        <v>492.17126785714288</v>
      </c>
      <c r="W4571" s="68">
        <f t="shared" si="889"/>
        <v>328.11417857142857</v>
      </c>
    </row>
    <row r="4572" spans="1:23" x14ac:dyDescent="0.25">
      <c r="A4572" s="1" t="s">
        <v>903</v>
      </c>
      <c r="B4572" s="1" t="s">
        <v>394</v>
      </c>
      <c r="C4572" s="1" t="s">
        <v>589</v>
      </c>
      <c r="D4572" s="1" t="s">
        <v>591</v>
      </c>
      <c r="E4572" s="1" t="s">
        <v>380</v>
      </c>
      <c r="F4572" s="62" t="str">
        <f t="shared" si="878"/>
        <v>64567</v>
      </c>
      <c r="G4572" s="255">
        <v>10620069</v>
      </c>
      <c r="H4572" s="1" t="s">
        <v>386</v>
      </c>
      <c r="I4572" s="61">
        <v>40</v>
      </c>
      <c r="J4572" s="61">
        <v>3.1</v>
      </c>
      <c r="K4572" s="61">
        <v>8.1</v>
      </c>
      <c r="L4572" s="69">
        <f t="shared" si="879"/>
        <v>1.24</v>
      </c>
      <c r="M4572" s="69">
        <f t="shared" si="880"/>
        <v>3.24</v>
      </c>
      <c r="N4572" s="56">
        <f>INDEX(Rate_Chart!$A$1:$AK$127,MATCH(Data!J4572,Rate_Chart!$A$1:$A$127,0),MATCH(Data!K4572,Rate_Chart!$A$1:$AK$1,0))</f>
        <v>35.446125899999998</v>
      </c>
      <c r="O4572" s="57">
        <f t="shared" si="881"/>
        <v>1417.8450359999999</v>
      </c>
      <c r="P4572" s="58">
        <f t="shared" si="882"/>
        <v>417.01324588235298</v>
      </c>
      <c r="Q4572" s="58">
        <f t="shared" si="883"/>
        <v>278.0088305882353</v>
      </c>
      <c r="R4572" s="66">
        <f t="shared" si="884"/>
        <v>24.812288130000002</v>
      </c>
      <c r="S4572" s="64">
        <f t="shared" si="885"/>
        <v>150</v>
      </c>
      <c r="T4572" s="66">
        <f t="shared" si="886"/>
        <v>1592.65732413</v>
      </c>
      <c r="U4572" s="68">
        <f t="shared" si="887"/>
        <v>39.816433103249999</v>
      </c>
      <c r="V4572" s="68">
        <f t="shared" si="888"/>
        <v>468.42862474411766</v>
      </c>
      <c r="W4572" s="68">
        <f t="shared" si="889"/>
        <v>312.28574982941177</v>
      </c>
    </row>
    <row r="4573" spans="1:23" x14ac:dyDescent="0.25">
      <c r="A4573" s="1" t="s">
        <v>903</v>
      </c>
      <c r="B4573" s="1" t="s">
        <v>395</v>
      </c>
      <c r="C4573" s="1" t="s">
        <v>589</v>
      </c>
      <c r="D4573" s="1" t="s">
        <v>591</v>
      </c>
      <c r="E4573" s="1" t="s">
        <v>380</v>
      </c>
      <c r="F4573" s="62" t="str">
        <f t="shared" si="878"/>
        <v>64567</v>
      </c>
      <c r="G4573" s="255">
        <v>10620069</v>
      </c>
      <c r="H4573" s="1" t="s">
        <v>385</v>
      </c>
      <c r="I4573" s="61">
        <v>17</v>
      </c>
      <c r="J4573" s="61">
        <v>7</v>
      </c>
      <c r="K4573" s="61">
        <v>8.8000000000000007</v>
      </c>
      <c r="L4573" s="69">
        <f t="shared" si="879"/>
        <v>1.19</v>
      </c>
      <c r="M4573" s="69">
        <f t="shared" si="880"/>
        <v>1.4960000000000002</v>
      </c>
      <c r="N4573" s="56">
        <f>INDEX(Rate_Chart!$A$1:$AK$127,MATCH(Data!J4573,Rate_Chart!$A$1:$A$127,0),MATCH(Data!K4573,Rate_Chart!$A$1:$AK$1,0))</f>
        <v>57.865500000000004</v>
      </c>
      <c r="O4573" s="57">
        <f t="shared" si="881"/>
        <v>983.71350000000007</v>
      </c>
      <c r="P4573" s="58">
        <f t="shared" si="882"/>
        <v>449.73186528497411</v>
      </c>
      <c r="Q4573" s="58">
        <f t="shared" si="883"/>
        <v>299.82124352331607</v>
      </c>
      <c r="R4573" s="66">
        <f t="shared" si="884"/>
        <v>17.214986250000003</v>
      </c>
      <c r="S4573" s="64">
        <f t="shared" si="885"/>
        <v>63.75</v>
      </c>
      <c r="T4573" s="66">
        <f t="shared" si="886"/>
        <v>1064.6784862500001</v>
      </c>
      <c r="U4573" s="68">
        <f t="shared" si="887"/>
        <v>62.628146250000007</v>
      </c>
      <c r="V4573" s="68">
        <f t="shared" si="888"/>
        <v>486.74725064766841</v>
      </c>
      <c r="W4573" s="68">
        <f t="shared" si="889"/>
        <v>324.49816709844561</v>
      </c>
    </row>
    <row r="4574" spans="1:23" x14ac:dyDescent="0.25">
      <c r="A4574" s="1" t="s">
        <v>903</v>
      </c>
      <c r="B4574" s="1" t="s">
        <v>395</v>
      </c>
      <c r="C4574" s="1" t="s">
        <v>589</v>
      </c>
      <c r="D4574" s="1" t="s">
        <v>591</v>
      </c>
      <c r="E4574" s="1" t="s">
        <v>380</v>
      </c>
      <c r="F4574" s="62" t="str">
        <f t="shared" si="878"/>
        <v>64567</v>
      </c>
      <c r="G4574" s="255">
        <v>10620069</v>
      </c>
      <c r="H4574" s="1" t="s">
        <v>386</v>
      </c>
      <c r="I4574" s="61">
        <v>36</v>
      </c>
      <c r="J4574" s="61">
        <v>3.1</v>
      </c>
      <c r="K4574" s="61">
        <v>8.1</v>
      </c>
      <c r="L4574" s="69">
        <f t="shared" si="879"/>
        <v>1.1160000000000001</v>
      </c>
      <c r="M4574" s="69">
        <f t="shared" si="880"/>
        <v>2.9159999999999995</v>
      </c>
      <c r="N4574" s="56">
        <f>INDEX(Rate_Chart!$A$1:$AK$127,MATCH(Data!J4574,Rate_Chart!$A$1:$A$127,0),MATCH(Data!K4574,Rate_Chart!$A$1:$AK$1,0))</f>
        <v>35.446125899999998</v>
      </c>
      <c r="O4574" s="57">
        <f t="shared" si="881"/>
        <v>1276.0605323999998</v>
      </c>
      <c r="P4574" s="58">
        <f t="shared" si="882"/>
        <v>417.01324588235298</v>
      </c>
      <c r="Q4574" s="58">
        <f t="shared" si="883"/>
        <v>278.0088305882353</v>
      </c>
      <c r="R4574" s="66">
        <f t="shared" si="884"/>
        <v>22.331059316999998</v>
      </c>
      <c r="S4574" s="64">
        <f t="shared" si="885"/>
        <v>135</v>
      </c>
      <c r="T4574" s="66">
        <f t="shared" si="886"/>
        <v>1433.3915917169998</v>
      </c>
      <c r="U4574" s="68">
        <f t="shared" si="887"/>
        <v>39.816433103249992</v>
      </c>
      <c r="V4574" s="68">
        <f t="shared" si="888"/>
        <v>468.4286247441176</v>
      </c>
      <c r="W4574" s="68">
        <f t="shared" si="889"/>
        <v>312.28574982941171</v>
      </c>
    </row>
    <row r="4575" spans="1:23" x14ac:dyDescent="0.25">
      <c r="A4575" s="1" t="s">
        <v>904</v>
      </c>
      <c r="B4575" s="1" t="s">
        <v>394</v>
      </c>
      <c r="C4575" s="1" t="s">
        <v>589</v>
      </c>
      <c r="D4575" s="1" t="s">
        <v>591</v>
      </c>
      <c r="E4575" s="1" t="s">
        <v>380</v>
      </c>
      <c r="F4575" s="62" t="str">
        <f t="shared" si="878"/>
        <v>64567</v>
      </c>
      <c r="G4575" s="255">
        <v>10620069</v>
      </c>
      <c r="H4575" s="1" t="s">
        <v>385</v>
      </c>
      <c r="I4575" s="61">
        <v>22</v>
      </c>
      <c r="J4575" s="61">
        <v>7.1</v>
      </c>
      <c r="K4575" s="61">
        <v>8.8000000000000007</v>
      </c>
      <c r="L4575" s="69">
        <f t="shared" si="879"/>
        <v>1.5619999999999998</v>
      </c>
      <c r="M4575" s="69">
        <f t="shared" si="880"/>
        <v>1.9360000000000002</v>
      </c>
      <c r="N4575" s="56">
        <f>INDEX(Rate_Chart!$A$1:$AK$127,MATCH(Data!J4575,Rate_Chart!$A$1:$A$127,0),MATCH(Data!K4575,Rate_Chart!$A$1:$AK$1,0))</f>
        <v>58.692149999999998</v>
      </c>
      <c r="O4575" s="57">
        <f t="shared" si="881"/>
        <v>1291.2273</v>
      </c>
      <c r="P4575" s="58">
        <f t="shared" si="882"/>
        <v>452.63868894601546</v>
      </c>
      <c r="Q4575" s="58">
        <f t="shared" si="883"/>
        <v>301.75912596401031</v>
      </c>
      <c r="R4575" s="66">
        <f t="shared" si="884"/>
        <v>22.596477750000002</v>
      </c>
      <c r="S4575" s="64">
        <f t="shared" si="885"/>
        <v>82.5</v>
      </c>
      <c r="T4575" s="66">
        <f t="shared" si="886"/>
        <v>1396.3237777500001</v>
      </c>
      <c r="U4575" s="68">
        <f t="shared" si="887"/>
        <v>63.469262625000006</v>
      </c>
      <c r="V4575" s="68">
        <f t="shared" si="888"/>
        <v>489.48017448586126</v>
      </c>
      <c r="W4575" s="68">
        <f t="shared" si="889"/>
        <v>326.32011632390748</v>
      </c>
    </row>
    <row r="4576" spans="1:23" x14ac:dyDescent="0.25">
      <c r="A4576" s="1" t="s">
        <v>904</v>
      </c>
      <c r="B4576" s="1" t="s">
        <v>394</v>
      </c>
      <c r="C4576" s="1" t="s">
        <v>589</v>
      </c>
      <c r="D4576" s="1" t="s">
        <v>591</v>
      </c>
      <c r="E4576" s="1" t="s">
        <v>380</v>
      </c>
      <c r="F4576" s="62" t="str">
        <f t="shared" si="878"/>
        <v>64567</v>
      </c>
      <c r="G4576" s="255">
        <v>10620069</v>
      </c>
      <c r="H4576" s="1" t="s">
        <v>386</v>
      </c>
      <c r="I4576" s="61">
        <v>30</v>
      </c>
      <c r="J4576" s="61">
        <v>3.2</v>
      </c>
      <c r="K4576" s="61">
        <v>8.1</v>
      </c>
      <c r="L4576" s="69">
        <f t="shared" si="879"/>
        <v>0.96</v>
      </c>
      <c r="M4576" s="69">
        <f t="shared" si="880"/>
        <v>2.4300000000000002</v>
      </c>
      <c r="N4576" s="56">
        <f>INDEX(Rate_Chart!$A$1:$AK$127,MATCH(Data!J4576,Rate_Chart!$A$1:$A$127,0),MATCH(Data!K4576,Rate_Chart!$A$1:$AK$1,0))</f>
        <v>35.8631259</v>
      </c>
      <c r="O4576" s="57">
        <f t="shared" si="881"/>
        <v>1075.893777</v>
      </c>
      <c r="P4576" s="58">
        <f t="shared" si="882"/>
        <v>417.01309186046512</v>
      </c>
      <c r="Q4576" s="58">
        <f t="shared" si="883"/>
        <v>278.00872790697673</v>
      </c>
      <c r="R4576" s="66">
        <f t="shared" si="884"/>
        <v>18.828141097500001</v>
      </c>
      <c r="S4576" s="64">
        <f t="shared" si="885"/>
        <v>112.5</v>
      </c>
      <c r="T4576" s="66">
        <f t="shared" si="886"/>
        <v>1207.2219180975001</v>
      </c>
      <c r="U4576" s="68">
        <f t="shared" si="887"/>
        <v>40.24073060325</v>
      </c>
      <c r="V4576" s="68">
        <f t="shared" si="888"/>
        <v>467.91547213081401</v>
      </c>
      <c r="W4576" s="68">
        <f t="shared" si="889"/>
        <v>311.94364808720934</v>
      </c>
    </row>
    <row r="4577" spans="1:23" x14ac:dyDescent="0.25">
      <c r="A4577" s="1" t="s">
        <v>904</v>
      </c>
      <c r="B4577" s="1" t="s">
        <v>395</v>
      </c>
      <c r="C4577" s="1" t="s">
        <v>589</v>
      </c>
      <c r="D4577" s="1" t="s">
        <v>591</v>
      </c>
      <c r="E4577" s="1" t="s">
        <v>380</v>
      </c>
      <c r="F4577" s="62" t="str">
        <f t="shared" si="878"/>
        <v>64567</v>
      </c>
      <c r="G4577" s="255">
        <v>10620069</v>
      </c>
      <c r="H4577" s="1" t="s">
        <v>385</v>
      </c>
      <c r="I4577" s="61">
        <v>23</v>
      </c>
      <c r="J4577" s="61">
        <v>7.2</v>
      </c>
      <c r="K4577" s="61">
        <v>8.8000000000000007</v>
      </c>
      <c r="L4577" s="69">
        <f t="shared" si="879"/>
        <v>1.6559999999999999</v>
      </c>
      <c r="M4577" s="69">
        <f t="shared" si="880"/>
        <v>2.024</v>
      </c>
      <c r="N4577" s="56">
        <f>INDEX(Rate_Chart!$A$1:$AK$127,MATCH(Data!J4577,Rate_Chart!$A$1:$A$127,0),MATCH(Data!K4577,Rate_Chart!$A$1:$AK$1,0))</f>
        <v>59.518800000000006</v>
      </c>
      <c r="O4577" s="57">
        <f t="shared" si="881"/>
        <v>1368.9324000000001</v>
      </c>
      <c r="P4577" s="58">
        <f t="shared" si="882"/>
        <v>455.50102040816324</v>
      </c>
      <c r="Q4577" s="58">
        <f t="shared" si="883"/>
        <v>303.66734693877549</v>
      </c>
      <c r="R4577" s="66">
        <f t="shared" si="884"/>
        <v>23.956317000000006</v>
      </c>
      <c r="S4577" s="64">
        <f t="shared" si="885"/>
        <v>86.25</v>
      </c>
      <c r="T4577" s="66">
        <f t="shared" si="886"/>
        <v>1479.1387170000003</v>
      </c>
      <c r="U4577" s="68">
        <f t="shared" si="887"/>
        <v>64.310379000000012</v>
      </c>
      <c r="V4577" s="68">
        <f t="shared" si="888"/>
        <v>492.17126785714288</v>
      </c>
      <c r="W4577" s="68">
        <f t="shared" si="889"/>
        <v>328.11417857142857</v>
      </c>
    </row>
    <row r="4578" spans="1:23" x14ac:dyDescent="0.25">
      <c r="A4578" s="1" t="s">
        <v>904</v>
      </c>
      <c r="B4578" s="1" t="s">
        <v>395</v>
      </c>
      <c r="C4578" s="1" t="s">
        <v>589</v>
      </c>
      <c r="D4578" s="1" t="s">
        <v>591</v>
      </c>
      <c r="E4578" s="1" t="s">
        <v>380</v>
      </c>
      <c r="F4578" s="62" t="str">
        <f t="shared" si="878"/>
        <v>64567</v>
      </c>
      <c r="G4578" s="255">
        <v>10620069</v>
      </c>
      <c r="H4578" s="1" t="s">
        <v>386</v>
      </c>
      <c r="I4578" s="61">
        <v>30</v>
      </c>
      <c r="J4578" s="61">
        <v>3</v>
      </c>
      <c r="K4578" s="61">
        <v>8</v>
      </c>
      <c r="L4578" s="69">
        <f t="shared" si="879"/>
        <v>0.9</v>
      </c>
      <c r="M4578" s="69">
        <f t="shared" si="880"/>
        <v>2.4</v>
      </c>
      <c r="N4578" s="56">
        <f>INDEX(Rate_Chart!$A$1:$AK$127,MATCH(Data!J4578,Rate_Chart!$A$1:$A$127,0),MATCH(Data!K4578,Rate_Chart!$A$1:$AK$1,0))</f>
        <v>34.751112000000006</v>
      </c>
      <c r="O4578" s="57">
        <f t="shared" si="881"/>
        <v>1042.5333600000001</v>
      </c>
      <c r="P4578" s="58">
        <f t="shared" si="882"/>
        <v>417.01334400000002</v>
      </c>
      <c r="Q4578" s="58">
        <f t="shared" si="883"/>
        <v>278.00889599999999</v>
      </c>
      <c r="R4578" s="66">
        <f t="shared" si="884"/>
        <v>18.244333800000003</v>
      </c>
      <c r="S4578" s="64">
        <f t="shared" si="885"/>
        <v>112.5</v>
      </c>
      <c r="T4578" s="66">
        <f t="shared" si="886"/>
        <v>1173.2776938000002</v>
      </c>
      <c r="U4578" s="68">
        <f t="shared" si="887"/>
        <v>39.109256460000005</v>
      </c>
      <c r="V4578" s="68">
        <f t="shared" si="888"/>
        <v>469.31107752000003</v>
      </c>
      <c r="W4578" s="68">
        <f t="shared" si="889"/>
        <v>312.87405168000004</v>
      </c>
    </row>
    <row r="4579" spans="1:23" x14ac:dyDescent="0.25">
      <c r="A4579" s="1" t="s">
        <v>905</v>
      </c>
      <c r="B4579" s="1" t="s">
        <v>394</v>
      </c>
      <c r="C4579" s="1" t="s">
        <v>589</v>
      </c>
      <c r="D4579" s="1" t="s">
        <v>591</v>
      </c>
      <c r="E4579" s="1" t="s">
        <v>380</v>
      </c>
      <c r="F4579" s="62" t="str">
        <f t="shared" si="878"/>
        <v>64567</v>
      </c>
      <c r="G4579" s="255">
        <v>10620069</v>
      </c>
      <c r="H4579" s="1" t="s">
        <v>385</v>
      </c>
      <c r="I4579" s="61">
        <v>25</v>
      </c>
      <c r="J4579" s="61">
        <v>7.1</v>
      </c>
      <c r="K4579" s="61">
        <v>8.8000000000000007</v>
      </c>
      <c r="L4579" s="69">
        <f t="shared" si="879"/>
        <v>1.7749999999999999</v>
      </c>
      <c r="M4579" s="69">
        <f t="shared" si="880"/>
        <v>2.2000000000000002</v>
      </c>
      <c r="N4579" s="56">
        <f>INDEX(Rate_Chart!$A$1:$AK$127,MATCH(Data!J4579,Rate_Chart!$A$1:$A$127,0),MATCH(Data!K4579,Rate_Chart!$A$1:$AK$1,0))</f>
        <v>58.692149999999998</v>
      </c>
      <c r="O4579" s="57">
        <f t="shared" si="881"/>
        <v>1467.30375</v>
      </c>
      <c r="P4579" s="58">
        <f t="shared" si="882"/>
        <v>452.63868894601546</v>
      </c>
      <c r="Q4579" s="58">
        <f t="shared" si="883"/>
        <v>301.75912596401031</v>
      </c>
      <c r="R4579" s="66">
        <f t="shared" si="884"/>
        <v>25.677815625000004</v>
      </c>
      <c r="S4579" s="64">
        <f t="shared" si="885"/>
        <v>93.75</v>
      </c>
      <c r="T4579" s="66">
        <f t="shared" si="886"/>
        <v>1586.731565625</v>
      </c>
      <c r="U4579" s="68">
        <f t="shared" si="887"/>
        <v>63.469262624999999</v>
      </c>
      <c r="V4579" s="68">
        <f t="shared" si="888"/>
        <v>489.48017448586126</v>
      </c>
      <c r="W4579" s="68">
        <f t="shared" si="889"/>
        <v>326.32011632390748</v>
      </c>
    </row>
    <row r="4580" spans="1:23" x14ac:dyDescent="0.25">
      <c r="A4580" s="1" t="s">
        <v>905</v>
      </c>
      <c r="B4580" s="1" t="s">
        <v>394</v>
      </c>
      <c r="C4580" s="1" t="s">
        <v>589</v>
      </c>
      <c r="D4580" s="1" t="s">
        <v>591</v>
      </c>
      <c r="E4580" s="1" t="s">
        <v>380</v>
      </c>
      <c r="F4580" s="62" t="str">
        <f t="shared" si="878"/>
        <v>64567</v>
      </c>
      <c r="G4580" s="255">
        <v>10620069</v>
      </c>
      <c r="H4580" s="1" t="s">
        <v>386</v>
      </c>
      <c r="I4580" s="61">
        <v>35</v>
      </c>
      <c r="J4580" s="61">
        <v>3</v>
      </c>
      <c r="K4580" s="61">
        <v>8</v>
      </c>
      <c r="L4580" s="69">
        <f t="shared" si="879"/>
        <v>1.05</v>
      </c>
      <c r="M4580" s="69">
        <f t="shared" si="880"/>
        <v>2.8</v>
      </c>
      <c r="N4580" s="56">
        <f>INDEX(Rate_Chart!$A$1:$AK$127,MATCH(Data!J4580,Rate_Chart!$A$1:$A$127,0),MATCH(Data!K4580,Rate_Chart!$A$1:$AK$1,0))</f>
        <v>34.751112000000006</v>
      </c>
      <c r="O4580" s="57">
        <f t="shared" si="881"/>
        <v>1216.2889200000002</v>
      </c>
      <c r="P4580" s="58">
        <f t="shared" si="882"/>
        <v>417.01334400000002</v>
      </c>
      <c r="Q4580" s="58">
        <f t="shared" si="883"/>
        <v>278.00889599999999</v>
      </c>
      <c r="R4580" s="66">
        <f t="shared" si="884"/>
        <v>21.285056100000006</v>
      </c>
      <c r="S4580" s="64">
        <f t="shared" si="885"/>
        <v>131.25</v>
      </c>
      <c r="T4580" s="66">
        <f t="shared" si="886"/>
        <v>1368.8239761000002</v>
      </c>
      <c r="U4580" s="68">
        <f t="shared" si="887"/>
        <v>39.109256460000005</v>
      </c>
      <c r="V4580" s="68">
        <f t="shared" si="888"/>
        <v>469.31107752000003</v>
      </c>
      <c r="W4580" s="68">
        <f t="shared" si="889"/>
        <v>312.87405168000004</v>
      </c>
    </row>
    <row r="4581" spans="1:23" x14ac:dyDescent="0.25">
      <c r="A4581" s="1" t="s">
        <v>905</v>
      </c>
      <c r="B4581" s="1" t="s">
        <v>395</v>
      </c>
      <c r="C4581" s="1" t="s">
        <v>589</v>
      </c>
      <c r="D4581" s="1" t="s">
        <v>591</v>
      </c>
      <c r="E4581" s="1" t="s">
        <v>380</v>
      </c>
      <c r="F4581" s="62" t="str">
        <f t="shared" si="878"/>
        <v>64567</v>
      </c>
      <c r="G4581" s="255">
        <v>10620069</v>
      </c>
      <c r="H4581" s="1" t="s">
        <v>385</v>
      </c>
      <c r="I4581" s="61">
        <v>33</v>
      </c>
      <c r="J4581" s="61">
        <v>6.4</v>
      </c>
      <c r="K4581" s="61">
        <v>8.8000000000000007</v>
      </c>
      <c r="L4581" s="69">
        <f t="shared" si="879"/>
        <v>2.1120000000000001</v>
      </c>
      <c r="M4581" s="69">
        <f t="shared" si="880"/>
        <v>2.9040000000000004</v>
      </c>
      <c r="N4581" s="56">
        <f>INDEX(Rate_Chart!$A$1:$AK$127,MATCH(Data!J4581,Rate_Chart!$A$1:$A$127,0),MATCH(Data!K4581,Rate_Chart!$A$1:$AK$1,0))</f>
        <v>52.9056</v>
      </c>
      <c r="O4581" s="57">
        <f t="shared" si="881"/>
        <v>1745.8848</v>
      </c>
      <c r="P4581" s="58">
        <f t="shared" si="882"/>
        <v>431.29565217391303</v>
      </c>
      <c r="Q4581" s="58">
        <f t="shared" si="883"/>
        <v>287.53043478260867</v>
      </c>
      <c r="R4581" s="66">
        <f t="shared" si="884"/>
        <v>30.552984000000002</v>
      </c>
      <c r="S4581" s="64">
        <f t="shared" si="885"/>
        <v>123.75</v>
      </c>
      <c r="T4581" s="66">
        <f t="shared" si="886"/>
        <v>1900.187784</v>
      </c>
      <c r="U4581" s="68">
        <f t="shared" si="887"/>
        <v>57.581448000000002</v>
      </c>
      <c r="V4581" s="68">
        <f t="shared" si="888"/>
        <v>469.41397826086956</v>
      </c>
      <c r="W4581" s="68">
        <f t="shared" si="889"/>
        <v>312.94265217391302</v>
      </c>
    </row>
    <row r="4582" spans="1:23" x14ac:dyDescent="0.25">
      <c r="A4582" s="1" t="s">
        <v>905</v>
      </c>
      <c r="B4582" s="1" t="s">
        <v>395</v>
      </c>
      <c r="C4582" s="1" t="s">
        <v>589</v>
      </c>
      <c r="D4582" s="1" t="s">
        <v>591</v>
      </c>
      <c r="E4582" s="1" t="s">
        <v>380</v>
      </c>
      <c r="F4582" s="62" t="str">
        <f t="shared" si="878"/>
        <v>64567</v>
      </c>
      <c r="G4582" s="255">
        <v>10620069</v>
      </c>
      <c r="H4582" s="1" t="s">
        <v>386</v>
      </c>
      <c r="I4582" s="61">
        <v>40</v>
      </c>
      <c r="J4582" s="61">
        <v>3</v>
      </c>
      <c r="K4582" s="61">
        <v>8</v>
      </c>
      <c r="L4582" s="69">
        <f t="shared" si="879"/>
        <v>1.2</v>
      </c>
      <c r="M4582" s="69">
        <f t="shared" si="880"/>
        <v>3.2</v>
      </c>
      <c r="N4582" s="56">
        <f>INDEX(Rate_Chart!$A$1:$AK$127,MATCH(Data!J4582,Rate_Chart!$A$1:$A$127,0),MATCH(Data!K4582,Rate_Chart!$A$1:$AK$1,0))</f>
        <v>34.751112000000006</v>
      </c>
      <c r="O4582" s="57">
        <f t="shared" si="881"/>
        <v>1390.0444800000002</v>
      </c>
      <c r="P4582" s="58">
        <f t="shared" si="882"/>
        <v>417.01334400000002</v>
      </c>
      <c r="Q4582" s="58">
        <f t="shared" si="883"/>
        <v>278.00889599999999</v>
      </c>
      <c r="R4582" s="66">
        <f t="shared" si="884"/>
        <v>24.325778400000008</v>
      </c>
      <c r="S4582" s="64">
        <f t="shared" si="885"/>
        <v>150</v>
      </c>
      <c r="T4582" s="66">
        <f t="shared" si="886"/>
        <v>1564.3702584000002</v>
      </c>
      <c r="U4582" s="68">
        <f t="shared" si="887"/>
        <v>39.109256460000005</v>
      </c>
      <c r="V4582" s="68">
        <f t="shared" si="888"/>
        <v>469.31107752000003</v>
      </c>
      <c r="W4582" s="68">
        <f t="shared" si="889"/>
        <v>312.87405168000004</v>
      </c>
    </row>
    <row r="4583" spans="1:23" x14ac:dyDescent="0.25">
      <c r="A4583" s="1" t="s">
        <v>906</v>
      </c>
      <c r="B4583" s="1" t="s">
        <v>394</v>
      </c>
      <c r="C4583" s="1" t="s">
        <v>589</v>
      </c>
      <c r="D4583" s="1" t="s">
        <v>591</v>
      </c>
      <c r="E4583" s="1" t="s">
        <v>380</v>
      </c>
      <c r="F4583" s="62" t="str">
        <f t="shared" si="878"/>
        <v>64567</v>
      </c>
      <c r="G4583" s="255">
        <v>10620069</v>
      </c>
      <c r="H4583" s="1" t="s">
        <v>385</v>
      </c>
      <c r="I4583" s="61">
        <v>23</v>
      </c>
      <c r="J4583" s="61">
        <v>7</v>
      </c>
      <c r="K4583" s="61">
        <v>8.8000000000000007</v>
      </c>
      <c r="L4583" s="69">
        <f t="shared" si="879"/>
        <v>1.61</v>
      </c>
      <c r="M4583" s="69">
        <f t="shared" si="880"/>
        <v>2.024</v>
      </c>
      <c r="N4583" s="56">
        <f>INDEX(Rate_Chart!$A$1:$AK$127,MATCH(Data!J4583,Rate_Chart!$A$1:$A$127,0),MATCH(Data!K4583,Rate_Chart!$A$1:$AK$1,0))</f>
        <v>57.865500000000004</v>
      </c>
      <c r="O4583" s="57">
        <f t="shared" si="881"/>
        <v>1330.9065000000001</v>
      </c>
      <c r="P4583" s="58">
        <f t="shared" si="882"/>
        <v>449.73186528497411</v>
      </c>
      <c r="Q4583" s="58">
        <f t="shared" si="883"/>
        <v>299.82124352331607</v>
      </c>
      <c r="R4583" s="66">
        <f t="shared" si="884"/>
        <v>23.290863750000003</v>
      </c>
      <c r="S4583" s="64">
        <f t="shared" si="885"/>
        <v>86.25</v>
      </c>
      <c r="T4583" s="66">
        <f t="shared" si="886"/>
        <v>1440.44736375</v>
      </c>
      <c r="U4583" s="68">
        <f t="shared" si="887"/>
        <v>62.62814625</v>
      </c>
      <c r="V4583" s="68">
        <f t="shared" si="888"/>
        <v>486.74725064766835</v>
      </c>
      <c r="W4583" s="68">
        <f t="shared" si="889"/>
        <v>324.49816709844555</v>
      </c>
    </row>
    <row r="4584" spans="1:23" x14ac:dyDescent="0.25">
      <c r="A4584" s="1" t="s">
        <v>906</v>
      </c>
      <c r="B4584" s="1" t="s">
        <v>394</v>
      </c>
      <c r="C4584" s="1" t="s">
        <v>589</v>
      </c>
      <c r="D4584" s="1" t="s">
        <v>591</v>
      </c>
      <c r="E4584" s="1" t="s">
        <v>380</v>
      </c>
      <c r="F4584" s="62" t="str">
        <f t="shared" si="878"/>
        <v>64567</v>
      </c>
      <c r="G4584" s="255">
        <v>10620069</v>
      </c>
      <c r="H4584" s="1" t="s">
        <v>386</v>
      </c>
      <c r="I4584" s="61">
        <v>37</v>
      </c>
      <c r="J4584" s="61">
        <v>3</v>
      </c>
      <c r="K4584" s="61">
        <v>8</v>
      </c>
      <c r="L4584" s="69">
        <f t="shared" si="879"/>
        <v>1.1100000000000001</v>
      </c>
      <c r="M4584" s="69">
        <f t="shared" si="880"/>
        <v>2.96</v>
      </c>
      <c r="N4584" s="56">
        <f>INDEX(Rate_Chart!$A$1:$AK$127,MATCH(Data!J4584,Rate_Chart!$A$1:$A$127,0),MATCH(Data!K4584,Rate_Chart!$A$1:$AK$1,0))</f>
        <v>34.751112000000006</v>
      </c>
      <c r="O4584" s="57">
        <f t="shared" si="881"/>
        <v>1285.7911440000003</v>
      </c>
      <c r="P4584" s="58">
        <f t="shared" si="882"/>
        <v>417.01334400000002</v>
      </c>
      <c r="Q4584" s="58">
        <f t="shared" si="883"/>
        <v>278.00889599999999</v>
      </c>
      <c r="R4584" s="66">
        <f t="shared" si="884"/>
        <v>22.501345020000006</v>
      </c>
      <c r="S4584" s="64">
        <f t="shared" si="885"/>
        <v>138.75</v>
      </c>
      <c r="T4584" s="66">
        <f t="shared" si="886"/>
        <v>1447.0424890200002</v>
      </c>
      <c r="U4584" s="68">
        <f t="shared" si="887"/>
        <v>39.109256460000005</v>
      </c>
      <c r="V4584" s="68">
        <f t="shared" si="888"/>
        <v>469.31107752000003</v>
      </c>
      <c r="W4584" s="68">
        <f t="shared" si="889"/>
        <v>312.87405168000004</v>
      </c>
    </row>
    <row r="4585" spans="1:23" x14ac:dyDescent="0.25">
      <c r="A4585" s="1" t="s">
        <v>906</v>
      </c>
      <c r="B4585" s="1" t="s">
        <v>395</v>
      </c>
      <c r="C4585" s="1" t="s">
        <v>589</v>
      </c>
      <c r="D4585" s="1" t="s">
        <v>591</v>
      </c>
      <c r="E4585" s="1" t="s">
        <v>380</v>
      </c>
      <c r="F4585" s="62" t="str">
        <f t="shared" si="878"/>
        <v>64567</v>
      </c>
      <c r="G4585" s="255">
        <v>10620069</v>
      </c>
      <c r="H4585" s="1" t="s">
        <v>385</v>
      </c>
      <c r="I4585" s="61">
        <v>39</v>
      </c>
      <c r="J4585" s="61">
        <v>6.2</v>
      </c>
      <c r="K4585" s="61">
        <v>8.8000000000000007</v>
      </c>
      <c r="L4585" s="69">
        <f t="shared" si="879"/>
        <v>2.4180000000000001</v>
      </c>
      <c r="M4585" s="69">
        <f t="shared" si="880"/>
        <v>3.4320000000000004</v>
      </c>
      <c r="N4585" s="56">
        <f>INDEX(Rate_Chart!$A$1:$AK$127,MATCH(Data!J4585,Rate_Chart!$A$1:$A$127,0),MATCH(Data!K4585,Rate_Chart!$A$1:$AK$1,0))</f>
        <v>51.252300000000005</v>
      </c>
      <c r="O4585" s="57">
        <f t="shared" si="881"/>
        <v>1998.8397000000002</v>
      </c>
      <c r="P4585" s="58">
        <f t="shared" si="882"/>
        <v>424.74281767955802</v>
      </c>
      <c r="Q4585" s="58">
        <f t="shared" si="883"/>
        <v>283.1618784530387</v>
      </c>
      <c r="R4585" s="66">
        <f t="shared" si="884"/>
        <v>34.979694750000007</v>
      </c>
      <c r="S4585" s="64">
        <f t="shared" si="885"/>
        <v>146.25</v>
      </c>
      <c r="T4585" s="66">
        <f t="shared" si="886"/>
        <v>2180.0693947500004</v>
      </c>
      <c r="U4585" s="68">
        <f t="shared" si="887"/>
        <v>55.899215250000012</v>
      </c>
      <c r="V4585" s="68">
        <f t="shared" si="888"/>
        <v>463.2531650552487</v>
      </c>
      <c r="W4585" s="68">
        <f t="shared" si="889"/>
        <v>308.83544337016582</v>
      </c>
    </row>
    <row r="4586" spans="1:23" x14ac:dyDescent="0.25">
      <c r="A4586" s="1" t="s">
        <v>906</v>
      </c>
      <c r="B4586" s="1" t="s">
        <v>395</v>
      </c>
      <c r="C4586" s="1" t="s">
        <v>589</v>
      </c>
      <c r="D4586" s="1" t="s">
        <v>591</v>
      </c>
      <c r="E4586" s="1" t="s">
        <v>380</v>
      </c>
      <c r="F4586" s="62" t="str">
        <f t="shared" si="878"/>
        <v>64567</v>
      </c>
      <c r="G4586" s="255">
        <v>10620069</v>
      </c>
      <c r="H4586" s="1" t="s">
        <v>386</v>
      </c>
      <c r="I4586" s="61">
        <v>33</v>
      </c>
      <c r="J4586" s="61">
        <v>3</v>
      </c>
      <c r="K4586" s="61">
        <v>8</v>
      </c>
      <c r="L4586" s="69">
        <f t="shared" si="879"/>
        <v>0.99</v>
      </c>
      <c r="M4586" s="69">
        <f t="shared" si="880"/>
        <v>2.64</v>
      </c>
      <c r="N4586" s="56">
        <f>INDEX(Rate_Chart!$A$1:$AK$127,MATCH(Data!J4586,Rate_Chart!$A$1:$A$127,0),MATCH(Data!K4586,Rate_Chart!$A$1:$AK$1,0))</f>
        <v>34.751112000000006</v>
      </c>
      <c r="O4586" s="57">
        <f t="shared" si="881"/>
        <v>1146.7866960000001</v>
      </c>
      <c r="P4586" s="58">
        <f t="shared" si="882"/>
        <v>417.01334400000002</v>
      </c>
      <c r="Q4586" s="58">
        <f t="shared" si="883"/>
        <v>278.00889599999999</v>
      </c>
      <c r="R4586" s="66">
        <f t="shared" si="884"/>
        <v>20.068767180000005</v>
      </c>
      <c r="S4586" s="64">
        <f t="shared" si="885"/>
        <v>123.75</v>
      </c>
      <c r="T4586" s="66">
        <f t="shared" si="886"/>
        <v>1290.6054631800002</v>
      </c>
      <c r="U4586" s="68">
        <f t="shared" si="887"/>
        <v>39.109256460000005</v>
      </c>
      <c r="V4586" s="68">
        <f t="shared" si="888"/>
        <v>469.31107752000003</v>
      </c>
      <c r="W4586" s="68">
        <f t="shared" si="889"/>
        <v>312.87405168000004</v>
      </c>
    </row>
    <row r="4587" spans="1:23" x14ac:dyDescent="0.25">
      <c r="A4587" s="1" t="s">
        <v>907</v>
      </c>
      <c r="B4587" s="1" t="s">
        <v>394</v>
      </c>
      <c r="C4587" s="1" t="s">
        <v>589</v>
      </c>
      <c r="D4587" s="1" t="s">
        <v>591</v>
      </c>
      <c r="E4587" s="1" t="s">
        <v>380</v>
      </c>
      <c r="F4587" s="62" t="str">
        <f t="shared" si="878"/>
        <v>64567</v>
      </c>
      <c r="G4587" s="255">
        <v>10620069</v>
      </c>
      <c r="H4587" s="1" t="s">
        <v>385</v>
      </c>
      <c r="I4587" s="61">
        <v>16</v>
      </c>
      <c r="J4587" s="61">
        <v>6.9</v>
      </c>
      <c r="K4587" s="61">
        <v>8.8000000000000007</v>
      </c>
      <c r="L4587" s="69">
        <f t="shared" si="879"/>
        <v>1.1040000000000001</v>
      </c>
      <c r="M4587" s="69">
        <f t="shared" si="880"/>
        <v>1.4080000000000001</v>
      </c>
      <c r="N4587" s="56">
        <f>INDEX(Rate_Chart!$A$1:$AK$127,MATCH(Data!J4587,Rate_Chart!$A$1:$A$127,0),MATCH(Data!K4587,Rate_Chart!$A$1:$AK$1,0))</f>
        <v>57.038850000000004</v>
      </c>
      <c r="O4587" s="57">
        <f t="shared" si="881"/>
        <v>912.62160000000006</v>
      </c>
      <c r="P4587" s="58">
        <f t="shared" si="882"/>
        <v>446.77950391644907</v>
      </c>
      <c r="Q4587" s="58">
        <f t="shared" si="883"/>
        <v>297.85300261096603</v>
      </c>
      <c r="R4587" s="66">
        <f t="shared" si="884"/>
        <v>15.970878000000003</v>
      </c>
      <c r="S4587" s="64">
        <f t="shared" si="885"/>
        <v>60</v>
      </c>
      <c r="T4587" s="66">
        <f t="shared" si="886"/>
        <v>988.59247800000003</v>
      </c>
      <c r="U4587" s="68">
        <f t="shared" si="887"/>
        <v>61.787029875000002</v>
      </c>
      <c r="V4587" s="68">
        <f t="shared" si="888"/>
        <v>483.97151338120102</v>
      </c>
      <c r="W4587" s="68">
        <f t="shared" si="889"/>
        <v>322.64767558746735</v>
      </c>
    </row>
    <row r="4588" spans="1:23" x14ac:dyDescent="0.25">
      <c r="A4588" s="1" t="s">
        <v>907</v>
      </c>
      <c r="B4588" s="1" t="s">
        <v>394</v>
      </c>
      <c r="C4588" s="1" t="s">
        <v>589</v>
      </c>
      <c r="D4588" s="1" t="s">
        <v>591</v>
      </c>
      <c r="E4588" s="1" t="s">
        <v>380</v>
      </c>
      <c r="F4588" s="62" t="str">
        <f t="shared" si="878"/>
        <v>64567</v>
      </c>
      <c r="G4588" s="255">
        <v>10620069</v>
      </c>
      <c r="H4588" s="1" t="s">
        <v>386</v>
      </c>
      <c r="I4588" s="61">
        <v>35</v>
      </c>
      <c r="J4588" s="61">
        <v>3</v>
      </c>
      <c r="K4588" s="61">
        <v>8</v>
      </c>
      <c r="L4588" s="69">
        <f t="shared" si="879"/>
        <v>1.05</v>
      </c>
      <c r="M4588" s="69">
        <f t="shared" si="880"/>
        <v>2.8</v>
      </c>
      <c r="N4588" s="56">
        <f>INDEX(Rate_Chart!$A$1:$AK$127,MATCH(Data!J4588,Rate_Chart!$A$1:$A$127,0),MATCH(Data!K4588,Rate_Chart!$A$1:$AK$1,0))</f>
        <v>34.751112000000006</v>
      </c>
      <c r="O4588" s="57">
        <f t="shared" si="881"/>
        <v>1216.2889200000002</v>
      </c>
      <c r="P4588" s="58">
        <f t="shared" si="882"/>
        <v>417.01334400000002</v>
      </c>
      <c r="Q4588" s="58">
        <f t="shared" si="883"/>
        <v>278.00889599999999</v>
      </c>
      <c r="R4588" s="66">
        <f t="shared" si="884"/>
        <v>21.285056100000006</v>
      </c>
      <c r="S4588" s="64">
        <f t="shared" si="885"/>
        <v>131.25</v>
      </c>
      <c r="T4588" s="66">
        <f t="shared" si="886"/>
        <v>1368.8239761000002</v>
      </c>
      <c r="U4588" s="68">
        <f t="shared" si="887"/>
        <v>39.109256460000005</v>
      </c>
      <c r="V4588" s="68">
        <f t="shared" si="888"/>
        <v>469.31107752000003</v>
      </c>
      <c r="W4588" s="68">
        <f t="shared" si="889"/>
        <v>312.87405168000004</v>
      </c>
    </row>
    <row r="4589" spans="1:23" x14ac:dyDescent="0.25">
      <c r="A4589" s="1" t="s">
        <v>907</v>
      </c>
      <c r="B4589" s="1" t="s">
        <v>395</v>
      </c>
      <c r="C4589" s="1" t="s">
        <v>589</v>
      </c>
      <c r="D4589" s="1" t="s">
        <v>591</v>
      </c>
      <c r="E4589" s="1" t="s">
        <v>380</v>
      </c>
      <c r="F4589" s="62" t="str">
        <f t="shared" si="878"/>
        <v>64567</v>
      </c>
      <c r="G4589" s="255">
        <v>10620069</v>
      </c>
      <c r="H4589" s="1" t="s">
        <v>385</v>
      </c>
      <c r="I4589" s="61">
        <v>29</v>
      </c>
      <c r="J4589" s="61">
        <v>6.7</v>
      </c>
      <c r="K4589" s="61">
        <v>8.8000000000000007</v>
      </c>
      <c r="L4589" s="69">
        <f t="shared" si="879"/>
        <v>1.9430000000000001</v>
      </c>
      <c r="M4589" s="69">
        <f t="shared" si="880"/>
        <v>2.552</v>
      </c>
      <c r="N4589" s="56">
        <f>INDEX(Rate_Chart!$A$1:$AK$127,MATCH(Data!J4589,Rate_Chart!$A$1:$A$127,0),MATCH(Data!K4589,Rate_Chart!$A$1:$AK$1,0))</f>
        <v>55.385550000000002</v>
      </c>
      <c r="O4589" s="57">
        <f t="shared" si="881"/>
        <v>1606.1809500000002</v>
      </c>
      <c r="P4589" s="58">
        <f t="shared" si="882"/>
        <v>440.73381962864721</v>
      </c>
      <c r="Q4589" s="58">
        <f t="shared" si="883"/>
        <v>293.82254641909816</v>
      </c>
      <c r="R4589" s="66">
        <f t="shared" si="884"/>
        <v>28.108166625000006</v>
      </c>
      <c r="S4589" s="64">
        <f t="shared" si="885"/>
        <v>108.75</v>
      </c>
      <c r="T4589" s="66">
        <f t="shared" si="886"/>
        <v>1743.0391166250001</v>
      </c>
      <c r="U4589" s="68">
        <f t="shared" si="887"/>
        <v>60.104797125000005</v>
      </c>
      <c r="V4589" s="68">
        <f t="shared" si="888"/>
        <v>478.28751027851456</v>
      </c>
      <c r="W4589" s="68">
        <f t="shared" si="889"/>
        <v>318.85834018567635</v>
      </c>
    </row>
    <row r="4590" spans="1:23" x14ac:dyDescent="0.25">
      <c r="A4590" s="1" t="s">
        <v>907</v>
      </c>
      <c r="B4590" s="1" t="s">
        <v>395</v>
      </c>
      <c r="C4590" s="1" t="s">
        <v>589</v>
      </c>
      <c r="D4590" s="1" t="s">
        <v>591</v>
      </c>
      <c r="E4590" s="1" t="s">
        <v>380</v>
      </c>
      <c r="F4590" s="62" t="str">
        <f t="shared" si="878"/>
        <v>64567</v>
      </c>
      <c r="G4590" s="255">
        <v>10620069</v>
      </c>
      <c r="H4590" s="1" t="s">
        <v>386</v>
      </c>
      <c r="I4590" s="61">
        <v>37</v>
      </c>
      <c r="J4590" s="61">
        <v>3</v>
      </c>
      <c r="K4590" s="61">
        <v>8</v>
      </c>
      <c r="L4590" s="69">
        <f t="shared" si="879"/>
        <v>1.1100000000000001</v>
      </c>
      <c r="M4590" s="69">
        <f t="shared" si="880"/>
        <v>2.96</v>
      </c>
      <c r="N4590" s="56">
        <f>INDEX(Rate_Chart!$A$1:$AK$127,MATCH(Data!J4590,Rate_Chart!$A$1:$A$127,0),MATCH(Data!K4590,Rate_Chart!$A$1:$AK$1,0))</f>
        <v>34.751112000000006</v>
      </c>
      <c r="O4590" s="57">
        <f t="shared" si="881"/>
        <v>1285.7911440000003</v>
      </c>
      <c r="P4590" s="58">
        <f t="shared" si="882"/>
        <v>417.01334400000002</v>
      </c>
      <c r="Q4590" s="58">
        <f t="shared" si="883"/>
        <v>278.00889599999999</v>
      </c>
      <c r="R4590" s="66">
        <f t="shared" si="884"/>
        <v>22.501345020000006</v>
      </c>
      <c r="S4590" s="64">
        <f t="shared" si="885"/>
        <v>138.75</v>
      </c>
      <c r="T4590" s="66">
        <f t="shared" si="886"/>
        <v>1447.0424890200002</v>
      </c>
      <c r="U4590" s="68">
        <f t="shared" si="887"/>
        <v>39.109256460000005</v>
      </c>
      <c r="V4590" s="68">
        <f t="shared" si="888"/>
        <v>469.31107752000003</v>
      </c>
      <c r="W4590" s="68">
        <f t="shared" si="889"/>
        <v>312.87405168000004</v>
      </c>
    </row>
    <row r="4591" spans="1:23" x14ac:dyDescent="0.25">
      <c r="A4591" s="1" t="s">
        <v>908</v>
      </c>
      <c r="B4591" s="1" t="s">
        <v>394</v>
      </c>
      <c r="C4591" s="1" t="s">
        <v>589</v>
      </c>
      <c r="D4591" s="1" t="s">
        <v>591</v>
      </c>
      <c r="E4591" s="1" t="s">
        <v>380</v>
      </c>
      <c r="F4591" s="62" t="str">
        <f t="shared" si="878"/>
        <v>64567</v>
      </c>
      <c r="G4591" s="255">
        <v>10620069</v>
      </c>
      <c r="H4591" s="1" t="s">
        <v>385</v>
      </c>
      <c r="I4591" s="61">
        <v>20</v>
      </c>
      <c r="J4591" s="61">
        <v>7.2</v>
      </c>
      <c r="K4591" s="61">
        <v>8.8000000000000007</v>
      </c>
      <c r="L4591" s="69">
        <f t="shared" si="879"/>
        <v>1.44</v>
      </c>
      <c r="M4591" s="69">
        <f t="shared" si="880"/>
        <v>1.76</v>
      </c>
      <c r="N4591" s="56">
        <f>INDEX(Rate_Chart!$A$1:$AK$127,MATCH(Data!J4591,Rate_Chart!$A$1:$A$127,0),MATCH(Data!K4591,Rate_Chart!$A$1:$AK$1,0))</f>
        <v>59.518800000000006</v>
      </c>
      <c r="O4591" s="57">
        <f t="shared" si="881"/>
        <v>1190.3760000000002</v>
      </c>
      <c r="P4591" s="58">
        <f t="shared" si="882"/>
        <v>455.50102040816324</v>
      </c>
      <c r="Q4591" s="58">
        <f t="shared" si="883"/>
        <v>303.66734693877549</v>
      </c>
      <c r="R4591" s="66">
        <f t="shared" si="884"/>
        <v>20.831580000000006</v>
      </c>
      <c r="S4591" s="64">
        <f t="shared" si="885"/>
        <v>75</v>
      </c>
      <c r="T4591" s="66">
        <f t="shared" si="886"/>
        <v>1286.2075800000002</v>
      </c>
      <c r="U4591" s="68">
        <f t="shared" si="887"/>
        <v>64.310379000000012</v>
      </c>
      <c r="V4591" s="68">
        <f t="shared" si="888"/>
        <v>492.17126785714288</v>
      </c>
      <c r="W4591" s="68">
        <f t="shared" si="889"/>
        <v>328.11417857142857</v>
      </c>
    </row>
    <row r="4592" spans="1:23" x14ac:dyDescent="0.25">
      <c r="A4592" s="1" t="s">
        <v>908</v>
      </c>
      <c r="B4592" s="1" t="s">
        <v>395</v>
      </c>
      <c r="C4592" s="1" t="s">
        <v>589</v>
      </c>
      <c r="D4592" s="1" t="s">
        <v>591</v>
      </c>
      <c r="E4592" s="1" t="s">
        <v>380</v>
      </c>
      <c r="F4592" s="62" t="str">
        <f t="shared" si="878"/>
        <v>64567</v>
      </c>
      <c r="G4592" s="255">
        <v>10620069</v>
      </c>
      <c r="H4592" s="1" t="s">
        <v>385</v>
      </c>
      <c r="I4592" s="61">
        <v>21</v>
      </c>
      <c r="J4592" s="61">
        <v>6.9</v>
      </c>
      <c r="K4592" s="61">
        <v>8.8000000000000007</v>
      </c>
      <c r="L4592" s="69">
        <f t="shared" si="879"/>
        <v>1.4490000000000001</v>
      </c>
      <c r="M4592" s="69">
        <f t="shared" si="880"/>
        <v>1.8480000000000001</v>
      </c>
      <c r="N4592" s="56">
        <f>INDEX(Rate_Chart!$A$1:$AK$127,MATCH(Data!J4592,Rate_Chart!$A$1:$A$127,0),MATCH(Data!K4592,Rate_Chart!$A$1:$AK$1,0))</f>
        <v>57.038850000000004</v>
      </c>
      <c r="O4592" s="57">
        <f t="shared" si="881"/>
        <v>1197.8158500000002</v>
      </c>
      <c r="P4592" s="58">
        <f t="shared" si="882"/>
        <v>446.77950391644907</v>
      </c>
      <c r="Q4592" s="58">
        <f t="shared" si="883"/>
        <v>297.85300261096603</v>
      </c>
      <c r="R4592" s="66">
        <f t="shared" si="884"/>
        <v>20.961777375000004</v>
      </c>
      <c r="S4592" s="64">
        <f t="shared" si="885"/>
        <v>78.75</v>
      </c>
      <c r="T4592" s="66">
        <f t="shared" si="886"/>
        <v>1297.5276273750001</v>
      </c>
      <c r="U4592" s="68">
        <f t="shared" si="887"/>
        <v>61.787029875000002</v>
      </c>
      <c r="V4592" s="68">
        <f t="shared" si="888"/>
        <v>483.97151338120102</v>
      </c>
      <c r="W4592" s="68">
        <f t="shared" si="889"/>
        <v>322.64767558746735</v>
      </c>
    </row>
    <row r="4593" spans="1:23" x14ac:dyDescent="0.25">
      <c r="A4593" s="1" t="s">
        <v>908</v>
      </c>
      <c r="B4593" s="1" t="s">
        <v>395</v>
      </c>
      <c r="C4593" s="1" t="s">
        <v>589</v>
      </c>
      <c r="D4593" s="1" t="s">
        <v>591</v>
      </c>
      <c r="E4593" s="1" t="s">
        <v>380</v>
      </c>
      <c r="F4593" s="62" t="str">
        <f t="shared" si="878"/>
        <v>64567</v>
      </c>
      <c r="G4593" s="255">
        <v>10620069</v>
      </c>
      <c r="H4593" s="1" t="s">
        <v>386</v>
      </c>
      <c r="I4593" s="61">
        <v>38</v>
      </c>
      <c r="J4593" s="61">
        <v>3</v>
      </c>
      <c r="K4593" s="61">
        <v>8</v>
      </c>
      <c r="L4593" s="69">
        <f t="shared" si="879"/>
        <v>1.1399999999999999</v>
      </c>
      <c r="M4593" s="69">
        <f t="shared" si="880"/>
        <v>3.04</v>
      </c>
      <c r="N4593" s="56">
        <f>INDEX(Rate_Chart!$A$1:$AK$127,MATCH(Data!J4593,Rate_Chart!$A$1:$A$127,0),MATCH(Data!K4593,Rate_Chart!$A$1:$AK$1,0))</f>
        <v>34.751112000000006</v>
      </c>
      <c r="O4593" s="57">
        <f t="shared" si="881"/>
        <v>1320.5422560000002</v>
      </c>
      <c r="P4593" s="58">
        <f t="shared" si="882"/>
        <v>417.01334400000002</v>
      </c>
      <c r="Q4593" s="58">
        <f t="shared" si="883"/>
        <v>278.00889599999999</v>
      </c>
      <c r="R4593" s="66">
        <f t="shared" si="884"/>
        <v>23.109489480000004</v>
      </c>
      <c r="S4593" s="64">
        <f t="shared" si="885"/>
        <v>142.5</v>
      </c>
      <c r="T4593" s="66">
        <f t="shared" si="886"/>
        <v>1486.1517454800003</v>
      </c>
      <c r="U4593" s="68">
        <f t="shared" si="887"/>
        <v>39.109256460000005</v>
      </c>
      <c r="V4593" s="68">
        <f t="shared" si="888"/>
        <v>469.31107752000003</v>
      </c>
      <c r="W4593" s="68">
        <f t="shared" si="889"/>
        <v>312.87405168000004</v>
      </c>
    </row>
    <row r="4594" spans="1:23" x14ac:dyDescent="0.25">
      <c r="A4594" s="1" t="s">
        <v>909</v>
      </c>
      <c r="B4594" s="1" t="s">
        <v>394</v>
      </c>
      <c r="C4594" s="1" t="s">
        <v>589</v>
      </c>
      <c r="D4594" s="1" t="s">
        <v>591</v>
      </c>
      <c r="E4594" s="1" t="s">
        <v>380</v>
      </c>
      <c r="F4594" s="62" t="str">
        <f t="shared" si="878"/>
        <v>64567</v>
      </c>
      <c r="G4594" s="255">
        <v>10620069</v>
      </c>
      <c r="H4594" s="1" t="s">
        <v>385</v>
      </c>
      <c r="I4594" s="61">
        <v>17</v>
      </c>
      <c r="J4594" s="61">
        <v>7.3</v>
      </c>
      <c r="K4594" s="61">
        <v>8.8000000000000007</v>
      </c>
      <c r="L4594" s="69">
        <f t="shared" si="879"/>
        <v>1.2409999999999999</v>
      </c>
      <c r="M4594" s="69">
        <f t="shared" si="880"/>
        <v>1.4960000000000002</v>
      </c>
      <c r="N4594" s="56">
        <f>INDEX(Rate_Chart!$A$1:$AK$127,MATCH(Data!J4594,Rate_Chart!$A$1:$A$127,0),MATCH(Data!K4594,Rate_Chart!$A$1:$AK$1,0))</f>
        <v>60.34545</v>
      </c>
      <c r="O4594" s="57">
        <f t="shared" si="881"/>
        <v>1025.87265</v>
      </c>
      <c r="P4594" s="58">
        <f t="shared" si="882"/>
        <v>458.31987341772157</v>
      </c>
      <c r="Q4594" s="58">
        <f t="shared" si="883"/>
        <v>305.54658227848103</v>
      </c>
      <c r="R4594" s="66">
        <f t="shared" si="884"/>
        <v>17.952771375000001</v>
      </c>
      <c r="S4594" s="64">
        <f t="shared" si="885"/>
        <v>63.75</v>
      </c>
      <c r="T4594" s="66">
        <f t="shared" si="886"/>
        <v>1107.5754213750001</v>
      </c>
      <c r="U4594" s="68">
        <f t="shared" si="887"/>
        <v>65.15149537500001</v>
      </c>
      <c r="V4594" s="68">
        <f t="shared" si="888"/>
        <v>494.8214838607596</v>
      </c>
      <c r="W4594" s="68">
        <f t="shared" si="889"/>
        <v>329.88098924050638</v>
      </c>
    </row>
    <row r="4595" spans="1:23" x14ac:dyDescent="0.25">
      <c r="A4595" s="1" t="s">
        <v>909</v>
      </c>
      <c r="B4595" s="1" t="s">
        <v>395</v>
      </c>
      <c r="C4595" s="1" t="s">
        <v>589</v>
      </c>
      <c r="D4595" s="1" t="s">
        <v>591</v>
      </c>
      <c r="E4595" s="1" t="s">
        <v>380</v>
      </c>
      <c r="F4595" s="62" t="str">
        <f t="shared" si="878"/>
        <v>64567</v>
      </c>
      <c r="G4595" s="255">
        <v>10620069</v>
      </c>
      <c r="H4595" s="1" t="s">
        <v>385</v>
      </c>
      <c r="I4595" s="61">
        <v>41</v>
      </c>
      <c r="J4595" s="61">
        <v>6</v>
      </c>
      <c r="K4595" s="61">
        <v>8.8000000000000007</v>
      </c>
      <c r="L4595" s="69">
        <f t="shared" si="879"/>
        <v>2.46</v>
      </c>
      <c r="M4595" s="69">
        <f t="shared" si="880"/>
        <v>3.6080000000000001</v>
      </c>
      <c r="N4595" s="56">
        <f>INDEX(Rate_Chart!$A$1:$AK$127,MATCH(Data!J4595,Rate_Chart!$A$1:$A$127,0),MATCH(Data!K4595,Rate_Chart!$A$1:$AK$1,0))</f>
        <v>49.599000000000004</v>
      </c>
      <c r="O4595" s="57">
        <f t="shared" si="881"/>
        <v>2033.5590000000002</v>
      </c>
      <c r="P4595" s="58">
        <f t="shared" si="882"/>
        <v>417.96910112359552</v>
      </c>
      <c r="Q4595" s="58">
        <f t="shared" si="883"/>
        <v>278.64606741573033</v>
      </c>
      <c r="R4595" s="66">
        <f t="shared" si="884"/>
        <v>35.587282500000008</v>
      </c>
      <c r="S4595" s="64">
        <f t="shared" si="885"/>
        <v>153.75</v>
      </c>
      <c r="T4595" s="66">
        <f t="shared" si="886"/>
        <v>2222.8962825000003</v>
      </c>
      <c r="U4595" s="68">
        <f t="shared" si="887"/>
        <v>54.216982500000007</v>
      </c>
      <c r="V4595" s="68">
        <f t="shared" si="888"/>
        <v>456.8846839887641</v>
      </c>
      <c r="W4595" s="68">
        <f t="shared" si="889"/>
        <v>304.58978932584273</v>
      </c>
    </row>
    <row r="4596" spans="1:23" x14ac:dyDescent="0.25">
      <c r="A4596" s="1" t="s">
        <v>909</v>
      </c>
      <c r="B4596" s="1" t="s">
        <v>395</v>
      </c>
      <c r="C4596" s="1" t="s">
        <v>589</v>
      </c>
      <c r="D4596" s="1" t="s">
        <v>591</v>
      </c>
      <c r="E4596" s="1" t="s">
        <v>380</v>
      </c>
      <c r="F4596" s="62" t="str">
        <f t="shared" si="878"/>
        <v>64567</v>
      </c>
      <c r="G4596" s="255">
        <v>10620069</v>
      </c>
      <c r="H4596" s="1" t="s">
        <v>386</v>
      </c>
      <c r="I4596" s="61">
        <v>36</v>
      </c>
      <c r="J4596" s="61">
        <v>3.1</v>
      </c>
      <c r="K4596" s="61">
        <v>8.1</v>
      </c>
      <c r="L4596" s="69">
        <f t="shared" si="879"/>
        <v>1.1160000000000001</v>
      </c>
      <c r="M4596" s="69">
        <f t="shared" si="880"/>
        <v>2.9159999999999995</v>
      </c>
      <c r="N4596" s="56">
        <f>INDEX(Rate_Chart!$A$1:$AK$127,MATCH(Data!J4596,Rate_Chart!$A$1:$A$127,0),MATCH(Data!K4596,Rate_Chart!$A$1:$AK$1,0))</f>
        <v>35.446125899999998</v>
      </c>
      <c r="O4596" s="57">
        <f t="shared" si="881"/>
        <v>1276.0605323999998</v>
      </c>
      <c r="P4596" s="58">
        <f t="shared" si="882"/>
        <v>417.01324588235298</v>
      </c>
      <c r="Q4596" s="58">
        <f t="shared" si="883"/>
        <v>278.0088305882353</v>
      </c>
      <c r="R4596" s="66">
        <f t="shared" si="884"/>
        <v>22.331059316999998</v>
      </c>
      <c r="S4596" s="64">
        <f t="shared" si="885"/>
        <v>135</v>
      </c>
      <c r="T4596" s="66">
        <f t="shared" si="886"/>
        <v>1433.3915917169998</v>
      </c>
      <c r="U4596" s="68">
        <f t="shared" si="887"/>
        <v>39.816433103249992</v>
      </c>
      <c r="V4596" s="68">
        <f t="shared" si="888"/>
        <v>468.4286247441176</v>
      </c>
      <c r="W4596" s="68">
        <f t="shared" si="889"/>
        <v>312.28574982941171</v>
      </c>
    </row>
    <row r="4597" spans="1:23" x14ac:dyDescent="0.25">
      <c r="A4597" s="1" t="s">
        <v>910</v>
      </c>
      <c r="B4597" s="1" t="s">
        <v>394</v>
      </c>
      <c r="C4597" s="1" t="s">
        <v>589</v>
      </c>
      <c r="D4597" s="1" t="s">
        <v>591</v>
      </c>
      <c r="E4597" s="1" t="s">
        <v>380</v>
      </c>
      <c r="F4597" s="62" t="str">
        <f t="shared" si="878"/>
        <v>64567</v>
      </c>
      <c r="G4597" s="255">
        <v>10620069</v>
      </c>
      <c r="H4597" s="1" t="s">
        <v>385</v>
      </c>
      <c r="I4597" s="61">
        <v>15</v>
      </c>
      <c r="J4597" s="61">
        <v>7.5</v>
      </c>
      <c r="K4597" s="61">
        <v>8.8000000000000007</v>
      </c>
      <c r="L4597" s="69">
        <f t="shared" si="879"/>
        <v>1.125</v>
      </c>
      <c r="M4597" s="69">
        <f t="shared" si="880"/>
        <v>1.32</v>
      </c>
      <c r="N4597" s="56">
        <f>INDEX(Rate_Chart!$A$1:$AK$127,MATCH(Data!J4597,Rate_Chart!$A$1:$A$127,0),MATCH(Data!K4597,Rate_Chart!$A$1:$AK$1,0))</f>
        <v>61.998750000000001</v>
      </c>
      <c r="O4597" s="57">
        <f t="shared" si="881"/>
        <v>929.98125000000005</v>
      </c>
      <c r="P4597" s="58">
        <f t="shared" si="882"/>
        <v>463.83104738154617</v>
      </c>
      <c r="Q4597" s="58">
        <f t="shared" si="883"/>
        <v>309.22069825436409</v>
      </c>
      <c r="R4597" s="66">
        <f t="shared" si="884"/>
        <v>16.274671875000003</v>
      </c>
      <c r="S4597" s="64">
        <f t="shared" si="885"/>
        <v>56.25</v>
      </c>
      <c r="T4597" s="66">
        <f t="shared" si="886"/>
        <v>1002.505921875</v>
      </c>
      <c r="U4597" s="68">
        <f t="shared" si="887"/>
        <v>66.833728125000007</v>
      </c>
      <c r="V4597" s="68">
        <f t="shared" si="888"/>
        <v>500.00295355361607</v>
      </c>
      <c r="W4597" s="68">
        <f t="shared" si="889"/>
        <v>333.3353023690774</v>
      </c>
    </row>
    <row r="4598" spans="1:23" x14ac:dyDescent="0.25">
      <c r="A4598" s="1" t="s">
        <v>910</v>
      </c>
      <c r="B4598" s="1" t="s">
        <v>394</v>
      </c>
      <c r="C4598" s="1" t="s">
        <v>589</v>
      </c>
      <c r="D4598" s="1" t="s">
        <v>591</v>
      </c>
      <c r="E4598" s="1" t="s">
        <v>380</v>
      </c>
      <c r="F4598" s="62" t="str">
        <f t="shared" si="878"/>
        <v>64567</v>
      </c>
      <c r="G4598" s="255">
        <v>10620069</v>
      </c>
      <c r="H4598" s="1" t="s">
        <v>386</v>
      </c>
      <c r="I4598" s="61">
        <v>34</v>
      </c>
      <c r="J4598" s="61">
        <v>3.1</v>
      </c>
      <c r="K4598" s="61">
        <v>8.1</v>
      </c>
      <c r="L4598" s="69">
        <f t="shared" si="879"/>
        <v>1.054</v>
      </c>
      <c r="M4598" s="69">
        <f t="shared" si="880"/>
        <v>2.7539999999999996</v>
      </c>
      <c r="N4598" s="56">
        <f>INDEX(Rate_Chart!$A$1:$AK$127,MATCH(Data!J4598,Rate_Chart!$A$1:$A$127,0),MATCH(Data!K4598,Rate_Chart!$A$1:$AK$1,0))</f>
        <v>35.446125899999998</v>
      </c>
      <c r="O4598" s="57">
        <f t="shared" si="881"/>
        <v>1205.1682805999999</v>
      </c>
      <c r="P4598" s="58">
        <f t="shared" si="882"/>
        <v>417.01324588235298</v>
      </c>
      <c r="Q4598" s="58">
        <f t="shared" si="883"/>
        <v>278.0088305882353</v>
      </c>
      <c r="R4598" s="66">
        <f t="shared" si="884"/>
        <v>21.0904449105</v>
      </c>
      <c r="S4598" s="64">
        <f t="shared" si="885"/>
        <v>127.5</v>
      </c>
      <c r="T4598" s="66">
        <f t="shared" si="886"/>
        <v>1353.7587255105</v>
      </c>
      <c r="U4598" s="68">
        <f t="shared" si="887"/>
        <v>39.816433103249999</v>
      </c>
      <c r="V4598" s="68">
        <f t="shared" si="888"/>
        <v>468.42862474411766</v>
      </c>
      <c r="W4598" s="68">
        <f t="shared" si="889"/>
        <v>312.28574982941177</v>
      </c>
    </row>
    <row r="4599" spans="1:23" x14ac:dyDescent="0.25">
      <c r="A4599" s="1" t="s">
        <v>910</v>
      </c>
      <c r="B4599" s="1" t="s">
        <v>395</v>
      </c>
      <c r="C4599" s="1" t="s">
        <v>589</v>
      </c>
      <c r="D4599" s="1" t="s">
        <v>591</v>
      </c>
      <c r="E4599" s="1" t="s">
        <v>380</v>
      </c>
      <c r="F4599" s="62" t="str">
        <f t="shared" si="878"/>
        <v>64567</v>
      </c>
      <c r="G4599" s="255">
        <v>10620069</v>
      </c>
      <c r="H4599" s="1" t="s">
        <v>385</v>
      </c>
      <c r="I4599" s="61">
        <v>41</v>
      </c>
      <c r="J4599" s="61">
        <v>5.8</v>
      </c>
      <c r="K4599" s="61">
        <v>8.8000000000000007</v>
      </c>
      <c r="L4599" s="69">
        <f t="shared" si="879"/>
        <v>2.3779999999999997</v>
      </c>
      <c r="M4599" s="69">
        <f t="shared" si="880"/>
        <v>3.6080000000000001</v>
      </c>
      <c r="N4599" s="56">
        <f>INDEX(Rate_Chart!$A$1:$AK$127,MATCH(Data!J4599,Rate_Chart!$A$1:$A$127,0),MATCH(Data!K4599,Rate_Chart!$A$1:$AK$1,0))</f>
        <v>47.945700000000002</v>
      </c>
      <c r="O4599" s="57">
        <f t="shared" si="881"/>
        <v>1965.7737000000002</v>
      </c>
      <c r="P4599" s="58">
        <f t="shared" si="882"/>
        <v>410.96314285714288</v>
      </c>
      <c r="Q4599" s="58">
        <f t="shared" si="883"/>
        <v>273.97542857142861</v>
      </c>
      <c r="R4599" s="66">
        <f t="shared" si="884"/>
        <v>34.40103975000001</v>
      </c>
      <c r="S4599" s="64">
        <f t="shared" si="885"/>
        <v>153.75</v>
      </c>
      <c r="T4599" s="66">
        <f t="shared" si="886"/>
        <v>2153.9247397500003</v>
      </c>
      <c r="U4599" s="68">
        <f t="shared" si="887"/>
        <v>52.53474975000001</v>
      </c>
      <c r="V4599" s="68">
        <f t="shared" si="888"/>
        <v>450.29785500000008</v>
      </c>
      <c r="W4599" s="68">
        <f t="shared" si="889"/>
        <v>300.19857000000007</v>
      </c>
    </row>
    <row r="4600" spans="1:23" x14ac:dyDescent="0.25">
      <c r="A4600" s="1" t="s">
        <v>910</v>
      </c>
      <c r="B4600" s="1" t="s">
        <v>395</v>
      </c>
      <c r="C4600" s="1" t="s">
        <v>589</v>
      </c>
      <c r="D4600" s="1" t="s">
        <v>591</v>
      </c>
      <c r="E4600" s="1" t="s">
        <v>380</v>
      </c>
      <c r="F4600" s="62" t="str">
        <f t="shared" si="878"/>
        <v>64567</v>
      </c>
      <c r="G4600" s="255">
        <v>10620069</v>
      </c>
      <c r="H4600" s="1" t="s">
        <v>386</v>
      </c>
      <c r="I4600" s="61">
        <v>26</v>
      </c>
      <c r="J4600" s="61">
        <v>3.1</v>
      </c>
      <c r="K4600" s="61">
        <v>8.1</v>
      </c>
      <c r="L4600" s="69">
        <f t="shared" si="879"/>
        <v>0.80600000000000005</v>
      </c>
      <c r="M4600" s="69">
        <f t="shared" si="880"/>
        <v>2.1059999999999999</v>
      </c>
      <c r="N4600" s="56">
        <f>INDEX(Rate_Chart!$A$1:$AK$127,MATCH(Data!J4600,Rate_Chart!$A$1:$A$127,0),MATCH(Data!K4600,Rate_Chart!$A$1:$AK$1,0))</f>
        <v>35.446125899999998</v>
      </c>
      <c r="O4600" s="57">
        <f t="shared" si="881"/>
        <v>921.5992733999999</v>
      </c>
      <c r="P4600" s="58">
        <f t="shared" si="882"/>
        <v>417.01324588235298</v>
      </c>
      <c r="Q4600" s="58">
        <f t="shared" si="883"/>
        <v>278.0088305882353</v>
      </c>
      <c r="R4600" s="66">
        <f t="shared" si="884"/>
        <v>16.127987284500001</v>
      </c>
      <c r="S4600" s="64">
        <f t="shared" si="885"/>
        <v>97.5</v>
      </c>
      <c r="T4600" s="66">
        <f t="shared" si="886"/>
        <v>1035.2272606844999</v>
      </c>
      <c r="U4600" s="68">
        <f t="shared" si="887"/>
        <v>39.816433103249999</v>
      </c>
      <c r="V4600" s="68">
        <f t="shared" si="888"/>
        <v>468.42862474411766</v>
      </c>
      <c r="W4600" s="68">
        <f t="shared" si="889"/>
        <v>312.28574982941177</v>
      </c>
    </row>
    <row r="4601" spans="1:23" x14ac:dyDescent="0.25">
      <c r="A4601" s="1" t="s">
        <v>911</v>
      </c>
      <c r="B4601" s="1" t="s">
        <v>394</v>
      </c>
      <c r="C4601" s="1" t="s">
        <v>589</v>
      </c>
      <c r="D4601" s="1" t="s">
        <v>591</v>
      </c>
      <c r="E4601" s="1" t="s">
        <v>380</v>
      </c>
      <c r="F4601" s="62" t="str">
        <f t="shared" si="878"/>
        <v>64567</v>
      </c>
      <c r="G4601" s="255">
        <v>10620069</v>
      </c>
      <c r="H4601" s="1" t="s">
        <v>385</v>
      </c>
      <c r="I4601" s="61">
        <v>22</v>
      </c>
      <c r="J4601" s="61">
        <v>7.6</v>
      </c>
      <c r="K4601" s="61">
        <v>8.8000000000000007</v>
      </c>
      <c r="L4601" s="69">
        <f t="shared" si="879"/>
        <v>1.6719999999999999</v>
      </c>
      <c r="M4601" s="69">
        <f t="shared" si="880"/>
        <v>1.9360000000000002</v>
      </c>
      <c r="N4601" s="56">
        <f>INDEX(Rate_Chart!$A$1:$AK$127,MATCH(Data!J4601,Rate_Chart!$A$1:$A$127,0),MATCH(Data!K4601,Rate_Chart!$A$1:$AK$1,0))</f>
        <v>62.825400000000002</v>
      </c>
      <c r="O4601" s="57">
        <f t="shared" si="881"/>
        <v>1382.1588000000002</v>
      </c>
      <c r="P4601" s="58">
        <f t="shared" si="882"/>
        <v>466.5252475247525</v>
      </c>
      <c r="Q4601" s="58">
        <f t="shared" si="883"/>
        <v>311.01683168316833</v>
      </c>
      <c r="R4601" s="66">
        <f t="shared" si="884"/>
        <v>24.187779000000006</v>
      </c>
      <c r="S4601" s="64">
        <f t="shared" si="885"/>
        <v>82.5</v>
      </c>
      <c r="T4601" s="66">
        <f t="shared" si="886"/>
        <v>1488.8465790000002</v>
      </c>
      <c r="U4601" s="68">
        <f t="shared" si="887"/>
        <v>67.674844500000006</v>
      </c>
      <c r="V4601" s="68">
        <f t="shared" si="888"/>
        <v>502.53597400990105</v>
      </c>
      <c r="W4601" s="68">
        <f t="shared" si="889"/>
        <v>335.02398267326737</v>
      </c>
    </row>
    <row r="4602" spans="1:23" x14ac:dyDescent="0.25">
      <c r="A4602" s="1" t="s">
        <v>911</v>
      </c>
      <c r="B4602" s="1" t="s">
        <v>394</v>
      </c>
      <c r="C4602" s="1" t="s">
        <v>589</v>
      </c>
      <c r="D4602" s="1" t="s">
        <v>591</v>
      </c>
      <c r="E4602" s="1" t="s">
        <v>380</v>
      </c>
      <c r="F4602" s="62" t="str">
        <f t="shared" si="878"/>
        <v>64567</v>
      </c>
      <c r="G4602" s="255">
        <v>10620069</v>
      </c>
      <c r="H4602" s="1" t="s">
        <v>386</v>
      </c>
      <c r="I4602" s="61">
        <v>32</v>
      </c>
      <c r="J4602" s="61">
        <v>3.1</v>
      </c>
      <c r="K4602" s="61">
        <v>8.1</v>
      </c>
      <c r="L4602" s="69">
        <f t="shared" si="879"/>
        <v>0.99199999999999999</v>
      </c>
      <c r="M4602" s="69">
        <f t="shared" si="880"/>
        <v>2.5920000000000001</v>
      </c>
      <c r="N4602" s="56">
        <f>INDEX(Rate_Chart!$A$1:$AK$127,MATCH(Data!J4602,Rate_Chart!$A$1:$A$127,0),MATCH(Data!K4602,Rate_Chart!$A$1:$AK$1,0))</f>
        <v>35.446125899999998</v>
      </c>
      <c r="O4602" s="57">
        <f t="shared" si="881"/>
        <v>1134.2760287999999</v>
      </c>
      <c r="P4602" s="58">
        <f t="shared" si="882"/>
        <v>417.01324588235298</v>
      </c>
      <c r="Q4602" s="58">
        <f t="shared" si="883"/>
        <v>278.0088305882353</v>
      </c>
      <c r="R4602" s="66">
        <f t="shared" si="884"/>
        <v>19.849830504</v>
      </c>
      <c r="S4602" s="64">
        <f t="shared" si="885"/>
        <v>120</v>
      </c>
      <c r="T4602" s="66">
        <f t="shared" si="886"/>
        <v>1274.125859304</v>
      </c>
      <c r="U4602" s="68">
        <f t="shared" si="887"/>
        <v>39.816433103249999</v>
      </c>
      <c r="V4602" s="68">
        <f t="shared" si="888"/>
        <v>468.42862474411766</v>
      </c>
      <c r="W4602" s="68">
        <f t="shared" si="889"/>
        <v>312.28574982941177</v>
      </c>
    </row>
    <row r="4603" spans="1:23" x14ac:dyDescent="0.25">
      <c r="A4603" s="1" t="s">
        <v>911</v>
      </c>
      <c r="B4603" s="1" t="s">
        <v>395</v>
      </c>
      <c r="C4603" s="1" t="s">
        <v>589</v>
      </c>
      <c r="D4603" s="1" t="s">
        <v>591</v>
      </c>
      <c r="E4603" s="1" t="s">
        <v>380</v>
      </c>
      <c r="F4603" s="62" t="str">
        <f t="shared" si="878"/>
        <v>64567</v>
      </c>
      <c r="G4603" s="255">
        <v>10620069</v>
      </c>
      <c r="H4603" s="1" t="s">
        <v>385</v>
      </c>
      <c r="I4603" s="61">
        <v>34</v>
      </c>
      <c r="J4603" s="61">
        <v>6.2</v>
      </c>
      <c r="K4603" s="61">
        <v>8.6</v>
      </c>
      <c r="L4603" s="69">
        <f t="shared" si="879"/>
        <v>2.1080000000000001</v>
      </c>
      <c r="M4603" s="69">
        <f t="shared" si="880"/>
        <v>2.9239999999999999</v>
      </c>
      <c r="N4603" s="56">
        <f>INDEX(Rate_Chart!$A$1:$AK$127,MATCH(Data!J4603,Rate_Chart!$A$1:$A$127,0),MATCH(Data!K4603,Rate_Chart!$A$1:$AK$1,0))</f>
        <v>50.7346</v>
      </c>
      <c r="O4603" s="57">
        <f t="shared" si="881"/>
        <v>1724.9764</v>
      </c>
      <c r="P4603" s="58">
        <f t="shared" si="882"/>
        <v>425.15027932960902</v>
      </c>
      <c r="Q4603" s="58">
        <f t="shared" si="883"/>
        <v>283.4335195530727</v>
      </c>
      <c r="R4603" s="66">
        <f t="shared" si="884"/>
        <v>30.187087000000002</v>
      </c>
      <c r="S4603" s="64">
        <f t="shared" si="885"/>
        <v>127.5</v>
      </c>
      <c r="T4603" s="66">
        <f t="shared" si="886"/>
        <v>1882.663487</v>
      </c>
      <c r="U4603" s="68">
        <f t="shared" si="887"/>
        <v>55.372455500000001</v>
      </c>
      <c r="V4603" s="68">
        <f t="shared" si="888"/>
        <v>464.01499022346377</v>
      </c>
      <c r="W4603" s="68">
        <f t="shared" si="889"/>
        <v>309.34332681564251</v>
      </c>
    </row>
    <row r="4604" spans="1:23" x14ac:dyDescent="0.25">
      <c r="A4604" s="1" t="s">
        <v>911</v>
      </c>
      <c r="B4604" s="1" t="s">
        <v>395</v>
      </c>
      <c r="C4604" s="1" t="s">
        <v>589</v>
      </c>
      <c r="D4604" s="1" t="s">
        <v>591</v>
      </c>
      <c r="E4604" s="1" t="s">
        <v>380</v>
      </c>
      <c r="F4604" s="62" t="str">
        <f t="shared" si="878"/>
        <v>64567</v>
      </c>
      <c r="G4604" s="255">
        <v>10620069</v>
      </c>
      <c r="H4604" s="1" t="s">
        <v>386</v>
      </c>
      <c r="I4604" s="61">
        <v>31</v>
      </c>
      <c r="J4604" s="61">
        <v>3.1</v>
      </c>
      <c r="K4604" s="61">
        <v>8.1</v>
      </c>
      <c r="L4604" s="69">
        <f t="shared" si="879"/>
        <v>0.96100000000000008</v>
      </c>
      <c r="M4604" s="69">
        <f t="shared" si="880"/>
        <v>2.5110000000000001</v>
      </c>
      <c r="N4604" s="56">
        <f>INDEX(Rate_Chart!$A$1:$AK$127,MATCH(Data!J4604,Rate_Chart!$A$1:$A$127,0),MATCH(Data!K4604,Rate_Chart!$A$1:$AK$1,0))</f>
        <v>35.446125899999998</v>
      </c>
      <c r="O4604" s="57">
        <f t="shared" si="881"/>
        <v>1098.8299029</v>
      </c>
      <c r="P4604" s="58">
        <f t="shared" si="882"/>
        <v>417.01324588235298</v>
      </c>
      <c r="Q4604" s="58">
        <f t="shared" si="883"/>
        <v>278.0088305882353</v>
      </c>
      <c r="R4604" s="66">
        <f t="shared" si="884"/>
        <v>19.229523300750003</v>
      </c>
      <c r="S4604" s="64">
        <f t="shared" si="885"/>
        <v>116.25</v>
      </c>
      <c r="T4604" s="66">
        <f t="shared" si="886"/>
        <v>1234.3094262007501</v>
      </c>
      <c r="U4604" s="68">
        <f t="shared" si="887"/>
        <v>39.816433103249999</v>
      </c>
      <c r="V4604" s="68">
        <f t="shared" si="888"/>
        <v>468.42862474411766</v>
      </c>
      <c r="W4604" s="68">
        <f t="shared" si="889"/>
        <v>312.28574982941177</v>
      </c>
    </row>
    <row r="4605" spans="1:23" x14ac:dyDescent="0.25">
      <c r="A4605" s="1" t="s">
        <v>912</v>
      </c>
      <c r="B4605" s="1" t="s">
        <v>394</v>
      </c>
      <c r="C4605" s="1" t="s">
        <v>589</v>
      </c>
      <c r="D4605" s="1" t="s">
        <v>591</v>
      </c>
      <c r="E4605" s="1" t="s">
        <v>380</v>
      </c>
      <c r="F4605" s="62" t="str">
        <f t="shared" si="878"/>
        <v>64567</v>
      </c>
      <c r="G4605" s="255">
        <v>10620069</v>
      </c>
      <c r="H4605" s="1" t="s">
        <v>385</v>
      </c>
      <c r="I4605" s="61">
        <v>20</v>
      </c>
      <c r="J4605" s="61">
        <v>7.8</v>
      </c>
      <c r="K4605" s="61">
        <v>9</v>
      </c>
      <c r="L4605" s="69">
        <f t="shared" si="879"/>
        <v>1.56</v>
      </c>
      <c r="M4605" s="69">
        <f t="shared" si="880"/>
        <v>1.8</v>
      </c>
      <c r="N4605" s="56">
        <f>INDEX(Rate_Chart!$A$1:$AK$127,MATCH(Data!J4605,Rate_Chart!$A$1:$A$127,0),MATCH(Data!K4605,Rate_Chart!$A$1:$AK$1,0))</f>
        <v>65.13</v>
      </c>
      <c r="O4605" s="57">
        <f t="shared" si="881"/>
        <v>1302.5999999999999</v>
      </c>
      <c r="P4605" s="58">
        <f t="shared" si="882"/>
        <v>471.95652173913038</v>
      </c>
      <c r="Q4605" s="58">
        <f t="shared" si="883"/>
        <v>314.63768115942025</v>
      </c>
      <c r="R4605" s="66">
        <f t="shared" si="884"/>
        <v>22.795500000000001</v>
      </c>
      <c r="S4605" s="64">
        <f t="shared" si="885"/>
        <v>75</v>
      </c>
      <c r="T4605" s="66">
        <f t="shared" si="886"/>
        <v>1400.3954999999999</v>
      </c>
      <c r="U4605" s="68">
        <f t="shared" si="887"/>
        <v>70.019774999999996</v>
      </c>
      <c r="V4605" s="68">
        <f t="shared" si="888"/>
        <v>507.3896739130434</v>
      </c>
      <c r="W4605" s="68">
        <f t="shared" si="889"/>
        <v>338.25978260869562</v>
      </c>
    </row>
    <row r="4606" spans="1:23" x14ac:dyDescent="0.25">
      <c r="A4606" s="1" t="s">
        <v>912</v>
      </c>
      <c r="B4606" s="1" t="s">
        <v>394</v>
      </c>
      <c r="C4606" s="1" t="s">
        <v>589</v>
      </c>
      <c r="D4606" s="1" t="s">
        <v>591</v>
      </c>
      <c r="E4606" s="1" t="s">
        <v>380</v>
      </c>
      <c r="F4606" s="62" t="str">
        <f t="shared" si="878"/>
        <v>64567</v>
      </c>
      <c r="G4606" s="255">
        <v>10620069</v>
      </c>
      <c r="H4606" s="1" t="s">
        <v>386</v>
      </c>
      <c r="I4606" s="61">
        <v>36</v>
      </c>
      <c r="J4606" s="61">
        <v>3.2</v>
      </c>
      <c r="K4606" s="61">
        <v>8.1</v>
      </c>
      <c r="L4606" s="69">
        <f t="shared" si="879"/>
        <v>1.1520000000000001</v>
      </c>
      <c r="M4606" s="69">
        <f t="shared" si="880"/>
        <v>2.9159999999999995</v>
      </c>
      <c r="N4606" s="56">
        <f>INDEX(Rate_Chart!$A$1:$AK$127,MATCH(Data!J4606,Rate_Chart!$A$1:$A$127,0),MATCH(Data!K4606,Rate_Chart!$A$1:$AK$1,0))</f>
        <v>35.8631259</v>
      </c>
      <c r="O4606" s="57">
        <f t="shared" si="881"/>
        <v>1291.0725324</v>
      </c>
      <c r="P4606" s="58">
        <f t="shared" si="882"/>
        <v>417.01309186046512</v>
      </c>
      <c r="Q4606" s="58">
        <f t="shared" si="883"/>
        <v>278.00872790697673</v>
      </c>
      <c r="R4606" s="66">
        <f t="shared" si="884"/>
        <v>22.593769317000003</v>
      </c>
      <c r="S4606" s="64">
        <f t="shared" si="885"/>
        <v>135</v>
      </c>
      <c r="T4606" s="66">
        <f t="shared" si="886"/>
        <v>1448.6663017169999</v>
      </c>
      <c r="U4606" s="68">
        <f t="shared" si="887"/>
        <v>40.24073060325</v>
      </c>
      <c r="V4606" s="68">
        <f t="shared" si="888"/>
        <v>467.91547213081401</v>
      </c>
      <c r="W4606" s="68">
        <f t="shared" si="889"/>
        <v>311.94364808720934</v>
      </c>
    </row>
    <row r="4607" spans="1:23" x14ac:dyDescent="0.25">
      <c r="A4607" s="1" t="s">
        <v>912</v>
      </c>
      <c r="B4607" s="1" t="s">
        <v>395</v>
      </c>
      <c r="C4607" s="1" t="s">
        <v>589</v>
      </c>
      <c r="D4607" s="1" t="s">
        <v>591</v>
      </c>
      <c r="E4607" s="1" t="s">
        <v>380</v>
      </c>
      <c r="F4607" s="62" t="str">
        <f t="shared" si="878"/>
        <v>64567</v>
      </c>
      <c r="G4607" s="255">
        <v>10620069</v>
      </c>
      <c r="H4607" s="1" t="s">
        <v>385</v>
      </c>
      <c r="I4607" s="61">
        <v>21</v>
      </c>
      <c r="J4607" s="61">
        <v>7</v>
      </c>
      <c r="K4607" s="61">
        <v>9</v>
      </c>
      <c r="L4607" s="69">
        <f t="shared" si="879"/>
        <v>1.47</v>
      </c>
      <c r="M4607" s="69">
        <f t="shared" si="880"/>
        <v>1.89</v>
      </c>
      <c r="N4607" s="56">
        <f>INDEX(Rate_Chart!$A$1:$AK$127,MATCH(Data!J4607,Rate_Chart!$A$1:$A$127,0),MATCH(Data!K4607,Rate_Chart!$A$1:$AK$1,0))</f>
        <v>58.45</v>
      </c>
      <c r="O4607" s="57">
        <f t="shared" si="881"/>
        <v>1227.45</v>
      </c>
      <c r="P4607" s="58">
        <f t="shared" si="882"/>
        <v>449.61538461538464</v>
      </c>
      <c r="Q4607" s="58">
        <f t="shared" si="883"/>
        <v>299.74358974358978</v>
      </c>
      <c r="R4607" s="66">
        <f t="shared" si="884"/>
        <v>21.480375000000002</v>
      </c>
      <c r="S4607" s="64">
        <f t="shared" si="885"/>
        <v>78.75</v>
      </c>
      <c r="T4607" s="66">
        <f t="shared" si="886"/>
        <v>1327.6803750000001</v>
      </c>
      <c r="U4607" s="68">
        <f t="shared" si="887"/>
        <v>63.222875000000009</v>
      </c>
      <c r="V4607" s="68">
        <f t="shared" si="888"/>
        <v>486.32980769230772</v>
      </c>
      <c r="W4607" s="68">
        <f t="shared" si="889"/>
        <v>324.21987179487184</v>
      </c>
    </row>
    <row r="4608" spans="1:23" x14ac:dyDescent="0.25">
      <c r="A4608" s="1" t="s">
        <v>912</v>
      </c>
      <c r="B4608" s="1" t="s">
        <v>395</v>
      </c>
      <c r="C4608" s="1" t="s">
        <v>589</v>
      </c>
      <c r="D4608" s="1" t="s">
        <v>591</v>
      </c>
      <c r="E4608" s="1" t="s">
        <v>380</v>
      </c>
      <c r="F4608" s="62" t="str">
        <f t="shared" si="878"/>
        <v>64567</v>
      </c>
      <c r="G4608" s="255">
        <v>10620069</v>
      </c>
      <c r="H4608" s="1" t="s">
        <v>386</v>
      </c>
      <c r="I4608" s="61">
        <v>37</v>
      </c>
      <c r="J4608" s="61">
        <v>3.1</v>
      </c>
      <c r="K4608" s="61">
        <v>8.1999999999999993</v>
      </c>
      <c r="L4608" s="69">
        <f t="shared" si="879"/>
        <v>1.147</v>
      </c>
      <c r="M4608" s="69">
        <f t="shared" si="880"/>
        <v>3.0339999999999998</v>
      </c>
      <c r="N4608" s="56">
        <f>INDEX(Rate_Chart!$A$1:$AK$127,MATCH(Data!J4608,Rate_Chart!$A$1:$A$127,0),MATCH(Data!K4608,Rate_Chart!$A$1:$AK$1,0))</f>
        <v>35.724139800000003</v>
      </c>
      <c r="O4608" s="57">
        <f t="shared" si="881"/>
        <v>1321.7931726000002</v>
      </c>
      <c r="P4608" s="58">
        <f t="shared" si="882"/>
        <v>417.0133050583658</v>
      </c>
      <c r="Q4608" s="58">
        <f t="shared" si="883"/>
        <v>278.00887003891052</v>
      </c>
      <c r="R4608" s="66">
        <f t="shared" si="884"/>
        <v>23.131380520500006</v>
      </c>
      <c r="S4608" s="64">
        <f t="shared" si="885"/>
        <v>138.75</v>
      </c>
      <c r="T4608" s="66">
        <f t="shared" si="886"/>
        <v>1483.6745531205001</v>
      </c>
      <c r="U4608" s="68">
        <f t="shared" si="887"/>
        <v>40.099312246500006</v>
      </c>
      <c r="V4608" s="68">
        <f t="shared" si="888"/>
        <v>468.08535696303505</v>
      </c>
      <c r="W4608" s="68">
        <f t="shared" si="889"/>
        <v>312.05690464202337</v>
      </c>
    </row>
    <row r="4609" spans="1:23" x14ac:dyDescent="0.25">
      <c r="A4609" s="1" t="s">
        <v>913</v>
      </c>
      <c r="B4609" s="1" t="s">
        <v>394</v>
      </c>
      <c r="C4609" s="1" t="s">
        <v>589</v>
      </c>
      <c r="D4609" s="1" t="s">
        <v>591</v>
      </c>
      <c r="E4609" s="1" t="s">
        <v>380</v>
      </c>
      <c r="F4609" s="62" t="str">
        <f t="shared" si="878"/>
        <v>64567</v>
      </c>
      <c r="G4609" s="255">
        <v>10620069</v>
      </c>
      <c r="H4609" s="1" t="s">
        <v>385</v>
      </c>
      <c r="I4609" s="61">
        <v>19</v>
      </c>
      <c r="J4609" s="61">
        <v>7.4</v>
      </c>
      <c r="K4609" s="61">
        <v>8.8000000000000007</v>
      </c>
      <c r="L4609" s="69">
        <f t="shared" si="879"/>
        <v>1.4059999999999999</v>
      </c>
      <c r="M4609" s="69">
        <f t="shared" si="880"/>
        <v>1.6720000000000002</v>
      </c>
      <c r="N4609" s="56">
        <f>INDEX(Rate_Chart!$A$1:$AK$127,MATCH(Data!J4609,Rate_Chart!$A$1:$A$127,0),MATCH(Data!K4609,Rate_Chart!$A$1:$AK$1,0))</f>
        <v>61.172100000000007</v>
      </c>
      <c r="O4609" s="57">
        <f t="shared" si="881"/>
        <v>1162.2699000000002</v>
      </c>
      <c r="P4609" s="58">
        <f t="shared" si="882"/>
        <v>461.09623115577887</v>
      </c>
      <c r="Q4609" s="58">
        <f t="shared" si="883"/>
        <v>307.39748743718593</v>
      </c>
      <c r="R4609" s="66">
        <f t="shared" si="884"/>
        <v>20.339723250000006</v>
      </c>
      <c r="S4609" s="64">
        <f t="shared" si="885"/>
        <v>71.25</v>
      </c>
      <c r="T4609" s="66">
        <f t="shared" si="886"/>
        <v>1253.8596232500001</v>
      </c>
      <c r="U4609" s="68">
        <f t="shared" si="887"/>
        <v>65.992611750000009</v>
      </c>
      <c r="V4609" s="68">
        <f t="shared" si="888"/>
        <v>497.43174685929648</v>
      </c>
      <c r="W4609" s="68">
        <f t="shared" si="889"/>
        <v>331.6211645728643</v>
      </c>
    </row>
    <row r="4610" spans="1:23" x14ac:dyDescent="0.25">
      <c r="A4610" s="1" t="s">
        <v>913</v>
      </c>
      <c r="B4610" s="1" t="s">
        <v>394</v>
      </c>
      <c r="C4610" s="1" t="s">
        <v>589</v>
      </c>
      <c r="D4610" s="1" t="s">
        <v>591</v>
      </c>
      <c r="E4610" s="1" t="s">
        <v>380</v>
      </c>
      <c r="F4610" s="62" t="str">
        <f t="shared" si="878"/>
        <v>64567</v>
      </c>
      <c r="G4610" s="255">
        <v>10620069</v>
      </c>
      <c r="H4610" s="1" t="s">
        <v>386</v>
      </c>
      <c r="I4610" s="61">
        <v>33</v>
      </c>
      <c r="J4610" s="61">
        <v>3.2</v>
      </c>
      <c r="K4610" s="61">
        <v>8.1999999999999993</v>
      </c>
      <c r="L4610" s="69">
        <f t="shared" si="879"/>
        <v>1.056</v>
      </c>
      <c r="M4610" s="69">
        <f t="shared" si="880"/>
        <v>2.7059999999999995</v>
      </c>
      <c r="N4610" s="56">
        <f>INDEX(Rate_Chart!$A$1:$AK$127,MATCH(Data!J4610,Rate_Chart!$A$1:$A$127,0),MATCH(Data!K4610,Rate_Chart!$A$1:$AK$1,0))</f>
        <v>36.141139799999998</v>
      </c>
      <c r="O4610" s="57">
        <f t="shared" si="881"/>
        <v>1192.6576133999999</v>
      </c>
      <c r="P4610" s="58">
        <f t="shared" si="882"/>
        <v>417.0131515384615</v>
      </c>
      <c r="Q4610" s="58">
        <f t="shared" si="883"/>
        <v>278.00876769230769</v>
      </c>
      <c r="R4610" s="66">
        <f t="shared" si="884"/>
        <v>20.871508234500002</v>
      </c>
      <c r="S4610" s="64">
        <f t="shared" si="885"/>
        <v>123.75</v>
      </c>
      <c r="T4610" s="66">
        <f t="shared" si="886"/>
        <v>1337.2791216344999</v>
      </c>
      <c r="U4610" s="68">
        <f t="shared" si="887"/>
        <v>40.5236097465</v>
      </c>
      <c r="V4610" s="68">
        <f t="shared" si="888"/>
        <v>467.58011245961535</v>
      </c>
      <c r="W4610" s="68">
        <f t="shared" si="889"/>
        <v>311.72007497307692</v>
      </c>
    </row>
    <row r="4611" spans="1:23" x14ac:dyDescent="0.25">
      <c r="A4611" s="1" t="s">
        <v>913</v>
      </c>
      <c r="B4611" s="1" t="s">
        <v>395</v>
      </c>
      <c r="C4611" s="1" t="s">
        <v>589</v>
      </c>
      <c r="D4611" s="1" t="s">
        <v>591</v>
      </c>
      <c r="E4611" s="1" t="s">
        <v>380</v>
      </c>
      <c r="F4611" s="62" t="str">
        <f t="shared" si="878"/>
        <v>64567</v>
      </c>
      <c r="G4611" s="255">
        <v>10620069</v>
      </c>
      <c r="H4611" s="1" t="s">
        <v>385</v>
      </c>
      <c r="I4611" s="61">
        <v>25</v>
      </c>
      <c r="J4611" s="61">
        <v>7.4</v>
      </c>
      <c r="K4611" s="61">
        <v>8.8000000000000007</v>
      </c>
      <c r="L4611" s="69">
        <f t="shared" si="879"/>
        <v>1.85</v>
      </c>
      <c r="M4611" s="69">
        <f t="shared" si="880"/>
        <v>2.2000000000000002</v>
      </c>
      <c r="N4611" s="56">
        <f>INDEX(Rate_Chart!$A$1:$AK$127,MATCH(Data!J4611,Rate_Chart!$A$1:$A$127,0),MATCH(Data!K4611,Rate_Chart!$A$1:$AK$1,0))</f>
        <v>61.172100000000007</v>
      </c>
      <c r="O4611" s="57">
        <f t="shared" si="881"/>
        <v>1529.3025000000002</v>
      </c>
      <c r="P4611" s="58">
        <f t="shared" si="882"/>
        <v>461.09623115577887</v>
      </c>
      <c r="Q4611" s="58">
        <f t="shared" si="883"/>
        <v>307.39748743718593</v>
      </c>
      <c r="R4611" s="66">
        <f t="shared" si="884"/>
        <v>26.762793750000007</v>
      </c>
      <c r="S4611" s="64">
        <f t="shared" si="885"/>
        <v>93.75</v>
      </c>
      <c r="T4611" s="66">
        <f t="shared" si="886"/>
        <v>1649.8152937500004</v>
      </c>
      <c r="U4611" s="68">
        <f t="shared" si="887"/>
        <v>65.992611750000009</v>
      </c>
      <c r="V4611" s="68">
        <f t="shared" si="888"/>
        <v>497.43174685929648</v>
      </c>
      <c r="W4611" s="68">
        <f t="shared" si="889"/>
        <v>331.6211645728643</v>
      </c>
    </row>
    <row r="4612" spans="1:23" x14ac:dyDescent="0.25">
      <c r="A4612" s="1" t="s">
        <v>913</v>
      </c>
      <c r="B4612" s="1" t="s">
        <v>395</v>
      </c>
      <c r="C4612" s="1" t="s">
        <v>589</v>
      </c>
      <c r="D4612" s="1" t="s">
        <v>591</v>
      </c>
      <c r="E4612" s="1" t="s">
        <v>380</v>
      </c>
      <c r="F4612" s="62" t="str">
        <f t="shared" si="878"/>
        <v>64567</v>
      </c>
      <c r="G4612" s="255">
        <v>10620069</v>
      </c>
      <c r="H4612" s="1" t="s">
        <v>386</v>
      </c>
      <c r="I4612" s="61">
        <v>37</v>
      </c>
      <c r="J4612" s="61">
        <v>3</v>
      </c>
      <c r="K4612" s="61">
        <v>8</v>
      </c>
      <c r="L4612" s="69">
        <f t="shared" si="879"/>
        <v>1.1100000000000001</v>
      </c>
      <c r="M4612" s="69">
        <f t="shared" si="880"/>
        <v>2.96</v>
      </c>
      <c r="N4612" s="56">
        <f>INDEX(Rate_Chart!$A$1:$AK$127,MATCH(Data!J4612,Rate_Chart!$A$1:$A$127,0),MATCH(Data!K4612,Rate_Chart!$A$1:$AK$1,0))</f>
        <v>34.751112000000006</v>
      </c>
      <c r="O4612" s="57">
        <f t="shared" si="881"/>
        <v>1285.7911440000003</v>
      </c>
      <c r="P4612" s="58">
        <f t="shared" si="882"/>
        <v>417.01334400000002</v>
      </c>
      <c r="Q4612" s="58">
        <f t="shared" si="883"/>
        <v>278.00889599999999</v>
      </c>
      <c r="R4612" s="66">
        <f t="shared" si="884"/>
        <v>22.501345020000006</v>
      </c>
      <c r="S4612" s="64">
        <f t="shared" si="885"/>
        <v>138.75</v>
      </c>
      <c r="T4612" s="66">
        <f t="shared" si="886"/>
        <v>1447.0424890200002</v>
      </c>
      <c r="U4612" s="68">
        <f t="shared" si="887"/>
        <v>39.109256460000005</v>
      </c>
      <c r="V4612" s="68">
        <f t="shared" si="888"/>
        <v>469.31107752000003</v>
      </c>
      <c r="W4612" s="68">
        <f t="shared" si="889"/>
        <v>312.87405168000004</v>
      </c>
    </row>
    <row r="4613" spans="1:23" x14ac:dyDescent="0.25">
      <c r="A4613" s="1" t="s">
        <v>914</v>
      </c>
      <c r="B4613" s="1" t="s">
        <v>394</v>
      </c>
      <c r="C4613" s="1" t="s">
        <v>589</v>
      </c>
      <c r="D4613" s="1" t="s">
        <v>591</v>
      </c>
      <c r="E4613" s="1" t="s">
        <v>380</v>
      </c>
      <c r="F4613" s="62" t="str">
        <f t="shared" ref="F4613:F4676" si="890">MID(E4613,2,5)</f>
        <v>64567</v>
      </c>
      <c r="G4613" s="255">
        <v>10620069</v>
      </c>
      <c r="H4613" s="1" t="s">
        <v>385</v>
      </c>
      <c r="I4613" s="61">
        <v>17</v>
      </c>
      <c r="J4613" s="61">
        <v>6.8</v>
      </c>
      <c r="K4613" s="61">
        <v>8.8000000000000007</v>
      </c>
      <c r="L4613" s="69">
        <f t="shared" si="879"/>
        <v>1.1559999999999999</v>
      </c>
      <c r="M4613" s="69">
        <f t="shared" si="880"/>
        <v>1.4960000000000002</v>
      </c>
      <c r="N4613" s="56">
        <f>INDEX(Rate_Chart!$A$1:$AK$127,MATCH(Data!J4613,Rate_Chart!$A$1:$A$127,0),MATCH(Data!K4613,Rate_Chart!$A$1:$AK$1,0))</f>
        <v>56.212200000000003</v>
      </c>
      <c r="O4613" s="57">
        <f t="shared" si="881"/>
        <v>955.6074000000001</v>
      </c>
      <c r="P4613" s="58">
        <f t="shared" si="882"/>
        <v>443.78052631578947</v>
      </c>
      <c r="Q4613" s="58">
        <f t="shared" si="883"/>
        <v>295.8536842105263</v>
      </c>
      <c r="R4613" s="66">
        <f t="shared" si="884"/>
        <v>16.723129500000002</v>
      </c>
      <c r="S4613" s="64">
        <f t="shared" si="885"/>
        <v>63.75</v>
      </c>
      <c r="T4613" s="66">
        <f t="shared" si="886"/>
        <v>1036.0805295</v>
      </c>
      <c r="U4613" s="68">
        <f t="shared" si="887"/>
        <v>60.945913500000003</v>
      </c>
      <c r="V4613" s="68">
        <f t="shared" si="888"/>
        <v>481.15194868421054</v>
      </c>
      <c r="W4613" s="68">
        <f t="shared" si="889"/>
        <v>320.76796578947369</v>
      </c>
    </row>
    <row r="4614" spans="1:23" x14ac:dyDescent="0.25">
      <c r="A4614" s="1" t="s">
        <v>914</v>
      </c>
      <c r="B4614" s="1" t="s">
        <v>394</v>
      </c>
      <c r="C4614" s="1" t="s">
        <v>589</v>
      </c>
      <c r="D4614" s="1" t="s">
        <v>591</v>
      </c>
      <c r="E4614" s="1" t="s">
        <v>380</v>
      </c>
      <c r="F4614" s="62" t="str">
        <f t="shared" si="890"/>
        <v>64567</v>
      </c>
      <c r="G4614" s="255">
        <v>10620069</v>
      </c>
      <c r="H4614" s="1" t="s">
        <v>386</v>
      </c>
      <c r="I4614" s="61">
        <v>37</v>
      </c>
      <c r="J4614" s="61">
        <v>3.1</v>
      </c>
      <c r="K4614" s="61">
        <v>8.1</v>
      </c>
      <c r="L4614" s="69">
        <f t="shared" si="879"/>
        <v>1.147</v>
      </c>
      <c r="M4614" s="69">
        <f t="shared" si="880"/>
        <v>2.9969999999999999</v>
      </c>
      <c r="N4614" s="56">
        <f>INDEX(Rate_Chart!$A$1:$AK$127,MATCH(Data!J4614,Rate_Chart!$A$1:$A$127,0),MATCH(Data!K4614,Rate_Chart!$A$1:$AK$1,0))</f>
        <v>35.446125899999998</v>
      </c>
      <c r="O4614" s="57">
        <f t="shared" si="881"/>
        <v>1311.5066583</v>
      </c>
      <c r="P4614" s="58">
        <f t="shared" si="882"/>
        <v>417.01324588235298</v>
      </c>
      <c r="Q4614" s="58">
        <f t="shared" si="883"/>
        <v>278.0088305882353</v>
      </c>
      <c r="R4614" s="66">
        <f t="shared" si="884"/>
        <v>22.951366520250001</v>
      </c>
      <c r="S4614" s="64">
        <f t="shared" si="885"/>
        <v>138.75</v>
      </c>
      <c r="T4614" s="66">
        <f t="shared" si="886"/>
        <v>1473.2080248202501</v>
      </c>
      <c r="U4614" s="68">
        <f t="shared" si="887"/>
        <v>39.816433103250006</v>
      </c>
      <c r="V4614" s="68">
        <f t="shared" si="888"/>
        <v>468.42862474411777</v>
      </c>
      <c r="W4614" s="68">
        <f t="shared" si="889"/>
        <v>312.28574982941183</v>
      </c>
    </row>
    <row r="4615" spans="1:23" x14ac:dyDescent="0.25">
      <c r="A4615" s="1" t="s">
        <v>914</v>
      </c>
      <c r="B4615" s="1" t="s">
        <v>395</v>
      </c>
      <c r="C4615" s="1" t="s">
        <v>589</v>
      </c>
      <c r="D4615" s="1" t="s">
        <v>591</v>
      </c>
      <c r="E4615" s="1" t="s">
        <v>380</v>
      </c>
      <c r="F4615" s="62" t="str">
        <f t="shared" si="890"/>
        <v>64567</v>
      </c>
      <c r="G4615" s="255">
        <v>10620069</v>
      </c>
      <c r="H4615" s="1" t="s">
        <v>385</v>
      </c>
      <c r="I4615" s="61">
        <v>21</v>
      </c>
      <c r="J4615" s="61">
        <v>7</v>
      </c>
      <c r="K4615" s="61">
        <v>9</v>
      </c>
      <c r="L4615" s="69">
        <f t="shared" si="879"/>
        <v>1.47</v>
      </c>
      <c r="M4615" s="69">
        <f t="shared" si="880"/>
        <v>1.89</v>
      </c>
      <c r="N4615" s="56">
        <f>INDEX(Rate_Chart!$A$1:$AK$127,MATCH(Data!J4615,Rate_Chart!$A$1:$A$127,0),MATCH(Data!K4615,Rate_Chart!$A$1:$AK$1,0))</f>
        <v>58.45</v>
      </c>
      <c r="O4615" s="57">
        <f t="shared" si="881"/>
        <v>1227.45</v>
      </c>
      <c r="P4615" s="58">
        <f t="shared" si="882"/>
        <v>449.61538461538464</v>
      </c>
      <c r="Q4615" s="58">
        <f t="shared" si="883"/>
        <v>299.74358974358978</v>
      </c>
      <c r="R4615" s="66">
        <f t="shared" si="884"/>
        <v>21.480375000000002</v>
      </c>
      <c r="S4615" s="64">
        <f t="shared" si="885"/>
        <v>78.75</v>
      </c>
      <c r="T4615" s="66">
        <f t="shared" si="886"/>
        <v>1327.6803750000001</v>
      </c>
      <c r="U4615" s="68">
        <f t="shared" si="887"/>
        <v>63.222875000000009</v>
      </c>
      <c r="V4615" s="68">
        <f t="shared" si="888"/>
        <v>486.32980769230772</v>
      </c>
      <c r="W4615" s="68">
        <f t="shared" si="889"/>
        <v>324.21987179487184</v>
      </c>
    </row>
    <row r="4616" spans="1:23" x14ac:dyDescent="0.25">
      <c r="A4616" s="1" t="s">
        <v>914</v>
      </c>
      <c r="B4616" s="1" t="s">
        <v>395</v>
      </c>
      <c r="C4616" s="1" t="s">
        <v>589</v>
      </c>
      <c r="D4616" s="1" t="s">
        <v>591</v>
      </c>
      <c r="E4616" s="1" t="s">
        <v>380</v>
      </c>
      <c r="F4616" s="62" t="str">
        <f t="shared" si="890"/>
        <v>64567</v>
      </c>
      <c r="G4616" s="255">
        <v>10620069</v>
      </c>
      <c r="H4616" s="1" t="s">
        <v>386</v>
      </c>
      <c r="I4616" s="61">
        <v>36</v>
      </c>
      <c r="J4616" s="61">
        <v>3.3</v>
      </c>
      <c r="K4616" s="61">
        <v>8.3000000000000007</v>
      </c>
      <c r="L4616" s="69">
        <f t="shared" si="879"/>
        <v>1.1879999999999999</v>
      </c>
      <c r="M4616" s="69">
        <f t="shared" si="880"/>
        <v>2.988</v>
      </c>
      <c r="N4616" s="56">
        <f>INDEX(Rate_Chart!$A$1:$AK$127,MATCH(Data!J4616,Rate_Chart!$A$1:$A$127,0),MATCH(Data!K4616,Rate_Chart!$A$1:$AK$1,0))</f>
        <v>36.836153700000004</v>
      </c>
      <c r="O4616" s="57">
        <f t="shared" si="881"/>
        <v>1326.1015332000002</v>
      </c>
      <c r="P4616" s="58">
        <f t="shared" si="882"/>
        <v>417.01306075471695</v>
      </c>
      <c r="Q4616" s="58">
        <f t="shared" si="883"/>
        <v>278.00870716981132</v>
      </c>
      <c r="R4616" s="66">
        <f t="shared" si="884"/>
        <v>23.206776831000006</v>
      </c>
      <c r="S4616" s="64">
        <f t="shared" si="885"/>
        <v>135</v>
      </c>
      <c r="T4616" s="66">
        <f t="shared" si="886"/>
        <v>1484.3083100310002</v>
      </c>
      <c r="U4616" s="68">
        <f t="shared" si="887"/>
        <v>41.230786389750008</v>
      </c>
      <c r="V4616" s="68">
        <f t="shared" si="888"/>
        <v>466.76361950660379</v>
      </c>
      <c r="W4616" s="68">
        <f t="shared" si="889"/>
        <v>311.17574633773586</v>
      </c>
    </row>
    <row r="4617" spans="1:23" x14ac:dyDescent="0.25">
      <c r="A4617" s="1" t="s">
        <v>915</v>
      </c>
      <c r="B4617" s="1" t="s">
        <v>394</v>
      </c>
      <c r="C4617" s="1" t="s">
        <v>589</v>
      </c>
      <c r="D4617" s="1" t="s">
        <v>591</v>
      </c>
      <c r="E4617" s="1" t="s">
        <v>380</v>
      </c>
      <c r="F4617" s="62" t="str">
        <f t="shared" si="890"/>
        <v>64567</v>
      </c>
      <c r="G4617" s="255">
        <v>10620069</v>
      </c>
      <c r="H4617" s="1" t="s">
        <v>385</v>
      </c>
      <c r="I4617" s="61">
        <v>19</v>
      </c>
      <c r="J4617" s="61">
        <v>6.8</v>
      </c>
      <c r="K4617" s="61">
        <v>8.8000000000000007</v>
      </c>
      <c r="L4617" s="69">
        <f t="shared" si="879"/>
        <v>1.2919999999999998</v>
      </c>
      <c r="M4617" s="69">
        <f t="shared" si="880"/>
        <v>1.6720000000000002</v>
      </c>
      <c r="N4617" s="56">
        <f>INDEX(Rate_Chart!$A$1:$AK$127,MATCH(Data!J4617,Rate_Chart!$A$1:$A$127,0),MATCH(Data!K4617,Rate_Chart!$A$1:$AK$1,0))</f>
        <v>56.212200000000003</v>
      </c>
      <c r="O4617" s="57">
        <f t="shared" si="881"/>
        <v>1068.0318</v>
      </c>
      <c r="P4617" s="58">
        <f t="shared" si="882"/>
        <v>443.78052631578947</v>
      </c>
      <c r="Q4617" s="58">
        <f t="shared" si="883"/>
        <v>295.8536842105263</v>
      </c>
      <c r="R4617" s="66">
        <f t="shared" si="884"/>
        <v>18.690556500000003</v>
      </c>
      <c r="S4617" s="64">
        <f t="shared" si="885"/>
        <v>71.25</v>
      </c>
      <c r="T4617" s="66">
        <f t="shared" si="886"/>
        <v>1157.9723564999999</v>
      </c>
      <c r="U4617" s="68">
        <f t="shared" si="887"/>
        <v>60.945913499999996</v>
      </c>
      <c r="V4617" s="68">
        <f t="shared" si="888"/>
        <v>481.15194868421048</v>
      </c>
      <c r="W4617" s="68">
        <f t="shared" si="889"/>
        <v>320.76796578947364</v>
      </c>
    </row>
    <row r="4618" spans="1:23" x14ac:dyDescent="0.25">
      <c r="A4618" s="1" t="s">
        <v>915</v>
      </c>
      <c r="B4618" s="1" t="s">
        <v>394</v>
      </c>
      <c r="C4618" s="1" t="s">
        <v>589</v>
      </c>
      <c r="D4618" s="1" t="s">
        <v>591</v>
      </c>
      <c r="E4618" s="1" t="s">
        <v>380</v>
      </c>
      <c r="F4618" s="62" t="str">
        <f t="shared" si="890"/>
        <v>64567</v>
      </c>
      <c r="G4618" s="255">
        <v>10620069</v>
      </c>
      <c r="H4618" s="1" t="s">
        <v>386</v>
      </c>
      <c r="I4618" s="61">
        <v>38</v>
      </c>
      <c r="J4618" s="61">
        <v>3.1</v>
      </c>
      <c r="K4618" s="61">
        <v>8</v>
      </c>
      <c r="L4618" s="69">
        <f t="shared" si="879"/>
        <v>1.1779999999999999</v>
      </c>
      <c r="M4618" s="69">
        <f t="shared" si="880"/>
        <v>3.04</v>
      </c>
      <c r="N4618" s="56">
        <f>INDEX(Rate_Chart!$A$1:$AK$127,MATCH(Data!J4618,Rate_Chart!$A$1:$A$127,0),MATCH(Data!K4618,Rate_Chart!$A$1:$AK$1,0))</f>
        <v>35.168112000000008</v>
      </c>
      <c r="O4618" s="57">
        <f t="shared" si="881"/>
        <v>1336.3882560000002</v>
      </c>
      <c r="P4618" s="58">
        <f t="shared" si="882"/>
        <v>417.01318577075102</v>
      </c>
      <c r="Q4618" s="58">
        <f t="shared" si="883"/>
        <v>278.00879051383401</v>
      </c>
      <c r="R4618" s="66">
        <f t="shared" si="884"/>
        <v>23.386794480000006</v>
      </c>
      <c r="S4618" s="64">
        <f t="shared" si="885"/>
        <v>142.5</v>
      </c>
      <c r="T4618" s="66">
        <f t="shared" si="886"/>
        <v>1502.2750504800001</v>
      </c>
      <c r="U4618" s="68">
        <f t="shared" si="887"/>
        <v>39.533553960000006</v>
      </c>
      <c r="V4618" s="68">
        <f t="shared" si="888"/>
        <v>468.77731968379447</v>
      </c>
      <c r="W4618" s="68">
        <f t="shared" si="889"/>
        <v>312.51821312252963</v>
      </c>
    </row>
    <row r="4619" spans="1:23" x14ac:dyDescent="0.25">
      <c r="A4619" s="1" t="s">
        <v>915</v>
      </c>
      <c r="B4619" s="1" t="s">
        <v>395</v>
      </c>
      <c r="C4619" s="1" t="s">
        <v>589</v>
      </c>
      <c r="D4619" s="1" t="s">
        <v>591</v>
      </c>
      <c r="E4619" s="1" t="s">
        <v>380</v>
      </c>
      <c r="F4619" s="62" t="str">
        <f t="shared" si="890"/>
        <v>64567</v>
      </c>
      <c r="G4619" s="255">
        <v>10620069</v>
      </c>
      <c r="H4619" s="1" t="s">
        <v>385</v>
      </c>
      <c r="I4619" s="61">
        <v>27</v>
      </c>
      <c r="J4619" s="61">
        <v>7.1</v>
      </c>
      <c r="K4619" s="61">
        <v>8.8000000000000007</v>
      </c>
      <c r="L4619" s="69">
        <f t="shared" si="879"/>
        <v>1.9169999999999998</v>
      </c>
      <c r="M4619" s="69">
        <f t="shared" si="880"/>
        <v>2.3760000000000003</v>
      </c>
      <c r="N4619" s="56">
        <f>INDEX(Rate_Chart!$A$1:$AK$127,MATCH(Data!J4619,Rate_Chart!$A$1:$A$127,0),MATCH(Data!K4619,Rate_Chart!$A$1:$AK$1,0))</f>
        <v>58.692149999999998</v>
      </c>
      <c r="O4619" s="57">
        <f t="shared" si="881"/>
        <v>1584.68805</v>
      </c>
      <c r="P4619" s="58">
        <f t="shared" si="882"/>
        <v>452.63868894601546</v>
      </c>
      <c r="Q4619" s="58">
        <f t="shared" si="883"/>
        <v>301.75912596401031</v>
      </c>
      <c r="R4619" s="66">
        <f t="shared" si="884"/>
        <v>27.732040875000003</v>
      </c>
      <c r="S4619" s="64">
        <f t="shared" si="885"/>
        <v>101.25</v>
      </c>
      <c r="T4619" s="66">
        <f t="shared" si="886"/>
        <v>1713.6700908749999</v>
      </c>
      <c r="U4619" s="68">
        <f t="shared" si="887"/>
        <v>63.469262624999999</v>
      </c>
      <c r="V4619" s="68">
        <f t="shared" si="888"/>
        <v>489.48017448586126</v>
      </c>
      <c r="W4619" s="68">
        <f t="shared" si="889"/>
        <v>326.32011632390748</v>
      </c>
    </row>
    <row r="4620" spans="1:23" x14ac:dyDescent="0.25">
      <c r="A4620" s="1" t="s">
        <v>915</v>
      </c>
      <c r="B4620" s="1" t="s">
        <v>395</v>
      </c>
      <c r="C4620" s="1" t="s">
        <v>589</v>
      </c>
      <c r="D4620" s="1" t="s">
        <v>591</v>
      </c>
      <c r="E4620" s="1" t="s">
        <v>380</v>
      </c>
      <c r="F4620" s="62" t="str">
        <f t="shared" si="890"/>
        <v>64567</v>
      </c>
      <c r="G4620" s="255">
        <v>10620069</v>
      </c>
      <c r="H4620" s="1" t="s">
        <v>386</v>
      </c>
      <c r="I4620" s="61">
        <v>31</v>
      </c>
      <c r="J4620" s="61">
        <v>3</v>
      </c>
      <c r="K4620" s="61">
        <v>8.1999999999999993</v>
      </c>
      <c r="L4620" s="69">
        <f t="shared" si="879"/>
        <v>0.93</v>
      </c>
      <c r="M4620" s="69">
        <f t="shared" si="880"/>
        <v>2.5419999999999998</v>
      </c>
      <c r="N4620" s="56">
        <f>INDEX(Rate_Chart!$A$1:$AK$127,MATCH(Data!J4620,Rate_Chart!$A$1:$A$127,0),MATCH(Data!K4620,Rate_Chart!$A$1:$AK$1,0))</f>
        <v>35.307139800000002</v>
      </c>
      <c r="O4620" s="57">
        <f t="shared" si="881"/>
        <v>1094.5213338000001</v>
      </c>
      <c r="P4620" s="58">
        <f t="shared" si="882"/>
        <v>417.01346220472442</v>
      </c>
      <c r="Q4620" s="58">
        <f t="shared" si="883"/>
        <v>278.00897480314961</v>
      </c>
      <c r="R4620" s="66">
        <f t="shared" si="884"/>
        <v>19.154123341500004</v>
      </c>
      <c r="S4620" s="64">
        <f t="shared" si="885"/>
        <v>116.25</v>
      </c>
      <c r="T4620" s="66">
        <f t="shared" si="886"/>
        <v>1229.9254571415001</v>
      </c>
      <c r="U4620" s="68">
        <f t="shared" si="887"/>
        <v>39.675014746500004</v>
      </c>
      <c r="V4620" s="68">
        <f t="shared" si="888"/>
        <v>468.6025363759843</v>
      </c>
      <c r="W4620" s="68">
        <f t="shared" si="889"/>
        <v>312.40169091732287</v>
      </c>
    </row>
    <row r="4621" spans="1:23" x14ac:dyDescent="0.25">
      <c r="A4621" s="1" t="s">
        <v>916</v>
      </c>
      <c r="B4621" s="1" t="s">
        <v>394</v>
      </c>
      <c r="C4621" s="1" t="s">
        <v>589</v>
      </c>
      <c r="D4621" s="1" t="s">
        <v>591</v>
      </c>
      <c r="E4621" s="1" t="s">
        <v>380</v>
      </c>
      <c r="F4621" s="62" t="str">
        <f t="shared" si="890"/>
        <v>64567</v>
      </c>
      <c r="G4621" s="255">
        <v>10620069</v>
      </c>
      <c r="H4621" s="1" t="s">
        <v>385</v>
      </c>
      <c r="I4621" s="61">
        <v>20</v>
      </c>
      <c r="J4621" s="61">
        <v>6.6</v>
      </c>
      <c r="K4621" s="61">
        <v>8.6</v>
      </c>
      <c r="L4621" s="69">
        <f t="shared" si="879"/>
        <v>1.32</v>
      </c>
      <c r="M4621" s="69">
        <f t="shared" si="880"/>
        <v>1.72</v>
      </c>
      <c r="N4621" s="56">
        <f>INDEX(Rate_Chart!$A$1:$AK$127,MATCH(Data!J4621,Rate_Chart!$A$1:$A$127,0),MATCH(Data!K4621,Rate_Chart!$A$1:$AK$1,0))</f>
        <v>54.007799999999996</v>
      </c>
      <c r="O4621" s="57">
        <f t="shared" si="881"/>
        <v>1080.1559999999999</v>
      </c>
      <c r="P4621" s="58">
        <f t="shared" si="882"/>
        <v>437.90108108108109</v>
      </c>
      <c r="Q4621" s="58">
        <f t="shared" si="883"/>
        <v>291.93405405405406</v>
      </c>
      <c r="R4621" s="66">
        <f t="shared" si="884"/>
        <v>18.902730000000002</v>
      </c>
      <c r="S4621" s="64">
        <f t="shared" si="885"/>
        <v>75</v>
      </c>
      <c r="T4621" s="66">
        <f t="shared" si="886"/>
        <v>1174.05873</v>
      </c>
      <c r="U4621" s="68">
        <f t="shared" si="887"/>
        <v>58.7029365</v>
      </c>
      <c r="V4621" s="68">
        <f t="shared" si="888"/>
        <v>475.96975540540546</v>
      </c>
      <c r="W4621" s="68">
        <f t="shared" si="889"/>
        <v>317.31317027027029</v>
      </c>
    </row>
    <row r="4622" spans="1:23" x14ac:dyDescent="0.25">
      <c r="A4622" s="1" t="s">
        <v>916</v>
      </c>
      <c r="B4622" s="1" t="s">
        <v>394</v>
      </c>
      <c r="C4622" s="1" t="s">
        <v>589</v>
      </c>
      <c r="D4622" s="1" t="s">
        <v>591</v>
      </c>
      <c r="E4622" s="1" t="s">
        <v>380</v>
      </c>
      <c r="F4622" s="62" t="str">
        <f t="shared" si="890"/>
        <v>64567</v>
      </c>
      <c r="G4622" s="255">
        <v>10620069</v>
      </c>
      <c r="H4622" s="1" t="s">
        <v>386</v>
      </c>
      <c r="I4622" s="61">
        <v>35</v>
      </c>
      <c r="J4622" s="61">
        <v>3</v>
      </c>
      <c r="K4622" s="61">
        <v>8</v>
      </c>
      <c r="L4622" s="69">
        <f t="shared" si="879"/>
        <v>1.05</v>
      </c>
      <c r="M4622" s="69">
        <f t="shared" si="880"/>
        <v>2.8</v>
      </c>
      <c r="N4622" s="56">
        <f>INDEX(Rate_Chart!$A$1:$AK$127,MATCH(Data!J4622,Rate_Chart!$A$1:$A$127,0),MATCH(Data!K4622,Rate_Chart!$A$1:$AK$1,0))</f>
        <v>34.751112000000006</v>
      </c>
      <c r="O4622" s="57">
        <f t="shared" si="881"/>
        <v>1216.2889200000002</v>
      </c>
      <c r="P4622" s="58">
        <f t="shared" si="882"/>
        <v>417.01334400000002</v>
      </c>
      <c r="Q4622" s="58">
        <f t="shared" si="883"/>
        <v>278.00889599999999</v>
      </c>
      <c r="R4622" s="66">
        <f t="shared" si="884"/>
        <v>21.285056100000006</v>
      </c>
      <c r="S4622" s="64">
        <f t="shared" si="885"/>
        <v>131.25</v>
      </c>
      <c r="T4622" s="66">
        <f t="shared" si="886"/>
        <v>1368.8239761000002</v>
      </c>
      <c r="U4622" s="68">
        <f t="shared" si="887"/>
        <v>39.109256460000005</v>
      </c>
      <c r="V4622" s="68">
        <f t="shared" si="888"/>
        <v>469.31107752000003</v>
      </c>
      <c r="W4622" s="68">
        <f t="shared" si="889"/>
        <v>312.87405168000004</v>
      </c>
    </row>
    <row r="4623" spans="1:23" x14ac:dyDescent="0.25">
      <c r="A4623" s="1" t="s">
        <v>916</v>
      </c>
      <c r="B4623" s="1" t="s">
        <v>395</v>
      </c>
      <c r="C4623" s="1" t="s">
        <v>589</v>
      </c>
      <c r="D4623" s="1" t="s">
        <v>591</v>
      </c>
      <c r="E4623" s="1" t="s">
        <v>380</v>
      </c>
      <c r="F4623" s="62" t="str">
        <f t="shared" si="890"/>
        <v>64567</v>
      </c>
      <c r="G4623" s="255">
        <v>10620069</v>
      </c>
      <c r="H4623" s="1" t="s">
        <v>385</v>
      </c>
      <c r="I4623" s="61">
        <v>24</v>
      </c>
      <c r="J4623" s="61">
        <v>7.3</v>
      </c>
      <c r="K4623" s="61">
        <v>8.8000000000000007</v>
      </c>
      <c r="L4623" s="69">
        <f t="shared" ref="L4623:L4686" si="891">J4623*I4623/100</f>
        <v>1.7519999999999998</v>
      </c>
      <c r="M4623" s="69">
        <f t="shared" ref="M4623:M4686" si="892">K4623*I4623/100</f>
        <v>2.1120000000000001</v>
      </c>
      <c r="N4623" s="56">
        <f>INDEX(Rate_Chart!$A$1:$AK$127,MATCH(Data!J4623,Rate_Chart!$A$1:$A$127,0),MATCH(Data!K4623,Rate_Chart!$A$1:$AK$1,0))</f>
        <v>60.34545</v>
      </c>
      <c r="O4623" s="57">
        <f t="shared" ref="O4623:O4686" si="893">N4623*I4623</f>
        <v>1448.2908</v>
      </c>
      <c r="P4623" s="58">
        <f t="shared" ref="P4623:P4686" si="894">N4623/(J4623%+K4623%*2/3)</f>
        <v>458.31987341772157</v>
      </c>
      <c r="Q4623" s="58">
        <f t="shared" ref="Q4623:Q4686" si="895">P4623*2/3</f>
        <v>305.54658227848103</v>
      </c>
      <c r="R4623" s="66">
        <f t="shared" ref="R4623:R4686" si="896">O4623*1.75%</f>
        <v>25.345089000000002</v>
      </c>
      <c r="S4623" s="64">
        <f t="shared" ref="S4623:S4686" si="897">I4623*3.75</f>
        <v>90</v>
      </c>
      <c r="T4623" s="66">
        <f t="shared" ref="T4623:T4686" si="898">R4623+S4623+O4623</f>
        <v>1563.6358889999999</v>
      </c>
      <c r="U4623" s="68">
        <f t="shared" ref="U4623:U4686" si="899">T4623/I4623</f>
        <v>65.151495374999996</v>
      </c>
      <c r="V4623" s="68">
        <f t="shared" ref="V4623:V4686" si="900">U4623/(J4623%+K4623%*2/3)</f>
        <v>494.82148386075949</v>
      </c>
      <c r="W4623" s="68">
        <f t="shared" ref="W4623:W4686" si="901">V4623*2/3</f>
        <v>329.88098924050632</v>
      </c>
    </row>
    <row r="4624" spans="1:23" x14ac:dyDescent="0.25">
      <c r="A4624" s="1" t="s">
        <v>917</v>
      </c>
      <c r="B4624" s="1" t="s">
        <v>394</v>
      </c>
      <c r="C4624" s="1" t="s">
        <v>589</v>
      </c>
      <c r="D4624" s="1" t="s">
        <v>591</v>
      </c>
      <c r="E4624" s="1" t="s">
        <v>380</v>
      </c>
      <c r="F4624" s="62" t="str">
        <f t="shared" si="890"/>
        <v>64567</v>
      </c>
      <c r="G4624" s="255">
        <v>10620069</v>
      </c>
      <c r="H4624" s="1" t="s">
        <v>385</v>
      </c>
      <c r="I4624" s="61">
        <v>17</v>
      </c>
      <c r="J4624" s="61">
        <v>7.4</v>
      </c>
      <c r="K4624" s="61">
        <v>8.6</v>
      </c>
      <c r="L4624" s="69">
        <f t="shared" si="891"/>
        <v>1.258</v>
      </c>
      <c r="M4624" s="69">
        <f t="shared" si="892"/>
        <v>1.462</v>
      </c>
      <c r="N4624" s="56">
        <f>INDEX(Rate_Chart!$A$1:$AK$127,MATCH(Data!J4624,Rate_Chart!$A$1:$A$127,0),MATCH(Data!K4624,Rate_Chart!$A$1:$AK$1,0))</f>
        <v>60.554200000000002</v>
      </c>
      <c r="O4624" s="57">
        <f t="shared" si="893"/>
        <v>1029.4213999999999</v>
      </c>
      <c r="P4624" s="58">
        <f t="shared" si="894"/>
        <v>461.07258883248733</v>
      </c>
      <c r="Q4624" s="58">
        <f t="shared" si="895"/>
        <v>307.38172588832487</v>
      </c>
      <c r="R4624" s="66">
        <f t="shared" si="896"/>
        <v>18.014874500000001</v>
      </c>
      <c r="S4624" s="64">
        <f t="shared" si="897"/>
        <v>63.75</v>
      </c>
      <c r="T4624" s="66">
        <f t="shared" si="898"/>
        <v>1111.1862744999999</v>
      </c>
      <c r="U4624" s="68">
        <f t="shared" si="899"/>
        <v>65.363898499999991</v>
      </c>
      <c r="V4624" s="68">
        <f t="shared" si="900"/>
        <v>497.69465862944156</v>
      </c>
      <c r="W4624" s="68">
        <f t="shared" si="901"/>
        <v>331.79643908629436</v>
      </c>
    </row>
    <row r="4625" spans="1:23" x14ac:dyDescent="0.25">
      <c r="A4625" s="1" t="s">
        <v>917</v>
      </c>
      <c r="B4625" s="1" t="s">
        <v>394</v>
      </c>
      <c r="C4625" s="1" t="s">
        <v>589</v>
      </c>
      <c r="D4625" s="1" t="s">
        <v>591</v>
      </c>
      <c r="E4625" s="1" t="s">
        <v>380</v>
      </c>
      <c r="F4625" s="62" t="str">
        <f t="shared" si="890"/>
        <v>64567</v>
      </c>
      <c r="G4625" s="255">
        <v>10620069</v>
      </c>
      <c r="H4625" s="1" t="s">
        <v>386</v>
      </c>
      <c r="I4625" s="61">
        <v>34</v>
      </c>
      <c r="J4625" s="61">
        <v>3.2</v>
      </c>
      <c r="K4625" s="61">
        <v>8.1</v>
      </c>
      <c r="L4625" s="69">
        <f t="shared" si="891"/>
        <v>1.0880000000000001</v>
      </c>
      <c r="M4625" s="69">
        <f t="shared" si="892"/>
        <v>2.7539999999999996</v>
      </c>
      <c r="N4625" s="56">
        <f>INDEX(Rate_Chart!$A$1:$AK$127,MATCH(Data!J4625,Rate_Chart!$A$1:$A$127,0),MATCH(Data!K4625,Rate_Chart!$A$1:$AK$1,0))</f>
        <v>35.8631259</v>
      </c>
      <c r="O4625" s="57">
        <f t="shared" si="893"/>
        <v>1219.3462806</v>
      </c>
      <c r="P4625" s="58">
        <f t="shared" si="894"/>
        <v>417.01309186046512</v>
      </c>
      <c r="Q4625" s="58">
        <f t="shared" si="895"/>
        <v>278.00872790697673</v>
      </c>
      <c r="R4625" s="66">
        <f t="shared" si="896"/>
        <v>21.338559910500003</v>
      </c>
      <c r="S4625" s="64">
        <f t="shared" si="897"/>
        <v>127.5</v>
      </c>
      <c r="T4625" s="66">
        <f t="shared" si="898"/>
        <v>1368.1848405105</v>
      </c>
      <c r="U4625" s="68">
        <f t="shared" si="899"/>
        <v>40.24073060325</v>
      </c>
      <c r="V4625" s="68">
        <f t="shared" si="900"/>
        <v>467.91547213081401</v>
      </c>
      <c r="W4625" s="68">
        <f t="shared" si="901"/>
        <v>311.94364808720934</v>
      </c>
    </row>
    <row r="4626" spans="1:23" x14ac:dyDescent="0.25">
      <c r="A4626" s="1" t="s">
        <v>917</v>
      </c>
      <c r="B4626" s="1" t="s">
        <v>395</v>
      </c>
      <c r="C4626" s="1" t="s">
        <v>589</v>
      </c>
      <c r="D4626" s="1" t="s">
        <v>591</v>
      </c>
      <c r="E4626" s="1" t="s">
        <v>380</v>
      </c>
      <c r="F4626" s="62" t="str">
        <f t="shared" si="890"/>
        <v>64567</v>
      </c>
      <c r="G4626" s="255">
        <v>10620069</v>
      </c>
      <c r="H4626" s="1" t="s">
        <v>385</v>
      </c>
      <c r="I4626" s="61">
        <v>27</v>
      </c>
      <c r="J4626" s="61">
        <v>7</v>
      </c>
      <c r="K4626" s="61">
        <v>8.8000000000000007</v>
      </c>
      <c r="L4626" s="69">
        <f t="shared" si="891"/>
        <v>1.89</v>
      </c>
      <c r="M4626" s="69">
        <f t="shared" si="892"/>
        <v>2.3760000000000003</v>
      </c>
      <c r="N4626" s="56">
        <f>INDEX(Rate_Chart!$A$1:$AK$127,MATCH(Data!J4626,Rate_Chart!$A$1:$A$127,0),MATCH(Data!K4626,Rate_Chart!$A$1:$AK$1,0))</f>
        <v>57.865500000000004</v>
      </c>
      <c r="O4626" s="57">
        <f t="shared" si="893"/>
        <v>1562.3685</v>
      </c>
      <c r="P4626" s="58">
        <f t="shared" si="894"/>
        <v>449.73186528497411</v>
      </c>
      <c r="Q4626" s="58">
        <f t="shared" si="895"/>
        <v>299.82124352331607</v>
      </c>
      <c r="R4626" s="66">
        <f t="shared" si="896"/>
        <v>27.341448750000005</v>
      </c>
      <c r="S4626" s="64">
        <f t="shared" si="897"/>
        <v>101.25</v>
      </c>
      <c r="T4626" s="66">
        <f t="shared" si="898"/>
        <v>1690.95994875</v>
      </c>
      <c r="U4626" s="68">
        <f t="shared" si="899"/>
        <v>62.62814625</v>
      </c>
      <c r="V4626" s="68">
        <f t="shared" si="900"/>
        <v>486.74725064766835</v>
      </c>
      <c r="W4626" s="68">
        <f t="shared" si="901"/>
        <v>324.49816709844555</v>
      </c>
    </row>
    <row r="4627" spans="1:23" x14ac:dyDescent="0.25">
      <c r="A4627" s="1" t="s">
        <v>917</v>
      </c>
      <c r="B4627" s="1" t="s">
        <v>395</v>
      </c>
      <c r="C4627" s="1" t="s">
        <v>589</v>
      </c>
      <c r="D4627" s="1" t="s">
        <v>591</v>
      </c>
      <c r="E4627" s="1" t="s">
        <v>380</v>
      </c>
      <c r="F4627" s="62" t="str">
        <f t="shared" si="890"/>
        <v>64567</v>
      </c>
      <c r="G4627" s="255">
        <v>10620069</v>
      </c>
      <c r="H4627" s="1" t="s">
        <v>386</v>
      </c>
      <c r="I4627" s="61">
        <v>33</v>
      </c>
      <c r="J4627" s="61">
        <v>3</v>
      </c>
      <c r="K4627" s="61">
        <v>8</v>
      </c>
      <c r="L4627" s="69">
        <f t="shared" si="891"/>
        <v>0.99</v>
      </c>
      <c r="M4627" s="69">
        <f t="shared" si="892"/>
        <v>2.64</v>
      </c>
      <c r="N4627" s="56">
        <f>INDEX(Rate_Chart!$A$1:$AK$127,MATCH(Data!J4627,Rate_Chart!$A$1:$A$127,0),MATCH(Data!K4627,Rate_Chart!$A$1:$AK$1,0))</f>
        <v>34.751112000000006</v>
      </c>
      <c r="O4627" s="57">
        <f t="shared" si="893"/>
        <v>1146.7866960000001</v>
      </c>
      <c r="P4627" s="58">
        <f t="shared" si="894"/>
        <v>417.01334400000002</v>
      </c>
      <c r="Q4627" s="58">
        <f t="shared" si="895"/>
        <v>278.00889599999999</v>
      </c>
      <c r="R4627" s="66">
        <f t="shared" si="896"/>
        <v>20.068767180000005</v>
      </c>
      <c r="S4627" s="64">
        <f t="shared" si="897"/>
        <v>123.75</v>
      </c>
      <c r="T4627" s="66">
        <f t="shared" si="898"/>
        <v>1290.6054631800002</v>
      </c>
      <c r="U4627" s="68">
        <f t="shared" si="899"/>
        <v>39.109256460000005</v>
      </c>
      <c r="V4627" s="68">
        <f t="shared" si="900"/>
        <v>469.31107752000003</v>
      </c>
      <c r="W4627" s="68">
        <f t="shared" si="901"/>
        <v>312.87405168000004</v>
      </c>
    </row>
    <row r="4628" spans="1:23" x14ac:dyDescent="0.25">
      <c r="A4628" s="1" t="s">
        <v>918</v>
      </c>
      <c r="B4628" s="1" t="s">
        <v>394</v>
      </c>
      <c r="C4628" s="1" t="s">
        <v>589</v>
      </c>
      <c r="D4628" s="1" t="s">
        <v>591</v>
      </c>
      <c r="E4628" s="1" t="s">
        <v>380</v>
      </c>
      <c r="F4628" s="62" t="str">
        <f t="shared" si="890"/>
        <v>64567</v>
      </c>
      <c r="G4628" s="255">
        <v>10620069</v>
      </c>
      <c r="H4628" s="1" t="s">
        <v>385</v>
      </c>
      <c r="I4628" s="61">
        <v>15</v>
      </c>
      <c r="J4628" s="61">
        <v>6.8</v>
      </c>
      <c r="K4628" s="61">
        <v>8.8000000000000007</v>
      </c>
      <c r="L4628" s="69">
        <f t="shared" si="891"/>
        <v>1.02</v>
      </c>
      <c r="M4628" s="69">
        <f t="shared" si="892"/>
        <v>1.32</v>
      </c>
      <c r="N4628" s="56">
        <f>INDEX(Rate_Chart!$A$1:$AK$127,MATCH(Data!J4628,Rate_Chart!$A$1:$A$127,0),MATCH(Data!K4628,Rate_Chart!$A$1:$AK$1,0))</f>
        <v>56.212200000000003</v>
      </c>
      <c r="O4628" s="57">
        <f t="shared" si="893"/>
        <v>843.18299999999999</v>
      </c>
      <c r="P4628" s="58">
        <f t="shared" si="894"/>
        <v>443.78052631578947</v>
      </c>
      <c r="Q4628" s="58">
        <f t="shared" si="895"/>
        <v>295.8536842105263</v>
      </c>
      <c r="R4628" s="66">
        <f t="shared" si="896"/>
        <v>14.755702500000002</v>
      </c>
      <c r="S4628" s="64">
        <f t="shared" si="897"/>
        <v>56.25</v>
      </c>
      <c r="T4628" s="66">
        <f t="shared" si="898"/>
        <v>914.18870249999998</v>
      </c>
      <c r="U4628" s="68">
        <f t="shared" si="899"/>
        <v>60.945913499999996</v>
      </c>
      <c r="V4628" s="68">
        <f t="shared" si="900"/>
        <v>481.15194868421048</v>
      </c>
      <c r="W4628" s="68">
        <f t="shared" si="901"/>
        <v>320.76796578947364</v>
      </c>
    </row>
    <row r="4629" spans="1:23" x14ac:dyDescent="0.25">
      <c r="A4629" s="1" t="s">
        <v>918</v>
      </c>
      <c r="B4629" s="1" t="s">
        <v>395</v>
      </c>
      <c r="C4629" s="1" t="s">
        <v>589</v>
      </c>
      <c r="D4629" s="1" t="s">
        <v>591</v>
      </c>
      <c r="E4629" s="1" t="s">
        <v>380</v>
      </c>
      <c r="F4629" s="62" t="str">
        <f t="shared" si="890"/>
        <v>64567</v>
      </c>
      <c r="G4629" s="255">
        <v>10620069</v>
      </c>
      <c r="H4629" s="1" t="s">
        <v>385</v>
      </c>
      <c r="I4629" s="61">
        <v>22</v>
      </c>
      <c r="J4629" s="61">
        <v>7</v>
      </c>
      <c r="K4629" s="61">
        <v>9</v>
      </c>
      <c r="L4629" s="69">
        <f t="shared" si="891"/>
        <v>1.54</v>
      </c>
      <c r="M4629" s="69">
        <f t="shared" si="892"/>
        <v>1.98</v>
      </c>
      <c r="N4629" s="56">
        <f>INDEX(Rate_Chart!$A$1:$AK$127,MATCH(Data!J4629,Rate_Chart!$A$1:$A$127,0),MATCH(Data!K4629,Rate_Chart!$A$1:$AK$1,0))</f>
        <v>58.45</v>
      </c>
      <c r="O4629" s="57">
        <f t="shared" si="893"/>
        <v>1285.9000000000001</v>
      </c>
      <c r="P4629" s="58">
        <f t="shared" si="894"/>
        <v>449.61538461538464</v>
      </c>
      <c r="Q4629" s="58">
        <f t="shared" si="895"/>
        <v>299.74358974358978</v>
      </c>
      <c r="R4629" s="66">
        <f t="shared" si="896"/>
        <v>22.503250000000005</v>
      </c>
      <c r="S4629" s="64">
        <f t="shared" si="897"/>
        <v>82.5</v>
      </c>
      <c r="T4629" s="66">
        <f t="shared" si="898"/>
        <v>1390.9032500000001</v>
      </c>
      <c r="U4629" s="68">
        <f t="shared" si="899"/>
        <v>63.222875000000002</v>
      </c>
      <c r="V4629" s="68">
        <f t="shared" si="900"/>
        <v>486.32980769230767</v>
      </c>
      <c r="W4629" s="68">
        <f t="shared" si="901"/>
        <v>324.21987179487178</v>
      </c>
    </row>
    <row r="4630" spans="1:23" x14ac:dyDescent="0.25">
      <c r="A4630" s="1" t="s">
        <v>918</v>
      </c>
      <c r="B4630" s="1" t="s">
        <v>395</v>
      </c>
      <c r="C4630" s="1" t="s">
        <v>589</v>
      </c>
      <c r="D4630" s="1" t="s">
        <v>591</v>
      </c>
      <c r="E4630" s="1" t="s">
        <v>380</v>
      </c>
      <c r="F4630" s="62" t="str">
        <f t="shared" si="890"/>
        <v>64567</v>
      </c>
      <c r="G4630" s="255">
        <v>10620069</v>
      </c>
      <c r="H4630" s="1" t="s">
        <v>386</v>
      </c>
      <c r="I4630" s="61">
        <v>23</v>
      </c>
      <c r="J4630" s="61">
        <v>3</v>
      </c>
      <c r="K4630" s="61">
        <v>8</v>
      </c>
      <c r="L4630" s="69">
        <f t="shared" si="891"/>
        <v>0.69</v>
      </c>
      <c r="M4630" s="69">
        <f t="shared" si="892"/>
        <v>1.84</v>
      </c>
      <c r="N4630" s="56">
        <f>INDEX(Rate_Chart!$A$1:$AK$127,MATCH(Data!J4630,Rate_Chart!$A$1:$A$127,0),MATCH(Data!K4630,Rate_Chart!$A$1:$AK$1,0))</f>
        <v>34.751112000000006</v>
      </c>
      <c r="O4630" s="57">
        <f t="shared" si="893"/>
        <v>799.27557600000011</v>
      </c>
      <c r="P4630" s="58">
        <f t="shared" si="894"/>
        <v>417.01334400000002</v>
      </c>
      <c r="Q4630" s="58">
        <f t="shared" si="895"/>
        <v>278.00889599999999</v>
      </c>
      <c r="R4630" s="66">
        <f t="shared" si="896"/>
        <v>13.987322580000003</v>
      </c>
      <c r="S4630" s="64">
        <f t="shared" si="897"/>
        <v>86.25</v>
      </c>
      <c r="T4630" s="66">
        <f t="shared" si="898"/>
        <v>899.51289858000007</v>
      </c>
      <c r="U4630" s="68">
        <f t="shared" si="899"/>
        <v>39.109256460000005</v>
      </c>
      <c r="V4630" s="68">
        <f t="shared" si="900"/>
        <v>469.31107752000003</v>
      </c>
      <c r="W4630" s="68">
        <f t="shared" si="901"/>
        <v>312.87405168000004</v>
      </c>
    </row>
    <row r="4631" spans="1:23" x14ac:dyDescent="0.25">
      <c r="A4631" s="1" t="s">
        <v>882</v>
      </c>
      <c r="B4631" s="1" t="s">
        <v>394</v>
      </c>
      <c r="C4631" s="1" t="s">
        <v>589</v>
      </c>
      <c r="D4631" s="1" t="s">
        <v>591</v>
      </c>
      <c r="E4631" s="1" t="s">
        <v>380</v>
      </c>
      <c r="F4631" s="62" t="str">
        <f t="shared" si="890"/>
        <v>64567</v>
      </c>
      <c r="G4631" s="255">
        <v>10620069</v>
      </c>
      <c r="H4631" s="1" t="s">
        <v>385</v>
      </c>
      <c r="I4631" s="61">
        <v>17</v>
      </c>
      <c r="J4631" s="61">
        <v>7.3</v>
      </c>
      <c r="K4631" s="61">
        <v>8.8000000000000007</v>
      </c>
      <c r="L4631" s="69">
        <f t="shared" si="891"/>
        <v>1.2409999999999999</v>
      </c>
      <c r="M4631" s="69">
        <f t="shared" si="892"/>
        <v>1.4960000000000002</v>
      </c>
      <c r="N4631" s="56">
        <f>INDEX(Rate_Chart!$A$1:$AK$127,MATCH(Data!J4631,Rate_Chart!$A$1:$A$127,0),MATCH(Data!K4631,Rate_Chart!$A$1:$AK$1,0))</f>
        <v>60.34545</v>
      </c>
      <c r="O4631" s="57">
        <f t="shared" si="893"/>
        <v>1025.87265</v>
      </c>
      <c r="P4631" s="58">
        <f t="shared" si="894"/>
        <v>458.31987341772157</v>
      </c>
      <c r="Q4631" s="58">
        <f t="shared" si="895"/>
        <v>305.54658227848103</v>
      </c>
      <c r="R4631" s="66">
        <f t="shared" si="896"/>
        <v>17.952771375000001</v>
      </c>
      <c r="S4631" s="64">
        <f t="shared" si="897"/>
        <v>63.75</v>
      </c>
      <c r="T4631" s="66">
        <f t="shared" si="898"/>
        <v>1107.5754213750001</v>
      </c>
      <c r="U4631" s="68">
        <f t="shared" si="899"/>
        <v>65.15149537500001</v>
      </c>
      <c r="V4631" s="68">
        <f t="shared" si="900"/>
        <v>494.8214838607596</v>
      </c>
      <c r="W4631" s="68">
        <f t="shared" si="901"/>
        <v>329.88098924050638</v>
      </c>
    </row>
    <row r="4632" spans="1:23" x14ac:dyDescent="0.25">
      <c r="A4632" s="1" t="s">
        <v>882</v>
      </c>
      <c r="B4632" s="1" t="s">
        <v>395</v>
      </c>
      <c r="C4632" s="1" t="s">
        <v>589</v>
      </c>
      <c r="D4632" s="1" t="s">
        <v>591</v>
      </c>
      <c r="E4632" s="1" t="s">
        <v>380</v>
      </c>
      <c r="F4632" s="62" t="str">
        <f t="shared" si="890"/>
        <v>64567</v>
      </c>
      <c r="G4632" s="255">
        <v>10620069</v>
      </c>
      <c r="H4632" s="1" t="s">
        <v>385</v>
      </c>
      <c r="I4632" s="61">
        <v>21</v>
      </c>
      <c r="J4632" s="61">
        <v>7.8</v>
      </c>
      <c r="K4632" s="61">
        <v>8.8000000000000007</v>
      </c>
      <c r="L4632" s="69">
        <f t="shared" si="891"/>
        <v>1.6379999999999999</v>
      </c>
      <c r="M4632" s="69">
        <f t="shared" si="892"/>
        <v>1.8480000000000001</v>
      </c>
      <c r="N4632" s="56">
        <f>INDEX(Rate_Chart!$A$1:$AK$127,MATCH(Data!J4632,Rate_Chart!$A$1:$A$127,0),MATCH(Data!K4632,Rate_Chart!$A$1:$AK$1,0))</f>
        <v>64.478699999999989</v>
      </c>
      <c r="O4632" s="57">
        <f t="shared" si="893"/>
        <v>1354.0526999999997</v>
      </c>
      <c r="P4632" s="58">
        <f t="shared" si="894"/>
        <v>471.7953658536585</v>
      </c>
      <c r="Q4632" s="58">
        <f t="shared" si="895"/>
        <v>314.530243902439</v>
      </c>
      <c r="R4632" s="66">
        <f t="shared" si="896"/>
        <v>23.695922249999999</v>
      </c>
      <c r="S4632" s="64">
        <f t="shared" si="897"/>
        <v>78.75</v>
      </c>
      <c r="T4632" s="66">
        <f t="shared" si="898"/>
        <v>1456.4986222499997</v>
      </c>
      <c r="U4632" s="68">
        <f t="shared" si="899"/>
        <v>69.357077249999989</v>
      </c>
      <c r="V4632" s="68">
        <f t="shared" si="900"/>
        <v>507.49080914634141</v>
      </c>
      <c r="W4632" s="68">
        <f t="shared" si="901"/>
        <v>338.32720609756092</v>
      </c>
    </row>
    <row r="4633" spans="1:23" x14ac:dyDescent="0.25">
      <c r="A4633" s="1" t="s">
        <v>882</v>
      </c>
      <c r="B4633" s="1" t="s">
        <v>395</v>
      </c>
      <c r="C4633" s="1" t="s">
        <v>589</v>
      </c>
      <c r="D4633" s="1" t="s">
        <v>591</v>
      </c>
      <c r="E4633" s="1" t="s">
        <v>380</v>
      </c>
      <c r="F4633" s="62" t="str">
        <f t="shared" si="890"/>
        <v>64567</v>
      </c>
      <c r="G4633" s="255">
        <v>10620069</v>
      </c>
      <c r="H4633" s="1" t="s">
        <v>386</v>
      </c>
      <c r="I4633" s="61">
        <v>34</v>
      </c>
      <c r="J4633" s="61">
        <v>3</v>
      </c>
      <c r="K4633" s="61">
        <v>8.1</v>
      </c>
      <c r="L4633" s="69">
        <f t="shared" si="891"/>
        <v>1.02</v>
      </c>
      <c r="M4633" s="69">
        <f t="shared" si="892"/>
        <v>2.7539999999999996</v>
      </c>
      <c r="N4633" s="56">
        <f>INDEX(Rate_Chart!$A$1:$AK$127,MATCH(Data!J4633,Rate_Chart!$A$1:$A$127,0),MATCH(Data!K4633,Rate_Chart!$A$1:$AK$1,0))</f>
        <v>35.029125900000004</v>
      </c>
      <c r="O4633" s="57">
        <f t="shared" si="893"/>
        <v>1190.9902806000002</v>
      </c>
      <c r="P4633" s="58">
        <f t="shared" si="894"/>
        <v>417.01340357142868</v>
      </c>
      <c r="Q4633" s="58">
        <f t="shared" si="895"/>
        <v>278.00893571428577</v>
      </c>
      <c r="R4633" s="66">
        <f t="shared" si="896"/>
        <v>20.842329910500005</v>
      </c>
      <c r="S4633" s="64">
        <f t="shared" si="897"/>
        <v>127.5</v>
      </c>
      <c r="T4633" s="66">
        <f t="shared" si="898"/>
        <v>1339.3326105105002</v>
      </c>
      <c r="U4633" s="68">
        <f t="shared" si="899"/>
        <v>39.392135603250004</v>
      </c>
      <c r="V4633" s="68">
        <f t="shared" si="900"/>
        <v>468.9539952767858</v>
      </c>
      <c r="W4633" s="68">
        <f t="shared" si="901"/>
        <v>312.63599685119055</v>
      </c>
    </row>
    <row r="4634" spans="1:23" x14ac:dyDescent="0.25">
      <c r="A4634" s="1" t="s">
        <v>883</v>
      </c>
      <c r="B4634" s="1" t="s">
        <v>394</v>
      </c>
      <c r="C4634" s="1" t="s">
        <v>589</v>
      </c>
      <c r="D4634" s="1" t="s">
        <v>591</v>
      </c>
      <c r="E4634" s="1" t="s">
        <v>380</v>
      </c>
      <c r="F4634" s="62" t="str">
        <f t="shared" si="890"/>
        <v>64567</v>
      </c>
      <c r="G4634" s="255">
        <v>10620069</v>
      </c>
      <c r="H4634" s="1" t="s">
        <v>385</v>
      </c>
      <c r="I4634" s="61">
        <v>17</v>
      </c>
      <c r="J4634" s="61">
        <v>7.2</v>
      </c>
      <c r="K4634" s="61">
        <v>8.8000000000000007</v>
      </c>
      <c r="L4634" s="69">
        <f t="shared" si="891"/>
        <v>1.224</v>
      </c>
      <c r="M4634" s="69">
        <f t="shared" si="892"/>
        <v>1.4960000000000002</v>
      </c>
      <c r="N4634" s="56">
        <f>INDEX(Rate_Chart!$A$1:$AK$127,MATCH(Data!J4634,Rate_Chart!$A$1:$A$127,0),MATCH(Data!K4634,Rate_Chart!$A$1:$AK$1,0))</f>
        <v>59.518800000000006</v>
      </c>
      <c r="O4634" s="57">
        <f t="shared" si="893"/>
        <v>1011.8196000000002</v>
      </c>
      <c r="P4634" s="58">
        <f t="shared" si="894"/>
        <v>455.50102040816324</v>
      </c>
      <c r="Q4634" s="58">
        <f t="shared" si="895"/>
        <v>303.66734693877549</v>
      </c>
      <c r="R4634" s="66">
        <f t="shared" si="896"/>
        <v>17.706843000000003</v>
      </c>
      <c r="S4634" s="64">
        <f t="shared" si="897"/>
        <v>63.75</v>
      </c>
      <c r="T4634" s="66">
        <f t="shared" si="898"/>
        <v>1093.2764430000002</v>
      </c>
      <c r="U4634" s="68">
        <f t="shared" si="899"/>
        <v>64.310379000000012</v>
      </c>
      <c r="V4634" s="68">
        <f t="shared" si="900"/>
        <v>492.17126785714288</v>
      </c>
      <c r="W4634" s="68">
        <f t="shared" si="901"/>
        <v>328.11417857142857</v>
      </c>
    </row>
    <row r="4635" spans="1:23" x14ac:dyDescent="0.25">
      <c r="A4635" s="1" t="s">
        <v>883</v>
      </c>
      <c r="B4635" s="1" t="s">
        <v>394</v>
      </c>
      <c r="C4635" s="1" t="s">
        <v>589</v>
      </c>
      <c r="D4635" s="1" t="s">
        <v>591</v>
      </c>
      <c r="E4635" s="1" t="s">
        <v>380</v>
      </c>
      <c r="F4635" s="62" t="str">
        <f t="shared" si="890"/>
        <v>64567</v>
      </c>
      <c r="G4635" s="255">
        <v>10620069</v>
      </c>
      <c r="H4635" s="1" t="s">
        <v>386</v>
      </c>
      <c r="I4635" s="61">
        <v>31</v>
      </c>
      <c r="J4635" s="61">
        <v>3</v>
      </c>
      <c r="K4635" s="61">
        <v>8</v>
      </c>
      <c r="L4635" s="69">
        <f t="shared" si="891"/>
        <v>0.93</v>
      </c>
      <c r="M4635" s="69">
        <f t="shared" si="892"/>
        <v>2.48</v>
      </c>
      <c r="N4635" s="56">
        <f>INDEX(Rate_Chart!$A$1:$AK$127,MATCH(Data!J4635,Rate_Chart!$A$1:$A$127,0),MATCH(Data!K4635,Rate_Chart!$A$1:$AK$1,0))</f>
        <v>34.751112000000006</v>
      </c>
      <c r="O4635" s="57">
        <f t="shared" si="893"/>
        <v>1077.2844720000003</v>
      </c>
      <c r="P4635" s="58">
        <f t="shared" si="894"/>
        <v>417.01334400000002</v>
      </c>
      <c r="Q4635" s="58">
        <f t="shared" si="895"/>
        <v>278.00889599999999</v>
      </c>
      <c r="R4635" s="66">
        <f t="shared" si="896"/>
        <v>18.852478260000005</v>
      </c>
      <c r="S4635" s="64">
        <f t="shared" si="897"/>
        <v>116.25</v>
      </c>
      <c r="T4635" s="66">
        <f t="shared" si="898"/>
        <v>1212.3869502600003</v>
      </c>
      <c r="U4635" s="68">
        <f t="shared" si="899"/>
        <v>39.109256460000012</v>
      </c>
      <c r="V4635" s="68">
        <f t="shared" si="900"/>
        <v>469.31107752000008</v>
      </c>
      <c r="W4635" s="68">
        <f t="shared" si="901"/>
        <v>312.87405168000004</v>
      </c>
    </row>
    <row r="4636" spans="1:23" x14ac:dyDescent="0.25">
      <c r="A4636" s="1" t="s">
        <v>883</v>
      </c>
      <c r="B4636" s="1" t="s">
        <v>395</v>
      </c>
      <c r="C4636" s="1" t="s">
        <v>589</v>
      </c>
      <c r="D4636" s="1" t="s">
        <v>591</v>
      </c>
      <c r="E4636" s="1" t="s">
        <v>380</v>
      </c>
      <c r="F4636" s="62" t="str">
        <f t="shared" si="890"/>
        <v>64567</v>
      </c>
      <c r="G4636" s="255">
        <v>10620069</v>
      </c>
      <c r="H4636" s="1" t="s">
        <v>385</v>
      </c>
      <c r="I4636" s="61">
        <v>12</v>
      </c>
      <c r="J4636" s="61">
        <v>6.9</v>
      </c>
      <c r="K4636" s="61">
        <v>8.8000000000000007</v>
      </c>
      <c r="L4636" s="69">
        <f t="shared" si="891"/>
        <v>0.82800000000000007</v>
      </c>
      <c r="M4636" s="69">
        <f t="shared" si="892"/>
        <v>1.056</v>
      </c>
      <c r="N4636" s="56">
        <f>INDEX(Rate_Chart!$A$1:$AK$127,MATCH(Data!J4636,Rate_Chart!$A$1:$A$127,0),MATCH(Data!K4636,Rate_Chart!$A$1:$AK$1,0))</f>
        <v>57.038850000000004</v>
      </c>
      <c r="O4636" s="57">
        <f t="shared" si="893"/>
        <v>684.46620000000007</v>
      </c>
      <c r="P4636" s="58">
        <f t="shared" si="894"/>
        <v>446.77950391644907</v>
      </c>
      <c r="Q4636" s="58">
        <f t="shared" si="895"/>
        <v>297.85300261096603</v>
      </c>
      <c r="R4636" s="66">
        <f t="shared" si="896"/>
        <v>11.978158500000003</v>
      </c>
      <c r="S4636" s="64">
        <f t="shared" si="897"/>
        <v>45</v>
      </c>
      <c r="T4636" s="66">
        <f t="shared" si="898"/>
        <v>741.44435850000013</v>
      </c>
      <c r="U4636" s="68">
        <f t="shared" si="899"/>
        <v>61.787029875000009</v>
      </c>
      <c r="V4636" s="68">
        <f t="shared" si="900"/>
        <v>483.97151338120108</v>
      </c>
      <c r="W4636" s="68">
        <f t="shared" si="901"/>
        <v>322.6476755874674</v>
      </c>
    </row>
    <row r="4637" spans="1:23" x14ac:dyDescent="0.25">
      <c r="A4637" s="1" t="s">
        <v>883</v>
      </c>
      <c r="B4637" s="1" t="s">
        <v>395</v>
      </c>
      <c r="C4637" s="1" t="s">
        <v>589</v>
      </c>
      <c r="D4637" s="1" t="s">
        <v>591</v>
      </c>
      <c r="E4637" s="1" t="s">
        <v>380</v>
      </c>
      <c r="F4637" s="62" t="str">
        <f t="shared" si="890"/>
        <v>64567</v>
      </c>
      <c r="G4637" s="255">
        <v>10620069</v>
      </c>
      <c r="H4637" s="1" t="s">
        <v>386</v>
      </c>
      <c r="I4637" s="61">
        <v>33</v>
      </c>
      <c r="J4637" s="61">
        <v>3</v>
      </c>
      <c r="K4637" s="61">
        <v>8</v>
      </c>
      <c r="L4637" s="69">
        <f t="shared" si="891"/>
        <v>0.99</v>
      </c>
      <c r="M4637" s="69">
        <f t="shared" si="892"/>
        <v>2.64</v>
      </c>
      <c r="N4637" s="56">
        <f>INDEX(Rate_Chart!$A$1:$AK$127,MATCH(Data!J4637,Rate_Chart!$A$1:$A$127,0),MATCH(Data!K4637,Rate_Chart!$A$1:$AK$1,0))</f>
        <v>34.751112000000006</v>
      </c>
      <c r="O4637" s="57">
        <f t="shared" si="893"/>
        <v>1146.7866960000001</v>
      </c>
      <c r="P4637" s="58">
        <f t="shared" si="894"/>
        <v>417.01334400000002</v>
      </c>
      <c r="Q4637" s="58">
        <f t="shared" si="895"/>
        <v>278.00889599999999</v>
      </c>
      <c r="R4637" s="66">
        <f t="shared" si="896"/>
        <v>20.068767180000005</v>
      </c>
      <c r="S4637" s="64">
        <f t="shared" si="897"/>
        <v>123.75</v>
      </c>
      <c r="T4637" s="66">
        <f t="shared" si="898"/>
        <v>1290.6054631800002</v>
      </c>
      <c r="U4637" s="68">
        <f t="shared" si="899"/>
        <v>39.109256460000005</v>
      </c>
      <c r="V4637" s="68">
        <f t="shared" si="900"/>
        <v>469.31107752000003</v>
      </c>
      <c r="W4637" s="68">
        <f t="shared" si="901"/>
        <v>312.87405168000004</v>
      </c>
    </row>
    <row r="4638" spans="1:23" x14ac:dyDescent="0.25">
      <c r="A4638" s="1" t="s">
        <v>884</v>
      </c>
      <c r="B4638" s="1" t="s">
        <v>394</v>
      </c>
      <c r="C4638" s="1" t="s">
        <v>589</v>
      </c>
      <c r="D4638" s="1" t="s">
        <v>591</v>
      </c>
      <c r="E4638" s="1" t="s">
        <v>380</v>
      </c>
      <c r="F4638" s="62" t="str">
        <f t="shared" si="890"/>
        <v>64567</v>
      </c>
      <c r="G4638" s="255">
        <v>10620069</v>
      </c>
      <c r="H4638" s="1" t="s">
        <v>385</v>
      </c>
      <c r="I4638" s="61">
        <v>17</v>
      </c>
      <c r="J4638" s="61">
        <v>7.6</v>
      </c>
      <c r="K4638" s="61">
        <v>8.8000000000000007</v>
      </c>
      <c r="L4638" s="69">
        <f t="shared" si="891"/>
        <v>1.2919999999999998</v>
      </c>
      <c r="M4638" s="69">
        <f t="shared" si="892"/>
        <v>1.4960000000000002</v>
      </c>
      <c r="N4638" s="56">
        <f>INDEX(Rate_Chart!$A$1:$AK$127,MATCH(Data!J4638,Rate_Chart!$A$1:$A$127,0),MATCH(Data!K4638,Rate_Chart!$A$1:$AK$1,0))</f>
        <v>62.825400000000002</v>
      </c>
      <c r="O4638" s="57">
        <f t="shared" si="893"/>
        <v>1068.0318</v>
      </c>
      <c r="P4638" s="58">
        <f t="shared" si="894"/>
        <v>466.5252475247525</v>
      </c>
      <c r="Q4638" s="58">
        <f t="shared" si="895"/>
        <v>311.01683168316833</v>
      </c>
      <c r="R4638" s="66">
        <f t="shared" si="896"/>
        <v>18.690556500000003</v>
      </c>
      <c r="S4638" s="64">
        <f t="shared" si="897"/>
        <v>63.75</v>
      </c>
      <c r="T4638" s="66">
        <f t="shared" si="898"/>
        <v>1150.4723564999999</v>
      </c>
      <c r="U4638" s="68">
        <f t="shared" si="899"/>
        <v>67.674844499999992</v>
      </c>
      <c r="V4638" s="68">
        <f t="shared" si="900"/>
        <v>502.53597400990094</v>
      </c>
      <c r="W4638" s="68">
        <f t="shared" si="901"/>
        <v>335.02398267326731</v>
      </c>
    </row>
    <row r="4639" spans="1:23" x14ac:dyDescent="0.25">
      <c r="A4639" s="1" t="s">
        <v>884</v>
      </c>
      <c r="B4639" s="1" t="s">
        <v>395</v>
      </c>
      <c r="C4639" s="1" t="s">
        <v>589</v>
      </c>
      <c r="D4639" s="1" t="s">
        <v>591</v>
      </c>
      <c r="E4639" s="1" t="s">
        <v>380</v>
      </c>
      <c r="F4639" s="62" t="str">
        <f t="shared" si="890"/>
        <v>64567</v>
      </c>
      <c r="G4639" s="255">
        <v>10620069</v>
      </c>
      <c r="H4639" s="1" t="s">
        <v>385</v>
      </c>
      <c r="I4639" s="61">
        <v>20</v>
      </c>
      <c r="J4639" s="61">
        <v>6.6</v>
      </c>
      <c r="K4639" s="61">
        <v>8.8000000000000007</v>
      </c>
      <c r="L4639" s="69">
        <f t="shared" si="891"/>
        <v>1.32</v>
      </c>
      <c r="M4639" s="69">
        <f t="shared" si="892"/>
        <v>1.76</v>
      </c>
      <c r="N4639" s="56">
        <f>INDEX(Rate_Chart!$A$1:$AK$127,MATCH(Data!J4639,Rate_Chart!$A$1:$A$127,0),MATCH(Data!K4639,Rate_Chart!$A$1:$AK$1,0))</f>
        <v>54.558900000000001</v>
      </c>
      <c r="O4639" s="57">
        <f t="shared" si="893"/>
        <v>1091.1780000000001</v>
      </c>
      <c r="P4639" s="58">
        <f t="shared" si="894"/>
        <v>437.63823529411764</v>
      </c>
      <c r="Q4639" s="58">
        <f t="shared" si="895"/>
        <v>291.75882352941176</v>
      </c>
      <c r="R4639" s="66">
        <f t="shared" si="896"/>
        <v>19.095615000000002</v>
      </c>
      <c r="S4639" s="64">
        <f t="shared" si="897"/>
        <v>75</v>
      </c>
      <c r="T4639" s="66">
        <f t="shared" si="898"/>
        <v>1185.2736150000001</v>
      </c>
      <c r="U4639" s="68">
        <f t="shared" si="899"/>
        <v>59.263680750000006</v>
      </c>
      <c r="V4639" s="68">
        <f t="shared" si="900"/>
        <v>475.37711831550803</v>
      </c>
      <c r="W4639" s="68">
        <f t="shared" si="901"/>
        <v>316.91807887700537</v>
      </c>
    </row>
    <row r="4640" spans="1:23" x14ac:dyDescent="0.25">
      <c r="A4640" s="1" t="s">
        <v>885</v>
      </c>
      <c r="B4640" s="1" t="s">
        <v>394</v>
      </c>
      <c r="C4640" s="1" t="s">
        <v>589</v>
      </c>
      <c r="D4640" s="1" t="s">
        <v>591</v>
      </c>
      <c r="E4640" s="1" t="s">
        <v>380</v>
      </c>
      <c r="F4640" s="62" t="str">
        <f t="shared" si="890"/>
        <v>64567</v>
      </c>
      <c r="G4640" s="255">
        <v>10620069</v>
      </c>
      <c r="H4640" s="1" t="s">
        <v>385</v>
      </c>
      <c r="I4640" s="61">
        <v>18</v>
      </c>
      <c r="J4640" s="61">
        <v>7</v>
      </c>
      <c r="K4640" s="61">
        <v>8.8000000000000007</v>
      </c>
      <c r="L4640" s="69">
        <f t="shared" si="891"/>
        <v>1.26</v>
      </c>
      <c r="M4640" s="69">
        <f t="shared" si="892"/>
        <v>1.5840000000000001</v>
      </c>
      <c r="N4640" s="56">
        <f>INDEX(Rate_Chart!$A$1:$AK$127,MATCH(Data!J4640,Rate_Chart!$A$1:$A$127,0),MATCH(Data!K4640,Rate_Chart!$A$1:$AK$1,0))</f>
        <v>57.865500000000004</v>
      </c>
      <c r="O4640" s="57">
        <f t="shared" si="893"/>
        <v>1041.5790000000002</v>
      </c>
      <c r="P4640" s="58">
        <f t="shared" si="894"/>
        <v>449.73186528497411</v>
      </c>
      <c r="Q4640" s="58">
        <f t="shared" si="895"/>
        <v>299.82124352331607</v>
      </c>
      <c r="R4640" s="66">
        <f t="shared" si="896"/>
        <v>18.227632500000006</v>
      </c>
      <c r="S4640" s="64">
        <f t="shared" si="897"/>
        <v>67.5</v>
      </c>
      <c r="T4640" s="66">
        <f t="shared" si="898"/>
        <v>1127.3066325000002</v>
      </c>
      <c r="U4640" s="68">
        <f t="shared" si="899"/>
        <v>62.628146250000015</v>
      </c>
      <c r="V4640" s="68">
        <f t="shared" si="900"/>
        <v>486.74725064766847</v>
      </c>
      <c r="W4640" s="68">
        <f t="shared" si="901"/>
        <v>324.49816709844566</v>
      </c>
    </row>
    <row r="4641" spans="1:23" x14ac:dyDescent="0.25">
      <c r="A4641" s="1" t="s">
        <v>885</v>
      </c>
      <c r="B4641" s="1" t="s">
        <v>394</v>
      </c>
      <c r="C4641" s="1" t="s">
        <v>589</v>
      </c>
      <c r="D4641" s="1" t="s">
        <v>591</v>
      </c>
      <c r="E4641" s="1" t="s">
        <v>380</v>
      </c>
      <c r="F4641" s="62" t="str">
        <f t="shared" si="890"/>
        <v>64567</v>
      </c>
      <c r="G4641" s="255">
        <v>10620069</v>
      </c>
      <c r="H4641" s="1" t="s">
        <v>386</v>
      </c>
      <c r="I4641" s="61">
        <v>34</v>
      </c>
      <c r="J4641" s="61">
        <v>3</v>
      </c>
      <c r="K4641" s="61">
        <v>8</v>
      </c>
      <c r="L4641" s="69">
        <f t="shared" si="891"/>
        <v>1.02</v>
      </c>
      <c r="M4641" s="69">
        <f t="shared" si="892"/>
        <v>2.72</v>
      </c>
      <c r="N4641" s="56">
        <f>INDEX(Rate_Chart!$A$1:$AK$127,MATCH(Data!J4641,Rate_Chart!$A$1:$A$127,0),MATCH(Data!K4641,Rate_Chart!$A$1:$AK$1,0))</f>
        <v>34.751112000000006</v>
      </c>
      <c r="O4641" s="57">
        <f t="shared" si="893"/>
        <v>1181.5378080000003</v>
      </c>
      <c r="P4641" s="58">
        <f t="shared" si="894"/>
        <v>417.01334400000002</v>
      </c>
      <c r="Q4641" s="58">
        <f t="shared" si="895"/>
        <v>278.00889599999999</v>
      </c>
      <c r="R4641" s="66">
        <f t="shared" si="896"/>
        <v>20.676911640000007</v>
      </c>
      <c r="S4641" s="64">
        <f t="shared" si="897"/>
        <v>127.5</v>
      </c>
      <c r="T4641" s="66">
        <f t="shared" si="898"/>
        <v>1329.7147196400003</v>
      </c>
      <c r="U4641" s="68">
        <f t="shared" si="899"/>
        <v>39.109256460000012</v>
      </c>
      <c r="V4641" s="68">
        <f t="shared" si="900"/>
        <v>469.31107752000008</v>
      </c>
      <c r="W4641" s="68">
        <f t="shared" si="901"/>
        <v>312.87405168000004</v>
      </c>
    </row>
    <row r="4642" spans="1:23" x14ac:dyDescent="0.25">
      <c r="A4642" s="1" t="s">
        <v>885</v>
      </c>
      <c r="B4642" s="1" t="s">
        <v>395</v>
      </c>
      <c r="C4642" s="1" t="s">
        <v>589</v>
      </c>
      <c r="D4642" s="1" t="s">
        <v>591</v>
      </c>
      <c r="E4642" s="1" t="s">
        <v>380</v>
      </c>
      <c r="F4642" s="62" t="str">
        <f t="shared" si="890"/>
        <v>64567</v>
      </c>
      <c r="G4642" s="255">
        <v>10620069</v>
      </c>
      <c r="H4642" s="1" t="s">
        <v>385</v>
      </c>
      <c r="I4642" s="61">
        <v>18</v>
      </c>
      <c r="J4642" s="61">
        <v>6.8</v>
      </c>
      <c r="K4642" s="61">
        <v>8.8000000000000007</v>
      </c>
      <c r="L4642" s="69">
        <f t="shared" si="891"/>
        <v>1.224</v>
      </c>
      <c r="M4642" s="69">
        <f t="shared" si="892"/>
        <v>1.5840000000000001</v>
      </c>
      <c r="N4642" s="56">
        <f>INDEX(Rate_Chart!$A$1:$AK$127,MATCH(Data!J4642,Rate_Chart!$A$1:$A$127,0),MATCH(Data!K4642,Rate_Chart!$A$1:$AK$1,0))</f>
        <v>56.212200000000003</v>
      </c>
      <c r="O4642" s="57">
        <f t="shared" si="893"/>
        <v>1011.8196</v>
      </c>
      <c r="P4642" s="58">
        <f t="shared" si="894"/>
        <v>443.78052631578947</v>
      </c>
      <c r="Q4642" s="58">
        <f t="shared" si="895"/>
        <v>295.8536842105263</v>
      </c>
      <c r="R4642" s="66">
        <f t="shared" si="896"/>
        <v>17.706843000000003</v>
      </c>
      <c r="S4642" s="64">
        <f t="shared" si="897"/>
        <v>67.5</v>
      </c>
      <c r="T4642" s="66">
        <f t="shared" si="898"/>
        <v>1097.026443</v>
      </c>
      <c r="U4642" s="68">
        <f t="shared" si="899"/>
        <v>60.945913499999996</v>
      </c>
      <c r="V4642" s="68">
        <f t="shared" si="900"/>
        <v>481.15194868421048</v>
      </c>
      <c r="W4642" s="68">
        <f t="shared" si="901"/>
        <v>320.76796578947364</v>
      </c>
    </row>
    <row r="4643" spans="1:23" x14ac:dyDescent="0.25">
      <c r="A4643" s="1" t="s">
        <v>885</v>
      </c>
      <c r="B4643" s="1" t="s">
        <v>395</v>
      </c>
      <c r="C4643" s="1" t="s">
        <v>589</v>
      </c>
      <c r="D4643" s="1" t="s">
        <v>591</v>
      </c>
      <c r="E4643" s="1" t="s">
        <v>380</v>
      </c>
      <c r="F4643" s="62" t="str">
        <f t="shared" si="890"/>
        <v>64567</v>
      </c>
      <c r="G4643" s="255">
        <v>10620069</v>
      </c>
      <c r="H4643" s="1" t="s">
        <v>386</v>
      </c>
      <c r="I4643" s="61">
        <v>31</v>
      </c>
      <c r="J4643" s="61">
        <v>3</v>
      </c>
      <c r="K4643" s="61">
        <v>8</v>
      </c>
      <c r="L4643" s="69">
        <f t="shared" si="891"/>
        <v>0.93</v>
      </c>
      <c r="M4643" s="69">
        <f t="shared" si="892"/>
        <v>2.48</v>
      </c>
      <c r="N4643" s="56">
        <f>INDEX(Rate_Chart!$A$1:$AK$127,MATCH(Data!J4643,Rate_Chart!$A$1:$A$127,0),MATCH(Data!K4643,Rate_Chart!$A$1:$AK$1,0))</f>
        <v>34.751112000000006</v>
      </c>
      <c r="O4643" s="57">
        <f t="shared" si="893"/>
        <v>1077.2844720000003</v>
      </c>
      <c r="P4643" s="58">
        <f t="shared" si="894"/>
        <v>417.01334400000002</v>
      </c>
      <c r="Q4643" s="58">
        <f t="shared" si="895"/>
        <v>278.00889599999999</v>
      </c>
      <c r="R4643" s="66">
        <f t="shared" si="896"/>
        <v>18.852478260000005</v>
      </c>
      <c r="S4643" s="64">
        <f t="shared" si="897"/>
        <v>116.25</v>
      </c>
      <c r="T4643" s="66">
        <f t="shared" si="898"/>
        <v>1212.3869502600003</v>
      </c>
      <c r="U4643" s="68">
        <f t="shared" si="899"/>
        <v>39.109256460000012</v>
      </c>
      <c r="V4643" s="68">
        <f t="shared" si="900"/>
        <v>469.31107752000008</v>
      </c>
      <c r="W4643" s="68">
        <f t="shared" si="901"/>
        <v>312.87405168000004</v>
      </c>
    </row>
    <row r="4644" spans="1:23" x14ac:dyDescent="0.25">
      <c r="A4644" s="1" t="s">
        <v>886</v>
      </c>
      <c r="B4644" s="1" t="s">
        <v>394</v>
      </c>
      <c r="C4644" s="1" t="s">
        <v>589</v>
      </c>
      <c r="D4644" s="1" t="s">
        <v>591</v>
      </c>
      <c r="E4644" s="1" t="s">
        <v>380</v>
      </c>
      <c r="F4644" s="62" t="str">
        <f t="shared" si="890"/>
        <v>64567</v>
      </c>
      <c r="G4644" s="255">
        <v>10620069</v>
      </c>
      <c r="H4644" s="1" t="s">
        <v>385</v>
      </c>
      <c r="I4644" s="61">
        <v>19</v>
      </c>
      <c r="J4644" s="61">
        <v>7.4</v>
      </c>
      <c r="K4644" s="61">
        <v>8.8000000000000007</v>
      </c>
      <c r="L4644" s="69">
        <f t="shared" si="891"/>
        <v>1.4059999999999999</v>
      </c>
      <c r="M4644" s="69">
        <f t="shared" si="892"/>
        <v>1.6720000000000002</v>
      </c>
      <c r="N4644" s="56">
        <f>INDEX(Rate_Chart!$A$1:$AK$127,MATCH(Data!J4644,Rate_Chart!$A$1:$A$127,0),MATCH(Data!K4644,Rate_Chart!$A$1:$AK$1,0))</f>
        <v>61.172100000000007</v>
      </c>
      <c r="O4644" s="57">
        <f t="shared" si="893"/>
        <v>1162.2699000000002</v>
      </c>
      <c r="P4644" s="58">
        <f t="shared" si="894"/>
        <v>461.09623115577887</v>
      </c>
      <c r="Q4644" s="58">
        <f t="shared" si="895"/>
        <v>307.39748743718593</v>
      </c>
      <c r="R4644" s="66">
        <f t="shared" si="896"/>
        <v>20.339723250000006</v>
      </c>
      <c r="S4644" s="64">
        <f t="shared" si="897"/>
        <v>71.25</v>
      </c>
      <c r="T4644" s="66">
        <f t="shared" si="898"/>
        <v>1253.8596232500001</v>
      </c>
      <c r="U4644" s="68">
        <f t="shared" si="899"/>
        <v>65.992611750000009</v>
      </c>
      <c r="V4644" s="68">
        <f t="shared" si="900"/>
        <v>497.43174685929648</v>
      </c>
      <c r="W4644" s="68">
        <f t="shared" si="901"/>
        <v>331.6211645728643</v>
      </c>
    </row>
    <row r="4645" spans="1:23" x14ac:dyDescent="0.25">
      <c r="A4645" s="1" t="s">
        <v>886</v>
      </c>
      <c r="B4645" s="1" t="s">
        <v>395</v>
      </c>
      <c r="C4645" s="1" t="s">
        <v>589</v>
      </c>
      <c r="D4645" s="1" t="s">
        <v>591</v>
      </c>
      <c r="E4645" s="1" t="s">
        <v>380</v>
      </c>
      <c r="F4645" s="62" t="str">
        <f t="shared" si="890"/>
        <v>64567</v>
      </c>
      <c r="G4645" s="255">
        <v>10620069</v>
      </c>
      <c r="H4645" s="1" t="s">
        <v>385</v>
      </c>
      <c r="I4645" s="61">
        <v>15</v>
      </c>
      <c r="J4645" s="61">
        <v>7.3</v>
      </c>
      <c r="K4645" s="61">
        <v>8.8000000000000007</v>
      </c>
      <c r="L4645" s="69">
        <f t="shared" si="891"/>
        <v>1.095</v>
      </c>
      <c r="M4645" s="69">
        <f t="shared" si="892"/>
        <v>1.32</v>
      </c>
      <c r="N4645" s="56">
        <f>INDEX(Rate_Chart!$A$1:$AK$127,MATCH(Data!J4645,Rate_Chart!$A$1:$A$127,0),MATCH(Data!K4645,Rate_Chart!$A$1:$AK$1,0))</f>
        <v>60.34545</v>
      </c>
      <c r="O4645" s="57">
        <f t="shared" si="893"/>
        <v>905.18174999999997</v>
      </c>
      <c r="P4645" s="58">
        <f t="shared" si="894"/>
        <v>458.31987341772157</v>
      </c>
      <c r="Q4645" s="58">
        <f t="shared" si="895"/>
        <v>305.54658227848103</v>
      </c>
      <c r="R4645" s="66">
        <f t="shared" si="896"/>
        <v>15.840680625000001</v>
      </c>
      <c r="S4645" s="64">
        <f t="shared" si="897"/>
        <v>56.25</v>
      </c>
      <c r="T4645" s="66">
        <f t="shared" si="898"/>
        <v>977.27243062499997</v>
      </c>
      <c r="U4645" s="68">
        <f t="shared" si="899"/>
        <v>65.151495374999996</v>
      </c>
      <c r="V4645" s="68">
        <f t="shared" si="900"/>
        <v>494.82148386075949</v>
      </c>
      <c r="W4645" s="68">
        <f t="shared" si="901"/>
        <v>329.88098924050632</v>
      </c>
    </row>
    <row r="4646" spans="1:23" x14ac:dyDescent="0.25">
      <c r="A4646" s="1" t="s">
        <v>887</v>
      </c>
      <c r="B4646" s="1" t="s">
        <v>394</v>
      </c>
      <c r="C4646" s="1" t="s">
        <v>589</v>
      </c>
      <c r="D4646" s="1" t="s">
        <v>591</v>
      </c>
      <c r="E4646" s="1" t="s">
        <v>380</v>
      </c>
      <c r="F4646" s="62" t="str">
        <f t="shared" si="890"/>
        <v>64567</v>
      </c>
      <c r="G4646" s="255">
        <v>10620069</v>
      </c>
      <c r="H4646" s="1" t="s">
        <v>385</v>
      </c>
      <c r="I4646" s="61">
        <v>19</v>
      </c>
      <c r="J4646" s="61">
        <v>7.5</v>
      </c>
      <c r="K4646" s="61">
        <v>8.8000000000000007</v>
      </c>
      <c r="L4646" s="69">
        <f t="shared" si="891"/>
        <v>1.425</v>
      </c>
      <c r="M4646" s="69">
        <f t="shared" si="892"/>
        <v>1.6720000000000002</v>
      </c>
      <c r="N4646" s="56">
        <f>INDEX(Rate_Chart!$A$1:$AK$127,MATCH(Data!J4646,Rate_Chart!$A$1:$A$127,0),MATCH(Data!K4646,Rate_Chart!$A$1:$AK$1,0))</f>
        <v>61.998750000000001</v>
      </c>
      <c r="O4646" s="57">
        <f t="shared" si="893"/>
        <v>1177.9762499999999</v>
      </c>
      <c r="P4646" s="58">
        <f t="shared" si="894"/>
        <v>463.83104738154617</v>
      </c>
      <c r="Q4646" s="58">
        <f t="shared" si="895"/>
        <v>309.22069825436409</v>
      </c>
      <c r="R4646" s="66">
        <f t="shared" si="896"/>
        <v>20.614584375</v>
      </c>
      <c r="S4646" s="64">
        <f t="shared" si="897"/>
        <v>71.25</v>
      </c>
      <c r="T4646" s="66">
        <f t="shared" si="898"/>
        <v>1269.840834375</v>
      </c>
      <c r="U4646" s="68">
        <f t="shared" si="899"/>
        <v>66.833728124999993</v>
      </c>
      <c r="V4646" s="68">
        <f t="shared" si="900"/>
        <v>500.00295355361595</v>
      </c>
      <c r="W4646" s="68">
        <f t="shared" si="901"/>
        <v>333.33530236907728</v>
      </c>
    </row>
    <row r="4647" spans="1:23" x14ac:dyDescent="0.25">
      <c r="A4647" s="1" t="s">
        <v>887</v>
      </c>
      <c r="B4647" s="1" t="s">
        <v>395</v>
      </c>
      <c r="C4647" s="1" t="s">
        <v>589</v>
      </c>
      <c r="D4647" s="1" t="s">
        <v>591</v>
      </c>
      <c r="E4647" s="1" t="s">
        <v>380</v>
      </c>
      <c r="F4647" s="62" t="str">
        <f t="shared" si="890"/>
        <v>64567</v>
      </c>
      <c r="G4647" s="255">
        <v>10620069</v>
      </c>
      <c r="H4647" s="1" t="s">
        <v>385</v>
      </c>
      <c r="I4647" s="61">
        <v>21</v>
      </c>
      <c r="J4647" s="61">
        <v>7.1</v>
      </c>
      <c r="K4647" s="61">
        <v>8.8000000000000007</v>
      </c>
      <c r="L4647" s="69">
        <f t="shared" si="891"/>
        <v>1.4909999999999999</v>
      </c>
      <c r="M4647" s="69">
        <f t="shared" si="892"/>
        <v>1.8480000000000001</v>
      </c>
      <c r="N4647" s="56">
        <f>INDEX(Rate_Chart!$A$1:$AK$127,MATCH(Data!J4647,Rate_Chart!$A$1:$A$127,0),MATCH(Data!K4647,Rate_Chart!$A$1:$AK$1,0))</f>
        <v>58.692149999999998</v>
      </c>
      <c r="O4647" s="57">
        <f t="shared" si="893"/>
        <v>1232.5351499999999</v>
      </c>
      <c r="P4647" s="58">
        <f t="shared" si="894"/>
        <v>452.63868894601546</v>
      </c>
      <c r="Q4647" s="58">
        <f t="shared" si="895"/>
        <v>301.75912596401031</v>
      </c>
      <c r="R4647" s="66">
        <f t="shared" si="896"/>
        <v>21.569365125000001</v>
      </c>
      <c r="S4647" s="64">
        <f t="shared" si="897"/>
        <v>78.75</v>
      </c>
      <c r="T4647" s="66">
        <f t="shared" si="898"/>
        <v>1332.854515125</v>
      </c>
      <c r="U4647" s="68">
        <f t="shared" si="899"/>
        <v>63.469262624999999</v>
      </c>
      <c r="V4647" s="68">
        <f t="shared" si="900"/>
        <v>489.48017448586126</v>
      </c>
      <c r="W4647" s="68">
        <f t="shared" si="901"/>
        <v>326.32011632390748</v>
      </c>
    </row>
    <row r="4648" spans="1:23" x14ac:dyDescent="0.25">
      <c r="A4648" s="1" t="s">
        <v>887</v>
      </c>
      <c r="B4648" s="1" t="s">
        <v>395</v>
      </c>
      <c r="C4648" s="1" t="s">
        <v>589</v>
      </c>
      <c r="D4648" s="1" t="s">
        <v>591</v>
      </c>
      <c r="E4648" s="1" t="s">
        <v>380</v>
      </c>
      <c r="F4648" s="62" t="str">
        <f t="shared" si="890"/>
        <v>64567</v>
      </c>
      <c r="G4648" s="255">
        <v>10620069</v>
      </c>
      <c r="H4648" s="1" t="s">
        <v>386</v>
      </c>
      <c r="I4648" s="61">
        <v>39</v>
      </c>
      <c r="J4648" s="61">
        <v>3</v>
      </c>
      <c r="K4648" s="61">
        <v>8</v>
      </c>
      <c r="L4648" s="69">
        <f t="shared" si="891"/>
        <v>1.17</v>
      </c>
      <c r="M4648" s="69">
        <f t="shared" si="892"/>
        <v>3.12</v>
      </c>
      <c r="N4648" s="56">
        <f>INDEX(Rate_Chart!$A$1:$AK$127,MATCH(Data!J4648,Rate_Chart!$A$1:$A$127,0),MATCH(Data!K4648,Rate_Chart!$A$1:$AK$1,0))</f>
        <v>34.751112000000006</v>
      </c>
      <c r="O4648" s="57">
        <f t="shared" si="893"/>
        <v>1355.2933680000003</v>
      </c>
      <c r="P4648" s="58">
        <f t="shared" si="894"/>
        <v>417.01334400000002</v>
      </c>
      <c r="Q4648" s="58">
        <f t="shared" si="895"/>
        <v>278.00889599999999</v>
      </c>
      <c r="R4648" s="66">
        <f t="shared" si="896"/>
        <v>23.71763394000001</v>
      </c>
      <c r="S4648" s="64">
        <f t="shared" si="897"/>
        <v>146.25</v>
      </c>
      <c r="T4648" s="66">
        <f t="shared" si="898"/>
        <v>1525.2610019400004</v>
      </c>
      <c r="U4648" s="68">
        <f t="shared" si="899"/>
        <v>39.109256460000012</v>
      </c>
      <c r="V4648" s="68">
        <f t="shared" si="900"/>
        <v>469.31107752000008</v>
      </c>
      <c r="W4648" s="68">
        <f t="shared" si="901"/>
        <v>312.87405168000004</v>
      </c>
    </row>
    <row r="4649" spans="1:23" x14ac:dyDescent="0.25">
      <c r="A4649" s="1" t="s">
        <v>888</v>
      </c>
      <c r="B4649" s="1" t="s">
        <v>394</v>
      </c>
      <c r="C4649" s="1" t="s">
        <v>589</v>
      </c>
      <c r="D4649" s="1" t="s">
        <v>591</v>
      </c>
      <c r="E4649" s="1" t="s">
        <v>380</v>
      </c>
      <c r="F4649" s="62" t="str">
        <f t="shared" si="890"/>
        <v>64567</v>
      </c>
      <c r="G4649" s="255">
        <v>10620069</v>
      </c>
      <c r="H4649" s="1" t="s">
        <v>385</v>
      </c>
      <c r="I4649" s="61">
        <v>19</v>
      </c>
      <c r="J4649" s="61">
        <v>7.3</v>
      </c>
      <c r="K4649" s="61">
        <v>8.6</v>
      </c>
      <c r="L4649" s="69">
        <f t="shared" si="891"/>
        <v>1.3869999999999998</v>
      </c>
      <c r="M4649" s="69">
        <f t="shared" si="892"/>
        <v>1.6340000000000001</v>
      </c>
      <c r="N4649" s="56">
        <f>INDEX(Rate_Chart!$A$1:$AK$127,MATCH(Data!J4649,Rate_Chart!$A$1:$A$127,0),MATCH(Data!K4649,Rate_Chart!$A$1:$AK$1,0))</f>
        <v>59.735899999999994</v>
      </c>
      <c r="O4649" s="57">
        <f t="shared" si="893"/>
        <v>1134.9820999999999</v>
      </c>
      <c r="P4649" s="58">
        <f t="shared" si="894"/>
        <v>458.33171355498718</v>
      </c>
      <c r="Q4649" s="58">
        <f t="shared" si="895"/>
        <v>305.55447570332478</v>
      </c>
      <c r="R4649" s="66">
        <f t="shared" si="896"/>
        <v>19.862186749999999</v>
      </c>
      <c r="S4649" s="64">
        <f t="shared" si="897"/>
        <v>71.25</v>
      </c>
      <c r="T4649" s="66">
        <f t="shared" si="898"/>
        <v>1226.09428675</v>
      </c>
      <c r="U4649" s="68">
        <f t="shared" si="899"/>
        <v>64.53127825</v>
      </c>
      <c r="V4649" s="68">
        <f t="shared" si="900"/>
        <v>495.12489705882354</v>
      </c>
      <c r="W4649" s="68">
        <f t="shared" si="901"/>
        <v>330.08326470588236</v>
      </c>
    </row>
    <row r="4650" spans="1:23" x14ac:dyDescent="0.25">
      <c r="A4650" s="1" t="s">
        <v>888</v>
      </c>
      <c r="B4650" s="1" t="s">
        <v>394</v>
      </c>
      <c r="C4650" s="1" t="s">
        <v>589</v>
      </c>
      <c r="D4650" s="1" t="s">
        <v>591</v>
      </c>
      <c r="E4650" s="1" t="s">
        <v>380</v>
      </c>
      <c r="F4650" s="62" t="str">
        <f t="shared" si="890"/>
        <v>64567</v>
      </c>
      <c r="G4650" s="255">
        <v>10620069</v>
      </c>
      <c r="H4650" s="1" t="s">
        <v>386</v>
      </c>
      <c r="I4650" s="61">
        <v>34</v>
      </c>
      <c r="J4650" s="61">
        <v>3</v>
      </c>
      <c r="K4650" s="61">
        <v>8</v>
      </c>
      <c r="L4650" s="69">
        <f t="shared" si="891"/>
        <v>1.02</v>
      </c>
      <c r="M4650" s="69">
        <f t="shared" si="892"/>
        <v>2.72</v>
      </c>
      <c r="N4650" s="56">
        <f>INDEX(Rate_Chart!$A$1:$AK$127,MATCH(Data!J4650,Rate_Chart!$A$1:$A$127,0),MATCH(Data!K4650,Rate_Chart!$A$1:$AK$1,0))</f>
        <v>34.751112000000006</v>
      </c>
      <c r="O4650" s="57">
        <f t="shared" si="893"/>
        <v>1181.5378080000003</v>
      </c>
      <c r="P4650" s="58">
        <f t="shared" si="894"/>
        <v>417.01334400000002</v>
      </c>
      <c r="Q4650" s="58">
        <f t="shared" si="895"/>
        <v>278.00889599999999</v>
      </c>
      <c r="R4650" s="66">
        <f t="shared" si="896"/>
        <v>20.676911640000007</v>
      </c>
      <c r="S4650" s="64">
        <f t="shared" si="897"/>
        <v>127.5</v>
      </c>
      <c r="T4650" s="66">
        <f t="shared" si="898"/>
        <v>1329.7147196400003</v>
      </c>
      <c r="U4650" s="68">
        <f t="shared" si="899"/>
        <v>39.109256460000012</v>
      </c>
      <c r="V4650" s="68">
        <f t="shared" si="900"/>
        <v>469.31107752000008</v>
      </c>
      <c r="W4650" s="68">
        <f t="shared" si="901"/>
        <v>312.87405168000004</v>
      </c>
    </row>
    <row r="4651" spans="1:23" x14ac:dyDescent="0.25">
      <c r="A4651" s="1" t="s">
        <v>888</v>
      </c>
      <c r="B4651" s="1" t="s">
        <v>395</v>
      </c>
      <c r="C4651" s="1" t="s">
        <v>589</v>
      </c>
      <c r="D4651" s="1" t="s">
        <v>591</v>
      </c>
      <c r="E4651" s="1" t="s">
        <v>380</v>
      </c>
      <c r="F4651" s="62" t="str">
        <f t="shared" si="890"/>
        <v>64567</v>
      </c>
      <c r="G4651" s="255">
        <v>10620069</v>
      </c>
      <c r="H4651" s="1" t="s">
        <v>385</v>
      </c>
      <c r="I4651" s="61">
        <v>19</v>
      </c>
      <c r="J4651" s="61">
        <v>7</v>
      </c>
      <c r="K4651" s="61">
        <v>8.8000000000000007</v>
      </c>
      <c r="L4651" s="69">
        <f t="shared" si="891"/>
        <v>1.33</v>
      </c>
      <c r="M4651" s="69">
        <f t="shared" si="892"/>
        <v>1.6720000000000002</v>
      </c>
      <c r="N4651" s="56">
        <f>INDEX(Rate_Chart!$A$1:$AK$127,MATCH(Data!J4651,Rate_Chart!$A$1:$A$127,0),MATCH(Data!K4651,Rate_Chart!$A$1:$AK$1,0))</f>
        <v>57.865500000000004</v>
      </c>
      <c r="O4651" s="57">
        <f t="shared" si="893"/>
        <v>1099.4445000000001</v>
      </c>
      <c r="P4651" s="58">
        <f t="shared" si="894"/>
        <v>449.73186528497411</v>
      </c>
      <c r="Q4651" s="58">
        <f t="shared" si="895"/>
        <v>299.82124352331607</v>
      </c>
      <c r="R4651" s="66">
        <f t="shared" si="896"/>
        <v>19.240278750000002</v>
      </c>
      <c r="S4651" s="64">
        <f t="shared" si="897"/>
        <v>71.25</v>
      </c>
      <c r="T4651" s="66">
        <f t="shared" si="898"/>
        <v>1189.9347787500001</v>
      </c>
      <c r="U4651" s="68">
        <f t="shared" si="899"/>
        <v>62.628146250000007</v>
      </c>
      <c r="V4651" s="68">
        <f t="shared" si="900"/>
        <v>486.74725064766841</v>
      </c>
      <c r="W4651" s="68">
        <f t="shared" si="901"/>
        <v>324.49816709844561</v>
      </c>
    </row>
    <row r="4652" spans="1:23" x14ac:dyDescent="0.25">
      <c r="A4652" s="1" t="s">
        <v>919</v>
      </c>
      <c r="B4652" s="1" t="s">
        <v>394</v>
      </c>
      <c r="C4652" s="1" t="s">
        <v>589</v>
      </c>
      <c r="D4652" s="1" t="s">
        <v>591</v>
      </c>
      <c r="E4652" s="1" t="s">
        <v>380</v>
      </c>
      <c r="F4652" s="62" t="str">
        <f t="shared" si="890"/>
        <v>64567</v>
      </c>
      <c r="G4652" s="255">
        <v>10620069</v>
      </c>
      <c r="H4652" s="1" t="s">
        <v>385</v>
      </c>
      <c r="I4652" s="61">
        <v>22</v>
      </c>
      <c r="J4652" s="61">
        <v>7.3</v>
      </c>
      <c r="K4652" s="61">
        <v>8.6</v>
      </c>
      <c r="L4652" s="69">
        <f t="shared" si="891"/>
        <v>1.6059999999999999</v>
      </c>
      <c r="M4652" s="69">
        <f t="shared" si="892"/>
        <v>1.8919999999999999</v>
      </c>
      <c r="N4652" s="56">
        <f>INDEX(Rate_Chart!$A$1:$AK$127,MATCH(Data!J4652,Rate_Chart!$A$1:$A$127,0),MATCH(Data!K4652,Rate_Chart!$A$1:$AK$1,0))</f>
        <v>59.735899999999994</v>
      </c>
      <c r="O4652" s="57">
        <f t="shared" si="893"/>
        <v>1314.1897999999999</v>
      </c>
      <c r="P4652" s="58">
        <f t="shared" si="894"/>
        <v>458.33171355498718</v>
      </c>
      <c r="Q4652" s="58">
        <f t="shared" si="895"/>
        <v>305.55447570332478</v>
      </c>
      <c r="R4652" s="66">
        <f t="shared" si="896"/>
        <v>22.998321499999999</v>
      </c>
      <c r="S4652" s="64">
        <f t="shared" si="897"/>
        <v>82.5</v>
      </c>
      <c r="T4652" s="66">
        <f t="shared" si="898"/>
        <v>1419.6881214999999</v>
      </c>
      <c r="U4652" s="68">
        <f t="shared" si="899"/>
        <v>64.53127825</v>
      </c>
      <c r="V4652" s="68">
        <f t="shared" si="900"/>
        <v>495.12489705882354</v>
      </c>
      <c r="W4652" s="68">
        <f t="shared" si="901"/>
        <v>330.08326470588236</v>
      </c>
    </row>
    <row r="4653" spans="1:23" x14ac:dyDescent="0.25">
      <c r="A4653" s="1" t="s">
        <v>919</v>
      </c>
      <c r="B4653" s="1" t="s">
        <v>394</v>
      </c>
      <c r="C4653" s="1" t="s">
        <v>589</v>
      </c>
      <c r="D4653" s="1" t="s">
        <v>591</v>
      </c>
      <c r="E4653" s="1" t="s">
        <v>380</v>
      </c>
      <c r="F4653" s="62" t="str">
        <f t="shared" si="890"/>
        <v>64567</v>
      </c>
      <c r="G4653" s="255">
        <v>10620069</v>
      </c>
      <c r="H4653" s="1" t="s">
        <v>386</v>
      </c>
      <c r="I4653" s="61">
        <v>33</v>
      </c>
      <c r="J4653" s="61">
        <v>3</v>
      </c>
      <c r="K4653" s="61">
        <v>8</v>
      </c>
      <c r="L4653" s="69">
        <f t="shared" si="891"/>
        <v>0.99</v>
      </c>
      <c r="M4653" s="69">
        <f t="shared" si="892"/>
        <v>2.64</v>
      </c>
      <c r="N4653" s="56">
        <f>INDEX(Rate_Chart!$A$1:$AK$127,MATCH(Data!J4653,Rate_Chart!$A$1:$A$127,0),MATCH(Data!K4653,Rate_Chart!$A$1:$AK$1,0))</f>
        <v>34.751112000000006</v>
      </c>
      <c r="O4653" s="57">
        <f t="shared" si="893"/>
        <v>1146.7866960000001</v>
      </c>
      <c r="P4653" s="58">
        <f t="shared" si="894"/>
        <v>417.01334400000002</v>
      </c>
      <c r="Q4653" s="58">
        <f t="shared" si="895"/>
        <v>278.00889599999999</v>
      </c>
      <c r="R4653" s="66">
        <f t="shared" si="896"/>
        <v>20.068767180000005</v>
      </c>
      <c r="S4653" s="64">
        <f t="shared" si="897"/>
        <v>123.75</v>
      </c>
      <c r="T4653" s="66">
        <f t="shared" si="898"/>
        <v>1290.6054631800002</v>
      </c>
      <c r="U4653" s="68">
        <f t="shared" si="899"/>
        <v>39.109256460000005</v>
      </c>
      <c r="V4653" s="68">
        <f t="shared" si="900"/>
        <v>469.31107752000003</v>
      </c>
      <c r="W4653" s="68">
        <f t="shared" si="901"/>
        <v>312.87405168000004</v>
      </c>
    </row>
    <row r="4654" spans="1:23" x14ac:dyDescent="0.25">
      <c r="A4654" s="1" t="s">
        <v>919</v>
      </c>
      <c r="B4654" s="1" t="s">
        <v>395</v>
      </c>
      <c r="C4654" s="1" t="s">
        <v>589</v>
      </c>
      <c r="D4654" s="1" t="s">
        <v>591</v>
      </c>
      <c r="E4654" s="1" t="s">
        <v>380</v>
      </c>
      <c r="F4654" s="62" t="str">
        <f t="shared" si="890"/>
        <v>64567</v>
      </c>
      <c r="G4654" s="255">
        <v>10620069</v>
      </c>
      <c r="H4654" s="1" t="s">
        <v>385</v>
      </c>
      <c r="I4654" s="61">
        <v>32</v>
      </c>
      <c r="J4654" s="61">
        <v>6.1</v>
      </c>
      <c r="K4654" s="61">
        <v>8.6</v>
      </c>
      <c r="L4654" s="69">
        <f t="shared" si="891"/>
        <v>1.952</v>
      </c>
      <c r="M4654" s="69">
        <f t="shared" si="892"/>
        <v>2.7519999999999998</v>
      </c>
      <c r="N4654" s="56">
        <f>INDEX(Rate_Chart!$A$1:$AK$127,MATCH(Data!J4654,Rate_Chart!$A$1:$A$127,0),MATCH(Data!K4654,Rate_Chart!$A$1:$AK$1,0))</f>
        <v>49.9163</v>
      </c>
      <c r="O4654" s="57">
        <f t="shared" si="893"/>
        <v>1597.3216</v>
      </c>
      <c r="P4654" s="58">
        <f t="shared" si="894"/>
        <v>421.82788732394374</v>
      </c>
      <c r="Q4654" s="58">
        <f t="shared" si="895"/>
        <v>281.21859154929581</v>
      </c>
      <c r="R4654" s="66">
        <f t="shared" si="896"/>
        <v>27.953128000000003</v>
      </c>
      <c r="S4654" s="64">
        <f t="shared" si="897"/>
        <v>120</v>
      </c>
      <c r="T4654" s="66">
        <f t="shared" si="898"/>
        <v>1745.2747279999999</v>
      </c>
      <c r="U4654" s="68">
        <f t="shared" si="899"/>
        <v>54.539835249999996</v>
      </c>
      <c r="V4654" s="68">
        <f t="shared" si="900"/>
        <v>460.90001619718311</v>
      </c>
      <c r="W4654" s="68">
        <f t="shared" si="901"/>
        <v>307.26667746478876</v>
      </c>
    </row>
    <row r="4655" spans="1:23" x14ac:dyDescent="0.25">
      <c r="A4655" s="1" t="s">
        <v>919</v>
      </c>
      <c r="B4655" s="1" t="s">
        <v>395</v>
      </c>
      <c r="C4655" s="1" t="s">
        <v>589</v>
      </c>
      <c r="D4655" s="1" t="s">
        <v>591</v>
      </c>
      <c r="E4655" s="1" t="s">
        <v>380</v>
      </c>
      <c r="F4655" s="62" t="str">
        <f t="shared" si="890"/>
        <v>64567</v>
      </c>
      <c r="G4655" s="255">
        <v>10620069</v>
      </c>
      <c r="H4655" s="1" t="s">
        <v>386</v>
      </c>
      <c r="I4655" s="61">
        <v>27</v>
      </c>
      <c r="J4655" s="61">
        <v>3</v>
      </c>
      <c r="K4655" s="61">
        <v>8</v>
      </c>
      <c r="L4655" s="69">
        <f t="shared" si="891"/>
        <v>0.81</v>
      </c>
      <c r="M4655" s="69">
        <f t="shared" si="892"/>
        <v>2.16</v>
      </c>
      <c r="N4655" s="56">
        <f>INDEX(Rate_Chart!$A$1:$AK$127,MATCH(Data!J4655,Rate_Chart!$A$1:$A$127,0),MATCH(Data!K4655,Rate_Chart!$A$1:$AK$1,0))</f>
        <v>34.751112000000006</v>
      </c>
      <c r="O4655" s="57">
        <f t="shared" si="893"/>
        <v>938.28002400000014</v>
      </c>
      <c r="P4655" s="58">
        <f t="shared" si="894"/>
        <v>417.01334400000002</v>
      </c>
      <c r="Q4655" s="58">
        <f t="shared" si="895"/>
        <v>278.00889599999999</v>
      </c>
      <c r="R4655" s="66">
        <f t="shared" si="896"/>
        <v>16.419900420000005</v>
      </c>
      <c r="S4655" s="64">
        <f t="shared" si="897"/>
        <v>101.25</v>
      </c>
      <c r="T4655" s="66">
        <f t="shared" si="898"/>
        <v>1055.9499244200001</v>
      </c>
      <c r="U4655" s="68">
        <f t="shared" si="899"/>
        <v>39.109256460000005</v>
      </c>
      <c r="V4655" s="68">
        <f t="shared" si="900"/>
        <v>469.31107752000003</v>
      </c>
      <c r="W4655" s="68">
        <f t="shared" si="901"/>
        <v>312.87405168000004</v>
      </c>
    </row>
    <row r="4656" spans="1:23" x14ac:dyDescent="0.25">
      <c r="A4656" s="1" t="s">
        <v>920</v>
      </c>
      <c r="B4656" s="1" t="s">
        <v>394</v>
      </c>
      <c r="C4656" s="1" t="s">
        <v>589</v>
      </c>
      <c r="D4656" s="1" t="s">
        <v>591</v>
      </c>
      <c r="E4656" s="1" t="s">
        <v>380</v>
      </c>
      <c r="F4656" s="62" t="str">
        <f t="shared" si="890"/>
        <v>64567</v>
      </c>
      <c r="G4656" s="255">
        <v>10620069</v>
      </c>
      <c r="H4656" s="1" t="s">
        <v>385</v>
      </c>
      <c r="I4656" s="61">
        <v>21</v>
      </c>
      <c r="J4656" s="61">
        <v>7.2</v>
      </c>
      <c r="K4656" s="61">
        <v>8.6</v>
      </c>
      <c r="L4656" s="69">
        <f t="shared" si="891"/>
        <v>1.5120000000000002</v>
      </c>
      <c r="M4656" s="69">
        <f t="shared" si="892"/>
        <v>1.806</v>
      </c>
      <c r="N4656" s="56">
        <f>INDEX(Rate_Chart!$A$1:$AK$127,MATCH(Data!J4656,Rate_Chart!$A$1:$A$127,0),MATCH(Data!K4656,Rate_Chart!$A$1:$AK$1,0))</f>
        <v>58.9176</v>
      </c>
      <c r="O4656" s="57">
        <f t="shared" si="893"/>
        <v>1237.2696000000001</v>
      </c>
      <c r="P4656" s="58">
        <f t="shared" si="894"/>
        <v>455.54845360824743</v>
      </c>
      <c r="Q4656" s="58">
        <f t="shared" si="895"/>
        <v>303.69896907216497</v>
      </c>
      <c r="R4656" s="66">
        <f t="shared" si="896"/>
        <v>21.652218000000005</v>
      </c>
      <c r="S4656" s="64">
        <f t="shared" si="897"/>
        <v>78.75</v>
      </c>
      <c r="T4656" s="66">
        <f t="shared" si="898"/>
        <v>1337.671818</v>
      </c>
      <c r="U4656" s="68">
        <f t="shared" si="899"/>
        <v>63.698658000000002</v>
      </c>
      <c r="V4656" s="68">
        <f t="shared" si="900"/>
        <v>492.51539690721654</v>
      </c>
      <c r="W4656" s="68">
        <f t="shared" si="901"/>
        <v>328.34359793814434</v>
      </c>
    </row>
    <row r="4657" spans="1:23" x14ac:dyDescent="0.25">
      <c r="A4657" s="1" t="s">
        <v>920</v>
      </c>
      <c r="B4657" s="1" t="s">
        <v>394</v>
      </c>
      <c r="C4657" s="1" t="s">
        <v>589</v>
      </c>
      <c r="D4657" s="1" t="s">
        <v>591</v>
      </c>
      <c r="E4657" s="1" t="s">
        <v>380</v>
      </c>
      <c r="F4657" s="62" t="str">
        <f t="shared" si="890"/>
        <v>64567</v>
      </c>
      <c r="G4657" s="255">
        <v>10620069</v>
      </c>
      <c r="H4657" s="1" t="s">
        <v>386</v>
      </c>
      <c r="I4657" s="61">
        <v>32</v>
      </c>
      <c r="J4657" s="61">
        <v>3</v>
      </c>
      <c r="K4657" s="61">
        <v>8</v>
      </c>
      <c r="L4657" s="69">
        <f t="shared" si="891"/>
        <v>0.96</v>
      </c>
      <c r="M4657" s="69">
        <f t="shared" si="892"/>
        <v>2.56</v>
      </c>
      <c r="N4657" s="56">
        <f>INDEX(Rate_Chart!$A$1:$AK$127,MATCH(Data!J4657,Rate_Chart!$A$1:$A$127,0),MATCH(Data!K4657,Rate_Chart!$A$1:$AK$1,0))</f>
        <v>34.751112000000006</v>
      </c>
      <c r="O4657" s="57">
        <f t="shared" si="893"/>
        <v>1112.0355840000002</v>
      </c>
      <c r="P4657" s="58">
        <f t="shared" si="894"/>
        <v>417.01334400000002</v>
      </c>
      <c r="Q4657" s="58">
        <f t="shared" si="895"/>
        <v>278.00889599999999</v>
      </c>
      <c r="R4657" s="66">
        <f t="shared" si="896"/>
        <v>19.460622720000007</v>
      </c>
      <c r="S4657" s="64">
        <f t="shared" si="897"/>
        <v>120</v>
      </c>
      <c r="T4657" s="66">
        <f t="shared" si="898"/>
        <v>1251.4962067200001</v>
      </c>
      <c r="U4657" s="68">
        <f t="shared" si="899"/>
        <v>39.109256460000005</v>
      </c>
      <c r="V4657" s="68">
        <f t="shared" si="900"/>
        <v>469.31107752000003</v>
      </c>
      <c r="W4657" s="68">
        <f t="shared" si="901"/>
        <v>312.87405168000004</v>
      </c>
    </row>
    <row r="4658" spans="1:23" x14ac:dyDescent="0.25">
      <c r="A4658" s="1" t="s">
        <v>920</v>
      </c>
      <c r="B4658" s="1" t="s">
        <v>395</v>
      </c>
      <c r="C4658" s="1" t="s">
        <v>589</v>
      </c>
      <c r="D4658" s="1" t="s">
        <v>591</v>
      </c>
      <c r="E4658" s="1" t="s">
        <v>380</v>
      </c>
      <c r="F4658" s="62" t="str">
        <f t="shared" si="890"/>
        <v>64567</v>
      </c>
      <c r="G4658" s="255">
        <v>10620069</v>
      </c>
      <c r="H4658" s="1" t="s">
        <v>385</v>
      </c>
      <c r="I4658" s="61">
        <v>22</v>
      </c>
      <c r="J4658" s="61">
        <v>6.8</v>
      </c>
      <c r="K4658" s="61">
        <v>8.8000000000000007</v>
      </c>
      <c r="L4658" s="69">
        <f t="shared" si="891"/>
        <v>1.496</v>
      </c>
      <c r="M4658" s="69">
        <f t="shared" si="892"/>
        <v>1.9360000000000002</v>
      </c>
      <c r="N4658" s="56">
        <f>INDEX(Rate_Chart!$A$1:$AK$127,MATCH(Data!J4658,Rate_Chart!$A$1:$A$127,0),MATCH(Data!K4658,Rate_Chart!$A$1:$AK$1,0))</f>
        <v>56.212200000000003</v>
      </c>
      <c r="O4658" s="57">
        <f t="shared" si="893"/>
        <v>1236.6684</v>
      </c>
      <c r="P4658" s="58">
        <f t="shared" si="894"/>
        <v>443.78052631578947</v>
      </c>
      <c r="Q4658" s="58">
        <f t="shared" si="895"/>
        <v>295.8536842105263</v>
      </c>
      <c r="R4658" s="66">
        <f t="shared" si="896"/>
        <v>21.641697000000001</v>
      </c>
      <c r="S4658" s="64">
        <f t="shared" si="897"/>
        <v>82.5</v>
      </c>
      <c r="T4658" s="66">
        <f t="shared" si="898"/>
        <v>1340.810097</v>
      </c>
      <c r="U4658" s="68">
        <f t="shared" si="899"/>
        <v>60.945913500000003</v>
      </c>
      <c r="V4658" s="68">
        <f t="shared" si="900"/>
        <v>481.15194868421054</v>
      </c>
      <c r="W4658" s="68">
        <f t="shared" si="901"/>
        <v>320.76796578947369</v>
      </c>
    </row>
    <row r="4659" spans="1:23" x14ac:dyDescent="0.25">
      <c r="A4659" s="1" t="s">
        <v>920</v>
      </c>
      <c r="B4659" s="1" t="s">
        <v>395</v>
      </c>
      <c r="C4659" s="1" t="s">
        <v>589</v>
      </c>
      <c r="D4659" s="1" t="s">
        <v>591</v>
      </c>
      <c r="E4659" s="1" t="s">
        <v>380</v>
      </c>
      <c r="F4659" s="62" t="str">
        <f t="shared" si="890"/>
        <v>64567</v>
      </c>
      <c r="G4659" s="255">
        <v>10620069</v>
      </c>
      <c r="H4659" s="1" t="s">
        <v>386</v>
      </c>
      <c r="I4659" s="61">
        <v>33</v>
      </c>
      <c r="J4659" s="61">
        <v>3</v>
      </c>
      <c r="K4659" s="61">
        <v>8</v>
      </c>
      <c r="L4659" s="69">
        <f t="shared" si="891"/>
        <v>0.99</v>
      </c>
      <c r="M4659" s="69">
        <f t="shared" si="892"/>
        <v>2.64</v>
      </c>
      <c r="N4659" s="56">
        <f>INDEX(Rate_Chart!$A$1:$AK$127,MATCH(Data!J4659,Rate_Chart!$A$1:$A$127,0),MATCH(Data!K4659,Rate_Chart!$A$1:$AK$1,0))</f>
        <v>34.751112000000006</v>
      </c>
      <c r="O4659" s="57">
        <f t="shared" si="893"/>
        <v>1146.7866960000001</v>
      </c>
      <c r="P4659" s="58">
        <f t="shared" si="894"/>
        <v>417.01334400000002</v>
      </c>
      <c r="Q4659" s="58">
        <f t="shared" si="895"/>
        <v>278.00889599999999</v>
      </c>
      <c r="R4659" s="66">
        <f t="shared" si="896"/>
        <v>20.068767180000005</v>
      </c>
      <c r="S4659" s="64">
        <f t="shared" si="897"/>
        <v>123.75</v>
      </c>
      <c r="T4659" s="66">
        <f t="shared" si="898"/>
        <v>1290.6054631800002</v>
      </c>
      <c r="U4659" s="68">
        <f t="shared" si="899"/>
        <v>39.109256460000005</v>
      </c>
      <c r="V4659" s="68">
        <f t="shared" si="900"/>
        <v>469.31107752000003</v>
      </c>
      <c r="W4659" s="68">
        <f t="shared" si="901"/>
        <v>312.87405168000004</v>
      </c>
    </row>
    <row r="4660" spans="1:23" x14ac:dyDescent="0.25">
      <c r="A4660" s="1" t="s">
        <v>922</v>
      </c>
      <c r="B4660" s="1" t="s">
        <v>394</v>
      </c>
      <c r="C4660" s="1" t="s">
        <v>589</v>
      </c>
      <c r="D4660" s="1" t="s">
        <v>591</v>
      </c>
      <c r="E4660" s="1" t="s">
        <v>380</v>
      </c>
      <c r="F4660" s="62" t="str">
        <f t="shared" si="890"/>
        <v>64567</v>
      </c>
      <c r="G4660" s="255">
        <v>10620069</v>
      </c>
      <c r="H4660" s="1" t="s">
        <v>385</v>
      </c>
      <c r="I4660" s="61">
        <v>17</v>
      </c>
      <c r="J4660" s="61">
        <v>7</v>
      </c>
      <c r="K4660" s="61">
        <v>8.6</v>
      </c>
      <c r="L4660" s="69">
        <f t="shared" si="891"/>
        <v>1.19</v>
      </c>
      <c r="M4660" s="69">
        <f t="shared" si="892"/>
        <v>1.462</v>
      </c>
      <c r="N4660" s="56">
        <f>INDEX(Rate_Chart!$A$1:$AK$127,MATCH(Data!J4660,Rate_Chart!$A$1:$A$127,0),MATCH(Data!K4660,Rate_Chart!$A$1:$AK$1,0))</f>
        <v>57.280999999999999</v>
      </c>
      <c r="O4660" s="57">
        <f t="shared" si="893"/>
        <v>973.77699999999993</v>
      </c>
      <c r="P4660" s="58">
        <f t="shared" si="894"/>
        <v>449.85078534031413</v>
      </c>
      <c r="Q4660" s="58">
        <f t="shared" si="895"/>
        <v>299.90052356020942</v>
      </c>
      <c r="R4660" s="66">
        <f t="shared" si="896"/>
        <v>17.041097499999999</v>
      </c>
      <c r="S4660" s="64">
        <f t="shared" si="897"/>
        <v>63.75</v>
      </c>
      <c r="T4660" s="66">
        <f t="shared" si="898"/>
        <v>1054.5680975</v>
      </c>
      <c r="U4660" s="68">
        <f t="shared" si="899"/>
        <v>62.033417499999999</v>
      </c>
      <c r="V4660" s="68">
        <f t="shared" si="900"/>
        <v>487.17343586387437</v>
      </c>
      <c r="W4660" s="68">
        <f t="shared" si="901"/>
        <v>324.78229057591625</v>
      </c>
    </row>
    <row r="4661" spans="1:23" x14ac:dyDescent="0.25">
      <c r="A4661" s="1" t="s">
        <v>922</v>
      </c>
      <c r="B4661" s="1" t="s">
        <v>394</v>
      </c>
      <c r="C4661" s="1" t="s">
        <v>589</v>
      </c>
      <c r="D4661" s="1" t="s">
        <v>591</v>
      </c>
      <c r="E4661" s="1" t="s">
        <v>380</v>
      </c>
      <c r="F4661" s="62" t="str">
        <f t="shared" si="890"/>
        <v>64567</v>
      </c>
      <c r="G4661" s="255">
        <v>10620069</v>
      </c>
      <c r="H4661" s="1" t="s">
        <v>386</v>
      </c>
      <c r="I4661" s="61">
        <v>31</v>
      </c>
      <c r="J4661" s="61">
        <v>3.3</v>
      </c>
      <c r="K4661" s="61">
        <v>8.1</v>
      </c>
      <c r="L4661" s="69">
        <f t="shared" si="891"/>
        <v>1.0229999999999999</v>
      </c>
      <c r="M4661" s="69">
        <f t="shared" si="892"/>
        <v>2.5110000000000001</v>
      </c>
      <c r="N4661" s="56">
        <f>INDEX(Rate_Chart!$A$1:$AK$127,MATCH(Data!J4661,Rate_Chart!$A$1:$A$127,0),MATCH(Data!K4661,Rate_Chart!$A$1:$AK$1,0))</f>
        <v>36.280125900000002</v>
      </c>
      <c r="O4661" s="57">
        <f t="shared" si="893"/>
        <v>1124.6839029</v>
      </c>
      <c r="P4661" s="58">
        <f t="shared" si="894"/>
        <v>417.0129413793104</v>
      </c>
      <c r="Q4661" s="58">
        <f t="shared" si="895"/>
        <v>278.00862758620696</v>
      </c>
      <c r="R4661" s="66">
        <f t="shared" si="896"/>
        <v>19.681968300750004</v>
      </c>
      <c r="S4661" s="64">
        <f t="shared" si="897"/>
        <v>116.25</v>
      </c>
      <c r="T4661" s="66">
        <f t="shared" si="898"/>
        <v>1260.61587120075</v>
      </c>
      <c r="U4661" s="68">
        <f t="shared" si="899"/>
        <v>40.665028103250002</v>
      </c>
      <c r="V4661" s="68">
        <f t="shared" si="900"/>
        <v>467.4141161293104</v>
      </c>
      <c r="W4661" s="68">
        <f t="shared" si="901"/>
        <v>311.6094107528736</v>
      </c>
    </row>
    <row r="4662" spans="1:23" x14ac:dyDescent="0.25">
      <c r="A4662" s="1" t="s">
        <v>922</v>
      </c>
      <c r="B4662" s="1" t="s">
        <v>395</v>
      </c>
      <c r="C4662" s="1" t="s">
        <v>589</v>
      </c>
      <c r="D4662" s="1" t="s">
        <v>591</v>
      </c>
      <c r="E4662" s="1" t="s">
        <v>380</v>
      </c>
      <c r="F4662" s="62" t="str">
        <f t="shared" si="890"/>
        <v>64567</v>
      </c>
      <c r="G4662" s="255">
        <v>10620069</v>
      </c>
      <c r="H4662" s="1" t="s">
        <v>385</v>
      </c>
      <c r="I4662" s="61">
        <v>29</v>
      </c>
      <c r="J4662" s="61">
        <v>6.3</v>
      </c>
      <c r="K4662" s="61">
        <v>8.6999999999999993</v>
      </c>
      <c r="L4662" s="69">
        <f t="shared" si="891"/>
        <v>1.827</v>
      </c>
      <c r="M4662" s="69">
        <f t="shared" si="892"/>
        <v>2.5229999999999997</v>
      </c>
      <c r="N4662" s="56">
        <f>INDEX(Rate_Chart!$A$1:$AK$127,MATCH(Data!J4662,Rate_Chart!$A$1:$A$127,0),MATCH(Data!K4662,Rate_Chart!$A$1:$AK$1,0))</f>
        <v>51.552899999999994</v>
      </c>
      <c r="O4662" s="57">
        <f t="shared" si="893"/>
        <v>1495.0340999999999</v>
      </c>
      <c r="P4662" s="58">
        <f t="shared" si="894"/>
        <v>426.05702479338839</v>
      </c>
      <c r="Q4662" s="58">
        <f t="shared" si="895"/>
        <v>284.0380165289256</v>
      </c>
      <c r="R4662" s="66">
        <f t="shared" si="896"/>
        <v>26.163096750000001</v>
      </c>
      <c r="S4662" s="64">
        <f t="shared" si="897"/>
        <v>108.75</v>
      </c>
      <c r="T4662" s="66">
        <f t="shared" si="898"/>
        <v>1629.9471967499999</v>
      </c>
      <c r="U4662" s="68">
        <f t="shared" si="899"/>
        <v>56.205075749999999</v>
      </c>
      <c r="V4662" s="68">
        <f t="shared" si="900"/>
        <v>464.50475826446279</v>
      </c>
      <c r="W4662" s="68">
        <f t="shared" si="901"/>
        <v>309.6698388429752</v>
      </c>
    </row>
    <row r="4663" spans="1:23" x14ac:dyDescent="0.25">
      <c r="A4663" s="1" t="s">
        <v>922</v>
      </c>
      <c r="B4663" s="1" t="s">
        <v>395</v>
      </c>
      <c r="C4663" s="1" t="s">
        <v>589</v>
      </c>
      <c r="D4663" s="1" t="s">
        <v>591</v>
      </c>
      <c r="E4663" s="1" t="s">
        <v>380</v>
      </c>
      <c r="F4663" s="62" t="str">
        <f t="shared" si="890"/>
        <v>64567</v>
      </c>
      <c r="G4663" s="255">
        <v>10620069</v>
      </c>
      <c r="H4663" s="1" t="s">
        <v>386</v>
      </c>
      <c r="I4663" s="61">
        <v>37</v>
      </c>
      <c r="J4663" s="61">
        <v>3</v>
      </c>
      <c r="K4663" s="61">
        <v>8</v>
      </c>
      <c r="L4663" s="69">
        <f t="shared" si="891"/>
        <v>1.1100000000000001</v>
      </c>
      <c r="M4663" s="69">
        <f t="shared" si="892"/>
        <v>2.96</v>
      </c>
      <c r="N4663" s="56">
        <f>INDEX(Rate_Chart!$A$1:$AK$127,MATCH(Data!J4663,Rate_Chart!$A$1:$A$127,0),MATCH(Data!K4663,Rate_Chart!$A$1:$AK$1,0))</f>
        <v>34.751112000000006</v>
      </c>
      <c r="O4663" s="57">
        <f t="shared" si="893"/>
        <v>1285.7911440000003</v>
      </c>
      <c r="P4663" s="58">
        <f t="shared" si="894"/>
        <v>417.01334400000002</v>
      </c>
      <c r="Q4663" s="58">
        <f t="shared" si="895"/>
        <v>278.00889599999999</v>
      </c>
      <c r="R4663" s="66">
        <f t="shared" si="896"/>
        <v>22.501345020000006</v>
      </c>
      <c r="S4663" s="64">
        <f t="shared" si="897"/>
        <v>138.75</v>
      </c>
      <c r="T4663" s="66">
        <f t="shared" si="898"/>
        <v>1447.0424890200002</v>
      </c>
      <c r="U4663" s="68">
        <f t="shared" si="899"/>
        <v>39.109256460000005</v>
      </c>
      <c r="V4663" s="68">
        <f t="shared" si="900"/>
        <v>469.31107752000003</v>
      </c>
      <c r="W4663" s="68">
        <f t="shared" si="901"/>
        <v>312.87405168000004</v>
      </c>
    </row>
    <row r="4664" spans="1:23" x14ac:dyDescent="0.25">
      <c r="A4664" s="1" t="s">
        <v>923</v>
      </c>
      <c r="B4664" s="1" t="s">
        <v>394</v>
      </c>
      <c r="C4664" s="1" t="s">
        <v>589</v>
      </c>
      <c r="D4664" s="1" t="s">
        <v>591</v>
      </c>
      <c r="E4664" s="1" t="s">
        <v>380</v>
      </c>
      <c r="F4664" s="62" t="str">
        <f t="shared" si="890"/>
        <v>64567</v>
      </c>
      <c r="G4664" s="255">
        <v>10620069</v>
      </c>
      <c r="H4664" s="1" t="s">
        <v>385</v>
      </c>
      <c r="I4664" s="61">
        <v>18</v>
      </c>
      <c r="J4664" s="61">
        <v>7</v>
      </c>
      <c r="K4664" s="61">
        <v>8.6</v>
      </c>
      <c r="L4664" s="69">
        <f t="shared" si="891"/>
        <v>1.26</v>
      </c>
      <c r="M4664" s="69">
        <f t="shared" si="892"/>
        <v>1.5479999999999998</v>
      </c>
      <c r="N4664" s="56">
        <f>INDEX(Rate_Chart!$A$1:$AK$127,MATCH(Data!J4664,Rate_Chart!$A$1:$A$127,0),MATCH(Data!K4664,Rate_Chart!$A$1:$AK$1,0))</f>
        <v>57.280999999999999</v>
      </c>
      <c r="O4664" s="57">
        <f t="shared" si="893"/>
        <v>1031.058</v>
      </c>
      <c r="P4664" s="58">
        <f t="shared" si="894"/>
        <v>449.85078534031413</v>
      </c>
      <c r="Q4664" s="58">
        <f t="shared" si="895"/>
        <v>299.90052356020942</v>
      </c>
      <c r="R4664" s="66">
        <f t="shared" si="896"/>
        <v>18.043515000000003</v>
      </c>
      <c r="S4664" s="64">
        <f t="shared" si="897"/>
        <v>67.5</v>
      </c>
      <c r="T4664" s="66">
        <f t="shared" si="898"/>
        <v>1116.6015150000001</v>
      </c>
      <c r="U4664" s="68">
        <f t="shared" si="899"/>
        <v>62.033417500000006</v>
      </c>
      <c r="V4664" s="68">
        <f t="shared" si="900"/>
        <v>487.17343586387443</v>
      </c>
      <c r="W4664" s="68">
        <f t="shared" si="901"/>
        <v>324.78229057591631</v>
      </c>
    </row>
    <row r="4665" spans="1:23" x14ac:dyDescent="0.25">
      <c r="A4665" s="1" t="s">
        <v>923</v>
      </c>
      <c r="B4665" s="1" t="s">
        <v>394</v>
      </c>
      <c r="C4665" s="1" t="s">
        <v>589</v>
      </c>
      <c r="D4665" s="1" t="s">
        <v>591</v>
      </c>
      <c r="E4665" s="1" t="s">
        <v>380</v>
      </c>
      <c r="F4665" s="62" t="str">
        <f t="shared" si="890"/>
        <v>64567</v>
      </c>
      <c r="G4665" s="255">
        <v>10620069</v>
      </c>
      <c r="H4665" s="1" t="s">
        <v>386</v>
      </c>
      <c r="I4665" s="61">
        <v>31</v>
      </c>
      <c r="J4665" s="61">
        <v>3.1</v>
      </c>
      <c r="K4665" s="61">
        <v>8.1</v>
      </c>
      <c r="L4665" s="69">
        <f t="shared" si="891"/>
        <v>0.96100000000000008</v>
      </c>
      <c r="M4665" s="69">
        <f t="shared" si="892"/>
        <v>2.5110000000000001</v>
      </c>
      <c r="N4665" s="56">
        <f>INDEX(Rate_Chart!$A$1:$AK$127,MATCH(Data!J4665,Rate_Chart!$A$1:$A$127,0),MATCH(Data!K4665,Rate_Chart!$A$1:$AK$1,0))</f>
        <v>35.446125899999998</v>
      </c>
      <c r="O4665" s="57">
        <f t="shared" si="893"/>
        <v>1098.8299029</v>
      </c>
      <c r="P4665" s="58">
        <f t="shared" si="894"/>
        <v>417.01324588235298</v>
      </c>
      <c r="Q4665" s="58">
        <f t="shared" si="895"/>
        <v>278.0088305882353</v>
      </c>
      <c r="R4665" s="66">
        <f t="shared" si="896"/>
        <v>19.229523300750003</v>
      </c>
      <c r="S4665" s="64">
        <f t="shared" si="897"/>
        <v>116.25</v>
      </c>
      <c r="T4665" s="66">
        <f t="shared" si="898"/>
        <v>1234.3094262007501</v>
      </c>
      <c r="U4665" s="68">
        <f t="shared" si="899"/>
        <v>39.816433103249999</v>
      </c>
      <c r="V4665" s="68">
        <f t="shared" si="900"/>
        <v>468.42862474411766</v>
      </c>
      <c r="W4665" s="68">
        <f t="shared" si="901"/>
        <v>312.28574982941177</v>
      </c>
    </row>
    <row r="4666" spans="1:23" x14ac:dyDescent="0.25">
      <c r="A4666" s="1" t="s">
        <v>923</v>
      </c>
      <c r="B4666" s="1" t="s">
        <v>395</v>
      </c>
      <c r="C4666" s="1" t="s">
        <v>589</v>
      </c>
      <c r="D4666" s="1" t="s">
        <v>591</v>
      </c>
      <c r="E4666" s="1" t="s">
        <v>380</v>
      </c>
      <c r="F4666" s="62" t="str">
        <f t="shared" si="890"/>
        <v>64567</v>
      </c>
      <c r="G4666" s="255">
        <v>10620069</v>
      </c>
      <c r="H4666" s="1" t="s">
        <v>385</v>
      </c>
      <c r="I4666" s="61">
        <v>22</v>
      </c>
      <c r="J4666" s="61">
        <v>7</v>
      </c>
      <c r="K4666" s="61">
        <v>8.6</v>
      </c>
      <c r="L4666" s="69">
        <f t="shared" si="891"/>
        <v>1.54</v>
      </c>
      <c r="M4666" s="69">
        <f t="shared" si="892"/>
        <v>1.8919999999999999</v>
      </c>
      <c r="N4666" s="56">
        <f>INDEX(Rate_Chart!$A$1:$AK$127,MATCH(Data!J4666,Rate_Chart!$A$1:$A$127,0),MATCH(Data!K4666,Rate_Chart!$A$1:$AK$1,0))</f>
        <v>57.280999999999999</v>
      </c>
      <c r="O4666" s="57">
        <f t="shared" si="893"/>
        <v>1260.182</v>
      </c>
      <c r="P4666" s="58">
        <f t="shared" si="894"/>
        <v>449.85078534031413</v>
      </c>
      <c r="Q4666" s="58">
        <f t="shared" si="895"/>
        <v>299.90052356020942</v>
      </c>
      <c r="R4666" s="66">
        <f t="shared" si="896"/>
        <v>22.053185000000003</v>
      </c>
      <c r="S4666" s="64">
        <f t="shared" si="897"/>
        <v>82.5</v>
      </c>
      <c r="T4666" s="66">
        <f t="shared" si="898"/>
        <v>1364.735185</v>
      </c>
      <c r="U4666" s="68">
        <f t="shared" si="899"/>
        <v>62.033417499999999</v>
      </c>
      <c r="V4666" s="68">
        <f t="shared" si="900"/>
        <v>487.17343586387437</v>
      </c>
      <c r="W4666" s="68">
        <f t="shared" si="901"/>
        <v>324.78229057591625</v>
      </c>
    </row>
    <row r="4667" spans="1:23" x14ac:dyDescent="0.25">
      <c r="A4667" s="1" t="s">
        <v>923</v>
      </c>
      <c r="B4667" s="1" t="s">
        <v>395</v>
      </c>
      <c r="C4667" s="1" t="s">
        <v>589</v>
      </c>
      <c r="D4667" s="1" t="s">
        <v>591</v>
      </c>
      <c r="E4667" s="1" t="s">
        <v>380</v>
      </c>
      <c r="F4667" s="62" t="str">
        <f t="shared" si="890"/>
        <v>64567</v>
      </c>
      <c r="G4667" s="255">
        <v>10620069</v>
      </c>
      <c r="H4667" s="1" t="s">
        <v>386</v>
      </c>
      <c r="I4667" s="61">
        <v>36</v>
      </c>
      <c r="J4667" s="61">
        <v>3.1</v>
      </c>
      <c r="K4667" s="61">
        <v>8.1</v>
      </c>
      <c r="L4667" s="69">
        <f t="shared" si="891"/>
        <v>1.1160000000000001</v>
      </c>
      <c r="M4667" s="69">
        <f t="shared" si="892"/>
        <v>2.9159999999999995</v>
      </c>
      <c r="N4667" s="56">
        <f>INDEX(Rate_Chart!$A$1:$AK$127,MATCH(Data!J4667,Rate_Chart!$A$1:$A$127,0),MATCH(Data!K4667,Rate_Chart!$A$1:$AK$1,0))</f>
        <v>35.446125899999998</v>
      </c>
      <c r="O4667" s="57">
        <f t="shared" si="893"/>
        <v>1276.0605323999998</v>
      </c>
      <c r="P4667" s="58">
        <f t="shared" si="894"/>
        <v>417.01324588235298</v>
      </c>
      <c r="Q4667" s="58">
        <f t="shared" si="895"/>
        <v>278.0088305882353</v>
      </c>
      <c r="R4667" s="66">
        <f t="shared" si="896"/>
        <v>22.331059316999998</v>
      </c>
      <c r="S4667" s="64">
        <f t="shared" si="897"/>
        <v>135</v>
      </c>
      <c r="T4667" s="66">
        <f t="shared" si="898"/>
        <v>1433.3915917169998</v>
      </c>
      <c r="U4667" s="68">
        <f t="shared" si="899"/>
        <v>39.816433103249992</v>
      </c>
      <c r="V4667" s="68">
        <f t="shared" si="900"/>
        <v>468.4286247441176</v>
      </c>
      <c r="W4667" s="68">
        <f t="shared" si="901"/>
        <v>312.28574982941171</v>
      </c>
    </row>
    <row r="4668" spans="1:23" x14ac:dyDescent="0.25">
      <c r="A4668" s="1" t="s">
        <v>924</v>
      </c>
      <c r="B4668" s="1" t="s">
        <v>394</v>
      </c>
      <c r="C4668" s="1" t="s">
        <v>589</v>
      </c>
      <c r="D4668" s="1" t="s">
        <v>591</v>
      </c>
      <c r="E4668" s="1" t="s">
        <v>380</v>
      </c>
      <c r="F4668" s="62" t="str">
        <f t="shared" si="890"/>
        <v>64567</v>
      </c>
      <c r="G4668" s="255">
        <v>10620069</v>
      </c>
      <c r="H4668" s="1" t="s">
        <v>385</v>
      </c>
      <c r="I4668" s="61">
        <v>15</v>
      </c>
      <c r="J4668" s="61">
        <v>6.8</v>
      </c>
      <c r="K4668" s="61">
        <v>8.6</v>
      </c>
      <c r="L4668" s="69">
        <f t="shared" si="891"/>
        <v>1.02</v>
      </c>
      <c r="M4668" s="69">
        <f t="shared" si="892"/>
        <v>1.29</v>
      </c>
      <c r="N4668" s="56">
        <f>INDEX(Rate_Chart!$A$1:$AK$127,MATCH(Data!J4668,Rate_Chart!$A$1:$A$127,0),MATCH(Data!K4668,Rate_Chart!$A$1:$AK$1,0))</f>
        <v>55.644399999999997</v>
      </c>
      <c r="O4668" s="57">
        <f t="shared" si="893"/>
        <v>834.66599999999994</v>
      </c>
      <c r="P4668" s="58">
        <f t="shared" si="894"/>
        <v>443.97127659574471</v>
      </c>
      <c r="Q4668" s="58">
        <f t="shared" si="895"/>
        <v>295.98085106382979</v>
      </c>
      <c r="R4668" s="66">
        <f t="shared" si="896"/>
        <v>14.606655</v>
      </c>
      <c r="S4668" s="64">
        <f t="shared" si="897"/>
        <v>56.25</v>
      </c>
      <c r="T4668" s="66">
        <f t="shared" si="898"/>
        <v>905.52265499999999</v>
      </c>
      <c r="U4668" s="68">
        <f t="shared" si="899"/>
        <v>60.368176999999996</v>
      </c>
      <c r="V4668" s="68">
        <f t="shared" si="900"/>
        <v>481.66098670212767</v>
      </c>
      <c r="W4668" s="68">
        <f t="shared" si="901"/>
        <v>321.1073244680851</v>
      </c>
    </row>
    <row r="4669" spans="1:23" x14ac:dyDescent="0.25">
      <c r="A4669" s="1" t="s">
        <v>924</v>
      </c>
      <c r="B4669" s="1" t="s">
        <v>394</v>
      </c>
      <c r="C4669" s="1" t="s">
        <v>589</v>
      </c>
      <c r="D4669" s="1" t="s">
        <v>591</v>
      </c>
      <c r="E4669" s="1" t="s">
        <v>380</v>
      </c>
      <c r="F4669" s="62" t="str">
        <f t="shared" si="890"/>
        <v>64567</v>
      </c>
      <c r="G4669" s="255">
        <v>10620069</v>
      </c>
      <c r="H4669" s="1" t="s">
        <v>386</v>
      </c>
      <c r="I4669" s="61">
        <v>34</v>
      </c>
      <c r="J4669" s="61">
        <v>3</v>
      </c>
      <c r="K4669" s="61">
        <v>8.1</v>
      </c>
      <c r="L4669" s="69">
        <f t="shared" si="891"/>
        <v>1.02</v>
      </c>
      <c r="M4669" s="69">
        <f t="shared" si="892"/>
        <v>2.7539999999999996</v>
      </c>
      <c r="N4669" s="56">
        <f>INDEX(Rate_Chart!$A$1:$AK$127,MATCH(Data!J4669,Rate_Chart!$A$1:$A$127,0),MATCH(Data!K4669,Rate_Chart!$A$1:$AK$1,0))</f>
        <v>35.029125900000004</v>
      </c>
      <c r="O4669" s="57">
        <f t="shared" si="893"/>
        <v>1190.9902806000002</v>
      </c>
      <c r="P4669" s="58">
        <f t="shared" si="894"/>
        <v>417.01340357142868</v>
      </c>
      <c r="Q4669" s="58">
        <f t="shared" si="895"/>
        <v>278.00893571428577</v>
      </c>
      <c r="R4669" s="66">
        <f t="shared" si="896"/>
        <v>20.842329910500005</v>
      </c>
      <c r="S4669" s="64">
        <f t="shared" si="897"/>
        <v>127.5</v>
      </c>
      <c r="T4669" s="66">
        <f t="shared" si="898"/>
        <v>1339.3326105105002</v>
      </c>
      <c r="U4669" s="68">
        <f t="shared" si="899"/>
        <v>39.392135603250004</v>
      </c>
      <c r="V4669" s="68">
        <f t="shared" si="900"/>
        <v>468.9539952767858</v>
      </c>
      <c r="W4669" s="68">
        <f t="shared" si="901"/>
        <v>312.63599685119055</v>
      </c>
    </row>
    <row r="4670" spans="1:23" x14ac:dyDescent="0.25">
      <c r="A4670" s="1" t="s">
        <v>924</v>
      </c>
      <c r="B4670" s="1" t="s">
        <v>395</v>
      </c>
      <c r="C4670" s="1" t="s">
        <v>589</v>
      </c>
      <c r="D4670" s="1" t="s">
        <v>591</v>
      </c>
      <c r="E4670" s="1" t="s">
        <v>380</v>
      </c>
      <c r="F4670" s="62" t="str">
        <f t="shared" si="890"/>
        <v>64567</v>
      </c>
      <c r="G4670" s="255">
        <v>10620069</v>
      </c>
      <c r="H4670" s="1" t="s">
        <v>385</v>
      </c>
      <c r="I4670" s="61">
        <v>30</v>
      </c>
      <c r="J4670" s="61">
        <v>6.8</v>
      </c>
      <c r="K4670" s="61">
        <v>8.8000000000000007</v>
      </c>
      <c r="L4670" s="69">
        <f t="shared" si="891"/>
        <v>2.04</v>
      </c>
      <c r="M4670" s="69">
        <f t="shared" si="892"/>
        <v>2.64</v>
      </c>
      <c r="N4670" s="56">
        <f>INDEX(Rate_Chart!$A$1:$AK$127,MATCH(Data!J4670,Rate_Chart!$A$1:$A$127,0),MATCH(Data!K4670,Rate_Chart!$A$1:$AK$1,0))</f>
        <v>56.212200000000003</v>
      </c>
      <c r="O4670" s="57">
        <f t="shared" si="893"/>
        <v>1686.366</v>
      </c>
      <c r="P4670" s="58">
        <f t="shared" si="894"/>
        <v>443.78052631578947</v>
      </c>
      <c r="Q4670" s="58">
        <f t="shared" si="895"/>
        <v>295.8536842105263</v>
      </c>
      <c r="R4670" s="66">
        <f t="shared" si="896"/>
        <v>29.511405000000003</v>
      </c>
      <c r="S4670" s="64">
        <f t="shared" si="897"/>
        <v>112.5</v>
      </c>
      <c r="T4670" s="66">
        <f t="shared" si="898"/>
        <v>1828.377405</v>
      </c>
      <c r="U4670" s="68">
        <f t="shared" si="899"/>
        <v>60.945913499999996</v>
      </c>
      <c r="V4670" s="68">
        <f t="shared" si="900"/>
        <v>481.15194868421048</v>
      </c>
      <c r="W4670" s="68">
        <f t="shared" si="901"/>
        <v>320.76796578947364</v>
      </c>
    </row>
    <row r="4671" spans="1:23" x14ac:dyDescent="0.25">
      <c r="A4671" s="1" t="s">
        <v>924</v>
      </c>
      <c r="B4671" s="1" t="s">
        <v>395</v>
      </c>
      <c r="C4671" s="1" t="s">
        <v>589</v>
      </c>
      <c r="D4671" s="1" t="s">
        <v>591</v>
      </c>
      <c r="E4671" s="1" t="s">
        <v>380</v>
      </c>
      <c r="F4671" s="62" t="str">
        <f t="shared" si="890"/>
        <v>64567</v>
      </c>
      <c r="G4671" s="255">
        <v>10620069</v>
      </c>
      <c r="H4671" s="1" t="s">
        <v>386</v>
      </c>
      <c r="I4671" s="61">
        <v>36</v>
      </c>
      <c r="J4671" s="61">
        <v>3</v>
      </c>
      <c r="K4671" s="61">
        <v>8</v>
      </c>
      <c r="L4671" s="69">
        <f t="shared" si="891"/>
        <v>1.08</v>
      </c>
      <c r="M4671" s="69">
        <f t="shared" si="892"/>
        <v>2.88</v>
      </c>
      <c r="N4671" s="56">
        <f>INDEX(Rate_Chart!$A$1:$AK$127,MATCH(Data!J4671,Rate_Chart!$A$1:$A$127,0),MATCH(Data!K4671,Rate_Chart!$A$1:$AK$1,0))</f>
        <v>34.751112000000006</v>
      </c>
      <c r="O4671" s="57">
        <f t="shared" si="893"/>
        <v>1251.0400320000003</v>
      </c>
      <c r="P4671" s="58">
        <f t="shared" si="894"/>
        <v>417.01334400000002</v>
      </c>
      <c r="Q4671" s="58">
        <f t="shared" si="895"/>
        <v>278.00889599999999</v>
      </c>
      <c r="R4671" s="66">
        <f t="shared" si="896"/>
        <v>21.893200560000007</v>
      </c>
      <c r="S4671" s="64">
        <f t="shared" si="897"/>
        <v>135</v>
      </c>
      <c r="T4671" s="66">
        <f t="shared" si="898"/>
        <v>1407.9332325600003</v>
      </c>
      <c r="U4671" s="68">
        <f t="shared" si="899"/>
        <v>39.109256460000012</v>
      </c>
      <c r="V4671" s="68">
        <f t="shared" si="900"/>
        <v>469.31107752000008</v>
      </c>
      <c r="W4671" s="68">
        <f t="shared" si="901"/>
        <v>312.87405168000004</v>
      </c>
    </row>
    <row r="4672" spans="1:23" x14ac:dyDescent="0.25">
      <c r="A4672" s="1" t="s">
        <v>921</v>
      </c>
      <c r="B4672" s="1" t="s">
        <v>394</v>
      </c>
      <c r="C4672" s="1" t="s">
        <v>589</v>
      </c>
      <c r="D4672" s="1" t="s">
        <v>593</v>
      </c>
      <c r="E4672" s="1" t="s">
        <v>381</v>
      </c>
      <c r="F4672" s="62" t="str">
        <f t="shared" si="890"/>
        <v>64569</v>
      </c>
      <c r="G4672" s="255">
        <v>10620019</v>
      </c>
      <c r="H4672" s="1" t="s">
        <v>385</v>
      </c>
      <c r="I4672" s="61">
        <v>64</v>
      </c>
      <c r="J4672" s="61">
        <v>6.2</v>
      </c>
      <c r="K4672" s="61">
        <v>8.8000000000000007</v>
      </c>
      <c r="L4672" s="69">
        <f t="shared" si="891"/>
        <v>3.968</v>
      </c>
      <c r="M4672" s="69">
        <f t="shared" si="892"/>
        <v>5.6320000000000006</v>
      </c>
      <c r="N4672" s="56">
        <f>INDEX(Rate_Chart!$A$1:$AK$127,MATCH(Data!J4672,Rate_Chart!$A$1:$A$127,0),MATCH(Data!K4672,Rate_Chart!$A$1:$AK$1,0))</f>
        <v>51.252300000000005</v>
      </c>
      <c r="O4672" s="57">
        <f t="shared" si="893"/>
        <v>3280.1472000000003</v>
      </c>
      <c r="P4672" s="58">
        <f t="shared" si="894"/>
        <v>424.74281767955802</v>
      </c>
      <c r="Q4672" s="58">
        <f t="shared" si="895"/>
        <v>283.1618784530387</v>
      </c>
      <c r="R4672" s="66">
        <f t="shared" si="896"/>
        <v>57.40257600000001</v>
      </c>
      <c r="S4672" s="64">
        <f t="shared" si="897"/>
        <v>240</v>
      </c>
      <c r="T4672" s="66">
        <f t="shared" si="898"/>
        <v>3577.5497760000003</v>
      </c>
      <c r="U4672" s="68">
        <f t="shared" si="899"/>
        <v>55.899215250000005</v>
      </c>
      <c r="V4672" s="68">
        <f t="shared" si="900"/>
        <v>463.25316505524864</v>
      </c>
      <c r="W4672" s="68">
        <f t="shared" si="901"/>
        <v>308.83544337016576</v>
      </c>
    </row>
    <row r="4673" spans="1:23" x14ac:dyDescent="0.25">
      <c r="A4673" s="1" t="s">
        <v>921</v>
      </c>
      <c r="B4673" s="1" t="s">
        <v>394</v>
      </c>
      <c r="C4673" s="1" t="s">
        <v>589</v>
      </c>
      <c r="D4673" s="1" t="s">
        <v>593</v>
      </c>
      <c r="E4673" s="1" t="s">
        <v>381</v>
      </c>
      <c r="F4673" s="62" t="str">
        <f t="shared" si="890"/>
        <v>64569</v>
      </c>
      <c r="G4673" s="255">
        <v>10620019</v>
      </c>
      <c r="H4673" s="1" t="s">
        <v>386</v>
      </c>
      <c r="I4673" s="61">
        <v>102</v>
      </c>
      <c r="J4673" s="61">
        <v>3.2</v>
      </c>
      <c r="K4673" s="61">
        <v>8.1</v>
      </c>
      <c r="L4673" s="69">
        <f t="shared" si="891"/>
        <v>3.2640000000000002</v>
      </c>
      <c r="M4673" s="69">
        <f t="shared" si="892"/>
        <v>8.2619999999999987</v>
      </c>
      <c r="N4673" s="56">
        <f>INDEX(Rate_Chart!$A$1:$AK$127,MATCH(Data!J4673,Rate_Chart!$A$1:$A$127,0),MATCH(Data!K4673,Rate_Chart!$A$1:$AK$1,0))</f>
        <v>35.8631259</v>
      </c>
      <c r="O4673" s="57">
        <f t="shared" si="893"/>
        <v>3658.0388418000002</v>
      </c>
      <c r="P4673" s="58">
        <f t="shared" si="894"/>
        <v>417.01309186046512</v>
      </c>
      <c r="Q4673" s="58">
        <f t="shared" si="895"/>
        <v>278.00872790697673</v>
      </c>
      <c r="R4673" s="66">
        <f t="shared" si="896"/>
        <v>64.015679731500015</v>
      </c>
      <c r="S4673" s="64">
        <f t="shared" si="897"/>
        <v>382.5</v>
      </c>
      <c r="T4673" s="66">
        <f t="shared" si="898"/>
        <v>4104.5545215315005</v>
      </c>
      <c r="U4673" s="68">
        <f t="shared" si="899"/>
        <v>40.240730603250007</v>
      </c>
      <c r="V4673" s="68">
        <f t="shared" si="900"/>
        <v>467.91547213081407</v>
      </c>
      <c r="W4673" s="68">
        <f t="shared" si="901"/>
        <v>311.9436480872094</v>
      </c>
    </row>
    <row r="4674" spans="1:23" x14ac:dyDescent="0.25">
      <c r="A4674" s="1" t="s">
        <v>921</v>
      </c>
      <c r="B4674" s="1" t="s">
        <v>395</v>
      </c>
      <c r="C4674" s="1" t="s">
        <v>589</v>
      </c>
      <c r="D4674" s="1" t="s">
        <v>593</v>
      </c>
      <c r="E4674" s="1" t="s">
        <v>381</v>
      </c>
      <c r="F4674" s="62" t="str">
        <f t="shared" si="890"/>
        <v>64569</v>
      </c>
      <c r="G4674" s="255">
        <v>10620019</v>
      </c>
      <c r="H4674" s="1" t="s">
        <v>385</v>
      </c>
      <c r="I4674" s="61">
        <v>13</v>
      </c>
      <c r="J4674" s="61">
        <v>6</v>
      </c>
      <c r="K4674" s="61">
        <v>8.8000000000000007</v>
      </c>
      <c r="L4674" s="69">
        <f t="shared" si="891"/>
        <v>0.78</v>
      </c>
      <c r="M4674" s="69">
        <f t="shared" si="892"/>
        <v>1.1440000000000001</v>
      </c>
      <c r="N4674" s="56">
        <f>INDEX(Rate_Chart!$A$1:$AK$127,MATCH(Data!J4674,Rate_Chart!$A$1:$A$127,0),MATCH(Data!K4674,Rate_Chart!$A$1:$AK$1,0))</f>
        <v>49.599000000000004</v>
      </c>
      <c r="O4674" s="57">
        <f t="shared" si="893"/>
        <v>644.78700000000003</v>
      </c>
      <c r="P4674" s="58">
        <f t="shared" si="894"/>
        <v>417.96910112359552</v>
      </c>
      <c r="Q4674" s="58">
        <f t="shared" si="895"/>
        <v>278.64606741573033</v>
      </c>
      <c r="R4674" s="66">
        <f t="shared" si="896"/>
        <v>11.283772500000001</v>
      </c>
      <c r="S4674" s="64">
        <f t="shared" si="897"/>
        <v>48.75</v>
      </c>
      <c r="T4674" s="66">
        <f t="shared" si="898"/>
        <v>704.82077249999998</v>
      </c>
      <c r="U4674" s="68">
        <f t="shared" si="899"/>
        <v>54.2169825</v>
      </c>
      <c r="V4674" s="68">
        <f t="shared" si="900"/>
        <v>456.88468398876404</v>
      </c>
      <c r="W4674" s="68">
        <f t="shared" si="901"/>
        <v>304.58978932584267</v>
      </c>
    </row>
    <row r="4675" spans="1:23" x14ac:dyDescent="0.25">
      <c r="A4675" s="1" t="s">
        <v>921</v>
      </c>
      <c r="B4675" s="1" t="s">
        <v>395</v>
      </c>
      <c r="C4675" s="1" t="s">
        <v>589</v>
      </c>
      <c r="D4675" s="1" t="s">
        <v>593</v>
      </c>
      <c r="E4675" s="1" t="s">
        <v>381</v>
      </c>
      <c r="F4675" s="62" t="str">
        <f t="shared" si="890"/>
        <v>64569</v>
      </c>
      <c r="G4675" s="255">
        <v>10620019</v>
      </c>
      <c r="H4675" s="1" t="s">
        <v>386</v>
      </c>
      <c r="I4675" s="61">
        <v>56</v>
      </c>
      <c r="J4675" s="61">
        <v>3.8</v>
      </c>
      <c r="K4675" s="61">
        <v>8.1999999999999993</v>
      </c>
      <c r="L4675" s="69">
        <f t="shared" si="891"/>
        <v>2.1279999999999997</v>
      </c>
      <c r="M4675" s="69">
        <f t="shared" si="892"/>
        <v>4.5919999999999996</v>
      </c>
      <c r="N4675" s="56">
        <f>INDEX(Rate_Chart!$A$1:$AK$127,MATCH(Data!J4675,Rate_Chart!$A$1:$A$127,0),MATCH(Data!K4675,Rate_Chart!$A$1:$AK$1,0))</f>
        <v>38.6431398</v>
      </c>
      <c r="O4675" s="57">
        <f t="shared" si="893"/>
        <v>2164.0158288000002</v>
      </c>
      <c r="P4675" s="58">
        <f t="shared" si="894"/>
        <v>417.01230000000004</v>
      </c>
      <c r="Q4675" s="58">
        <f t="shared" si="895"/>
        <v>278.00820000000004</v>
      </c>
      <c r="R4675" s="66">
        <f t="shared" si="896"/>
        <v>37.870277004000009</v>
      </c>
      <c r="S4675" s="64">
        <f t="shared" si="897"/>
        <v>210</v>
      </c>
      <c r="T4675" s="66">
        <f t="shared" si="898"/>
        <v>2411.8861058040002</v>
      </c>
      <c r="U4675" s="68">
        <f t="shared" si="899"/>
        <v>43.069394746500002</v>
      </c>
      <c r="V4675" s="68">
        <f t="shared" si="900"/>
        <v>464.77764114928061</v>
      </c>
      <c r="W4675" s="68">
        <f t="shared" si="901"/>
        <v>309.85176076618706</v>
      </c>
    </row>
    <row r="4676" spans="1:23" x14ac:dyDescent="0.25">
      <c r="A4676" s="1" t="s">
        <v>902</v>
      </c>
      <c r="B4676" s="1" t="s">
        <v>394</v>
      </c>
      <c r="C4676" s="1" t="s">
        <v>589</v>
      </c>
      <c r="D4676" s="1" t="s">
        <v>593</v>
      </c>
      <c r="E4676" s="1" t="s">
        <v>381</v>
      </c>
      <c r="F4676" s="62" t="str">
        <f t="shared" si="890"/>
        <v>64569</v>
      </c>
      <c r="G4676" s="255">
        <v>10620019</v>
      </c>
      <c r="H4676" s="1" t="s">
        <v>385</v>
      </c>
      <c r="I4676" s="61">
        <v>61</v>
      </c>
      <c r="J4676" s="61">
        <v>7.8</v>
      </c>
      <c r="K4676" s="61">
        <v>8.8000000000000007</v>
      </c>
      <c r="L4676" s="69">
        <f t="shared" si="891"/>
        <v>4.758</v>
      </c>
      <c r="M4676" s="69">
        <f t="shared" si="892"/>
        <v>5.3680000000000003</v>
      </c>
      <c r="N4676" s="56">
        <f>INDEX(Rate_Chart!$A$1:$AK$127,MATCH(Data!J4676,Rate_Chart!$A$1:$A$127,0),MATCH(Data!K4676,Rate_Chart!$A$1:$AK$1,0))</f>
        <v>64.478699999999989</v>
      </c>
      <c r="O4676" s="57">
        <f t="shared" si="893"/>
        <v>3933.2006999999994</v>
      </c>
      <c r="P4676" s="58">
        <f t="shared" si="894"/>
        <v>471.7953658536585</v>
      </c>
      <c r="Q4676" s="58">
        <f t="shared" si="895"/>
        <v>314.530243902439</v>
      </c>
      <c r="R4676" s="66">
        <f t="shared" si="896"/>
        <v>68.831012250000001</v>
      </c>
      <c r="S4676" s="64">
        <f t="shared" si="897"/>
        <v>228.75</v>
      </c>
      <c r="T4676" s="66">
        <f t="shared" si="898"/>
        <v>4230.7817122499991</v>
      </c>
      <c r="U4676" s="68">
        <f t="shared" si="899"/>
        <v>69.357077249999989</v>
      </c>
      <c r="V4676" s="68">
        <f t="shared" si="900"/>
        <v>507.49080914634141</v>
      </c>
      <c r="W4676" s="68">
        <f t="shared" si="901"/>
        <v>338.32720609756092</v>
      </c>
    </row>
    <row r="4677" spans="1:23" x14ac:dyDescent="0.25">
      <c r="A4677" s="1" t="s">
        <v>902</v>
      </c>
      <c r="B4677" s="1" t="s">
        <v>394</v>
      </c>
      <c r="C4677" s="1" t="s">
        <v>589</v>
      </c>
      <c r="D4677" s="1" t="s">
        <v>593</v>
      </c>
      <c r="E4677" s="1" t="s">
        <v>381</v>
      </c>
      <c r="F4677" s="62" t="str">
        <f t="shared" ref="F4677:F4740" si="902">MID(E4677,2,5)</f>
        <v>64569</v>
      </c>
      <c r="G4677" s="255">
        <v>10620019</v>
      </c>
      <c r="H4677" s="1" t="s">
        <v>386</v>
      </c>
      <c r="I4677" s="61">
        <v>30</v>
      </c>
      <c r="J4677" s="61">
        <v>3.8</v>
      </c>
      <c r="K4677" s="61">
        <v>8.3000000000000007</v>
      </c>
      <c r="L4677" s="69">
        <f t="shared" si="891"/>
        <v>1.1399999999999999</v>
      </c>
      <c r="M4677" s="69">
        <f t="shared" si="892"/>
        <v>2.4900000000000002</v>
      </c>
      <c r="N4677" s="56">
        <f>INDEX(Rate_Chart!$A$1:$AK$127,MATCH(Data!J4677,Rate_Chart!$A$1:$A$127,0),MATCH(Data!K4677,Rate_Chart!$A$1:$AK$1,0))</f>
        <v>38.921153700000005</v>
      </c>
      <c r="O4677" s="57">
        <f t="shared" si="893"/>
        <v>1167.6346110000002</v>
      </c>
      <c r="P4677" s="58">
        <f t="shared" si="894"/>
        <v>417.01236107142859</v>
      </c>
      <c r="Q4677" s="58">
        <f t="shared" si="895"/>
        <v>278.00824071428571</v>
      </c>
      <c r="R4677" s="66">
        <f t="shared" si="896"/>
        <v>20.433605692500006</v>
      </c>
      <c r="S4677" s="64">
        <f t="shared" si="897"/>
        <v>112.5</v>
      </c>
      <c r="T4677" s="66">
        <f t="shared" si="898"/>
        <v>1300.5682166925003</v>
      </c>
      <c r="U4677" s="68">
        <f t="shared" si="899"/>
        <v>43.352273889750009</v>
      </c>
      <c r="V4677" s="68">
        <f t="shared" si="900"/>
        <v>464.48864881875005</v>
      </c>
      <c r="W4677" s="68">
        <f t="shared" si="901"/>
        <v>309.65909921250005</v>
      </c>
    </row>
    <row r="4678" spans="1:23" x14ac:dyDescent="0.25">
      <c r="A4678" s="1" t="s">
        <v>902</v>
      </c>
      <c r="B4678" s="1" t="s">
        <v>395</v>
      </c>
      <c r="C4678" s="1" t="s">
        <v>589</v>
      </c>
      <c r="D4678" s="1" t="s">
        <v>593</v>
      </c>
      <c r="E4678" s="1" t="s">
        <v>381</v>
      </c>
      <c r="F4678" s="62" t="str">
        <f t="shared" si="902"/>
        <v>64569</v>
      </c>
      <c r="G4678" s="255">
        <v>10620019</v>
      </c>
      <c r="H4678" s="1" t="s">
        <v>386</v>
      </c>
      <c r="I4678" s="61">
        <v>40</v>
      </c>
      <c r="J4678" s="61">
        <v>3.6</v>
      </c>
      <c r="K4678" s="61">
        <v>8.1</v>
      </c>
      <c r="L4678" s="69">
        <f t="shared" si="891"/>
        <v>1.44</v>
      </c>
      <c r="M4678" s="69">
        <f t="shared" si="892"/>
        <v>3.24</v>
      </c>
      <c r="N4678" s="56">
        <f>INDEX(Rate_Chart!$A$1:$AK$127,MATCH(Data!J4678,Rate_Chart!$A$1:$A$127,0),MATCH(Data!K4678,Rate_Chart!$A$1:$AK$1,0))</f>
        <v>37.531125900000006</v>
      </c>
      <c r="O4678" s="57">
        <f t="shared" si="893"/>
        <v>1501.2450360000003</v>
      </c>
      <c r="P4678" s="58">
        <f t="shared" si="894"/>
        <v>417.01251000000008</v>
      </c>
      <c r="Q4678" s="58">
        <f t="shared" si="895"/>
        <v>278.00834000000003</v>
      </c>
      <c r="R4678" s="66">
        <f t="shared" si="896"/>
        <v>26.271788130000008</v>
      </c>
      <c r="S4678" s="64">
        <f t="shared" si="897"/>
        <v>150</v>
      </c>
      <c r="T4678" s="66">
        <f t="shared" si="898"/>
        <v>1677.5168241300003</v>
      </c>
      <c r="U4678" s="68">
        <f t="shared" si="899"/>
        <v>41.937920603250006</v>
      </c>
      <c r="V4678" s="68">
        <f t="shared" si="900"/>
        <v>465.97689559166673</v>
      </c>
      <c r="W4678" s="68">
        <f t="shared" si="901"/>
        <v>310.6512637277778</v>
      </c>
    </row>
    <row r="4679" spans="1:23" x14ac:dyDescent="0.25">
      <c r="A4679" s="1" t="s">
        <v>903</v>
      </c>
      <c r="B4679" s="1" t="s">
        <v>394</v>
      </c>
      <c r="C4679" s="1" t="s">
        <v>589</v>
      </c>
      <c r="D4679" s="1" t="s">
        <v>593</v>
      </c>
      <c r="E4679" s="1" t="s">
        <v>381</v>
      </c>
      <c r="F4679" s="62" t="str">
        <f t="shared" si="902"/>
        <v>64569</v>
      </c>
      <c r="G4679" s="255">
        <v>10620019</v>
      </c>
      <c r="H4679" s="1" t="s">
        <v>385</v>
      </c>
      <c r="I4679" s="61">
        <v>46</v>
      </c>
      <c r="J4679" s="61">
        <v>7.5</v>
      </c>
      <c r="K4679" s="61">
        <v>8.8000000000000007</v>
      </c>
      <c r="L4679" s="69">
        <f t="shared" si="891"/>
        <v>3.45</v>
      </c>
      <c r="M4679" s="69">
        <f t="shared" si="892"/>
        <v>4.048</v>
      </c>
      <c r="N4679" s="56">
        <f>INDEX(Rate_Chart!$A$1:$AK$127,MATCH(Data!J4679,Rate_Chart!$A$1:$A$127,0),MATCH(Data!K4679,Rate_Chart!$A$1:$AK$1,0))</f>
        <v>61.998750000000001</v>
      </c>
      <c r="O4679" s="57">
        <f t="shared" si="893"/>
        <v>2851.9425000000001</v>
      </c>
      <c r="P4679" s="58">
        <f t="shared" si="894"/>
        <v>463.83104738154617</v>
      </c>
      <c r="Q4679" s="58">
        <f t="shared" si="895"/>
        <v>309.22069825436409</v>
      </c>
      <c r="R4679" s="66">
        <f t="shared" si="896"/>
        <v>49.908993750000008</v>
      </c>
      <c r="S4679" s="64">
        <f t="shared" si="897"/>
        <v>172.5</v>
      </c>
      <c r="T4679" s="66">
        <f t="shared" si="898"/>
        <v>3074.3514937499999</v>
      </c>
      <c r="U4679" s="68">
        <f t="shared" si="899"/>
        <v>66.833728124999993</v>
      </c>
      <c r="V4679" s="68">
        <f t="shared" si="900"/>
        <v>500.00295355361595</v>
      </c>
      <c r="W4679" s="68">
        <f t="shared" si="901"/>
        <v>333.33530236907728</v>
      </c>
    </row>
    <row r="4680" spans="1:23" x14ac:dyDescent="0.25">
      <c r="A4680" s="1" t="s">
        <v>903</v>
      </c>
      <c r="B4680" s="1" t="s">
        <v>394</v>
      </c>
      <c r="C4680" s="1" t="s">
        <v>589</v>
      </c>
      <c r="D4680" s="1" t="s">
        <v>593</v>
      </c>
      <c r="E4680" s="1" t="s">
        <v>381</v>
      </c>
      <c r="F4680" s="62" t="str">
        <f t="shared" si="902"/>
        <v>64569</v>
      </c>
      <c r="G4680" s="255">
        <v>10620019</v>
      </c>
      <c r="H4680" s="1" t="s">
        <v>386</v>
      </c>
      <c r="I4680" s="61">
        <v>34</v>
      </c>
      <c r="J4680" s="61">
        <v>4.2</v>
      </c>
      <c r="K4680" s="61">
        <v>8.3000000000000007</v>
      </c>
      <c r="L4680" s="69">
        <f t="shared" si="891"/>
        <v>1.4280000000000002</v>
      </c>
      <c r="M4680" s="69">
        <f t="shared" si="892"/>
        <v>2.8220000000000005</v>
      </c>
      <c r="N4680" s="56">
        <f>INDEX(Rate_Chart!$A$1:$AK$127,MATCH(Data!J4680,Rate_Chart!$A$1:$A$127,0),MATCH(Data!K4680,Rate_Chart!$A$1:$AK$1,0))</f>
        <v>40.589153700000004</v>
      </c>
      <c r="O4680" s="57">
        <f t="shared" si="893"/>
        <v>1380.0312258000001</v>
      </c>
      <c r="P4680" s="58">
        <f t="shared" si="894"/>
        <v>417.01185308219181</v>
      </c>
      <c r="Q4680" s="58">
        <f t="shared" si="895"/>
        <v>278.00790205479456</v>
      </c>
      <c r="R4680" s="66">
        <f t="shared" si="896"/>
        <v>24.150546451500006</v>
      </c>
      <c r="S4680" s="64">
        <f t="shared" si="897"/>
        <v>127.5</v>
      </c>
      <c r="T4680" s="66">
        <f t="shared" si="898"/>
        <v>1531.6817722515002</v>
      </c>
      <c r="U4680" s="68">
        <f t="shared" si="899"/>
        <v>45.049463889750008</v>
      </c>
      <c r="V4680" s="68">
        <f t="shared" si="900"/>
        <v>462.83695777140417</v>
      </c>
      <c r="W4680" s="68">
        <f t="shared" si="901"/>
        <v>308.5579718476028</v>
      </c>
    </row>
    <row r="4681" spans="1:23" x14ac:dyDescent="0.25">
      <c r="A4681" s="1" t="s">
        <v>903</v>
      </c>
      <c r="B4681" s="1" t="s">
        <v>395</v>
      </c>
      <c r="C4681" s="1" t="s">
        <v>589</v>
      </c>
      <c r="D4681" s="1" t="s">
        <v>593</v>
      </c>
      <c r="E4681" s="1" t="s">
        <v>381</v>
      </c>
      <c r="F4681" s="62" t="str">
        <f t="shared" si="902"/>
        <v>64569</v>
      </c>
      <c r="G4681" s="255">
        <v>10620019</v>
      </c>
      <c r="H4681" s="1" t="s">
        <v>386</v>
      </c>
      <c r="I4681" s="61">
        <v>36</v>
      </c>
      <c r="J4681" s="61">
        <v>3.7</v>
      </c>
      <c r="K4681" s="61">
        <v>8.1</v>
      </c>
      <c r="L4681" s="69">
        <f t="shared" si="891"/>
        <v>1.3320000000000001</v>
      </c>
      <c r="M4681" s="69">
        <f t="shared" si="892"/>
        <v>2.9159999999999995</v>
      </c>
      <c r="N4681" s="56">
        <f>INDEX(Rate_Chart!$A$1:$AK$127,MATCH(Data!J4681,Rate_Chart!$A$1:$A$127,0),MATCH(Data!K4681,Rate_Chart!$A$1:$AK$1,0))</f>
        <v>37.948125900000008</v>
      </c>
      <c r="O4681" s="57">
        <f t="shared" si="893"/>
        <v>1366.1325324000004</v>
      </c>
      <c r="P4681" s="58">
        <f t="shared" si="894"/>
        <v>417.01237252747262</v>
      </c>
      <c r="Q4681" s="58">
        <f t="shared" si="895"/>
        <v>278.00824835164843</v>
      </c>
      <c r="R4681" s="66">
        <f t="shared" si="896"/>
        <v>23.90731931700001</v>
      </c>
      <c r="S4681" s="64">
        <f t="shared" si="897"/>
        <v>135</v>
      </c>
      <c r="T4681" s="66">
        <f t="shared" si="898"/>
        <v>1525.0398517170004</v>
      </c>
      <c r="U4681" s="68">
        <f t="shared" si="899"/>
        <v>42.362218103250008</v>
      </c>
      <c r="V4681" s="68">
        <f t="shared" si="900"/>
        <v>465.51888025549459</v>
      </c>
      <c r="W4681" s="68">
        <f t="shared" si="901"/>
        <v>310.34592017032975</v>
      </c>
    </row>
    <row r="4682" spans="1:23" x14ac:dyDescent="0.25">
      <c r="A4682" s="1" t="s">
        <v>904</v>
      </c>
      <c r="B4682" s="1" t="s">
        <v>394</v>
      </c>
      <c r="C4682" s="1" t="s">
        <v>589</v>
      </c>
      <c r="D4682" s="1" t="s">
        <v>593</v>
      </c>
      <c r="E4682" s="1" t="s">
        <v>381</v>
      </c>
      <c r="F4682" s="62" t="str">
        <f t="shared" si="902"/>
        <v>64569</v>
      </c>
      <c r="G4682" s="255">
        <v>10620019</v>
      </c>
      <c r="H4682" s="1" t="s">
        <v>385</v>
      </c>
      <c r="I4682" s="61">
        <v>67</v>
      </c>
      <c r="J4682" s="61">
        <v>8</v>
      </c>
      <c r="K4682" s="61">
        <v>8.8000000000000007</v>
      </c>
      <c r="L4682" s="69">
        <f t="shared" si="891"/>
        <v>5.36</v>
      </c>
      <c r="M4682" s="69">
        <f t="shared" si="892"/>
        <v>5.8959999999999999</v>
      </c>
      <c r="N4682" s="56">
        <f>INDEX(Rate_Chart!$A$1:$AK$127,MATCH(Data!J4682,Rate_Chart!$A$1:$A$127,0),MATCH(Data!K4682,Rate_Chart!$A$1:$AK$1,0))</f>
        <v>66.131999999999991</v>
      </c>
      <c r="O4682" s="57">
        <f t="shared" si="893"/>
        <v>4430.8439999999991</v>
      </c>
      <c r="P4682" s="58">
        <f t="shared" si="894"/>
        <v>476.91346153846149</v>
      </c>
      <c r="Q4682" s="58">
        <f t="shared" si="895"/>
        <v>317.94230769230768</v>
      </c>
      <c r="R4682" s="66">
        <f t="shared" si="896"/>
        <v>77.53976999999999</v>
      </c>
      <c r="S4682" s="64">
        <f t="shared" si="897"/>
        <v>251.25</v>
      </c>
      <c r="T4682" s="66">
        <f t="shared" si="898"/>
        <v>4759.6337699999995</v>
      </c>
      <c r="U4682" s="68">
        <f t="shared" si="899"/>
        <v>71.039309999999986</v>
      </c>
      <c r="V4682" s="68">
        <f t="shared" si="900"/>
        <v>512.30271634615372</v>
      </c>
      <c r="W4682" s="68">
        <f t="shared" si="901"/>
        <v>341.53514423076916</v>
      </c>
    </row>
    <row r="4683" spans="1:23" x14ac:dyDescent="0.25">
      <c r="A4683" s="1" t="s">
        <v>904</v>
      </c>
      <c r="B4683" s="1" t="s">
        <v>394</v>
      </c>
      <c r="C4683" s="1" t="s">
        <v>589</v>
      </c>
      <c r="D4683" s="1" t="s">
        <v>593</v>
      </c>
      <c r="E4683" s="1" t="s">
        <v>381</v>
      </c>
      <c r="F4683" s="62" t="str">
        <f t="shared" si="902"/>
        <v>64569</v>
      </c>
      <c r="G4683" s="255">
        <v>10620019</v>
      </c>
      <c r="H4683" s="1" t="s">
        <v>386</v>
      </c>
      <c r="I4683" s="61">
        <v>57</v>
      </c>
      <c r="J4683" s="61">
        <v>4.2</v>
      </c>
      <c r="K4683" s="61">
        <v>8.1</v>
      </c>
      <c r="L4683" s="69">
        <f t="shared" si="891"/>
        <v>2.3940000000000001</v>
      </c>
      <c r="M4683" s="69">
        <f t="shared" si="892"/>
        <v>4.617</v>
      </c>
      <c r="N4683" s="56">
        <f>INDEX(Rate_Chart!$A$1:$AK$127,MATCH(Data!J4683,Rate_Chart!$A$1:$A$127,0),MATCH(Data!K4683,Rate_Chart!$A$1:$AK$1,0))</f>
        <v>40.033125900000002</v>
      </c>
      <c r="O4683" s="57">
        <f t="shared" si="893"/>
        <v>2281.8881762999999</v>
      </c>
      <c r="P4683" s="58">
        <f t="shared" si="894"/>
        <v>417.01172812499999</v>
      </c>
      <c r="Q4683" s="58">
        <f t="shared" si="895"/>
        <v>278.00781875000001</v>
      </c>
      <c r="R4683" s="66">
        <f t="shared" si="896"/>
        <v>39.933043085250006</v>
      </c>
      <c r="S4683" s="64">
        <f t="shared" si="897"/>
        <v>213.75</v>
      </c>
      <c r="T4683" s="66">
        <f t="shared" si="898"/>
        <v>2535.5712193852501</v>
      </c>
      <c r="U4683" s="68">
        <f t="shared" si="899"/>
        <v>44.483705603250002</v>
      </c>
      <c r="V4683" s="68">
        <f t="shared" si="900"/>
        <v>463.37193336718752</v>
      </c>
      <c r="W4683" s="68">
        <f t="shared" si="901"/>
        <v>308.9146222447917</v>
      </c>
    </row>
    <row r="4684" spans="1:23" x14ac:dyDescent="0.25">
      <c r="A4684" s="1" t="s">
        <v>904</v>
      </c>
      <c r="B4684" s="1" t="s">
        <v>395</v>
      </c>
      <c r="C4684" s="1" t="s">
        <v>589</v>
      </c>
      <c r="D4684" s="1" t="s">
        <v>593</v>
      </c>
      <c r="E4684" s="1" t="s">
        <v>381</v>
      </c>
      <c r="F4684" s="62" t="str">
        <f t="shared" si="902"/>
        <v>64569</v>
      </c>
      <c r="G4684" s="255">
        <v>10620019</v>
      </c>
      <c r="H4684" s="1" t="s">
        <v>385</v>
      </c>
      <c r="I4684" s="61">
        <v>18</v>
      </c>
      <c r="J4684" s="61">
        <v>6</v>
      </c>
      <c r="K4684" s="61">
        <v>8.6</v>
      </c>
      <c r="L4684" s="69">
        <f t="shared" si="891"/>
        <v>1.08</v>
      </c>
      <c r="M4684" s="69">
        <f t="shared" si="892"/>
        <v>1.5479999999999998</v>
      </c>
      <c r="N4684" s="56">
        <f>INDEX(Rate_Chart!$A$1:$AK$127,MATCH(Data!J4684,Rate_Chart!$A$1:$A$127,0),MATCH(Data!K4684,Rate_Chart!$A$1:$AK$1,0))</f>
        <v>49.097999999999999</v>
      </c>
      <c r="O4684" s="57">
        <f t="shared" si="893"/>
        <v>883.76400000000001</v>
      </c>
      <c r="P4684" s="58">
        <f t="shared" si="894"/>
        <v>418.44886363636368</v>
      </c>
      <c r="Q4684" s="58">
        <f t="shared" si="895"/>
        <v>278.96590909090912</v>
      </c>
      <c r="R4684" s="66">
        <f t="shared" si="896"/>
        <v>15.465870000000002</v>
      </c>
      <c r="S4684" s="64">
        <f t="shared" si="897"/>
        <v>67.5</v>
      </c>
      <c r="T4684" s="66">
        <f t="shared" si="898"/>
        <v>966.72987000000001</v>
      </c>
      <c r="U4684" s="68">
        <f t="shared" si="899"/>
        <v>53.707214999999998</v>
      </c>
      <c r="V4684" s="68">
        <f t="shared" si="900"/>
        <v>457.7319460227273</v>
      </c>
      <c r="W4684" s="68">
        <f t="shared" si="901"/>
        <v>305.15463068181822</v>
      </c>
    </row>
    <row r="4685" spans="1:23" x14ac:dyDescent="0.25">
      <c r="A4685" s="1" t="s">
        <v>904</v>
      </c>
      <c r="B4685" s="1" t="s">
        <v>395</v>
      </c>
      <c r="C4685" s="1" t="s">
        <v>589</v>
      </c>
      <c r="D4685" s="1" t="s">
        <v>593</v>
      </c>
      <c r="E4685" s="1" t="s">
        <v>381</v>
      </c>
      <c r="F4685" s="62" t="str">
        <f t="shared" si="902"/>
        <v>64569</v>
      </c>
      <c r="G4685" s="255">
        <v>10620019</v>
      </c>
      <c r="H4685" s="1" t="s">
        <v>386</v>
      </c>
      <c r="I4685" s="61">
        <v>40</v>
      </c>
      <c r="J4685" s="61">
        <v>3.1</v>
      </c>
      <c r="K4685" s="61">
        <v>8.1</v>
      </c>
      <c r="L4685" s="69">
        <f t="shared" si="891"/>
        <v>1.24</v>
      </c>
      <c r="M4685" s="69">
        <f t="shared" si="892"/>
        <v>3.24</v>
      </c>
      <c r="N4685" s="56">
        <f>INDEX(Rate_Chart!$A$1:$AK$127,MATCH(Data!J4685,Rate_Chart!$A$1:$A$127,0),MATCH(Data!K4685,Rate_Chart!$A$1:$AK$1,0))</f>
        <v>35.446125899999998</v>
      </c>
      <c r="O4685" s="57">
        <f t="shared" si="893"/>
        <v>1417.8450359999999</v>
      </c>
      <c r="P4685" s="58">
        <f t="shared" si="894"/>
        <v>417.01324588235298</v>
      </c>
      <c r="Q4685" s="58">
        <f t="shared" si="895"/>
        <v>278.0088305882353</v>
      </c>
      <c r="R4685" s="66">
        <f t="shared" si="896"/>
        <v>24.812288130000002</v>
      </c>
      <c r="S4685" s="64">
        <f t="shared" si="897"/>
        <v>150</v>
      </c>
      <c r="T4685" s="66">
        <f t="shared" si="898"/>
        <v>1592.65732413</v>
      </c>
      <c r="U4685" s="68">
        <f t="shared" si="899"/>
        <v>39.816433103249999</v>
      </c>
      <c r="V4685" s="68">
        <f t="shared" si="900"/>
        <v>468.42862474411766</v>
      </c>
      <c r="W4685" s="68">
        <f t="shared" si="901"/>
        <v>312.28574982941177</v>
      </c>
    </row>
    <row r="4686" spans="1:23" x14ac:dyDescent="0.25">
      <c r="A4686" s="1" t="s">
        <v>905</v>
      </c>
      <c r="B4686" s="1" t="s">
        <v>394</v>
      </c>
      <c r="C4686" s="1" t="s">
        <v>589</v>
      </c>
      <c r="D4686" s="1" t="s">
        <v>593</v>
      </c>
      <c r="E4686" s="1" t="s">
        <v>381</v>
      </c>
      <c r="F4686" s="62" t="str">
        <f t="shared" si="902"/>
        <v>64569</v>
      </c>
      <c r="G4686" s="255">
        <v>10620019</v>
      </c>
      <c r="H4686" s="1" t="s">
        <v>385</v>
      </c>
      <c r="I4686" s="61">
        <v>65</v>
      </c>
      <c r="J4686" s="61">
        <v>6</v>
      </c>
      <c r="K4686" s="61">
        <v>8.6</v>
      </c>
      <c r="L4686" s="69">
        <f t="shared" si="891"/>
        <v>3.9</v>
      </c>
      <c r="M4686" s="69">
        <f t="shared" si="892"/>
        <v>5.59</v>
      </c>
      <c r="N4686" s="56">
        <f>INDEX(Rate_Chart!$A$1:$AK$127,MATCH(Data!J4686,Rate_Chart!$A$1:$A$127,0),MATCH(Data!K4686,Rate_Chart!$A$1:$AK$1,0))</f>
        <v>49.097999999999999</v>
      </c>
      <c r="O4686" s="57">
        <f t="shared" si="893"/>
        <v>3191.37</v>
      </c>
      <c r="P4686" s="58">
        <f t="shared" si="894"/>
        <v>418.44886363636368</v>
      </c>
      <c r="Q4686" s="58">
        <f t="shared" si="895"/>
        <v>278.96590909090912</v>
      </c>
      <c r="R4686" s="66">
        <f t="shared" si="896"/>
        <v>55.848975000000003</v>
      </c>
      <c r="S4686" s="64">
        <f t="shared" si="897"/>
        <v>243.75</v>
      </c>
      <c r="T4686" s="66">
        <f t="shared" si="898"/>
        <v>3490.9689749999998</v>
      </c>
      <c r="U4686" s="68">
        <f t="shared" si="899"/>
        <v>53.707214999999998</v>
      </c>
      <c r="V4686" s="68">
        <f t="shared" si="900"/>
        <v>457.7319460227273</v>
      </c>
      <c r="W4686" s="68">
        <f t="shared" si="901"/>
        <v>305.15463068181822</v>
      </c>
    </row>
    <row r="4687" spans="1:23" x14ac:dyDescent="0.25">
      <c r="A4687" s="1" t="s">
        <v>905</v>
      </c>
      <c r="B4687" s="1" t="s">
        <v>394</v>
      </c>
      <c r="C4687" s="1" t="s">
        <v>589</v>
      </c>
      <c r="D4687" s="1" t="s">
        <v>593</v>
      </c>
      <c r="E4687" s="1" t="s">
        <v>381</v>
      </c>
      <c r="F4687" s="62" t="str">
        <f t="shared" si="902"/>
        <v>64569</v>
      </c>
      <c r="G4687" s="255">
        <v>10620019</v>
      </c>
      <c r="H4687" s="1" t="s">
        <v>386</v>
      </c>
      <c r="I4687" s="61">
        <v>110</v>
      </c>
      <c r="J4687" s="61">
        <v>3.3</v>
      </c>
      <c r="K4687" s="61">
        <v>8.1</v>
      </c>
      <c r="L4687" s="69">
        <f t="shared" ref="L4687:L4750" si="903">J4687*I4687/100</f>
        <v>3.63</v>
      </c>
      <c r="M4687" s="69">
        <f t="shared" ref="M4687:M4750" si="904">K4687*I4687/100</f>
        <v>8.91</v>
      </c>
      <c r="N4687" s="56">
        <f>INDEX(Rate_Chart!$A$1:$AK$127,MATCH(Data!J4687,Rate_Chart!$A$1:$A$127,0),MATCH(Data!K4687,Rate_Chart!$A$1:$AK$1,0))</f>
        <v>36.280125900000002</v>
      </c>
      <c r="O4687" s="57">
        <f t="shared" ref="O4687:O4750" si="905">N4687*I4687</f>
        <v>3990.8138490000001</v>
      </c>
      <c r="P4687" s="58">
        <f t="shared" ref="P4687:P4750" si="906">N4687/(J4687%+K4687%*2/3)</f>
        <v>417.0129413793104</v>
      </c>
      <c r="Q4687" s="58">
        <f t="shared" ref="Q4687:Q4750" si="907">P4687*2/3</f>
        <v>278.00862758620696</v>
      </c>
      <c r="R4687" s="66">
        <f t="shared" ref="R4687:R4750" si="908">O4687*1.75%</f>
        <v>69.839242357500012</v>
      </c>
      <c r="S4687" s="64">
        <f t="shared" ref="S4687:S4750" si="909">I4687*3.75</f>
        <v>412.5</v>
      </c>
      <c r="T4687" s="66">
        <f t="shared" ref="T4687:T4750" si="910">R4687+S4687+O4687</f>
        <v>4473.1530913574998</v>
      </c>
      <c r="U4687" s="68">
        <f t="shared" ref="U4687:U4750" si="911">T4687/I4687</f>
        <v>40.665028103249995</v>
      </c>
      <c r="V4687" s="68">
        <f t="shared" ref="V4687:V4750" si="912">U4687/(J4687%+K4687%*2/3)</f>
        <v>467.41411612931034</v>
      </c>
      <c r="W4687" s="68">
        <f t="shared" ref="W4687:W4750" si="913">V4687*2/3</f>
        <v>311.60941075287354</v>
      </c>
    </row>
    <row r="4688" spans="1:23" x14ac:dyDescent="0.25">
      <c r="A4688" s="1" t="s">
        <v>905</v>
      </c>
      <c r="B4688" s="1" t="s">
        <v>395</v>
      </c>
      <c r="C4688" s="1" t="s">
        <v>589</v>
      </c>
      <c r="D4688" s="1" t="s">
        <v>593</v>
      </c>
      <c r="E4688" s="1" t="s">
        <v>381</v>
      </c>
      <c r="F4688" s="62" t="str">
        <f t="shared" si="902"/>
        <v>64569</v>
      </c>
      <c r="G4688" s="255">
        <v>10620019</v>
      </c>
      <c r="H4688" s="1" t="s">
        <v>386</v>
      </c>
      <c r="I4688" s="61">
        <v>52</v>
      </c>
      <c r="J4688" s="61">
        <v>4.0999999999999996</v>
      </c>
      <c r="K4688" s="61">
        <v>8.1</v>
      </c>
      <c r="L4688" s="69">
        <f t="shared" si="903"/>
        <v>2.1319999999999997</v>
      </c>
      <c r="M4688" s="69">
        <f t="shared" si="904"/>
        <v>4.2119999999999997</v>
      </c>
      <c r="N4688" s="56">
        <f>INDEX(Rate_Chart!$A$1:$AK$127,MATCH(Data!J4688,Rate_Chart!$A$1:$A$127,0),MATCH(Data!K4688,Rate_Chart!$A$1:$AK$1,0))</f>
        <v>39.6161259</v>
      </c>
      <c r="O4688" s="57">
        <f t="shared" si="905"/>
        <v>2060.0385467999999</v>
      </c>
      <c r="P4688" s="58">
        <f t="shared" si="906"/>
        <v>417.01185157894736</v>
      </c>
      <c r="Q4688" s="58">
        <f t="shared" si="907"/>
        <v>278.00790105263155</v>
      </c>
      <c r="R4688" s="66">
        <f t="shared" si="908"/>
        <v>36.050674569000002</v>
      </c>
      <c r="S4688" s="64">
        <f t="shared" si="909"/>
        <v>195</v>
      </c>
      <c r="T4688" s="66">
        <f t="shared" si="910"/>
        <v>2291.0892213689999</v>
      </c>
      <c r="U4688" s="68">
        <f t="shared" si="911"/>
        <v>44.05940810325</v>
      </c>
      <c r="V4688" s="68">
        <f t="shared" si="912"/>
        <v>463.78324319210526</v>
      </c>
      <c r="W4688" s="68">
        <f t="shared" si="913"/>
        <v>309.18882879473682</v>
      </c>
    </row>
    <row r="4689" spans="1:23" x14ac:dyDescent="0.25">
      <c r="A4689" s="1" t="s">
        <v>906</v>
      </c>
      <c r="B4689" s="1" t="s">
        <v>394</v>
      </c>
      <c r="C4689" s="1" t="s">
        <v>589</v>
      </c>
      <c r="D4689" s="1" t="s">
        <v>593</v>
      </c>
      <c r="E4689" s="1" t="s">
        <v>381</v>
      </c>
      <c r="F4689" s="62" t="str">
        <f t="shared" si="902"/>
        <v>64569</v>
      </c>
      <c r="G4689" s="255">
        <v>10620019</v>
      </c>
      <c r="H4689" s="1" t="s">
        <v>385</v>
      </c>
      <c r="I4689" s="61">
        <v>54</v>
      </c>
      <c r="J4689" s="61">
        <v>8</v>
      </c>
      <c r="K4689" s="61">
        <v>8.8000000000000007</v>
      </c>
      <c r="L4689" s="69">
        <f t="shared" si="903"/>
        <v>4.32</v>
      </c>
      <c r="M4689" s="69">
        <f t="shared" si="904"/>
        <v>4.7520000000000007</v>
      </c>
      <c r="N4689" s="56">
        <f>INDEX(Rate_Chart!$A$1:$AK$127,MATCH(Data!J4689,Rate_Chart!$A$1:$A$127,0),MATCH(Data!K4689,Rate_Chart!$A$1:$AK$1,0))</f>
        <v>66.131999999999991</v>
      </c>
      <c r="O4689" s="57">
        <f t="shared" si="905"/>
        <v>3571.1279999999997</v>
      </c>
      <c r="P4689" s="58">
        <f t="shared" si="906"/>
        <v>476.91346153846149</v>
      </c>
      <c r="Q4689" s="58">
        <f t="shared" si="907"/>
        <v>317.94230769230768</v>
      </c>
      <c r="R4689" s="66">
        <f t="shared" si="908"/>
        <v>62.49474</v>
      </c>
      <c r="S4689" s="64">
        <f t="shared" si="909"/>
        <v>202.5</v>
      </c>
      <c r="T4689" s="66">
        <f t="shared" si="910"/>
        <v>3836.1227399999998</v>
      </c>
      <c r="U4689" s="68">
        <f t="shared" si="911"/>
        <v>71.03931</v>
      </c>
      <c r="V4689" s="68">
        <f t="shared" si="912"/>
        <v>512.30271634615383</v>
      </c>
      <c r="W4689" s="68">
        <f t="shared" si="913"/>
        <v>341.53514423076922</v>
      </c>
    </row>
    <row r="4690" spans="1:23" x14ac:dyDescent="0.25">
      <c r="A4690" s="1" t="s">
        <v>906</v>
      </c>
      <c r="B4690" s="1" t="s">
        <v>394</v>
      </c>
      <c r="C4690" s="1" t="s">
        <v>589</v>
      </c>
      <c r="D4690" s="1" t="s">
        <v>593</v>
      </c>
      <c r="E4690" s="1" t="s">
        <v>381</v>
      </c>
      <c r="F4690" s="62" t="str">
        <f t="shared" si="902"/>
        <v>64569</v>
      </c>
      <c r="G4690" s="255">
        <v>10620019</v>
      </c>
      <c r="H4690" s="1" t="s">
        <v>386</v>
      </c>
      <c r="I4690" s="61">
        <v>30</v>
      </c>
      <c r="J4690" s="61">
        <v>4</v>
      </c>
      <c r="K4690" s="61">
        <v>8.1</v>
      </c>
      <c r="L4690" s="69">
        <f t="shared" si="903"/>
        <v>1.2</v>
      </c>
      <c r="M4690" s="69">
        <f t="shared" si="904"/>
        <v>2.4300000000000002</v>
      </c>
      <c r="N4690" s="56">
        <f>INDEX(Rate_Chart!$A$1:$AK$127,MATCH(Data!J4690,Rate_Chart!$A$1:$A$127,0),MATCH(Data!K4690,Rate_Chart!$A$1:$AK$1,0))</f>
        <v>39.199125899999999</v>
      </c>
      <c r="O4690" s="57">
        <f t="shared" si="905"/>
        <v>1175.9737769999999</v>
      </c>
      <c r="P4690" s="58">
        <f t="shared" si="906"/>
        <v>417.01197765957443</v>
      </c>
      <c r="Q4690" s="58">
        <f t="shared" si="907"/>
        <v>278.00798510638293</v>
      </c>
      <c r="R4690" s="66">
        <f t="shared" si="908"/>
        <v>20.579541097500002</v>
      </c>
      <c r="S4690" s="64">
        <f t="shared" si="909"/>
        <v>112.5</v>
      </c>
      <c r="T4690" s="66">
        <f t="shared" si="910"/>
        <v>1309.0533180974999</v>
      </c>
      <c r="U4690" s="68">
        <f t="shared" si="911"/>
        <v>43.635110603249998</v>
      </c>
      <c r="V4690" s="68">
        <f t="shared" si="912"/>
        <v>464.20330428989359</v>
      </c>
      <c r="W4690" s="68">
        <f t="shared" si="913"/>
        <v>309.46886952659571</v>
      </c>
    </row>
    <row r="4691" spans="1:23" x14ac:dyDescent="0.25">
      <c r="A4691" s="1" t="s">
        <v>906</v>
      </c>
      <c r="B4691" s="1" t="s">
        <v>395</v>
      </c>
      <c r="C4691" s="1" t="s">
        <v>589</v>
      </c>
      <c r="D4691" s="1" t="s">
        <v>593</v>
      </c>
      <c r="E4691" s="1" t="s">
        <v>381</v>
      </c>
      <c r="F4691" s="62" t="str">
        <f t="shared" si="902"/>
        <v>64569</v>
      </c>
      <c r="G4691" s="255">
        <v>10620019</v>
      </c>
      <c r="H4691" s="1" t="s">
        <v>385</v>
      </c>
      <c r="I4691" s="61">
        <v>14</v>
      </c>
      <c r="J4691" s="61">
        <v>6.6</v>
      </c>
      <c r="K4691" s="61">
        <v>8.8000000000000007</v>
      </c>
      <c r="L4691" s="69">
        <f t="shared" si="903"/>
        <v>0.92399999999999993</v>
      </c>
      <c r="M4691" s="69">
        <f t="shared" si="904"/>
        <v>1.2320000000000002</v>
      </c>
      <c r="N4691" s="56">
        <f>INDEX(Rate_Chart!$A$1:$AK$127,MATCH(Data!J4691,Rate_Chart!$A$1:$A$127,0),MATCH(Data!K4691,Rate_Chart!$A$1:$AK$1,0))</f>
        <v>54.558900000000001</v>
      </c>
      <c r="O4691" s="57">
        <f t="shared" si="905"/>
        <v>763.82460000000003</v>
      </c>
      <c r="P4691" s="58">
        <f t="shared" si="906"/>
        <v>437.63823529411764</v>
      </c>
      <c r="Q4691" s="58">
        <f t="shared" si="907"/>
        <v>291.75882352941176</v>
      </c>
      <c r="R4691" s="66">
        <f t="shared" si="908"/>
        <v>13.366930500000002</v>
      </c>
      <c r="S4691" s="64">
        <f t="shared" si="909"/>
        <v>52.5</v>
      </c>
      <c r="T4691" s="66">
        <f t="shared" si="910"/>
        <v>829.6915305</v>
      </c>
      <c r="U4691" s="68">
        <f t="shared" si="911"/>
        <v>59.263680749999999</v>
      </c>
      <c r="V4691" s="68">
        <f t="shared" si="912"/>
        <v>475.37711831550797</v>
      </c>
      <c r="W4691" s="68">
        <f t="shared" si="913"/>
        <v>316.91807887700531</v>
      </c>
    </row>
    <row r="4692" spans="1:23" x14ac:dyDescent="0.25">
      <c r="A4692" s="1" t="s">
        <v>906</v>
      </c>
      <c r="B4692" s="1" t="s">
        <v>395</v>
      </c>
      <c r="C4692" s="1" t="s">
        <v>589</v>
      </c>
      <c r="D4692" s="1" t="s">
        <v>593</v>
      </c>
      <c r="E4692" s="1" t="s">
        <v>381</v>
      </c>
      <c r="F4692" s="62" t="str">
        <f t="shared" si="902"/>
        <v>64569</v>
      </c>
      <c r="G4692" s="255">
        <v>10620019</v>
      </c>
      <c r="H4692" s="1" t="s">
        <v>386</v>
      </c>
      <c r="I4692" s="61">
        <v>47</v>
      </c>
      <c r="J4692" s="61">
        <v>3.6</v>
      </c>
      <c r="K4692" s="61">
        <v>8.1</v>
      </c>
      <c r="L4692" s="69">
        <f t="shared" si="903"/>
        <v>1.6920000000000002</v>
      </c>
      <c r="M4692" s="69">
        <f t="shared" si="904"/>
        <v>3.8069999999999999</v>
      </c>
      <c r="N4692" s="56">
        <f>INDEX(Rate_Chart!$A$1:$AK$127,MATCH(Data!J4692,Rate_Chart!$A$1:$A$127,0),MATCH(Data!K4692,Rate_Chart!$A$1:$AK$1,0))</f>
        <v>37.531125900000006</v>
      </c>
      <c r="O4692" s="57">
        <f t="shared" si="905"/>
        <v>1763.9629173000003</v>
      </c>
      <c r="P4692" s="58">
        <f t="shared" si="906"/>
        <v>417.01251000000008</v>
      </c>
      <c r="Q4692" s="58">
        <f t="shared" si="907"/>
        <v>278.00834000000003</v>
      </c>
      <c r="R4692" s="66">
        <f t="shared" si="908"/>
        <v>30.869351052750009</v>
      </c>
      <c r="S4692" s="64">
        <f t="shared" si="909"/>
        <v>176.25</v>
      </c>
      <c r="T4692" s="66">
        <f t="shared" si="910"/>
        <v>1971.0822683527504</v>
      </c>
      <c r="U4692" s="68">
        <f t="shared" si="911"/>
        <v>41.937920603250006</v>
      </c>
      <c r="V4692" s="68">
        <f t="shared" si="912"/>
        <v>465.97689559166673</v>
      </c>
      <c r="W4692" s="68">
        <f t="shared" si="913"/>
        <v>310.6512637277778</v>
      </c>
    </row>
    <row r="4693" spans="1:23" x14ac:dyDescent="0.25">
      <c r="A4693" s="1" t="s">
        <v>907</v>
      </c>
      <c r="B4693" s="1" t="s">
        <v>394</v>
      </c>
      <c r="C4693" s="1" t="s">
        <v>589</v>
      </c>
      <c r="D4693" s="1" t="s">
        <v>593</v>
      </c>
      <c r="E4693" s="1" t="s">
        <v>381</v>
      </c>
      <c r="F4693" s="62" t="str">
        <f t="shared" si="902"/>
        <v>64569</v>
      </c>
      <c r="G4693" s="255">
        <v>10620019</v>
      </c>
      <c r="H4693" s="1" t="s">
        <v>385</v>
      </c>
      <c r="I4693" s="61">
        <v>60</v>
      </c>
      <c r="J4693" s="61">
        <v>6.4</v>
      </c>
      <c r="K4693" s="61">
        <v>8.8000000000000007</v>
      </c>
      <c r="L4693" s="69">
        <f t="shared" si="903"/>
        <v>3.84</v>
      </c>
      <c r="M4693" s="69">
        <f t="shared" si="904"/>
        <v>5.28</v>
      </c>
      <c r="N4693" s="56">
        <f>INDEX(Rate_Chart!$A$1:$AK$127,MATCH(Data!J4693,Rate_Chart!$A$1:$A$127,0),MATCH(Data!K4693,Rate_Chart!$A$1:$AK$1,0))</f>
        <v>52.9056</v>
      </c>
      <c r="O4693" s="57">
        <f t="shared" si="905"/>
        <v>3174.3359999999998</v>
      </c>
      <c r="P4693" s="58">
        <f t="shared" si="906"/>
        <v>431.29565217391303</v>
      </c>
      <c r="Q4693" s="58">
        <f t="shared" si="907"/>
        <v>287.53043478260867</v>
      </c>
      <c r="R4693" s="66">
        <f t="shared" si="908"/>
        <v>55.550879999999999</v>
      </c>
      <c r="S4693" s="64">
        <f t="shared" si="909"/>
        <v>225</v>
      </c>
      <c r="T4693" s="66">
        <f t="shared" si="910"/>
        <v>3454.88688</v>
      </c>
      <c r="U4693" s="68">
        <f t="shared" si="911"/>
        <v>57.581448000000002</v>
      </c>
      <c r="V4693" s="68">
        <f t="shared" si="912"/>
        <v>469.41397826086956</v>
      </c>
      <c r="W4693" s="68">
        <f t="shared" si="913"/>
        <v>312.94265217391302</v>
      </c>
    </row>
    <row r="4694" spans="1:23" x14ac:dyDescent="0.25">
      <c r="A4694" s="1" t="s">
        <v>907</v>
      </c>
      <c r="B4694" s="1" t="s">
        <v>394</v>
      </c>
      <c r="C4694" s="1" t="s">
        <v>589</v>
      </c>
      <c r="D4694" s="1" t="s">
        <v>593</v>
      </c>
      <c r="E4694" s="1" t="s">
        <v>381</v>
      </c>
      <c r="F4694" s="62" t="str">
        <f t="shared" si="902"/>
        <v>64569</v>
      </c>
      <c r="G4694" s="255">
        <v>10620019</v>
      </c>
      <c r="H4694" s="1" t="s">
        <v>386</v>
      </c>
      <c r="I4694" s="61">
        <v>79</v>
      </c>
      <c r="J4694" s="61">
        <v>3.3</v>
      </c>
      <c r="K4694" s="61">
        <v>8</v>
      </c>
      <c r="L4694" s="69">
        <f t="shared" si="903"/>
        <v>2.6069999999999998</v>
      </c>
      <c r="M4694" s="69">
        <f t="shared" si="904"/>
        <v>6.32</v>
      </c>
      <c r="N4694" s="56">
        <f>INDEX(Rate_Chart!$A$1:$AK$127,MATCH(Data!J4694,Rate_Chart!$A$1:$A$127,0),MATCH(Data!K4694,Rate_Chart!$A$1:$AK$1,0))</f>
        <v>36.002112000000004</v>
      </c>
      <c r="O4694" s="57">
        <f t="shared" si="905"/>
        <v>2844.1668480000003</v>
      </c>
      <c r="P4694" s="58">
        <f t="shared" si="906"/>
        <v>417.01288030888031</v>
      </c>
      <c r="Q4694" s="58">
        <f t="shared" si="907"/>
        <v>278.00858687258687</v>
      </c>
      <c r="R4694" s="66">
        <f t="shared" si="908"/>
        <v>49.772919840000007</v>
      </c>
      <c r="S4694" s="64">
        <f t="shared" si="909"/>
        <v>296.25</v>
      </c>
      <c r="T4694" s="66">
        <f t="shared" si="910"/>
        <v>3190.1897678400001</v>
      </c>
      <c r="U4694" s="68">
        <f t="shared" si="911"/>
        <v>40.382148960000002</v>
      </c>
      <c r="V4694" s="68">
        <f t="shared" si="912"/>
        <v>467.74689915057911</v>
      </c>
      <c r="W4694" s="68">
        <f t="shared" si="913"/>
        <v>311.83126610038607</v>
      </c>
    </row>
    <row r="4695" spans="1:23" x14ac:dyDescent="0.25">
      <c r="A4695" s="1" t="s">
        <v>907</v>
      </c>
      <c r="B4695" s="1" t="s">
        <v>395</v>
      </c>
      <c r="C4695" s="1" t="s">
        <v>589</v>
      </c>
      <c r="D4695" s="1" t="s">
        <v>593</v>
      </c>
      <c r="E4695" s="1" t="s">
        <v>381</v>
      </c>
      <c r="F4695" s="62" t="str">
        <f t="shared" si="902"/>
        <v>64569</v>
      </c>
      <c r="G4695" s="255">
        <v>10620019</v>
      </c>
      <c r="H4695" s="1" t="s">
        <v>386</v>
      </c>
      <c r="I4695" s="61">
        <v>45</v>
      </c>
      <c r="J4695" s="61">
        <v>3.8</v>
      </c>
      <c r="K4695" s="61">
        <v>8.1</v>
      </c>
      <c r="L4695" s="69">
        <f t="shared" si="903"/>
        <v>1.71</v>
      </c>
      <c r="M4695" s="69">
        <f t="shared" si="904"/>
        <v>3.645</v>
      </c>
      <c r="N4695" s="56">
        <f>INDEX(Rate_Chart!$A$1:$AK$127,MATCH(Data!J4695,Rate_Chart!$A$1:$A$127,0),MATCH(Data!K4695,Rate_Chart!$A$1:$AK$1,0))</f>
        <v>38.365125900000002</v>
      </c>
      <c r="O4695" s="57">
        <f t="shared" si="905"/>
        <v>1726.4306655</v>
      </c>
      <c r="P4695" s="58">
        <f t="shared" si="906"/>
        <v>417.01223804347831</v>
      </c>
      <c r="Q4695" s="58">
        <f t="shared" si="907"/>
        <v>278.00815869565218</v>
      </c>
      <c r="R4695" s="66">
        <f t="shared" si="908"/>
        <v>30.212536646250005</v>
      </c>
      <c r="S4695" s="64">
        <f t="shared" si="909"/>
        <v>168.75</v>
      </c>
      <c r="T4695" s="66">
        <f t="shared" si="910"/>
        <v>1925.3932021462501</v>
      </c>
      <c r="U4695" s="68">
        <f t="shared" si="911"/>
        <v>42.786515603250002</v>
      </c>
      <c r="V4695" s="68">
        <f t="shared" si="912"/>
        <v>465.07082177445653</v>
      </c>
      <c r="W4695" s="68">
        <f t="shared" si="913"/>
        <v>310.04721451630434</v>
      </c>
    </row>
    <row r="4696" spans="1:23" x14ac:dyDescent="0.25">
      <c r="A4696" s="1" t="s">
        <v>908</v>
      </c>
      <c r="B4696" s="1" t="s">
        <v>394</v>
      </c>
      <c r="C4696" s="1" t="s">
        <v>589</v>
      </c>
      <c r="D4696" s="1" t="s">
        <v>593</v>
      </c>
      <c r="E4696" s="1" t="s">
        <v>381</v>
      </c>
      <c r="F4696" s="62" t="str">
        <f t="shared" si="902"/>
        <v>64569</v>
      </c>
      <c r="G4696" s="255">
        <v>10620019</v>
      </c>
      <c r="H4696" s="1" t="s">
        <v>385</v>
      </c>
      <c r="I4696" s="61">
        <v>34</v>
      </c>
      <c r="J4696" s="61">
        <v>7.6</v>
      </c>
      <c r="K4696" s="61">
        <v>8.8000000000000007</v>
      </c>
      <c r="L4696" s="69">
        <f t="shared" si="903"/>
        <v>2.5839999999999996</v>
      </c>
      <c r="M4696" s="69">
        <f t="shared" si="904"/>
        <v>2.9920000000000004</v>
      </c>
      <c r="N4696" s="56">
        <f>INDEX(Rate_Chart!$A$1:$AK$127,MATCH(Data!J4696,Rate_Chart!$A$1:$A$127,0),MATCH(Data!K4696,Rate_Chart!$A$1:$AK$1,0))</f>
        <v>62.825400000000002</v>
      </c>
      <c r="O4696" s="57">
        <f t="shared" si="905"/>
        <v>2136.0636</v>
      </c>
      <c r="P4696" s="58">
        <f t="shared" si="906"/>
        <v>466.5252475247525</v>
      </c>
      <c r="Q4696" s="58">
        <f t="shared" si="907"/>
        <v>311.01683168316833</v>
      </c>
      <c r="R4696" s="66">
        <f t="shared" si="908"/>
        <v>37.381113000000006</v>
      </c>
      <c r="S4696" s="64">
        <f t="shared" si="909"/>
        <v>127.5</v>
      </c>
      <c r="T4696" s="66">
        <f t="shared" si="910"/>
        <v>2300.9447129999999</v>
      </c>
      <c r="U4696" s="68">
        <f t="shared" si="911"/>
        <v>67.674844499999992</v>
      </c>
      <c r="V4696" s="68">
        <f t="shared" si="912"/>
        <v>502.53597400990094</v>
      </c>
      <c r="W4696" s="68">
        <f t="shared" si="913"/>
        <v>335.02398267326731</v>
      </c>
    </row>
    <row r="4697" spans="1:23" x14ac:dyDescent="0.25">
      <c r="A4697" s="1" t="s">
        <v>908</v>
      </c>
      <c r="B4697" s="1" t="s">
        <v>394</v>
      </c>
      <c r="C4697" s="1" t="s">
        <v>589</v>
      </c>
      <c r="D4697" s="1" t="s">
        <v>593</v>
      </c>
      <c r="E4697" s="1" t="s">
        <v>381</v>
      </c>
      <c r="F4697" s="62" t="str">
        <f t="shared" si="902"/>
        <v>64569</v>
      </c>
      <c r="G4697" s="255">
        <v>10620019</v>
      </c>
      <c r="H4697" s="1" t="s">
        <v>386</v>
      </c>
      <c r="I4697" s="61">
        <v>87</v>
      </c>
      <c r="J4697" s="61">
        <v>3.8</v>
      </c>
      <c r="K4697" s="61">
        <v>8.1</v>
      </c>
      <c r="L4697" s="69">
        <f t="shared" si="903"/>
        <v>3.3059999999999996</v>
      </c>
      <c r="M4697" s="69">
        <f t="shared" si="904"/>
        <v>7.0469999999999997</v>
      </c>
      <c r="N4697" s="56">
        <f>INDEX(Rate_Chart!$A$1:$AK$127,MATCH(Data!J4697,Rate_Chart!$A$1:$A$127,0),MATCH(Data!K4697,Rate_Chart!$A$1:$AK$1,0))</f>
        <v>38.365125900000002</v>
      </c>
      <c r="O4697" s="57">
        <f t="shared" si="905"/>
        <v>3337.7659533000001</v>
      </c>
      <c r="P4697" s="58">
        <f t="shared" si="906"/>
        <v>417.01223804347831</v>
      </c>
      <c r="Q4697" s="58">
        <f t="shared" si="907"/>
        <v>278.00815869565218</v>
      </c>
      <c r="R4697" s="66">
        <f t="shared" si="908"/>
        <v>58.410904182750009</v>
      </c>
      <c r="S4697" s="64">
        <f t="shared" si="909"/>
        <v>326.25</v>
      </c>
      <c r="T4697" s="66">
        <f t="shared" si="910"/>
        <v>3722.4268574827502</v>
      </c>
      <c r="U4697" s="68">
        <f t="shared" si="911"/>
        <v>42.786515603250002</v>
      </c>
      <c r="V4697" s="68">
        <f t="shared" si="912"/>
        <v>465.07082177445653</v>
      </c>
      <c r="W4697" s="68">
        <f t="shared" si="913"/>
        <v>310.04721451630434</v>
      </c>
    </row>
    <row r="4698" spans="1:23" x14ac:dyDescent="0.25">
      <c r="A4698" s="1" t="s">
        <v>908</v>
      </c>
      <c r="B4698" s="1" t="s">
        <v>395</v>
      </c>
      <c r="C4698" s="1" t="s">
        <v>589</v>
      </c>
      <c r="D4698" s="1" t="s">
        <v>593</v>
      </c>
      <c r="E4698" s="1" t="s">
        <v>381</v>
      </c>
      <c r="F4698" s="62" t="str">
        <f t="shared" si="902"/>
        <v>64569</v>
      </c>
      <c r="G4698" s="255">
        <v>10620019</v>
      </c>
      <c r="H4698" s="1" t="s">
        <v>385</v>
      </c>
      <c r="I4698" s="61">
        <v>18</v>
      </c>
      <c r="J4698" s="61">
        <v>6.5</v>
      </c>
      <c r="K4698" s="61">
        <v>8.8000000000000007</v>
      </c>
      <c r="L4698" s="69">
        <f t="shared" si="903"/>
        <v>1.17</v>
      </c>
      <c r="M4698" s="69">
        <f t="shared" si="904"/>
        <v>1.5840000000000001</v>
      </c>
      <c r="N4698" s="56">
        <f>INDEX(Rate_Chart!$A$1:$AK$127,MATCH(Data!J4698,Rate_Chart!$A$1:$A$127,0),MATCH(Data!K4698,Rate_Chart!$A$1:$AK$1,0))</f>
        <v>53.732250000000001</v>
      </c>
      <c r="O4698" s="57">
        <f t="shared" si="905"/>
        <v>967.18050000000005</v>
      </c>
      <c r="P4698" s="58">
        <f t="shared" si="906"/>
        <v>434.49258760107813</v>
      </c>
      <c r="Q4698" s="58">
        <f t="shared" si="907"/>
        <v>289.66172506738542</v>
      </c>
      <c r="R4698" s="66">
        <f t="shared" si="908"/>
        <v>16.925658750000004</v>
      </c>
      <c r="S4698" s="64">
        <f t="shared" si="909"/>
        <v>67.5</v>
      </c>
      <c r="T4698" s="66">
        <f t="shared" si="910"/>
        <v>1051.6061587500001</v>
      </c>
      <c r="U4698" s="68">
        <f t="shared" si="911"/>
        <v>58.422564375000007</v>
      </c>
      <c r="V4698" s="68">
        <f t="shared" si="912"/>
        <v>472.41965801886795</v>
      </c>
      <c r="W4698" s="68">
        <f t="shared" si="913"/>
        <v>314.94643867924532</v>
      </c>
    </row>
    <row r="4699" spans="1:23" x14ac:dyDescent="0.25">
      <c r="A4699" s="1" t="s">
        <v>908</v>
      </c>
      <c r="B4699" s="1" t="s">
        <v>395</v>
      </c>
      <c r="C4699" s="1" t="s">
        <v>589</v>
      </c>
      <c r="D4699" s="1" t="s">
        <v>593</v>
      </c>
      <c r="E4699" s="1" t="s">
        <v>381</v>
      </c>
      <c r="F4699" s="62" t="str">
        <f t="shared" si="902"/>
        <v>64569</v>
      </c>
      <c r="G4699" s="255">
        <v>10620019</v>
      </c>
      <c r="H4699" s="1" t="s">
        <v>386</v>
      </c>
      <c r="I4699" s="61">
        <v>71</v>
      </c>
      <c r="J4699" s="61">
        <v>3.4</v>
      </c>
      <c r="K4699" s="61">
        <v>8.1</v>
      </c>
      <c r="L4699" s="69">
        <f t="shared" si="903"/>
        <v>2.4140000000000001</v>
      </c>
      <c r="M4699" s="69">
        <f t="shared" si="904"/>
        <v>5.7510000000000003</v>
      </c>
      <c r="N4699" s="56">
        <f>INDEX(Rate_Chart!$A$1:$AK$127,MATCH(Data!J4699,Rate_Chart!$A$1:$A$127,0),MATCH(Data!K4699,Rate_Chart!$A$1:$AK$1,0))</f>
        <v>36.697125900000003</v>
      </c>
      <c r="O4699" s="57">
        <f t="shared" si="905"/>
        <v>2605.4959389000001</v>
      </c>
      <c r="P4699" s="58">
        <f t="shared" si="906"/>
        <v>417.01279431818188</v>
      </c>
      <c r="Q4699" s="58">
        <f t="shared" si="907"/>
        <v>278.00852954545456</v>
      </c>
      <c r="R4699" s="66">
        <f t="shared" si="908"/>
        <v>45.596178930750007</v>
      </c>
      <c r="S4699" s="64">
        <f t="shared" si="909"/>
        <v>266.25</v>
      </c>
      <c r="T4699" s="66">
        <f t="shared" si="910"/>
        <v>2917.3421178307499</v>
      </c>
      <c r="U4699" s="68">
        <f t="shared" si="911"/>
        <v>41.089325603249996</v>
      </c>
      <c r="V4699" s="68">
        <f t="shared" si="912"/>
        <v>466.92415458238634</v>
      </c>
      <c r="W4699" s="68">
        <f t="shared" si="913"/>
        <v>311.28276972159091</v>
      </c>
    </row>
    <row r="4700" spans="1:23" x14ac:dyDescent="0.25">
      <c r="A4700" s="1" t="s">
        <v>909</v>
      </c>
      <c r="B4700" s="1" t="s">
        <v>394</v>
      </c>
      <c r="C4700" s="1" t="s">
        <v>589</v>
      </c>
      <c r="D4700" s="1" t="s">
        <v>593</v>
      </c>
      <c r="E4700" s="1" t="s">
        <v>381</v>
      </c>
      <c r="F4700" s="62" t="str">
        <f t="shared" si="902"/>
        <v>64569</v>
      </c>
      <c r="G4700" s="255">
        <v>10620019</v>
      </c>
      <c r="H4700" s="1" t="s">
        <v>385</v>
      </c>
      <c r="I4700" s="61">
        <v>113</v>
      </c>
      <c r="J4700" s="61">
        <v>6.6</v>
      </c>
      <c r="K4700" s="61">
        <v>8.8000000000000007</v>
      </c>
      <c r="L4700" s="69">
        <f t="shared" si="903"/>
        <v>7.4579999999999993</v>
      </c>
      <c r="M4700" s="69">
        <f t="shared" si="904"/>
        <v>9.9440000000000008</v>
      </c>
      <c r="N4700" s="56">
        <f>INDEX(Rate_Chart!$A$1:$AK$127,MATCH(Data!J4700,Rate_Chart!$A$1:$A$127,0),MATCH(Data!K4700,Rate_Chart!$A$1:$AK$1,0))</f>
        <v>54.558900000000001</v>
      </c>
      <c r="O4700" s="57">
        <f t="shared" si="905"/>
        <v>6165.1557000000003</v>
      </c>
      <c r="P4700" s="58">
        <f t="shared" si="906"/>
        <v>437.63823529411764</v>
      </c>
      <c r="Q4700" s="58">
        <f t="shared" si="907"/>
        <v>291.75882352941176</v>
      </c>
      <c r="R4700" s="66">
        <f t="shared" si="908"/>
        <v>107.89022475000002</v>
      </c>
      <c r="S4700" s="64">
        <f t="shared" si="909"/>
        <v>423.75</v>
      </c>
      <c r="T4700" s="66">
        <f t="shared" si="910"/>
        <v>6696.7959247500003</v>
      </c>
      <c r="U4700" s="68">
        <f t="shared" si="911"/>
        <v>59.263680749999999</v>
      </c>
      <c r="V4700" s="68">
        <f t="shared" si="912"/>
        <v>475.37711831550797</v>
      </c>
      <c r="W4700" s="68">
        <f t="shared" si="913"/>
        <v>316.91807887700531</v>
      </c>
    </row>
    <row r="4701" spans="1:23" x14ac:dyDescent="0.25">
      <c r="A4701" s="1" t="s">
        <v>909</v>
      </c>
      <c r="B4701" s="1" t="s">
        <v>395</v>
      </c>
      <c r="C4701" s="1" t="s">
        <v>589</v>
      </c>
      <c r="D4701" s="1" t="s">
        <v>593</v>
      </c>
      <c r="E4701" s="1" t="s">
        <v>381</v>
      </c>
      <c r="F4701" s="62" t="str">
        <f t="shared" si="902"/>
        <v>64569</v>
      </c>
      <c r="G4701" s="255">
        <v>10620019</v>
      </c>
      <c r="H4701" s="1" t="s">
        <v>386</v>
      </c>
      <c r="I4701" s="61">
        <v>58</v>
      </c>
      <c r="J4701" s="61">
        <v>3.3</v>
      </c>
      <c r="K4701" s="61">
        <v>8.1</v>
      </c>
      <c r="L4701" s="69">
        <f t="shared" si="903"/>
        <v>1.9139999999999997</v>
      </c>
      <c r="M4701" s="69">
        <f t="shared" si="904"/>
        <v>4.6979999999999995</v>
      </c>
      <c r="N4701" s="56">
        <f>INDEX(Rate_Chart!$A$1:$AK$127,MATCH(Data!J4701,Rate_Chart!$A$1:$A$127,0),MATCH(Data!K4701,Rate_Chart!$A$1:$AK$1,0))</f>
        <v>36.280125900000002</v>
      </c>
      <c r="O4701" s="57">
        <f t="shared" si="905"/>
        <v>2104.2473021999999</v>
      </c>
      <c r="P4701" s="58">
        <f t="shared" si="906"/>
        <v>417.0129413793104</v>
      </c>
      <c r="Q4701" s="58">
        <f t="shared" si="907"/>
        <v>278.00862758620696</v>
      </c>
      <c r="R4701" s="66">
        <f t="shared" si="908"/>
        <v>36.8243277885</v>
      </c>
      <c r="S4701" s="64">
        <f t="shared" si="909"/>
        <v>217.5</v>
      </c>
      <c r="T4701" s="66">
        <f t="shared" si="910"/>
        <v>2358.5716299884998</v>
      </c>
      <c r="U4701" s="68">
        <f t="shared" si="911"/>
        <v>40.665028103249995</v>
      </c>
      <c r="V4701" s="68">
        <f t="shared" si="912"/>
        <v>467.41411612931034</v>
      </c>
      <c r="W4701" s="68">
        <f t="shared" si="913"/>
        <v>311.60941075287354</v>
      </c>
    </row>
    <row r="4702" spans="1:23" x14ac:dyDescent="0.25">
      <c r="A4702" s="1" t="s">
        <v>910</v>
      </c>
      <c r="B4702" s="1" t="s">
        <v>394</v>
      </c>
      <c r="C4702" s="1" t="s">
        <v>589</v>
      </c>
      <c r="D4702" s="1" t="s">
        <v>593</v>
      </c>
      <c r="E4702" s="1" t="s">
        <v>381</v>
      </c>
      <c r="F4702" s="62" t="str">
        <f t="shared" si="902"/>
        <v>64569</v>
      </c>
      <c r="G4702" s="255">
        <v>10620019</v>
      </c>
      <c r="H4702" s="1" t="s">
        <v>385</v>
      </c>
      <c r="I4702" s="61">
        <v>57</v>
      </c>
      <c r="J4702" s="61">
        <v>7.2</v>
      </c>
      <c r="K4702" s="61">
        <v>8.8000000000000007</v>
      </c>
      <c r="L4702" s="69">
        <f t="shared" si="903"/>
        <v>4.1040000000000001</v>
      </c>
      <c r="M4702" s="69">
        <f t="shared" si="904"/>
        <v>5.016</v>
      </c>
      <c r="N4702" s="56">
        <f>INDEX(Rate_Chart!$A$1:$AK$127,MATCH(Data!J4702,Rate_Chart!$A$1:$A$127,0),MATCH(Data!K4702,Rate_Chart!$A$1:$AK$1,0))</f>
        <v>59.518800000000006</v>
      </c>
      <c r="O4702" s="57">
        <f t="shared" si="905"/>
        <v>3392.5716000000002</v>
      </c>
      <c r="P4702" s="58">
        <f t="shared" si="906"/>
        <v>455.50102040816324</v>
      </c>
      <c r="Q4702" s="58">
        <f t="shared" si="907"/>
        <v>303.66734693877549</v>
      </c>
      <c r="R4702" s="66">
        <f t="shared" si="908"/>
        <v>59.370003000000011</v>
      </c>
      <c r="S4702" s="64">
        <f t="shared" si="909"/>
        <v>213.75</v>
      </c>
      <c r="T4702" s="66">
        <f t="shared" si="910"/>
        <v>3665.6916030000002</v>
      </c>
      <c r="U4702" s="68">
        <f t="shared" si="911"/>
        <v>64.310378999999998</v>
      </c>
      <c r="V4702" s="68">
        <f t="shared" si="912"/>
        <v>492.17126785714277</v>
      </c>
      <c r="W4702" s="68">
        <f t="shared" si="913"/>
        <v>328.11417857142851</v>
      </c>
    </row>
    <row r="4703" spans="1:23" x14ac:dyDescent="0.25">
      <c r="A4703" s="1" t="s">
        <v>910</v>
      </c>
      <c r="B4703" s="1" t="s">
        <v>394</v>
      </c>
      <c r="C4703" s="1" t="s">
        <v>589</v>
      </c>
      <c r="D4703" s="1" t="s">
        <v>593</v>
      </c>
      <c r="E4703" s="1" t="s">
        <v>381</v>
      </c>
      <c r="F4703" s="62" t="str">
        <f t="shared" si="902"/>
        <v>64569</v>
      </c>
      <c r="G4703" s="255">
        <v>10620019</v>
      </c>
      <c r="H4703" s="1" t="s">
        <v>386</v>
      </c>
      <c r="I4703" s="61">
        <v>111</v>
      </c>
      <c r="J4703" s="61">
        <v>3.6</v>
      </c>
      <c r="K4703" s="61">
        <v>8.1</v>
      </c>
      <c r="L4703" s="69">
        <f t="shared" si="903"/>
        <v>3.9960000000000004</v>
      </c>
      <c r="M4703" s="69">
        <f t="shared" si="904"/>
        <v>8.9909999999999997</v>
      </c>
      <c r="N4703" s="56">
        <f>INDEX(Rate_Chart!$A$1:$AK$127,MATCH(Data!J4703,Rate_Chart!$A$1:$A$127,0),MATCH(Data!K4703,Rate_Chart!$A$1:$AK$1,0))</f>
        <v>37.531125900000006</v>
      </c>
      <c r="O4703" s="57">
        <f t="shared" si="905"/>
        <v>4165.9549749000007</v>
      </c>
      <c r="P4703" s="58">
        <f t="shared" si="906"/>
        <v>417.01251000000008</v>
      </c>
      <c r="Q4703" s="58">
        <f t="shared" si="907"/>
        <v>278.00834000000003</v>
      </c>
      <c r="R4703" s="66">
        <f t="shared" si="908"/>
        <v>72.904212060750012</v>
      </c>
      <c r="S4703" s="64">
        <f t="shared" si="909"/>
        <v>416.25</v>
      </c>
      <c r="T4703" s="66">
        <f t="shared" si="910"/>
        <v>4655.1091869607508</v>
      </c>
      <c r="U4703" s="68">
        <f t="shared" si="911"/>
        <v>41.937920603250006</v>
      </c>
      <c r="V4703" s="68">
        <f t="shared" si="912"/>
        <v>465.97689559166673</v>
      </c>
      <c r="W4703" s="68">
        <f t="shared" si="913"/>
        <v>310.6512637277778</v>
      </c>
    </row>
    <row r="4704" spans="1:23" x14ac:dyDescent="0.25">
      <c r="A4704" s="1" t="s">
        <v>910</v>
      </c>
      <c r="B4704" s="1" t="s">
        <v>395</v>
      </c>
      <c r="C4704" s="1" t="s">
        <v>589</v>
      </c>
      <c r="D4704" s="1" t="s">
        <v>593</v>
      </c>
      <c r="E4704" s="1" t="s">
        <v>381</v>
      </c>
      <c r="F4704" s="62" t="str">
        <f t="shared" si="902"/>
        <v>64569</v>
      </c>
      <c r="G4704" s="255">
        <v>10620019</v>
      </c>
      <c r="H4704" s="1" t="s">
        <v>385</v>
      </c>
      <c r="I4704" s="61">
        <v>11</v>
      </c>
      <c r="J4704" s="61">
        <v>6.9</v>
      </c>
      <c r="K4704" s="61">
        <v>8.8000000000000007</v>
      </c>
      <c r="L4704" s="69">
        <f t="shared" si="903"/>
        <v>0.75900000000000001</v>
      </c>
      <c r="M4704" s="69">
        <f t="shared" si="904"/>
        <v>0.96800000000000008</v>
      </c>
      <c r="N4704" s="56">
        <f>INDEX(Rate_Chart!$A$1:$AK$127,MATCH(Data!J4704,Rate_Chart!$A$1:$A$127,0),MATCH(Data!K4704,Rate_Chart!$A$1:$AK$1,0))</f>
        <v>57.038850000000004</v>
      </c>
      <c r="O4704" s="57">
        <f t="shared" si="905"/>
        <v>627.42735000000005</v>
      </c>
      <c r="P4704" s="58">
        <f t="shared" si="906"/>
        <v>446.77950391644907</v>
      </c>
      <c r="Q4704" s="58">
        <f t="shared" si="907"/>
        <v>297.85300261096603</v>
      </c>
      <c r="R4704" s="66">
        <f t="shared" si="908"/>
        <v>10.979978625000001</v>
      </c>
      <c r="S4704" s="64">
        <f t="shared" si="909"/>
        <v>41.25</v>
      </c>
      <c r="T4704" s="66">
        <f t="shared" si="910"/>
        <v>679.65732862499999</v>
      </c>
      <c r="U4704" s="68">
        <f t="shared" si="911"/>
        <v>61.787029875000002</v>
      </c>
      <c r="V4704" s="68">
        <f t="shared" si="912"/>
        <v>483.97151338120102</v>
      </c>
      <c r="W4704" s="68">
        <f t="shared" si="913"/>
        <v>322.64767558746735</v>
      </c>
    </row>
    <row r="4705" spans="1:23" x14ac:dyDescent="0.25">
      <c r="A4705" s="1" t="s">
        <v>910</v>
      </c>
      <c r="B4705" s="1" t="s">
        <v>395</v>
      </c>
      <c r="C4705" s="1" t="s">
        <v>589</v>
      </c>
      <c r="D4705" s="1" t="s">
        <v>593</v>
      </c>
      <c r="E4705" s="1" t="s">
        <v>381</v>
      </c>
      <c r="F4705" s="62" t="str">
        <f t="shared" si="902"/>
        <v>64569</v>
      </c>
      <c r="G4705" s="255">
        <v>10620019</v>
      </c>
      <c r="H4705" s="1" t="s">
        <v>386</v>
      </c>
      <c r="I4705" s="61">
        <v>60</v>
      </c>
      <c r="J4705" s="61">
        <v>3.2</v>
      </c>
      <c r="K4705" s="61">
        <v>8.1</v>
      </c>
      <c r="L4705" s="69">
        <f t="shared" si="903"/>
        <v>1.92</v>
      </c>
      <c r="M4705" s="69">
        <f t="shared" si="904"/>
        <v>4.8600000000000003</v>
      </c>
      <c r="N4705" s="56">
        <f>INDEX(Rate_Chart!$A$1:$AK$127,MATCH(Data!J4705,Rate_Chart!$A$1:$A$127,0),MATCH(Data!K4705,Rate_Chart!$A$1:$AK$1,0))</f>
        <v>35.8631259</v>
      </c>
      <c r="O4705" s="57">
        <f t="shared" si="905"/>
        <v>2151.787554</v>
      </c>
      <c r="P4705" s="58">
        <f t="shared" si="906"/>
        <v>417.01309186046512</v>
      </c>
      <c r="Q4705" s="58">
        <f t="shared" si="907"/>
        <v>278.00872790697673</v>
      </c>
      <c r="R4705" s="66">
        <f t="shared" si="908"/>
        <v>37.656282195000003</v>
      </c>
      <c r="S4705" s="64">
        <f t="shared" si="909"/>
        <v>225</v>
      </c>
      <c r="T4705" s="66">
        <f t="shared" si="910"/>
        <v>2414.4438361950001</v>
      </c>
      <c r="U4705" s="68">
        <f t="shared" si="911"/>
        <v>40.24073060325</v>
      </c>
      <c r="V4705" s="68">
        <f t="shared" si="912"/>
        <v>467.91547213081401</v>
      </c>
      <c r="W4705" s="68">
        <f t="shared" si="913"/>
        <v>311.94364808720934</v>
      </c>
    </row>
    <row r="4706" spans="1:23" x14ac:dyDescent="0.25">
      <c r="A4706" s="1" t="s">
        <v>911</v>
      </c>
      <c r="B4706" s="1" t="s">
        <v>394</v>
      </c>
      <c r="C4706" s="1" t="s">
        <v>589</v>
      </c>
      <c r="D4706" s="1" t="s">
        <v>593</v>
      </c>
      <c r="E4706" s="1" t="s">
        <v>381</v>
      </c>
      <c r="F4706" s="62" t="str">
        <f t="shared" si="902"/>
        <v>64569</v>
      </c>
      <c r="G4706" s="255">
        <v>10620019</v>
      </c>
      <c r="H4706" s="1" t="s">
        <v>385</v>
      </c>
      <c r="I4706" s="61">
        <v>255</v>
      </c>
      <c r="J4706" s="61">
        <v>6.7</v>
      </c>
      <c r="K4706" s="61">
        <v>9</v>
      </c>
      <c r="L4706" s="69">
        <f t="shared" si="903"/>
        <v>17.085000000000001</v>
      </c>
      <c r="M4706" s="69">
        <f t="shared" si="904"/>
        <v>22.95</v>
      </c>
      <c r="N4706" s="56">
        <f>INDEX(Rate_Chart!$A$1:$AK$127,MATCH(Data!J4706,Rate_Chart!$A$1:$A$127,0),MATCH(Data!K4706,Rate_Chart!$A$1:$AK$1,0))</f>
        <v>55.945</v>
      </c>
      <c r="O4706" s="57">
        <f t="shared" si="905"/>
        <v>14265.975</v>
      </c>
      <c r="P4706" s="58">
        <f t="shared" si="906"/>
        <v>440.51181102362204</v>
      </c>
      <c r="Q4706" s="58">
        <f t="shared" si="907"/>
        <v>293.67454068241472</v>
      </c>
      <c r="R4706" s="66">
        <f t="shared" si="908"/>
        <v>249.65456250000003</v>
      </c>
      <c r="S4706" s="64">
        <f t="shared" si="909"/>
        <v>956.25</v>
      </c>
      <c r="T4706" s="66">
        <f t="shared" si="910"/>
        <v>15471.8795625</v>
      </c>
      <c r="U4706" s="68">
        <f t="shared" si="911"/>
        <v>60.674037500000004</v>
      </c>
      <c r="V4706" s="68">
        <f t="shared" si="912"/>
        <v>477.74832677165358</v>
      </c>
      <c r="W4706" s="68">
        <f t="shared" si="913"/>
        <v>318.4988845144357</v>
      </c>
    </row>
    <row r="4707" spans="1:23" x14ac:dyDescent="0.25">
      <c r="A4707" s="1" t="s">
        <v>911</v>
      </c>
      <c r="B4707" s="1" t="s">
        <v>394</v>
      </c>
      <c r="C4707" s="1" t="s">
        <v>589</v>
      </c>
      <c r="D4707" s="1" t="s">
        <v>593</v>
      </c>
      <c r="E4707" s="1" t="s">
        <v>381</v>
      </c>
      <c r="F4707" s="62" t="str">
        <f t="shared" si="902"/>
        <v>64569</v>
      </c>
      <c r="G4707" s="255">
        <v>10620019</v>
      </c>
      <c r="H4707" s="1" t="s">
        <v>386</v>
      </c>
      <c r="I4707" s="61">
        <v>14</v>
      </c>
      <c r="J4707" s="61">
        <v>3.6</v>
      </c>
      <c r="K4707" s="61">
        <v>8.1999999999999993</v>
      </c>
      <c r="L4707" s="69">
        <f t="shared" si="903"/>
        <v>0.504</v>
      </c>
      <c r="M4707" s="69">
        <f t="shared" si="904"/>
        <v>1.1479999999999999</v>
      </c>
      <c r="N4707" s="56">
        <f>INDEX(Rate_Chart!$A$1:$AK$127,MATCH(Data!J4707,Rate_Chart!$A$1:$A$127,0),MATCH(Data!K4707,Rate_Chart!$A$1:$AK$1,0))</f>
        <v>37.809139800000004</v>
      </c>
      <c r="O4707" s="57">
        <f t="shared" si="905"/>
        <v>529.32795720000001</v>
      </c>
      <c r="P4707" s="58">
        <f t="shared" si="906"/>
        <v>417.01257132352941</v>
      </c>
      <c r="Q4707" s="58">
        <f t="shared" si="907"/>
        <v>278.00838088235292</v>
      </c>
      <c r="R4707" s="66">
        <f t="shared" si="908"/>
        <v>9.2632392510000017</v>
      </c>
      <c r="S4707" s="64">
        <f t="shared" si="909"/>
        <v>52.5</v>
      </c>
      <c r="T4707" s="66">
        <f t="shared" si="910"/>
        <v>591.09119645099997</v>
      </c>
      <c r="U4707" s="68">
        <f t="shared" si="911"/>
        <v>42.220799746499999</v>
      </c>
      <c r="V4707" s="68">
        <f t="shared" si="912"/>
        <v>465.6705854393382</v>
      </c>
      <c r="W4707" s="68">
        <f t="shared" si="913"/>
        <v>310.44705695955878</v>
      </c>
    </row>
    <row r="4708" spans="1:23" x14ac:dyDescent="0.25">
      <c r="A4708" s="1" t="s">
        <v>911</v>
      </c>
      <c r="B4708" s="1" t="s">
        <v>395</v>
      </c>
      <c r="C4708" s="1" t="s">
        <v>589</v>
      </c>
      <c r="D4708" s="1" t="s">
        <v>593</v>
      </c>
      <c r="E4708" s="1" t="s">
        <v>381</v>
      </c>
      <c r="F4708" s="62" t="str">
        <f t="shared" si="902"/>
        <v>64569</v>
      </c>
      <c r="G4708" s="255">
        <v>10620019</v>
      </c>
      <c r="H4708" s="1" t="s">
        <v>385</v>
      </c>
      <c r="I4708" s="61">
        <v>5</v>
      </c>
      <c r="J4708" s="61">
        <v>5.8</v>
      </c>
      <c r="K4708" s="61">
        <v>8.6</v>
      </c>
      <c r="L4708" s="69">
        <f t="shared" si="903"/>
        <v>0.28999999999999998</v>
      </c>
      <c r="M4708" s="69">
        <f t="shared" si="904"/>
        <v>0.43</v>
      </c>
      <c r="N4708" s="56">
        <f>INDEX(Rate_Chart!$A$1:$AK$127,MATCH(Data!J4708,Rate_Chart!$A$1:$A$127,0),MATCH(Data!K4708,Rate_Chart!$A$1:$AK$1,0))</f>
        <v>47.461399999999998</v>
      </c>
      <c r="O4708" s="57">
        <f t="shared" si="905"/>
        <v>237.30699999999999</v>
      </c>
      <c r="P4708" s="58">
        <f t="shared" si="906"/>
        <v>411.51502890173413</v>
      </c>
      <c r="Q4708" s="58">
        <f t="shared" si="907"/>
        <v>274.34335260115608</v>
      </c>
      <c r="R4708" s="66">
        <f t="shared" si="908"/>
        <v>4.1528725</v>
      </c>
      <c r="S4708" s="64">
        <f t="shared" si="909"/>
        <v>18.75</v>
      </c>
      <c r="T4708" s="66">
        <f t="shared" si="910"/>
        <v>260.20987249999996</v>
      </c>
      <c r="U4708" s="68">
        <f t="shared" si="911"/>
        <v>52.041974499999995</v>
      </c>
      <c r="V4708" s="68">
        <f t="shared" si="912"/>
        <v>451.23099277456652</v>
      </c>
      <c r="W4708" s="68">
        <f t="shared" si="913"/>
        <v>300.82066184971103</v>
      </c>
    </row>
    <row r="4709" spans="1:23" x14ac:dyDescent="0.25">
      <c r="A4709" s="1" t="s">
        <v>911</v>
      </c>
      <c r="B4709" s="1" t="s">
        <v>395</v>
      </c>
      <c r="C4709" s="1" t="s">
        <v>589</v>
      </c>
      <c r="D4709" s="1" t="s">
        <v>593</v>
      </c>
      <c r="E4709" s="1" t="s">
        <v>381</v>
      </c>
      <c r="F4709" s="62" t="str">
        <f t="shared" si="902"/>
        <v>64569</v>
      </c>
      <c r="G4709" s="255">
        <v>10620019</v>
      </c>
      <c r="H4709" s="1" t="s">
        <v>386</v>
      </c>
      <c r="I4709" s="61">
        <v>57</v>
      </c>
      <c r="J4709" s="61">
        <v>3.6</v>
      </c>
      <c r="K4709" s="61">
        <v>8.1</v>
      </c>
      <c r="L4709" s="69">
        <f t="shared" si="903"/>
        <v>2.052</v>
      </c>
      <c r="M4709" s="69">
        <f t="shared" si="904"/>
        <v>4.617</v>
      </c>
      <c r="N4709" s="56">
        <f>INDEX(Rate_Chart!$A$1:$AK$127,MATCH(Data!J4709,Rate_Chart!$A$1:$A$127,0),MATCH(Data!K4709,Rate_Chart!$A$1:$AK$1,0))</f>
        <v>37.531125900000006</v>
      </c>
      <c r="O4709" s="57">
        <f t="shared" si="905"/>
        <v>2139.2741763000004</v>
      </c>
      <c r="P4709" s="58">
        <f t="shared" si="906"/>
        <v>417.01251000000008</v>
      </c>
      <c r="Q4709" s="58">
        <f t="shared" si="907"/>
        <v>278.00834000000003</v>
      </c>
      <c r="R4709" s="66">
        <f t="shared" si="908"/>
        <v>37.437298085250013</v>
      </c>
      <c r="S4709" s="64">
        <f t="shared" si="909"/>
        <v>213.75</v>
      </c>
      <c r="T4709" s="66">
        <f t="shared" si="910"/>
        <v>2390.4614743852503</v>
      </c>
      <c r="U4709" s="68">
        <f t="shared" si="911"/>
        <v>41.937920603250006</v>
      </c>
      <c r="V4709" s="68">
        <f t="shared" si="912"/>
        <v>465.97689559166673</v>
      </c>
      <c r="W4709" s="68">
        <f t="shared" si="913"/>
        <v>310.6512637277778</v>
      </c>
    </row>
    <row r="4710" spans="1:23" x14ac:dyDescent="0.25">
      <c r="A4710" s="1" t="s">
        <v>912</v>
      </c>
      <c r="B4710" s="1" t="s">
        <v>394</v>
      </c>
      <c r="C4710" s="1" t="s">
        <v>589</v>
      </c>
      <c r="D4710" s="1" t="s">
        <v>593</v>
      </c>
      <c r="E4710" s="1" t="s">
        <v>381</v>
      </c>
      <c r="F4710" s="62" t="str">
        <f t="shared" si="902"/>
        <v>64569</v>
      </c>
      <c r="G4710" s="255">
        <v>10620019</v>
      </c>
      <c r="H4710" s="1" t="s">
        <v>385</v>
      </c>
      <c r="I4710" s="61">
        <v>277</v>
      </c>
      <c r="J4710" s="61">
        <v>6.4</v>
      </c>
      <c r="K4710" s="61">
        <v>8.8000000000000007</v>
      </c>
      <c r="L4710" s="69">
        <f t="shared" si="903"/>
        <v>17.728000000000002</v>
      </c>
      <c r="M4710" s="69">
        <f t="shared" si="904"/>
        <v>24.376000000000005</v>
      </c>
      <c r="N4710" s="56">
        <f>INDEX(Rate_Chart!$A$1:$AK$127,MATCH(Data!J4710,Rate_Chart!$A$1:$A$127,0),MATCH(Data!K4710,Rate_Chart!$A$1:$AK$1,0))</f>
        <v>52.9056</v>
      </c>
      <c r="O4710" s="57">
        <f t="shared" si="905"/>
        <v>14654.851199999999</v>
      </c>
      <c r="P4710" s="58">
        <f t="shared" si="906"/>
        <v>431.29565217391303</v>
      </c>
      <c r="Q4710" s="58">
        <f t="shared" si="907"/>
        <v>287.53043478260867</v>
      </c>
      <c r="R4710" s="66">
        <f t="shared" si="908"/>
        <v>256.45989600000001</v>
      </c>
      <c r="S4710" s="64">
        <f t="shared" si="909"/>
        <v>1038.75</v>
      </c>
      <c r="T4710" s="66">
        <f t="shared" si="910"/>
        <v>15950.061095999999</v>
      </c>
      <c r="U4710" s="68">
        <f t="shared" si="911"/>
        <v>57.581447999999995</v>
      </c>
      <c r="V4710" s="68">
        <f t="shared" si="912"/>
        <v>469.4139782608695</v>
      </c>
      <c r="W4710" s="68">
        <f t="shared" si="913"/>
        <v>312.94265217391302</v>
      </c>
    </row>
    <row r="4711" spans="1:23" x14ac:dyDescent="0.25">
      <c r="A4711" s="1" t="s">
        <v>912</v>
      </c>
      <c r="B4711" s="1" t="s">
        <v>394</v>
      </c>
      <c r="C4711" s="1" t="s">
        <v>589</v>
      </c>
      <c r="D4711" s="1" t="s">
        <v>593</v>
      </c>
      <c r="E4711" s="1" t="s">
        <v>381</v>
      </c>
      <c r="F4711" s="62" t="str">
        <f t="shared" si="902"/>
        <v>64569</v>
      </c>
      <c r="G4711" s="255">
        <v>10620019</v>
      </c>
      <c r="H4711" s="1" t="s">
        <v>386</v>
      </c>
      <c r="I4711" s="61">
        <v>83</v>
      </c>
      <c r="J4711" s="61">
        <v>3.3</v>
      </c>
      <c r="K4711" s="61">
        <v>8.1</v>
      </c>
      <c r="L4711" s="69">
        <f t="shared" si="903"/>
        <v>2.7389999999999999</v>
      </c>
      <c r="M4711" s="69">
        <f t="shared" si="904"/>
        <v>6.7229999999999999</v>
      </c>
      <c r="N4711" s="56">
        <f>INDEX(Rate_Chart!$A$1:$AK$127,MATCH(Data!J4711,Rate_Chart!$A$1:$A$127,0),MATCH(Data!K4711,Rate_Chart!$A$1:$AK$1,0))</f>
        <v>36.280125900000002</v>
      </c>
      <c r="O4711" s="57">
        <f t="shared" si="905"/>
        <v>3011.2504497</v>
      </c>
      <c r="P4711" s="58">
        <f t="shared" si="906"/>
        <v>417.0129413793104</v>
      </c>
      <c r="Q4711" s="58">
        <f t="shared" si="907"/>
        <v>278.00862758620696</v>
      </c>
      <c r="R4711" s="66">
        <f t="shared" si="908"/>
        <v>52.696882869750006</v>
      </c>
      <c r="S4711" s="64">
        <f t="shared" si="909"/>
        <v>311.25</v>
      </c>
      <c r="T4711" s="66">
        <f t="shared" si="910"/>
        <v>3375.19733256975</v>
      </c>
      <c r="U4711" s="68">
        <f t="shared" si="911"/>
        <v>40.665028103250002</v>
      </c>
      <c r="V4711" s="68">
        <f t="shared" si="912"/>
        <v>467.4141161293104</v>
      </c>
      <c r="W4711" s="68">
        <f t="shared" si="913"/>
        <v>311.6094107528736</v>
      </c>
    </row>
    <row r="4712" spans="1:23" x14ac:dyDescent="0.25">
      <c r="A4712" s="1" t="s">
        <v>912</v>
      </c>
      <c r="B4712" s="1" t="s">
        <v>395</v>
      </c>
      <c r="C4712" s="1" t="s">
        <v>589</v>
      </c>
      <c r="D4712" s="1" t="s">
        <v>593</v>
      </c>
      <c r="E4712" s="1" t="s">
        <v>381</v>
      </c>
      <c r="F4712" s="62" t="str">
        <f t="shared" si="902"/>
        <v>64569</v>
      </c>
      <c r="G4712" s="255">
        <v>10620019</v>
      </c>
      <c r="H4712" s="1" t="s">
        <v>385</v>
      </c>
      <c r="I4712" s="61">
        <v>6</v>
      </c>
      <c r="J4712" s="61">
        <v>7.3</v>
      </c>
      <c r="K4712" s="61">
        <v>9</v>
      </c>
      <c r="L4712" s="69">
        <f t="shared" si="903"/>
        <v>0.43799999999999994</v>
      </c>
      <c r="M4712" s="69">
        <f t="shared" si="904"/>
        <v>0.54</v>
      </c>
      <c r="N4712" s="56">
        <f>INDEX(Rate_Chart!$A$1:$AK$127,MATCH(Data!J4712,Rate_Chart!$A$1:$A$127,0),MATCH(Data!K4712,Rate_Chart!$A$1:$AK$1,0))</f>
        <v>60.954999999999998</v>
      </c>
      <c r="O4712" s="57">
        <f t="shared" si="905"/>
        <v>365.73</v>
      </c>
      <c r="P4712" s="58">
        <f t="shared" si="906"/>
        <v>458.30827067669168</v>
      </c>
      <c r="Q4712" s="58">
        <f t="shared" si="907"/>
        <v>305.53884711779443</v>
      </c>
      <c r="R4712" s="66">
        <f t="shared" si="908"/>
        <v>6.4002750000000006</v>
      </c>
      <c r="S4712" s="64">
        <f t="shared" si="909"/>
        <v>22.5</v>
      </c>
      <c r="T4712" s="66">
        <f t="shared" si="910"/>
        <v>394.63027500000004</v>
      </c>
      <c r="U4712" s="68">
        <f t="shared" si="911"/>
        <v>65.771712500000007</v>
      </c>
      <c r="V4712" s="68">
        <f t="shared" si="912"/>
        <v>494.52415413533839</v>
      </c>
      <c r="W4712" s="68">
        <f t="shared" si="913"/>
        <v>329.68276942355891</v>
      </c>
    </row>
    <row r="4713" spans="1:23" x14ac:dyDescent="0.25">
      <c r="A4713" s="1" t="s">
        <v>912</v>
      </c>
      <c r="B4713" s="1" t="s">
        <v>395</v>
      </c>
      <c r="C4713" s="1" t="s">
        <v>589</v>
      </c>
      <c r="D4713" s="1" t="s">
        <v>593</v>
      </c>
      <c r="E4713" s="1" t="s">
        <v>381</v>
      </c>
      <c r="F4713" s="62" t="str">
        <f t="shared" si="902"/>
        <v>64569</v>
      </c>
      <c r="G4713" s="255">
        <v>10620019</v>
      </c>
      <c r="H4713" s="1" t="s">
        <v>386</v>
      </c>
      <c r="I4713" s="61">
        <v>37</v>
      </c>
      <c r="J4713" s="61">
        <v>3.6</v>
      </c>
      <c r="K4713" s="61">
        <v>8.1999999999999993</v>
      </c>
      <c r="L4713" s="69">
        <f t="shared" si="903"/>
        <v>1.3320000000000001</v>
      </c>
      <c r="M4713" s="69">
        <f t="shared" si="904"/>
        <v>3.0339999999999998</v>
      </c>
      <c r="N4713" s="56">
        <f>INDEX(Rate_Chart!$A$1:$AK$127,MATCH(Data!J4713,Rate_Chart!$A$1:$A$127,0),MATCH(Data!K4713,Rate_Chart!$A$1:$AK$1,0))</f>
        <v>37.809139800000004</v>
      </c>
      <c r="O4713" s="57">
        <f t="shared" si="905"/>
        <v>1398.9381726000001</v>
      </c>
      <c r="P4713" s="58">
        <f t="shared" si="906"/>
        <v>417.01257132352941</v>
      </c>
      <c r="Q4713" s="58">
        <f t="shared" si="907"/>
        <v>278.00838088235292</v>
      </c>
      <c r="R4713" s="66">
        <f t="shared" si="908"/>
        <v>24.481418020500005</v>
      </c>
      <c r="S4713" s="64">
        <f t="shared" si="909"/>
        <v>138.75</v>
      </c>
      <c r="T4713" s="66">
        <f t="shared" si="910"/>
        <v>1562.1695906205002</v>
      </c>
      <c r="U4713" s="68">
        <f t="shared" si="911"/>
        <v>42.220799746500006</v>
      </c>
      <c r="V4713" s="68">
        <f t="shared" si="912"/>
        <v>465.67058543933825</v>
      </c>
      <c r="W4713" s="68">
        <f t="shared" si="913"/>
        <v>310.44705695955884</v>
      </c>
    </row>
    <row r="4714" spans="1:23" x14ac:dyDescent="0.25">
      <c r="A4714" s="1" t="s">
        <v>913</v>
      </c>
      <c r="B4714" s="1" t="s">
        <v>394</v>
      </c>
      <c r="C4714" s="1" t="s">
        <v>589</v>
      </c>
      <c r="D4714" s="1" t="s">
        <v>593</v>
      </c>
      <c r="E4714" s="1" t="s">
        <v>381</v>
      </c>
      <c r="F4714" s="62" t="str">
        <f t="shared" si="902"/>
        <v>64569</v>
      </c>
      <c r="G4714" s="255">
        <v>10620019</v>
      </c>
      <c r="H4714" s="1" t="s">
        <v>385</v>
      </c>
      <c r="I4714" s="61">
        <v>63</v>
      </c>
      <c r="J4714" s="61">
        <v>6.2</v>
      </c>
      <c r="K4714" s="61">
        <v>8.6</v>
      </c>
      <c r="L4714" s="69">
        <f t="shared" si="903"/>
        <v>3.9060000000000001</v>
      </c>
      <c r="M4714" s="69">
        <f t="shared" si="904"/>
        <v>5.4179999999999993</v>
      </c>
      <c r="N4714" s="56">
        <f>INDEX(Rate_Chart!$A$1:$AK$127,MATCH(Data!J4714,Rate_Chart!$A$1:$A$127,0),MATCH(Data!K4714,Rate_Chart!$A$1:$AK$1,0))</f>
        <v>50.7346</v>
      </c>
      <c r="O4714" s="57">
        <f t="shared" si="905"/>
        <v>3196.2798000000003</v>
      </c>
      <c r="P4714" s="58">
        <f t="shared" si="906"/>
        <v>425.15027932960902</v>
      </c>
      <c r="Q4714" s="58">
        <f t="shared" si="907"/>
        <v>283.4335195530727</v>
      </c>
      <c r="R4714" s="66">
        <f t="shared" si="908"/>
        <v>55.934896500000008</v>
      </c>
      <c r="S4714" s="64">
        <f t="shared" si="909"/>
        <v>236.25</v>
      </c>
      <c r="T4714" s="66">
        <f t="shared" si="910"/>
        <v>3488.4646965000002</v>
      </c>
      <c r="U4714" s="68">
        <f t="shared" si="911"/>
        <v>55.372455500000001</v>
      </c>
      <c r="V4714" s="68">
        <f t="shared" si="912"/>
        <v>464.01499022346377</v>
      </c>
      <c r="W4714" s="68">
        <f t="shared" si="913"/>
        <v>309.34332681564251</v>
      </c>
    </row>
    <row r="4715" spans="1:23" x14ac:dyDescent="0.25">
      <c r="A4715" s="1" t="s">
        <v>913</v>
      </c>
      <c r="B4715" s="1" t="s">
        <v>394</v>
      </c>
      <c r="C4715" s="1" t="s">
        <v>589</v>
      </c>
      <c r="D4715" s="1" t="s">
        <v>593</v>
      </c>
      <c r="E4715" s="1" t="s">
        <v>381</v>
      </c>
      <c r="F4715" s="62" t="str">
        <f t="shared" si="902"/>
        <v>64569</v>
      </c>
      <c r="G4715" s="255">
        <v>10620019</v>
      </c>
      <c r="H4715" s="1" t="s">
        <v>386</v>
      </c>
      <c r="I4715" s="61">
        <v>77</v>
      </c>
      <c r="J4715" s="61">
        <v>3.6</v>
      </c>
      <c r="K4715" s="61">
        <v>8.1999999999999993</v>
      </c>
      <c r="L4715" s="69">
        <f t="shared" si="903"/>
        <v>2.7719999999999998</v>
      </c>
      <c r="M4715" s="69">
        <f t="shared" si="904"/>
        <v>6.3140000000000001</v>
      </c>
      <c r="N4715" s="56">
        <f>INDEX(Rate_Chart!$A$1:$AK$127,MATCH(Data!J4715,Rate_Chart!$A$1:$A$127,0),MATCH(Data!K4715,Rate_Chart!$A$1:$AK$1,0))</f>
        <v>37.809139800000004</v>
      </c>
      <c r="O4715" s="57">
        <f t="shared" si="905"/>
        <v>2911.3037646000002</v>
      </c>
      <c r="P4715" s="58">
        <f t="shared" si="906"/>
        <v>417.01257132352941</v>
      </c>
      <c r="Q4715" s="58">
        <f t="shared" si="907"/>
        <v>278.00838088235292</v>
      </c>
      <c r="R4715" s="66">
        <f t="shared" si="908"/>
        <v>50.947815880500009</v>
      </c>
      <c r="S4715" s="64">
        <f t="shared" si="909"/>
        <v>288.75</v>
      </c>
      <c r="T4715" s="66">
        <f t="shared" si="910"/>
        <v>3251.0015804805003</v>
      </c>
      <c r="U4715" s="68">
        <f t="shared" si="911"/>
        <v>42.220799746500006</v>
      </c>
      <c r="V4715" s="68">
        <f t="shared" si="912"/>
        <v>465.67058543933825</v>
      </c>
      <c r="W4715" s="68">
        <f t="shared" si="913"/>
        <v>310.44705695955884</v>
      </c>
    </row>
    <row r="4716" spans="1:23" x14ac:dyDescent="0.25">
      <c r="A4716" s="1" t="s">
        <v>913</v>
      </c>
      <c r="B4716" s="1" t="s">
        <v>395</v>
      </c>
      <c r="C4716" s="1" t="s">
        <v>589</v>
      </c>
      <c r="D4716" s="1" t="s">
        <v>593</v>
      </c>
      <c r="E4716" s="1" t="s">
        <v>381</v>
      </c>
      <c r="F4716" s="62" t="str">
        <f t="shared" si="902"/>
        <v>64569</v>
      </c>
      <c r="G4716" s="255">
        <v>10620019</v>
      </c>
      <c r="H4716" s="1" t="s">
        <v>385</v>
      </c>
      <c r="I4716" s="61">
        <v>33</v>
      </c>
      <c r="J4716" s="61">
        <v>6.3</v>
      </c>
      <c r="K4716" s="61">
        <v>8.8000000000000007</v>
      </c>
      <c r="L4716" s="69">
        <f t="shared" si="903"/>
        <v>2.0790000000000002</v>
      </c>
      <c r="M4716" s="69">
        <f t="shared" si="904"/>
        <v>2.9040000000000004</v>
      </c>
      <c r="N4716" s="56">
        <f>INDEX(Rate_Chart!$A$1:$AK$127,MATCH(Data!J4716,Rate_Chart!$A$1:$A$127,0),MATCH(Data!K4716,Rate_Chart!$A$1:$AK$1,0))</f>
        <v>52.078949999999999</v>
      </c>
      <c r="O4716" s="57">
        <f t="shared" si="905"/>
        <v>1718.60535</v>
      </c>
      <c r="P4716" s="58">
        <f t="shared" si="906"/>
        <v>428.04616438356163</v>
      </c>
      <c r="Q4716" s="58">
        <f t="shared" si="907"/>
        <v>285.36410958904111</v>
      </c>
      <c r="R4716" s="66">
        <f t="shared" si="908"/>
        <v>30.075593625000003</v>
      </c>
      <c r="S4716" s="64">
        <f t="shared" si="909"/>
        <v>123.75</v>
      </c>
      <c r="T4716" s="66">
        <f t="shared" si="910"/>
        <v>1872.4309436250001</v>
      </c>
      <c r="U4716" s="68">
        <f t="shared" si="911"/>
        <v>56.740331625000003</v>
      </c>
      <c r="V4716" s="68">
        <f t="shared" si="912"/>
        <v>466.35889006849317</v>
      </c>
      <c r="W4716" s="68">
        <f t="shared" si="913"/>
        <v>310.90592671232878</v>
      </c>
    </row>
    <row r="4717" spans="1:23" x14ac:dyDescent="0.25">
      <c r="A4717" s="1" t="s">
        <v>913</v>
      </c>
      <c r="B4717" s="1" t="s">
        <v>395</v>
      </c>
      <c r="C4717" s="1" t="s">
        <v>589</v>
      </c>
      <c r="D4717" s="1" t="s">
        <v>593</v>
      </c>
      <c r="E4717" s="1" t="s">
        <v>381</v>
      </c>
      <c r="F4717" s="62" t="str">
        <f t="shared" si="902"/>
        <v>64569</v>
      </c>
      <c r="G4717" s="255">
        <v>10620019</v>
      </c>
      <c r="H4717" s="1" t="s">
        <v>386</v>
      </c>
      <c r="I4717" s="61">
        <v>65</v>
      </c>
      <c r="J4717" s="61">
        <v>3.1</v>
      </c>
      <c r="K4717" s="61">
        <v>8.1</v>
      </c>
      <c r="L4717" s="69">
        <f t="shared" si="903"/>
        <v>2.0150000000000001</v>
      </c>
      <c r="M4717" s="69">
        <f t="shared" si="904"/>
        <v>5.2649999999999997</v>
      </c>
      <c r="N4717" s="56">
        <f>INDEX(Rate_Chart!$A$1:$AK$127,MATCH(Data!J4717,Rate_Chart!$A$1:$A$127,0),MATCH(Data!K4717,Rate_Chart!$A$1:$AK$1,0))</f>
        <v>35.446125899999998</v>
      </c>
      <c r="O4717" s="57">
        <f t="shared" si="905"/>
        <v>2303.9981834999999</v>
      </c>
      <c r="P4717" s="58">
        <f t="shared" si="906"/>
        <v>417.01324588235298</v>
      </c>
      <c r="Q4717" s="58">
        <f t="shared" si="907"/>
        <v>278.0088305882353</v>
      </c>
      <c r="R4717" s="66">
        <f t="shared" si="908"/>
        <v>40.31996821125</v>
      </c>
      <c r="S4717" s="64">
        <f t="shared" si="909"/>
        <v>243.75</v>
      </c>
      <c r="T4717" s="66">
        <f t="shared" si="910"/>
        <v>2588.0681517112498</v>
      </c>
      <c r="U4717" s="68">
        <f t="shared" si="911"/>
        <v>39.816433103249999</v>
      </c>
      <c r="V4717" s="68">
        <f t="shared" si="912"/>
        <v>468.42862474411766</v>
      </c>
      <c r="W4717" s="68">
        <f t="shared" si="913"/>
        <v>312.28574982941177</v>
      </c>
    </row>
    <row r="4718" spans="1:23" x14ac:dyDescent="0.25">
      <c r="A4718" s="1" t="s">
        <v>914</v>
      </c>
      <c r="B4718" s="1" t="s">
        <v>394</v>
      </c>
      <c r="C4718" s="1" t="s">
        <v>589</v>
      </c>
      <c r="D4718" s="1" t="s">
        <v>593</v>
      </c>
      <c r="E4718" s="1" t="s">
        <v>381</v>
      </c>
      <c r="F4718" s="62" t="str">
        <f t="shared" si="902"/>
        <v>64569</v>
      </c>
      <c r="G4718" s="255">
        <v>10620019</v>
      </c>
      <c r="H4718" s="1" t="s">
        <v>385</v>
      </c>
      <c r="I4718" s="61">
        <v>63</v>
      </c>
      <c r="J4718" s="61">
        <v>7</v>
      </c>
      <c r="K4718" s="61">
        <v>9</v>
      </c>
      <c r="L4718" s="69">
        <f t="shared" si="903"/>
        <v>4.41</v>
      </c>
      <c r="M4718" s="69">
        <f t="shared" si="904"/>
        <v>5.67</v>
      </c>
      <c r="N4718" s="56">
        <f>INDEX(Rate_Chart!$A$1:$AK$127,MATCH(Data!J4718,Rate_Chart!$A$1:$A$127,0),MATCH(Data!K4718,Rate_Chart!$A$1:$AK$1,0))</f>
        <v>58.45</v>
      </c>
      <c r="O4718" s="57">
        <f t="shared" si="905"/>
        <v>3682.3500000000004</v>
      </c>
      <c r="P4718" s="58">
        <f t="shared" si="906"/>
        <v>449.61538461538464</v>
      </c>
      <c r="Q4718" s="58">
        <f t="shared" si="907"/>
        <v>299.74358974358978</v>
      </c>
      <c r="R4718" s="66">
        <f t="shared" si="908"/>
        <v>64.441125000000014</v>
      </c>
      <c r="S4718" s="64">
        <f t="shared" si="909"/>
        <v>236.25</v>
      </c>
      <c r="T4718" s="66">
        <f t="shared" si="910"/>
        <v>3983.0411250000002</v>
      </c>
      <c r="U4718" s="68">
        <f t="shared" si="911"/>
        <v>63.222875000000002</v>
      </c>
      <c r="V4718" s="68">
        <f t="shared" si="912"/>
        <v>486.32980769230767</v>
      </c>
      <c r="W4718" s="68">
        <f t="shared" si="913"/>
        <v>324.21987179487178</v>
      </c>
    </row>
    <row r="4719" spans="1:23" x14ac:dyDescent="0.25">
      <c r="A4719" s="1" t="s">
        <v>914</v>
      </c>
      <c r="B4719" s="1" t="s">
        <v>394</v>
      </c>
      <c r="C4719" s="1" t="s">
        <v>589</v>
      </c>
      <c r="D4719" s="1" t="s">
        <v>593</v>
      </c>
      <c r="E4719" s="1" t="s">
        <v>381</v>
      </c>
      <c r="F4719" s="62" t="str">
        <f t="shared" si="902"/>
        <v>64569</v>
      </c>
      <c r="G4719" s="255">
        <v>10620019</v>
      </c>
      <c r="H4719" s="1" t="s">
        <v>386</v>
      </c>
      <c r="I4719" s="61">
        <v>112</v>
      </c>
      <c r="J4719" s="61">
        <v>3.4</v>
      </c>
      <c r="K4719" s="61">
        <v>8.1999999999999993</v>
      </c>
      <c r="L4719" s="69">
        <f t="shared" si="903"/>
        <v>3.8080000000000003</v>
      </c>
      <c r="M4719" s="69">
        <f t="shared" si="904"/>
        <v>9.1839999999999993</v>
      </c>
      <c r="N4719" s="56">
        <f>INDEX(Rate_Chart!$A$1:$AK$127,MATCH(Data!J4719,Rate_Chart!$A$1:$A$127,0),MATCH(Data!K4719,Rate_Chart!$A$1:$AK$1,0))</f>
        <v>36.975139800000001</v>
      </c>
      <c r="O4719" s="57">
        <f t="shared" si="905"/>
        <v>4141.2156575999998</v>
      </c>
      <c r="P4719" s="58">
        <f t="shared" si="906"/>
        <v>417.01285488721805</v>
      </c>
      <c r="Q4719" s="58">
        <f t="shared" si="907"/>
        <v>278.00856992481204</v>
      </c>
      <c r="R4719" s="66">
        <f t="shared" si="908"/>
        <v>72.471274008000009</v>
      </c>
      <c r="S4719" s="64">
        <f t="shared" si="909"/>
        <v>420</v>
      </c>
      <c r="T4719" s="66">
        <f t="shared" si="910"/>
        <v>4633.6869316080001</v>
      </c>
      <c r="U4719" s="68">
        <f t="shared" si="911"/>
        <v>41.372204746500003</v>
      </c>
      <c r="V4719" s="68">
        <f t="shared" si="912"/>
        <v>466.60381293045111</v>
      </c>
      <c r="W4719" s="68">
        <f t="shared" si="913"/>
        <v>311.06920862030074</v>
      </c>
    </row>
    <row r="4720" spans="1:23" x14ac:dyDescent="0.25">
      <c r="A4720" s="1" t="s">
        <v>914</v>
      </c>
      <c r="B4720" s="1" t="s">
        <v>395</v>
      </c>
      <c r="C4720" s="1" t="s">
        <v>589</v>
      </c>
      <c r="D4720" s="1" t="s">
        <v>593</v>
      </c>
      <c r="E4720" s="1" t="s">
        <v>381</v>
      </c>
      <c r="F4720" s="62" t="str">
        <f t="shared" si="902"/>
        <v>64569</v>
      </c>
      <c r="G4720" s="255">
        <v>10620019</v>
      </c>
      <c r="H4720" s="1" t="s">
        <v>385</v>
      </c>
      <c r="I4720" s="61">
        <v>17</v>
      </c>
      <c r="J4720" s="61">
        <v>6.7</v>
      </c>
      <c r="K4720" s="61">
        <v>9</v>
      </c>
      <c r="L4720" s="69">
        <f t="shared" si="903"/>
        <v>1.139</v>
      </c>
      <c r="M4720" s="69">
        <f t="shared" si="904"/>
        <v>1.53</v>
      </c>
      <c r="N4720" s="56">
        <f>INDEX(Rate_Chart!$A$1:$AK$127,MATCH(Data!J4720,Rate_Chart!$A$1:$A$127,0),MATCH(Data!K4720,Rate_Chart!$A$1:$AK$1,0))</f>
        <v>55.945</v>
      </c>
      <c r="O4720" s="57">
        <f t="shared" si="905"/>
        <v>951.06500000000005</v>
      </c>
      <c r="P4720" s="58">
        <f t="shared" si="906"/>
        <v>440.51181102362204</v>
      </c>
      <c r="Q4720" s="58">
        <f t="shared" si="907"/>
        <v>293.67454068241472</v>
      </c>
      <c r="R4720" s="66">
        <f t="shared" si="908"/>
        <v>16.643637500000004</v>
      </c>
      <c r="S4720" s="64">
        <f t="shared" si="909"/>
        <v>63.75</v>
      </c>
      <c r="T4720" s="66">
        <f t="shared" si="910"/>
        <v>1031.4586375000001</v>
      </c>
      <c r="U4720" s="68">
        <f t="shared" si="911"/>
        <v>60.674037500000004</v>
      </c>
      <c r="V4720" s="68">
        <f t="shared" si="912"/>
        <v>477.74832677165358</v>
      </c>
      <c r="W4720" s="68">
        <f t="shared" si="913"/>
        <v>318.4988845144357</v>
      </c>
    </row>
    <row r="4721" spans="1:23" x14ac:dyDescent="0.25">
      <c r="A4721" s="1" t="s">
        <v>914</v>
      </c>
      <c r="B4721" s="1" t="s">
        <v>395</v>
      </c>
      <c r="C4721" s="1" t="s">
        <v>589</v>
      </c>
      <c r="D4721" s="1" t="s">
        <v>593</v>
      </c>
      <c r="E4721" s="1" t="s">
        <v>381</v>
      </c>
      <c r="F4721" s="62" t="str">
        <f t="shared" si="902"/>
        <v>64569</v>
      </c>
      <c r="G4721" s="255">
        <v>10620019</v>
      </c>
      <c r="H4721" s="1" t="s">
        <v>386</v>
      </c>
      <c r="I4721" s="61">
        <v>53</v>
      </c>
      <c r="J4721" s="61">
        <v>3.1</v>
      </c>
      <c r="K4721" s="61">
        <v>8.1</v>
      </c>
      <c r="L4721" s="69">
        <f t="shared" si="903"/>
        <v>1.643</v>
      </c>
      <c r="M4721" s="69">
        <f t="shared" si="904"/>
        <v>4.2929999999999993</v>
      </c>
      <c r="N4721" s="56">
        <f>INDEX(Rate_Chart!$A$1:$AK$127,MATCH(Data!J4721,Rate_Chart!$A$1:$A$127,0),MATCH(Data!K4721,Rate_Chart!$A$1:$AK$1,0))</f>
        <v>35.446125899999998</v>
      </c>
      <c r="O4721" s="57">
        <f t="shared" si="905"/>
        <v>1878.6446727</v>
      </c>
      <c r="P4721" s="58">
        <f t="shared" si="906"/>
        <v>417.01324588235298</v>
      </c>
      <c r="Q4721" s="58">
        <f t="shared" si="907"/>
        <v>278.0088305882353</v>
      </c>
      <c r="R4721" s="66">
        <f t="shared" si="908"/>
        <v>32.876281772250003</v>
      </c>
      <c r="S4721" s="64">
        <f t="shared" si="909"/>
        <v>198.75</v>
      </c>
      <c r="T4721" s="66">
        <f t="shared" si="910"/>
        <v>2110.2709544722502</v>
      </c>
      <c r="U4721" s="68">
        <f t="shared" si="911"/>
        <v>39.816433103250006</v>
      </c>
      <c r="V4721" s="68">
        <f t="shared" si="912"/>
        <v>468.42862474411777</v>
      </c>
      <c r="W4721" s="68">
        <f t="shared" si="913"/>
        <v>312.28574982941183</v>
      </c>
    </row>
    <row r="4722" spans="1:23" x14ac:dyDescent="0.25">
      <c r="A4722" s="1" t="s">
        <v>915</v>
      </c>
      <c r="B4722" s="1" t="s">
        <v>394</v>
      </c>
      <c r="C4722" s="1" t="s">
        <v>589</v>
      </c>
      <c r="D4722" s="1" t="s">
        <v>593</v>
      </c>
      <c r="E4722" s="1" t="s">
        <v>381</v>
      </c>
      <c r="F4722" s="62" t="str">
        <f t="shared" si="902"/>
        <v>64569</v>
      </c>
      <c r="G4722" s="255">
        <v>10620019</v>
      </c>
      <c r="H4722" s="1" t="s">
        <v>385</v>
      </c>
      <c r="I4722" s="61">
        <v>79</v>
      </c>
      <c r="J4722" s="61">
        <v>7.4</v>
      </c>
      <c r="K4722" s="61">
        <v>8.8000000000000007</v>
      </c>
      <c r="L4722" s="69">
        <f t="shared" si="903"/>
        <v>5.8460000000000001</v>
      </c>
      <c r="M4722" s="69">
        <f t="shared" si="904"/>
        <v>6.9520000000000008</v>
      </c>
      <c r="N4722" s="56">
        <f>INDEX(Rate_Chart!$A$1:$AK$127,MATCH(Data!J4722,Rate_Chart!$A$1:$A$127,0),MATCH(Data!K4722,Rate_Chart!$A$1:$AK$1,0))</f>
        <v>61.172100000000007</v>
      </c>
      <c r="O4722" s="57">
        <f t="shared" si="905"/>
        <v>4832.5959000000003</v>
      </c>
      <c r="P4722" s="58">
        <f t="shared" si="906"/>
        <v>461.09623115577887</v>
      </c>
      <c r="Q4722" s="58">
        <f t="shared" si="907"/>
        <v>307.39748743718593</v>
      </c>
      <c r="R4722" s="66">
        <f t="shared" si="908"/>
        <v>84.570428250000006</v>
      </c>
      <c r="S4722" s="64">
        <f t="shared" si="909"/>
        <v>296.25</v>
      </c>
      <c r="T4722" s="66">
        <f t="shared" si="910"/>
        <v>5213.4163282500003</v>
      </c>
      <c r="U4722" s="68">
        <f t="shared" si="911"/>
        <v>65.992611750000009</v>
      </c>
      <c r="V4722" s="68">
        <f t="shared" si="912"/>
        <v>497.43174685929648</v>
      </c>
      <c r="W4722" s="68">
        <f t="shared" si="913"/>
        <v>331.6211645728643</v>
      </c>
    </row>
    <row r="4723" spans="1:23" x14ac:dyDescent="0.25">
      <c r="A4723" s="1" t="s">
        <v>915</v>
      </c>
      <c r="B4723" s="1" t="s">
        <v>394</v>
      </c>
      <c r="C4723" s="1" t="s">
        <v>589</v>
      </c>
      <c r="D4723" s="1" t="s">
        <v>593</v>
      </c>
      <c r="E4723" s="1" t="s">
        <v>381</v>
      </c>
      <c r="F4723" s="62" t="str">
        <f t="shared" si="902"/>
        <v>64569</v>
      </c>
      <c r="G4723" s="255">
        <v>10620019</v>
      </c>
      <c r="H4723" s="1" t="s">
        <v>386</v>
      </c>
      <c r="I4723" s="61">
        <v>13</v>
      </c>
      <c r="J4723" s="61">
        <v>3.8</v>
      </c>
      <c r="K4723" s="61">
        <v>8</v>
      </c>
      <c r="L4723" s="69">
        <f t="shared" si="903"/>
        <v>0.49399999999999999</v>
      </c>
      <c r="M4723" s="69">
        <f t="shared" si="904"/>
        <v>1.04</v>
      </c>
      <c r="N4723" s="56">
        <f>INDEX(Rate_Chart!$A$1:$AK$127,MATCH(Data!J4723,Rate_Chart!$A$1:$A$127,0),MATCH(Data!K4723,Rate_Chart!$A$1:$AK$1,0))</f>
        <v>38.087112000000005</v>
      </c>
      <c r="O4723" s="57">
        <f t="shared" si="905"/>
        <v>495.13245600000005</v>
      </c>
      <c r="P4723" s="58">
        <f t="shared" si="906"/>
        <v>417.01217518248177</v>
      </c>
      <c r="Q4723" s="58">
        <f t="shared" si="907"/>
        <v>278.00811678832116</v>
      </c>
      <c r="R4723" s="66">
        <f t="shared" si="908"/>
        <v>8.6648179800000023</v>
      </c>
      <c r="S4723" s="64">
        <f t="shared" si="909"/>
        <v>48.75</v>
      </c>
      <c r="T4723" s="66">
        <f t="shared" si="910"/>
        <v>552.54727398</v>
      </c>
      <c r="U4723" s="68">
        <f t="shared" si="911"/>
        <v>42.503636460000003</v>
      </c>
      <c r="V4723" s="68">
        <f t="shared" si="912"/>
        <v>465.36828240875911</v>
      </c>
      <c r="W4723" s="68">
        <f t="shared" si="913"/>
        <v>310.24552160583943</v>
      </c>
    </row>
    <row r="4724" spans="1:23" x14ac:dyDescent="0.25">
      <c r="A4724" s="1" t="s">
        <v>915</v>
      </c>
      <c r="B4724" s="1" t="s">
        <v>395</v>
      </c>
      <c r="C4724" s="1" t="s">
        <v>589</v>
      </c>
      <c r="D4724" s="1" t="s">
        <v>593</v>
      </c>
      <c r="E4724" s="1" t="s">
        <v>381</v>
      </c>
      <c r="F4724" s="62" t="str">
        <f t="shared" si="902"/>
        <v>64569</v>
      </c>
      <c r="G4724" s="255">
        <v>10620019</v>
      </c>
      <c r="H4724" s="1" t="s">
        <v>385</v>
      </c>
      <c r="I4724" s="61">
        <v>12</v>
      </c>
      <c r="J4724" s="61">
        <v>6.9</v>
      </c>
      <c r="K4724" s="61">
        <v>8.8000000000000007</v>
      </c>
      <c r="L4724" s="69">
        <f t="shared" si="903"/>
        <v>0.82800000000000007</v>
      </c>
      <c r="M4724" s="69">
        <f t="shared" si="904"/>
        <v>1.056</v>
      </c>
      <c r="N4724" s="56">
        <f>INDEX(Rate_Chart!$A$1:$AK$127,MATCH(Data!J4724,Rate_Chart!$A$1:$A$127,0),MATCH(Data!K4724,Rate_Chart!$A$1:$AK$1,0))</f>
        <v>57.038850000000004</v>
      </c>
      <c r="O4724" s="57">
        <f t="shared" si="905"/>
        <v>684.46620000000007</v>
      </c>
      <c r="P4724" s="58">
        <f t="shared" si="906"/>
        <v>446.77950391644907</v>
      </c>
      <c r="Q4724" s="58">
        <f t="shared" si="907"/>
        <v>297.85300261096603</v>
      </c>
      <c r="R4724" s="66">
        <f t="shared" si="908"/>
        <v>11.978158500000003</v>
      </c>
      <c r="S4724" s="64">
        <f t="shared" si="909"/>
        <v>45</v>
      </c>
      <c r="T4724" s="66">
        <f t="shared" si="910"/>
        <v>741.44435850000013</v>
      </c>
      <c r="U4724" s="68">
        <f t="shared" si="911"/>
        <v>61.787029875000009</v>
      </c>
      <c r="V4724" s="68">
        <f t="shared" si="912"/>
        <v>483.97151338120108</v>
      </c>
      <c r="W4724" s="68">
        <f t="shared" si="913"/>
        <v>322.6476755874674</v>
      </c>
    </row>
    <row r="4725" spans="1:23" x14ac:dyDescent="0.25">
      <c r="A4725" s="1" t="s">
        <v>915</v>
      </c>
      <c r="B4725" s="1" t="s">
        <v>395</v>
      </c>
      <c r="C4725" s="1" t="s">
        <v>589</v>
      </c>
      <c r="D4725" s="1" t="s">
        <v>593</v>
      </c>
      <c r="E4725" s="1" t="s">
        <v>381</v>
      </c>
      <c r="F4725" s="62" t="str">
        <f t="shared" si="902"/>
        <v>64569</v>
      </c>
      <c r="G4725" s="255">
        <v>10620019</v>
      </c>
      <c r="H4725" s="1" t="s">
        <v>386</v>
      </c>
      <c r="I4725" s="61">
        <v>58</v>
      </c>
      <c r="J4725" s="61">
        <v>3.4</v>
      </c>
      <c r="K4725" s="61">
        <v>8.1</v>
      </c>
      <c r="L4725" s="69">
        <f t="shared" si="903"/>
        <v>1.972</v>
      </c>
      <c r="M4725" s="69">
        <f t="shared" si="904"/>
        <v>4.6979999999999995</v>
      </c>
      <c r="N4725" s="56">
        <f>INDEX(Rate_Chart!$A$1:$AK$127,MATCH(Data!J4725,Rate_Chart!$A$1:$A$127,0),MATCH(Data!K4725,Rate_Chart!$A$1:$AK$1,0))</f>
        <v>36.697125900000003</v>
      </c>
      <c r="O4725" s="57">
        <f t="shared" si="905"/>
        <v>2128.4333022000001</v>
      </c>
      <c r="P4725" s="58">
        <f t="shared" si="906"/>
        <v>417.01279431818188</v>
      </c>
      <c r="Q4725" s="58">
        <f t="shared" si="907"/>
        <v>278.00852954545456</v>
      </c>
      <c r="R4725" s="66">
        <f t="shared" si="908"/>
        <v>37.247582788500004</v>
      </c>
      <c r="S4725" s="64">
        <f t="shared" si="909"/>
        <v>217.5</v>
      </c>
      <c r="T4725" s="66">
        <f t="shared" si="910"/>
        <v>2383.1808849885001</v>
      </c>
      <c r="U4725" s="68">
        <f t="shared" si="911"/>
        <v>41.089325603250003</v>
      </c>
      <c r="V4725" s="68">
        <f t="shared" si="912"/>
        <v>466.92415458238645</v>
      </c>
      <c r="W4725" s="68">
        <f t="shared" si="913"/>
        <v>311.28276972159097</v>
      </c>
    </row>
    <row r="4726" spans="1:23" x14ac:dyDescent="0.25">
      <c r="A4726" s="1" t="s">
        <v>916</v>
      </c>
      <c r="B4726" s="1" t="s">
        <v>394</v>
      </c>
      <c r="C4726" s="1" t="s">
        <v>589</v>
      </c>
      <c r="D4726" s="1" t="s">
        <v>593</v>
      </c>
      <c r="E4726" s="1" t="s">
        <v>381</v>
      </c>
      <c r="F4726" s="62" t="str">
        <f t="shared" si="902"/>
        <v>64569</v>
      </c>
      <c r="G4726" s="255">
        <v>10620019</v>
      </c>
      <c r="H4726" s="1" t="s">
        <v>385</v>
      </c>
      <c r="I4726" s="61">
        <v>69</v>
      </c>
      <c r="J4726" s="61">
        <v>7.4</v>
      </c>
      <c r="K4726" s="61">
        <v>8.8000000000000007</v>
      </c>
      <c r="L4726" s="69">
        <f t="shared" si="903"/>
        <v>5.1059999999999999</v>
      </c>
      <c r="M4726" s="69">
        <f t="shared" si="904"/>
        <v>6.0720000000000001</v>
      </c>
      <c r="N4726" s="56">
        <f>INDEX(Rate_Chart!$A$1:$AK$127,MATCH(Data!J4726,Rate_Chart!$A$1:$A$127,0),MATCH(Data!K4726,Rate_Chart!$A$1:$AK$1,0))</f>
        <v>61.172100000000007</v>
      </c>
      <c r="O4726" s="57">
        <f t="shared" si="905"/>
        <v>4220.8749000000007</v>
      </c>
      <c r="P4726" s="58">
        <f t="shared" si="906"/>
        <v>461.09623115577887</v>
      </c>
      <c r="Q4726" s="58">
        <f t="shared" si="907"/>
        <v>307.39748743718593</v>
      </c>
      <c r="R4726" s="66">
        <f t="shared" si="908"/>
        <v>73.86531075000002</v>
      </c>
      <c r="S4726" s="64">
        <f t="shared" si="909"/>
        <v>258.75</v>
      </c>
      <c r="T4726" s="66">
        <f t="shared" si="910"/>
        <v>4553.4902107500011</v>
      </c>
      <c r="U4726" s="68">
        <f t="shared" si="911"/>
        <v>65.992611750000009</v>
      </c>
      <c r="V4726" s="68">
        <f t="shared" si="912"/>
        <v>497.43174685929648</v>
      </c>
      <c r="W4726" s="68">
        <f t="shared" si="913"/>
        <v>331.6211645728643</v>
      </c>
    </row>
    <row r="4727" spans="1:23" x14ac:dyDescent="0.25">
      <c r="A4727" s="1" t="s">
        <v>916</v>
      </c>
      <c r="B4727" s="1" t="s">
        <v>394</v>
      </c>
      <c r="C4727" s="1" t="s">
        <v>589</v>
      </c>
      <c r="D4727" s="1" t="s">
        <v>593</v>
      </c>
      <c r="E4727" s="1" t="s">
        <v>381</v>
      </c>
      <c r="F4727" s="62" t="str">
        <f t="shared" si="902"/>
        <v>64569</v>
      </c>
      <c r="G4727" s="255">
        <v>10620019</v>
      </c>
      <c r="H4727" s="1" t="s">
        <v>386</v>
      </c>
      <c r="I4727" s="61">
        <v>17</v>
      </c>
      <c r="J4727" s="61">
        <v>3.6</v>
      </c>
      <c r="K4727" s="61">
        <v>8.1</v>
      </c>
      <c r="L4727" s="69">
        <f t="shared" si="903"/>
        <v>0.61199999999999999</v>
      </c>
      <c r="M4727" s="69">
        <f t="shared" si="904"/>
        <v>1.3769999999999998</v>
      </c>
      <c r="N4727" s="56">
        <f>INDEX(Rate_Chart!$A$1:$AK$127,MATCH(Data!J4727,Rate_Chart!$A$1:$A$127,0),MATCH(Data!K4727,Rate_Chart!$A$1:$AK$1,0))</f>
        <v>37.531125900000006</v>
      </c>
      <c r="O4727" s="57">
        <f t="shared" si="905"/>
        <v>638.02914030000011</v>
      </c>
      <c r="P4727" s="58">
        <f t="shared" si="906"/>
        <v>417.01251000000008</v>
      </c>
      <c r="Q4727" s="58">
        <f t="shared" si="907"/>
        <v>278.00834000000003</v>
      </c>
      <c r="R4727" s="66">
        <f t="shared" si="908"/>
        <v>11.165509955250004</v>
      </c>
      <c r="S4727" s="64">
        <f t="shared" si="909"/>
        <v>63.75</v>
      </c>
      <c r="T4727" s="66">
        <f t="shared" si="910"/>
        <v>712.94465025525005</v>
      </c>
      <c r="U4727" s="68">
        <f t="shared" si="911"/>
        <v>41.937920603250006</v>
      </c>
      <c r="V4727" s="68">
        <f t="shared" si="912"/>
        <v>465.97689559166673</v>
      </c>
      <c r="W4727" s="68">
        <f t="shared" si="913"/>
        <v>310.6512637277778</v>
      </c>
    </row>
    <row r="4728" spans="1:23" x14ac:dyDescent="0.25">
      <c r="A4728" s="1" t="s">
        <v>916</v>
      </c>
      <c r="B4728" s="1" t="s">
        <v>395</v>
      </c>
      <c r="C4728" s="1" t="s">
        <v>589</v>
      </c>
      <c r="D4728" s="1" t="s">
        <v>593</v>
      </c>
      <c r="E4728" s="1" t="s">
        <v>381</v>
      </c>
      <c r="F4728" s="62" t="str">
        <f t="shared" si="902"/>
        <v>64569</v>
      </c>
      <c r="G4728" s="255">
        <v>10620019</v>
      </c>
      <c r="H4728" s="1" t="s">
        <v>385</v>
      </c>
      <c r="I4728" s="61">
        <v>8</v>
      </c>
      <c r="J4728" s="61">
        <v>6.8</v>
      </c>
      <c r="K4728" s="61">
        <v>8.8000000000000007</v>
      </c>
      <c r="L4728" s="69">
        <f t="shared" si="903"/>
        <v>0.54400000000000004</v>
      </c>
      <c r="M4728" s="69">
        <f t="shared" si="904"/>
        <v>0.70400000000000007</v>
      </c>
      <c r="N4728" s="56">
        <f>INDEX(Rate_Chart!$A$1:$AK$127,MATCH(Data!J4728,Rate_Chart!$A$1:$A$127,0),MATCH(Data!K4728,Rate_Chart!$A$1:$AK$1,0))</f>
        <v>56.212200000000003</v>
      </c>
      <c r="O4728" s="57">
        <f t="shared" si="905"/>
        <v>449.69760000000002</v>
      </c>
      <c r="P4728" s="58">
        <f t="shared" si="906"/>
        <v>443.78052631578947</v>
      </c>
      <c r="Q4728" s="58">
        <f t="shared" si="907"/>
        <v>295.8536842105263</v>
      </c>
      <c r="R4728" s="66">
        <f t="shared" si="908"/>
        <v>7.869708000000001</v>
      </c>
      <c r="S4728" s="64">
        <f t="shared" si="909"/>
        <v>30</v>
      </c>
      <c r="T4728" s="66">
        <f t="shared" si="910"/>
        <v>487.56730800000003</v>
      </c>
      <c r="U4728" s="68">
        <f t="shared" si="911"/>
        <v>60.945913500000003</v>
      </c>
      <c r="V4728" s="68">
        <f t="shared" si="912"/>
        <v>481.15194868421054</v>
      </c>
      <c r="W4728" s="68">
        <f t="shared" si="913"/>
        <v>320.76796578947369</v>
      </c>
    </row>
    <row r="4729" spans="1:23" x14ac:dyDescent="0.25">
      <c r="A4729" s="1" t="s">
        <v>916</v>
      </c>
      <c r="B4729" s="1" t="s">
        <v>395</v>
      </c>
      <c r="C4729" s="1" t="s">
        <v>589</v>
      </c>
      <c r="D4729" s="1" t="s">
        <v>593</v>
      </c>
      <c r="E4729" s="1" t="s">
        <v>381</v>
      </c>
      <c r="F4729" s="62" t="str">
        <f t="shared" si="902"/>
        <v>64569</v>
      </c>
      <c r="G4729" s="255">
        <v>10620019</v>
      </c>
      <c r="H4729" s="1" t="s">
        <v>386</v>
      </c>
      <c r="I4729" s="61">
        <v>56</v>
      </c>
      <c r="J4729" s="61">
        <v>3.5</v>
      </c>
      <c r="K4729" s="61">
        <v>8.1</v>
      </c>
      <c r="L4729" s="69">
        <f t="shared" si="903"/>
        <v>1.96</v>
      </c>
      <c r="M4729" s="69">
        <f t="shared" si="904"/>
        <v>4.5359999999999996</v>
      </c>
      <c r="N4729" s="56">
        <f>INDEX(Rate_Chart!$A$1:$AK$127,MATCH(Data!J4729,Rate_Chart!$A$1:$A$127,0),MATCH(Data!K4729,Rate_Chart!$A$1:$AK$1,0))</f>
        <v>37.114125900000005</v>
      </c>
      <c r="O4729" s="57">
        <f t="shared" si="905"/>
        <v>2078.3910504000005</v>
      </c>
      <c r="P4729" s="58">
        <f t="shared" si="906"/>
        <v>417.01265056179784</v>
      </c>
      <c r="Q4729" s="58">
        <f t="shared" si="907"/>
        <v>278.00843370786521</v>
      </c>
      <c r="R4729" s="66">
        <f t="shared" si="908"/>
        <v>36.371843382000009</v>
      </c>
      <c r="S4729" s="64">
        <f t="shared" si="909"/>
        <v>210</v>
      </c>
      <c r="T4729" s="66">
        <f t="shared" si="910"/>
        <v>2324.7628937820004</v>
      </c>
      <c r="U4729" s="68">
        <f t="shared" si="911"/>
        <v>41.513623103250005</v>
      </c>
      <c r="V4729" s="68">
        <f t="shared" si="912"/>
        <v>466.44520340730344</v>
      </c>
      <c r="W4729" s="68">
        <f t="shared" si="913"/>
        <v>310.96346893820231</v>
      </c>
    </row>
    <row r="4730" spans="1:23" x14ac:dyDescent="0.25">
      <c r="A4730" s="1" t="s">
        <v>917</v>
      </c>
      <c r="B4730" s="1" t="s">
        <v>394</v>
      </c>
      <c r="C4730" s="1" t="s">
        <v>589</v>
      </c>
      <c r="D4730" s="1" t="s">
        <v>593</v>
      </c>
      <c r="E4730" s="1" t="s">
        <v>381</v>
      </c>
      <c r="F4730" s="62" t="str">
        <f t="shared" si="902"/>
        <v>64569</v>
      </c>
      <c r="G4730" s="255">
        <v>10620019</v>
      </c>
      <c r="H4730" s="1" t="s">
        <v>385</v>
      </c>
      <c r="I4730" s="61">
        <v>68</v>
      </c>
      <c r="J4730" s="61">
        <v>7.4</v>
      </c>
      <c r="K4730" s="61">
        <v>9</v>
      </c>
      <c r="L4730" s="69">
        <f t="shared" si="903"/>
        <v>5.032</v>
      </c>
      <c r="M4730" s="69">
        <f t="shared" si="904"/>
        <v>6.12</v>
      </c>
      <c r="N4730" s="56">
        <f>INDEX(Rate_Chart!$A$1:$AK$127,MATCH(Data!J4730,Rate_Chart!$A$1:$A$127,0),MATCH(Data!K4730,Rate_Chart!$A$1:$AK$1,0))</f>
        <v>61.790000000000006</v>
      </c>
      <c r="O4730" s="57">
        <f t="shared" si="905"/>
        <v>4201.72</v>
      </c>
      <c r="P4730" s="58">
        <f t="shared" si="906"/>
        <v>461.11940298507466</v>
      </c>
      <c r="Q4730" s="58">
        <f t="shared" si="907"/>
        <v>307.41293532338312</v>
      </c>
      <c r="R4730" s="66">
        <f t="shared" si="908"/>
        <v>73.530100000000004</v>
      </c>
      <c r="S4730" s="64">
        <f t="shared" si="909"/>
        <v>255</v>
      </c>
      <c r="T4730" s="66">
        <f t="shared" si="910"/>
        <v>4530.2501000000002</v>
      </c>
      <c r="U4730" s="68">
        <f t="shared" si="911"/>
        <v>66.621324999999999</v>
      </c>
      <c r="V4730" s="68">
        <f t="shared" si="912"/>
        <v>497.17406716417906</v>
      </c>
      <c r="W4730" s="68">
        <f t="shared" si="913"/>
        <v>331.44937810945271</v>
      </c>
    </row>
    <row r="4731" spans="1:23" x14ac:dyDescent="0.25">
      <c r="A4731" s="1" t="s">
        <v>917</v>
      </c>
      <c r="B4731" s="1" t="s">
        <v>394</v>
      </c>
      <c r="C4731" s="1" t="s">
        <v>589</v>
      </c>
      <c r="D4731" s="1" t="s">
        <v>593</v>
      </c>
      <c r="E4731" s="1" t="s">
        <v>381</v>
      </c>
      <c r="F4731" s="62" t="str">
        <f t="shared" si="902"/>
        <v>64569</v>
      </c>
      <c r="G4731" s="255">
        <v>10620019</v>
      </c>
      <c r="H4731" s="1" t="s">
        <v>386</v>
      </c>
      <c r="I4731" s="61">
        <v>110</v>
      </c>
      <c r="J4731" s="61">
        <v>3.4</v>
      </c>
      <c r="K4731" s="61">
        <v>8.1</v>
      </c>
      <c r="L4731" s="69">
        <f t="shared" si="903"/>
        <v>3.74</v>
      </c>
      <c r="M4731" s="69">
        <f t="shared" si="904"/>
        <v>8.91</v>
      </c>
      <c r="N4731" s="56">
        <f>INDEX(Rate_Chart!$A$1:$AK$127,MATCH(Data!J4731,Rate_Chart!$A$1:$A$127,0),MATCH(Data!K4731,Rate_Chart!$A$1:$AK$1,0))</f>
        <v>36.697125900000003</v>
      </c>
      <c r="O4731" s="57">
        <f t="shared" si="905"/>
        <v>4036.6838490000005</v>
      </c>
      <c r="P4731" s="58">
        <f t="shared" si="906"/>
        <v>417.01279431818188</v>
      </c>
      <c r="Q4731" s="58">
        <f t="shared" si="907"/>
        <v>278.00852954545456</v>
      </c>
      <c r="R4731" s="66">
        <f t="shared" si="908"/>
        <v>70.641967357500022</v>
      </c>
      <c r="S4731" s="64">
        <f t="shared" si="909"/>
        <v>412.5</v>
      </c>
      <c r="T4731" s="66">
        <f t="shared" si="910"/>
        <v>4519.8258163575001</v>
      </c>
      <c r="U4731" s="68">
        <f t="shared" si="911"/>
        <v>41.089325603250003</v>
      </c>
      <c r="V4731" s="68">
        <f t="shared" si="912"/>
        <v>466.92415458238645</v>
      </c>
      <c r="W4731" s="68">
        <f t="shared" si="913"/>
        <v>311.28276972159097</v>
      </c>
    </row>
    <row r="4732" spans="1:23" x14ac:dyDescent="0.25">
      <c r="A4732" s="1" t="s">
        <v>917</v>
      </c>
      <c r="B4732" s="1" t="s">
        <v>395</v>
      </c>
      <c r="C4732" s="1" t="s">
        <v>589</v>
      </c>
      <c r="D4732" s="1" t="s">
        <v>593</v>
      </c>
      <c r="E4732" s="1" t="s">
        <v>381</v>
      </c>
      <c r="F4732" s="62" t="str">
        <f t="shared" si="902"/>
        <v>64569</v>
      </c>
      <c r="G4732" s="255">
        <v>10620019</v>
      </c>
      <c r="H4732" s="1" t="s">
        <v>385</v>
      </c>
      <c r="I4732" s="61">
        <v>19</v>
      </c>
      <c r="J4732" s="61">
        <v>6.7</v>
      </c>
      <c r="K4732" s="61">
        <v>8.8000000000000007</v>
      </c>
      <c r="L4732" s="69">
        <f t="shared" si="903"/>
        <v>1.2729999999999999</v>
      </c>
      <c r="M4732" s="69">
        <f t="shared" si="904"/>
        <v>1.6720000000000002</v>
      </c>
      <c r="N4732" s="56">
        <f>INDEX(Rate_Chart!$A$1:$AK$127,MATCH(Data!J4732,Rate_Chart!$A$1:$A$127,0),MATCH(Data!K4732,Rate_Chart!$A$1:$AK$1,0))</f>
        <v>55.385550000000002</v>
      </c>
      <c r="O4732" s="57">
        <f t="shared" si="905"/>
        <v>1052.32545</v>
      </c>
      <c r="P4732" s="58">
        <f t="shared" si="906"/>
        <v>440.73381962864721</v>
      </c>
      <c r="Q4732" s="58">
        <f t="shared" si="907"/>
        <v>293.82254641909816</v>
      </c>
      <c r="R4732" s="66">
        <f t="shared" si="908"/>
        <v>18.415695375000002</v>
      </c>
      <c r="S4732" s="64">
        <f t="shared" si="909"/>
        <v>71.25</v>
      </c>
      <c r="T4732" s="66">
        <f t="shared" si="910"/>
        <v>1141.9911453750001</v>
      </c>
      <c r="U4732" s="68">
        <f t="shared" si="911"/>
        <v>60.104797125000005</v>
      </c>
      <c r="V4732" s="68">
        <f t="shared" si="912"/>
        <v>478.28751027851456</v>
      </c>
      <c r="W4732" s="68">
        <f t="shared" si="913"/>
        <v>318.85834018567635</v>
      </c>
    </row>
    <row r="4733" spans="1:23" x14ac:dyDescent="0.25">
      <c r="A4733" s="1" t="s">
        <v>917</v>
      </c>
      <c r="B4733" s="1" t="s">
        <v>395</v>
      </c>
      <c r="C4733" s="1" t="s">
        <v>589</v>
      </c>
      <c r="D4733" s="1" t="s">
        <v>593</v>
      </c>
      <c r="E4733" s="1" t="s">
        <v>381</v>
      </c>
      <c r="F4733" s="62" t="str">
        <f t="shared" si="902"/>
        <v>64569</v>
      </c>
      <c r="G4733" s="255">
        <v>10620019</v>
      </c>
      <c r="H4733" s="1" t="s">
        <v>386</v>
      </c>
      <c r="I4733" s="61">
        <v>27</v>
      </c>
      <c r="J4733" s="61">
        <v>3.6</v>
      </c>
      <c r="K4733" s="61">
        <v>8.1999999999999993</v>
      </c>
      <c r="L4733" s="69">
        <f t="shared" si="903"/>
        <v>0.97199999999999998</v>
      </c>
      <c r="M4733" s="69">
        <f t="shared" si="904"/>
        <v>2.214</v>
      </c>
      <c r="N4733" s="56">
        <f>INDEX(Rate_Chart!$A$1:$AK$127,MATCH(Data!J4733,Rate_Chart!$A$1:$A$127,0),MATCH(Data!K4733,Rate_Chart!$A$1:$AK$1,0))</f>
        <v>37.809139800000004</v>
      </c>
      <c r="O4733" s="57">
        <f t="shared" si="905"/>
        <v>1020.8467746000001</v>
      </c>
      <c r="P4733" s="58">
        <f t="shared" si="906"/>
        <v>417.01257132352941</v>
      </c>
      <c r="Q4733" s="58">
        <f t="shared" si="907"/>
        <v>278.00838088235292</v>
      </c>
      <c r="R4733" s="66">
        <f t="shared" si="908"/>
        <v>17.864818555500005</v>
      </c>
      <c r="S4733" s="64">
        <f t="shared" si="909"/>
        <v>101.25</v>
      </c>
      <c r="T4733" s="66">
        <f t="shared" si="910"/>
        <v>1139.9615931555002</v>
      </c>
      <c r="U4733" s="68">
        <f t="shared" si="911"/>
        <v>42.220799746500006</v>
      </c>
      <c r="V4733" s="68">
        <f t="shared" si="912"/>
        <v>465.67058543933825</v>
      </c>
      <c r="W4733" s="68">
        <f t="shared" si="913"/>
        <v>310.44705695955884</v>
      </c>
    </row>
    <row r="4734" spans="1:23" x14ac:dyDescent="0.25">
      <c r="A4734" s="1" t="s">
        <v>918</v>
      </c>
      <c r="B4734" s="1" t="s">
        <v>394</v>
      </c>
      <c r="C4734" s="1" t="s">
        <v>589</v>
      </c>
      <c r="D4734" s="1" t="s">
        <v>593</v>
      </c>
      <c r="E4734" s="1" t="s">
        <v>381</v>
      </c>
      <c r="F4734" s="62" t="str">
        <f t="shared" si="902"/>
        <v>64569</v>
      </c>
      <c r="G4734" s="255">
        <v>10620019</v>
      </c>
      <c r="H4734" s="1" t="s">
        <v>385</v>
      </c>
      <c r="I4734" s="61">
        <v>54</v>
      </c>
      <c r="J4734" s="61">
        <v>7.2</v>
      </c>
      <c r="K4734" s="61">
        <v>8.8000000000000007</v>
      </c>
      <c r="L4734" s="69">
        <f t="shared" si="903"/>
        <v>3.8879999999999999</v>
      </c>
      <c r="M4734" s="69">
        <f t="shared" si="904"/>
        <v>4.7520000000000007</v>
      </c>
      <c r="N4734" s="56">
        <f>INDEX(Rate_Chart!$A$1:$AK$127,MATCH(Data!J4734,Rate_Chart!$A$1:$A$127,0),MATCH(Data!K4734,Rate_Chart!$A$1:$AK$1,0))</f>
        <v>59.518800000000006</v>
      </c>
      <c r="O4734" s="57">
        <f t="shared" si="905"/>
        <v>3214.0152000000003</v>
      </c>
      <c r="P4734" s="58">
        <f t="shared" si="906"/>
        <v>455.50102040816324</v>
      </c>
      <c r="Q4734" s="58">
        <f t="shared" si="907"/>
        <v>303.66734693877549</v>
      </c>
      <c r="R4734" s="66">
        <f t="shared" si="908"/>
        <v>56.245266000000008</v>
      </c>
      <c r="S4734" s="64">
        <f t="shared" si="909"/>
        <v>202.5</v>
      </c>
      <c r="T4734" s="66">
        <f t="shared" si="910"/>
        <v>3472.7604660000002</v>
      </c>
      <c r="U4734" s="68">
        <f t="shared" si="911"/>
        <v>64.310378999999998</v>
      </c>
      <c r="V4734" s="68">
        <f t="shared" si="912"/>
        <v>492.17126785714277</v>
      </c>
      <c r="W4734" s="68">
        <f t="shared" si="913"/>
        <v>328.11417857142851</v>
      </c>
    </row>
    <row r="4735" spans="1:23" x14ac:dyDescent="0.25">
      <c r="A4735" s="1" t="s">
        <v>918</v>
      </c>
      <c r="B4735" s="1" t="s">
        <v>394</v>
      </c>
      <c r="C4735" s="1" t="s">
        <v>589</v>
      </c>
      <c r="D4735" s="1" t="s">
        <v>593</v>
      </c>
      <c r="E4735" s="1" t="s">
        <v>381</v>
      </c>
      <c r="F4735" s="62" t="str">
        <f t="shared" si="902"/>
        <v>64569</v>
      </c>
      <c r="G4735" s="255">
        <v>10620019</v>
      </c>
      <c r="H4735" s="1" t="s">
        <v>386</v>
      </c>
      <c r="I4735" s="61">
        <v>41</v>
      </c>
      <c r="J4735" s="61">
        <v>4</v>
      </c>
      <c r="K4735" s="61">
        <v>8.1</v>
      </c>
      <c r="L4735" s="69">
        <f t="shared" si="903"/>
        <v>1.64</v>
      </c>
      <c r="M4735" s="69">
        <f t="shared" si="904"/>
        <v>3.3209999999999997</v>
      </c>
      <c r="N4735" s="56">
        <f>INDEX(Rate_Chart!$A$1:$AK$127,MATCH(Data!J4735,Rate_Chart!$A$1:$A$127,0),MATCH(Data!K4735,Rate_Chart!$A$1:$AK$1,0))</f>
        <v>39.199125899999999</v>
      </c>
      <c r="O4735" s="57">
        <f t="shared" si="905"/>
        <v>1607.1641619</v>
      </c>
      <c r="P4735" s="58">
        <f t="shared" si="906"/>
        <v>417.01197765957443</v>
      </c>
      <c r="Q4735" s="58">
        <f t="shared" si="907"/>
        <v>278.00798510638293</v>
      </c>
      <c r="R4735" s="66">
        <f t="shared" si="908"/>
        <v>28.125372833250001</v>
      </c>
      <c r="S4735" s="64">
        <f t="shared" si="909"/>
        <v>153.75</v>
      </c>
      <c r="T4735" s="66">
        <f t="shared" si="910"/>
        <v>1789.0395347332499</v>
      </c>
      <c r="U4735" s="68">
        <f t="shared" si="911"/>
        <v>43.635110603249998</v>
      </c>
      <c r="V4735" s="68">
        <f t="shared" si="912"/>
        <v>464.20330428989359</v>
      </c>
      <c r="W4735" s="68">
        <f t="shared" si="913"/>
        <v>309.46886952659571</v>
      </c>
    </row>
    <row r="4736" spans="1:23" x14ac:dyDescent="0.25">
      <c r="A4736" s="1" t="s">
        <v>918</v>
      </c>
      <c r="B4736" s="1" t="s">
        <v>395</v>
      </c>
      <c r="C4736" s="1" t="s">
        <v>589</v>
      </c>
      <c r="D4736" s="1" t="s">
        <v>593</v>
      </c>
      <c r="E4736" s="1" t="s">
        <v>381</v>
      </c>
      <c r="F4736" s="62" t="str">
        <f t="shared" si="902"/>
        <v>64569</v>
      </c>
      <c r="G4736" s="255">
        <v>10620019</v>
      </c>
      <c r="H4736" s="1" t="s">
        <v>385</v>
      </c>
      <c r="I4736" s="61">
        <v>14</v>
      </c>
      <c r="J4736" s="61">
        <v>6.6</v>
      </c>
      <c r="K4736" s="61">
        <v>8.8000000000000007</v>
      </c>
      <c r="L4736" s="69">
        <f t="shared" si="903"/>
        <v>0.92399999999999993</v>
      </c>
      <c r="M4736" s="69">
        <f t="shared" si="904"/>
        <v>1.2320000000000002</v>
      </c>
      <c r="N4736" s="56">
        <f>INDEX(Rate_Chart!$A$1:$AK$127,MATCH(Data!J4736,Rate_Chart!$A$1:$A$127,0),MATCH(Data!K4736,Rate_Chart!$A$1:$AK$1,0))</f>
        <v>54.558900000000001</v>
      </c>
      <c r="O4736" s="57">
        <f t="shared" si="905"/>
        <v>763.82460000000003</v>
      </c>
      <c r="P4736" s="58">
        <f t="shared" si="906"/>
        <v>437.63823529411764</v>
      </c>
      <c r="Q4736" s="58">
        <f t="shared" si="907"/>
        <v>291.75882352941176</v>
      </c>
      <c r="R4736" s="66">
        <f t="shared" si="908"/>
        <v>13.366930500000002</v>
      </c>
      <c r="S4736" s="64">
        <f t="shared" si="909"/>
        <v>52.5</v>
      </c>
      <c r="T4736" s="66">
        <f t="shared" si="910"/>
        <v>829.6915305</v>
      </c>
      <c r="U4736" s="68">
        <f t="shared" si="911"/>
        <v>59.263680749999999</v>
      </c>
      <c r="V4736" s="68">
        <f t="shared" si="912"/>
        <v>475.37711831550797</v>
      </c>
      <c r="W4736" s="68">
        <f t="shared" si="913"/>
        <v>316.91807887700531</v>
      </c>
    </row>
    <row r="4737" spans="1:23" x14ac:dyDescent="0.25">
      <c r="A4737" s="1" t="s">
        <v>918</v>
      </c>
      <c r="B4737" s="1" t="s">
        <v>395</v>
      </c>
      <c r="C4737" s="1" t="s">
        <v>589</v>
      </c>
      <c r="D4737" s="1" t="s">
        <v>593</v>
      </c>
      <c r="E4737" s="1" t="s">
        <v>381</v>
      </c>
      <c r="F4737" s="62" t="str">
        <f t="shared" si="902"/>
        <v>64569</v>
      </c>
      <c r="G4737" s="255">
        <v>10620019</v>
      </c>
      <c r="H4737" s="1" t="s">
        <v>386</v>
      </c>
      <c r="I4737" s="61">
        <v>58</v>
      </c>
      <c r="J4737" s="61">
        <v>3.6</v>
      </c>
      <c r="K4737" s="61">
        <v>8.3000000000000007</v>
      </c>
      <c r="L4737" s="69">
        <f t="shared" si="903"/>
        <v>2.0880000000000001</v>
      </c>
      <c r="M4737" s="69">
        <f t="shared" si="904"/>
        <v>4.8140000000000001</v>
      </c>
      <c r="N4737" s="56">
        <f>INDEX(Rate_Chart!$A$1:$AK$127,MATCH(Data!J4737,Rate_Chart!$A$1:$A$127,0),MATCH(Data!K4737,Rate_Chart!$A$1:$AK$1,0))</f>
        <v>38.087153700000009</v>
      </c>
      <c r="O4737" s="57">
        <f t="shared" si="905"/>
        <v>2209.0549146000003</v>
      </c>
      <c r="P4737" s="58">
        <f t="shared" si="906"/>
        <v>417.01263175182481</v>
      </c>
      <c r="Q4737" s="58">
        <f t="shared" si="907"/>
        <v>278.00842116788323</v>
      </c>
      <c r="R4737" s="66">
        <f t="shared" si="908"/>
        <v>38.658461005500008</v>
      </c>
      <c r="S4737" s="64">
        <f t="shared" si="909"/>
        <v>217.5</v>
      </c>
      <c r="T4737" s="66">
        <f t="shared" si="910"/>
        <v>2465.2133756055005</v>
      </c>
      <c r="U4737" s="68">
        <f t="shared" si="911"/>
        <v>42.503678889750006</v>
      </c>
      <c r="V4737" s="68">
        <f t="shared" si="912"/>
        <v>465.36874696806569</v>
      </c>
      <c r="W4737" s="68">
        <f t="shared" si="913"/>
        <v>310.24583131204378</v>
      </c>
    </row>
    <row r="4738" spans="1:23" x14ac:dyDescent="0.25">
      <c r="A4738" s="1" t="s">
        <v>882</v>
      </c>
      <c r="B4738" s="1" t="s">
        <v>394</v>
      </c>
      <c r="C4738" s="1" t="s">
        <v>589</v>
      </c>
      <c r="D4738" s="1" t="s">
        <v>593</v>
      </c>
      <c r="E4738" s="1" t="s">
        <v>381</v>
      </c>
      <c r="F4738" s="62" t="str">
        <f t="shared" si="902"/>
        <v>64569</v>
      </c>
      <c r="G4738" s="255">
        <v>10620019</v>
      </c>
      <c r="H4738" s="1" t="s">
        <v>385</v>
      </c>
      <c r="I4738" s="61">
        <v>32</v>
      </c>
      <c r="J4738" s="61">
        <v>6.9</v>
      </c>
      <c r="K4738" s="61">
        <v>8.8000000000000007</v>
      </c>
      <c r="L4738" s="69">
        <f t="shared" si="903"/>
        <v>2.2080000000000002</v>
      </c>
      <c r="M4738" s="69">
        <f t="shared" si="904"/>
        <v>2.8160000000000003</v>
      </c>
      <c r="N4738" s="56">
        <f>INDEX(Rate_Chart!$A$1:$AK$127,MATCH(Data!J4738,Rate_Chart!$A$1:$A$127,0),MATCH(Data!K4738,Rate_Chart!$A$1:$AK$1,0))</f>
        <v>57.038850000000004</v>
      </c>
      <c r="O4738" s="57">
        <f t="shared" si="905"/>
        <v>1825.2432000000001</v>
      </c>
      <c r="P4738" s="58">
        <f t="shared" si="906"/>
        <v>446.77950391644907</v>
      </c>
      <c r="Q4738" s="58">
        <f t="shared" si="907"/>
        <v>297.85300261096603</v>
      </c>
      <c r="R4738" s="66">
        <f t="shared" si="908"/>
        <v>31.941756000000005</v>
      </c>
      <c r="S4738" s="64">
        <f t="shared" si="909"/>
        <v>120</v>
      </c>
      <c r="T4738" s="66">
        <f t="shared" si="910"/>
        <v>1977.1849560000001</v>
      </c>
      <c r="U4738" s="68">
        <f t="shared" si="911"/>
        <v>61.787029875000002</v>
      </c>
      <c r="V4738" s="68">
        <f t="shared" si="912"/>
        <v>483.97151338120102</v>
      </c>
      <c r="W4738" s="68">
        <f t="shared" si="913"/>
        <v>322.64767558746735</v>
      </c>
    </row>
    <row r="4739" spans="1:23" x14ac:dyDescent="0.25">
      <c r="A4739" s="1" t="s">
        <v>882</v>
      </c>
      <c r="B4739" s="1" t="s">
        <v>394</v>
      </c>
      <c r="C4739" s="1" t="s">
        <v>589</v>
      </c>
      <c r="D4739" s="1" t="s">
        <v>593</v>
      </c>
      <c r="E4739" s="1" t="s">
        <v>381</v>
      </c>
      <c r="F4739" s="62" t="str">
        <f t="shared" si="902"/>
        <v>64569</v>
      </c>
      <c r="G4739" s="255">
        <v>10620019</v>
      </c>
      <c r="H4739" s="1" t="s">
        <v>386</v>
      </c>
      <c r="I4739" s="61">
        <v>51</v>
      </c>
      <c r="J4739" s="61">
        <v>3.8</v>
      </c>
      <c r="K4739" s="61">
        <v>8.1</v>
      </c>
      <c r="L4739" s="69">
        <f t="shared" si="903"/>
        <v>1.9379999999999997</v>
      </c>
      <c r="M4739" s="69">
        <f t="shared" si="904"/>
        <v>4.1309999999999993</v>
      </c>
      <c r="N4739" s="56">
        <f>INDEX(Rate_Chart!$A$1:$AK$127,MATCH(Data!J4739,Rate_Chart!$A$1:$A$127,0),MATCH(Data!K4739,Rate_Chart!$A$1:$AK$1,0))</f>
        <v>38.365125900000002</v>
      </c>
      <c r="O4739" s="57">
        <f t="shared" si="905"/>
        <v>1956.6214209000002</v>
      </c>
      <c r="P4739" s="58">
        <f t="shared" si="906"/>
        <v>417.01223804347831</v>
      </c>
      <c r="Q4739" s="58">
        <f t="shared" si="907"/>
        <v>278.00815869565218</v>
      </c>
      <c r="R4739" s="66">
        <f t="shared" si="908"/>
        <v>34.240874865750008</v>
      </c>
      <c r="S4739" s="64">
        <f t="shared" si="909"/>
        <v>191.25</v>
      </c>
      <c r="T4739" s="66">
        <f t="shared" si="910"/>
        <v>2182.1122957657503</v>
      </c>
      <c r="U4739" s="68">
        <f t="shared" si="911"/>
        <v>42.78651560325001</v>
      </c>
      <c r="V4739" s="68">
        <f t="shared" si="912"/>
        <v>465.07082177445665</v>
      </c>
      <c r="W4739" s="68">
        <f t="shared" si="913"/>
        <v>310.04721451630445</v>
      </c>
    </row>
    <row r="4740" spans="1:23" x14ac:dyDescent="0.25">
      <c r="A4740" s="1" t="s">
        <v>882</v>
      </c>
      <c r="B4740" s="1" t="s">
        <v>395</v>
      </c>
      <c r="C4740" s="1" t="s">
        <v>589</v>
      </c>
      <c r="D4740" s="1" t="s">
        <v>593</v>
      </c>
      <c r="E4740" s="1" t="s">
        <v>381</v>
      </c>
      <c r="F4740" s="62" t="str">
        <f t="shared" si="902"/>
        <v>64569</v>
      </c>
      <c r="G4740" s="255">
        <v>10620019</v>
      </c>
      <c r="H4740" s="1" t="s">
        <v>385</v>
      </c>
      <c r="I4740" s="61">
        <v>22</v>
      </c>
      <c r="J4740" s="61">
        <v>6.2</v>
      </c>
      <c r="K4740" s="61">
        <v>8.8000000000000007</v>
      </c>
      <c r="L4740" s="69">
        <f t="shared" si="903"/>
        <v>1.3640000000000001</v>
      </c>
      <c r="M4740" s="69">
        <f t="shared" si="904"/>
        <v>1.9360000000000002</v>
      </c>
      <c r="N4740" s="56">
        <f>INDEX(Rate_Chart!$A$1:$AK$127,MATCH(Data!J4740,Rate_Chart!$A$1:$A$127,0),MATCH(Data!K4740,Rate_Chart!$A$1:$AK$1,0))</f>
        <v>51.252300000000005</v>
      </c>
      <c r="O4740" s="57">
        <f t="shared" si="905"/>
        <v>1127.5506</v>
      </c>
      <c r="P4740" s="58">
        <f t="shared" si="906"/>
        <v>424.74281767955802</v>
      </c>
      <c r="Q4740" s="58">
        <f t="shared" si="907"/>
        <v>283.1618784530387</v>
      </c>
      <c r="R4740" s="66">
        <f t="shared" si="908"/>
        <v>19.732135500000002</v>
      </c>
      <c r="S4740" s="64">
        <f t="shared" si="909"/>
        <v>82.5</v>
      </c>
      <c r="T4740" s="66">
        <f t="shared" si="910"/>
        <v>1229.7827354999999</v>
      </c>
      <c r="U4740" s="68">
        <f t="shared" si="911"/>
        <v>55.899215249999997</v>
      </c>
      <c r="V4740" s="68">
        <f t="shared" si="912"/>
        <v>463.25316505524859</v>
      </c>
      <c r="W4740" s="68">
        <f t="shared" si="913"/>
        <v>308.83544337016571</v>
      </c>
    </row>
    <row r="4741" spans="1:23" x14ac:dyDescent="0.25">
      <c r="A4741" s="1" t="s">
        <v>882</v>
      </c>
      <c r="B4741" s="1" t="s">
        <v>395</v>
      </c>
      <c r="C4741" s="1" t="s">
        <v>589</v>
      </c>
      <c r="D4741" s="1" t="s">
        <v>593</v>
      </c>
      <c r="E4741" s="1" t="s">
        <v>381</v>
      </c>
      <c r="F4741" s="62" t="str">
        <f t="shared" ref="F4741:F4804" si="914">MID(E4741,2,5)</f>
        <v>64569</v>
      </c>
      <c r="G4741" s="255">
        <v>10620019</v>
      </c>
      <c r="H4741" s="1" t="s">
        <v>386</v>
      </c>
      <c r="I4741" s="61">
        <v>51</v>
      </c>
      <c r="J4741" s="61">
        <v>3.5</v>
      </c>
      <c r="K4741" s="61">
        <v>8.1999999999999993</v>
      </c>
      <c r="L4741" s="69">
        <f t="shared" si="903"/>
        <v>1.7849999999999999</v>
      </c>
      <c r="M4741" s="69">
        <f t="shared" si="904"/>
        <v>4.1819999999999995</v>
      </c>
      <c r="N4741" s="56">
        <f>INDEX(Rate_Chart!$A$1:$AK$127,MATCH(Data!J4741,Rate_Chart!$A$1:$A$127,0),MATCH(Data!K4741,Rate_Chart!$A$1:$AK$1,0))</f>
        <v>37.392139800000002</v>
      </c>
      <c r="O4741" s="57">
        <f t="shared" si="905"/>
        <v>1906.9991298000002</v>
      </c>
      <c r="P4741" s="58">
        <f t="shared" si="906"/>
        <v>417.01271152416359</v>
      </c>
      <c r="Q4741" s="58">
        <f t="shared" si="907"/>
        <v>278.00847434944239</v>
      </c>
      <c r="R4741" s="66">
        <f t="shared" si="908"/>
        <v>33.372484771500005</v>
      </c>
      <c r="S4741" s="64">
        <f t="shared" si="909"/>
        <v>191.25</v>
      </c>
      <c r="T4741" s="66">
        <f t="shared" si="910"/>
        <v>2131.6216145715002</v>
      </c>
      <c r="U4741" s="68">
        <f t="shared" si="911"/>
        <v>41.796502246500005</v>
      </c>
      <c r="V4741" s="68">
        <f t="shared" si="912"/>
        <v>466.13199531412641</v>
      </c>
      <c r="W4741" s="68">
        <f t="shared" si="913"/>
        <v>310.75466354275096</v>
      </c>
    </row>
    <row r="4742" spans="1:23" x14ac:dyDescent="0.25">
      <c r="A4742" s="1" t="s">
        <v>883</v>
      </c>
      <c r="B4742" s="1" t="s">
        <v>394</v>
      </c>
      <c r="C4742" s="1" t="s">
        <v>589</v>
      </c>
      <c r="D4742" s="1" t="s">
        <v>593</v>
      </c>
      <c r="E4742" s="1" t="s">
        <v>381</v>
      </c>
      <c r="F4742" s="62" t="str">
        <f t="shared" si="914"/>
        <v>64569</v>
      </c>
      <c r="G4742" s="255">
        <v>10620019</v>
      </c>
      <c r="H4742" s="1" t="s">
        <v>385</v>
      </c>
      <c r="I4742" s="61">
        <v>66</v>
      </c>
      <c r="J4742" s="61">
        <v>6.8</v>
      </c>
      <c r="K4742" s="61">
        <v>8.8000000000000007</v>
      </c>
      <c r="L4742" s="69">
        <f t="shared" si="903"/>
        <v>4.4880000000000004</v>
      </c>
      <c r="M4742" s="69">
        <f t="shared" si="904"/>
        <v>5.8080000000000007</v>
      </c>
      <c r="N4742" s="56">
        <f>INDEX(Rate_Chart!$A$1:$AK$127,MATCH(Data!J4742,Rate_Chart!$A$1:$A$127,0),MATCH(Data!K4742,Rate_Chart!$A$1:$AK$1,0))</f>
        <v>56.212200000000003</v>
      </c>
      <c r="O4742" s="57">
        <f t="shared" si="905"/>
        <v>3710.0052000000001</v>
      </c>
      <c r="P4742" s="58">
        <f t="shared" si="906"/>
        <v>443.78052631578947</v>
      </c>
      <c r="Q4742" s="58">
        <f t="shared" si="907"/>
        <v>295.8536842105263</v>
      </c>
      <c r="R4742" s="66">
        <f t="shared" si="908"/>
        <v>64.925091000000009</v>
      </c>
      <c r="S4742" s="64">
        <f t="shared" si="909"/>
        <v>247.5</v>
      </c>
      <c r="T4742" s="66">
        <f t="shared" si="910"/>
        <v>4022.4302910000001</v>
      </c>
      <c r="U4742" s="68">
        <f t="shared" si="911"/>
        <v>60.945913500000003</v>
      </c>
      <c r="V4742" s="68">
        <f t="shared" si="912"/>
        <v>481.15194868421054</v>
      </c>
      <c r="W4742" s="68">
        <f t="shared" si="913"/>
        <v>320.76796578947369</v>
      </c>
    </row>
    <row r="4743" spans="1:23" x14ac:dyDescent="0.25">
      <c r="A4743" s="1" t="s">
        <v>883</v>
      </c>
      <c r="B4743" s="1" t="s">
        <v>394</v>
      </c>
      <c r="C4743" s="1" t="s">
        <v>589</v>
      </c>
      <c r="D4743" s="1" t="s">
        <v>593</v>
      </c>
      <c r="E4743" s="1" t="s">
        <v>381</v>
      </c>
      <c r="F4743" s="62" t="str">
        <f t="shared" si="914"/>
        <v>64569</v>
      </c>
      <c r="G4743" s="255">
        <v>10620019</v>
      </c>
      <c r="H4743" s="1" t="s">
        <v>386</v>
      </c>
      <c r="I4743" s="61">
        <v>70</v>
      </c>
      <c r="J4743" s="61">
        <v>3.2</v>
      </c>
      <c r="K4743" s="61">
        <v>8.1</v>
      </c>
      <c r="L4743" s="69">
        <f t="shared" si="903"/>
        <v>2.2400000000000002</v>
      </c>
      <c r="M4743" s="69">
        <f t="shared" si="904"/>
        <v>5.67</v>
      </c>
      <c r="N4743" s="56">
        <f>INDEX(Rate_Chart!$A$1:$AK$127,MATCH(Data!J4743,Rate_Chart!$A$1:$A$127,0),MATCH(Data!K4743,Rate_Chart!$A$1:$AK$1,0))</f>
        <v>35.8631259</v>
      </c>
      <c r="O4743" s="57">
        <f t="shared" si="905"/>
        <v>2510.4188130000002</v>
      </c>
      <c r="P4743" s="58">
        <f t="shared" si="906"/>
        <v>417.01309186046512</v>
      </c>
      <c r="Q4743" s="58">
        <f t="shared" si="907"/>
        <v>278.00872790697673</v>
      </c>
      <c r="R4743" s="66">
        <f t="shared" si="908"/>
        <v>43.932329227500006</v>
      </c>
      <c r="S4743" s="64">
        <f t="shared" si="909"/>
        <v>262.5</v>
      </c>
      <c r="T4743" s="66">
        <f t="shared" si="910"/>
        <v>2816.8511422275001</v>
      </c>
      <c r="U4743" s="68">
        <f t="shared" si="911"/>
        <v>40.24073060325</v>
      </c>
      <c r="V4743" s="68">
        <f t="shared" si="912"/>
        <v>467.91547213081401</v>
      </c>
      <c r="W4743" s="68">
        <f t="shared" si="913"/>
        <v>311.94364808720934</v>
      </c>
    </row>
    <row r="4744" spans="1:23" x14ac:dyDescent="0.25">
      <c r="A4744" s="1" t="s">
        <v>883</v>
      </c>
      <c r="B4744" s="1" t="s">
        <v>395</v>
      </c>
      <c r="C4744" s="1" t="s">
        <v>589</v>
      </c>
      <c r="D4744" s="1" t="s">
        <v>593</v>
      </c>
      <c r="E4744" s="1" t="s">
        <v>381</v>
      </c>
      <c r="F4744" s="62" t="str">
        <f t="shared" si="914"/>
        <v>64569</v>
      </c>
      <c r="G4744" s="255">
        <v>10620019</v>
      </c>
      <c r="H4744" s="1" t="s">
        <v>385</v>
      </c>
      <c r="I4744" s="61">
        <v>16</v>
      </c>
      <c r="J4744" s="61">
        <v>6.1</v>
      </c>
      <c r="K4744" s="61">
        <v>8.8000000000000007</v>
      </c>
      <c r="L4744" s="69">
        <f t="shared" si="903"/>
        <v>0.97599999999999998</v>
      </c>
      <c r="M4744" s="69">
        <f t="shared" si="904"/>
        <v>1.4080000000000001</v>
      </c>
      <c r="N4744" s="56">
        <f>INDEX(Rate_Chart!$A$1:$AK$127,MATCH(Data!J4744,Rate_Chart!$A$1:$A$127,0),MATCH(Data!K4744,Rate_Chart!$A$1:$AK$1,0))</f>
        <v>50.425650000000005</v>
      </c>
      <c r="O4744" s="57">
        <f t="shared" si="905"/>
        <v>806.81040000000007</v>
      </c>
      <c r="P4744" s="58">
        <f t="shared" si="906"/>
        <v>421.38426183844012</v>
      </c>
      <c r="Q4744" s="58">
        <f t="shared" si="907"/>
        <v>280.92284122562677</v>
      </c>
      <c r="R4744" s="66">
        <f t="shared" si="908"/>
        <v>14.119182000000002</v>
      </c>
      <c r="S4744" s="64">
        <f t="shared" si="909"/>
        <v>60</v>
      </c>
      <c r="T4744" s="66">
        <f t="shared" si="910"/>
        <v>880.9295820000001</v>
      </c>
      <c r="U4744" s="68">
        <f t="shared" si="911"/>
        <v>55.058098875000006</v>
      </c>
      <c r="V4744" s="68">
        <f t="shared" si="912"/>
        <v>460.09553377437328</v>
      </c>
      <c r="W4744" s="68">
        <f t="shared" si="913"/>
        <v>306.73035584958217</v>
      </c>
    </row>
    <row r="4745" spans="1:23" x14ac:dyDescent="0.25">
      <c r="A4745" s="1" t="s">
        <v>883</v>
      </c>
      <c r="B4745" s="1" t="s">
        <v>395</v>
      </c>
      <c r="C4745" s="1" t="s">
        <v>589</v>
      </c>
      <c r="D4745" s="1" t="s">
        <v>593</v>
      </c>
      <c r="E4745" s="1" t="s">
        <v>381</v>
      </c>
      <c r="F4745" s="62" t="str">
        <f t="shared" si="914"/>
        <v>64569</v>
      </c>
      <c r="G4745" s="255">
        <v>10620019</v>
      </c>
      <c r="H4745" s="1" t="s">
        <v>386</v>
      </c>
      <c r="I4745" s="61">
        <v>76</v>
      </c>
      <c r="J4745" s="61">
        <v>3.1</v>
      </c>
      <c r="K4745" s="61">
        <v>8.1</v>
      </c>
      <c r="L4745" s="69">
        <f t="shared" si="903"/>
        <v>2.3559999999999999</v>
      </c>
      <c r="M4745" s="69">
        <f t="shared" si="904"/>
        <v>6.1560000000000006</v>
      </c>
      <c r="N4745" s="56">
        <f>INDEX(Rate_Chart!$A$1:$AK$127,MATCH(Data!J4745,Rate_Chart!$A$1:$A$127,0),MATCH(Data!K4745,Rate_Chart!$A$1:$AK$1,0))</f>
        <v>35.446125899999998</v>
      </c>
      <c r="O4745" s="57">
        <f t="shared" si="905"/>
        <v>2693.9055684</v>
      </c>
      <c r="P4745" s="58">
        <f t="shared" si="906"/>
        <v>417.01324588235298</v>
      </c>
      <c r="Q4745" s="58">
        <f t="shared" si="907"/>
        <v>278.0088305882353</v>
      </c>
      <c r="R4745" s="66">
        <f t="shared" si="908"/>
        <v>47.143347447000004</v>
      </c>
      <c r="S4745" s="64">
        <f t="shared" si="909"/>
        <v>285</v>
      </c>
      <c r="T4745" s="66">
        <f t="shared" si="910"/>
        <v>3026.048915847</v>
      </c>
      <c r="U4745" s="68">
        <f t="shared" si="911"/>
        <v>39.816433103249999</v>
      </c>
      <c r="V4745" s="68">
        <f t="shared" si="912"/>
        <v>468.42862474411766</v>
      </c>
      <c r="W4745" s="68">
        <f t="shared" si="913"/>
        <v>312.28574982941177</v>
      </c>
    </row>
    <row r="4746" spans="1:23" x14ac:dyDescent="0.25">
      <c r="A4746" s="1" t="s">
        <v>884</v>
      </c>
      <c r="B4746" s="1" t="s">
        <v>394</v>
      </c>
      <c r="C4746" s="1" t="s">
        <v>589</v>
      </c>
      <c r="D4746" s="1" t="s">
        <v>593</v>
      </c>
      <c r="E4746" s="1" t="s">
        <v>381</v>
      </c>
      <c r="F4746" s="62" t="str">
        <f t="shared" si="914"/>
        <v>64569</v>
      </c>
      <c r="G4746" s="255">
        <v>10620019</v>
      </c>
      <c r="H4746" s="1" t="s">
        <v>385</v>
      </c>
      <c r="I4746" s="61">
        <v>66</v>
      </c>
      <c r="J4746" s="61">
        <v>6</v>
      </c>
      <c r="K4746" s="61">
        <v>8.8000000000000007</v>
      </c>
      <c r="L4746" s="69">
        <f t="shared" si="903"/>
        <v>3.96</v>
      </c>
      <c r="M4746" s="69">
        <f t="shared" si="904"/>
        <v>5.8080000000000007</v>
      </c>
      <c r="N4746" s="56">
        <f>INDEX(Rate_Chart!$A$1:$AK$127,MATCH(Data!J4746,Rate_Chart!$A$1:$A$127,0),MATCH(Data!K4746,Rate_Chart!$A$1:$AK$1,0))</f>
        <v>49.599000000000004</v>
      </c>
      <c r="O4746" s="57">
        <f t="shared" si="905"/>
        <v>3273.5340000000001</v>
      </c>
      <c r="P4746" s="58">
        <f t="shared" si="906"/>
        <v>417.96910112359552</v>
      </c>
      <c r="Q4746" s="58">
        <f t="shared" si="907"/>
        <v>278.64606741573033</v>
      </c>
      <c r="R4746" s="66">
        <f t="shared" si="908"/>
        <v>57.286845000000007</v>
      </c>
      <c r="S4746" s="64">
        <f t="shared" si="909"/>
        <v>247.5</v>
      </c>
      <c r="T4746" s="66">
        <f t="shared" si="910"/>
        <v>3578.3208450000002</v>
      </c>
      <c r="U4746" s="68">
        <f t="shared" si="911"/>
        <v>54.2169825</v>
      </c>
      <c r="V4746" s="68">
        <f t="shared" si="912"/>
        <v>456.88468398876404</v>
      </c>
      <c r="W4746" s="68">
        <f t="shared" si="913"/>
        <v>304.58978932584267</v>
      </c>
    </row>
    <row r="4747" spans="1:23" x14ac:dyDescent="0.25">
      <c r="A4747" s="1" t="s">
        <v>884</v>
      </c>
      <c r="B4747" s="1" t="s">
        <v>394</v>
      </c>
      <c r="C4747" s="1" t="s">
        <v>589</v>
      </c>
      <c r="D4747" s="1" t="s">
        <v>593</v>
      </c>
      <c r="E4747" s="1" t="s">
        <v>381</v>
      </c>
      <c r="F4747" s="62" t="str">
        <f t="shared" si="914"/>
        <v>64569</v>
      </c>
      <c r="G4747" s="255">
        <v>10620019</v>
      </c>
      <c r="H4747" s="1" t="s">
        <v>386</v>
      </c>
      <c r="I4747" s="61">
        <v>14</v>
      </c>
      <c r="J4747" s="61">
        <v>3.5</v>
      </c>
      <c r="K4747" s="61">
        <v>8.1</v>
      </c>
      <c r="L4747" s="69">
        <f t="shared" si="903"/>
        <v>0.49</v>
      </c>
      <c r="M4747" s="69">
        <f t="shared" si="904"/>
        <v>1.1339999999999999</v>
      </c>
      <c r="N4747" s="56">
        <f>INDEX(Rate_Chart!$A$1:$AK$127,MATCH(Data!J4747,Rate_Chart!$A$1:$A$127,0),MATCH(Data!K4747,Rate_Chart!$A$1:$AK$1,0))</f>
        <v>37.114125900000005</v>
      </c>
      <c r="O4747" s="57">
        <f t="shared" si="905"/>
        <v>519.59776260000012</v>
      </c>
      <c r="P4747" s="58">
        <f t="shared" si="906"/>
        <v>417.01265056179784</v>
      </c>
      <c r="Q4747" s="58">
        <f t="shared" si="907"/>
        <v>278.00843370786521</v>
      </c>
      <c r="R4747" s="66">
        <f t="shared" si="908"/>
        <v>9.0929608455000022</v>
      </c>
      <c r="S4747" s="64">
        <f t="shared" si="909"/>
        <v>52.5</v>
      </c>
      <c r="T4747" s="66">
        <f t="shared" si="910"/>
        <v>581.19072344550011</v>
      </c>
      <c r="U4747" s="68">
        <f t="shared" si="911"/>
        <v>41.513623103250005</v>
      </c>
      <c r="V4747" s="68">
        <f t="shared" si="912"/>
        <v>466.44520340730344</v>
      </c>
      <c r="W4747" s="68">
        <f t="shared" si="913"/>
        <v>310.96346893820231</v>
      </c>
    </row>
    <row r="4748" spans="1:23" x14ac:dyDescent="0.25">
      <c r="A4748" s="1" t="s">
        <v>884</v>
      </c>
      <c r="B4748" s="1" t="s">
        <v>395</v>
      </c>
      <c r="C4748" s="1" t="s">
        <v>589</v>
      </c>
      <c r="D4748" s="1" t="s">
        <v>593</v>
      </c>
      <c r="E4748" s="1" t="s">
        <v>381</v>
      </c>
      <c r="F4748" s="62" t="str">
        <f t="shared" si="914"/>
        <v>64569</v>
      </c>
      <c r="G4748" s="255">
        <v>10620019</v>
      </c>
      <c r="H4748" s="1" t="s">
        <v>386</v>
      </c>
      <c r="I4748" s="61">
        <v>65</v>
      </c>
      <c r="J4748" s="61">
        <v>3.9</v>
      </c>
      <c r="K4748" s="61">
        <v>8.1</v>
      </c>
      <c r="L4748" s="69">
        <f t="shared" si="903"/>
        <v>2.5350000000000001</v>
      </c>
      <c r="M4748" s="69">
        <f t="shared" si="904"/>
        <v>5.2649999999999997</v>
      </c>
      <c r="N4748" s="56">
        <f>INDEX(Rate_Chart!$A$1:$AK$127,MATCH(Data!J4748,Rate_Chart!$A$1:$A$127,0),MATCH(Data!K4748,Rate_Chart!$A$1:$AK$1,0))</f>
        <v>38.782125900000004</v>
      </c>
      <c r="O4748" s="57">
        <f t="shared" si="905"/>
        <v>2520.8381835000005</v>
      </c>
      <c r="P4748" s="58">
        <f t="shared" si="906"/>
        <v>417.01210645161296</v>
      </c>
      <c r="Q4748" s="58">
        <f t="shared" si="907"/>
        <v>278.00807096774196</v>
      </c>
      <c r="R4748" s="66">
        <f t="shared" si="908"/>
        <v>44.114668211250013</v>
      </c>
      <c r="S4748" s="64">
        <f t="shared" si="909"/>
        <v>243.75</v>
      </c>
      <c r="T4748" s="66">
        <f t="shared" si="910"/>
        <v>2808.7028517112503</v>
      </c>
      <c r="U4748" s="68">
        <f t="shared" si="911"/>
        <v>43.210813103250004</v>
      </c>
      <c r="V4748" s="68">
        <f t="shared" si="912"/>
        <v>464.63239895967746</v>
      </c>
      <c r="W4748" s="68">
        <f t="shared" si="913"/>
        <v>309.75493263978495</v>
      </c>
    </row>
    <row r="4749" spans="1:23" x14ac:dyDescent="0.25">
      <c r="A4749" s="1" t="s">
        <v>885</v>
      </c>
      <c r="B4749" s="1" t="s">
        <v>394</v>
      </c>
      <c r="C4749" s="1" t="s">
        <v>589</v>
      </c>
      <c r="D4749" s="1" t="s">
        <v>593</v>
      </c>
      <c r="E4749" s="1" t="s">
        <v>381</v>
      </c>
      <c r="F4749" s="62" t="str">
        <f t="shared" si="914"/>
        <v>64569</v>
      </c>
      <c r="G4749" s="255">
        <v>10620019</v>
      </c>
      <c r="H4749" s="1" t="s">
        <v>385</v>
      </c>
      <c r="I4749" s="61">
        <v>54</v>
      </c>
      <c r="J4749" s="61">
        <v>7</v>
      </c>
      <c r="K4749" s="61">
        <v>8.8000000000000007</v>
      </c>
      <c r="L4749" s="69">
        <f t="shared" si="903"/>
        <v>3.78</v>
      </c>
      <c r="M4749" s="69">
        <f t="shared" si="904"/>
        <v>4.7520000000000007</v>
      </c>
      <c r="N4749" s="56">
        <f>INDEX(Rate_Chart!$A$1:$AK$127,MATCH(Data!J4749,Rate_Chart!$A$1:$A$127,0),MATCH(Data!K4749,Rate_Chart!$A$1:$AK$1,0))</f>
        <v>57.865500000000004</v>
      </c>
      <c r="O4749" s="57">
        <f t="shared" si="905"/>
        <v>3124.7370000000001</v>
      </c>
      <c r="P4749" s="58">
        <f t="shared" si="906"/>
        <v>449.73186528497411</v>
      </c>
      <c r="Q4749" s="58">
        <f t="shared" si="907"/>
        <v>299.82124352331607</v>
      </c>
      <c r="R4749" s="66">
        <f t="shared" si="908"/>
        <v>54.68289750000001</v>
      </c>
      <c r="S4749" s="64">
        <f t="shared" si="909"/>
        <v>202.5</v>
      </c>
      <c r="T4749" s="66">
        <f t="shared" si="910"/>
        <v>3381.9198974999999</v>
      </c>
      <c r="U4749" s="68">
        <f t="shared" si="911"/>
        <v>62.62814625</v>
      </c>
      <c r="V4749" s="68">
        <f t="shared" si="912"/>
        <v>486.74725064766835</v>
      </c>
      <c r="W4749" s="68">
        <f t="shared" si="913"/>
        <v>324.49816709844555</v>
      </c>
    </row>
    <row r="4750" spans="1:23" x14ac:dyDescent="0.25">
      <c r="A4750" s="1" t="s">
        <v>885</v>
      </c>
      <c r="B4750" s="1" t="s">
        <v>394</v>
      </c>
      <c r="C4750" s="1" t="s">
        <v>589</v>
      </c>
      <c r="D4750" s="1" t="s">
        <v>593</v>
      </c>
      <c r="E4750" s="1" t="s">
        <v>381</v>
      </c>
      <c r="F4750" s="62" t="str">
        <f t="shared" si="914"/>
        <v>64569</v>
      </c>
      <c r="G4750" s="255">
        <v>10620019</v>
      </c>
      <c r="H4750" s="1" t="s">
        <v>386</v>
      </c>
      <c r="I4750" s="61">
        <v>21</v>
      </c>
      <c r="J4750" s="61">
        <v>3.3</v>
      </c>
      <c r="K4750" s="61">
        <v>8</v>
      </c>
      <c r="L4750" s="69">
        <f t="shared" si="903"/>
        <v>0.69299999999999995</v>
      </c>
      <c r="M4750" s="69">
        <f t="shared" si="904"/>
        <v>1.68</v>
      </c>
      <c r="N4750" s="56">
        <f>INDEX(Rate_Chart!$A$1:$AK$127,MATCH(Data!J4750,Rate_Chart!$A$1:$A$127,0),MATCH(Data!K4750,Rate_Chart!$A$1:$AK$1,0))</f>
        <v>36.002112000000004</v>
      </c>
      <c r="O4750" s="57">
        <f t="shared" si="905"/>
        <v>756.04435200000012</v>
      </c>
      <c r="P4750" s="58">
        <f t="shared" si="906"/>
        <v>417.01288030888031</v>
      </c>
      <c r="Q4750" s="58">
        <f t="shared" si="907"/>
        <v>278.00858687258687</v>
      </c>
      <c r="R4750" s="66">
        <f t="shared" si="908"/>
        <v>13.230776160000003</v>
      </c>
      <c r="S4750" s="64">
        <f t="shared" si="909"/>
        <v>78.75</v>
      </c>
      <c r="T4750" s="66">
        <f t="shared" si="910"/>
        <v>848.02512816000012</v>
      </c>
      <c r="U4750" s="68">
        <f t="shared" si="911"/>
        <v>40.382148960000009</v>
      </c>
      <c r="V4750" s="68">
        <f t="shared" si="912"/>
        <v>467.74689915057917</v>
      </c>
      <c r="W4750" s="68">
        <f t="shared" si="913"/>
        <v>311.83126610038613</v>
      </c>
    </row>
    <row r="4751" spans="1:23" x14ac:dyDescent="0.25">
      <c r="A4751" s="1" t="s">
        <v>885</v>
      </c>
      <c r="B4751" s="1" t="s">
        <v>395</v>
      </c>
      <c r="C4751" s="1" t="s">
        <v>589</v>
      </c>
      <c r="D4751" s="1" t="s">
        <v>593</v>
      </c>
      <c r="E4751" s="1" t="s">
        <v>381</v>
      </c>
      <c r="F4751" s="62" t="str">
        <f t="shared" si="914"/>
        <v>64569</v>
      </c>
      <c r="G4751" s="255">
        <v>10620019</v>
      </c>
      <c r="H4751" s="1" t="s">
        <v>385</v>
      </c>
      <c r="I4751" s="61">
        <v>9</v>
      </c>
      <c r="J4751" s="61">
        <v>5.6</v>
      </c>
      <c r="K4751" s="61">
        <v>8.4</v>
      </c>
      <c r="L4751" s="69">
        <f t="shared" ref="L4751:L4814" si="915">J4751*I4751/100</f>
        <v>0.504</v>
      </c>
      <c r="M4751" s="69">
        <f t="shared" ref="M4751:M4814" si="916">K4751*I4751/100</f>
        <v>0.75600000000000012</v>
      </c>
      <c r="N4751" s="56">
        <f>INDEX(Rate_Chart!$A$1:$AK$127,MATCH(Data!J4751,Rate_Chart!$A$1:$A$127,0),MATCH(Data!K4751,Rate_Chart!$A$1:$AK$1,0))</f>
        <v>45.357199999999999</v>
      </c>
      <c r="O4751" s="57">
        <f t="shared" ref="O4751:O4814" si="917">N4751*I4751</f>
        <v>408.21479999999997</v>
      </c>
      <c r="P4751" s="58">
        <f t="shared" ref="P4751:P4814" si="918">N4751/(J4751%+K4751%*2/3)</f>
        <v>404.97500000000002</v>
      </c>
      <c r="Q4751" s="58">
        <f t="shared" ref="Q4751:Q4814" si="919">P4751*2/3</f>
        <v>269.98333333333335</v>
      </c>
      <c r="R4751" s="66">
        <f t="shared" ref="R4751:R4814" si="920">O4751*1.75%</f>
        <v>7.1437590000000002</v>
      </c>
      <c r="S4751" s="64">
        <f t="shared" ref="S4751:S4814" si="921">I4751*3.75</f>
        <v>33.75</v>
      </c>
      <c r="T4751" s="66">
        <f t="shared" ref="T4751:T4814" si="922">R4751+S4751+O4751</f>
        <v>449.10855899999996</v>
      </c>
      <c r="U4751" s="68">
        <f t="shared" ref="U4751:U4814" si="923">T4751/I4751</f>
        <v>49.900950999999992</v>
      </c>
      <c r="V4751" s="68">
        <f t="shared" ref="V4751:V4814" si="924">U4751/(J4751%+K4751%*2/3)</f>
        <v>445.54420535714286</v>
      </c>
      <c r="W4751" s="68">
        <f t="shared" ref="W4751:W4814" si="925">V4751*2/3</f>
        <v>297.02947023809526</v>
      </c>
    </row>
    <row r="4752" spans="1:23" x14ac:dyDescent="0.25">
      <c r="A4752" s="1" t="s">
        <v>885</v>
      </c>
      <c r="B4752" s="1" t="s">
        <v>395</v>
      </c>
      <c r="C4752" s="1" t="s">
        <v>589</v>
      </c>
      <c r="D4752" s="1" t="s">
        <v>593</v>
      </c>
      <c r="E4752" s="1" t="s">
        <v>381</v>
      </c>
      <c r="F4752" s="62" t="str">
        <f t="shared" si="914"/>
        <v>64569</v>
      </c>
      <c r="G4752" s="255">
        <v>10620019</v>
      </c>
      <c r="H4752" s="1" t="s">
        <v>386</v>
      </c>
      <c r="I4752" s="61">
        <v>27</v>
      </c>
      <c r="J4752" s="61">
        <v>3.7</v>
      </c>
      <c r="K4752" s="61">
        <v>8.1999999999999993</v>
      </c>
      <c r="L4752" s="69">
        <f t="shared" si="915"/>
        <v>0.99900000000000011</v>
      </c>
      <c r="M4752" s="69">
        <f t="shared" si="916"/>
        <v>2.214</v>
      </c>
      <c r="N4752" s="56">
        <f>INDEX(Rate_Chart!$A$1:$AK$127,MATCH(Data!J4752,Rate_Chart!$A$1:$A$127,0),MATCH(Data!K4752,Rate_Chart!$A$1:$AK$1,0))</f>
        <v>38.226139799999999</v>
      </c>
      <c r="O4752" s="57">
        <f t="shared" si="917"/>
        <v>1032.1057745999999</v>
      </c>
      <c r="P4752" s="58">
        <f t="shared" si="918"/>
        <v>417.01243418181815</v>
      </c>
      <c r="Q4752" s="58">
        <f t="shared" si="919"/>
        <v>278.00828945454543</v>
      </c>
      <c r="R4752" s="66">
        <f t="shared" si="920"/>
        <v>18.0618510555</v>
      </c>
      <c r="S4752" s="64">
        <f t="shared" si="921"/>
        <v>101.25</v>
      </c>
      <c r="T4752" s="66">
        <f t="shared" si="922"/>
        <v>1151.4176256554999</v>
      </c>
      <c r="U4752" s="68">
        <f t="shared" si="923"/>
        <v>42.645097246500001</v>
      </c>
      <c r="V4752" s="68">
        <f t="shared" si="924"/>
        <v>465.21924268909089</v>
      </c>
      <c r="W4752" s="68">
        <f t="shared" si="925"/>
        <v>310.14616179272724</v>
      </c>
    </row>
    <row r="4753" spans="1:23" x14ac:dyDescent="0.25">
      <c r="A4753" s="1" t="s">
        <v>886</v>
      </c>
      <c r="B4753" s="1" t="s">
        <v>394</v>
      </c>
      <c r="C4753" s="1" t="s">
        <v>589</v>
      </c>
      <c r="D4753" s="1" t="s">
        <v>593</v>
      </c>
      <c r="E4753" s="1" t="s">
        <v>381</v>
      </c>
      <c r="F4753" s="62" t="str">
        <f t="shared" si="914"/>
        <v>64569</v>
      </c>
      <c r="G4753" s="255">
        <v>10620019</v>
      </c>
      <c r="H4753" s="1" t="s">
        <v>385</v>
      </c>
      <c r="I4753" s="61">
        <v>59</v>
      </c>
      <c r="J4753" s="61">
        <v>6.4</v>
      </c>
      <c r="K4753" s="61">
        <v>8.8000000000000007</v>
      </c>
      <c r="L4753" s="69">
        <f t="shared" si="915"/>
        <v>3.7760000000000002</v>
      </c>
      <c r="M4753" s="69">
        <f t="shared" si="916"/>
        <v>5.1920000000000002</v>
      </c>
      <c r="N4753" s="56">
        <f>INDEX(Rate_Chart!$A$1:$AK$127,MATCH(Data!J4753,Rate_Chart!$A$1:$A$127,0),MATCH(Data!K4753,Rate_Chart!$A$1:$AK$1,0))</f>
        <v>52.9056</v>
      </c>
      <c r="O4753" s="57">
        <f t="shared" si="917"/>
        <v>3121.4304000000002</v>
      </c>
      <c r="P4753" s="58">
        <f t="shared" si="918"/>
        <v>431.29565217391303</v>
      </c>
      <c r="Q4753" s="58">
        <f t="shared" si="919"/>
        <v>287.53043478260867</v>
      </c>
      <c r="R4753" s="66">
        <f t="shared" si="920"/>
        <v>54.625032000000012</v>
      </c>
      <c r="S4753" s="64">
        <f t="shared" si="921"/>
        <v>221.25</v>
      </c>
      <c r="T4753" s="66">
        <f t="shared" si="922"/>
        <v>3397.3054320000001</v>
      </c>
      <c r="U4753" s="68">
        <f t="shared" si="923"/>
        <v>57.581448000000002</v>
      </c>
      <c r="V4753" s="68">
        <f t="shared" si="924"/>
        <v>469.41397826086956</v>
      </c>
      <c r="W4753" s="68">
        <f t="shared" si="925"/>
        <v>312.94265217391302</v>
      </c>
    </row>
    <row r="4754" spans="1:23" x14ac:dyDescent="0.25">
      <c r="A4754" s="1" t="s">
        <v>886</v>
      </c>
      <c r="B4754" s="1" t="s">
        <v>394</v>
      </c>
      <c r="C4754" s="1" t="s">
        <v>589</v>
      </c>
      <c r="D4754" s="1" t="s">
        <v>593</v>
      </c>
      <c r="E4754" s="1" t="s">
        <v>381</v>
      </c>
      <c r="F4754" s="62" t="str">
        <f t="shared" si="914"/>
        <v>64569</v>
      </c>
      <c r="G4754" s="255">
        <v>10620019</v>
      </c>
      <c r="H4754" s="1" t="s">
        <v>386</v>
      </c>
      <c r="I4754" s="61">
        <v>17</v>
      </c>
      <c r="J4754" s="61">
        <v>3.7</v>
      </c>
      <c r="K4754" s="61">
        <v>8.1</v>
      </c>
      <c r="L4754" s="69">
        <f t="shared" si="915"/>
        <v>0.629</v>
      </c>
      <c r="M4754" s="69">
        <f t="shared" si="916"/>
        <v>1.3769999999999998</v>
      </c>
      <c r="N4754" s="56">
        <f>INDEX(Rate_Chart!$A$1:$AK$127,MATCH(Data!J4754,Rate_Chart!$A$1:$A$127,0),MATCH(Data!K4754,Rate_Chart!$A$1:$AK$1,0))</f>
        <v>37.948125900000008</v>
      </c>
      <c r="O4754" s="57">
        <f t="shared" si="917"/>
        <v>645.11814030000016</v>
      </c>
      <c r="P4754" s="58">
        <f t="shared" si="918"/>
        <v>417.01237252747262</v>
      </c>
      <c r="Q4754" s="58">
        <f t="shared" si="919"/>
        <v>278.00824835164843</v>
      </c>
      <c r="R4754" s="66">
        <f t="shared" si="920"/>
        <v>11.289567455250005</v>
      </c>
      <c r="S4754" s="64">
        <f t="shared" si="921"/>
        <v>63.75</v>
      </c>
      <c r="T4754" s="66">
        <f t="shared" si="922"/>
        <v>720.15770775525016</v>
      </c>
      <c r="U4754" s="68">
        <f t="shared" si="923"/>
        <v>42.362218103250008</v>
      </c>
      <c r="V4754" s="68">
        <f t="shared" si="924"/>
        <v>465.51888025549459</v>
      </c>
      <c r="W4754" s="68">
        <f t="shared" si="925"/>
        <v>310.34592017032975</v>
      </c>
    </row>
    <row r="4755" spans="1:23" x14ac:dyDescent="0.25">
      <c r="A4755" s="1" t="s">
        <v>886</v>
      </c>
      <c r="B4755" s="1" t="s">
        <v>395</v>
      </c>
      <c r="C4755" s="1" t="s">
        <v>589</v>
      </c>
      <c r="D4755" s="1" t="s">
        <v>593</v>
      </c>
      <c r="E4755" s="1" t="s">
        <v>381</v>
      </c>
      <c r="F4755" s="62" t="str">
        <f t="shared" si="914"/>
        <v>64569</v>
      </c>
      <c r="G4755" s="255">
        <v>10620019</v>
      </c>
      <c r="H4755" s="1" t="s">
        <v>385</v>
      </c>
      <c r="I4755" s="61">
        <v>28</v>
      </c>
      <c r="J4755" s="61">
        <v>6</v>
      </c>
      <c r="K4755" s="61">
        <v>8.8000000000000007</v>
      </c>
      <c r="L4755" s="69">
        <f t="shared" si="915"/>
        <v>1.68</v>
      </c>
      <c r="M4755" s="69">
        <f t="shared" si="916"/>
        <v>2.4640000000000004</v>
      </c>
      <c r="N4755" s="56">
        <f>INDEX(Rate_Chart!$A$1:$AK$127,MATCH(Data!J4755,Rate_Chart!$A$1:$A$127,0),MATCH(Data!K4755,Rate_Chart!$A$1:$AK$1,0))</f>
        <v>49.599000000000004</v>
      </c>
      <c r="O4755" s="57">
        <f t="shared" si="917"/>
        <v>1388.7720000000002</v>
      </c>
      <c r="P4755" s="58">
        <f t="shared" si="918"/>
        <v>417.96910112359552</v>
      </c>
      <c r="Q4755" s="58">
        <f t="shared" si="919"/>
        <v>278.64606741573033</v>
      </c>
      <c r="R4755" s="66">
        <f t="shared" si="920"/>
        <v>24.303510000000006</v>
      </c>
      <c r="S4755" s="64">
        <f t="shared" si="921"/>
        <v>105</v>
      </c>
      <c r="T4755" s="66">
        <f t="shared" si="922"/>
        <v>1518.0755100000001</v>
      </c>
      <c r="U4755" s="68">
        <f t="shared" si="923"/>
        <v>54.216982500000007</v>
      </c>
      <c r="V4755" s="68">
        <f t="shared" si="924"/>
        <v>456.8846839887641</v>
      </c>
      <c r="W4755" s="68">
        <f t="shared" si="925"/>
        <v>304.58978932584273</v>
      </c>
    </row>
    <row r="4756" spans="1:23" x14ac:dyDescent="0.25">
      <c r="A4756" s="1" t="s">
        <v>886</v>
      </c>
      <c r="B4756" s="1" t="s">
        <v>395</v>
      </c>
      <c r="C4756" s="1" t="s">
        <v>589</v>
      </c>
      <c r="D4756" s="1" t="s">
        <v>593</v>
      </c>
      <c r="E4756" s="1" t="s">
        <v>381</v>
      </c>
      <c r="F4756" s="62" t="str">
        <f t="shared" si="914"/>
        <v>64569</v>
      </c>
      <c r="G4756" s="255">
        <v>10620019</v>
      </c>
      <c r="H4756" s="1" t="s">
        <v>386</v>
      </c>
      <c r="I4756" s="61">
        <v>46</v>
      </c>
      <c r="J4756" s="61">
        <v>3.5</v>
      </c>
      <c r="K4756" s="61">
        <v>8.1</v>
      </c>
      <c r="L4756" s="69">
        <f t="shared" si="915"/>
        <v>1.61</v>
      </c>
      <c r="M4756" s="69">
        <f t="shared" si="916"/>
        <v>3.7259999999999995</v>
      </c>
      <c r="N4756" s="56">
        <f>INDEX(Rate_Chart!$A$1:$AK$127,MATCH(Data!J4756,Rate_Chart!$A$1:$A$127,0),MATCH(Data!K4756,Rate_Chart!$A$1:$AK$1,0))</f>
        <v>37.114125900000005</v>
      </c>
      <c r="O4756" s="57">
        <f t="shared" si="917"/>
        <v>1707.2497914000003</v>
      </c>
      <c r="P4756" s="58">
        <f t="shared" si="918"/>
        <v>417.01265056179784</v>
      </c>
      <c r="Q4756" s="58">
        <f t="shared" si="919"/>
        <v>278.00843370786521</v>
      </c>
      <c r="R4756" s="66">
        <f t="shared" si="920"/>
        <v>29.876871349500007</v>
      </c>
      <c r="S4756" s="64">
        <f t="shared" si="921"/>
        <v>172.5</v>
      </c>
      <c r="T4756" s="66">
        <f t="shared" si="922"/>
        <v>1909.6266627495002</v>
      </c>
      <c r="U4756" s="68">
        <f t="shared" si="923"/>
        <v>41.513623103250005</v>
      </c>
      <c r="V4756" s="68">
        <f t="shared" si="924"/>
        <v>466.44520340730344</v>
      </c>
      <c r="W4756" s="68">
        <f t="shared" si="925"/>
        <v>310.96346893820231</v>
      </c>
    </row>
    <row r="4757" spans="1:23" x14ac:dyDescent="0.25">
      <c r="A4757" s="1" t="s">
        <v>887</v>
      </c>
      <c r="B4757" s="1" t="s">
        <v>394</v>
      </c>
      <c r="C4757" s="1" t="s">
        <v>589</v>
      </c>
      <c r="D4757" s="1" t="s">
        <v>593</v>
      </c>
      <c r="E4757" s="1" t="s">
        <v>381</v>
      </c>
      <c r="F4757" s="62" t="str">
        <f t="shared" si="914"/>
        <v>64569</v>
      </c>
      <c r="G4757" s="255">
        <v>10620019</v>
      </c>
      <c r="H4757" s="1" t="s">
        <v>385</v>
      </c>
      <c r="I4757" s="61">
        <v>66</v>
      </c>
      <c r="J4757" s="61">
        <v>6.8</v>
      </c>
      <c r="K4757" s="61">
        <v>8.8000000000000007</v>
      </c>
      <c r="L4757" s="69">
        <f t="shared" si="915"/>
        <v>4.4880000000000004</v>
      </c>
      <c r="M4757" s="69">
        <f t="shared" si="916"/>
        <v>5.8080000000000007</v>
      </c>
      <c r="N4757" s="56">
        <f>INDEX(Rate_Chart!$A$1:$AK$127,MATCH(Data!J4757,Rate_Chart!$A$1:$A$127,0),MATCH(Data!K4757,Rate_Chart!$A$1:$AK$1,0))</f>
        <v>56.212200000000003</v>
      </c>
      <c r="O4757" s="57">
        <f t="shared" si="917"/>
        <v>3710.0052000000001</v>
      </c>
      <c r="P4757" s="58">
        <f t="shared" si="918"/>
        <v>443.78052631578947</v>
      </c>
      <c r="Q4757" s="58">
        <f t="shared" si="919"/>
        <v>295.8536842105263</v>
      </c>
      <c r="R4757" s="66">
        <f t="shared" si="920"/>
        <v>64.925091000000009</v>
      </c>
      <c r="S4757" s="64">
        <f t="shared" si="921"/>
        <v>247.5</v>
      </c>
      <c r="T4757" s="66">
        <f t="shared" si="922"/>
        <v>4022.4302910000001</v>
      </c>
      <c r="U4757" s="68">
        <f t="shared" si="923"/>
        <v>60.945913500000003</v>
      </c>
      <c r="V4757" s="68">
        <f t="shared" si="924"/>
        <v>481.15194868421054</v>
      </c>
      <c r="W4757" s="68">
        <f t="shared" si="925"/>
        <v>320.76796578947369</v>
      </c>
    </row>
    <row r="4758" spans="1:23" x14ac:dyDescent="0.25">
      <c r="A4758" s="1" t="s">
        <v>887</v>
      </c>
      <c r="B4758" s="1" t="s">
        <v>394</v>
      </c>
      <c r="C4758" s="1" t="s">
        <v>589</v>
      </c>
      <c r="D4758" s="1" t="s">
        <v>593</v>
      </c>
      <c r="E4758" s="1" t="s">
        <v>381</v>
      </c>
      <c r="F4758" s="62" t="str">
        <f t="shared" si="914"/>
        <v>64569</v>
      </c>
      <c r="G4758" s="255">
        <v>10620019</v>
      </c>
      <c r="H4758" s="1" t="s">
        <v>386</v>
      </c>
      <c r="I4758" s="61">
        <v>89</v>
      </c>
      <c r="J4758" s="61">
        <v>3.2</v>
      </c>
      <c r="K4758" s="61">
        <v>8.1</v>
      </c>
      <c r="L4758" s="69">
        <f t="shared" si="915"/>
        <v>2.8480000000000003</v>
      </c>
      <c r="M4758" s="69">
        <f t="shared" si="916"/>
        <v>7.2089999999999996</v>
      </c>
      <c r="N4758" s="56">
        <f>INDEX(Rate_Chart!$A$1:$AK$127,MATCH(Data!J4758,Rate_Chart!$A$1:$A$127,0),MATCH(Data!K4758,Rate_Chart!$A$1:$AK$1,0))</f>
        <v>35.8631259</v>
      </c>
      <c r="O4758" s="57">
        <f t="shared" si="917"/>
        <v>3191.8182050999999</v>
      </c>
      <c r="P4758" s="58">
        <f t="shared" si="918"/>
        <v>417.01309186046512</v>
      </c>
      <c r="Q4758" s="58">
        <f t="shared" si="919"/>
        <v>278.00872790697673</v>
      </c>
      <c r="R4758" s="66">
        <f t="shared" si="920"/>
        <v>55.856818589250004</v>
      </c>
      <c r="S4758" s="64">
        <f t="shared" si="921"/>
        <v>333.75</v>
      </c>
      <c r="T4758" s="66">
        <f t="shared" si="922"/>
        <v>3581.4250236892499</v>
      </c>
      <c r="U4758" s="68">
        <f t="shared" si="923"/>
        <v>40.24073060325</v>
      </c>
      <c r="V4758" s="68">
        <f t="shared" si="924"/>
        <v>467.91547213081401</v>
      </c>
      <c r="W4758" s="68">
        <f t="shared" si="925"/>
        <v>311.94364808720934</v>
      </c>
    </row>
    <row r="4759" spans="1:23" x14ac:dyDescent="0.25">
      <c r="A4759" s="1" t="s">
        <v>887</v>
      </c>
      <c r="B4759" s="1" t="s">
        <v>395</v>
      </c>
      <c r="C4759" s="1" t="s">
        <v>589</v>
      </c>
      <c r="D4759" s="1" t="s">
        <v>593</v>
      </c>
      <c r="E4759" s="1" t="s">
        <v>381</v>
      </c>
      <c r="F4759" s="62" t="str">
        <f t="shared" si="914"/>
        <v>64569</v>
      </c>
      <c r="G4759" s="255">
        <v>10620019</v>
      </c>
      <c r="H4759" s="1" t="s">
        <v>385</v>
      </c>
      <c r="I4759" s="61">
        <v>12</v>
      </c>
      <c r="J4759" s="61">
        <v>6.3</v>
      </c>
      <c r="K4759" s="61">
        <v>8.8000000000000007</v>
      </c>
      <c r="L4759" s="69">
        <f t="shared" si="915"/>
        <v>0.75599999999999989</v>
      </c>
      <c r="M4759" s="69">
        <f t="shared" si="916"/>
        <v>1.056</v>
      </c>
      <c r="N4759" s="56">
        <f>INDEX(Rate_Chart!$A$1:$AK$127,MATCH(Data!J4759,Rate_Chart!$A$1:$A$127,0),MATCH(Data!K4759,Rate_Chart!$A$1:$AK$1,0))</f>
        <v>52.078949999999999</v>
      </c>
      <c r="O4759" s="57">
        <f t="shared" si="917"/>
        <v>624.94740000000002</v>
      </c>
      <c r="P4759" s="58">
        <f t="shared" si="918"/>
        <v>428.04616438356163</v>
      </c>
      <c r="Q4759" s="58">
        <f t="shared" si="919"/>
        <v>285.36410958904111</v>
      </c>
      <c r="R4759" s="66">
        <f t="shared" si="920"/>
        <v>10.936579500000001</v>
      </c>
      <c r="S4759" s="64">
        <f t="shared" si="921"/>
        <v>45</v>
      </c>
      <c r="T4759" s="66">
        <f t="shared" si="922"/>
        <v>680.88397950000001</v>
      </c>
      <c r="U4759" s="68">
        <f t="shared" si="923"/>
        <v>56.740331625000003</v>
      </c>
      <c r="V4759" s="68">
        <f t="shared" si="924"/>
        <v>466.35889006849317</v>
      </c>
      <c r="W4759" s="68">
        <f t="shared" si="925"/>
        <v>310.90592671232878</v>
      </c>
    </row>
    <row r="4760" spans="1:23" x14ac:dyDescent="0.25">
      <c r="A4760" s="1" t="s">
        <v>887</v>
      </c>
      <c r="B4760" s="1" t="s">
        <v>395</v>
      </c>
      <c r="C4760" s="1" t="s">
        <v>589</v>
      </c>
      <c r="D4760" s="1" t="s">
        <v>593</v>
      </c>
      <c r="E4760" s="1" t="s">
        <v>381</v>
      </c>
      <c r="F4760" s="62" t="str">
        <f t="shared" si="914"/>
        <v>64569</v>
      </c>
      <c r="G4760" s="255">
        <v>10620019</v>
      </c>
      <c r="H4760" s="1" t="s">
        <v>386</v>
      </c>
      <c r="I4760" s="61">
        <v>51</v>
      </c>
      <c r="J4760" s="61">
        <v>3</v>
      </c>
      <c r="K4760" s="61">
        <v>8</v>
      </c>
      <c r="L4760" s="69">
        <f t="shared" si="915"/>
        <v>1.53</v>
      </c>
      <c r="M4760" s="69">
        <f t="shared" si="916"/>
        <v>4.08</v>
      </c>
      <c r="N4760" s="56">
        <f>INDEX(Rate_Chart!$A$1:$AK$127,MATCH(Data!J4760,Rate_Chart!$A$1:$A$127,0),MATCH(Data!K4760,Rate_Chart!$A$1:$AK$1,0))</f>
        <v>34.751112000000006</v>
      </c>
      <c r="O4760" s="57">
        <f t="shared" si="917"/>
        <v>1772.3067120000003</v>
      </c>
      <c r="P4760" s="58">
        <f t="shared" si="918"/>
        <v>417.01334400000002</v>
      </c>
      <c r="Q4760" s="58">
        <f t="shared" si="919"/>
        <v>278.00889599999999</v>
      </c>
      <c r="R4760" s="66">
        <f t="shared" si="920"/>
        <v>31.015367460000007</v>
      </c>
      <c r="S4760" s="64">
        <f t="shared" si="921"/>
        <v>191.25</v>
      </c>
      <c r="T4760" s="66">
        <f t="shared" si="922"/>
        <v>1994.5720794600002</v>
      </c>
      <c r="U4760" s="68">
        <f t="shared" si="923"/>
        <v>39.109256460000005</v>
      </c>
      <c r="V4760" s="68">
        <f t="shared" si="924"/>
        <v>469.31107752000003</v>
      </c>
      <c r="W4760" s="68">
        <f t="shared" si="925"/>
        <v>312.87405168000004</v>
      </c>
    </row>
    <row r="4761" spans="1:23" x14ac:dyDescent="0.25">
      <c r="A4761" s="1" t="s">
        <v>888</v>
      </c>
      <c r="B4761" s="1" t="s">
        <v>394</v>
      </c>
      <c r="C4761" s="1" t="s">
        <v>589</v>
      </c>
      <c r="D4761" s="1" t="s">
        <v>593</v>
      </c>
      <c r="E4761" s="1" t="s">
        <v>381</v>
      </c>
      <c r="F4761" s="62" t="str">
        <f t="shared" si="914"/>
        <v>64569</v>
      </c>
      <c r="G4761" s="255">
        <v>10620019</v>
      </c>
      <c r="H4761" s="1" t="s">
        <v>385</v>
      </c>
      <c r="I4761" s="61">
        <v>55</v>
      </c>
      <c r="J4761" s="61">
        <v>6.5</v>
      </c>
      <c r="K4761" s="61">
        <v>8.8000000000000007</v>
      </c>
      <c r="L4761" s="69">
        <f t="shared" si="915"/>
        <v>3.5750000000000002</v>
      </c>
      <c r="M4761" s="69">
        <f t="shared" si="916"/>
        <v>4.8400000000000007</v>
      </c>
      <c r="N4761" s="56">
        <f>INDEX(Rate_Chart!$A$1:$AK$127,MATCH(Data!J4761,Rate_Chart!$A$1:$A$127,0),MATCH(Data!K4761,Rate_Chart!$A$1:$AK$1,0))</f>
        <v>53.732250000000001</v>
      </c>
      <c r="O4761" s="57">
        <f t="shared" si="917"/>
        <v>2955.2737499999998</v>
      </c>
      <c r="P4761" s="58">
        <f t="shared" si="918"/>
        <v>434.49258760107813</v>
      </c>
      <c r="Q4761" s="58">
        <f t="shared" si="919"/>
        <v>289.66172506738542</v>
      </c>
      <c r="R4761" s="66">
        <f t="shared" si="920"/>
        <v>51.717290625000004</v>
      </c>
      <c r="S4761" s="64">
        <f t="shared" si="921"/>
        <v>206.25</v>
      </c>
      <c r="T4761" s="66">
        <f t="shared" si="922"/>
        <v>3213.2410406250001</v>
      </c>
      <c r="U4761" s="68">
        <f t="shared" si="923"/>
        <v>58.422564375</v>
      </c>
      <c r="V4761" s="68">
        <f t="shared" si="924"/>
        <v>472.41965801886789</v>
      </c>
      <c r="W4761" s="68">
        <f t="shared" si="925"/>
        <v>314.94643867924526</v>
      </c>
    </row>
    <row r="4762" spans="1:23" x14ac:dyDescent="0.25">
      <c r="A4762" s="1" t="s">
        <v>888</v>
      </c>
      <c r="B4762" s="1" t="s">
        <v>394</v>
      </c>
      <c r="C4762" s="1" t="s">
        <v>589</v>
      </c>
      <c r="D4762" s="1" t="s">
        <v>593</v>
      </c>
      <c r="E4762" s="1" t="s">
        <v>381</v>
      </c>
      <c r="F4762" s="62" t="str">
        <f t="shared" si="914"/>
        <v>64569</v>
      </c>
      <c r="G4762" s="255">
        <v>10620019</v>
      </c>
      <c r="H4762" s="1" t="s">
        <v>386</v>
      </c>
      <c r="I4762" s="61">
        <v>14</v>
      </c>
      <c r="J4762" s="61">
        <v>3.7</v>
      </c>
      <c r="K4762" s="61">
        <v>8.1</v>
      </c>
      <c r="L4762" s="69">
        <f t="shared" si="915"/>
        <v>0.51800000000000002</v>
      </c>
      <c r="M4762" s="69">
        <f t="shared" si="916"/>
        <v>1.1339999999999999</v>
      </c>
      <c r="N4762" s="56">
        <f>INDEX(Rate_Chart!$A$1:$AK$127,MATCH(Data!J4762,Rate_Chart!$A$1:$A$127,0),MATCH(Data!K4762,Rate_Chart!$A$1:$AK$1,0))</f>
        <v>37.948125900000008</v>
      </c>
      <c r="O4762" s="57">
        <f t="shared" si="917"/>
        <v>531.27376260000005</v>
      </c>
      <c r="P4762" s="58">
        <f t="shared" si="918"/>
        <v>417.01237252747262</v>
      </c>
      <c r="Q4762" s="58">
        <f t="shared" si="919"/>
        <v>278.00824835164843</v>
      </c>
      <c r="R4762" s="66">
        <f t="shared" si="920"/>
        <v>9.297290845500001</v>
      </c>
      <c r="S4762" s="64">
        <f t="shared" si="921"/>
        <v>52.5</v>
      </c>
      <c r="T4762" s="66">
        <f t="shared" si="922"/>
        <v>593.07105344550007</v>
      </c>
      <c r="U4762" s="68">
        <f t="shared" si="923"/>
        <v>42.362218103250008</v>
      </c>
      <c r="V4762" s="68">
        <f t="shared" si="924"/>
        <v>465.51888025549459</v>
      </c>
      <c r="W4762" s="68">
        <f t="shared" si="925"/>
        <v>310.34592017032975</v>
      </c>
    </row>
    <row r="4763" spans="1:23" x14ac:dyDescent="0.25">
      <c r="A4763" s="1" t="s">
        <v>888</v>
      </c>
      <c r="B4763" s="1" t="s">
        <v>395</v>
      </c>
      <c r="C4763" s="1" t="s">
        <v>589</v>
      </c>
      <c r="D4763" s="1" t="s">
        <v>593</v>
      </c>
      <c r="E4763" s="1" t="s">
        <v>381</v>
      </c>
      <c r="F4763" s="62" t="str">
        <f t="shared" si="914"/>
        <v>64569</v>
      </c>
      <c r="G4763" s="255">
        <v>10620019</v>
      </c>
      <c r="H4763" s="1" t="s">
        <v>385</v>
      </c>
      <c r="I4763" s="61">
        <v>29</v>
      </c>
      <c r="J4763" s="61">
        <v>6.1</v>
      </c>
      <c r="K4763" s="61">
        <v>8.8000000000000007</v>
      </c>
      <c r="L4763" s="69">
        <f t="shared" si="915"/>
        <v>1.7689999999999997</v>
      </c>
      <c r="M4763" s="69">
        <f t="shared" si="916"/>
        <v>2.552</v>
      </c>
      <c r="N4763" s="56">
        <f>INDEX(Rate_Chart!$A$1:$AK$127,MATCH(Data!J4763,Rate_Chart!$A$1:$A$127,0),MATCH(Data!K4763,Rate_Chart!$A$1:$AK$1,0))</f>
        <v>50.425650000000005</v>
      </c>
      <c r="O4763" s="57">
        <f t="shared" si="917"/>
        <v>1462.3438500000002</v>
      </c>
      <c r="P4763" s="58">
        <f t="shared" si="918"/>
        <v>421.38426183844012</v>
      </c>
      <c r="Q4763" s="58">
        <f t="shared" si="919"/>
        <v>280.92284122562677</v>
      </c>
      <c r="R4763" s="66">
        <f t="shared" si="920"/>
        <v>25.591017375000007</v>
      </c>
      <c r="S4763" s="64">
        <f t="shared" si="921"/>
        <v>108.75</v>
      </c>
      <c r="T4763" s="66">
        <f t="shared" si="922"/>
        <v>1596.6848673750003</v>
      </c>
      <c r="U4763" s="68">
        <f t="shared" si="923"/>
        <v>55.058098875000013</v>
      </c>
      <c r="V4763" s="68">
        <f t="shared" si="924"/>
        <v>460.09553377437334</v>
      </c>
      <c r="W4763" s="68">
        <f t="shared" si="925"/>
        <v>306.73035584958222</v>
      </c>
    </row>
    <row r="4764" spans="1:23" x14ac:dyDescent="0.25">
      <c r="A4764" s="1" t="s">
        <v>888</v>
      </c>
      <c r="B4764" s="1" t="s">
        <v>395</v>
      </c>
      <c r="C4764" s="1" t="s">
        <v>589</v>
      </c>
      <c r="D4764" s="1" t="s">
        <v>593</v>
      </c>
      <c r="E4764" s="1" t="s">
        <v>381</v>
      </c>
      <c r="F4764" s="62" t="str">
        <f t="shared" si="914"/>
        <v>64569</v>
      </c>
      <c r="G4764" s="255">
        <v>10620019</v>
      </c>
      <c r="H4764" s="1" t="s">
        <v>386</v>
      </c>
      <c r="I4764" s="61">
        <v>43</v>
      </c>
      <c r="J4764" s="61">
        <v>3.8</v>
      </c>
      <c r="K4764" s="61">
        <v>8.1</v>
      </c>
      <c r="L4764" s="69">
        <f t="shared" si="915"/>
        <v>1.6340000000000001</v>
      </c>
      <c r="M4764" s="69">
        <f t="shared" si="916"/>
        <v>3.4830000000000001</v>
      </c>
      <c r="N4764" s="56">
        <f>INDEX(Rate_Chart!$A$1:$AK$127,MATCH(Data!J4764,Rate_Chart!$A$1:$A$127,0),MATCH(Data!K4764,Rate_Chart!$A$1:$AK$1,0))</f>
        <v>38.365125900000002</v>
      </c>
      <c r="O4764" s="57">
        <f t="shared" si="917"/>
        <v>1649.7004137000001</v>
      </c>
      <c r="P4764" s="58">
        <f t="shared" si="918"/>
        <v>417.01223804347831</v>
      </c>
      <c r="Q4764" s="58">
        <f t="shared" si="919"/>
        <v>278.00815869565218</v>
      </c>
      <c r="R4764" s="66">
        <f t="shared" si="920"/>
        <v>28.869757239750005</v>
      </c>
      <c r="S4764" s="64">
        <f t="shared" si="921"/>
        <v>161.25</v>
      </c>
      <c r="T4764" s="66">
        <f t="shared" si="922"/>
        <v>1839.8201709397501</v>
      </c>
      <c r="U4764" s="68">
        <f t="shared" si="923"/>
        <v>42.786515603250002</v>
      </c>
      <c r="V4764" s="68">
        <f t="shared" si="924"/>
        <v>465.07082177445653</v>
      </c>
      <c r="W4764" s="68">
        <f t="shared" si="925"/>
        <v>310.04721451630434</v>
      </c>
    </row>
    <row r="4765" spans="1:23" x14ac:dyDescent="0.25">
      <c r="A4765" s="1" t="s">
        <v>919</v>
      </c>
      <c r="B4765" s="1" t="s">
        <v>394</v>
      </c>
      <c r="C4765" s="1" t="s">
        <v>589</v>
      </c>
      <c r="D4765" s="1" t="s">
        <v>593</v>
      </c>
      <c r="E4765" s="1" t="s">
        <v>381</v>
      </c>
      <c r="F4765" s="62" t="str">
        <f t="shared" si="914"/>
        <v>64569</v>
      </c>
      <c r="G4765" s="255">
        <v>10620019</v>
      </c>
      <c r="H4765" s="1" t="s">
        <v>385</v>
      </c>
      <c r="I4765" s="61">
        <v>47</v>
      </c>
      <c r="J4765" s="61">
        <v>6.9</v>
      </c>
      <c r="K4765" s="61">
        <v>8.8000000000000007</v>
      </c>
      <c r="L4765" s="69">
        <f t="shared" si="915"/>
        <v>3.2430000000000003</v>
      </c>
      <c r="M4765" s="69">
        <f t="shared" si="916"/>
        <v>4.1360000000000001</v>
      </c>
      <c r="N4765" s="56">
        <f>INDEX(Rate_Chart!$A$1:$AK$127,MATCH(Data!J4765,Rate_Chart!$A$1:$A$127,0),MATCH(Data!K4765,Rate_Chart!$A$1:$AK$1,0))</f>
        <v>57.038850000000004</v>
      </c>
      <c r="O4765" s="57">
        <f t="shared" si="917"/>
        <v>2680.8259500000004</v>
      </c>
      <c r="P4765" s="58">
        <f t="shared" si="918"/>
        <v>446.77950391644907</v>
      </c>
      <c r="Q4765" s="58">
        <f t="shared" si="919"/>
        <v>297.85300261096603</v>
      </c>
      <c r="R4765" s="66">
        <f t="shared" si="920"/>
        <v>46.914454125000013</v>
      </c>
      <c r="S4765" s="64">
        <f t="shared" si="921"/>
        <v>176.25</v>
      </c>
      <c r="T4765" s="66">
        <f t="shared" si="922"/>
        <v>2903.9904041250002</v>
      </c>
      <c r="U4765" s="68">
        <f t="shared" si="923"/>
        <v>61.787029875000002</v>
      </c>
      <c r="V4765" s="68">
        <f t="shared" si="924"/>
        <v>483.97151338120102</v>
      </c>
      <c r="W4765" s="68">
        <f t="shared" si="925"/>
        <v>322.64767558746735</v>
      </c>
    </row>
    <row r="4766" spans="1:23" x14ac:dyDescent="0.25">
      <c r="A4766" s="1" t="s">
        <v>919</v>
      </c>
      <c r="B4766" s="1" t="s">
        <v>394</v>
      </c>
      <c r="C4766" s="1" t="s">
        <v>589</v>
      </c>
      <c r="D4766" s="1" t="s">
        <v>593</v>
      </c>
      <c r="E4766" s="1" t="s">
        <v>381</v>
      </c>
      <c r="F4766" s="62" t="str">
        <f t="shared" si="914"/>
        <v>64569</v>
      </c>
      <c r="G4766" s="255">
        <v>10620019</v>
      </c>
      <c r="H4766" s="1" t="s">
        <v>386</v>
      </c>
      <c r="I4766" s="61">
        <v>14</v>
      </c>
      <c r="J4766" s="61">
        <v>3.6</v>
      </c>
      <c r="K4766" s="61">
        <v>8.1</v>
      </c>
      <c r="L4766" s="69">
        <f t="shared" si="915"/>
        <v>0.504</v>
      </c>
      <c r="M4766" s="69">
        <f t="shared" si="916"/>
        <v>1.1339999999999999</v>
      </c>
      <c r="N4766" s="56">
        <f>INDEX(Rate_Chart!$A$1:$AK$127,MATCH(Data!J4766,Rate_Chart!$A$1:$A$127,0),MATCH(Data!K4766,Rate_Chart!$A$1:$AK$1,0))</f>
        <v>37.531125900000006</v>
      </c>
      <c r="O4766" s="57">
        <f t="shared" si="917"/>
        <v>525.43576260000009</v>
      </c>
      <c r="P4766" s="58">
        <f t="shared" si="918"/>
        <v>417.01251000000008</v>
      </c>
      <c r="Q4766" s="58">
        <f t="shared" si="919"/>
        <v>278.00834000000003</v>
      </c>
      <c r="R4766" s="66">
        <f t="shared" si="920"/>
        <v>9.1951258455000016</v>
      </c>
      <c r="S4766" s="64">
        <f t="shared" si="921"/>
        <v>52.5</v>
      </c>
      <c r="T4766" s="66">
        <f t="shared" si="922"/>
        <v>587.13088844550009</v>
      </c>
      <c r="U4766" s="68">
        <f t="shared" si="923"/>
        <v>41.937920603250006</v>
      </c>
      <c r="V4766" s="68">
        <f t="shared" si="924"/>
        <v>465.97689559166673</v>
      </c>
      <c r="W4766" s="68">
        <f t="shared" si="925"/>
        <v>310.6512637277778</v>
      </c>
    </row>
    <row r="4767" spans="1:23" x14ac:dyDescent="0.25">
      <c r="A4767" s="1" t="s">
        <v>919</v>
      </c>
      <c r="B4767" s="1" t="s">
        <v>395</v>
      </c>
      <c r="C4767" s="1" t="s">
        <v>589</v>
      </c>
      <c r="D4767" s="1" t="s">
        <v>593</v>
      </c>
      <c r="E4767" s="1" t="s">
        <v>381</v>
      </c>
      <c r="F4767" s="62" t="str">
        <f t="shared" si="914"/>
        <v>64569</v>
      </c>
      <c r="G4767" s="255">
        <v>10620019</v>
      </c>
      <c r="H4767" s="1" t="s">
        <v>385</v>
      </c>
      <c r="I4767" s="61">
        <v>13</v>
      </c>
      <c r="J4767" s="61">
        <v>5.9</v>
      </c>
      <c r="K4767" s="61">
        <v>8.6</v>
      </c>
      <c r="L4767" s="69">
        <f t="shared" si="915"/>
        <v>0.76700000000000002</v>
      </c>
      <c r="M4767" s="69">
        <f t="shared" si="916"/>
        <v>1.1179999999999999</v>
      </c>
      <c r="N4767" s="56">
        <f>INDEX(Rate_Chart!$A$1:$AK$127,MATCH(Data!J4767,Rate_Chart!$A$1:$A$127,0),MATCH(Data!K4767,Rate_Chart!$A$1:$AK$1,0))</f>
        <v>48.279699999999998</v>
      </c>
      <c r="O4767" s="57">
        <f t="shared" si="917"/>
        <v>627.63609999999994</v>
      </c>
      <c r="P4767" s="58">
        <f t="shared" si="918"/>
        <v>415.01174785100284</v>
      </c>
      <c r="Q4767" s="58">
        <f t="shared" si="919"/>
        <v>276.67449856733521</v>
      </c>
      <c r="R4767" s="66">
        <f t="shared" si="920"/>
        <v>10.983631750000001</v>
      </c>
      <c r="S4767" s="64">
        <f t="shared" si="921"/>
        <v>48.75</v>
      </c>
      <c r="T4767" s="66">
        <f t="shared" si="922"/>
        <v>687.36973174999991</v>
      </c>
      <c r="U4767" s="68">
        <f t="shared" si="923"/>
        <v>52.874594749999993</v>
      </c>
      <c r="V4767" s="68">
        <f t="shared" si="924"/>
        <v>454.50941045845269</v>
      </c>
      <c r="W4767" s="68">
        <f t="shared" si="925"/>
        <v>303.00627363896848</v>
      </c>
    </row>
    <row r="4768" spans="1:23" x14ac:dyDescent="0.25">
      <c r="A4768" s="1" t="s">
        <v>919</v>
      </c>
      <c r="B4768" s="1" t="s">
        <v>395</v>
      </c>
      <c r="C4768" s="1" t="s">
        <v>589</v>
      </c>
      <c r="D4768" s="1" t="s">
        <v>593</v>
      </c>
      <c r="E4768" s="1" t="s">
        <v>381</v>
      </c>
      <c r="F4768" s="62" t="str">
        <f t="shared" si="914"/>
        <v>64569</v>
      </c>
      <c r="G4768" s="255">
        <v>10620019</v>
      </c>
      <c r="H4768" s="1" t="s">
        <v>386</v>
      </c>
      <c r="I4768" s="61">
        <v>38</v>
      </c>
      <c r="J4768" s="61">
        <v>3.9</v>
      </c>
      <c r="K4768" s="61">
        <v>8.1</v>
      </c>
      <c r="L4768" s="69">
        <f t="shared" si="915"/>
        <v>1.482</v>
      </c>
      <c r="M4768" s="69">
        <f t="shared" si="916"/>
        <v>3.0780000000000003</v>
      </c>
      <c r="N4768" s="56">
        <f>INDEX(Rate_Chart!$A$1:$AK$127,MATCH(Data!J4768,Rate_Chart!$A$1:$A$127,0),MATCH(Data!K4768,Rate_Chart!$A$1:$AK$1,0))</f>
        <v>38.782125900000004</v>
      </c>
      <c r="O4768" s="57">
        <f t="shared" si="917"/>
        <v>1473.7207842000003</v>
      </c>
      <c r="P4768" s="58">
        <f t="shared" si="918"/>
        <v>417.01210645161296</v>
      </c>
      <c r="Q4768" s="58">
        <f t="shared" si="919"/>
        <v>278.00807096774196</v>
      </c>
      <c r="R4768" s="66">
        <f t="shared" si="920"/>
        <v>25.790113723500006</v>
      </c>
      <c r="S4768" s="64">
        <f t="shared" si="921"/>
        <v>142.5</v>
      </c>
      <c r="T4768" s="66">
        <f t="shared" si="922"/>
        <v>1642.0108979235004</v>
      </c>
      <c r="U4768" s="68">
        <f t="shared" si="923"/>
        <v>43.210813103250011</v>
      </c>
      <c r="V4768" s="68">
        <f t="shared" si="924"/>
        <v>464.63239895967752</v>
      </c>
      <c r="W4768" s="68">
        <f t="shared" si="925"/>
        <v>309.75493263978501</v>
      </c>
    </row>
    <row r="4769" spans="1:23" x14ac:dyDescent="0.25">
      <c r="A4769" s="1" t="s">
        <v>920</v>
      </c>
      <c r="B4769" s="1" t="s">
        <v>394</v>
      </c>
      <c r="C4769" s="1" t="s">
        <v>589</v>
      </c>
      <c r="D4769" s="1" t="s">
        <v>593</v>
      </c>
      <c r="E4769" s="1" t="s">
        <v>381</v>
      </c>
      <c r="F4769" s="62" t="str">
        <f t="shared" si="914"/>
        <v>64569</v>
      </c>
      <c r="G4769" s="255">
        <v>10620019</v>
      </c>
      <c r="H4769" s="1" t="s">
        <v>385</v>
      </c>
      <c r="I4769" s="61">
        <v>45</v>
      </c>
      <c r="J4769" s="61">
        <v>7.2</v>
      </c>
      <c r="K4769" s="61">
        <v>8.8000000000000007</v>
      </c>
      <c r="L4769" s="69">
        <f t="shared" si="915"/>
        <v>3.24</v>
      </c>
      <c r="M4769" s="69">
        <f t="shared" si="916"/>
        <v>3.9600000000000004</v>
      </c>
      <c r="N4769" s="56">
        <f>INDEX(Rate_Chart!$A$1:$AK$127,MATCH(Data!J4769,Rate_Chart!$A$1:$A$127,0),MATCH(Data!K4769,Rate_Chart!$A$1:$AK$1,0))</f>
        <v>59.518800000000006</v>
      </c>
      <c r="O4769" s="57">
        <f t="shared" si="917"/>
        <v>2678.3460000000005</v>
      </c>
      <c r="P4769" s="58">
        <f t="shared" si="918"/>
        <v>455.50102040816324</v>
      </c>
      <c r="Q4769" s="58">
        <f t="shared" si="919"/>
        <v>303.66734693877549</v>
      </c>
      <c r="R4769" s="66">
        <f t="shared" si="920"/>
        <v>46.871055000000013</v>
      </c>
      <c r="S4769" s="64">
        <f t="shared" si="921"/>
        <v>168.75</v>
      </c>
      <c r="T4769" s="66">
        <f t="shared" si="922"/>
        <v>2893.9670550000005</v>
      </c>
      <c r="U4769" s="68">
        <f t="shared" si="923"/>
        <v>64.310379000000012</v>
      </c>
      <c r="V4769" s="68">
        <f t="shared" si="924"/>
        <v>492.17126785714288</v>
      </c>
      <c r="W4769" s="68">
        <f t="shared" si="925"/>
        <v>328.11417857142857</v>
      </c>
    </row>
    <row r="4770" spans="1:23" x14ac:dyDescent="0.25">
      <c r="A4770" s="1" t="s">
        <v>920</v>
      </c>
      <c r="B4770" s="1" t="s">
        <v>394</v>
      </c>
      <c r="C4770" s="1" t="s">
        <v>589</v>
      </c>
      <c r="D4770" s="1" t="s">
        <v>593</v>
      </c>
      <c r="E4770" s="1" t="s">
        <v>381</v>
      </c>
      <c r="F4770" s="62" t="str">
        <f t="shared" si="914"/>
        <v>64569</v>
      </c>
      <c r="G4770" s="255">
        <v>10620019</v>
      </c>
      <c r="H4770" s="1" t="s">
        <v>386</v>
      </c>
      <c r="I4770" s="61">
        <v>50</v>
      </c>
      <c r="J4770" s="61">
        <v>3.2</v>
      </c>
      <c r="K4770" s="61">
        <v>8.1</v>
      </c>
      <c r="L4770" s="69">
        <f t="shared" si="915"/>
        <v>1.6</v>
      </c>
      <c r="M4770" s="69">
        <f t="shared" si="916"/>
        <v>4.05</v>
      </c>
      <c r="N4770" s="56">
        <f>INDEX(Rate_Chart!$A$1:$AK$127,MATCH(Data!J4770,Rate_Chart!$A$1:$A$127,0),MATCH(Data!K4770,Rate_Chart!$A$1:$AK$1,0))</f>
        <v>35.8631259</v>
      </c>
      <c r="O4770" s="57">
        <f t="shared" si="917"/>
        <v>1793.156295</v>
      </c>
      <c r="P4770" s="58">
        <f t="shared" si="918"/>
        <v>417.01309186046512</v>
      </c>
      <c r="Q4770" s="58">
        <f t="shared" si="919"/>
        <v>278.00872790697673</v>
      </c>
      <c r="R4770" s="66">
        <f t="shared" si="920"/>
        <v>31.380235162500004</v>
      </c>
      <c r="S4770" s="64">
        <f t="shared" si="921"/>
        <v>187.5</v>
      </c>
      <c r="T4770" s="66">
        <f t="shared" si="922"/>
        <v>2012.0365301625</v>
      </c>
      <c r="U4770" s="68">
        <f t="shared" si="923"/>
        <v>40.24073060325</v>
      </c>
      <c r="V4770" s="68">
        <f t="shared" si="924"/>
        <v>467.91547213081401</v>
      </c>
      <c r="W4770" s="68">
        <f t="shared" si="925"/>
        <v>311.94364808720934</v>
      </c>
    </row>
    <row r="4771" spans="1:23" x14ac:dyDescent="0.25">
      <c r="A4771" s="1" t="s">
        <v>920</v>
      </c>
      <c r="B4771" s="1" t="s">
        <v>395</v>
      </c>
      <c r="C4771" s="1" t="s">
        <v>589</v>
      </c>
      <c r="D4771" s="1" t="s">
        <v>593</v>
      </c>
      <c r="E4771" s="1" t="s">
        <v>381</v>
      </c>
      <c r="F4771" s="62" t="str">
        <f t="shared" si="914"/>
        <v>64569</v>
      </c>
      <c r="G4771" s="255">
        <v>10620019</v>
      </c>
      <c r="H4771" s="1" t="s">
        <v>385</v>
      </c>
      <c r="I4771" s="61">
        <v>17</v>
      </c>
      <c r="J4771" s="61">
        <v>5.9</v>
      </c>
      <c r="K4771" s="61">
        <v>8.6</v>
      </c>
      <c r="L4771" s="69">
        <f t="shared" si="915"/>
        <v>1.0030000000000001</v>
      </c>
      <c r="M4771" s="69">
        <f t="shared" si="916"/>
        <v>1.462</v>
      </c>
      <c r="N4771" s="56">
        <f>INDEX(Rate_Chart!$A$1:$AK$127,MATCH(Data!J4771,Rate_Chart!$A$1:$A$127,0),MATCH(Data!K4771,Rate_Chart!$A$1:$AK$1,0))</f>
        <v>48.279699999999998</v>
      </c>
      <c r="O4771" s="57">
        <f t="shared" si="917"/>
        <v>820.75490000000002</v>
      </c>
      <c r="P4771" s="58">
        <f t="shared" si="918"/>
        <v>415.01174785100284</v>
      </c>
      <c r="Q4771" s="58">
        <f t="shared" si="919"/>
        <v>276.67449856733521</v>
      </c>
      <c r="R4771" s="66">
        <f t="shared" si="920"/>
        <v>14.363210750000002</v>
      </c>
      <c r="S4771" s="64">
        <f t="shared" si="921"/>
        <v>63.75</v>
      </c>
      <c r="T4771" s="66">
        <f t="shared" si="922"/>
        <v>898.86811075000003</v>
      </c>
      <c r="U4771" s="68">
        <f t="shared" si="923"/>
        <v>52.87459475</v>
      </c>
      <c r="V4771" s="68">
        <f t="shared" si="924"/>
        <v>454.50941045845275</v>
      </c>
      <c r="W4771" s="68">
        <f t="shared" si="925"/>
        <v>303.00627363896848</v>
      </c>
    </row>
    <row r="4772" spans="1:23" x14ac:dyDescent="0.25">
      <c r="A4772" s="1" t="s">
        <v>920</v>
      </c>
      <c r="B4772" s="1" t="s">
        <v>395</v>
      </c>
      <c r="C4772" s="1" t="s">
        <v>589</v>
      </c>
      <c r="D4772" s="1" t="s">
        <v>593</v>
      </c>
      <c r="E4772" s="1" t="s">
        <v>381</v>
      </c>
      <c r="F4772" s="62" t="str">
        <f t="shared" si="914"/>
        <v>64569</v>
      </c>
      <c r="G4772" s="255">
        <v>10620019</v>
      </c>
      <c r="H4772" s="1" t="s">
        <v>386</v>
      </c>
      <c r="I4772" s="61">
        <v>49</v>
      </c>
      <c r="J4772" s="61">
        <v>3.3</v>
      </c>
      <c r="K4772" s="61">
        <v>8.1</v>
      </c>
      <c r="L4772" s="69">
        <f t="shared" si="915"/>
        <v>1.617</v>
      </c>
      <c r="M4772" s="69">
        <f t="shared" si="916"/>
        <v>3.9689999999999999</v>
      </c>
      <c r="N4772" s="56">
        <f>INDEX(Rate_Chart!$A$1:$AK$127,MATCH(Data!J4772,Rate_Chart!$A$1:$A$127,0),MATCH(Data!K4772,Rate_Chart!$A$1:$AK$1,0))</f>
        <v>36.280125900000002</v>
      </c>
      <c r="O4772" s="57">
        <f t="shared" si="917"/>
        <v>1777.7261691000001</v>
      </c>
      <c r="P4772" s="58">
        <f t="shared" si="918"/>
        <v>417.0129413793104</v>
      </c>
      <c r="Q4772" s="58">
        <f t="shared" si="919"/>
        <v>278.00862758620696</v>
      </c>
      <c r="R4772" s="66">
        <f t="shared" si="920"/>
        <v>31.110207959250005</v>
      </c>
      <c r="S4772" s="64">
        <f t="shared" si="921"/>
        <v>183.75</v>
      </c>
      <c r="T4772" s="66">
        <f t="shared" si="922"/>
        <v>1992.58637705925</v>
      </c>
      <c r="U4772" s="68">
        <f t="shared" si="923"/>
        <v>40.665028103250002</v>
      </c>
      <c r="V4772" s="68">
        <f t="shared" si="924"/>
        <v>467.4141161293104</v>
      </c>
      <c r="W4772" s="68">
        <f t="shared" si="925"/>
        <v>311.6094107528736</v>
      </c>
    </row>
    <row r="4773" spans="1:23" x14ac:dyDescent="0.25">
      <c r="A4773" s="1" t="s">
        <v>922</v>
      </c>
      <c r="B4773" s="1" t="s">
        <v>394</v>
      </c>
      <c r="C4773" s="1" t="s">
        <v>589</v>
      </c>
      <c r="D4773" s="1" t="s">
        <v>593</v>
      </c>
      <c r="E4773" s="1" t="s">
        <v>381</v>
      </c>
      <c r="F4773" s="62" t="str">
        <f t="shared" si="914"/>
        <v>64569</v>
      </c>
      <c r="G4773" s="255">
        <v>10620019</v>
      </c>
      <c r="H4773" s="1" t="s">
        <v>385</v>
      </c>
      <c r="I4773" s="61">
        <v>54</v>
      </c>
      <c r="J4773" s="61">
        <v>6.5</v>
      </c>
      <c r="K4773" s="61">
        <v>8.8000000000000007</v>
      </c>
      <c r="L4773" s="69">
        <f t="shared" si="915"/>
        <v>3.51</v>
      </c>
      <c r="M4773" s="69">
        <f t="shared" si="916"/>
        <v>4.7520000000000007</v>
      </c>
      <c r="N4773" s="56">
        <f>INDEX(Rate_Chart!$A$1:$AK$127,MATCH(Data!J4773,Rate_Chart!$A$1:$A$127,0),MATCH(Data!K4773,Rate_Chart!$A$1:$AK$1,0))</f>
        <v>53.732250000000001</v>
      </c>
      <c r="O4773" s="57">
        <f t="shared" si="917"/>
        <v>2901.5414999999998</v>
      </c>
      <c r="P4773" s="58">
        <f t="shared" si="918"/>
        <v>434.49258760107813</v>
      </c>
      <c r="Q4773" s="58">
        <f t="shared" si="919"/>
        <v>289.66172506738542</v>
      </c>
      <c r="R4773" s="66">
        <f t="shared" si="920"/>
        <v>50.776976250000004</v>
      </c>
      <c r="S4773" s="64">
        <f t="shared" si="921"/>
        <v>202.5</v>
      </c>
      <c r="T4773" s="66">
        <f t="shared" si="922"/>
        <v>3154.81847625</v>
      </c>
      <c r="U4773" s="68">
        <f t="shared" si="923"/>
        <v>58.422564375</v>
      </c>
      <c r="V4773" s="68">
        <f t="shared" si="924"/>
        <v>472.41965801886789</v>
      </c>
      <c r="W4773" s="68">
        <f t="shared" si="925"/>
        <v>314.94643867924526</v>
      </c>
    </row>
    <row r="4774" spans="1:23" x14ac:dyDescent="0.25">
      <c r="A4774" s="1" t="s">
        <v>922</v>
      </c>
      <c r="B4774" s="1" t="s">
        <v>394</v>
      </c>
      <c r="C4774" s="1" t="s">
        <v>589</v>
      </c>
      <c r="D4774" s="1" t="s">
        <v>593</v>
      </c>
      <c r="E4774" s="1" t="s">
        <v>381</v>
      </c>
      <c r="F4774" s="62" t="str">
        <f t="shared" si="914"/>
        <v>64569</v>
      </c>
      <c r="G4774" s="255">
        <v>10620019</v>
      </c>
      <c r="H4774" s="1" t="s">
        <v>386</v>
      </c>
      <c r="I4774" s="61">
        <v>15</v>
      </c>
      <c r="J4774" s="61">
        <v>3.3</v>
      </c>
      <c r="K4774" s="61">
        <v>8.1</v>
      </c>
      <c r="L4774" s="69">
        <f t="shared" si="915"/>
        <v>0.495</v>
      </c>
      <c r="M4774" s="69">
        <f t="shared" si="916"/>
        <v>1.2150000000000001</v>
      </c>
      <c r="N4774" s="56">
        <f>INDEX(Rate_Chart!$A$1:$AK$127,MATCH(Data!J4774,Rate_Chart!$A$1:$A$127,0),MATCH(Data!K4774,Rate_Chart!$A$1:$AK$1,0))</f>
        <v>36.280125900000002</v>
      </c>
      <c r="O4774" s="57">
        <f t="shared" si="917"/>
        <v>544.2018885</v>
      </c>
      <c r="P4774" s="58">
        <f t="shared" si="918"/>
        <v>417.0129413793104</v>
      </c>
      <c r="Q4774" s="58">
        <f t="shared" si="919"/>
        <v>278.00862758620696</v>
      </c>
      <c r="R4774" s="66">
        <f t="shared" si="920"/>
        <v>9.5235330487500001</v>
      </c>
      <c r="S4774" s="64">
        <f t="shared" si="921"/>
        <v>56.25</v>
      </c>
      <c r="T4774" s="66">
        <f t="shared" si="922"/>
        <v>609.97542154874998</v>
      </c>
      <c r="U4774" s="68">
        <f t="shared" si="923"/>
        <v>40.665028103250002</v>
      </c>
      <c r="V4774" s="68">
        <f t="shared" si="924"/>
        <v>467.4141161293104</v>
      </c>
      <c r="W4774" s="68">
        <f t="shared" si="925"/>
        <v>311.6094107528736</v>
      </c>
    </row>
    <row r="4775" spans="1:23" x14ac:dyDescent="0.25">
      <c r="A4775" s="1" t="s">
        <v>922</v>
      </c>
      <c r="B4775" s="1" t="s">
        <v>395</v>
      </c>
      <c r="C4775" s="1" t="s">
        <v>589</v>
      </c>
      <c r="D4775" s="1" t="s">
        <v>593</v>
      </c>
      <c r="E4775" s="1" t="s">
        <v>381</v>
      </c>
      <c r="F4775" s="62" t="str">
        <f t="shared" si="914"/>
        <v>64569</v>
      </c>
      <c r="G4775" s="255">
        <v>10620019</v>
      </c>
      <c r="H4775" s="1" t="s">
        <v>386</v>
      </c>
      <c r="I4775" s="61">
        <v>39</v>
      </c>
      <c r="J4775" s="61">
        <v>4</v>
      </c>
      <c r="K4775" s="61">
        <v>8.1999999999999993</v>
      </c>
      <c r="L4775" s="69">
        <f t="shared" si="915"/>
        <v>1.56</v>
      </c>
      <c r="M4775" s="69">
        <f t="shared" si="916"/>
        <v>3.1979999999999995</v>
      </c>
      <c r="N4775" s="56">
        <f>INDEX(Rate_Chart!$A$1:$AK$127,MATCH(Data!J4775,Rate_Chart!$A$1:$A$127,0),MATCH(Data!K4775,Rate_Chart!$A$1:$AK$1,0))</f>
        <v>39.477139800000003</v>
      </c>
      <c r="O4775" s="57">
        <f t="shared" si="917"/>
        <v>1539.6084522000001</v>
      </c>
      <c r="P4775" s="58">
        <f t="shared" si="918"/>
        <v>417.0120401408451</v>
      </c>
      <c r="Q4775" s="58">
        <f t="shared" si="919"/>
        <v>278.00802676056338</v>
      </c>
      <c r="R4775" s="66">
        <f t="shared" si="920"/>
        <v>26.943147913500006</v>
      </c>
      <c r="S4775" s="64">
        <f t="shared" si="921"/>
        <v>146.25</v>
      </c>
      <c r="T4775" s="66">
        <f t="shared" si="922"/>
        <v>1712.8016001135002</v>
      </c>
      <c r="U4775" s="68">
        <f t="shared" si="923"/>
        <v>43.917989746500005</v>
      </c>
      <c r="V4775" s="68">
        <f t="shared" si="924"/>
        <v>463.92242689964797</v>
      </c>
      <c r="W4775" s="68">
        <f t="shared" si="925"/>
        <v>309.28161793309863</v>
      </c>
    </row>
    <row r="4776" spans="1:23" x14ac:dyDescent="0.25">
      <c r="A4776" s="1" t="s">
        <v>923</v>
      </c>
      <c r="B4776" s="1" t="s">
        <v>394</v>
      </c>
      <c r="C4776" s="1" t="s">
        <v>589</v>
      </c>
      <c r="D4776" s="1" t="s">
        <v>593</v>
      </c>
      <c r="E4776" s="1" t="s">
        <v>381</v>
      </c>
      <c r="F4776" s="62" t="str">
        <f t="shared" si="914"/>
        <v>64569</v>
      </c>
      <c r="G4776" s="255">
        <v>10620019</v>
      </c>
      <c r="H4776" s="1" t="s">
        <v>385</v>
      </c>
      <c r="I4776" s="61">
        <v>53</v>
      </c>
      <c r="J4776" s="61">
        <v>6.5</v>
      </c>
      <c r="K4776" s="61">
        <v>8.8000000000000007</v>
      </c>
      <c r="L4776" s="69">
        <f t="shared" si="915"/>
        <v>3.4449999999999998</v>
      </c>
      <c r="M4776" s="69">
        <f t="shared" si="916"/>
        <v>4.6640000000000006</v>
      </c>
      <c r="N4776" s="56">
        <f>INDEX(Rate_Chart!$A$1:$AK$127,MATCH(Data!J4776,Rate_Chart!$A$1:$A$127,0),MATCH(Data!K4776,Rate_Chart!$A$1:$AK$1,0))</f>
        <v>53.732250000000001</v>
      </c>
      <c r="O4776" s="57">
        <f t="shared" si="917"/>
        <v>2847.8092500000002</v>
      </c>
      <c r="P4776" s="58">
        <f t="shared" si="918"/>
        <v>434.49258760107813</v>
      </c>
      <c r="Q4776" s="58">
        <f t="shared" si="919"/>
        <v>289.66172506738542</v>
      </c>
      <c r="R4776" s="66">
        <f t="shared" si="920"/>
        <v>49.836661875000011</v>
      </c>
      <c r="S4776" s="64">
        <f t="shared" si="921"/>
        <v>198.75</v>
      </c>
      <c r="T4776" s="66">
        <f t="shared" si="922"/>
        <v>3096.3959118750004</v>
      </c>
      <c r="U4776" s="68">
        <f t="shared" si="923"/>
        <v>58.422564375000007</v>
      </c>
      <c r="V4776" s="68">
        <f t="shared" si="924"/>
        <v>472.41965801886795</v>
      </c>
      <c r="W4776" s="68">
        <f t="shared" si="925"/>
        <v>314.94643867924532</v>
      </c>
    </row>
    <row r="4777" spans="1:23" x14ac:dyDescent="0.25">
      <c r="A4777" s="1" t="s">
        <v>923</v>
      </c>
      <c r="B4777" s="1" t="s">
        <v>394</v>
      </c>
      <c r="C4777" s="1" t="s">
        <v>589</v>
      </c>
      <c r="D4777" s="1" t="s">
        <v>593</v>
      </c>
      <c r="E4777" s="1" t="s">
        <v>381</v>
      </c>
      <c r="F4777" s="62" t="str">
        <f t="shared" si="914"/>
        <v>64569</v>
      </c>
      <c r="G4777" s="255">
        <v>10620019</v>
      </c>
      <c r="H4777" s="1" t="s">
        <v>386</v>
      </c>
      <c r="I4777" s="61">
        <v>76</v>
      </c>
      <c r="J4777" s="61">
        <v>3.2</v>
      </c>
      <c r="K4777" s="61">
        <v>8.1</v>
      </c>
      <c r="L4777" s="69">
        <f t="shared" si="915"/>
        <v>2.4320000000000004</v>
      </c>
      <c r="M4777" s="69">
        <f t="shared" si="916"/>
        <v>6.1560000000000006</v>
      </c>
      <c r="N4777" s="56">
        <f>INDEX(Rate_Chart!$A$1:$AK$127,MATCH(Data!J4777,Rate_Chart!$A$1:$A$127,0),MATCH(Data!K4777,Rate_Chart!$A$1:$AK$1,0))</f>
        <v>35.8631259</v>
      </c>
      <c r="O4777" s="57">
        <f t="shared" si="917"/>
        <v>2725.5975684</v>
      </c>
      <c r="P4777" s="58">
        <f t="shared" si="918"/>
        <v>417.01309186046512</v>
      </c>
      <c r="Q4777" s="58">
        <f t="shared" si="919"/>
        <v>278.00872790697673</v>
      </c>
      <c r="R4777" s="66">
        <f t="shared" si="920"/>
        <v>47.697957447000007</v>
      </c>
      <c r="S4777" s="64">
        <f t="shared" si="921"/>
        <v>285</v>
      </c>
      <c r="T4777" s="66">
        <f t="shared" si="922"/>
        <v>3058.2955258470001</v>
      </c>
      <c r="U4777" s="68">
        <f t="shared" si="923"/>
        <v>40.24073060325</v>
      </c>
      <c r="V4777" s="68">
        <f t="shared" si="924"/>
        <v>467.91547213081401</v>
      </c>
      <c r="W4777" s="68">
        <f t="shared" si="925"/>
        <v>311.94364808720934</v>
      </c>
    </row>
    <row r="4778" spans="1:23" x14ac:dyDescent="0.25">
      <c r="A4778" s="1" t="s">
        <v>923</v>
      </c>
      <c r="B4778" s="1" t="s">
        <v>395</v>
      </c>
      <c r="C4778" s="1" t="s">
        <v>589</v>
      </c>
      <c r="D4778" s="1" t="s">
        <v>593</v>
      </c>
      <c r="E4778" s="1" t="s">
        <v>381</v>
      </c>
      <c r="F4778" s="62" t="str">
        <f t="shared" si="914"/>
        <v>64569</v>
      </c>
      <c r="G4778" s="255">
        <v>10620019</v>
      </c>
      <c r="H4778" s="1" t="s">
        <v>385</v>
      </c>
      <c r="I4778" s="61">
        <v>11</v>
      </c>
      <c r="J4778" s="61">
        <v>6.7</v>
      </c>
      <c r="K4778" s="61">
        <v>8.6</v>
      </c>
      <c r="L4778" s="69">
        <f t="shared" si="915"/>
        <v>0.73699999999999999</v>
      </c>
      <c r="M4778" s="69">
        <f t="shared" si="916"/>
        <v>0.94599999999999995</v>
      </c>
      <c r="N4778" s="56">
        <f>INDEX(Rate_Chart!$A$1:$AK$127,MATCH(Data!J4778,Rate_Chart!$A$1:$A$127,0),MATCH(Data!K4778,Rate_Chart!$A$1:$AK$1,0))</f>
        <v>54.826099999999997</v>
      </c>
      <c r="O4778" s="57">
        <f t="shared" si="917"/>
        <v>603.08709999999996</v>
      </c>
      <c r="P4778" s="58">
        <f t="shared" si="918"/>
        <v>440.96058981233244</v>
      </c>
      <c r="Q4778" s="58">
        <f t="shared" si="919"/>
        <v>293.97372654155498</v>
      </c>
      <c r="R4778" s="66">
        <f t="shared" si="920"/>
        <v>10.554024250000001</v>
      </c>
      <c r="S4778" s="64">
        <f t="shared" si="921"/>
        <v>41.25</v>
      </c>
      <c r="T4778" s="66">
        <f t="shared" si="922"/>
        <v>654.89112424999996</v>
      </c>
      <c r="U4778" s="68">
        <f t="shared" si="923"/>
        <v>59.535556749999998</v>
      </c>
      <c r="V4778" s="68">
        <f t="shared" si="924"/>
        <v>478.83825804289546</v>
      </c>
      <c r="W4778" s="68">
        <f t="shared" si="925"/>
        <v>319.22550536193029</v>
      </c>
    </row>
    <row r="4779" spans="1:23" x14ac:dyDescent="0.25">
      <c r="A4779" s="1" t="s">
        <v>923</v>
      </c>
      <c r="B4779" s="1" t="s">
        <v>395</v>
      </c>
      <c r="C4779" s="1" t="s">
        <v>589</v>
      </c>
      <c r="D4779" s="1" t="s">
        <v>593</v>
      </c>
      <c r="E4779" s="1" t="s">
        <v>381</v>
      </c>
      <c r="F4779" s="62" t="str">
        <f t="shared" si="914"/>
        <v>64569</v>
      </c>
      <c r="G4779" s="255">
        <v>10620019</v>
      </c>
      <c r="H4779" s="1" t="s">
        <v>386</v>
      </c>
      <c r="I4779" s="61">
        <v>74</v>
      </c>
      <c r="J4779" s="61">
        <v>3.3</v>
      </c>
      <c r="K4779" s="61">
        <v>8</v>
      </c>
      <c r="L4779" s="69">
        <f t="shared" si="915"/>
        <v>2.4419999999999997</v>
      </c>
      <c r="M4779" s="69">
        <f t="shared" si="916"/>
        <v>5.92</v>
      </c>
      <c r="N4779" s="56">
        <f>INDEX(Rate_Chart!$A$1:$AK$127,MATCH(Data!J4779,Rate_Chart!$A$1:$A$127,0),MATCH(Data!K4779,Rate_Chart!$A$1:$AK$1,0))</f>
        <v>36.002112000000004</v>
      </c>
      <c r="O4779" s="57">
        <f t="shared" si="917"/>
        <v>2664.1562880000001</v>
      </c>
      <c r="P4779" s="58">
        <f t="shared" si="918"/>
        <v>417.01288030888031</v>
      </c>
      <c r="Q4779" s="58">
        <f t="shared" si="919"/>
        <v>278.00858687258687</v>
      </c>
      <c r="R4779" s="66">
        <f t="shared" si="920"/>
        <v>46.622735040000009</v>
      </c>
      <c r="S4779" s="64">
        <f t="shared" si="921"/>
        <v>277.5</v>
      </c>
      <c r="T4779" s="66">
        <f t="shared" si="922"/>
        <v>2988.2790230400001</v>
      </c>
      <c r="U4779" s="68">
        <f t="shared" si="923"/>
        <v>40.382148960000002</v>
      </c>
      <c r="V4779" s="68">
        <f t="shared" si="924"/>
        <v>467.74689915057911</v>
      </c>
      <c r="W4779" s="68">
        <f t="shared" si="925"/>
        <v>311.83126610038607</v>
      </c>
    </row>
    <row r="4780" spans="1:23" x14ac:dyDescent="0.25">
      <c r="A4780" s="1" t="s">
        <v>924</v>
      </c>
      <c r="B4780" s="1" t="s">
        <v>394</v>
      </c>
      <c r="C4780" s="1" t="s">
        <v>589</v>
      </c>
      <c r="D4780" s="1" t="s">
        <v>593</v>
      </c>
      <c r="E4780" s="1" t="s">
        <v>381</v>
      </c>
      <c r="F4780" s="62" t="str">
        <f t="shared" si="914"/>
        <v>64569</v>
      </c>
      <c r="G4780" s="255">
        <v>10620019</v>
      </c>
      <c r="H4780" s="1" t="s">
        <v>385</v>
      </c>
      <c r="I4780" s="61">
        <v>52</v>
      </c>
      <c r="J4780" s="61">
        <v>5.9</v>
      </c>
      <c r="K4780" s="61">
        <v>8.6</v>
      </c>
      <c r="L4780" s="69">
        <f t="shared" si="915"/>
        <v>3.0680000000000001</v>
      </c>
      <c r="M4780" s="69">
        <f t="shared" si="916"/>
        <v>4.4719999999999995</v>
      </c>
      <c r="N4780" s="56">
        <f>INDEX(Rate_Chart!$A$1:$AK$127,MATCH(Data!J4780,Rate_Chart!$A$1:$A$127,0),MATCH(Data!K4780,Rate_Chart!$A$1:$AK$1,0))</f>
        <v>48.279699999999998</v>
      </c>
      <c r="O4780" s="57">
        <f t="shared" si="917"/>
        <v>2510.5443999999998</v>
      </c>
      <c r="P4780" s="58">
        <f t="shared" si="918"/>
        <v>415.01174785100284</v>
      </c>
      <c r="Q4780" s="58">
        <f t="shared" si="919"/>
        <v>276.67449856733521</v>
      </c>
      <c r="R4780" s="66">
        <f t="shared" si="920"/>
        <v>43.934527000000003</v>
      </c>
      <c r="S4780" s="64">
        <f t="shared" si="921"/>
        <v>195</v>
      </c>
      <c r="T4780" s="66">
        <f t="shared" si="922"/>
        <v>2749.4789269999997</v>
      </c>
      <c r="U4780" s="68">
        <f t="shared" si="923"/>
        <v>52.874594749999993</v>
      </c>
      <c r="V4780" s="68">
        <f t="shared" si="924"/>
        <v>454.50941045845269</v>
      </c>
      <c r="W4780" s="68">
        <f t="shared" si="925"/>
        <v>303.00627363896848</v>
      </c>
    </row>
    <row r="4781" spans="1:23" x14ac:dyDescent="0.25">
      <c r="A4781" s="1" t="s">
        <v>924</v>
      </c>
      <c r="B4781" s="1" t="s">
        <v>394</v>
      </c>
      <c r="C4781" s="1" t="s">
        <v>589</v>
      </c>
      <c r="D4781" s="1" t="s">
        <v>593</v>
      </c>
      <c r="E4781" s="1" t="s">
        <v>381</v>
      </c>
      <c r="F4781" s="62" t="str">
        <f t="shared" si="914"/>
        <v>64569</v>
      </c>
      <c r="G4781" s="255">
        <v>10620019</v>
      </c>
      <c r="H4781" s="1" t="s">
        <v>386</v>
      </c>
      <c r="I4781" s="61">
        <v>97</v>
      </c>
      <c r="J4781" s="61">
        <v>3.1</v>
      </c>
      <c r="K4781" s="61">
        <v>8.1</v>
      </c>
      <c r="L4781" s="69">
        <f t="shared" si="915"/>
        <v>3.0069999999999997</v>
      </c>
      <c r="M4781" s="69">
        <f t="shared" si="916"/>
        <v>7.8569999999999993</v>
      </c>
      <c r="N4781" s="56">
        <f>INDEX(Rate_Chart!$A$1:$AK$127,MATCH(Data!J4781,Rate_Chart!$A$1:$A$127,0),MATCH(Data!K4781,Rate_Chart!$A$1:$AK$1,0))</f>
        <v>35.446125899999998</v>
      </c>
      <c r="O4781" s="57">
        <f t="shared" si="917"/>
        <v>3438.2742122999998</v>
      </c>
      <c r="P4781" s="58">
        <f t="shared" si="918"/>
        <v>417.01324588235298</v>
      </c>
      <c r="Q4781" s="58">
        <f t="shared" si="919"/>
        <v>278.0088305882353</v>
      </c>
      <c r="R4781" s="66">
        <f t="shared" si="920"/>
        <v>60.169798715250003</v>
      </c>
      <c r="S4781" s="64">
        <f t="shared" si="921"/>
        <v>363.75</v>
      </c>
      <c r="T4781" s="66">
        <f t="shared" si="922"/>
        <v>3862.19401101525</v>
      </c>
      <c r="U4781" s="68">
        <f t="shared" si="923"/>
        <v>39.816433103249999</v>
      </c>
      <c r="V4781" s="68">
        <f t="shared" si="924"/>
        <v>468.42862474411766</v>
      </c>
      <c r="W4781" s="68">
        <f t="shared" si="925"/>
        <v>312.28574982941177</v>
      </c>
    </row>
    <row r="4782" spans="1:23" x14ac:dyDescent="0.25">
      <c r="A4782" s="1" t="s">
        <v>924</v>
      </c>
      <c r="B4782" s="1" t="s">
        <v>395</v>
      </c>
      <c r="C4782" s="1" t="s">
        <v>589</v>
      </c>
      <c r="D4782" s="1" t="s">
        <v>593</v>
      </c>
      <c r="E4782" s="1" t="s">
        <v>381</v>
      </c>
      <c r="F4782" s="62" t="str">
        <f t="shared" si="914"/>
        <v>64569</v>
      </c>
      <c r="G4782" s="255">
        <v>10620019</v>
      </c>
      <c r="H4782" s="1" t="s">
        <v>385</v>
      </c>
      <c r="I4782" s="61">
        <v>15</v>
      </c>
      <c r="J4782" s="61">
        <v>6.1</v>
      </c>
      <c r="K4782" s="61">
        <v>8.8000000000000007</v>
      </c>
      <c r="L4782" s="69">
        <f t="shared" si="915"/>
        <v>0.91500000000000004</v>
      </c>
      <c r="M4782" s="69">
        <f t="shared" si="916"/>
        <v>1.32</v>
      </c>
      <c r="N4782" s="56">
        <f>INDEX(Rate_Chart!$A$1:$AK$127,MATCH(Data!J4782,Rate_Chart!$A$1:$A$127,0),MATCH(Data!K4782,Rate_Chart!$A$1:$AK$1,0))</f>
        <v>50.425650000000005</v>
      </c>
      <c r="O4782" s="57">
        <f t="shared" si="917"/>
        <v>756.38475000000005</v>
      </c>
      <c r="P4782" s="58">
        <f t="shared" si="918"/>
        <v>421.38426183844012</v>
      </c>
      <c r="Q4782" s="58">
        <f t="shared" si="919"/>
        <v>280.92284122562677</v>
      </c>
      <c r="R4782" s="66">
        <f t="shared" si="920"/>
        <v>13.236733125000002</v>
      </c>
      <c r="S4782" s="64">
        <f t="shared" si="921"/>
        <v>56.25</v>
      </c>
      <c r="T4782" s="66">
        <f t="shared" si="922"/>
        <v>825.87148312500005</v>
      </c>
      <c r="U4782" s="68">
        <f t="shared" si="923"/>
        <v>55.058098875000006</v>
      </c>
      <c r="V4782" s="68">
        <f t="shared" si="924"/>
        <v>460.09553377437328</v>
      </c>
      <c r="W4782" s="68">
        <f t="shared" si="925"/>
        <v>306.73035584958217</v>
      </c>
    </row>
    <row r="4783" spans="1:23" x14ac:dyDescent="0.25">
      <c r="A4783" s="1" t="s">
        <v>924</v>
      </c>
      <c r="B4783" s="1" t="s">
        <v>395</v>
      </c>
      <c r="C4783" s="1" t="s">
        <v>589</v>
      </c>
      <c r="D4783" s="1" t="s">
        <v>593</v>
      </c>
      <c r="E4783" s="1" t="s">
        <v>381</v>
      </c>
      <c r="F4783" s="62" t="str">
        <f t="shared" si="914"/>
        <v>64569</v>
      </c>
      <c r="G4783" s="255">
        <v>10620019</v>
      </c>
      <c r="H4783" s="1" t="s">
        <v>386</v>
      </c>
      <c r="I4783" s="61">
        <v>59</v>
      </c>
      <c r="J4783" s="61">
        <v>3.3</v>
      </c>
      <c r="K4783" s="61">
        <v>8.1</v>
      </c>
      <c r="L4783" s="69">
        <f t="shared" si="915"/>
        <v>1.9469999999999998</v>
      </c>
      <c r="M4783" s="69">
        <f t="shared" si="916"/>
        <v>4.7789999999999999</v>
      </c>
      <c r="N4783" s="56">
        <f>INDEX(Rate_Chart!$A$1:$AK$127,MATCH(Data!J4783,Rate_Chart!$A$1:$A$127,0),MATCH(Data!K4783,Rate_Chart!$A$1:$AK$1,0))</f>
        <v>36.280125900000002</v>
      </c>
      <c r="O4783" s="57">
        <f t="shared" si="917"/>
        <v>2140.5274281000002</v>
      </c>
      <c r="P4783" s="58">
        <f t="shared" si="918"/>
        <v>417.0129413793104</v>
      </c>
      <c r="Q4783" s="58">
        <f t="shared" si="919"/>
        <v>278.00862758620696</v>
      </c>
      <c r="R4783" s="66">
        <f t="shared" si="920"/>
        <v>37.459229991750007</v>
      </c>
      <c r="S4783" s="64">
        <f t="shared" si="921"/>
        <v>221.25</v>
      </c>
      <c r="T4783" s="66">
        <f t="shared" si="922"/>
        <v>2399.2366580917501</v>
      </c>
      <c r="U4783" s="68">
        <f t="shared" si="923"/>
        <v>40.665028103250002</v>
      </c>
      <c r="V4783" s="68">
        <f t="shared" si="924"/>
        <v>467.4141161293104</v>
      </c>
      <c r="W4783" s="68">
        <f t="shared" si="925"/>
        <v>311.6094107528736</v>
      </c>
    </row>
    <row r="4784" spans="1:23" x14ac:dyDescent="0.25">
      <c r="A4784" s="1" t="s">
        <v>921</v>
      </c>
      <c r="B4784" s="1" t="s">
        <v>394</v>
      </c>
      <c r="C4784" s="1" t="s">
        <v>589</v>
      </c>
      <c r="D4784" s="1" t="s">
        <v>593</v>
      </c>
      <c r="E4784" s="1" t="s">
        <v>382</v>
      </c>
      <c r="F4784" s="62" t="str">
        <f t="shared" si="914"/>
        <v>64571</v>
      </c>
      <c r="G4784" s="255">
        <v>10620009</v>
      </c>
      <c r="H4784" s="1" t="s">
        <v>385</v>
      </c>
      <c r="I4784" s="61">
        <v>35</v>
      </c>
      <c r="J4784" s="61">
        <v>7.3</v>
      </c>
      <c r="K4784" s="61">
        <v>8.8000000000000007</v>
      </c>
      <c r="L4784" s="69">
        <f t="shared" si="915"/>
        <v>2.5550000000000002</v>
      </c>
      <c r="M4784" s="69">
        <f t="shared" si="916"/>
        <v>3.08</v>
      </c>
      <c r="N4784" s="56">
        <f>INDEX(Rate_Chart!$A$1:$AK$127,MATCH(Data!J4784,Rate_Chart!$A$1:$A$127,0),MATCH(Data!K4784,Rate_Chart!$A$1:$AK$1,0))</f>
        <v>60.34545</v>
      </c>
      <c r="O4784" s="57">
        <f t="shared" si="917"/>
        <v>2112.0907499999998</v>
      </c>
      <c r="P4784" s="58">
        <f t="shared" si="918"/>
        <v>458.31987341772157</v>
      </c>
      <c r="Q4784" s="58">
        <f t="shared" si="919"/>
        <v>305.54658227848103</v>
      </c>
      <c r="R4784" s="66">
        <f t="shared" si="920"/>
        <v>36.961588124999999</v>
      </c>
      <c r="S4784" s="64">
        <f t="shared" si="921"/>
        <v>131.25</v>
      </c>
      <c r="T4784" s="66">
        <f t="shared" si="922"/>
        <v>2280.302338125</v>
      </c>
      <c r="U4784" s="68">
        <f t="shared" si="923"/>
        <v>65.151495374999996</v>
      </c>
      <c r="V4784" s="68">
        <f t="shared" si="924"/>
        <v>494.82148386075949</v>
      </c>
      <c r="W4784" s="68">
        <f t="shared" si="925"/>
        <v>329.88098924050632</v>
      </c>
    </row>
    <row r="4785" spans="1:23" x14ac:dyDescent="0.25">
      <c r="A4785" s="1" t="s">
        <v>921</v>
      </c>
      <c r="B4785" s="1" t="s">
        <v>394</v>
      </c>
      <c r="C4785" s="1" t="s">
        <v>589</v>
      </c>
      <c r="D4785" s="1" t="s">
        <v>593</v>
      </c>
      <c r="E4785" s="1" t="s">
        <v>382</v>
      </c>
      <c r="F4785" s="62" t="str">
        <f t="shared" si="914"/>
        <v>64571</v>
      </c>
      <c r="G4785" s="255">
        <v>10620009</v>
      </c>
      <c r="H4785" s="1" t="s">
        <v>386</v>
      </c>
      <c r="I4785" s="61">
        <v>8</v>
      </c>
      <c r="J4785" s="61">
        <v>4.3</v>
      </c>
      <c r="K4785" s="61">
        <v>8.1</v>
      </c>
      <c r="L4785" s="69">
        <f t="shared" si="915"/>
        <v>0.34399999999999997</v>
      </c>
      <c r="M4785" s="69">
        <f t="shared" si="916"/>
        <v>0.64800000000000002</v>
      </c>
      <c r="N4785" s="56">
        <f>INDEX(Rate_Chart!$A$1:$AK$127,MATCH(Data!J4785,Rate_Chart!$A$1:$A$127,0),MATCH(Data!K4785,Rate_Chart!$A$1:$AK$1,0))</f>
        <v>40.450125900000003</v>
      </c>
      <c r="O4785" s="57">
        <f t="shared" si="917"/>
        <v>323.60100720000003</v>
      </c>
      <c r="P4785" s="58">
        <f t="shared" si="918"/>
        <v>417.01160721649489</v>
      </c>
      <c r="Q4785" s="58">
        <f t="shared" si="919"/>
        <v>278.00773814432995</v>
      </c>
      <c r="R4785" s="66">
        <f t="shared" si="920"/>
        <v>5.6630176260000011</v>
      </c>
      <c r="S4785" s="64">
        <f t="shared" si="921"/>
        <v>30</v>
      </c>
      <c r="T4785" s="66">
        <f t="shared" si="922"/>
        <v>359.26402482600002</v>
      </c>
      <c r="U4785" s="68">
        <f t="shared" si="923"/>
        <v>44.908003103250003</v>
      </c>
      <c r="V4785" s="68">
        <f t="shared" si="924"/>
        <v>462.96910415721652</v>
      </c>
      <c r="W4785" s="68">
        <f t="shared" si="925"/>
        <v>308.64606943814437</v>
      </c>
    </row>
    <row r="4786" spans="1:23" x14ac:dyDescent="0.25">
      <c r="A4786" s="1" t="s">
        <v>921</v>
      </c>
      <c r="B4786" s="1" t="s">
        <v>395</v>
      </c>
      <c r="C4786" s="1" t="s">
        <v>589</v>
      </c>
      <c r="D4786" s="1" t="s">
        <v>593</v>
      </c>
      <c r="E4786" s="1" t="s">
        <v>382</v>
      </c>
      <c r="F4786" s="62" t="str">
        <f t="shared" si="914"/>
        <v>64571</v>
      </c>
      <c r="G4786" s="255">
        <v>10620009</v>
      </c>
      <c r="H4786" s="1" t="s">
        <v>385</v>
      </c>
      <c r="I4786" s="61">
        <v>27</v>
      </c>
      <c r="J4786" s="61">
        <v>7.2</v>
      </c>
      <c r="K4786" s="61">
        <v>8.8000000000000007</v>
      </c>
      <c r="L4786" s="69">
        <f t="shared" si="915"/>
        <v>1.944</v>
      </c>
      <c r="M4786" s="69">
        <f t="shared" si="916"/>
        <v>2.3760000000000003</v>
      </c>
      <c r="N4786" s="56">
        <f>INDEX(Rate_Chart!$A$1:$AK$127,MATCH(Data!J4786,Rate_Chart!$A$1:$A$127,0),MATCH(Data!K4786,Rate_Chart!$A$1:$AK$1,0))</f>
        <v>59.518800000000006</v>
      </c>
      <c r="O4786" s="57">
        <f t="shared" si="917"/>
        <v>1607.0076000000001</v>
      </c>
      <c r="P4786" s="58">
        <f t="shared" si="918"/>
        <v>455.50102040816324</v>
      </c>
      <c r="Q4786" s="58">
        <f t="shared" si="919"/>
        <v>303.66734693877549</v>
      </c>
      <c r="R4786" s="66">
        <f t="shared" si="920"/>
        <v>28.122633000000004</v>
      </c>
      <c r="S4786" s="64">
        <f t="shared" si="921"/>
        <v>101.25</v>
      </c>
      <c r="T4786" s="66">
        <f t="shared" si="922"/>
        <v>1736.3802330000001</v>
      </c>
      <c r="U4786" s="68">
        <f t="shared" si="923"/>
        <v>64.310378999999998</v>
      </c>
      <c r="V4786" s="68">
        <f t="shared" si="924"/>
        <v>492.17126785714277</v>
      </c>
      <c r="W4786" s="68">
        <f t="shared" si="925"/>
        <v>328.11417857142851</v>
      </c>
    </row>
    <row r="4787" spans="1:23" x14ac:dyDescent="0.25">
      <c r="A4787" s="1" t="s">
        <v>921</v>
      </c>
      <c r="B4787" s="1" t="s">
        <v>395</v>
      </c>
      <c r="C4787" s="1" t="s">
        <v>589</v>
      </c>
      <c r="D4787" s="1" t="s">
        <v>593</v>
      </c>
      <c r="E4787" s="1" t="s">
        <v>382</v>
      </c>
      <c r="F4787" s="62" t="str">
        <f t="shared" si="914"/>
        <v>64571</v>
      </c>
      <c r="G4787" s="255">
        <v>10620009</v>
      </c>
      <c r="H4787" s="1" t="s">
        <v>386</v>
      </c>
      <c r="I4787" s="61">
        <v>37</v>
      </c>
      <c r="J4787" s="61">
        <v>3.1</v>
      </c>
      <c r="K4787" s="61">
        <v>8</v>
      </c>
      <c r="L4787" s="69">
        <f t="shared" si="915"/>
        <v>1.147</v>
      </c>
      <c r="M4787" s="69">
        <f t="shared" si="916"/>
        <v>2.96</v>
      </c>
      <c r="N4787" s="56">
        <f>INDEX(Rate_Chart!$A$1:$AK$127,MATCH(Data!J4787,Rate_Chart!$A$1:$A$127,0),MATCH(Data!K4787,Rate_Chart!$A$1:$AK$1,0))</f>
        <v>35.168112000000008</v>
      </c>
      <c r="O4787" s="57">
        <f t="shared" si="917"/>
        <v>1301.2201440000003</v>
      </c>
      <c r="P4787" s="58">
        <f t="shared" si="918"/>
        <v>417.01318577075102</v>
      </c>
      <c r="Q4787" s="58">
        <f t="shared" si="919"/>
        <v>278.00879051383401</v>
      </c>
      <c r="R4787" s="66">
        <f t="shared" si="920"/>
        <v>22.771352520000008</v>
      </c>
      <c r="S4787" s="64">
        <f t="shared" si="921"/>
        <v>138.75</v>
      </c>
      <c r="T4787" s="66">
        <f t="shared" si="922"/>
        <v>1462.7414965200003</v>
      </c>
      <c r="U4787" s="68">
        <f t="shared" si="923"/>
        <v>39.533553960000006</v>
      </c>
      <c r="V4787" s="68">
        <f t="shared" si="924"/>
        <v>468.77731968379447</v>
      </c>
      <c r="W4787" s="68">
        <f t="shared" si="925"/>
        <v>312.51821312252963</v>
      </c>
    </row>
    <row r="4788" spans="1:23" x14ac:dyDescent="0.25">
      <c r="A4788" s="1" t="s">
        <v>902</v>
      </c>
      <c r="B4788" s="1" t="s">
        <v>394</v>
      </c>
      <c r="C4788" s="1" t="s">
        <v>589</v>
      </c>
      <c r="D4788" s="1" t="s">
        <v>593</v>
      </c>
      <c r="E4788" s="1" t="s">
        <v>382</v>
      </c>
      <c r="F4788" s="62" t="str">
        <f t="shared" si="914"/>
        <v>64571</v>
      </c>
      <c r="G4788" s="255">
        <v>10620009</v>
      </c>
      <c r="H4788" s="1" t="s">
        <v>385</v>
      </c>
      <c r="I4788" s="61">
        <v>39</v>
      </c>
      <c r="J4788" s="61">
        <v>7.2</v>
      </c>
      <c r="K4788" s="61">
        <v>9</v>
      </c>
      <c r="L4788" s="69">
        <f t="shared" si="915"/>
        <v>2.8080000000000003</v>
      </c>
      <c r="M4788" s="69">
        <f t="shared" si="916"/>
        <v>3.51</v>
      </c>
      <c r="N4788" s="56">
        <f>INDEX(Rate_Chart!$A$1:$AK$127,MATCH(Data!J4788,Rate_Chart!$A$1:$A$127,0),MATCH(Data!K4788,Rate_Chart!$A$1:$AK$1,0))</f>
        <v>60.120000000000005</v>
      </c>
      <c r="O4788" s="57">
        <f t="shared" si="917"/>
        <v>2344.6800000000003</v>
      </c>
      <c r="P4788" s="58">
        <f t="shared" si="918"/>
        <v>455.4545454545455</v>
      </c>
      <c r="Q4788" s="58">
        <f t="shared" si="919"/>
        <v>303.63636363636368</v>
      </c>
      <c r="R4788" s="66">
        <f t="shared" si="920"/>
        <v>41.031900000000007</v>
      </c>
      <c r="S4788" s="64">
        <f t="shared" si="921"/>
        <v>146.25</v>
      </c>
      <c r="T4788" s="66">
        <f t="shared" si="922"/>
        <v>2531.9619000000002</v>
      </c>
      <c r="U4788" s="68">
        <f t="shared" si="923"/>
        <v>64.9221</v>
      </c>
      <c r="V4788" s="68">
        <f t="shared" si="924"/>
        <v>491.83409090909089</v>
      </c>
      <c r="W4788" s="68">
        <f t="shared" si="925"/>
        <v>327.88939393939393</v>
      </c>
    </row>
    <row r="4789" spans="1:23" x14ac:dyDescent="0.25">
      <c r="A4789" s="1" t="s">
        <v>902</v>
      </c>
      <c r="B4789" s="1" t="s">
        <v>394</v>
      </c>
      <c r="C4789" s="1" t="s">
        <v>589</v>
      </c>
      <c r="D4789" s="1" t="s">
        <v>593</v>
      </c>
      <c r="E4789" s="1" t="s">
        <v>382</v>
      </c>
      <c r="F4789" s="62" t="str">
        <f t="shared" si="914"/>
        <v>64571</v>
      </c>
      <c r="G4789" s="255">
        <v>10620009</v>
      </c>
      <c r="H4789" s="1" t="s">
        <v>386</v>
      </c>
      <c r="I4789" s="61">
        <v>14</v>
      </c>
      <c r="J4789" s="61">
        <v>4</v>
      </c>
      <c r="K4789" s="61">
        <v>8.1</v>
      </c>
      <c r="L4789" s="69">
        <f t="shared" si="915"/>
        <v>0.56000000000000005</v>
      </c>
      <c r="M4789" s="69">
        <f t="shared" si="916"/>
        <v>1.1339999999999999</v>
      </c>
      <c r="N4789" s="56">
        <f>INDEX(Rate_Chart!$A$1:$AK$127,MATCH(Data!J4789,Rate_Chart!$A$1:$A$127,0),MATCH(Data!K4789,Rate_Chart!$A$1:$AK$1,0))</f>
        <v>39.199125899999999</v>
      </c>
      <c r="O4789" s="57">
        <f t="shared" si="917"/>
        <v>548.78776259999995</v>
      </c>
      <c r="P4789" s="58">
        <f t="shared" si="918"/>
        <v>417.01197765957443</v>
      </c>
      <c r="Q4789" s="58">
        <f t="shared" si="919"/>
        <v>278.00798510638293</v>
      </c>
      <c r="R4789" s="66">
        <f t="shared" si="920"/>
        <v>9.6037858455000009</v>
      </c>
      <c r="S4789" s="64">
        <f t="shared" si="921"/>
        <v>52.5</v>
      </c>
      <c r="T4789" s="66">
        <f t="shared" si="922"/>
        <v>610.89154844549989</v>
      </c>
      <c r="U4789" s="68">
        <f t="shared" si="923"/>
        <v>43.635110603249991</v>
      </c>
      <c r="V4789" s="68">
        <f t="shared" si="924"/>
        <v>464.20330428989354</v>
      </c>
      <c r="W4789" s="68">
        <f t="shared" si="925"/>
        <v>309.46886952659571</v>
      </c>
    </row>
    <row r="4790" spans="1:23" x14ac:dyDescent="0.25">
      <c r="A4790" s="1" t="s">
        <v>902</v>
      </c>
      <c r="B4790" s="1" t="s">
        <v>395</v>
      </c>
      <c r="C4790" s="1" t="s">
        <v>589</v>
      </c>
      <c r="D4790" s="1" t="s">
        <v>593</v>
      </c>
      <c r="E4790" s="1" t="s">
        <v>382</v>
      </c>
      <c r="F4790" s="62" t="str">
        <f t="shared" si="914"/>
        <v>64571</v>
      </c>
      <c r="G4790" s="255">
        <v>10620009</v>
      </c>
      <c r="H4790" s="1" t="s">
        <v>385</v>
      </c>
      <c r="I4790" s="61">
        <v>34</v>
      </c>
      <c r="J4790" s="61">
        <v>6.4</v>
      </c>
      <c r="K4790" s="61">
        <v>8.8000000000000007</v>
      </c>
      <c r="L4790" s="69">
        <f t="shared" si="915"/>
        <v>2.1760000000000002</v>
      </c>
      <c r="M4790" s="69">
        <f t="shared" si="916"/>
        <v>2.9920000000000004</v>
      </c>
      <c r="N4790" s="56">
        <f>INDEX(Rate_Chart!$A$1:$AK$127,MATCH(Data!J4790,Rate_Chart!$A$1:$A$127,0),MATCH(Data!K4790,Rate_Chart!$A$1:$AK$1,0))</f>
        <v>52.9056</v>
      </c>
      <c r="O4790" s="57">
        <f t="shared" si="917"/>
        <v>1798.7904000000001</v>
      </c>
      <c r="P4790" s="58">
        <f t="shared" si="918"/>
        <v>431.29565217391303</v>
      </c>
      <c r="Q4790" s="58">
        <f t="shared" si="919"/>
        <v>287.53043478260867</v>
      </c>
      <c r="R4790" s="66">
        <f t="shared" si="920"/>
        <v>31.478832000000004</v>
      </c>
      <c r="S4790" s="64">
        <f t="shared" si="921"/>
        <v>127.5</v>
      </c>
      <c r="T4790" s="66">
        <f t="shared" si="922"/>
        <v>1957.7692320000001</v>
      </c>
      <c r="U4790" s="68">
        <f t="shared" si="923"/>
        <v>57.581448000000002</v>
      </c>
      <c r="V4790" s="68">
        <f t="shared" si="924"/>
        <v>469.41397826086956</v>
      </c>
      <c r="W4790" s="68">
        <f t="shared" si="925"/>
        <v>312.94265217391302</v>
      </c>
    </row>
    <row r="4791" spans="1:23" x14ac:dyDescent="0.25">
      <c r="A4791" s="1" t="s">
        <v>903</v>
      </c>
      <c r="B4791" s="1" t="s">
        <v>394</v>
      </c>
      <c r="C4791" s="1" t="s">
        <v>589</v>
      </c>
      <c r="D4791" s="1" t="s">
        <v>593</v>
      </c>
      <c r="E4791" s="1" t="s">
        <v>382</v>
      </c>
      <c r="F4791" s="62" t="str">
        <f t="shared" si="914"/>
        <v>64571</v>
      </c>
      <c r="G4791" s="255">
        <v>10620009</v>
      </c>
      <c r="H4791" s="1" t="s">
        <v>385</v>
      </c>
      <c r="I4791" s="61">
        <v>39</v>
      </c>
      <c r="J4791" s="61">
        <v>7.3</v>
      </c>
      <c r="K4791" s="61">
        <v>8.8000000000000007</v>
      </c>
      <c r="L4791" s="69">
        <f t="shared" si="915"/>
        <v>2.847</v>
      </c>
      <c r="M4791" s="69">
        <f t="shared" si="916"/>
        <v>3.4320000000000004</v>
      </c>
      <c r="N4791" s="56">
        <f>INDEX(Rate_Chart!$A$1:$AK$127,MATCH(Data!J4791,Rate_Chart!$A$1:$A$127,0),MATCH(Data!K4791,Rate_Chart!$A$1:$AK$1,0))</f>
        <v>60.34545</v>
      </c>
      <c r="O4791" s="57">
        <f t="shared" si="917"/>
        <v>2353.47255</v>
      </c>
      <c r="P4791" s="58">
        <f t="shared" si="918"/>
        <v>458.31987341772157</v>
      </c>
      <c r="Q4791" s="58">
        <f t="shared" si="919"/>
        <v>305.54658227848103</v>
      </c>
      <c r="R4791" s="66">
        <f t="shared" si="920"/>
        <v>41.185769625000006</v>
      </c>
      <c r="S4791" s="64">
        <f t="shared" si="921"/>
        <v>146.25</v>
      </c>
      <c r="T4791" s="66">
        <f t="shared" si="922"/>
        <v>2540.9083196249999</v>
      </c>
      <c r="U4791" s="68">
        <f t="shared" si="923"/>
        <v>65.151495374999996</v>
      </c>
      <c r="V4791" s="68">
        <f t="shared" si="924"/>
        <v>494.82148386075949</v>
      </c>
      <c r="W4791" s="68">
        <f t="shared" si="925"/>
        <v>329.88098924050632</v>
      </c>
    </row>
    <row r="4792" spans="1:23" x14ac:dyDescent="0.25">
      <c r="A4792" s="1" t="s">
        <v>903</v>
      </c>
      <c r="B4792" s="1" t="s">
        <v>394</v>
      </c>
      <c r="C4792" s="1" t="s">
        <v>589</v>
      </c>
      <c r="D4792" s="1" t="s">
        <v>593</v>
      </c>
      <c r="E4792" s="1" t="s">
        <v>382</v>
      </c>
      <c r="F4792" s="62" t="str">
        <f t="shared" si="914"/>
        <v>64571</v>
      </c>
      <c r="G4792" s="255">
        <v>10620009</v>
      </c>
      <c r="H4792" s="1" t="s">
        <v>386</v>
      </c>
      <c r="I4792" s="61">
        <v>53</v>
      </c>
      <c r="J4792" s="61">
        <v>3.7</v>
      </c>
      <c r="K4792" s="61">
        <v>8.1</v>
      </c>
      <c r="L4792" s="69">
        <f t="shared" si="915"/>
        <v>1.9610000000000003</v>
      </c>
      <c r="M4792" s="69">
        <f t="shared" si="916"/>
        <v>4.2929999999999993</v>
      </c>
      <c r="N4792" s="56">
        <f>INDEX(Rate_Chart!$A$1:$AK$127,MATCH(Data!J4792,Rate_Chart!$A$1:$A$127,0),MATCH(Data!K4792,Rate_Chart!$A$1:$AK$1,0))</f>
        <v>37.948125900000008</v>
      </c>
      <c r="O4792" s="57">
        <f t="shared" si="917"/>
        <v>2011.2506727000005</v>
      </c>
      <c r="P4792" s="58">
        <f t="shared" si="918"/>
        <v>417.01237252747262</v>
      </c>
      <c r="Q4792" s="58">
        <f t="shared" si="919"/>
        <v>278.00824835164843</v>
      </c>
      <c r="R4792" s="66">
        <f t="shared" si="920"/>
        <v>35.196886772250011</v>
      </c>
      <c r="S4792" s="64">
        <f t="shared" si="921"/>
        <v>198.75</v>
      </c>
      <c r="T4792" s="66">
        <f t="shared" si="922"/>
        <v>2245.1975594722503</v>
      </c>
      <c r="U4792" s="68">
        <f t="shared" si="923"/>
        <v>42.362218103250008</v>
      </c>
      <c r="V4792" s="68">
        <f t="shared" si="924"/>
        <v>465.51888025549459</v>
      </c>
      <c r="W4792" s="68">
        <f t="shared" si="925"/>
        <v>310.34592017032975</v>
      </c>
    </row>
    <row r="4793" spans="1:23" x14ac:dyDescent="0.25">
      <c r="A4793" s="1" t="s">
        <v>903</v>
      </c>
      <c r="B4793" s="1" t="s">
        <v>395</v>
      </c>
      <c r="C4793" s="1" t="s">
        <v>589</v>
      </c>
      <c r="D4793" s="1" t="s">
        <v>593</v>
      </c>
      <c r="E4793" s="1" t="s">
        <v>382</v>
      </c>
      <c r="F4793" s="62" t="str">
        <f t="shared" si="914"/>
        <v>64571</v>
      </c>
      <c r="G4793" s="255">
        <v>10620009</v>
      </c>
      <c r="H4793" s="1" t="s">
        <v>385</v>
      </c>
      <c r="I4793" s="61">
        <v>41</v>
      </c>
      <c r="J4793" s="61">
        <v>6.1</v>
      </c>
      <c r="K4793" s="61">
        <v>8.8000000000000007</v>
      </c>
      <c r="L4793" s="69">
        <f t="shared" si="915"/>
        <v>2.5009999999999999</v>
      </c>
      <c r="M4793" s="69">
        <f t="shared" si="916"/>
        <v>3.6080000000000001</v>
      </c>
      <c r="N4793" s="56">
        <f>INDEX(Rate_Chart!$A$1:$AK$127,MATCH(Data!J4793,Rate_Chart!$A$1:$A$127,0),MATCH(Data!K4793,Rate_Chart!$A$1:$AK$1,0))</f>
        <v>50.425650000000005</v>
      </c>
      <c r="O4793" s="57">
        <f t="shared" si="917"/>
        <v>2067.45165</v>
      </c>
      <c r="P4793" s="58">
        <f t="shared" si="918"/>
        <v>421.38426183844012</v>
      </c>
      <c r="Q4793" s="58">
        <f t="shared" si="919"/>
        <v>280.92284122562677</v>
      </c>
      <c r="R4793" s="66">
        <f t="shared" si="920"/>
        <v>36.180403875000003</v>
      </c>
      <c r="S4793" s="64">
        <f t="shared" si="921"/>
        <v>153.75</v>
      </c>
      <c r="T4793" s="66">
        <f t="shared" si="922"/>
        <v>2257.3820538750001</v>
      </c>
      <c r="U4793" s="68">
        <f t="shared" si="923"/>
        <v>55.058098875000006</v>
      </c>
      <c r="V4793" s="68">
        <f t="shared" si="924"/>
        <v>460.09553377437328</v>
      </c>
      <c r="W4793" s="68">
        <f t="shared" si="925"/>
        <v>306.73035584958217</v>
      </c>
    </row>
    <row r="4794" spans="1:23" x14ac:dyDescent="0.25">
      <c r="A4794" s="1" t="s">
        <v>903</v>
      </c>
      <c r="B4794" s="1" t="s">
        <v>395</v>
      </c>
      <c r="C4794" s="1" t="s">
        <v>589</v>
      </c>
      <c r="D4794" s="1" t="s">
        <v>593</v>
      </c>
      <c r="E4794" s="1" t="s">
        <v>382</v>
      </c>
      <c r="F4794" s="62" t="str">
        <f t="shared" si="914"/>
        <v>64571</v>
      </c>
      <c r="G4794" s="255">
        <v>10620009</v>
      </c>
      <c r="H4794" s="1" t="s">
        <v>386</v>
      </c>
      <c r="I4794" s="61">
        <v>42</v>
      </c>
      <c r="J4794" s="61">
        <v>3</v>
      </c>
      <c r="K4794" s="61">
        <v>8</v>
      </c>
      <c r="L4794" s="69">
        <f t="shared" si="915"/>
        <v>1.26</v>
      </c>
      <c r="M4794" s="69">
        <f t="shared" si="916"/>
        <v>3.36</v>
      </c>
      <c r="N4794" s="56">
        <f>INDEX(Rate_Chart!$A$1:$AK$127,MATCH(Data!J4794,Rate_Chart!$A$1:$A$127,0),MATCH(Data!K4794,Rate_Chart!$A$1:$AK$1,0))</f>
        <v>34.751112000000006</v>
      </c>
      <c r="O4794" s="57">
        <f t="shared" si="917"/>
        <v>1459.5467040000003</v>
      </c>
      <c r="P4794" s="58">
        <f t="shared" si="918"/>
        <v>417.01334400000002</v>
      </c>
      <c r="Q4794" s="58">
        <f t="shared" si="919"/>
        <v>278.00889599999999</v>
      </c>
      <c r="R4794" s="66">
        <f t="shared" si="920"/>
        <v>25.542067320000008</v>
      </c>
      <c r="S4794" s="64">
        <f t="shared" si="921"/>
        <v>157.5</v>
      </c>
      <c r="T4794" s="66">
        <f t="shared" si="922"/>
        <v>1642.5887713200004</v>
      </c>
      <c r="U4794" s="68">
        <f t="shared" si="923"/>
        <v>39.109256460000012</v>
      </c>
      <c r="V4794" s="68">
        <f t="shared" si="924"/>
        <v>469.31107752000008</v>
      </c>
      <c r="W4794" s="68">
        <f t="shared" si="925"/>
        <v>312.87405168000004</v>
      </c>
    </row>
    <row r="4795" spans="1:23" x14ac:dyDescent="0.25">
      <c r="A4795" s="1" t="s">
        <v>904</v>
      </c>
      <c r="B4795" s="1" t="s">
        <v>394</v>
      </c>
      <c r="C4795" s="1" t="s">
        <v>589</v>
      </c>
      <c r="D4795" s="1" t="s">
        <v>593</v>
      </c>
      <c r="E4795" s="1" t="s">
        <v>382</v>
      </c>
      <c r="F4795" s="62" t="str">
        <f t="shared" si="914"/>
        <v>64571</v>
      </c>
      <c r="G4795" s="255">
        <v>10620009</v>
      </c>
      <c r="H4795" s="1" t="s">
        <v>385</v>
      </c>
      <c r="I4795" s="61">
        <v>37</v>
      </c>
      <c r="J4795" s="61">
        <v>7.5</v>
      </c>
      <c r="K4795" s="61">
        <v>8.8000000000000007</v>
      </c>
      <c r="L4795" s="69">
        <f t="shared" si="915"/>
        <v>2.7749999999999999</v>
      </c>
      <c r="M4795" s="69">
        <f t="shared" si="916"/>
        <v>3.2560000000000002</v>
      </c>
      <c r="N4795" s="56">
        <f>INDEX(Rate_Chart!$A$1:$AK$127,MATCH(Data!J4795,Rate_Chart!$A$1:$A$127,0),MATCH(Data!K4795,Rate_Chart!$A$1:$AK$1,0))</f>
        <v>61.998750000000001</v>
      </c>
      <c r="O4795" s="57">
        <f t="shared" si="917"/>
        <v>2293.9537500000001</v>
      </c>
      <c r="P4795" s="58">
        <f t="shared" si="918"/>
        <v>463.83104738154617</v>
      </c>
      <c r="Q4795" s="58">
        <f t="shared" si="919"/>
        <v>309.22069825436409</v>
      </c>
      <c r="R4795" s="66">
        <f t="shared" si="920"/>
        <v>40.144190625000007</v>
      </c>
      <c r="S4795" s="64">
        <f t="shared" si="921"/>
        <v>138.75</v>
      </c>
      <c r="T4795" s="66">
        <f t="shared" si="922"/>
        <v>2472.8479406250003</v>
      </c>
      <c r="U4795" s="68">
        <f t="shared" si="923"/>
        <v>66.833728125000007</v>
      </c>
      <c r="V4795" s="68">
        <f t="shared" si="924"/>
        <v>500.00295355361607</v>
      </c>
      <c r="W4795" s="68">
        <f t="shared" si="925"/>
        <v>333.3353023690774</v>
      </c>
    </row>
    <row r="4796" spans="1:23" x14ac:dyDescent="0.25">
      <c r="A4796" s="1" t="s">
        <v>904</v>
      </c>
      <c r="B4796" s="1" t="s">
        <v>394</v>
      </c>
      <c r="C4796" s="1" t="s">
        <v>589</v>
      </c>
      <c r="D4796" s="1" t="s">
        <v>593</v>
      </c>
      <c r="E4796" s="1" t="s">
        <v>382</v>
      </c>
      <c r="F4796" s="62" t="str">
        <f t="shared" si="914"/>
        <v>64571</v>
      </c>
      <c r="G4796" s="255">
        <v>10620009</v>
      </c>
      <c r="H4796" s="1" t="s">
        <v>386</v>
      </c>
      <c r="I4796" s="61">
        <v>59</v>
      </c>
      <c r="J4796" s="61">
        <v>3.2</v>
      </c>
      <c r="K4796" s="61">
        <v>8</v>
      </c>
      <c r="L4796" s="69">
        <f t="shared" si="915"/>
        <v>1.8880000000000001</v>
      </c>
      <c r="M4796" s="69">
        <f t="shared" si="916"/>
        <v>4.72</v>
      </c>
      <c r="N4796" s="56">
        <f>INDEX(Rate_Chart!$A$1:$AK$127,MATCH(Data!J4796,Rate_Chart!$A$1:$A$127,0),MATCH(Data!K4796,Rate_Chart!$A$1:$AK$1,0))</f>
        <v>35.585112000000002</v>
      </c>
      <c r="O4796" s="57">
        <f t="shared" si="917"/>
        <v>2099.521608</v>
      </c>
      <c r="P4796" s="58">
        <f t="shared" si="918"/>
        <v>417.01303124999998</v>
      </c>
      <c r="Q4796" s="58">
        <f t="shared" si="919"/>
        <v>278.00868750000001</v>
      </c>
      <c r="R4796" s="66">
        <f t="shared" si="920"/>
        <v>36.741628140000003</v>
      </c>
      <c r="S4796" s="64">
        <f t="shared" si="921"/>
        <v>221.25</v>
      </c>
      <c r="T4796" s="66">
        <f t="shared" si="922"/>
        <v>2357.5132361400001</v>
      </c>
      <c r="U4796" s="68">
        <f t="shared" si="923"/>
        <v>39.957851460000001</v>
      </c>
      <c r="V4796" s="68">
        <f t="shared" si="924"/>
        <v>468.25607179687495</v>
      </c>
      <c r="W4796" s="68">
        <f t="shared" si="925"/>
        <v>312.17071453124998</v>
      </c>
    </row>
    <row r="4797" spans="1:23" x14ac:dyDescent="0.25">
      <c r="A4797" s="1" t="s">
        <v>904</v>
      </c>
      <c r="B4797" s="1" t="s">
        <v>395</v>
      </c>
      <c r="C4797" s="1" t="s">
        <v>589</v>
      </c>
      <c r="D4797" s="1" t="s">
        <v>593</v>
      </c>
      <c r="E4797" s="1" t="s">
        <v>382</v>
      </c>
      <c r="F4797" s="62" t="str">
        <f t="shared" si="914"/>
        <v>64571</v>
      </c>
      <c r="G4797" s="255">
        <v>10620009</v>
      </c>
      <c r="H4797" s="1" t="s">
        <v>385</v>
      </c>
      <c r="I4797" s="61">
        <v>24</v>
      </c>
      <c r="J4797" s="61">
        <v>6.7</v>
      </c>
      <c r="K4797" s="61">
        <v>8.8000000000000007</v>
      </c>
      <c r="L4797" s="69">
        <f t="shared" si="915"/>
        <v>1.6080000000000001</v>
      </c>
      <c r="M4797" s="69">
        <f t="shared" si="916"/>
        <v>2.1120000000000001</v>
      </c>
      <c r="N4797" s="56">
        <f>INDEX(Rate_Chart!$A$1:$AK$127,MATCH(Data!J4797,Rate_Chart!$A$1:$A$127,0),MATCH(Data!K4797,Rate_Chart!$A$1:$AK$1,0))</f>
        <v>55.385550000000002</v>
      </c>
      <c r="O4797" s="57">
        <f t="shared" si="917"/>
        <v>1329.2532000000001</v>
      </c>
      <c r="P4797" s="58">
        <f t="shared" si="918"/>
        <v>440.73381962864721</v>
      </c>
      <c r="Q4797" s="58">
        <f t="shared" si="919"/>
        <v>293.82254641909816</v>
      </c>
      <c r="R4797" s="66">
        <f t="shared" si="920"/>
        <v>23.261931000000004</v>
      </c>
      <c r="S4797" s="64">
        <f t="shared" si="921"/>
        <v>90</v>
      </c>
      <c r="T4797" s="66">
        <f t="shared" si="922"/>
        <v>1442.5151310000001</v>
      </c>
      <c r="U4797" s="68">
        <f t="shared" si="923"/>
        <v>60.104797125000005</v>
      </c>
      <c r="V4797" s="68">
        <f t="shared" si="924"/>
        <v>478.28751027851456</v>
      </c>
      <c r="W4797" s="68">
        <f t="shared" si="925"/>
        <v>318.85834018567635</v>
      </c>
    </row>
    <row r="4798" spans="1:23" x14ac:dyDescent="0.25">
      <c r="A4798" s="1" t="s">
        <v>904</v>
      </c>
      <c r="B4798" s="1" t="s">
        <v>395</v>
      </c>
      <c r="C4798" s="1" t="s">
        <v>589</v>
      </c>
      <c r="D4798" s="1" t="s">
        <v>593</v>
      </c>
      <c r="E4798" s="1" t="s">
        <v>382</v>
      </c>
      <c r="F4798" s="62" t="str">
        <f t="shared" si="914"/>
        <v>64571</v>
      </c>
      <c r="G4798" s="255">
        <v>10620009</v>
      </c>
      <c r="H4798" s="1" t="s">
        <v>386</v>
      </c>
      <c r="I4798" s="61">
        <v>40</v>
      </c>
      <c r="J4798" s="61">
        <v>3</v>
      </c>
      <c r="K4798" s="61">
        <v>8</v>
      </c>
      <c r="L4798" s="69">
        <f t="shared" si="915"/>
        <v>1.2</v>
      </c>
      <c r="M4798" s="69">
        <f t="shared" si="916"/>
        <v>3.2</v>
      </c>
      <c r="N4798" s="56">
        <f>INDEX(Rate_Chart!$A$1:$AK$127,MATCH(Data!J4798,Rate_Chart!$A$1:$A$127,0),MATCH(Data!K4798,Rate_Chart!$A$1:$AK$1,0))</f>
        <v>34.751112000000006</v>
      </c>
      <c r="O4798" s="57">
        <f t="shared" si="917"/>
        <v>1390.0444800000002</v>
      </c>
      <c r="P4798" s="58">
        <f t="shared" si="918"/>
        <v>417.01334400000002</v>
      </c>
      <c r="Q4798" s="58">
        <f t="shared" si="919"/>
        <v>278.00889599999999</v>
      </c>
      <c r="R4798" s="66">
        <f t="shared" si="920"/>
        <v>24.325778400000008</v>
      </c>
      <c r="S4798" s="64">
        <f t="shared" si="921"/>
        <v>150</v>
      </c>
      <c r="T4798" s="66">
        <f t="shared" si="922"/>
        <v>1564.3702584000002</v>
      </c>
      <c r="U4798" s="68">
        <f t="shared" si="923"/>
        <v>39.109256460000005</v>
      </c>
      <c r="V4798" s="68">
        <f t="shared" si="924"/>
        <v>469.31107752000003</v>
      </c>
      <c r="W4798" s="68">
        <f t="shared" si="925"/>
        <v>312.87405168000004</v>
      </c>
    </row>
    <row r="4799" spans="1:23" x14ac:dyDescent="0.25">
      <c r="A4799" s="1" t="s">
        <v>905</v>
      </c>
      <c r="B4799" s="1" t="s">
        <v>394</v>
      </c>
      <c r="C4799" s="1" t="s">
        <v>589</v>
      </c>
      <c r="D4799" s="1" t="s">
        <v>593</v>
      </c>
      <c r="E4799" s="1" t="s">
        <v>382</v>
      </c>
      <c r="F4799" s="62" t="str">
        <f t="shared" si="914"/>
        <v>64571</v>
      </c>
      <c r="G4799" s="255">
        <v>10620009</v>
      </c>
      <c r="H4799" s="1" t="s">
        <v>385</v>
      </c>
      <c r="I4799" s="61">
        <v>34</v>
      </c>
      <c r="J4799" s="61">
        <v>7.5</v>
      </c>
      <c r="K4799" s="61">
        <v>8.8000000000000007</v>
      </c>
      <c r="L4799" s="69">
        <f t="shared" si="915"/>
        <v>2.5499999999999998</v>
      </c>
      <c r="M4799" s="69">
        <f t="shared" si="916"/>
        <v>2.9920000000000004</v>
      </c>
      <c r="N4799" s="56">
        <f>INDEX(Rate_Chart!$A$1:$AK$127,MATCH(Data!J4799,Rate_Chart!$A$1:$A$127,0),MATCH(Data!K4799,Rate_Chart!$A$1:$AK$1,0))</f>
        <v>61.998750000000001</v>
      </c>
      <c r="O4799" s="57">
        <f t="shared" si="917"/>
        <v>2107.9575</v>
      </c>
      <c r="P4799" s="58">
        <f t="shared" si="918"/>
        <v>463.83104738154617</v>
      </c>
      <c r="Q4799" s="58">
        <f t="shared" si="919"/>
        <v>309.22069825436409</v>
      </c>
      <c r="R4799" s="66">
        <f t="shared" si="920"/>
        <v>36.889256250000003</v>
      </c>
      <c r="S4799" s="64">
        <f t="shared" si="921"/>
        <v>127.5</v>
      </c>
      <c r="T4799" s="66">
        <f t="shared" si="922"/>
        <v>2272.34675625</v>
      </c>
      <c r="U4799" s="68">
        <f t="shared" si="923"/>
        <v>66.833728124999993</v>
      </c>
      <c r="V4799" s="68">
        <f t="shared" si="924"/>
        <v>500.00295355361595</v>
      </c>
      <c r="W4799" s="68">
        <f t="shared" si="925"/>
        <v>333.33530236907728</v>
      </c>
    </row>
    <row r="4800" spans="1:23" x14ac:dyDescent="0.25">
      <c r="A4800" s="1" t="s">
        <v>905</v>
      </c>
      <c r="B4800" s="1" t="s">
        <v>394</v>
      </c>
      <c r="C4800" s="1" t="s">
        <v>589</v>
      </c>
      <c r="D4800" s="1" t="s">
        <v>593</v>
      </c>
      <c r="E4800" s="1" t="s">
        <v>382</v>
      </c>
      <c r="F4800" s="62" t="str">
        <f t="shared" si="914"/>
        <v>64571</v>
      </c>
      <c r="G4800" s="255">
        <v>10620009</v>
      </c>
      <c r="H4800" s="1" t="s">
        <v>386</v>
      </c>
      <c r="I4800" s="61">
        <v>6</v>
      </c>
      <c r="J4800" s="61">
        <v>4.3</v>
      </c>
      <c r="K4800" s="61">
        <v>8.1999999999999993</v>
      </c>
      <c r="L4800" s="69">
        <f t="shared" si="915"/>
        <v>0.25799999999999995</v>
      </c>
      <c r="M4800" s="69">
        <f t="shared" si="916"/>
        <v>0.49199999999999994</v>
      </c>
      <c r="N4800" s="56">
        <f>INDEX(Rate_Chart!$A$1:$AK$127,MATCH(Data!J4800,Rate_Chart!$A$1:$A$127,0),MATCH(Data!K4800,Rate_Chart!$A$1:$AK$1,0))</f>
        <v>40.728139799999994</v>
      </c>
      <c r="O4800" s="57">
        <f t="shared" si="917"/>
        <v>244.36883879999996</v>
      </c>
      <c r="P4800" s="58">
        <f t="shared" si="918"/>
        <v>417.01167030716726</v>
      </c>
      <c r="Q4800" s="58">
        <f t="shared" si="919"/>
        <v>278.00778020477816</v>
      </c>
      <c r="R4800" s="66">
        <f t="shared" si="920"/>
        <v>4.2764546789999995</v>
      </c>
      <c r="S4800" s="64">
        <f t="shared" si="921"/>
        <v>22.5</v>
      </c>
      <c r="T4800" s="66">
        <f t="shared" si="922"/>
        <v>271.14529347899997</v>
      </c>
      <c r="U4800" s="68">
        <f t="shared" si="923"/>
        <v>45.190882246499996</v>
      </c>
      <c r="V4800" s="68">
        <f t="shared" si="924"/>
        <v>462.70527897440275</v>
      </c>
      <c r="W4800" s="68">
        <f t="shared" si="925"/>
        <v>308.47018598293516</v>
      </c>
    </row>
    <row r="4801" spans="1:23" x14ac:dyDescent="0.25">
      <c r="A4801" s="1" t="s">
        <v>905</v>
      </c>
      <c r="B4801" s="1" t="s">
        <v>395</v>
      </c>
      <c r="C4801" s="1" t="s">
        <v>589</v>
      </c>
      <c r="D4801" s="1" t="s">
        <v>593</v>
      </c>
      <c r="E4801" s="1" t="s">
        <v>382</v>
      </c>
      <c r="F4801" s="62" t="str">
        <f t="shared" si="914"/>
        <v>64571</v>
      </c>
      <c r="G4801" s="255">
        <v>10620009</v>
      </c>
      <c r="H4801" s="1" t="s">
        <v>385</v>
      </c>
      <c r="I4801" s="61">
        <v>29</v>
      </c>
      <c r="J4801" s="61">
        <v>6.6</v>
      </c>
      <c r="K4801" s="61">
        <v>8.8000000000000007</v>
      </c>
      <c r="L4801" s="69">
        <f t="shared" si="915"/>
        <v>1.9139999999999997</v>
      </c>
      <c r="M4801" s="69">
        <f t="shared" si="916"/>
        <v>2.552</v>
      </c>
      <c r="N4801" s="56">
        <f>INDEX(Rate_Chart!$A$1:$AK$127,MATCH(Data!J4801,Rate_Chart!$A$1:$A$127,0),MATCH(Data!K4801,Rate_Chart!$A$1:$AK$1,0))</f>
        <v>54.558900000000001</v>
      </c>
      <c r="O4801" s="57">
        <f t="shared" si="917"/>
        <v>1582.2081000000001</v>
      </c>
      <c r="P4801" s="58">
        <f t="shared" si="918"/>
        <v>437.63823529411764</v>
      </c>
      <c r="Q4801" s="58">
        <f t="shared" si="919"/>
        <v>291.75882352941176</v>
      </c>
      <c r="R4801" s="66">
        <f t="shared" si="920"/>
        <v>27.688641750000002</v>
      </c>
      <c r="S4801" s="64">
        <f t="shared" si="921"/>
        <v>108.75</v>
      </c>
      <c r="T4801" s="66">
        <f t="shared" si="922"/>
        <v>1718.64674175</v>
      </c>
      <c r="U4801" s="68">
        <f t="shared" si="923"/>
        <v>59.263680749999999</v>
      </c>
      <c r="V4801" s="68">
        <f t="shared" si="924"/>
        <v>475.37711831550797</v>
      </c>
      <c r="W4801" s="68">
        <f t="shared" si="925"/>
        <v>316.91807887700531</v>
      </c>
    </row>
    <row r="4802" spans="1:23" x14ac:dyDescent="0.25">
      <c r="A4802" s="1" t="s">
        <v>905</v>
      </c>
      <c r="B4802" s="1" t="s">
        <v>395</v>
      </c>
      <c r="C4802" s="1" t="s">
        <v>589</v>
      </c>
      <c r="D4802" s="1" t="s">
        <v>593</v>
      </c>
      <c r="E4802" s="1" t="s">
        <v>382</v>
      </c>
      <c r="F4802" s="62" t="str">
        <f t="shared" si="914"/>
        <v>64571</v>
      </c>
      <c r="G4802" s="255">
        <v>10620009</v>
      </c>
      <c r="H4802" s="1" t="s">
        <v>386</v>
      </c>
      <c r="I4802" s="61">
        <v>24</v>
      </c>
      <c r="J4802" s="61">
        <v>3</v>
      </c>
      <c r="K4802" s="61">
        <v>8</v>
      </c>
      <c r="L4802" s="69">
        <f t="shared" si="915"/>
        <v>0.72</v>
      </c>
      <c r="M4802" s="69">
        <f t="shared" si="916"/>
        <v>1.92</v>
      </c>
      <c r="N4802" s="56">
        <f>INDEX(Rate_Chart!$A$1:$AK$127,MATCH(Data!J4802,Rate_Chart!$A$1:$A$127,0),MATCH(Data!K4802,Rate_Chart!$A$1:$AK$1,0))</f>
        <v>34.751112000000006</v>
      </c>
      <c r="O4802" s="57">
        <f t="shared" si="917"/>
        <v>834.02668800000015</v>
      </c>
      <c r="P4802" s="58">
        <f t="shared" si="918"/>
        <v>417.01334400000002</v>
      </c>
      <c r="Q4802" s="58">
        <f t="shared" si="919"/>
        <v>278.00889599999999</v>
      </c>
      <c r="R4802" s="66">
        <f t="shared" si="920"/>
        <v>14.595467040000004</v>
      </c>
      <c r="S4802" s="64">
        <f t="shared" si="921"/>
        <v>90</v>
      </c>
      <c r="T4802" s="66">
        <f t="shared" si="922"/>
        <v>938.62215504000017</v>
      </c>
      <c r="U4802" s="68">
        <f t="shared" si="923"/>
        <v>39.109256460000005</v>
      </c>
      <c r="V4802" s="68">
        <f t="shared" si="924"/>
        <v>469.31107752000003</v>
      </c>
      <c r="W4802" s="68">
        <f t="shared" si="925"/>
        <v>312.87405168000004</v>
      </c>
    </row>
    <row r="4803" spans="1:23" x14ac:dyDescent="0.25">
      <c r="A4803" s="1" t="s">
        <v>906</v>
      </c>
      <c r="B4803" s="1" t="s">
        <v>394</v>
      </c>
      <c r="C4803" s="1" t="s">
        <v>589</v>
      </c>
      <c r="D4803" s="1" t="s">
        <v>593</v>
      </c>
      <c r="E4803" s="1" t="s">
        <v>382</v>
      </c>
      <c r="F4803" s="62" t="str">
        <f t="shared" si="914"/>
        <v>64571</v>
      </c>
      <c r="G4803" s="255">
        <v>10620009</v>
      </c>
      <c r="H4803" s="1" t="s">
        <v>385</v>
      </c>
      <c r="I4803" s="61">
        <v>34</v>
      </c>
      <c r="J4803" s="61">
        <v>7.8</v>
      </c>
      <c r="K4803" s="61">
        <v>8.8000000000000007</v>
      </c>
      <c r="L4803" s="69">
        <f t="shared" si="915"/>
        <v>2.6519999999999997</v>
      </c>
      <c r="M4803" s="69">
        <f t="shared" si="916"/>
        <v>2.9920000000000004</v>
      </c>
      <c r="N4803" s="56">
        <f>INDEX(Rate_Chart!$A$1:$AK$127,MATCH(Data!J4803,Rate_Chart!$A$1:$A$127,0),MATCH(Data!K4803,Rate_Chart!$A$1:$AK$1,0))</f>
        <v>64.478699999999989</v>
      </c>
      <c r="O4803" s="57">
        <f t="shared" si="917"/>
        <v>2192.2757999999994</v>
      </c>
      <c r="P4803" s="58">
        <f t="shared" si="918"/>
        <v>471.7953658536585</v>
      </c>
      <c r="Q4803" s="58">
        <f t="shared" si="919"/>
        <v>314.530243902439</v>
      </c>
      <c r="R4803" s="66">
        <f t="shared" si="920"/>
        <v>38.364826499999992</v>
      </c>
      <c r="S4803" s="64">
        <f t="shared" si="921"/>
        <v>127.5</v>
      </c>
      <c r="T4803" s="66">
        <f t="shared" si="922"/>
        <v>2358.1406264999996</v>
      </c>
      <c r="U4803" s="68">
        <f t="shared" si="923"/>
        <v>69.357077249999989</v>
      </c>
      <c r="V4803" s="68">
        <f t="shared" si="924"/>
        <v>507.49080914634141</v>
      </c>
      <c r="W4803" s="68">
        <f t="shared" si="925"/>
        <v>338.32720609756092</v>
      </c>
    </row>
    <row r="4804" spans="1:23" x14ac:dyDescent="0.25">
      <c r="A4804" s="1" t="s">
        <v>906</v>
      </c>
      <c r="B4804" s="1" t="s">
        <v>395</v>
      </c>
      <c r="C4804" s="1" t="s">
        <v>589</v>
      </c>
      <c r="D4804" s="1" t="s">
        <v>593</v>
      </c>
      <c r="E4804" s="1" t="s">
        <v>382</v>
      </c>
      <c r="F4804" s="62" t="str">
        <f t="shared" si="914"/>
        <v>64571</v>
      </c>
      <c r="G4804" s="255">
        <v>10620009</v>
      </c>
      <c r="H4804" s="1" t="s">
        <v>385</v>
      </c>
      <c r="I4804" s="61">
        <v>28</v>
      </c>
      <c r="J4804" s="61">
        <v>6.6</v>
      </c>
      <c r="K4804" s="61">
        <v>8.8000000000000007</v>
      </c>
      <c r="L4804" s="69">
        <f t="shared" si="915"/>
        <v>1.8479999999999999</v>
      </c>
      <c r="M4804" s="69">
        <f t="shared" si="916"/>
        <v>2.4640000000000004</v>
      </c>
      <c r="N4804" s="56">
        <f>INDEX(Rate_Chart!$A$1:$AK$127,MATCH(Data!J4804,Rate_Chart!$A$1:$A$127,0),MATCH(Data!K4804,Rate_Chart!$A$1:$AK$1,0))</f>
        <v>54.558900000000001</v>
      </c>
      <c r="O4804" s="57">
        <f t="shared" si="917"/>
        <v>1527.6492000000001</v>
      </c>
      <c r="P4804" s="58">
        <f t="shared" si="918"/>
        <v>437.63823529411764</v>
      </c>
      <c r="Q4804" s="58">
        <f t="shared" si="919"/>
        <v>291.75882352941176</v>
      </c>
      <c r="R4804" s="66">
        <f t="shared" si="920"/>
        <v>26.733861000000005</v>
      </c>
      <c r="S4804" s="64">
        <f t="shared" si="921"/>
        <v>105</v>
      </c>
      <c r="T4804" s="66">
        <f t="shared" si="922"/>
        <v>1659.383061</v>
      </c>
      <c r="U4804" s="68">
        <f t="shared" si="923"/>
        <v>59.263680749999999</v>
      </c>
      <c r="V4804" s="68">
        <f t="shared" si="924"/>
        <v>475.37711831550797</v>
      </c>
      <c r="W4804" s="68">
        <f t="shared" si="925"/>
        <v>316.91807887700531</v>
      </c>
    </row>
    <row r="4805" spans="1:23" x14ac:dyDescent="0.25">
      <c r="A4805" s="1" t="s">
        <v>906</v>
      </c>
      <c r="B4805" s="1" t="s">
        <v>395</v>
      </c>
      <c r="C4805" s="1" t="s">
        <v>589</v>
      </c>
      <c r="D4805" s="1" t="s">
        <v>593</v>
      </c>
      <c r="E4805" s="1" t="s">
        <v>382</v>
      </c>
      <c r="F4805" s="62" t="str">
        <f t="shared" ref="F4805:F4868" si="926">MID(E4805,2,5)</f>
        <v>64571</v>
      </c>
      <c r="G4805" s="255">
        <v>10620009</v>
      </c>
      <c r="H4805" s="1" t="s">
        <v>386</v>
      </c>
      <c r="I4805" s="61">
        <v>40</v>
      </c>
      <c r="J4805" s="61">
        <v>3</v>
      </c>
      <c r="K4805" s="61">
        <v>8</v>
      </c>
      <c r="L4805" s="69">
        <f t="shared" si="915"/>
        <v>1.2</v>
      </c>
      <c r="M4805" s="69">
        <f t="shared" si="916"/>
        <v>3.2</v>
      </c>
      <c r="N4805" s="56">
        <f>INDEX(Rate_Chart!$A$1:$AK$127,MATCH(Data!J4805,Rate_Chart!$A$1:$A$127,0),MATCH(Data!K4805,Rate_Chart!$A$1:$AK$1,0))</f>
        <v>34.751112000000006</v>
      </c>
      <c r="O4805" s="57">
        <f t="shared" si="917"/>
        <v>1390.0444800000002</v>
      </c>
      <c r="P4805" s="58">
        <f t="shared" si="918"/>
        <v>417.01334400000002</v>
      </c>
      <c r="Q4805" s="58">
        <f t="shared" si="919"/>
        <v>278.00889599999999</v>
      </c>
      <c r="R4805" s="66">
        <f t="shared" si="920"/>
        <v>24.325778400000008</v>
      </c>
      <c r="S4805" s="64">
        <f t="shared" si="921"/>
        <v>150</v>
      </c>
      <c r="T4805" s="66">
        <f t="shared" si="922"/>
        <v>1564.3702584000002</v>
      </c>
      <c r="U4805" s="68">
        <f t="shared" si="923"/>
        <v>39.109256460000005</v>
      </c>
      <c r="V4805" s="68">
        <f t="shared" si="924"/>
        <v>469.31107752000003</v>
      </c>
      <c r="W4805" s="68">
        <f t="shared" si="925"/>
        <v>312.87405168000004</v>
      </c>
    </row>
    <row r="4806" spans="1:23" x14ac:dyDescent="0.25">
      <c r="A4806" s="1" t="s">
        <v>907</v>
      </c>
      <c r="B4806" s="1" t="s">
        <v>394</v>
      </c>
      <c r="C4806" s="1" t="s">
        <v>589</v>
      </c>
      <c r="D4806" s="1" t="s">
        <v>593</v>
      </c>
      <c r="E4806" s="1" t="s">
        <v>382</v>
      </c>
      <c r="F4806" s="62" t="str">
        <f t="shared" si="926"/>
        <v>64571</v>
      </c>
      <c r="G4806" s="255">
        <v>10620009</v>
      </c>
      <c r="H4806" s="1" t="s">
        <v>385</v>
      </c>
      <c r="I4806" s="61">
        <v>31</v>
      </c>
      <c r="J4806" s="61">
        <v>7.9</v>
      </c>
      <c r="K4806" s="61">
        <v>9</v>
      </c>
      <c r="L4806" s="69">
        <f t="shared" si="915"/>
        <v>2.4489999999999998</v>
      </c>
      <c r="M4806" s="69">
        <f t="shared" si="916"/>
        <v>2.79</v>
      </c>
      <c r="N4806" s="56">
        <f>INDEX(Rate_Chart!$A$1:$AK$127,MATCH(Data!J4806,Rate_Chart!$A$1:$A$127,0),MATCH(Data!K4806,Rate_Chart!$A$1:$AK$1,0))</f>
        <v>65.965000000000003</v>
      </c>
      <c r="O4806" s="57">
        <f t="shared" si="917"/>
        <v>2044.9150000000002</v>
      </c>
      <c r="P4806" s="58">
        <f t="shared" si="918"/>
        <v>474.56834532374097</v>
      </c>
      <c r="Q4806" s="58">
        <f t="shared" si="919"/>
        <v>316.37889688249396</v>
      </c>
      <c r="R4806" s="66">
        <f t="shared" si="920"/>
        <v>35.786012500000005</v>
      </c>
      <c r="S4806" s="64">
        <f t="shared" si="921"/>
        <v>116.25</v>
      </c>
      <c r="T4806" s="66">
        <f t="shared" si="922"/>
        <v>2196.9510125000002</v>
      </c>
      <c r="U4806" s="68">
        <f t="shared" si="923"/>
        <v>70.869387500000002</v>
      </c>
      <c r="V4806" s="68">
        <f t="shared" si="924"/>
        <v>509.85170863309349</v>
      </c>
      <c r="W4806" s="68">
        <f t="shared" si="925"/>
        <v>339.901139088729</v>
      </c>
    </row>
    <row r="4807" spans="1:23" x14ac:dyDescent="0.25">
      <c r="A4807" s="1" t="s">
        <v>907</v>
      </c>
      <c r="B4807" s="1" t="s">
        <v>394</v>
      </c>
      <c r="C4807" s="1" t="s">
        <v>589</v>
      </c>
      <c r="D4807" s="1" t="s">
        <v>593</v>
      </c>
      <c r="E4807" s="1" t="s">
        <v>382</v>
      </c>
      <c r="F4807" s="62" t="str">
        <f t="shared" si="926"/>
        <v>64571</v>
      </c>
      <c r="G4807" s="255">
        <v>10620009</v>
      </c>
      <c r="H4807" s="1" t="s">
        <v>386</v>
      </c>
      <c r="I4807" s="61">
        <v>14</v>
      </c>
      <c r="J4807" s="61">
        <v>4</v>
      </c>
      <c r="K4807" s="61">
        <v>8.3000000000000007</v>
      </c>
      <c r="L4807" s="69">
        <f t="shared" si="915"/>
        <v>0.56000000000000005</v>
      </c>
      <c r="M4807" s="69">
        <f t="shared" si="916"/>
        <v>1.1620000000000001</v>
      </c>
      <c r="N4807" s="56">
        <f>INDEX(Rate_Chart!$A$1:$AK$127,MATCH(Data!J4807,Rate_Chart!$A$1:$A$127,0),MATCH(Data!K4807,Rate_Chart!$A$1:$AK$1,0))</f>
        <v>39.755153700000008</v>
      </c>
      <c r="O4807" s="57">
        <f t="shared" si="917"/>
        <v>556.57215180000014</v>
      </c>
      <c r="P4807" s="58">
        <f t="shared" si="918"/>
        <v>417.01210174825178</v>
      </c>
      <c r="Q4807" s="58">
        <f t="shared" si="919"/>
        <v>278.00806783216785</v>
      </c>
      <c r="R4807" s="66">
        <f t="shared" si="920"/>
        <v>9.7400126565000029</v>
      </c>
      <c r="S4807" s="64">
        <f t="shared" si="921"/>
        <v>52.5</v>
      </c>
      <c r="T4807" s="66">
        <f t="shared" si="922"/>
        <v>618.81216445650011</v>
      </c>
      <c r="U4807" s="68">
        <f t="shared" si="923"/>
        <v>44.200868889750005</v>
      </c>
      <c r="V4807" s="68">
        <f t="shared" si="924"/>
        <v>463.6454778645105</v>
      </c>
      <c r="W4807" s="68">
        <f t="shared" si="925"/>
        <v>309.096985243007</v>
      </c>
    </row>
    <row r="4808" spans="1:23" x14ac:dyDescent="0.25">
      <c r="A4808" s="1" t="s">
        <v>907</v>
      </c>
      <c r="B4808" s="1" t="s">
        <v>395</v>
      </c>
      <c r="C4808" s="1" t="s">
        <v>589</v>
      </c>
      <c r="D4808" s="1" t="s">
        <v>593</v>
      </c>
      <c r="E4808" s="1" t="s">
        <v>382</v>
      </c>
      <c r="F4808" s="62" t="str">
        <f t="shared" si="926"/>
        <v>64571</v>
      </c>
      <c r="G4808" s="255">
        <v>10620009</v>
      </c>
      <c r="H4808" s="1" t="s">
        <v>385</v>
      </c>
      <c r="I4808" s="61">
        <v>32</v>
      </c>
      <c r="J4808" s="61">
        <v>6</v>
      </c>
      <c r="K4808" s="61">
        <v>8.8000000000000007</v>
      </c>
      <c r="L4808" s="69">
        <f t="shared" si="915"/>
        <v>1.92</v>
      </c>
      <c r="M4808" s="69">
        <f t="shared" si="916"/>
        <v>2.8160000000000003</v>
      </c>
      <c r="N4808" s="56">
        <f>INDEX(Rate_Chart!$A$1:$AK$127,MATCH(Data!J4808,Rate_Chart!$A$1:$A$127,0),MATCH(Data!K4808,Rate_Chart!$A$1:$AK$1,0))</f>
        <v>49.599000000000004</v>
      </c>
      <c r="O4808" s="57">
        <f t="shared" si="917"/>
        <v>1587.1680000000001</v>
      </c>
      <c r="P4808" s="58">
        <f t="shared" si="918"/>
        <v>417.96910112359552</v>
      </c>
      <c r="Q4808" s="58">
        <f t="shared" si="919"/>
        <v>278.64606741573033</v>
      </c>
      <c r="R4808" s="66">
        <f t="shared" si="920"/>
        <v>27.775440000000003</v>
      </c>
      <c r="S4808" s="64">
        <f t="shared" si="921"/>
        <v>120</v>
      </c>
      <c r="T4808" s="66">
        <f t="shared" si="922"/>
        <v>1734.94344</v>
      </c>
      <c r="U4808" s="68">
        <f t="shared" si="923"/>
        <v>54.2169825</v>
      </c>
      <c r="V4808" s="68">
        <f t="shared" si="924"/>
        <v>456.88468398876404</v>
      </c>
      <c r="W4808" s="68">
        <f t="shared" si="925"/>
        <v>304.58978932584267</v>
      </c>
    </row>
    <row r="4809" spans="1:23" x14ac:dyDescent="0.25">
      <c r="A4809" s="1" t="s">
        <v>907</v>
      </c>
      <c r="B4809" s="1" t="s">
        <v>395</v>
      </c>
      <c r="C4809" s="1" t="s">
        <v>589</v>
      </c>
      <c r="D4809" s="1" t="s">
        <v>593</v>
      </c>
      <c r="E4809" s="1" t="s">
        <v>382</v>
      </c>
      <c r="F4809" s="62" t="str">
        <f t="shared" si="926"/>
        <v>64571</v>
      </c>
      <c r="G4809" s="255">
        <v>10620009</v>
      </c>
      <c r="H4809" s="1" t="s">
        <v>386</v>
      </c>
      <c r="I4809" s="61">
        <v>41</v>
      </c>
      <c r="J4809" s="61">
        <v>3</v>
      </c>
      <c r="K4809" s="61">
        <v>8</v>
      </c>
      <c r="L4809" s="69">
        <f t="shared" si="915"/>
        <v>1.23</v>
      </c>
      <c r="M4809" s="69">
        <f t="shared" si="916"/>
        <v>3.28</v>
      </c>
      <c r="N4809" s="56">
        <f>INDEX(Rate_Chart!$A$1:$AK$127,MATCH(Data!J4809,Rate_Chart!$A$1:$A$127,0),MATCH(Data!K4809,Rate_Chart!$A$1:$AK$1,0))</f>
        <v>34.751112000000006</v>
      </c>
      <c r="O4809" s="57">
        <f t="shared" si="917"/>
        <v>1424.7955920000002</v>
      </c>
      <c r="P4809" s="58">
        <f t="shared" si="918"/>
        <v>417.01334400000002</v>
      </c>
      <c r="Q4809" s="58">
        <f t="shared" si="919"/>
        <v>278.00889599999999</v>
      </c>
      <c r="R4809" s="66">
        <f t="shared" si="920"/>
        <v>24.933922860000006</v>
      </c>
      <c r="S4809" s="64">
        <f t="shared" si="921"/>
        <v>153.75</v>
      </c>
      <c r="T4809" s="66">
        <f t="shared" si="922"/>
        <v>1603.4795148600001</v>
      </c>
      <c r="U4809" s="68">
        <f t="shared" si="923"/>
        <v>39.109256460000005</v>
      </c>
      <c r="V4809" s="68">
        <f t="shared" si="924"/>
        <v>469.31107752000003</v>
      </c>
      <c r="W4809" s="68">
        <f t="shared" si="925"/>
        <v>312.87405168000004</v>
      </c>
    </row>
    <row r="4810" spans="1:23" x14ac:dyDescent="0.25">
      <c r="A4810" s="1" t="s">
        <v>908</v>
      </c>
      <c r="B4810" s="1" t="s">
        <v>394</v>
      </c>
      <c r="C4810" s="1" t="s">
        <v>589</v>
      </c>
      <c r="D4810" s="1" t="s">
        <v>593</v>
      </c>
      <c r="E4810" s="1" t="s">
        <v>382</v>
      </c>
      <c r="F4810" s="62" t="str">
        <f t="shared" si="926"/>
        <v>64571</v>
      </c>
      <c r="G4810" s="255">
        <v>10620009</v>
      </c>
      <c r="H4810" s="1" t="s">
        <v>385</v>
      </c>
      <c r="I4810" s="61">
        <v>40</v>
      </c>
      <c r="J4810" s="61">
        <v>7.4</v>
      </c>
      <c r="K4810" s="61">
        <v>8.8000000000000007</v>
      </c>
      <c r="L4810" s="69">
        <f t="shared" si="915"/>
        <v>2.96</v>
      </c>
      <c r="M4810" s="69">
        <f t="shared" si="916"/>
        <v>3.52</v>
      </c>
      <c r="N4810" s="56">
        <f>INDEX(Rate_Chart!$A$1:$AK$127,MATCH(Data!J4810,Rate_Chart!$A$1:$A$127,0),MATCH(Data!K4810,Rate_Chart!$A$1:$AK$1,0))</f>
        <v>61.172100000000007</v>
      </c>
      <c r="O4810" s="57">
        <f t="shared" si="917"/>
        <v>2446.8840000000005</v>
      </c>
      <c r="P4810" s="58">
        <f t="shared" si="918"/>
        <v>461.09623115577887</v>
      </c>
      <c r="Q4810" s="58">
        <f t="shared" si="919"/>
        <v>307.39748743718593</v>
      </c>
      <c r="R4810" s="66">
        <f t="shared" si="920"/>
        <v>42.820470000000014</v>
      </c>
      <c r="S4810" s="64">
        <f t="shared" si="921"/>
        <v>150</v>
      </c>
      <c r="T4810" s="66">
        <f t="shared" si="922"/>
        <v>2639.7044700000006</v>
      </c>
      <c r="U4810" s="68">
        <f t="shared" si="923"/>
        <v>65.992611750000009</v>
      </c>
      <c r="V4810" s="68">
        <f t="shared" si="924"/>
        <v>497.43174685929648</v>
      </c>
      <c r="W4810" s="68">
        <f t="shared" si="925"/>
        <v>331.6211645728643</v>
      </c>
    </row>
    <row r="4811" spans="1:23" x14ac:dyDescent="0.25">
      <c r="A4811" s="1" t="s">
        <v>908</v>
      </c>
      <c r="B4811" s="1" t="s">
        <v>394</v>
      </c>
      <c r="C4811" s="1" t="s">
        <v>589</v>
      </c>
      <c r="D4811" s="1" t="s">
        <v>593</v>
      </c>
      <c r="E4811" s="1" t="s">
        <v>382</v>
      </c>
      <c r="F4811" s="62" t="str">
        <f t="shared" si="926"/>
        <v>64571</v>
      </c>
      <c r="G4811" s="255">
        <v>10620009</v>
      </c>
      <c r="H4811" s="1" t="s">
        <v>386</v>
      </c>
      <c r="I4811" s="61">
        <v>33</v>
      </c>
      <c r="J4811" s="61">
        <v>3.8</v>
      </c>
      <c r="K4811" s="61">
        <v>8.1</v>
      </c>
      <c r="L4811" s="69">
        <f t="shared" si="915"/>
        <v>1.254</v>
      </c>
      <c r="M4811" s="69">
        <f t="shared" si="916"/>
        <v>2.673</v>
      </c>
      <c r="N4811" s="56">
        <f>INDEX(Rate_Chart!$A$1:$AK$127,MATCH(Data!J4811,Rate_Chart!$A$1:$A$127,0),MATCH(Data!K4811,Rate_Chart!$A$1:$AK$1,0))</f>
        <v>38.365125900000002</v>
      </c>
      <c r="O4811" s="57">
        <f t="shared" si="917"/>
        <v>1266.0491547000001</v>
      </c>
      <c r="P4811" s="58">
        <f t="shared" si="918"/>
        <v>417.01223804347831</v>
      </c>
      <c r="Q4811" s="58">
        <f t="shared" si="919"/>
        <v>278.00815869565218</v>
      </c>
      <c r="R4811" s="66">
        <f t="shared" si="920"/>
        <v>22.155860207250004</v>
      </c>
      <c r="S4811" s="64">
        <f t="shared" si="921"/>
        <v>123.75</v>
      </c>
      <c r="T4811" s="66">
        <f t="shared" si="922"/>
        <v>1411.9550149072502</v>
      </c>
      <c r="U4811" s="68">
        <f t="shared" si="923"/>
        <v>42.786515603250002</v>
      </c>
      <c r="V4811" s="68">
        <f t="shared" si="924"/>
        <v>465.07082177445653</v>
      </c>
      <c r="W4811" s="68">
        <f t="shared" si="925"/>
        <v>310.04721451630434</v>
      </c>
    </row>
    <row r="4812" spans="1:23" x14ac:dyDescent="0.25">
      <c r="A4812" s="1" t="s">
        <v>908</v>
      </c>
      <c r="B4812" s="1" t="s">
        <v>395</v>
      </c>
      <c r="C4812" s="1" t="s">
        <v>589</v>
      </c>
      <c r="D4812" s="1" t="s">
        <v>593</v>
      </c>
      <c r="E4812" s="1" t="s">
        <v>382</v>
      </c>
      <c r="F4812" s="62" t="str">
        <f t="shared" si="926"/>
        <v>64571</v>
      </c>
      <c r="G4812" s="255">
        <v>10620009</v>
      </c>
      <c r="H4812" s="1" t="s">
        <v>385</v>
      </c>
      <c r="I4812" s="61">
        <v>22</v>
      </c>
      <c r="J4812" s="61">
        <v>6.6</v>
      </c>
      <c r="K4812" s="61">
        <v>8.8000000000000007</v>
      </c>
      <c r="L4812" s="69">
        <f t="shared" si="915"/>
        <v>1.452</v>
      </c>
      <c r="M4812" s="69">
        <f t="shared" si="916"/>
        <v>1.9360000000000002</v>
      </c>
      <c r="N4812" s="56">
        <f>INDEX(Rate_Chart!$A$1:$AK$127,MATCH(Data!J4812,Rate_Chart!$A$1:$A$127,0),MATCH(Data!K4812,Rate_Chart!$A$1:$AK$1,0))</f>
        <v>54.558900000000001</v>
      </c>
      <c r="O4812" s="57">
        <f t="shared" si="917"/>
        <v>1200.2958000000001</v>
      </c>
      <c r="P4812" s="58">
        <f t="shared" si="918"/>
        <v>437.63823529411764</v>
      </c>
      <c r="Q4812" s="58">
        <f t="shared" si="919"/>
        <v>291.75882352941176</v>
      </c>
      <c r="R4812" s="66">
        <f t="shared" si="920"/>
        <v>21.005176500000005</v>
      </c>
      <c r="S4812" s="64">
        <f t="shared" si="921"/>
        <v>82.5</v>
      </c>
      <c r="T4812" s="66">
        <f t="shared" si="922"/>
        <v>1303.8009765000002</v>
      </c>
      <c r="U4812" s="68">
        <f t="shared" si="923"/>
        <v>59.263680750000006</v>
      </c>
      <c r="V4812" s="68">
        <f t="shared" si="924"/>
        <v>475.37711831550803</v>
      </c>
      <c r="W4812" s="68">
        <f t="shared" si="925"/>
        <v>316.91807887700537</v>
      </c>
    </row>
    <row r="4813" spans="1:23" x14ac:dyDescent="0.25">
      <c r="A4813" s="1" t="s">
        <v>908</v>
      </c>
      <c r="B4813" s="1" t="s">
        <v>395</v>
      </c>
      <c r="C4813" s="1" t="s">
        <v>589</v>
      </c>
      <c r="D4813" s="1" t="s">
        <v>593</v>
      </c>
      <c r="E4813" s="1" t="s">
        <v>382</v>
      </c>
      <c r="F4813" s="62" t="str">
        <f t="shared" si="926"/>
        <v>64571</v>
      </c>
      <c r="G4813" s="255">
        <v>10620009</v>
      </c>
      <c r="H4813" s="1" t="s">
        <v>386</v>
      </c>
      <c r="I4813" s="61">
        <v>51</v>
      </c>
      <c r="J4813" s="61">
        <v>3</v>
      </c>
      <c r="K4813" s="61">
        <v>8</v>
      </c>
      <c r="L4813" s="69">
        <f t="shared" si="915"/>
        <v>1.53</v>
      </c>
      <c r="M4813" s="69">
        <f t="shared" si="916"/>
        <v>4.08</v>
      </c>
      <c r="N4813" s="56">
        <f>INDEX(Rate_Chart!$A$1:$AK$127,MATCH(Data!J4813,Rate_Chart!$A$1:$A$127,0),MATCH(Data!K4813,Rate_Chart!$A$1:$AK$1,0))</f>
        <v>34.751112000000006</v>
      </c>
      <c r="O4813" s="57">
        <f t="shared" si="917"/>
        <v>1772.3067120000003</v>
      </c>
      <c r="P4813" s="58">
        <f t="shared" si="918"/>
        <v>417.01334400000002</v>
      </c>
      <c r="Q4813" s="58">
        <f t="shared" si="919"/>
        <v>278.00889599999999</v>
      </c>
      <c r="R4813" s="66">
        <f t="shared" si="920"/>
        <v>31.015367460000007</v>
      </c>
      <c r="S4813" s="64">
        <f t="shared" si="921"/>
        <v>191.25</v>
      </c>
      <c r="T4813" s="66">
        <f t="shared" si="922"/>
        <v>1994.5720794600002</v>
      </c>
      <c r="U4813" s="68">
        <f t="shared" si="923"/>
        <v>39.109256460000005</v>
      </c>
      <c r="V4813" s="68">
        <f t="shared" si="924"/>
        <v>469.31107752000003</v>
      </c>
      <c r="W4813" s="68">
        <f t="shared" si="925"/>
        <v>312.87405168000004</v>
      </c>
    </row>
    <row r="4814" spans="1:23" x14ac:dyDescent="0.25">
      <c r="A4814" s="1" t="s">
        <v>909</v>
      </c>
      <c r="B4814" s="1" t="s">
        <v>394</v>
      </c>
      <c r="C4814" s="1" t="s">
        <v>589</v>
      </c>
      <c r="D4814" s="1" t="s">
        <v>593</v>
      </c>
      <c r="E4814" s="1" t="s">
        <v>382</v>
      </c>
      <c r="F4814" s="62" t="str">
        <f t="shared" si="926"/>
        <v>64571</v>
      </c>
      <c r="G4814" s="255">
        <v>10620009</v>
      </c>
      <c r="H4814" s="1" t="s">
        <v>385</v>
      </c>
      <c r="I4814" s="61">
        <v>40</v>
      </c>
      <c r="J4814" s="61">
        <v>7.7</v>
      </c>
      <c r="K4814" s="61">
        <v>8.8000000000000007</v>
      </c>
      <c r="L4814" s="69">
        <f t="shared" si="915"/>
        <v>3.08</v>
      </c>
      <c r="M4814" s="69">
        <f t="shared" si="916"/>
        <v>3.52</v>
      </c>
      <c r="N4814" s="56">
        <f>INDEX(Rate_Chart!$A$1:$AK$127,MATCH(Data!J4814,Rate_Chart!$A$1:$A$127,0),MATCH(Data!K4814,Rate_Chart!$A$1:$AK$1,0))</f>
        <v>63.652050000000003</v>
      </c>
      <c r="O4814" s="57">
        <f t="shared" si="917"/>
        <v>2546.0820000000003</v>
      </c>
      <c r="P4814" s="58">
        <f t="shared" si="918"/>
        <v>469.17972972972979</v>
      </c>
      <c r="Q4814" s="58">
        <f t="shared" si="919"/>
        <v>312.78648648648652</v>
      </c>
      <c r="R4814" s="66">
        <f t="shared" si="920"/>
        <v>44.556435000000008</v>
      </c>
      <c r="S4814" s="64">
        <f t="shared" si="921"/>
        <v>150</v>
      </c>
      <c r="T4814" s="66">
        <f t="shared" si="922"/>
        <v>2740.6384350000003</v>
      </c>
      <c r="U4814" s="68">
        <f t="shared" si="923"/>
        <v>68.515960875000005</v>
      </c>
      <c r="V4814" s="68">
        <f t="shared" si="924"/>
        <v>505.03165264127773</v>
      </c>
      <c r="W4814" s="68">
        <f t="shared" si="925"/>
        <v>336.68776842751851</v>
      </c>
    </row>
    <row r="4815" spans="1:23" x14ac:dyDescent="0.25">
      <c r="A4815" s="1" t="s">
        <v>909</v>
      </c>
      <c r="B4815" s="1" t="s">
        <v>394</v>
      </c>
      <c r="C4815" s="1" t="s">
        <v>589</v>
      </c>
      <c r="D4815" s="1" t="s">
        <v>593</v>
      </c>
      <c r="E4815" s="1" t="s">
        <v>382</v>
      </c>
      <c r="F4815" s="62" t="str">
        <f t="shared" si="926"/>
        <v>64571</v>
      </c>
      <c r="G4815" s="255">
        <v>10620009</v>
      </c>
      <c r="H4815" s="1" t="s">
        <v>386</v>
      </c>
      <c r="I4815" s="61">
        <v>30</v>
      </c>
      <c r="J4815" s="61">
        <v>3.6</v>
      </c>
      <c r="K4815" s="61">
        <v>8.1</v>
      </c>
      <c r="L4815" s="69">
        <f t="shared" ref="L4815:L4878" si="927">J4815*I4815/100</f>
        <v>1.08</v>
      </c>
      <c r="M4815" s="69">
        <f t="shared" ref="M4815:M4878" si="928">K4815*I4815/100</f>
        <v>2.4300000000000002</v>
      </c>
      <c r="N4815" s="56">
        <f>INDEX(Rate_Chart!$A$1:$AK$127,MATCH(Data!J4815,Rate_Chart!$A$1:$A$127,0),MATCH(Data!K4815,Rate_Chart!$A$1:$AK$1,0))</f>
        <v>37.531125900000006</v>
      </c>
      <c r="O4815" s="57">
        <f t="shared" ref="O4815:O4878" si="929">N4815*I4815</f>
        <v>1125.9337770000002</v>
      </c>
      <c r="P4815" s="58">
        <f t="shared" ref="P4815:P4878" si="930">N4815/(J4815%+K4815%*2/3)</f>
        <v>417.01251000000008</v>
      </c>
      <c r="Q4815" s="58">
        <f t="shared" ref="Q4815:Q4878" si="931">P4815*2/3</f>
        <v>278.00834000000003</v>
      </c>
      <c r="R4815" s="66">
        <f t="shared" ref="R4815:R4878" si="932">O4815*1.75%</f>
        <v>19.703841097500007</v>
      </c>
      <c r="S4815" s="64">
        <f t="shared" ref="S4815:S4878" si="933">I4815*3.75</f>
        <v>112.5</v>
      </c>
      <c r="T4815" s="66">
        <f t="shared" ref="T4815:T4878" si="934">R4815+S4815+O4815</f>
        <v>1258.1376180975003</v>
      </c>
      <c r="U4815" s="68">
        <f t="shared" ref="U4815:U4878" si="935">T4815/I4815</f>
        <v>41.937920603250014</v>
      </c>
      <c r="V4815" s="68">
        <f t="shared" ref="V4815:V4878" si="936">U4815/(J4815%+K4815%*2/3)</f>
        <v>465.97689559166685</v>
      </c>
      <c r="W4815" s="68">
        <f t="shared" ref="W4815:W4878" si="937">V4815*2/3</f>
        <v>310.65126372777792</v>
      </c>
    </row>
    <row r="4816" spans="1:23" x14ac:dyDescent="0.25">
      <c r="A4816" s="1" t="s">
        <v>909</v>
      </c>
      <c r="B4816" s="1" t="s">
        <v>395</v>
      </c>
      <c r="C4816" s="1" t="s">
        <v>589</v>
      </c>
      <c r="D4816" s="1" t="s">
        <v>593</v>
      </c>
      <c r="E4816" s="1" t="s">
        <v>382</v>
      </c>
      <c r="F4816" s="62" t="str">
        <f t="shared" si="926"/>
        <v>64571</v>
      </c>
      <c r="G4816" s="255">
        <v>10620009</v>
      </c>
      <c r="H4816" s="1" t="s">
        <v>385</v>
      </c>
      <c r="I4816" s="61">
        <v>28</v>
      </c>
      <c r="J4816" s="61">
        <v>6.4</v>
      </c>
      <c r="K4816" s="61">
        <v>8.8000000000000007</v>
      </c>
      <c r="L4816" s="69">
        <f t="shared" si="927"/>
        <v>1.7920000000000003</v>
      </c>
      <c r="M4816" s="69">
        <f t="shared" si="928"/>
        <v>2.4640000000000004</v>
      </c>
      <c r="N4816" s="56">
        <f>INDEX(Rate_Chart!$A$1:$AK$127,MATCH(Data!J4816,Rate_Chart!$A$1:$A$127,0),MATCH(Data!K4816,Rate_Chart!$A$1:$AK$1,0))</f>
        <v>52.9056</v>
      </c>
      <c r="O4816" s="57">
        <f t="shared" si="929"/>
        <v>1481.3568</v>
      </c>
      <c r="P4816" s="58">
        <f t="shared" si="930"/>
        <v>431.29565217391303</v>
      </c>
      <c r="Q4816" s="58">
        <f t="shared" si="931"/>
        <v>287.53043478260867</v>
      </c>
      <c r="R4816" s="66">
        <f t="shared" si="932"/>
        <v>25.923744000000003</v>
      </c>
      <c r="S4816" s="64">
        <f t="shared" si="933"/>
        <v>105</v>
      </c>
      <c r="T4816" s="66">
        <f t="shared" si="934"/>
        <v>1612.280544</v>
      </c>
      <c r="U4816" s="68">
        <f t="shared" si="935"/>
        <v>57.581448000000002</v>
      </c>
      <c r="V4816" s="68">
        <f t="shared" si="936"/>
        <v>469.41397826086956</v>
      </c>
      <c r="W4816" s="68">
        <f t="shared" si="937"/>
        <v>312.94265217391302</v>
      </c>
    </row>
    <row r="4817" spans="1:23" x14ac:dyDescent="0.25">
      <c r="A4817" s="1" t="s">
        <v>909</v>
      </c>
      <c r="B4817" s="1" t="s">
        <v>395</v>
      </c>
      <c r="C4817" s="1" t="s">
        <v>589</v>
      </c>
      <c r="D4817" s="1" t="s">
        <v>593</v>
      </c>
      <c r="E4817" s="1" t="s">
        <v>382</v>
      </c>
      <c r="F4817" s="62" t="str">
        <f t="shared" si="926"/>
        <v>64571</v>
      </c>
      <c r="G4817" s="255">
        <v>10620009</v>
      </c>
      <c r="H4817" s="1" t="s">
        <v>386</v>
      </c>
      <c r="I4817" s="61">
        <v>38</v>
      </c>
      <c r="J4817" s="61">
        <v>3.1</v>
      </c>
      <c r="K4817" s="61">
        <v>8.1</v>
      </c>
      <c r="L4817" s="69">
        <f t="shared" si="927"/>
        <v>1.1779999999999999</v>
      </c>
      <c r="M4817" s="69">
        <f t="shared" si="928"/>
        <v>3.0780000000000003</v>
      </c>
      <c r="N4817" s="56">
        <f>INDEX(Rate_Chart!$A$1:$AK$127,MATCH(Data!J4817,Rate_Chart!$A$1:$A$127,0),MATCH(Data!K4817,Rate_Chart!$A$1:$AK$1,0))</f>
        <v>35.446125899999998</v>
      </c>
      <c r="O4817" s="57">
        <f t="shared" si="929"/>
        <v>1346.9527842</v>
      </c>
      <c r="P4817" s="58">
        <f t="shared" si="930"/>
        <v>417.01324588235298</v>
      </c>
      <c r="Q4817" s="58">
        <f t="shared" si="931"/>
        <v>278.0088305882353</v>
      </c>
      <c r="R4817" s="66">
        <f t="shared" si="932"/>
        <v>23.571673723500002</v>
      </c>
      <c r="S4817" s="64">
        <f t="shared" si="933"/>
        <v>142.5</v>
      </c>
      <c r="T4817" s="66">
        <f t="shared" si="934"/>
        <v>1513.0244579235</v>
      </c>
      <c r="U4817" s="68">
        <f t="shared" si="935"/>
        <v>39.816433103249999</v>
      </c>
      <c r="V4817" s="68">
        <f t="shared" si="936"/>
        <v>468.42862474411766</v>
      </c>
      <c r="W4817" s="68">
        <f t="shared" si="937"/>
        <v>312.28574982941177</v>
      </c>
    </row>
    <row r="4818" spans="1:23" x14ac:dyDescent="0.25">
      <c r="A4818" s="1" t="s">
        <v>910</v>
      </c>
      <c r="B4818" s="1" t="s">
        <v>394</v>
      </c>
      <c r="C4818" s="1" t="s">
        <v>589</v>
      </c>
      <c r="D4818" s="1" t="s">
        <v>593</v>
      </c>
      <c r="E4818" s="1" t="s">
        <v>382</v>
      </c>
      <c r="F4818" s="62" t="str">
        <f t="shared" si="926"/>
        <v>64571</v>
      </c>
      <c r="G4818" s="255">
        <v>10620009</v>
      </c>
      <c r="H4818" s="1" t="s">
        <v>385</v>
      </c>
      <c r="I4818" s="61">
        <v>31</v>
      </c>
      <c r="J4818" s="61">
        <v>7.9</v>
      </c>
      <c r="K4818" s="61">
        <v>8.8000000000000007</v>
      </c>
      <c r="L4818" s="69">
        <f t="shared" si="927"/>
        <v>2.4489999999999998</v>
      </c>
      <c r="M4818" s="69">
        <f t="shared" si="928"/>
        <v>2.7280000000000002</v>
      </c>
      <c r="N4818" s="56">
        <f>INDEX(Rate_Chart!$A$1:$AK$127,MATCH(Data!J4818,Rate_Chart!$A$1:$A$127,0),MATCH(Data!K4818,Rate_Chart!$A$1:$AK$1,0))</f>
        <v>65.305350000000004</v>
      </c>
      <c r="O4818" s="57">
        <f t="shared" si="929"/>
        <v>2024.46585</v>
      </c>
      <c r="P4818" s="58">
        <f t="shared" si="930"/>
        <v>474.37300242130755</v>
      </c>
      <c r="Q4818" s="58">
        <f t="shared" si="931"/>
        <v>316.2486682808717</v>
      </c>
      <c r="R4818" s="66">
        <f t="shared" si="932"/>
        <v>35.428152375000003</v>
      </c>
      <c r="S4818" s="64">
        <f t="shared" si="933"/>
        <v>116.25</v>
      </c>
      <c r="T4818" s="66">
        <f t="shared" si="934"/>
        <v>2176.1440023750001</v>
      </c>
      <c r="U4818" s="68">
        <f t="shared" si="935"/>
        <v>70.198193625000002</v>
      </c>
      <c r="V4818" s="68">
        <f t="shared" si="936"/>
        <v>509.9142394067797</v>
      </c>
      <c r="W4818" s="68">
        <f t="shared" si="937"/>
        <v>339.94282627118645</v>
      </c>
    </row>
    <row r="4819" spans="1:23" x14ac:dyDescent="0.25">
      <c r="A4819" s="1" t="s">
        <v>910</v>
      </c>
      <c r="B4819" s="1" t="s">
        <v>394</v>
      </c>
      <c r="C4819" s="1" t="s">
        <v>589</v>
      </c>
      <c r="D4819" s="1" t="s">
        <v>593</v>
      </c>
      <c r="E4819" s="1" t="s">
        <v>382</v>
      </c>
      <c r="F4819" s="62" t="str">
        <f t="shared" si="926"/>
        <v>64571</v>
      </c>
      <c r="G4819" s="255">
        <v>10620009</v>
      </c>
      <c r="H4819" s="1" t="s">
        <v>386</v>
      </c>
      <c r="I4819" s="61">
        <v>19</v>
      </c>
      <c r="J4819" s="61">
        <v>3.8</v>
      </c>
      <c r="K4819" s="61">
        <v>8.1</v>
      </c>
      <c r="L4819" s="69">
        <f t="shared" si="927"/>
        <v>0.72199999999999998</v>
      </c>
      <c r="M4819" s="69">
        <f t="shared" si="928"/>
        <v>1.5390000000000001</v>
      </c>
      <c r="N4819" s="56">
        <f>INDEX(Rate_Chart!$A$1:$AK$127,MATCH(Data!J4819,Rate_Chart!$A$1:$A$127,0),MATCH(Data!K4819,Rate_Chart!$A$1:$AK$1,0))</f>
        <v>38.365125900000002</v>
      </c>
      <c r="O4819" s="57">
        <f t="shared" si="929"/>
        <v>728.93739210000001</v>
      </c>
      <c r="P4819" s="58">
        <f t="shared" si="930"/>
        <v>417.01223804347831</v>
      </c>
      <c r="Q4819" s="58">
        <f t="shared" si="931"/>
        <v>278.00815869565218</v>
      </c>
      <c r="R4819" s="66">
        <f t="shared" si="932"/>
        <v>12.756404361750002</v>
      </c>
      <c r="S4819" s="64">
        <f t="shared" si="933"/>
        <v>71.25</v>
      </c>
      <c r="T4819" s="66">
        <f t="shared" si="934"/>
        <v>812.94379646175003</v>
      </c>
      <c r="U4819" s="68">
        <f t="shared" si="935"/>
        <v>42.786515603250002</v>
      </c>
      <c r="V4819" s="68">
        <f t="shared" si="936"/>
        <v>465.07082177445653</v>
      </c>
      <c r="W4819" s="68">
        <f t="shared" si="937"/>
        <v>310.04721451630434</v>
      </c>
    </row>
    <row r="4820" spans="1:23" x14ac:dyDescent="0.25">
      <c r="A4820" s="1" t="s">
        <v>910</v>
      </c>
      <c r="B4820" s="1" t="s">
        <v>395</v>
      </c>
      <c r="C4820" s="1" t="s">
        <v>589</v>
      </c>
      <c r="D4820" s="1" t="s">
        <v>593</v>
      </c>
      <c r="E4820" s="1" t="s">
        <v>382</v>
      </c>
      <c r="F4820" s="62" t="str">
        <f t="shared" si="926"/>
        <v>64571</v>
      </c>
      <c r="G4820" s="255">
        <v>10620009</v>
      </c>
      <c r="H4820" s="1" t="s">
        <v>385</v>
      </c>
      <c r="I4820" s="61">
        <v>27</v>
      </c>
      <c r="J4820" s="61">
        <v>6</v>
      </c>
      <c r="K4820" s="61">
        <v>8.8000000000000007</v>
      </c>
      <c r="L4820" s="69">
        <f t="shared" si="927"/>
        <v>1.62</v>
      </c>
      <c r="M4820" s="69">
        <f t="shared" si="928"/>
        <v>2.3760000000000003</v>
      </c>
      <c r="N4820" s="56">
        <f>INDEX(Rate_Chart!$A$1:$AK$127,MATCH(Data!J4820,Rate_Chart!$A$1:$A$127,0),MATCH(Data!K4820,Rate_Chart!$A$1:$AK$1,0))</f>
        <v>49.599000000000004</v>
      </c>
      <c r="O4820" s="57">
        <f t="shared" si="929"/>
        <v>1339.173</v>
      </c>
      <c r="P4820" s="58">
        <f t="shared" si="930"/>
        <v>417.96910112359552</v>
      </c>
      <c r="Q4820" s="58">
        <f t="shared" si="931"/>
        <v>278.64606741573033</v>
      </c>
      <c r="R4820" s="66">
        <f t="shared" si="932"/>
        <v>23.435527500000003</v>
      </c>
      <c r="S4820" s="64">
        <f t="shared" si="933"/>
        <v>101.25</v>
      </c>
      <c r="T4820" s="66">
        <f t="shared" si="934"/>
        <v>1463.8585275</v>
      </c>
      <c r="U4820" s="68">
        <f t="shared" si="935"/>
        <v>54.2169825</v>
      </c>
      <c r="V4820" s="68">
        <f t="shared" si="936"/>
        <v>456.88468398876404</v>
      </c>
      <c r="W4820" s="68">
        <f t="shared" si="937"/>
        <v>304.58978932584267</v>
      </c>
    </row>
    <row r="4821" spans="1:23" x14ac:dyDescent="0.25">
      <c r="A4821" s="1" t="s">
        <v>910</v>
      </c>
      <c r="B4821" s="1" t="s">
        <v>395</v>
      </c>
      <c r="C4821" s="1" t="s">
        <v>589</v>
      </c>
      <c r="D4821" s="1" t="s">
        <v>593</v>
      </c>
      <c r="E4821" s="1" t="s">
        <v>382</v>
      </c>
      <c r="F4821" s="62" t="str">
        <f t="shared" si="926"/>
        <v>64571</v>
      </c>
      <c r="G4821" s="255">
        <v>10620009</v>
      </c>
      <c r="H4821" s="1" t="s">
        <v>386</v>
      </c>
      <c r="I4821" s="61">
        <v>41</v>
      </c>
      <c r="J4821" s="61">
        <v>3</v>
      </c>
      <c r="K4821" s="61">
        <v>8</v>
      </c>
      <c r="L4821" s="69">
        <f t="shared" si="927"/>
        <v>1.23</v>
      </c>
      <c r="M4821" s="69">
        <f t="shared" si="928"/>
        <v>3.28</v>
      </c>
      <c r="N4821" s="56">
        <f>INDEX(Rate_Chart!$A$1:$AK$127,MATCH(Data!J4821,Rate_Chart!$A$1:$A$127,0),MATCH(Data!K4821,Rate_Chart!$A$1:$AK$1,0))</f>
        <v>34.751112000000006</v>
      </c>
      <c r="O4821" s="57">
        <f t="shared" si="929"/>
        <v>1424.7955920000002</v>
      </c>
      <c r="P4821" s="58">
        <f t="shared" si="930"/>
        <v>417.01334400000002</v>
      </c>
      <c r="Q4821" s="58">
        <f t="shared" si="931"/>
        <v>278.00889599999999</v>
      </c>
      <c r="R4821" s="66">
        <f t="shared" si="932"/>
        <v>24.933922860000006</v>
      </c>
      <c r="S4821" s="64">
        <f t="shared" si="933"/>
        <v>153.75</v>
      </c>
      <c r="T4821" s="66">
        <f t="shared" si="934"/>
        <v>1603.4795148600001</v>
      </c>
      <c r="U4821" s="68">
        <f t="shared" si="935"/>
        <v>39.109256460000005</v>
      </c>
      <c r="V4821" s="68">
        <f t="shared" si="936"/>
        <v>469.31107752000003</v>
      </c>
      <c r="W4821" s="68">
        <f t="shared" si="937"/>
        <v>312.87405168000004</v>
      </c>
    </row>
    <row r="4822" spans="1:23" x14ac:dyDescent="0.25">
      <c r="A4822" s="1" t="s">
        <v>911</v>
      </c>
      <c r="B4822" s="1" t="s">
        <v>394</v>
      </c>
      <c r="C4822" s="1" t="s">
        <v>589</v>
      </c>
      <c r="D4822" s="1" t="s">
        <v>593</v>
      </c>
      <c r="E4822" s="1" t="s">
        <v>382</v>
      </c>
      <c r="F4822" s="62" t="str">
        <f t="shared" si="926"/>
        <v>64571</v>
      </c>
      <c r="G4822" s="255">
        <v>10620009</v>
      </c>
      <c r="H4822" s="1" t="s">
        <v>385</v>
      </c>
      <c r="I4822" s="61">
        <v>40</v>
      </c>
      <c r="J4822" s="61">
        <v>7.7</v>
      </c>
      <c r="K4822" s="61">
        <v>8.8000000000000007</v>
      </c>
      <c r="L4822" s="69">
        <f t="shared" si="927"/>
        <v>3.08</v>
      </c>
      <c r="M4822" s="69">
        <f t="shared" si="928"/>
        <v>3.52</v>
      </c>
      <c r="N4822" s="56">
        <f>INDEX(Rate_Chart!$A$1:$AK$127,MATCH(Data!J4822,Rate_Chart!$A$1:$A$127,0),MATCH(Data!K4822,Rate_Chart!$A$1:$AK$1,0))</f>
        <v>63.652050000000003</v>
      </c>
      <c r="O4822" s="57">
        <f t="shared" si="929"/>
        <v>2546.0820000000003</v>
      </c>
      <c r="P4822" s="58">
        <f t="shared" si="930"/>
        <v>469.17972972972979</v>
      </c>
      <c r="Q4822" s="58">
        <f t="shared" si="931"/>
        <v>312.78648648648652</v>
      </c>
      <c r="R4822" s="66">
        <f t="shared" si="932"/>
        <v>44.556435000000008</v>
      </c>
      <c r="S4822" s="64">
        <f t="shared" si="933"/>
        <v>150</v>
      </c>
      <c r="T4822" s="66">
        <f t="shared" si="934"/>
        <v>2740.6384350000003</v>
      </c>
      <c r="U4822" s="68">
        <f t="shared" si="935"/>
        <v>68.515960875000005</v>
      </c>
      <c r="V4822" s="68">
        <f t="shared" si="936"/>
        <v>505.03165264127773</v>
      </c>
      <c r="W4822" s="68">
        <f t="shared" si="937"/>
        <v>336.68776842751851</v>
      </c>
    </row>
    <row r="4823" spans="1:23" x14ac:dyDescent="0.25">
      <c r="A4823" s="1" t="s">
        <v>911</v>
      </c>
      <c r="B4823" s="1" t="s">
        <v>394</v>
      </c>
      <c r="C4823" s="1" t="s">
        <v>589</v>
      </c>
      <c r="D4823" s="1" t="s">
        <v>593</v>
      </c>
      <c r="E4823" s="1" t="s">
        <v>382</v>
      </c>
      <c r="F4823" s="62" t="str">
        <f t="shared" si="926"/>
        <v>64571</v>
      </c>
      <c r="G4823" s="255">
        <v>10620009</v>
      </c>
      <c r="H4823" s="1" t="s">
        <v>386</v>
      </c>
      <c r="I4823" s="61">
        <v>7</v>
      </c>
      <c r="J4823" s="61">
        <v>3.3</v>
      </c>
      <c r="K4823" s="61">
        <v>8.1</v>
      </c>
      <c r="L4823" s="69">
        <f t="shared" si="927"/>
        <v>0.23099999999999998</v>
      </c>
      <c r="M4823" s="69">
        <f t="shared" si="928"/>
        <v>0.56699999999999995</v>
      </c>
      <c r="N4823" s="56">
        <f>INDEX(Rate_Chart!$A$1:$AK$127,MATCH(Data!J4823,Rate_Chart!$A$1:$A$127,0),MATCH(Data!K4823,Rate_Chart!$A$1:$AK$1,0))</f>
        <v>36.280125900000002</v>
      </c>
      <c r="O4823" s="57">
        <f t="shared" si="929"/>
        <v>253.96088130000001</v>
      </c>
      <c r="P4823" s="58">
        <f t="shared" si="930"/>
        <v>417.0129413793104</v>
      </c>
      <c r="Q4823" s="58">
        <f t="shared" si="931"/>
        <v>278.00862758620696</v>
      </c>
      <c r="R4823" s="66">
        <f t="shared" si="932"/>
        <v>4.4443154227500008</v>
      </c>
      <c r="S4823" s="64">
        <f t="shared" si="933"/>
        <v>26.25</v>
      </c>
      <c r="T4823" s="66">
        <f t="shared" si="934"/>
        <v>284.65519672275002</v>
      </c>
      <c r="U4823" s="68">
        <f t="shared" si="935"/>
        <v>40.665028103250002</v>
      </c>
      <c r="V4823" s="68">
        <f t="shared" si="936"/>
        <v>467.4141161293104</v>
      </c>
      <c r="W4823" s="68">
        <f t="shared" si="937"/>
        <v>311.6094107528736</v>
      </c>
    </row>
    <row r="4824" spans="1:23" x14ac:dyDescent="0.25">
      <c r="A4824" s="1" t="s">
        <v>911</v>
      </c>
      <c r="B4824" s="1" t="s">
        <v>395</v>
      </c>
      <c r="C4824" s="1" t="s">
        <v>589</v>
      </c>
      <c r="D4824" s="1" t="s">
        <v>593</v>
      </c>
      <c r="E4824" s="1" t="s">
        <v>382</v>
      </c>
      <c r="F4824" s="62" t="str">
        <f t="shared" si="926"/>
        <v>64571</v>
      </c>
      <c r="G4824" s="255">
        <v>10620009</v>
      </c>
      <c r="H4824" s="1" t="s">
        <v>385</v>
      </c>
      <c r="I4824" s="61">
        <v>37</v>
      </c>
      <c r="J4824" s="61">
        <v>6</v>
      </c>
      <c r="K4824" s="61">
        <v>8.8000000000000007</v>
      </c>
      <c r="L4824" s="69">
        <f t="shared" si="927"/>
        <v>2.2200000000000002</v>
      </c>
      <c r="M4824" s="69">
        <f t="shared" si="928"/>
        <v>3.2560000000000002</v>
      </c>
      <c r="N4824" s="56">
        <f>INDEX(Rate_Chart!$A$1:$AK$127,MATCH(Data!J4824,Rate_Chart!$A$1:$A$127,0),MATCH(Data!K4824,Rate_Chart!$A$1:$AK$1,0))</f>
        <v>49.599000000000004</v>
      </c>
      <c r="O4824" s="57">
        <f t="shared" si="929"/>
        <v>1835.1630000000002</v>
      </c>
      <c r="P4824" s="58">
        <f t="shared" si="930"/>
        <v>417.96910112359552</v>
      </c>
      <c r="Q4824" s="58">
        <f t="shared" si="931"/>
        <v>278.64606741573033</v>
      </c>
      <c r="R4824" s="66">
        <f t="shared" si="932"/>
        <v>32.115352500000007</v>
      </c>
      <c r="S4824" s="64">
        <f t="shared" si="933"/>
        <v>138.75</v>
      </c>
      <c r="T4824" s="66">
        <f t="shared" si="934"/>
        <v>2006.0283525000002</v>
      </c>
      <c r="U4824" s="68">
        <f t="shared" si="935"/>
        <v>54.216982500000007</v>
      </c>
      <c r="V4824" s="68">
        <f t="shared" si="936"/>
        <v>456.8846839887641</v>
      </c>
      <c r="W4824" s="68">
        <f t="shared" si="937"/>
        <v>304.58978932584273</v>
      </c>
    </row>
    <row r="4825" spans="1:23" x14ac:dyDescent="0.25">
      <c r="A4825" s="1" t="s">
        <v>911</v>
      </c>
      <c r="B4825" s="1" t="s">
        <v>395</v>
      </c>
      <c r="C4825" s="1" t="s">
        <v>589</v>
      </c>
      <c r="D4825" s="1" t="s">
        <v>593</v>
      </c>
      <c r="E4825" s="1" t="s">
        <v>382</v>
      </c>
      <c r="F4825" s="62" t="str">
        <f t="shared" si="926"/>
        <v>64571</v>
      </c>
      <c r="G4825" s="255">
        <v>10620009</v>
      </c>
      <c r="H4825" s="1" t="s">
        <v>386</v>
      </c>
      <c r="I4825" s="61">
        <v>41</v>
      </c>
      <c r="J4825" s="61">
        <v>3</v>
      </c>
      <c r="K4825" s="61">
        <v>8</v>
      </c>
      <c r="L4825" s="69">
        <f t="shared" si="927"/>
        <v>1.23</v>
      </c>
      <c r="M4825" s="69">
        <f t="shared" si="928"/>
        <v>3.28</v>
      </c>
      <c r="N4825" s="56">
        <f>INDEX(Rate_Chart!$A$1:$AK$127,MATCH(Data!J4825,Rate_Chart!$A$1:$A$127,0),MATCH(Data!K4825,Rate_Chart!$A$1:$AK$1,0))</f>
        <v>34.751112000000006</v>
      </c>
      <c r="O4825" s="57">
        <f t="shared" si="929"/>
        <v>1424.7955920000002</v>
      </c>
      <c r="P4825" s="58">
        <f t="shared" si="930"/>
        <v>417.01334400000002</v>
      </c>
      <c r="Q4825" s="58">
        <f t="shared" si="931"/>
        <v>278.00889599999999</v>
      </c>
      <c r="R4825" s="66">
        <f t="shared" si="932"/>
        <v>24.933922860000006</v>
      </c>
      <c r="S4825" s="64">
        <f t="shared" si="933"/>
        <v>153.75</v>
      </c>
      <c r="T4825" s="66">
        <f t="shared" si="934"/>
        <v>1603.4795148600001</v>
      </c>
      <c r="U4825" s="68">
        <f t="shared" si="935"/>
        <v>39.109256460000005</v>
      </c>
      <c r="V4825" s="68">
        <f t="shared" si="936"/>
        <v>469.31107752000003</v>
      </c>
      <c r="W4825" s="68">
        <f t="shared" si="937"/>
        <v>312.87405168000004</v>
      </c>
    </row>
    <row r="4826" spans="1:23" x14ac:dyDescent="0.25">
      <c r="A4826" s="1" t="s">
        <v>912</v>
      </c>
      <c r="B4826" s="1" t="s">
        <v>394</v>
      </c>
      <c r="C4826" s="1" t="s">
        <v>589</v>
      </c>
      <c r="D4826" s="1" t="s">
        <v>593</v>
      </c>
      <c r="E4826" s="1" t="s">
        <v>382</v>
      </c>
      <c r="F4826" s="62" t="str">
        <f t="shared" si="926"/>
        <v>64571</v>
      </c>
      <c r="G4826" s="255">
        <v>10620009</v>
      </c>
      <c r="H4826" s="1" t="s">
        <v>385</v>
      </c>
      <c r="I4826" s="61">
        <v>39</v>
      </c>
      <c r="J4826" s="61">
        <v>7.3</v>
      </c>
      <c r="K4826" s="61">
        <v>9</v>
      </c>
      <c r="L4826" s="69">
        <f t="shared" si="927"/>
        <v>2.847</v>
      </c>
      <c r="M4826" s="69">
        <f t="shared" si="928"/>
        <v>3.51</v>
      </c>
      <c r="N4826" s="56">
        <f>INDEX(Rate_Chart!$A$1:$AK$127,MATCH(Data!J4826,Rate_Chart!$A$1:$A$127,0),MATCH(Data!K4826,Rate_Chart!$A$1:$AK$1,0))</f>
        <v>60.954999999999998</v>
      </c>
      <c r="O4826" s="57">
        <f t="shared" si="929"/>
        <v>2377.2449999999999</v>
      </c>
      <c r="P4826" s="58">
        <f t="shared" si="930"/>
        <v>458.30827067669168</v>
      </c>
      <c r="Q4826" s="58">
        <f t="shared" si="931"/>
        <v>305.53884711779443</v>
      </c>
      <c r="R4826" s="66">
        <f t="shared" si="932"/>
        <v>41.6017875</v>
      </c>
      <c r="S4826" s="64">
        <f t="shared" si="933"/>
        <v>146.25</v>
      </c>
      <c r="T4826" s="66">
        <f t="shared" si="934"/>
        <v>2565.0967874999997</v>
      </c>
      <c r="U4826" s="68">
        <f t="shared" si="935"/>
        <v>65.771712499999992</v>
      </c>
      <c r="V4826" s="68">
        <f t="shared" si="936"/>
        <v>494.52415413533828</v>
      </c>
      <c r="W4826" s="68">
        <f t="shared" si="937"/>
        <v>329.68276942355885</v>
      </c>
    </row>
    <row r="4827" spans="1:23" x14ac:dyDescent="0.25">
      <c r="A4827" s="1" t="s">
        <v>912</v>
      </c>
      <c r="B4827" s="1" t="s">
        <v>394</v>
      </c>
      <c r="C4827" s="1" t="s">
        <v>589</v>
      </c>
      <c r="D4827" s="1" t="s">
        <v>593</v>
      </c>
      <c r="E4827" s="1" t="s">
        <v>382</v>
      </c>
      <c r="F4827" s="62" t="str">
        <f t="shared" si="926"/>
        <v>64571</v>
      </c>
      <c r="G4827" s="255">
        <v>10620009</v>
      </c>
      <c r="H4827" s="1" t="s">
        <v>386</v>
      </c>
      <c r="I4827" s="61">
        <v>40</v>
      </c>
      <c r="J4827" s="61">
        <v>3.5</v>
      </c>
      <c r="K4827" s="61">
        <v>8.1</v>
      </c>
      <c r="L4827" s="69">
        <f t="shared" si="927"/>
        <v>1.4</v>
      </c>
      <c r="M4827" s="69">
        <f t="shared" si="928"/>
        <v>3.24</v>
      </c>
      <c r="N4827" s="56">
        <f>INDEX(Rate_Chart!$A$1:$AK$127,MATCH(Data!J4827,Rate_Chart!$A$1:$A$127,0),MATCH(Data!K4827,Rate_Chart!$A$1:$AK$1,0))</f>
        <v>37.114125900000005</v>
      </c>
      <c r="O4827" s="57">
        <f t="shared" si="929"/>
        <v>1484.5650360000002</v>
      </c>
      <c r="P4827" s="58">
        <f t="shared" si="930"/>
        <v>417.01265056179784</v>
      </c>
      <c r="Q4827" s="58">
        <f t="shared" si="931"/>
        <v>278.00843370786521</v>
      </c>
      <c r="R4827" s="66">
        <f t="shared" si="932"/>
        <v>25.979888130000006</v>
      </c>
      <c r="S4827" s="64">
        <f t="shared" si="933"/>
        <v>150</v>
      </c>
      <c r="T4827" s="66">
        <f t="shared" si="934"/>
        <v>1660.5449241300003</v>
      </c>
      <c r="U4827" s="68">
        <f t="shared" si="935"/>
        <v>41.513623103250005</v>
      </c>
      <c r="V4827" s="68">
        <f t="shared" si="936"/>
        <v>466.44520340730344</v>
      </c>
      <c r="W4827" s="68">
        <f t="shared" si="937"/>
        <v>310.96346893820231</v>
      </c>
    </row>
    <row r="4828" spans="1:23" x14ac:dyDescent="0.25">
      <c r="A4828" s="1" t="s">
        <v>912</v>
      </c>
      <c r="B4828" s="1" t="s">
        <v>395</v>
      </c>
      <c r="C4828" s="1" t="s">
        <v>589</v>
      </c>
      <c r="D4828" s="1" t="s">
        <v>593</v>
      </c>
      <c r="E4828" s="1" t="s">
        <v>382</v>
      </c>
      <c r="F4828" s="62" t="str">
        <f t="shared" si="926"/>
        <v>64571</v>
      </c>
      <c r="G4828" s="255">
        <v>10620009</v>
      </c>
      <c r="H4828" s="1" t="s">
        <v>385</v>
      </c>
      <c r="I4828" s="61">
        <v>31</v>
      </c>
      <c r="J4828" s="61">
        <v>6.6</v>
      </c>
      <c r="K4828" s="61">
        <v>8.8000000000000007</v>
      </c>
      <c r="L4828" s="69">
        <f t="shared" si="927"/>
        <v>2.0459999999999998</v>
      </c>
      <c r="M4828" s="69">
        <f t="shared" si="928"/>
        <v>2.7280000000000002</v>
      </c>
      <c r="N4828" s="56">
        <f>INDEX(Rate_Chart!$A$1:$AK$127,MATCH(Data!J4828,Rate_Chart!$A$1:$A$127,0),MATCH(Data!K4828,Rate_Chart!$A$1:$AK$1,0))</f>
        <v>54.558900000000001</v>
      </c>
      <c r="O4828" s="57">
        <f t="shared" si="929"/>
        <v>1691.3259</v>
      </c>
      <c r="P4828" s="58">
        <f t="shared" si="930"/>
        <v>437.63823529411764</v>
      </c>
      <c r="Q4828" s="58">
        <f t="shared" si="931"/>
        <v>291.75882352941176</v>
      </c>
      <c r="R4828" s="66">
        <f t="shared" si="932"/>
        <v>29.598203250000005</v>
      </c>
      <c r="S4828" s="64">
        <f t="shared" si="933"/>
        <v>116.25</v>
      </c>
      <c r="T4828" s="66">
        <f t="shared" si="934"/>
        <v>1837.1741032500001</v>
      </c>
      <c r="U4828" s="68">
        <f t="shared" si="935"/>
        <v>59.263680750000006</v>
      </c>
      <c r="V4828" s="68">
        <f t="shared" si="936"/>
        <v>475.37711831550803</v>
      </c>
      <c r="W4828" s="68">
        <f t="shared" si="937"/>
        <v>316.91807887700537</v>
      </c>
    </row>
    <row r="4829" spans="1:23" x14ac:dyDescent="0.25">
      <c r="A4829" s="1" t="s">
        <v>912</v>
      </c>
      <c r="B4829" s="1" t="s">
        <v>395</v>
      </c>
      <c r="C4829" s="1" t="s">
        <v>589</v>
      </c>
      <c r="D4829" s="1" t="s">
        <v>593</v>
      </c>
      <c r="E4829" s="1" t="s">
        <v>382</v>
      </c>
      <c r="F4829" s="62" t="str">
        <f t="shared" si="926"/>
        <v>64571</v>
      </c>
      <c r="G4829" s="255">
        <v>10620009</v>
      </c>
      <c r="H4829" s="1" t="s">
        <v>386</v>
      </c>
      <c r="I4829" s="61">
        <v>42</v>
      </c>
      <c r="J4829" s="61">
        <v>3</v>
      </c>
      <c r="K4829" s="61">
        <v>8</v>
      </c>
      <c r="L4829" s="69">
        <f t="shared" si="927"/>
        <v>1.26</v>
      </c>
      <c r="M4829" s="69">
        <f t="shared" si="928"/>
        <v>3.36</v>
      </c>
      <c r="N4829" s="56">
        <f>INDEX(Rate_Chart!$A$1:$AK$127,MATCH(Data!J4829,Rate_Chart!$A$1:$A$127,0),MATCH(Data!K4829,Rate_Chart!$A$1:$AK$1,0))</f>
        <v>34.751112000000006</v>
      </c>
      <c r="O4829" s="57">
        <f t="shared" si="929"/>
        <v>1459.5467040000003</v>
      </c>
      <c r="P4829" s="58">
        <f t="shared" si="930"/>
        <v>417.01334400000002</v>
      </c>
      <c r="Q4829" s="58">
        <f t="shared" si="931"/>
        <v>278.00889599999999</v>
      </c>
      <c r="R4829" s="66">
        <f t="shared" si="932"/>
        <v>25.542067320000008</v>
      </c>
      <c r="S4829" s="64">
        <f t="shared" si="933"/>
        <v>157.5</v>
      </c>
      <c r="T4829" s="66">
        <f t="shared" si="934"/>
        <v>1642.5887713200004</v>
      </c>
      <c r="U4829" s="68">
        <f t="shared" si="935"/>
        <v>39.109256460000012</v>
      </c>
      <c r="V4829" s="68">
        <f t="shared" si="936"/>
        <v>469.31107752000008</v>
      </c>
      <c r="W4829" s="68">
        <f t="shared" si="937"/>
        <v>312.87405168000004</v>
      </c>
    </row>
    <row r="4830" spans="1:23" x14ac:dyDescent="0.25">
      <c r="A4830" s="1" t="s">
        <v>913</v>
      </c>
      <c r="B4830" s="1" t="s">
        <v>394</v>
      </c>
      <c r="C4830" s="1" t="s">
        <v>589</v>
      </c>
      <c r="D4830" s="1" t="s">
        <v>593</v>
      </c>
      <c r="E4830" s="1" t="s">
        <v>382</v>
      </c>
      <c r="F4830" s="62" t="str">
        <f t="shared" si="926"/>
        <v>64571</v>
      </c>
      <c r="G4830" s="255">
        <v>10620009</v>
      </c>
      <c r="H4830" s="1" t="s">
        <v>385</v>
      </c>
      <c r="I4830" s="61">
        <v>40</v>
      </c>
      <c r="J4830" s="61">
        <v>8</v>
      </c>
      <c r="K4830" s="61">
        <v>9</v>
      </c>
      <c r="L4830" s="69">
        <f t="shared" si="927"/>
        <v>3.2</v>
      </c>
      <c r="M4830" s="69">
        <f t="shared" si="928"/>
        <v>3.6</v>
      </c>
      <c r="N4830" s="56">
        <f>INDEX(Rate_Chart!$A$1:$AK$127,MATCH(Data!J4830,Rate_Chart!$A$1:$A$127,0),MATCH(Data!K4830,Rate_Chart!$A$1:$AK$1,0))</f>
        <v>66.8</v>
      </c>
      <c r="O4830" s="57">
        <f t="shared" si="929"/>
        <v>2672</v>
      </c>
      <c r="P4830" s="58">
        <f t="shared" si="930"/>
        <v>477.14285714285705</v>
      </c>
      <c r="Q4830" s="58">
        <f t="shared" si="931"/>
        <v>318.09523809523802</v>
      </c>
      <c r="R4830" s="66">
        <f t="shared" si="932"/>
        <v>46.760000000000005</v>
      </c>
      <c r="S4830" s="64">
        <f t="shared" si="933"/>
        <v>150</v>
      </c>
      <c r="T4830" s="66">
        <f t="shared" si="934"/>
        <v>2868.76</v>
      </c>
      <c r="U4830" s="68">
        <f t="shared" si="935"/>
        <v>71.719000000000008</v>
      </c>
      <c r="V4830" s="68">
        <f t="shared" si="936"/>
        <v>512.27857142857147</v>
      </c>
      <c r="W4830" s="68">
        <f t="shared" si="937"/>
        <v>341.51904761904763</v>
      </c>
    </row>
    <row r="4831" spans="1:23" x14ac:dyDescent="0.25">
      <c r="A4831" s="1" t="s">
        <v>913</v>
      </c>
      <c r="B4831" s="1" t="s">
        <v>394</v>
      </c>
      <c r="C4831" s="1" t="s">
        <v>589</v>
      </c>
      <c r="D4831" s="1" t="s">
        <v>593</v>
      </c>
      <c r="E4831" s="1" t="s">
        <v>382</v>
      </c>
      <c r="F4831" s="62" t="str">
        <f t="shared" si="926"/>
        <v>64571</v>
      </c>
      <c r="G4831" s="255">
        <v>10620009</v>
      </c>
      <c r="H4831" s="1" t="s">
        <v>386</v>
      </c>
      <c r="I4831" s="61">
        <v>33</v>
      </c>
      <c r="J4831" s="61">
        <v>4</v>
      </c>
      <c r="K4831" s="61">
        <v>8.1999999999999993</v>
      </c>
      <c r="L4831" s="69">
        <f t="shared" si="927"/>
        <v>1.32</v>
      </c>
      <c r="M4831" s="69">
        <f t="shared" si="928"/>
        <v>2.7059999999999995</v>
      </c>
      <c r="N4831" s="56">
        <f>INDEX(Rate_Chart!$A$1:$AK$127,MATCH(Data!J4831,Rate_Chart!$A$1:$A$127,0),MATCH(Data!K4831,Rate_Chart!$A$1:$AK$1,0))</f>
        <v>39.477139800000003</v>
      </c>
      <c r="O4831" s="57">
        <f t="shared" si="929"/>
        <v>1302.7456134000001</v>
      </c>
      <c r="P4831" s="58">
        <f t="shared" si="930"/>
        <v>417.0120401408451</v>
      </c>
      <c r="Q4831" s="58">
        <f t="shared" si="931"/>
        <v>278.00802676056338</v>
      </c>
      <c r="R4831" s="66">
        <f t="shared" si="932"/>
        <v>22.798048234500005</v>
      </c>
      <c r="S4831" s="64">
        <f t="shared" si="933"/>
        <v>123.75</v>
      </c>
      <c r="T4831" s="66">
        <f t="shared" si="934"/>
        <v>1449.2936616345</v>
      </c>
      <c r="U4831" s="68">
        <f t="shared" si="935"/>
        <v>43.917989746499998</v>
      </c>
      <c r="V4831" s="68">
        <f t="shared" si="936"/>
        <v>463.92242689964786</v>
      </c>
      <c r="W4831" s="68">
        <f t="shared" si="937"/>
        <v>309.28161793309857</v>
      </c>
    </row>
    <row r="4832" spans="1:23" x14ac:dyDescent="0.25">
      <c r="A4832" s="1" t="s">
        <v>913</v>
      </c>
      <c r="B4832" s="1" t="s">
        <v>395</v>
      </c>
      <c r="C4832" s="1" t="s">
        <v>589</v>
      </c>
      <c r="D4832" s="1" t="s">
        <v>593</v>
      </c>
      <c r="E4832" s="1" t="s">
        <v>382</v>
      </c>
      <c r="F4832" s="62" t="str">
        <f t="shared" si="926"/>
        <v>64571</v>
      </c>
      <c r="G4832" s="255">
        <v>10620009</v>
      </c>
      <c r="H4832" s="1" t="s">
        <v>385</v>
      </c>
      <c r="I4832" s="61">
        <v>27</v>
      </c>
      <c r="J4832" s="61">
        <v>6.6</v>
      </c>
      <c r="K4832" s="61">
        <v>8.8000000000000007</v>
      </c>
      <c r="L4832" s="69">
        <f t="shared" si="927"/>
        <v>1.7819999999999998</v>
      </c>
      <c r="M4832" s="69">
        <f t="shared" si="928"/>
        <v>2.3760000000000003</v>
      </c>
      <c r="N4832" s="56">
        <f>INDEX(Rate_Chart!$A$1:$AK$127,MATCH(Data!J4832,Rate_Chart!$A$1:$A$127,0),MATCH(Data!K4832,Rate_Chart!$A$1:$AK$1,0))</f>
        <v>54.558900000000001</v>
      </c>
      <c r="O4832" s="57">
        <f t="shared" si="929"/>
        <v>1473.0903000000001</v>
      </c>
      <c r="P4832" s="58">
        <f t="shared" si="930"/>
        <v>437.63823529411764</v>
      </c>
      <c r="Q4832" s="58">
        <f t="shared" si="931"/>
        <v>291.75882352941176</v>
      </c>
      <c r="R4832" s="66">
        <f t="shared" si="932"/>
        <v>25.779080250000003</v>
      </c>
      <c r="S4832" s="64">
        <f t="shared" si="933"/>
        <v>101.25</v>
      </c>
      <c r="T4832" s="66">
        <f t="shared" si="934"/>
        <v>1600.1193802500002</v>
      </c>
      <c r="U4832" s="68">
        <f t="shared" si="935"/>
        <v>59.263680750000006</v>
      </c>
      <c r="V4832" s="68">
        <f t="shared" si="936"/>
        <v>475.37711831550803</v>
      </c>
      <c r="W4832" s="68">
        <f t="shared" si="937"/>
        <v>316.91807887700537</v>
      </c>
    </row>
    <row r="4833" spans="1:23" x14ac:dyDescent="0.25">
      <c r="A4833" s="1" t="s">
        <v>913</v>
      </c>
      <c r="B4833" s="1" t="s">
        <v>395</v>
      </c>
      <c r="C4833" s="1" t="s">
        <v>589</v>
      </c>
      <c r="D4833" s="1" t="s">
        <v>593</v>
      </c>
      <c r="E4833" s="1" t="s">
        <v>382</v>
      </c>
      <c r="F4833" s="62" t="str">
        <f t="shared" si="926"/>
        <v>64571</v>
      </c>
      <c r="G4833" s="255">
        <v>10620009</v>
      </c>
      <c r="H4833" s="1" t="s">
        <v>386</v>
      </c>
      <c r="I4833" s="61">
        <v>40</v>
      </c>
      <c r="J4833" s="61">
        <v>3</v>
      </c>
      <c r="K4833" s="61">
        <v>8</v>
      </c>
      <c r="L4833" s="69">
        <f t="shared" si="927"/>
        <v>1.2</v>
      </c>
      <c r="M4833" s="69">
        <f t="shared" si="928"/>
        <v>3.2</v>
      </c>
      <c r="N4833" s="56">
        <f>INDEX(Rate_Chart!$A$1:$AK$127,MATCH(Data!J4833,Rate_Chart!$A$1:$A$127,0),MATCH(Data!K4833,Rate_Chart!$A$1:$AK$1,0))</f>
        <v>34.751112000000006</v>
      </c>
      <c r="O4833" s="57">
        <f t="shared" si="929"/>
        <v>1390.0444800000002</v>
      </c>
      <c r="P4833" s="58">
        <f t="shared" si="930"/>
        <v>417.01334400000002</v>
      </c>
      <c r="Q4833" s="58">
        <f t="shared" si="931"/>
        <v>278.00889599999999</v>
      </c>
      <c r="R4833" s="66">
        <f t="shared" si="932"/>
        <v>24.325778400000008</v>
      </c>
      <c r="S4833" s="64">
        <f t="shared" si="933"/>
        <v>150</v>
      </c>
      <c r="T4833" s="66">
        <f t="shared" si="934"/>
        <v>1564.3702584000002</v>
      </c>
      <c r="U4833" s="68">
        <f t="shared" si="935"/>
        <v>39.109256460000005</v>
      </c>
      <c r="V4833" s="68">
        <f t="shared" si="936"/>
        <v>469.31107752000003</v>
      </c>
      <c r="W4833" s="68">
        <f t="shared" si="937"/>
        <v>312.87405168000004</v>
      </c>
    </row>
    <row r="4834" spans="1:23" x14ac:dyDescent="0.25">
      <c r="A4834" s="1" t="s">
        <v>914</v>
      </c>
      <c r="B4834" s="1" t="s">
        <v>394</v>
      </c>
      <c r="C4834" s="1" t="s">
        <v>589</v>
      </c>
      <c r="D4834" s="1" t="s">
        <v>593</v>
      </c>
      <c r="E4834" s="1" t="s">
        <v>382</v>
      </c>
      <c r="F4834" s="62" t="str">
        <f t="shared" si="926"/>
        <v>64571</v>
      </c>
      <c r="G4834" s="255">
        <v>10620009</v>
      </c>
      <c r="H4834" s="1" t="s">
        <v>385</v>
      </c>
      <c r="I4834" s="61">
        <v>40</v>
      </c>
      <c r="J4834" s="61">
        <v>7.8</v>
      </c>
      <c r="K4834" s="61">
        <v>9</v>
      </c>
      <c r="L4834" s="69">
        <f t="shared" si="927"/>
        <v>3.12</v>
      </c>
      <c r="M4834" s="69">
        <f t="shared" si="928"/>
        <v>3.6</v>
      </c>
      <c r="N4834" s="56">
        <f>INDEX(Rate_Chart!$A$1:$AK$127,MATCH(Data!J4834,Rate_Chart!$A$1:$A$127,0),MATCH(Data!K4834,Rate_Chart!$A$1:$AK$1,0))</f>
        <v>65.13</v>
      </c>
      <c r="O4834" s="57">
        <f t="shared" si="929"/>
        <v>2605.1999999999998</v>
      </c>
      <c r="P4834" s="58">
        <f t="shared" si="930"/>
        <v>471.95652173913038</v>
      </c>
      <c r="Q4834" s="58">
        <f t="shared" si="931"/>
        <v>314.63768115942025</v>
      </c>
      <c r="R4834" s="66">
        <f t="shared" si="932"/>
        <v>45.591000000000001</v>
      </c>
      <c r="S4834" s="64">
        <f t="shared" si="933"/>
        <v>150</v>
      </c>
      <c r="T4834" s="66">
        <f t="shared" si="934"/>
        <v>2800.7909999999997</v>
      </c>
      <c r="U4834" s="68">
        <f t="shared" si="935"/>
        <v>70.019774999999996</v>
      </c>
      <c r="V4834" s="68">
        <f t="shared" si="936"/>
        <v>507.3896739130434</v>
      </c>
      <c r="W4834" s="68">
        <f t="shared" si="937"/>
        <v>338.25978260869562</v>
      </c>
    </row>
    <row r="4835" spans="1:23" x14ac:dyDescent="0.25">
      <c r="A4835" s="1" t="s">
        <v>914</v>
      </c>
      <c r="B4835" s="1" t="s">
        <v>394</v>
      </c>
      <c r="C4835" s="1" t="s">
        <v>589</v>
      </c>
      <c r="D4835" s="1" t="s">
        <v>593</v>
      </c>
      <c r="E4835" s="1" t="s">
        <v>382</v>
      </c>
      <c r="F4835" s="62" t="str">
        <f t="shared" si="926"/>
        <v>64571</v>
      </c>
      <c r="G4835" s="255">
        <v>10620009</v>
      </c>
      <c r="H4835" s="1" t="s">
        <v>386</v>
      </c>
      <c r="I4835" s="61">
        <v>40</v>
      </c>
      <c r="J4835" s="61">
        <v>3.8</v>
      </c>
      <c r="K4835" s="61">
        <v>8.1999999999999993</v>
      </c>
      <c r="L4835" s="69">
        <f t="shared" si="927"/>
        <v>1.52</v>
      </c>
      <c r="M4835" s="69">
        <f t="shared" si="928"/>
        <v>3.28</v>
      </c>
      <c r="N4835" s="56">
        <f>INDEX(Rate_Chart!$A$1:$AK$127,MATCH(Data!J4835,Rate_Chart!$A$1:$A$127,0),MATCH(Data!K4835,Rate_Chart!$A$1:$AK$1,0))</f>
        <v>38.6431398</v>
      </c>
      <c r="O4835" s="57">
        <f t="shared" si="929"/>
        <v>1545.725592</v>
      </c>
      <c r="P4835" s="58">
        <f t="shared" si="930"/>
        <v>417.01230000000004</v>
      </c>
      <c r="Q4835" s="58">
        <f t="shared" si="931"/>
        <v>278.00820000000004</v>
      </c>
      <c r="R4835" s="66">
        <f t="shared" si="932"/>
        <v>27.050197860000004</v>
      </c>
      <c r="S4835" s="64">
        <f t="shared" si="933"/>
        <v>150</v>
      </c>
      <c r="T4835" s="66">
        <f t="shared" si="934"/>
        <v>1722.77578986</v>
      </c>
      <c r="U4835" s="68">
        <f t="shared" si="935"/>
        <v>43.069394746500002</v>
      </c>
      <c r="V4835" s="68">
        <f t="shared" si="936"/>
        <v>464.77764114928061</v>
      </c>
      <c r="W4835" s="68">
        <f t="shared" si="937"/>
        <v>309.85176076618706</v>
      </c>
    </row>
    <row r="4836" spans="1:23" x14ac:dyDescent="0.25">
      <c r="A4836" s="1" t="s">
        <v>914</v>
      </c>
      <c r="B4836" s="1" t="s">
        <v>395</v>
      </c>
      <c r="C4836" s="1" t="s">
        <v>589</v>
      </c>
      <c r="D4836" s="1" t="s">
        <v>593</v>
      </c>
      <c r="E4836" s="1" t="s">
        <v>382</v>
      </c>
      <c r="F4836" s="62" t="str">
        <f t="shared" si="926"/>
        <v>64571</v>
      </c>
      <c r="G4836" s="255">
        <v>10620009</v>
      </c>
      <c r="H4836" s="1" t="s">
        <v>385</v>
      </c>
      <c r="I4836" s="61">
        <v>27</v>
      </c>
      <c r="J4836" s="61">
        <v>5.8</v>
      </c>
      <c r="K4836" s="61">
        <v>8.8000000000000007</v>
      </c>
      <c r="L4836" s="69">
        <f t="shared" si="927"/>
        <v>1.5659999999999998</v>
      </c>
      <c r="M4836" s="69">
        <f t="shared" si="928"/>
        <v>2.3760000000000003</v>
      </c>
      <c r="N4836" s="56">
        <f>INDEX(Rate_Chart!$A$1:$AK$127,MATCH(Data!J4836,Rate_Chart!$A$1:$A$127,0),MATCH(Data!K4836,Rate_Chart!$A$1:$AK$1,0))</f>
        <v>47.945700000000002</v>
      </c>
      <c r="O4836" s="57">
        <f t="shared" si="929"/>
        <v>1294.5339000000001</v>
      </c>
      <c r="P4836" s="58">
        <f t="shared" si="930"/>
        <v>410.96314285714288</v>
      </c>
      <c r="Q4836" s="58">
        <f t="shared" si="931"/>
        <v>273.97542857142861</v>
      </c>
      <c r="R4836" s="66">
        <f t="shared" si="932"/>
        <v>22.654343250000004</v>
      </c>
      <c r="S4836" s="64">
        <f t="shared" si="933"/>
        <v>101.25</v>
      </c>
      <c r="T4836" s="66">
        <f t="shared" si="934"/>
        <v>1418.4382432500001</v>
      </c>
      <c r="U4836" s="68">
        <f t="shared" si="935"/>
        <v>52.534749750000003</v>
      </c>
      <c r="V4836" s="68">
        <f t="shared" si="936"/>
        <v>450.29785500000003</v>
      </c>
      <c r="W4836" s="68">
        <f t="shared" si="937"/>
        <v>300.19857000000002</v>
      </c>
    </row>
    <row r="4837" spans="1:23" x14ac:dyDescent="0.25">
      <c r="A4837" s="1" t="s">
        <v>914</v>
      </c>
      <c r="B4837" s="1" t="s">
        <v>395</v>
      </c>
      <c r="C4837" s="1" t="s">
        <v>589</v>
      </c>
      <c r="D4837" s="1" t="s">
        <v>593</v>
      </c>
      <c r="E4837" s="1" t="s">
        <v>382</v>
      </c>
      <c r="F4837" s="62" t="str">
        <f t="shared" si="926"/>
        <v>64571</v>
      </c>
      <c r="G4837" s="255">
        <v>10620009</v>
      </c>
      <c r="H4837" s="1" t="s">
        <v>386</v>
      </c>
      <c r="I4837" s="61">
        <v>40</v>
      </c>
      <c r="J4837" s="61">
        <v>3</v>
      </c>
      <c r="K4837" s="61">
        <v>8</v>
      </c>
      <c r="L4837" s="69">
        <f t="shared" si="927"/>
        <v>1.2</v>
      </c>
      <c r="M4837" s="69">
        <f t="shared" si="928"/>
        <v>3.2</v>
      </c>
      <c r="N4837" s="56">
        <f>INDEX(Rate_Chart!$A$1:$AK$127,MATCH(Data!J4837,Rate_Chart!$A$1:$A$127,0),MATCH(Data!K4837,Rate_Chart!$A$1:$AK$1,0))</f>
        <v>34.751112000000006</v>
      </c>
      <c r="O4837" s="57">
        <f t="shared" si="929"/>
        <v>1390.0444800000002</v>
      </c>
      <c r="P4837" s="58">
        <f t="shared" si="930"/>
        <v>417.01334400000002</v>
      </c>
      <c r="Q4837" s="58">
        <f t="shared" si="931"/>
        <v>278.00889599999999</v>
      </c>
      <c r="R4837" s="66">
        <f t="shared" si="932"/>
        <v>24.325778400000008</v>
      </c>
      <c r="S4837" s="64">
        <f t="shared" si="933"/>
        <v>150</v>
      </c>
      <c r="T4837" s="66">
        <f t="shared" si="934"/>
        <v>1564.3702584000002</v>
      </c>
      <c r="U4837" s="68">
        <f t="shared" si="935"/>
        <v>39.109256460000005</v>
      </c>
      <c r="V4837" s="68">
        <f t="shared" si="936"/>
        <v>469.31107752000003</v>
      </c>
      <c r="W4837" s="68">
        <f t="shared" si="937"/>
        <v>312.87405168000004</v>
      </c>
    </row>
    <row r="4838" spans="1:23" x14ac:dyDescent="0.25">
      <c r="A4838" s="1" t="s">
        <v>915</v>
      </c>
      <c r="B4838" s="1" t="s">
        <v>394</v>
      </c>
      <c r="C4838" s="1" t="s">
        <v>589</v>
      </c>
      <c r="D4838" s="1" t="s">
        <v>593</v>
      </c>
      <c r="E4838" s="1" t="s">
        <v>382</v>
      </c>
      <c r="F4838" s="62" t="str">
        <f t="shared" si="926"/>
        <v>64571</v>
      </c>
      <c r="G4838" s="255">
        <v>10620009</v>
      </c>
      <c r="H4838" s="1" t="s">
        <v>385</v>
      </c>
      <c r="I4838" s="61">
        <v>33</v>
      </c>
      <c r="J4838" s="61">
        <v>7.5</v>
      </c>
      <c r="K4838" s="61">
        <v>8.8000000000000007</v>
      </c>
      <c r="L4838" s="69">
        <f t="shared" si="927"/>
        <v>2.4750000000000001</v>
      </c>
      <c r="M4838" s="69">
        <f t="shared" si="928"/>
        <v>2.9040000000000004</v>
      </c>
      <c r="N4838" s="56">
        <f>INDEX(Rate_Chart!$A$1:$AK$127,MATCH(Data!J4838,Rate_Chart!$A$1:$A$127,0),MATCH(Data!K4838,Rate_Chart!$A$1:$AK$1,0))</f>
        <v>61.998750000000001</v>
      </c>
      <c r="O4838" s="57">
        <f t="shared" si="929"/>
        <v>2045.95875</v>
      </c>
      <c r="P4838" s="58">
        <f t="shared" si="930"/>
        <v>463.83104738154617</v>
      </c>
      <c r="Q4838" s="58">
        <f t="shared" si="931"/>
        <v>309.22069825436409</v>
      </c>
      <c r="R4838" s="66">
        <f t="shared" si="932"/>
        <v>35.804278125000003</v>
      </c>
      <c r="S4838" s="64">
        <f t="shared" si="933"/>
        <v>123.75</v>
      </c>
      <c r="T4838" s="66">
        <f t="shared" si="934"/>
        <v>2205.5130281249999</v>
      </c>
      <c r="U4838" s="68">
        <f t="shared" si="935"/>
        <v>66.833728124999993</v>
      </c>
      <c r="V4838" s="68">
        <f t="shared" si="936"/>
        <v>500.00295355361595</v>
      </c>
      <c r="W4838" s="68">
        <f t="shared" si="937"/>
        <v>333.33530236907728</v>
      </c>
    </row>
    <row r="4839" spans="1:23" x14ac:dyDescent="0.25">
      <c r="A4839" s="1" t="s">
        <v>915</v>
      </c>
      <c r="B4839" s="1" t="s">
        <v>394</v>
      </c>
      <c r="C4839" s="1" t="s">
        <v>589</v>
      </c>
      <c r="D4839" s="1" t="s">
        <v>593</v>
      </c>
      <c r="E4839" s="1" t="s">
        <v>382</v>
      </c>
      <c r="F4839" s="62" t="str">
        <f t="shared" si="926"/>
        <v>64571</v>
      </c>
      <c r="G4839" s="255">
        <v>10620009</v>
      </c>
      <c r="H4839" s="1" t="s">
        <v>386</v>
      </c>
      <c r="I4839" s="61">
        <v>33</v>
      </c>
      <c r="J4839" s="61">
        <v>3.6</v>
      </c>
      <c r="K4839" s="61">
        <v>8.1999999999999993</v>
      </c>
      <c r="L4839" s="69">
        <f t="shared" si="927"/>
        <v>1.1879999999999999</v>
      </c>
      <c r="M4839" s="69">
        <f t="shared" si="928"/>
        <v>2.7059999999999995</v>
      </c>
      <c r="N4839" s="56">
        <f>INDEX(Rate_Chart!$A$1:$AK$127,MATCH(Data!J4839,Rate_Chart!$A$1:$A$127,0),MATCH(Data!K4839,Rate_Chart!$A$1:$AK$1,0))</f>
        <v>37.809139800000004</v>
      </c>
      <c r="O4839" s="57">
        <f t="shared" si="929"/>
        <v>1247.7016134</v>
      </c>
      <c r="P4839" s="58">
        <f t="shared" si="930"/>
        <v>417.01257132352941</v>
      </c>
      <c r="Q4839" s="58">
        <f t="shared" si="931"/>
        <v>278.00838088235292</v>
      </c>
      <c r="R4839" s="66">
        <f t="shared" si="932"/>
        <v>21.834778234500003</v>
      </c>
      <c r="S4839" s="64">
        <f t="shared" si="933"/>
        <v>123.75</v>
      </c>
      <c r="T4839" s="66">
        <f t="shared" si="934"/>
        <v>1393.2863916345</v>
      </c>
      <c r="U4839" s="68">
        <f t="shared" si="935"/>
        <v>42.220799746499999</v>
      </c>
      <c r="V4839" s="68">
        <f t="shared" si="936"/>
        <v>465.6705854393382</v>
      </c>
      <c r="W4839" s="68">
        <f t="shared" si="937"/>
        <v>310.44705695955878</v>
      </c>
    </row>
    <row r="4840" spans="1:23" x14ac:dyDescent="0.25">
      <c r="A4840" s="1" t="s">
        <v>915</v>
      </c>
      <c r="B4840" s="1" t="s">
        <v>395</v>
      </c>
      <c r="C4840" s="1" t="s">
        <v>589</v>
      </c>
      <c r="D4840" s="1" t="s">
        <v>593</v>
      </c>
      <c r="E4840" s="1" t="s">
        <v>382</v>
      </c>
      <c r="F4840" s="62" t="str">
        <f t="shared" si="926"/>
        <v>64571</v>
      </c>
      <c r="G4840" s="255">
        <v>10620009</v>
      </c>
      <c r="H4840" s="1" t="s">
        <v>385</v>
      </c>
      <c r="I4840" s="61">
        <v>28</v>
      </c>
      <c r="J4840" s="61">
        <v>6.7</v>
      </c>
      <c r="K4840" s="61">
        <v>8.8000000000000007</v>
      </c>
      <c r="L4840" s="69">
        <f t="shared" si="927"/>
        <v>1.8759999999999999</v>
      </c>
      <c r="M4840" s="69">
        <f t="shared" si="928"/>
        <v>2.4640000000000004</v>
      </c>
      <c r="N4840" s="56">
        <f>INDEX(Rate_Chart!$A$1:$AK$127,MATCH(Data!J4840,Rate_Chart!$A$1:$A$127,0),MATCH(Data!K4840,Rate_Chart!$A$1:$AK$1,0))</f>
        <v>55.385550000000002</v>
      </c>
      <c r="O4840" s="57">
        <f t="shared" si="929"/>
        <v>1550.7954</v>
      </c>
      <c r="P4840" s="58">
        <f t="shared" si="930"/>
        <v>440.73381962864721</v>
      </c>
      <c r="Q4840" s="58">
        <f t="shared" si="931"/>
        <v>293.82254641909816</v>
      </c>
      <c r="R4840" s="66">
        <f t="shared" si="932"/>
        <v>27.138919500000004</v>
      </c>
      <c r="S4840" s="64">
        <f t="shared" si="933"/>
        <v>105</v>
      </c>
      <c r="T4840" s="66">
        <f t="shared" si="934"/>
        <v>1682.9343194999999</v>
      </c>
      <c r="U4840" s="68">
        <f t="shared" si="935"/>
        <v>60.104797124999997</v>
      </c>
      <c r="V4840" s="68">
        <f t="shared" si="936"/>
        <v>478.2875102785145</v>
      </c>
      <c r="W4840" s="68">
        <f t="shared" si="937"/>
        <v>318.85834018567635</v>
      </c>
    </row>
    <row r="4841" spans="1:23" x14ac:dyDescent="0.25">
      <c r="A4841" s="1" t="s">
        <v>915</v>
      </c>
      <c r="B4841" s="1" t="s">
        <v>395</v>
      </c>
      <c r="C4841" s="1" t="s">
        <v>589</v>
      </c>
      <c r="D4841" s="1" t="s">
        <v>593</v>
      </c>
      <c r="E4841" s="1" t="s">
        <v>382</v>
      </c>
      <c r="F4841" s="62" t="str">
        <f t="shared" si="926"/>
        <v>64571</v>
      </c>
      <c r="G4841" s="255">
        <v>10620009</v>
      </c>
      <c r="H4841" s="1" t="s">
        <v>386</v>
      </c>
      <c r="I4841" s="61">
        <v>53</v>
      </c>
      <c r="J4841" s="61">
        <v>3.3</v>
      </c>
      <c r="K4841" s="61">
        <v>8.1999999999999993</v>
      </c>
      <c r="L4841" s="69">
        <f t="shared" si="927"/>
        <v>1.7489999999999997</v>
      </c>
      <c r="M4841" s="69">
        <f t="shared" si="928"/>
        <v>4.3460000000000001</v>
      </c>
      <c r="N4841" s="56">
        <f>INDEX(Rate_Chart!$A$1:$AK$127,MATCH(Data!J4841,Rate_Chart!$A$1:$A$127,0),MATCH(Data!K4841,Rate_Chart!$A$1:$AK$1,0))</f>
        <v>36.558139799999999</v>
      </c>
      <c r="O4841" s="57">
        <f t="shared" si="929"/>
        <v>1937.5814094</v>
      </c>
      <c r="P4841" s="58">
        <f t="shared" si="930"/>
        <v>417.0130015209125</v>
      </c>
      <c r="Q4841" s="58">
        <f t="shared" si="931"/>
        <v>278.00866768060831</v>
      </c>
      <c r="R4841" s="66">
        <f t="shared" si="932"/>
        <v>33.9076746645</v>
      </c>
      <c r="S4841" s="64">
        <f t="shared" si="933"/>
        <v>198.75</v>
      </c>
      <c r="T4841" s="66">
        <f t="shared" si="934"/>
        <v>2170.2390840644998</v>
      </c>
      <c r="U4841" s="68">
        <f t="shared" si="935"/>
        <v>40.947907246499994</v>
      </c>
      <c r="V4841" s="68">
        <f t="shared" si="936"/>
        <v>467.086394446768</v>
      </c>
      <c r="W4841" s="68">
        <f t="shared" si="937"/>
        <v>311.39092963117866</v>
      </c>
    </row>
    <row r="4842" spans="1:23" x14ac:dyDescent="0.25">
      <c r="A4842" s="1" t="s">
        <v>916</v>
      </c>
      <c r="B4842" s="1" t="s">
        <v>394</v>
      </c>
      <c r="C4842" s="1" t="s">
        <v>589</v>
      </c>
      <c r="D4842" s="1" t="s">
        <v>593</v>
      </c>
      <c r="E4842" s="1" t="s">
        <v>382</v>
      </c>
      <c r="F4842" s="62" t="str">
        <f t="shared" si="926"/>
        <v>64571</v>
      </c>
      <c r="G4842" s="255">
        <v>10620009</v>
      </c>
      <c r="H4842" s="1" t="s">
        <v>385</v>
      </c>
      <c r="I4842" s="61">
        <v>40</v>
      </c>
      <c r="J4842" s="61">
        <v>7.8</v>
      </c>
      <c r="K4842" s="61">
        <v>8.8000000000000007</v>
      </c>
      <c r="L4842" s="69">
        <f t="shared" si="927"/>
        <v>3.12</v>
      </c>
      <c r="M4842" s="69">
        <f t="shared" si="928"/>
        <v>3.52</v>
      </c>
      <c r="N4842" s="56">
        <f>INDEX(Rate_Chart!$A$1:$AK$127,MATCH(Data!J4842,Rate_Chart!$A$1:$A$127,0),MATCH(Data!K4842,Rate_Chart!$A$1:$AK$1,0))</f>
        <v>64.478699999999989</v>
      </c>
      <c r="O4842" s="57">
        <f t="shared" si="929"/>
        <v>2579.1479999999997</v>
      </c>
      <c r="P4842" s="58">
        <f t="shared" si="930"/>
        <v>471.7953658536585</v>
      </c>
      <c r="Q4842" s="58">
        <f t="shared" si="931"/>
        <v>314.530243902439</v>
      </c>
      <c r="R4842" s="66">
        <f t="shared" si="932"/>
        <v>45.135089999999998</v>
      </c>
      <c r="S4842" s="64">
        <f t="shared" si="933"/>
        <v>150</v>
      </c>
      <c r="T4842" s="66">
        <f t="shared" si="934"/>
        <v>2774.2830899999999</v>
      </c>
      <c r="U4842" s="68">
        <f t="shared" si="935"/>
        <v>69.357077250000003</v>
      </c>
      <c r="V4842" s="68">
        <f t="shared" si="936"/>
        <v>507.49080914634152</v>
      </c>
      <c r="W4842" s="68">
        <f t="shared" si="937"/>
        <v>338.32720609756103</v>
      </c>
    </row>
    <row r="4843" spans="1:23" x14ac:dyDescent="0.25">
      <c r="A4843" s="1" t="s">
        <v>916</v>
      </c>
      <c r="B4843" s="1" t="s">
        <v>394</v>
      </c>
      <c r="C4843" s="1" t="s">
        <v>589</v>
      </c>
      <c r="D4843" s="1" t="s">
        <v>593</v>
      </c>
      <c r="E4843" s="1" t="s">
        <v>382</v>
      </c>
      <c r="F4843" s="62" t="str">
        <f t="shared" si="926"/>
        <v>64571</v>
      </c>
      <c r="G4843" s="255">
        <v>10620009</v>
      </c>
      <c r="H4843" s="1" t="s">
        <v>386</v>
      </c>
      <c r="I4843" s="61">
        <v>48</v>
      </c>
      <c r="J4843" s="61">
        <v>3.8</v>
      </c>
      <c r="K4843" s="61">
        <v>8</v>
      </c>
      <c r="L4843" s="69">
        <f t="shared" si="927"/>
        <v>1.8239999999999998</v>
      </c>
      <c r="M4843" s="69">
        <f t="shared" si="928"/>
        <v>3.84</v>
      </c>
      <c r="N4843" s="56">
        <f>INDEX(Rate_Chart!$A$1:$AK$127,MATCH(Data!J4843,Rate_Chart!$A$1:$A$127,0),MATCH(Data!K4843,Rate_Chart!$A$1:$AK$1,0))</f>
        <v>38.087112000000005</v>
      </c>
      <c r="O4843" s="57">
        <f t="shared" si="929"/>
        <v>1828.1813760000002</v>
      </c>
      <c r="P4843" s="58">
        <f t="shared" si="930"/>
        <v>417.01217518248177</v>
      </c>
      <c r="Q4843" s="58">
        <f t="shared" si="931"/>
        <v>278.00811678832116</v>
      </c>
      <c r="R4843" s="66">
        <f t="shared" si="932"/>
        <v>31.993174080000006</v>
      </c>
      <c r="S4843" s="64">
        <f t="shared" si="933"/>
        <v>180</v>
      </c>
      <c r="T4843" s="66">
        <f t="shared" si="934"/>
        <v>2040.1745500800002</v>
      </c>
      <c r="U4843" s="68">
        <f t="shared" si="935"/>
        <v>42.503636460000003</v>
      </c>
      <c r="V4843" s="68">
        <f t="shared" si="936"/>
        <v>465.36828240875911</v>
      </c>
      <c r="W4843" s="68">
        <f t="shared" si="937"/>
        <v>310.24552160583943</v>
      </c>
    </row>
    <row r="4844" spans="1:23" x14ac:dyDescent="0.25">
      <c r="A4844" s="1" t="s">
        <v>916</v>
      </c>
      <c r="B4844" s="1" t="s">
        <v>395</v>
      </c>
      <c r="C4844" s="1" t="s">
        <v>589</v>
      </c>
      <c r="D4844" s="1" t="s">
        <v>593</v>
      </c>
      <c r="E4844" s="1" t="s">
        <v>382</v>
      </c>
      <c r="F4844" s="62" t="str">
        <f t="shared" si="926"/>
        <v>64571</v>
      </c>
      <c r="G4844" s="255">
        <v>10620009</v>
      </c>
      <c r="H4844" s="1" t="s">
        <v>385</v>
      </c>
      <c r="I4844" s="61">
        <v>23</v>
      </c>
      <c r="J4844" s="61">
        <v>6.9</v>
      </c>
      <c r="K4844" s="61">
        <v>8.8000000000000007</v>
      </c>
      <c r="L4844" s="69">
        <f t="shared" si="927"/>
        <v>1.5870000000000002</v>
      </c>
      <c r="M4844" s="69">
        <f t="shared" si="928"/>
        <v>2.024</v>
      </c>
      <c r="N4844" s="56">
        <f>INDEX(Rate_Chart!$A$1:$AK$127,MATCH(Data!J4844,Rate_Chart!$A$1:$A$127,0),MATCH(Data!K4844,Rate_Chart!$A$1:$AK$1,0))</f>
        <v>57.038850000000004</v>
      </c>
      <c r="O4844" s="57">
        <f t="shared" si="929"/>
        <v>1311.89355</v>
      </c>
      <c r="P4844" s="58">
        <f t="shared" si="930"/>
        <v>446.77950391644907</v>
      </c>
      <c r="Q4844" s="58">
        <f t="shared" si="931"/>
        <v>297.85300261096603</v>
      </c>
      <c r="R4844" s="66">
        <f t="shared" si="932"/>
        <v>22.958137125000004</v>
      </c>
      <c r="S4844" s="64">
        <f t="shared" si="933"/>
        <v>86.25</v>
      </c>
      <c r="T4844" s="66">
        <f t="shared" si="934"/>
        <v>1421.1016871249999</v>
      </c>
      <c r="U4844" s="68">
        <f t="shared" si="935"/>
        <v>61.787029874999995</v>
      </c>
      <c r="V4844" s="68">
        <f t="shared" si="936"/>
        <v>483.97151338120096</v>
      </c>
      <c r="W4844" s="68">
        <f t="shared" si="937"/>
        <v>322.64767558746729</v>
      </c>
    </row>
    <row r="4845" spans="1:23" x14ac:dyDescent="0.25">
      <c r="A4845" s="1" t="s">
        <v>916</v>
      </c>
      <c r="B4845" s="1" t="s">
        <v>395</v>
      </c>
      <c r="C4845" s="1" t="s">
        <v>589</v>
      </c>
      <c r="D4845" s="1" t="s">
        <v>593</v>
      </c>
      <c r="E4845" s="1" t="s">
        <v>382</v>
      </c>
      <c r="F4845" s="62" t="str">
        <f t="shared" si="926"/>
        <v>64571</v>
      </c>
      <c r="G4845" s="255">
        <v>10620009</v>
      </c>
      <c r="H4845" s="1" t="s">
        <v>386</v>
      </c>
      <c r="I4845" s="61">
        <v>55</v>
      </c>
      <c r="J4845" s="61">
        <v>3.2</v>
      </c>
      <c r="K4845" s="61">
        <v>8</v>
      </c>
      <c r="L4845" s="69">
        <f t="shared" si="927"/>
        <v>1.76</v>
      </c>
      <c r="M4845" s="69">
        <f t="shared" si="928"/>
        <v>4.4000000000000004</v>
      </c>
      <c r="N4845" s="56">
        <f>INDEX(Rate_Chart!$A$1:$AK$127,MATCH(Data!J4845,Rate_Chart!$A$1:$A$127,0),MATCH(Data!K4845,Rate_Chart!$A$1:$AK$1,0))</f>
        <v>35.585112000000002</v>
      </c>
      <c r="O4845" s="57">
        <f t="shared" si="929"/>
        <v>1957.1811600000001</v>
      </c>
      <c r="P4845" s="58">
        <f t="shared" si="930"/>
        <v>417.01303124999998</v>
      </c>
      <c r="Q4845" s="58">
        <f t="shared" si="931"/>
        <v>278.00868750000001</v>
      </c>
      <c r="R4845" s="66">
        <f t="shared" si="932"/>
        <v>34.250670300000003</v>
      </c>
      <c r="S4845" s="64">
        <f t="shared" si="933"/>
        <v>206.25</v>
      </c>
      <c r="T4845" s="66">
        <f t="shared" si="934"/>
        <v>2197.6818303</v>
      </c>
      <c r="U4845" s="68">
        <f t="shared" si="935"/>
        <v>39.957851460000001</v>
      </c>
      <c r="V4845" s="68">
        <f t="shared" si="936"/>
        <v>468.25607179687495</v>
      </c>
      <c r="W4845" s="68">
        <f t="shared" si="937"/>
        <v>312.17071453124998</v>
      </c>
    </row>
    <row r="4846" spans="1:23" x14ac:dyDescent="0.25">
      <c r="A4846" s="1" t="s">
        <v>917</v>
      </c>
      <c r="B4846" s="1" t="s">
        <v>394</v>
      </c>
      <c r="C4846" s="1" t="s">
        <v>589</v>
      </c>
      <c r="D4846" s="1" t="s">
        <v>593</v>
      </c>
      <c r="E4846" s="1" t="s">
        <v>382</v>
      </c>
      <c r="F4846" s="62" t="str">
        <f t="shared" si="926"/>
        <v>64571</v>
      </c>
      <c r="G4846" s="255">
        <v>10620009</v>
      </c>
      <c r="H4846" s="1" t="s">
        <v>385</v>
      </c>
      <c r="I4846" s="61">
        <v>39</v>
      </c>
      <c r="J4846" s="61">
        <v>7.6</v>
      </c>
      <c r="K4846" s="61">
        <v>8.8000000000000007</v>
      </c>
      <c r="L4846" s="69">
        <f t="shared" si="927"/>
        <v>2.964</v>
      </c>
      <c r="M4846" s="69">
        <f t="shared" si="928"/>
        <v>3.4320000000000004</v>
      </c>
      <c r="N4846" s="56">
        <f>INDEX(Rate_Chart!$A$1:$AK$127,MATCH(Data!J4846,Rate_Chart!$A$1:$A$127,0),MATCH(Data!K4846,Rate_Chart!$A$1:$AK$1,0))</f>
        <v>62.825400000000002</v>
      </c>
      <c r="O4846" s="57">
        <f t="shared" si="929"/>
        <v>2450.1905999999999</v>
      </c>
      <c r="P4846" s="58">
        <f t="shared" si="930"/>
        <v>466.5252475247525</v>
      </c>
      <c r="Q4846" s="58">
        <f t="shared" si="931"/>
        <v>311.01683168316833</v>
      </c>
      <c r="R4846" s="66">
        <f t="shared" si="932"/>
        <v>42.878335500000006</v>
      </c>
      <c r="S4846" s="64">
        <f t="shared" si="933"/>
        <v>146.25</v>
      </c>
      <c r="T4846" s="66">
        <f t="shared" si="934"/>
        <v>2639.3189355</v>
      </c>
      <c r="U4846" s="68">
        <f t="shared" si="935"/>
        <v>67.674844499999992</v>
      </c>
      <c r="V4846" s="68">
        <f t="shared" si="936"/>
        <v>502.53597400990094</v>
      </c>
      <c r="W4846" s="68">
        <f t="shared" si="937"/>
        <v>335.02398267326731</v>
      </c>
    </row>
    <row r="4847" spans="1:23" x14ac:dyDescent="0.25">
      <c r="A4847" s="1" t="s">
        <v>917</v>
      </c>
      <c r="B4847" s="1" t="s">
        <v>394</v>
      </c>
      <c r="C4847" s="1" t="s">
        <v>589</v>
      </c>
      <c r="D4847" s="1" t="s">
        <v>593</v>
      </c>
      <c r="E4847" s="1" t="s">
        <v>382</v>
      </c>
      <c r="F4847" s="62" t="str">
        <f t="shared" si="926"/>
        <v>64571</v>
      </c>
      <c r="G4847" s="255">
        <v>10620009</v>
      </c>
      <c r="H4847" s="1" t="s">
        <v>386</v>
      </c>
      <c r="I4847" s="61">
        <v>46</v>
      </c>
      <c r="J4847" s="61">
        <v>3.5</v>
      </c>
      <c r="K4847" s="61">
        <v>8.1</v>
      </c>
      <c r="L4847" s="69">
        <f t="shared" si="927"/>
        <v>1.61</v>
      </c>
      <c r="M4847" s="69">
        <f t="shared" si="928"/>
        <v>3.7259999999999995</v>
      </c>
      <c r="N4847" s="56">
        <f>INDEX(Rate_Chart!$A$1:$AK$127,MATCH(Data!J4847,Rate_Chart!$A$1:$A$127,0),MATCH(Data!K4847,Rate_Chart!$A$1:$AK$1,0))</f>
        <v>37.114125900000005</v>
      </c>
      <c r="O4847" s="57">
        <f t="shared" si="929"/>
        <v>1707.2497914000003</v>
      </c>
      <c r="P4847" s="58">
        <f t="shared" si="930"/>
        <v>417.01265056179784</v>
      </c>
      <c r="Q4847" s="58">
        <f t="shared" si="931"/>
        <v>278.00843370786521</v>
      </c>
      <c r="R4847" s="66">
        <f t="shared" si="932"/>
        <v>29.876871349500007</v>
      </c>
      <c r="S4847" s="64">
        <f t="shared" si="933"/>
        <v>172.5</v>
      </c>
      <c r="T4847" s="66">
        <f t="shared" si="934"/>
        <v>1909.6266627495002</v>
      </c>
      <c r="U4847" s="68">
        <f t="shared" si="935"/>
        <v>41.513623103250005</v>
      </c>
      <c r="V4847" s="68">
        <f t="shared" si="936"/>
        <v>466.44520340730344</v>
      </c>
      <c r="W4847" s="68">
        <f t="shared" si="937"/>
        <v>310.96346893820231</v>
      </c>
    </row>
    <row r="4848" spans="1:23" x14ac:dyDescent="0.25">
      <c r="A4848" s="1" t="s">
        <v>917</v>
      </c>
      <c r="B4848" s="1" t="s">
        <v>395</v>
      </c>
      <c r="C4848" s="1" t="s">
        <v>589</v>
      </c>
      <c r="D4848" s="1" t="s">
        <v>593</v>
      </c>
      <c r="E4848" s="1" t="s">
        <v>382</v>
      </c>
      <c r="F4848" s="62" t="str">
        <f t="shared" si="926"/>
        <v>64571</v>
      </c>
      <c r="G4848" s="255">
        <v>10620009</v>
      </c>
      <c r="H4848" s="1" t="s">
        <v>385</v>
      </c>
      <c r="I4848" s="61">
        <v>19</v>
      </c>
      <c r="J4848" s="61">
        <v>6.3</v>
      </c>
      <c r="K4848" s="61">
        <v>8.8000000000000007</v>
      </c>
      <c r="L4848" s="69">
        <f t="shared" si="927"/>
        <v>1.1970000000000001</v>
      </c>
      <c r="M4848" s="69">
        <f t="shared" si="928"/>
        <v>1.6720000000000002</v>
      </c>
      <c r="N4848" s="56">
        <f>INDEX(Rate_Chart!$A$1:$AK$127,MATCH(Data!J4848,Rate_Chart!$A$1:$A$127,0),MATCH(Data!K4848,Rate_Chart!$A$1:$AK$1,0))</f>
        <v>52.078949999999999</v>
      </c>
      <c r="O4848" s="57">
        <f t="shared" si="929"/>
        <v>989.50004999999999</v>
      </c>
      <c r="P4848" s="58">
        <f t="shared" si="930"/>
        <v>428.04616438356163</v>
      </c>
      <c r="Q4848" s="58">
        <f t="shared" si="931"/>
        <v>285.36410958904111</v>
      </c>
      <c r="R4848" s="66">
        <f t="shared" si="932"/>
        <v>17.316250875000001</v>
      </c>
      <c r="S4848" s="64">
        <f t="shared" si="933"/>
        <v>71.25</v>
      </c>
      <c r="T4848" s="66">
        <f t="shared" si="934"/>
        <v>1078.066300875</v>
      </c>
      <c r="U4848" s="68">
        <f t="shared" si="935"/>
        <v>56.740331625000003</v>
      </c>
      <c r="V4848" s="68">
        <f t="shared" si="936"/>
        <v>466.35889006849317</v>
      </c>
      <c r="W4848" s="68">
        <f t="shared" si="937"/>
        <v>310.90592671232878</v>
      </c>
    </row>
    <row r="4849" spans="1:23" x14ac:dyDescent="0.25">
      <c r="A4849" s="1" t="s">
        <v>918</v>
      </c>
      <c r="B4849" s="1" t="s">
        <v>394</v>
      </c>
      <c r="C4849" s="1" t="s">
        <v>589</v>
      </c>
      <c r="D4849" s="1" t="s">
        <v>593</v>
      </c>
      <c r="E4849" s="1" t="s">
        <v>382</v>
      </c>
      <c r="F4849" s="62" t="str">
        <f t="shared" si="926"/>
        <v>64571</v>
      </c>
      <c r="G4849" s="255">
        <v>10620009</v>
      </c>
      <c r="H4849" s="1" t="s">
        <v>385</v>
      </c>
      <c r="I4849" s="61">
        <v>40</v>
      </c>
      <c r="J4849" s="61">
        <v>7.8</v>
      </c>
      <c r="K4849" s="61">
        <v>9</v>
      </c>
      <c r="L4849" s="69">
        <f t="shared" si="927"/>
        <v>3.12</v>
      </c>
      <c r="M4849" s="69">
        <f t="shared" si="928"/>
        <v>3.6</v>
      </c>
      <c r="N4849" s="56">
        <f>INDEX(Rate_Chart!$A$1:$AK$127,MATCH(Data!J4849,Rate_Chart!$A$1:$A$127,0),MATCH(Data!K4849,Rate_Chart!$A$1:$AK$1,0))</f>
        <v>65.13</v>
      </c>
      <c r="O4849" s="57">
        <f t="shared" si="929"/>
        <v>2605.1999999999998</v>
      </c>
      <c r="P4849" s="58">
        <f t="shared" si="930"/>
        <v>471.95652173913038</v>
      </c>
      <c r="Q4849" s="58">
        <f t="shared" si="931"/>
        <v>314.63768115942025</v>
      </c>
      <c r="R4849" s="66">
        <f t="shared" si="932"/>
        <v>45.591000000000001</v>
      </c>
      <c r="S4849" s="64">
        <f t="shared" si="933"/>
        <v>150</v>
      </c>
      <c r="T4849" s="66">
        <f t="shared" si="934"/>
        <v>2800.7909999999997</v>
      </c>
      <c r="U4849" s="68">
        <f t="shared" si="935"/>
        <v>70.019774999999996</v>
      </c>
      <c r="V4849" s="68">
        <f t="shared" si="936"/>
        <v>507.3896739130434</v>
      </c>
      <c r="W4849" s="68">
        <f t="shared" si="937"/>
        <v>338.25978260869562</v>
      </c>
    </row>
    <row r="4850" spans="1:23" x14ac:dyDescent="0.25">
      <c r="A4850" s="1" t="s">
        <v>918</v>
      </c>
      <c r="B4850" s="1" t="s">
        <v>395</v>
      </c>
      <c r="C4850" s="1" t="s">
        <v>589</v>
      </c>
      <c r="D4850" s="1" t="s">
        <v>593</v>
      </c>
      <c r="E4850" s="1" t="s">
        <v>382</v>
      </c>
      <c r="F4850" s="62" t="str">
        <f t="shared" si="926"/>
        <v>64571</v>
      </c>
      <c r="G4850" s="255">
        <v>10620009</v>
      </c>
      <c r="H4850" s="1" t="s">
        <v>385</v>
      </c>
      <c r="I4850" s="61">
        <v>20</v>
      </c>
      <c r="J4850" s="61">
        <v>6.8</v>
      </c>
      <c r="K4850" s="61">
        <v>8.8000000000000007</v>
      </c>
      <c r="L4850" s="69">
        <f t="shared" si="927"/>
        <v>1.36</v>
      </c>
      <c r="M4850" s="69">
        <f t="shared" si="928"/>
        <v>1.76</v>
      </c>
      <c r="N4850" s="56">
        <f>INDEX(Rate_Chart!$A$1:$AK$127,MATCH(Data!J4850,Rate_Chart!$A$1:$A$127,0),MATCH(Data!K4850,Rate_Chart!$A$1:$AK$1,0))</f>
        <v>56.212200000000003</v>
      </c>
      <c r="O4850" s="57">
        <f t="shared" si="929"/>
        <v>1124.2440000000001</v>
      </c>
      <c r="P4850" s="58">
        <f t="shared" si="930"/>
        <v>443.78052631578947</v>
      </c>
      <c r="Q4850" s="58">
        <f t="shared" si="931"/>
        <v>295.8536842105263</v>
      </c>
      <c r="R4850" s="66">
        <f t="shared" si="932"/>
        <v>19.674270000000003</v>
      </c>
      <c r="S4850" s="64">
        <f t="shared" si="933"/>
        <v>75</v>
      </c>
      <c r="T4850" s="66">
        <f t="shared" si="934"/>
        <v>1218.9182700000001</v>
      </c>
      <c r="U4850" s="68">
        <f t="shared" si="935"/>
        <v>60.945913500000003</v>
      </c>
      <c r="V4850" s="68">
        <f t="shared" si="936"/>
        <v>481.15194868421054</v>
      </c>
      <c r="W4850" s="68">
        <f t="shared" si="937"/>
        <v>320.76796578947369</v>
      </c>
    </row>
    <row r="4851" spans="1:23" x14ac:dyDescent="0.25">
      <c r="A4851" s="1" t="s">
        <v>918</v>
      </c>
      <c r="B4851" s="1" t="s">
        <v>395</v>
      </c>
      <c r="C4851" s="1" t="s">
        <v>589</v>
      </c>
      <c r="D4851" s="1" t="s">
        <v>593</v>
      </c>
      <c r="E4851" s="1" t="s">
        <v>382</v>
      </c>
      <c r="F4851" s="62" t="str">
        <f t="shared" si="926"/>
        <v>64571</v>
      </c>
      <c r="G4851" s="255">
        <v>10620009</v>
      </c>
      <c r="H4851" s="1" t="s">
        <v>386</v>
      </c>
      <c r="I4851" s="61">
        <v>34</v>
      </c>
      <c r="J4851" s="61">
        <v>3.2</v>
      </c>
      <c r="K4851" s="61">
        <v>8.1</v>
      </c>
      <c r="L4851" s="69">
        <f t="shared" si="927"/>
        <v>1.0880000000000001</v>
      </c>
      <c r="M4851" s="69">
        <f t="shared" si="928"/>
        <v>2.7539999999999996</v>
      </c>
      <c r="N4851" s="56">
        <f>INDEX(Rate_Chart!$A$1:$AK$127,MATCH(Data!J4851,Rate_Chart!$A$1:$A$127,0),MATCH(Data!K4851,Rate_Chart!$A$1:$AK$1,0))</f>
        <v>35.8631259</v>
      </c>
      <c r="O4851" s="57">
        <f t="shared" si="929"/>
        <v>1219.3462806</v>
      </c>
      <c r="P4851" s="58">
        <f t="shared" si="930"/>
        <v>417.01309186046512</v>
      </c>
      <c r="Q4851" s="58">
        <f t="shared" si="931"/>
        <v>278.00872790697673</v>
      </c>
      <c r="R4851" s="66">
        <f t="shared" si="932"/>
        <v>21.338559910500003</v>
      </c>
      <c r="S4851" s="64">
        <f t="shared" si="933"/>
        <v>127.5</v>
      </c>
      <c r="T4851" s="66">
        <f t="shared" si="934"/>
        <v>1368.1848405105</v>
      </c>
      <c r="U4851" s="68">
        <f t="shared" si="935"/>
        <v>40.24073060325</v>
      </c>
      <c r="V4851" s="68">
        <f t="shared" si="936"/>
        <v>467.91547213081401</v>
      </c>
      <c r="W4851" s="68">
        <f t="shared" si="937"/>
        <v>311.94364808720934</v>
      </c>
    </row>
    <row r="4852" spans="1:23" x14ac:dyDescent="0.25">
      <c r="A4852" s="1" t="s">
        <v>882</v>
      </c>
      <c r="B4852" s="1" t="s">
        <v>394</v>
      </c>
      <c r="C4852" s="1" t="s">
        <v>589</v>
      </c>
      <c r="D4852" s="1" t="s">
        <v>593</v>
      </c>
      <c r="E4852" s="1" t="s">
        <v>382</v>
      </c>
      <c r="F4852" s="62" t="str">
        <f t="shared" si="926"/>
        <v>64571</v>
      </c>
      <c r="G4852" s="255">
        <v>10620009</v>
      </c>
      <c r="H4852" s="1" t="s">
        <v>385</v>
      </c>
      <c r="I4852" s="61">
        <v>29</v>
      </c>
      <c r="J4852" s="61">
        <v>8.3000000000000007</v>
      </c>
      <c r="K4852" s="61">
        <v>8.8000000000000007</v>
      </c>
      <c r="L4852" s="69">
        <f t="shared" si="927"/>
        <v>2.407</v>
      </c>
      <c r="M4852" s="69">
        <f t="shared" si="928"/>
        <v>2.552</v>
      </c>
      <c r="N4852" s="56">
        <f>INDEX(Rate_Chart!$A$1:$AK$127,MATCH(Data!J4852,Rate_Chart!$A$1:$A$127,0),MATCH(Data!K4852,Rate_Chart!$A$1:$AK$1,0))</f>
        <v>68.611950000000007</v>
      </c>
      <c r="O4852" s="57">
        <f t="shared" si="929"/>
        <v>1989.7465500000003</v>
      </c>
      <c r="P4852" s="58">
        <f t="shared" si="930"/>
        <v>484.31964705882359</v>
      </c>
      <c r="Q4852" s="58">
        <f t="shared" si="931"/>
        <v>322.87976470588239</v>
      </c>
      <c r="R4852" s="66">
        <f t="shared" si="932"/>
        <v>34.82056462500001</v>
      </c>
      <c r="S4852" s="64">
        <f t="shared" si="933"/>
        <v>108.75</v>
      </c>
      <c r="T4852" s="66">
        <f t="shared" si="934"/>
        <v>2133.3171146250002</v>
      </c>
      <c r="U4852" s="68">
        <f t="shared" si="935"/>
        <v>73.56265912500001</v>
      </c>
      <c r="V4852" s="68">
        <f t="shared" si="936"/>
        <v>519.26582911764717</v>
      </c>
      <c r="W4852" s="68">
        <f t="shared" si="937"/>
        <v>346.17721941176478</v>
      </c>
    </row>
    <row r="4853" spans="1:23" x14ac:dyDescent="0.25">
      <c r="A4853" s="1" t="s">
        <v>882</v>
      </c>
      <c r="B4853" s="1" t="s">
        <v>395</v>
      </c>
      <c r="C4853" s="1" t="s">
        <v>589</v>
      </c>
      <c r="D4853" s="1" t="s">
        <v>593</v>
      </c>
      <c r="E4853" s="1" t="s">
        <v>382</v>
      </c>
      <c r="F4853" s="62" t="str">
        <f t="shared" si="926"/>
        <v>64571</v>
      </c>
      <c r="G4853" s="255">
        <v>10620009</v>
      </c>
      <c r="H4853" s="1" t="s">
        <v>385</v>
      </c>
      <c r="I4853" s="61">
        <v>18</v>
      </c>
      <c r="J4853" s="61">
        <v>6.3</v>
      </c>
      <c r="K4853" s="61">
        <v>8.8000000000000007</v>
      </c>
      <c r="L4853" s="69">
        <f t="shared" si="927"/>
        <v>1.1339999999999999</v>
      </c>
      <c r="M4853" s="69">
        <f t="shared" si="928"/>
        <v>1.5840000000000001</v>
      </c>
      <c r="N4853" s="56">
        <f>INDEX(Rate_Chart!$A$1:$AK$127,MATCH(Data!J4853,Rate_Chart!$A$1:$A$127,0),MATCH(Data!K4853,Rate_Chart!$A$1:$AK$1,0))</f>
        <v>52.078949999999999</v>
      </c>
      <c r="O4853" s="57">
        <f t="shared" si="929"/>
        <v>937.42110000000002</v>
      </c>
      <c r="P4853" s="58">
        <f t="shared" si="930"/>
        <v>428.04616438356163</v>
      </c>
      <c r="Q4853" s="58">
        <f t="shared" si="931"/>
        <v>285.36410958904111</v>
      </c>
      <c r="R4853" s="66">
        <f t="shared" si="932"/>
        <v>16.404869250000001</v>
      </c>
      <c r="S4853" s="64">
        <f t="shared" si="933"/>
        <v>67.5</v>
      </c>
      <c r="T4853" s="66">
        <f t="shared" si="934"/>
        <v>1021.3259692500001</v>
      </c>
      <c r="U4853" s="68">
        <f t="shared" si="935"/>
        <v>56.740331625000003</v>
      </c>
      <c r="V4853" s="68">
        <f t="shared" si="936"/>
        <v>466.35889006849317</v>
      </c>
      <c r="W4853" s="68">
        <f t="shared" si="937"/>
        <v>310.90592671232878</v>
      </c>
    </row>
    <row r="4854" spans="1:23" x14ac:dyDescent="0.25">
      <c r="A4854" s="1" t="s">
        <v>882</v>
      </c>
      <c r="B4854" s="1" t="s">
        <v>395</v>
      </c>
      <c r="C4854" s="1" t="s">
        <v>589</v>
      </c>
      <c r="D4854" s="1" t="s">
        <v>593</v>
      </c>
      <c r="E4854" s="1" t="s">
        <v>382</v>
      </c>
      <c r="F4854" s="62" t="str">
        <f t="shared" si="926"/>
        <v>64571</v>
      </c>
      <c r="G4854" s="255">
        <v>10620009</v>
      </c>
      <c r="H4854" s="1" t="s">
        <v>386</v>
      </c>
      <c r="I4854" s="61">
        <v>61</v>
      </c>
      <c r="J4854" s="61">
        <v>3.2</v>
      </c>
      <c r="K4854" s="61">
        <v>8.1</v>
      </c>
      <c r="L4854" s="69">
        <f t="shared" si="927"/>
        <v>1.9520000000000002</v>
      </c>
      <c r="M4854" s="69">
        <f t="shared" si="928"/>
        <v>4.9409999999999998</v>
      </c>
      <c r="N4854" s="56">
        <f>INDEX(Rate_Chart!$A$1:$AK$127,MATCH(Data!J4854,Rate_Chart!$A$1:$A$127,0),MATCH(Data!K4854,Rate_Chart!$A$1:$AK$1,0))</f>
        <v>35.8631259</v>
      </c>
      <c r="O4854" s="57">
        <f t="shared" si="929"/>
        <v>2187.6506798999999</v>
      </c>
      <c r="P4854" s="58">
        <f t="shared" si="930"/>
        <v>417.01309186046512</v>
      </c>
      <c r="Q4854" s="58">
        <f t="shared" si="931"/>
        <v>278.00872790697673</v>
      </c>
      <c r="R4854" s="66">
        <f t="shared" si="932"/>
        <v>38.283886898250003</v>
      </c>
      <c r="S4854" s="64">
        <f t="shared" si="933"/>
        <v>228.75</v>
      </c>
      <c r="T4854" s="66">
        <f t="shared" si="934"/>
        <v>2454.6845667982498</v>
      </c>
      <c r="U4854" s="68">
        <f t="shared" si="935"/>
        <v>40.240730603249993</v>
      </c>
      <c r="V4854" s="68">
        <f t="shared" si="936"/>
        <v>467.9154721308139</v>
      </c>
      <c r="W4854" s="68">
        <f t="shared" si="937"/>
        <v>311.94364808720928</v>
      </c>
    </row>
    <row r="4855" spans="1:23" x14ac:dyDescent="0.25">
      <c r="A4855" s="1" t="s">
        <v>883</v>
      </c>
      <c r="B4855" s="1" t="s">
        <v>394</v>
      </c>
      <c r="C4855" s="1" t="s">
        <v>589</v>
      </c>
      <c r="D4855" s="1" t="s">
        <v>593</v>
      </c>
      <c r="E4855" s="1" t="s">
        <v>382</v>
      </c>
      <c r="F4855" s="62" t="str">
        <f t="shared" si="926"/>
        <v>64571</v>
      </c>
      <c r="G4855" s="255">
        <v>10620009</v>
      </c>
      <c r="H4855" s="1" t="s">
        <v>385</v>
      </c>
      <c r="I4855" s="61">
        <v>39</v>
      </c>
      <c r="J4855" s="61">
        <v>7.3</v>
      </c>
      <c r="K4855" s="61">
        <v>8.8000000000000007</v>
      </c>
      <c r="L4855" s="69">
        <f t="shared" si="927"/>
        <v>2.847</v>
      </c>
      <c r="M4855" s="69">
        <f t="shared" si="928"/>
        <v>3.4320000000000004</v>
      </c>
      <c r="N4855" s="56">
        <f>INDEX(Rate_Chart!$A$1:$AK$127,MATCH(Data!J4855,Rate_Chart!$A$1:$A$127,0),MATCH(Data!K4855,Rate_Chart!$A$1:$AK$1,0))</f>
        <v>60.34545</v>
      </c>
      <c r="O4855" s="57">
        <f t="shared" si="929"/>
        <v>2353.47255</v>
      </c>
      <c r="P4855" s="58">
        <f t="shared" si="930"/>
        <v>458.31987341772157</v>
      </c>
      <c r="Q4855" s="58">
        <f t="shared" si="931"/>
        <v>305.54658227848103</v>
      </c>
      <c r="R4855" s="66">
        <f t="shared" si="932"/>
        <v>41.185769625000006</v>
      </c>
      <c r="S4855" s="64">
        <f t="shared" si="933"/>
        <v>146.25</v>
      </c>
      <c r="T4855" s="66">
        <f t="shared" si="934"/>
        <v>2540.9083196249999</v>
      </c>
      <c r="U4855" s="68">
        <f t="shared" si="935"/>
        <v>65.151495374999996</v>
      </c>
      <c r="V4855" s="68">
        <f t="shared" si="936"/>
        <v>494.82148386075949</v>
      </c>
      <c r="W4855" s="68">
        <f t="shared" si="937"/>
        <v>329.88098924050632</v>
      </c>
    </row>
    <row r="4856" spans="1:23" x14ac:dyDescent="0.25">
      <c r="A4856" s="1" t="s">
        <v>883</v>
      </c>
      <c r="B4856" s="1" t="s">
        <v>394</v>
      </c>
      <c r="C4856" s="1" t="s">
        <v>589</v>
      </c>
      <c r="D4856" s="1" t="s">
        <v>593</v>
      </c>
      <c r="E4856" s="1" t="s">
        <v>382</v>
      </c>
      <c r="F4856" s="62" t="str">
        <f t="shared" si="926"/>
        <v>64571</v>
      </c>
      <c r="G4856" s="255">
        <v>10620009</v>
      </c>
      <c r="H4856" s="1" t="s">
        <v>386</v>
      </c>
      <c r="I4856" s="61">
        <v>55</v>
      </c>
      <c r="J4856" s="61">
        <v>3.5</v>
      </c>
      <c r="K4856" s="61">
        <v>8.1</v>
      </c>
      <c r="L4856" s="69">
        <f t="shared" si="927"/>
        <v>1.925</v>
      </c>
      <c r="M4856" s="69">
        <f t="shared" si="928"/>
        <v>4.4550000000000001</v>
      </c>
      <c r="N4856" s="56">
        <f>INDEX(Rate_Chart!$A$1:$AK$127,MATCH(Data!J4856,Rate_Chart!$A$1:$A$127,0),MATCH(Data!K4856,Rate_Chart!$A$1:$AK$1,0))</f>
        <v>37.114125900000005</v>
      </c>
      <c r="O4856" s="57">
        <f t="shared" si="929"/>
        <v>2041.2769245000002</v>
      </c>
      <c r="P4856" s="58">
        <f t="shared" si="930"/>
        <v>417.01265056179784</v>
      </c>
      <c r="Q4856" s="58">
        <f t="shared" si="931"/>
        <v>278.00843370786521</v>
      </c>
      <c r="R4856" s="66">
        <f t="shared" si="932"/>
        <v>35.722346178750009</v>
      </c>
      <c r="S4856" s="64">
        <f t="shared" si="933"/>
        <v>206.25</v>
      </c>
      <c r="T4856" s="66">
        <f t="shared" si="934"/>
        <v>2283.2492706787502</v>
      </c>
      <c r="U4856" s="68">
        <f t="shared" si="935"/>
        <v>41.513623103250005</v>
      </c>
      <c r="V4856" s="68">
        <f t="shared" si="936"/>
        <v>466.44520340730344</v>
      </c>
      <c r="W4856" s="68">
        <f t="shared" si="937"/>
        <v>310.96346893820231</v>
      </c>
    </row>
    <row r="4857" spans="1:23" x14ac:dyDescent="0.25">
      <c r="A4857" s="1" t="s">
        <v>883</v>
      </c>
      <c r="B4857" s="1" t="s">
        <v>395</v>
      </c>
      <c r="C4857" s="1" t="s">
        <v>589</v>
      </c>
      <c r="D4857" s="1" t="s">
        <v>593</v>
      </c>
      <c r="E4857" s="1" t="s">
        <v>382</v>
      </c>
      <c r="F4857" s="62" t="str">
        <f t="shared" si="926"/>
        <v>64571</v>
      </c>
      <c r="G4857" s="255">
        <v>10620009</v>
      </c>
      <c r="H4857" s="1" t="s">
        <v>385</v>
      </c>
      <c r="I4857" s="61">
        <v>21</v>
      </c>
      <c r="J4857" s="61">
        <v>7.2</v>
      </c>
      <c r="K4857" s="61">
        <v>8.8000000000000007</v>
      </c>
      <c r="L4857" s="69">
        <f t="shared" si="927"/>
        <v>1.5120000000000002</v>
      </c>
      <c r="M4857" s="69">
        <f t="shared" si="928"/>
        <v>1.8480000000000001</v>
      </c>
      <c r="N4857" s="56">
        <f>INDEX(Rate_Chart!$A$1:$AK$127,MATCH(Data!J4857,Rate_Chart!$A$1:$A$127,0),MATCH(Data!K4857,Rate_Chart!$A$1:$AK$1,0))</f>
        <v>59.518800000000006</v>
      </c>
      <c r="O4857" s="57">
        <f t="shared" si="929"/>
        <v>1249.8948</v>
      </c>
      <c r="P4857" s="58">
        <f t="shared" si="930"/>
        <v>455.50102040816324</v>
      </c>
      <c r="Q4857" s="58">
        <f t="shared" si="931"/>
        <v>303.66734693877549</v>
      </c>
      <c r="R4857" s="66">
        <f t="shared" si="932"/>
        <v>21.873159000000001</v>
      </c>
      <c r="S4857" s="64">
        <f t="shared" si="933"/>
        <v>78.75</v>
      </c>
      <c r="T4857" s="66">
        <f t="shared" si="934"/>
        <v>1350.517959</v>
      </c>
      <c r="U4857" s="68">
        <f t="shared" si="935"/>
        <v>64.310378999999998</v>
      </c>
      <c r="V4857" s="68">
        <f t="shared" si="936"/>
        <v>492.17126785714277</v>
      </c>
      <c r="W4857" s="68">
        <f t="shared" si="937"/>
        <v>328.11417857142851</v>
      </c>
    </row>
    <row r="4858" spans="1:23" x14ac:dyDescent="0.25">
      <c r="A4858" s="1" t="s">
        <v>883</v>
      </c>
      <c r="B4858" s="1" t="s">
        <v>395</v>
      </c>
      <c r="C4858" s="1" t="s">
        <v>589</v>
      </c>
      <c r="D4858" s="1" t="s">
        <v>593</v>
      </c>
      <c r="E4858" s="1" t="s">
        <v>382</v>
      </c>
      <c r="F4858" s="62" t="str">
        <f t="shared" si="926"/>
        <v>64571</v>
      </c>
      <c r="G4858" s="255">
        <v>10620009</v>
      </c>
      <c r="H4858" s="1" t="s">
        <v>386</v>
      </c>
      <c r="I4858" s="61">
        <v>56</v>
      </c>
      <c r="J4858" s="61">
        <v>3.1</v>
      </c>
      <c r="K4858" s="61">
        <v>8.1</v>
      </c>
      <c r="L4858" s="69">
        <f t="shared" si="927"/>
        <v>1.736</v>
      </c>
      <c r="M4858" s="69">
        <f t="shared" si="928"/>
        <v>4.5359999999999996</v>
      </c>
      <c r="N4858" s="56">
        <f>INDEX(Rate_Chart!$A$1:$AK$127,MATCH(Data!J4858,Rate_Chart!$A$1:$A$127,0),MATCH(Data!K4858,Rate_Chart!$A$1:$AK$1,0))</f>
        <v>35.446125899999998</v>
      </c>
      <c r="O4858" s="57">
        <f t="shared" si="929"/>
        <v>1984.9830503999999</v>
      </c>
      <c r="P4858" s="58">
        <f t="shared" si="930"/>
        <v>417.01324588235298</v>
      </c>
      <c r="Q4858" s="58">
        <f t="shared" si="931"/>
        <v>278.0088305882353</v>
      </c>
      <c r="R4858" s="66">
        <f t="shared" si="932"/>
        <v>34.737203382000004</v>
      </c>
      <c r="S4858" s="64">
        <f t="shared" si="933"/>
        <v>210</v>
      </c>
      <c r="T4858" s="66">
        <f t="shared" si="934"/>
        <v>2229.7202537819999</v>
      </c>
      <c r="U4858" s="68">
        <f t="shared" si="935"/>
        <v>39.816433103249999</v>
      </c>
      <c r="V4858" s="68">
        <f t="shared" si="936"/>
        <v>468.42862474411766</v>
      </c>
      <c r="W4858" s="68">
        <f t="shared" si="937"/>
        <v>312.28574982941177</v>
      </c>
    </row>
    <row r="4859" spans="1:23" x14ac:dyDescent="0.25">
      <c r="A4859" s="1" t="s">
        <v>884</v>
      </c>
      <c r="B4859" s="1" t="s">
        <v>394</v>
      </c>
      <c r="C4859" s="1" t="s">
        <v>589</v>
      </c>
      <c r="D4859" s="1" t="s">
        <v>593</v>
      </c>
      <c r="E4859" s="1" t="s">
        <v>382</v>
      </c>
      <c r="F4859" s="62" t="str">
        <f t="shared" si="926"/>
        <v>64571</v>
      </c>
      <c r="G4859" s="255">
        <v>10620009</v>
      </c>
      <c r="H4859" s="1" t="s">
        <v>385</v>
      </c>
      <c r="I4859" s="61">
        <v>40</v>
      </c>
      <c r="J4859" s="61">
        <v>7.3</v>
      </c>
      <c r="K4859" s="61">
        <v>8.8000000000000007</v>
      </c>
      <c r="L4859" s="69">
        <f t="shared" si="927"/>
        <v>2.92</v>
      </c>
      <c r="M4859" s="69">
        <f t="shared" si="928"/>
        <v>3.52</v>
      </c>
      <c r="N4859" s="56">
        <f>INDEX(Rate_Chart!$A$1:$AK$127,MATCH(Data!J4859,Rate_Chart!$A$1:$A$127,0),MATCH(Data!K4859,Rate_Chart!$A$1:$AK$1,0))</f>
        <v>60.34545</v>
      </c>
      <c r="O4859" s="57">
        <f t="shared" si="929"/>
        <v>2413.8180000000002</v>
      </c>
      <c r="P4859" s="58">
        <f t="shared" si="930"/>
        <v>458.31987341772157</v>
      </c>
      <c r="Q4859" s="58">
        <f t="shared" si="931"/>
        <v>305.54658227848103</v>
      </c>
      <c r="R4859" s="66">
        <f t="shared" si="932"/>
        <v>42.24181500000001</v>
      </c>
      <c r="S4859" s="64">
        <f t="shared" si="933"/>
        <v>150</v>
      </c>
      <c r="T4859" s="66">
        <f t="shared" si="934"/>
        <v>2606.0598150000001</v>
      </c>
      <c r="U4859" s="68">
        <f t="shared" si="935"/>
        <v>65.151495374999996</v>
      </c>
      <c r="V4859" s="68">
        <f t="shared" si="936"/>
        <v>494.82148386075949</v>
      </c>
      <c r="W4859" s="68">
        <f t="shared" si="937"/>
        <v>329.88098924050632</v>
      </c>
    </row>
    <row r="4860" spans="1:23" x14ac:dyDescent="0.25">
      <c r="A4860" s="1" t="s">
        <v>884</v>
      </c>
      <c r="B4860" s="1" t="s">
        <v>394</v>
      </c>
      <c r="C4860" s="1" t="s">
        <v>589</v>
      </c>
      <c r="D4860" s="1" t="s">
        <v>593</v>
      </c>
      <c r="E4860" s="1" t="s">
        <v>382</v>
      </c>
      <c r="F4860" s="62" t="str">
        <f t="shared" si="926"/>
        <v>64571</v>
      </c>
      <c r="G4860" s="255">
        <v>10620009</v>
      </c>
      <c r="H4860" s="1" t="s">
        <v>386</v>
      </c>
      <c r="I4860" s="61">
        <v>56</v>
      </c>
      <c r="J4860" s="61">
        <v>3.1</v>
      </c>
      <c r="K4860" s="61">
        <v>8</v>
      </c>
      <c r="L4860" s="69">
        <f t="shared" si="927"/>
        <v>1.736</v>
      </c>
      <c r="M4860" s="69">
        <f t="shared" si="928"/>
        <v>4.4800000000000004</v>
      </c>
      <c r="N4860" s="56">
        <f>INDEX(Rate_Chart!$A$1:$AK$127,MATCH(Data!J4860,Rate_Chart!$A$1:$A$127,0),MATCH(Data!K4860,Rate_Chart!$A$1:$AK$1,0))</f>
        <v>35.168112000000008</v>
      </c>
      <c r="O4860" s="57">
        <f t="shared" si="929"/>
        <v>1969.4142720000004</v>
      </c>
      <c r="P4860" s="58">
        <f t="shared" si="930"/>
        <v>417.01318577075102</v>
      </c>
      <c r="Q4860" s="58">
        <f t="shared" si="931"/>
        <v>278.00879051383401</v>
      </c>
      <c r="R4860" s="66">
        <f t="shared" si="932"/>
        <v>34.464749760000011</v>
      </c>
      <c r="S4860" s="64">
        <f t="shared" si="933"/>
        <v>210</v>
      </c>
      <c r="T4860" s="66">
        <f t="shared" si="934"/>
        <v>2213.8790217600003</v>
      </c>
      <c r="U4860" s="68">
        <f t="shared" si="935"/>
        <v>39.533553960000006</v>
      </c>
      <c r="V4860" s="68">
        <f t="shared" si="936"/>
        <v>468.77731968379447</v>
      </c>
      <c r="W4860" s="68">
        <f t="shared" si="937"/>
        <v>312.51821312252963</v>
      </c>
    </row>
    <row r="4861" spans="1:23" x14ac:dyDescent="0.25">
      <c r="A4861" s="1" t="s">
        <v>884</v>
      </c>
      <c r="B4861" s="1" t="s">
        <v>395</v>
      </c>
      <c r="C4861" s="1" t="s">
        <v>589</v>
      </c>
      <c r="D4861" s="1" t="s">
        <v>593</v>
      </c>
      <c r="E4861" s="1" t="s">
        <v>382</v>
      </c>
      <c r="F4861" s="62" t="str">
        <f t="shared" si="926"/>
        <v>64571</v>
      </c>
      <c r="G4861" s="255">
        <v>10620009</v>
      </c>
      <c r="H4861" s="1" t="s">
        <v>385</v>
      </c>
      <c r="I4861" s="61">
        <v>25</v>
      </c>
      <c r="J4861" s="61">
        <v>6.1</v>
      </c>
      <c r="K4861" s="61">
        <v>8.8000000000000007</v>
      </c>
      <c r="L4861" s="69">
        <f t="shared" si="927"/>
        <v>1.5249999999999999</v>
      </c>
      <c r="M4861" s="69">
        <f t="shared" si="928"/>
        <v>2.2000000000000002</v>
      </c>
      <c r="N4861" s="56">
        <f>INDEX(Rate_Chart!$A$1:$AK$127,MATCH(Data!J4861,Rate_Chart!$A$1:$A$127,0),MATCH(Data!K4861,Rate_Chart!$A$1:$AK$1,0))</f>
        <v>50.425650000000005</v>
      </c>
      <c r="O4861" s="57">
        <f t="shared" si="929"/>
        <v>1260.6412500000001</v>
      </c>
      <c r="P4861" s="58">
        <f t="shared" si="930"/>
        <v>421.38426183844012</v>
      </c>
      <c r="Q4861" s="58">
        <f t="shared" si="931"/>
        <v>280.92284122562677</v>
      </c>
      <c r="R4861" s="66">
        <f t="shared" si="932"/>
        <v>22.061221875000005</v>
      </c>
      <c r="S4861" s="64">
        <f t="shared" si="933"/>
        <v>93.75</v>
      </c>
      <c r="T4861" s="66">
        <f t="shared" si="934"/>
        <v>1376.4524718750001</v>
      </c>
      <c r="U4861" s="68">
        <f t="shared" si="935"/>
        <v>55.058098875000006</v>
      </c>
      <c r="V4861" s="68">
        <f t="shared" si="936"/>
        <v>460.09553377437328</v>
      </c>
      <c r="W4861" s="68">
        <f t="shared" si="937"/>
        <v>306.73035584958217</v>
      </c>
    </row>
    <row r="4862" spans="1:23" x14ac:dyDescent="0.25">
      <c r="A4862" s="1" t="s">
        <v>884</v>
      </c>
      <c r="B4862" s="1" t="s">
        <v>395</v>
      </c>
      <c r="C4862" s="1" t="s">
        <v>589</v>
      </c>
      <c r="D4862" s="1" t="s">
        <v>593</v>
      </c>
      <c r="E4862" s="1" t="s">
        <v>382</v>
      </c>
      <c r="F4862" s="62" t="str">
        <f t="shared" si="926"/>
        <v>64571</v>
      </c>
      <c r="G4862" s="255">
        <v>10620009</v>
      </c>
      <c r="H4862" s="1" t="s">
        <v>386</v>
      </c>
      <c r="I4862" s="61">
        <v>39</v>
      </c>
      <c r="J4862" s="61">
        <v>3</v>
      </c>
      <c r="K4862" s="61">
        <v>8</v>
      </c>
      <c r="L4862" s="69">
        <f t="shared" si="927"/>
        <v>1.17</v>
      </c>
      <c r="M4862" s="69">
        <f t="shared" si="928"/>
        <v>3.12</v>
      </c>
      <c r="N4862" s="56">
        <f>INDEX(Rate_Chart!$A$1:$AK$127,MATCH(Data!J4862,Rate_Chart!$A$1:$A$127,0),MATCH(Data!K4862,Rate_Chart!$A$1:$AK$1,0))</f>
        <v>34.751112000000006</v>
      </c>
      <c r="O4862" s="57">
        <f t="shared" si="929"/>
        <v>1355.2933680000003</v>
      </c>
      <c r="P4862" s="58">
        <f t="shared" si="930"/>
        <v>417.01334400000002</v>
      </c>
      <c r="Q4862" s="58">
        <f t="shared" si="931"/>
        <v>278.00889599999999</v>
      </c>
      <c r="R4862" s="66">
        <f t="shared" si="932"/>
        <v>23.71763394000001</v>
      </c>
      <c r="S4862" s="64">
        <f t="shared" si="933"/>
        <v>146.25</v>
      </c>
      <c r="T4862" s="66">
        <f t="shared" si="934"/>
        <v>1525.2610019400004</v>
      </c>
      <c r="U4862" s="68">
        <f t="shared" si="935"/>
        <v>39.109256460000012</v>
      </c>
      <c r="V4862" s="68">
        <f t="shared" si="936"/>
        <v>469.31107752000008</v>
      </c>
      <c r="W4862" s="68">
        <f t="shared" si="937"/>
        <v>312.87405168000004</v>
      </c>
    </row>
    <row r="4863" spans="1:23" x14ac:dyDescent="0.25">
      <c r="A4863" s="1" t="s">
        <v>885</v>
      </c>
      <c r="B4863" s="1" t="s">
        <v>394</v>
      </c>
      <c r="C4863" s="1" t="s">
        <v>589</v>
      </c>
      <c r="D4863" s="1" t="s">
        <v>593</v>
      </c>
      <c r="E4863" s="1" t="s">
        <v>382</v>
      </c>
      <c r="F4863" s="62" t="str">
        <f t="shared" si="926"/>
        <v>64571</v>
      </c>
      <c r="G4863" s="255">
        <v>10620009</v>
      </c>
      <c r="H4863" s="1" t="s">
        <v>385</v>
      </c>
      <c r="I4863" s="61">
        <v>36</v>
      </c>
      <c r="J4863" s="61">
        <v>7.8</v>
      </c>
      <c r="K4863" s="61">
        <v>8.8000000000000007</v>
      </c>
      <c r="L4863" s="69">
        <f t="shared" si="927"/>
        <v>2.8080000000000003</v>
      </c>
      <c r="M4863" s="69">
        <f t="shared" si="928"/>
        <v>3.1680000000000001</v>
      </c>
      <c r="N4863" s="56">
        <f>INDEX(Rate_Chart!$A$1:$AK$127,MATCH(Data!J4863,Rate_Chart!$A$1:$A$127,0),MATCH(Data!K4863,Rate_Chart!$A$1:$AK$1,0))</f>
        <v>64.478699999999989</v>
      </c>
      <c r="O4863" s="57">
        <f t="shared" si="929"/>
        <v>2321.2331999999997</v>
      </c>
      <c r="P4863" s="58">
        <f t="shared" si="930"/>
        <v>471.7953658536585</v>
      </c>
      <c r="Q4863" s="58">
        <f t="shared" si="931"/>
        <v>314.530243902439</v>
      </c>
      <c r="R4863" s="66">
        <f t="shared" si="932"/>
        <v>40.621580999999999</v>
      </c>
      <c r="S4863" s="64">
        <f t="shared" si="933"/>
        <v>135</v>
      </c>
      <c r="T4863" s="66">
        <f t="shared" si="934"/>
        <v>2496.8547809999995</v>
      </c>
      <c r="U4863" s="68">
        <f t="shared" si="935"/>
        <v>69.357077249999989</v>
      </c>
      <c r="V4863" s="68">
        <f t="shared" si="936"/>
        <v>507.49080914634141</v>
      </c>
      <c r="W4863" s="68">
        <f t="shared" si="937"/>
        <v>338.32720609756092</v>
      </c>
    </row>
    <row r="4864" spans="1:23" x14ac:dyDescent="0.25">
      <c r="A4864" s="1" t="s">
        <v>885</v>
      </c>
      <c r="B4864" s="1" t="s">
        <v>395</v>
      </c>
      <c r="C4864" s="1" t="s">
        <v>589</v>
      </c>
      <c r="D4864" s="1" t="s">
        <v>593</v>
      </c>
      <c r="E4864" s="1" t="s">
        <v>382</v>
      </c>
      <c r="F4864" s="62" t="str">
        <f t="shared" si="926"/>
        <v>64571</v>
      </c>
      <c r="G4864" s="255">
        <v>10620009</v>
      </c>
      <c r="H4864" s="1" t="s">
        <v>385</v>
      </c>
      <c r="I4864" s="61">
        <v>23</v>
      </c>
      <c r="J4864" s="61">
        <v>6</v>
      </c>
      <c r="K4864" s="61">
        <v>8.8000000000000007</v>
      </c>
      <c r="L4864" s="69">
        <f t="shared" si="927"/>
        <v>1.38</v>
      </c>
      <c r="M4864" s="69">
        <f t="shared" si="928"/>
        <v>2.024</v>
      </c>
      <c r="N4864" s="56">
        <f>INDEX(Rate_Chart!$A$1:$AK$127,MATCH(Data!J4864,Rate_Chart!$A$1:$A$127,0),MATCH(Data!K4864,Rate_Chart!$A$1:$AK$1,0))</f>
        <v>49.599000000000004</v>
      </c>
      <c r="O4864" s="57">
        <f t="shared" si="929"/>
        <v>1140.777</v>
      </c>
      <c r="P4864" s="58">
        <f t="shared" si="930"/>
        <v>417.96910112359552</v>
      </c>
      <c r="Q4864" s="58">
        <f t="shared" si="931"/>
        <v>278.64606741573033</v>
      </c>
      <c r="R4864" s="66">
        <f t="shared" si="932"/>
        <v>19.963597500000002</v>
      </c>
      <c r="S4864" s="64">
        <f t="shared" si="933"/>
        <v>86.25</v>
      </c>
      <c r="T4864" s="66">
        <f t="shared" si="934"/>
        <v>1246.9905975000001</v>
      </c>
      <c r="U4864" s="68">
        <f t="shared" si="935"/>
        <v>54.216982500000007</v>
      </c>
      <c r="V4864" s="68">
        <f t="shared" si="936"/>
        <v>456.8846839887641</v>
      </c>
      <c r="W4864" s="68">
        <f t="shared" si="937"/>
        <v>304.58978932584273</v>
      </c>
    </row>
    <row r="4865" spans="1:23" x14ac:dyDescent="0.25">
      <c r="A4865" s="1" t="s">
        <v>885</v>
      </c>
      <c r="B4865" s="1" t="s">
        <v>395</v>
      </c>
      <c r="C4865" s="1" t="s">
        <v>589</v>
      </c>
      <c r="D4865" s="1" t="s">
        <v>593</v>
      </c>
      <c r="E4865" s="1" t="s">
        <v>382</v>
      </c>
      <c r="F4865" s="62" t="str">
        <f t="shared" si="926"/>
        <v>64571</v>
      </c>
      <c r="G4865" s="255">
        <v>10620009</v>
      </c>
      <c r="H4865" s="1" t="s">
        <v>386</v>
      </c>
      <c r="I4865" s="61">
        <v>47</v>
      </c>
      <c r="J4865" s="61">
        <v>3</v>
      </c>
      <c r="K4865" s="61">
        <v>8</v>
      </c>
      <c r="L4865" s="69">
        <f t="shared" si="927"/>
        <v>1.41</v>
      </c>
      <c r="M4865" s="69">
        <f t="shared" si="928"/>
        <v>3.76</v>
      </c>
      <c r="N4865" s="56">
        <f>INDEX(Rate_Chart!$A$1:$AK$127,MATCH(Data!J4865,Rate_Chart!$A$1:$A$127,0),MATCH(Data!K4865,Rate_Chart!$A$1:$AK$1,0))</f>
        <v>34.751112000000006</v>
      </c>
      <c r="O4865" s="57">
        <f t="shared" si="929"/>
        <v>1633.3022640000004</v>
      </c>
      <c r="P4865" s="58">
        <f t="shared" si="930"/>
        <v>417.01334400000002</v>
      </c>
      <c r="Q4865" s="58">
        <f t="shared" si="931"/>
        <v>278.00889599999999</v>
      </c>
      <c r="R4865" s="66">
        <f t="shared" si="932"/>
        <v>28.58278962000001</v>
      </c>
      <c r="S4865" s="64">
        <f t="shared" si="933"/>
        <v>176.25</v>
      </c>
      <c r="T4865" s="66">
        <f t="shared" si="934"/>
        <v>1838.1350536200005</v>
      </c>
      <c r="U4865" s="68">
        <f t="shared" si="935"/>
        <v>39.109256460000012</v>
      </c>
      <c r="V4865" s="68">
        <f t="shared" si="936"/>
        <v>469.31107752000008</v>
      </c>
      <c r="W4865" s="68">
        <f t="shared" si="937"/>
        <v>312.87405168000004</v>
      </c>
    </row>
    <row r="4866" spans="1:23" x14ac:dyDescent="0.25">
      <c r="A4866" s="1" t="s">
        <v>886</v>
      </c>
      <c r="B4866" s="1" t="s">
        <v>394</v>
      </c>
      <c r="C4866" s="1" t="s">
        <v>589</v>
      </c>
      <c r="D4866" s="1" t="s">
        <v>593</v>
      </c>
      <c r="E4866" s="1" t="s">
        <v>382</v>
      </c>
      <c r="F4866" s="62" t="str">
        <f t="shared" si="926"/>
        <v>64571</v>
      </c>
      <c r="G4866" s="255">
        <v>10620009</v>
      </c>
      <c r="H4866" s="1" t="s">
        <v>385</v>
      </c>
      <c r="I4866" s="61">
        <v>36</v>
      </c>
      <c r="J4866" s="61">
        <v>7.8</v>
      </c>
      <c r="K4866" s="61">
        <v>8.8000000000000007</v>
      </c>
      <c r="L4866" s="69">
        <f t="shared" si="927"/>
        <v>2.8080000000000003</v>
      </c>
      <c r="M4866" s="69">
        <f t="shared" si="928"/>
        <v>3.1680000000000001</v>
      </c>
      <c r="N4866" s="56">
        <f>INDEX(Rate_Chart!$A$1:$AK$127,MATCH(Data!J4866,Rate_Chart!$A$1:$A$127,0),MATCH(Data!K4866,Rate_Chart!$A$1:$AK$1,0))</f>
        <v>64.478699999999989</v>
      </c>
      <c r="O4866" s="57">
        <f t="shared" si="929"/>
        <v>2321.2331999999997</v>
      </c>
      <c r="P4866" s="58">
        <f t="shared" si="930"/>
        <v>471.7953658536585</v>
      </c>
      <c r="Q4866" s="58">
        <f t="shared" si="931"/>
        <v>314.530243902439</v>
      </c>
      <c r="R4866" s="66">
        <f t="shared" si="932"/>
        <v>40.621580999999999</v>
      </c>
      <c r="S4866" s="64">
        <f t="shared" si="933"/>
        <v>135</v>
      </c>
      <c r="T4866" s="66">
        <f t="shared" si="934"/>
        <v>2496.8547809999995</v>
      </c>
      <c r="U4866" s="68">
        <f t="shared" si="935"/>
        <v>69.357077249999989</v>
      </c>
      <c r="V4866" s="68">
        <f t="shared" si="936"/>
        <v>507.49080914634141</v>
      </c>
      <c r="W4866" s="68">
        <f t="shared" si="937"/>
        <v>338.32720609756092</v>
      </c>
    </row>
    <row r="4867" spans="1:23" x14ac:dyDescent="0.25">
      <c r="A4867" s="1" t="s">
        <v>886</v>
      </c>
      <c r="B4867" s="1" t="s">
        <v>395</v>
      </c>
      <c r="C4867" s="1" t="s">
        <v>589</v>
      </c>
      <c r="D4867" s="1" t="s">
        <v>593</v>
      </c>
      <c r="E4867" s="1" t="s">
        <v>382</v>
      </c>
      <c r="F4867" s="62" t="str">
        <f t="shared" si="926"/>
        <v>64571</v>
      </c>
      <c r="G4867" s="255">
        <v>10620009</v>
      </c>
      <c r="H4867" s="1" t="s">
        <v>385</v>
      </c>
      <c r="I4867" s="61">
        <v>27</v>
      </c>
      <c r="J4867" s="61">
        <v>6</v>
      </c>
      <c r="K4867" s="61">
        <v>8.8000000000000007</v>
      </c>
      <c r="L4867" s="69">
        <f t="shared" si="927"/>
        <v>1.62</v>
      </c>
      <c r="M4867" s="69">
        <f t="shared" si="928"/>
        <v>2.3760000000000003</v>
      </c>
      <c r="N4867" s="56">
        <f>INDEX(Rate_Chart!$A$1:$AK$127,MATCH(Data!J4867,Rate_Chart!$A$1:$A$127,0),MATCH(Data!K4867,Rate_Chart!$A$1:$AK$1,0))</f>
        <v>49.599000000000004</v>
      </c>
      <c r="O4867" s="57">
        <f t="shared" si="929"/>
        <v>1339.173</v>
      </c>
      <c r="P4867" s="58">
        <f t="shared" si="930"/>
        <v>417.96910112359552</v>
      </c>
      <c r="Q4867" s="58">
        <f t="shared" si="931"/>
        <v>278.64606741573033</v>
      </c>
      <c r="R4867" s="66">
        <f t="shared" si="932"/>
        <v>23.435527500000003</v>
      </c>
      <c r="S4867" s="64">
        <f t="shared" si="933"/>
        <v>101.25</v>
      </c>
      <c r="T4867" s="66">
        <f t="shared" si="934"/>
        <v>1463.8585275</v>
      </c>
      <c r="U4867" s="68">
        <f t="shared" si="935"/>
        <v>54.2169825</v>
      </c>
      <c r="V4867" s="68">
        <f t="shared" si="936"/>
        <v>456.88468398876404</v>
      </c>
      <c r="W4867" s="68">
        <f t="shared" si="937"/>
        <v>304.58978932584267</v>
      </c>
    </row>
    <row r="4868" spans="1:23" x14ac:dyDescent="0.25">
      <c r="A4868" s="1" t="s">
        <v>886</v>
      </c>
      <c r="B4868" s="1" t="s">
        <v>395</v>
      </c>
      <c r="C4868" s="1" t="s">
        <v>589</v>
      </c>
      <c r="D4868" s="1" t="s">
        <v>593</v>
      </c>
      <c r="E4868" s="1" t="s">
        <v>382</v>
      </c>
      <c r="F4868" s="62" t="str">
        <f t="shared" si="926"/>
        <v>64571</v>
      </c>
      <c r="G4868" s="255">
        <v>10620009</v>
      </c>
      <c r="H4868" s="1" t="s">
        <v>386</v>
      </c>
      <c r="I4868" s="61">
        <v>39</v>
      </c>
      <c r="J4868" s="61">
        <v>3</v>
      </c>
      <c r="K4868" s="61">
        <v>8</v>
      </c>
      <c r="L4868" s="69">
        <f t="shared" si="927"/>
        <v>1.17</v>
      </c>
      <c r="M4868" s="69">
        <f t="shared" si="928"/>
        <v>3.12</v>
      </c>
      <c r="N4868" s="56">
        <f>INDEX(Rate_Chart!$A$1:$AK$127,MATCH(Data!J4868,Rate_Chart!$A$1:$A$127,0),MATCH(Data!K4868,Rate_Chart!$A$1:$AK$1,0))</f>
        <v>34.751112000000006</v>
      </c>
      <c r="O4868" s="57">
        <f t="shared" si="929"/>
        <v>1355.2933680000003</v>
      </c>
      <c r="P4868" s="58">
        <f t="shared" si="930"/>
        <v>417.01334400000002</v>
      </c>
      <c r="Q4868" s="58">
        <f t="shared" si="931"/>
        <v>278.00889599999999</v>
      </c>
      <c r="R4868" s="66">
        <f t="shared" si="932"/>
        <v>23.71763394000001</v>
      </c>
      <c r="S4868" s="64">
        <f t="shared" si="933"/>
        <v>146.25</v>
      </c>
      <c r="T4868" s="66">
        <f t="shared" si="934"/>
        <v>1525.2610019400004</v>
      </c>
      <c r="U4868" s="68">
        <f t="shared" si="935"/>
        <v>39.109256460000012</v>
      </c>
      <c r="V4868" s="68">
        <f t="shared" si="936"/>
        <v>469.31107752000008</v>
      </c>
      <c r="W4868" s="68">
        <f t="shared" si="937"/>
        <v>312.87405168000004</v>
      </c>
    </row>
    <row r="4869" spans="1:23" x14ac:dyDescent="0.25">
      <c r="A4869" s="1" t="s">
        <v>887</v>
      </c>
      <c r="B4869" s="1" t="s">
        <v>394</v>
      </c>
      <c r="C4869" s="1" t="s">
        <v>589</v>
      </c>
      <c r="D4869" s="1" t="s">
        <v>593</v>
      </c>
      <c r="E4869" s="1" t="s">
        <v>382</v>
      </c>
      <c r="F4869" s="62" t="str">
        <f t="shared" ref="F4869:F4932" si="938">MID(E4869,2,5)</f>
        <v>64571</v>
      </c>
      <c r="G4869" s="255">
        <v>10620009</v>
      </c>
      <c r="H4869" s="1" t="s">
        <v>385</v>
      </c>
      <c r="I4869" s="61">
        <v>41</v>
      </c>
      <c r="J4869" s="61">
        <v>7.8</v>
      </c>
      <c r="K4869" s="61">
        <v>8.8000000000000007</v>
      </c>
      <c r="L4869" s="69">
        <f t="shared" si="927"/>
        <v>3.198</v>
      </c>
      <c r="M4869" s="69">
        <f t="shared" si="928"/>
        <v>3.6080000000000001</v>
      </c>
      <c r="N4869" s="56">
        <f>INDEX(Rate_Chart!$A$1:$AK$127,MATCH(Data!J4869,Rate_Chart!$A$1:$A$127,0),MATCH(Data!K4869,Rate_Chart!$A$1:$AK$1,0))</f>
        <v>64.478699999999989</v>
      </c>
      <c r="O4869" s="57">
        <f t="shared" si="929"/>
        <v>2643.6266999999993</v>
      </c>
      <c r="P4869" s="58">
        <f t="shared" si="930"/>
        <v>471.7953658536585</v>
      </c>
      <c r="Q4869" s="58">
        <f t="shared" si="931"/>
        <v>314.530243902439</v>
      </c>
      <c r="R4869" s="66">
        <f t="shared" si="932"/>
        <v>46.263467249999991</v>
      </c>
      <c r="S4869" s="64">
        <f t="shared" si="933"/>
        <v>153.75</v>
      </c>
      <c r="T4869" s="66">
        <f t="shared" si="934"/>
        <v>2843.6401672499992</v>
      </c>
      <c r="U4869" s="68">
        <f t="shared" si="935"/>
        <v>69.357077249999975</v>
      </c>
      <c r="V4869" s="68">
        <f t="shared" si="936"/>
        <v>507.49080914634129</v>
      </c>
      <c r="W4869" s="68">
        <f t="shared" si="937"/>
        <v>338.32720609756086</v>
      </c>
    </row>
    <row r="4870" spans="1:23" x14ac:dyDescent="0.25">
      <c r="A4870" s="1" t="s">
        <v>887</v>
      </c>
      <c r="B4870" s="1" t="s">
        <v>394</v>
      </c>
      <c r="C4870" s="1" t="s">
        <v>589</v>
      </c>
      <c r="D4870" s="1" t="s">
        <v>593</v>
      </c>
      <c r="E4870" s="1" t="s">
        <v>382</v>
      </c>
      <c r="F4870" s="62" t="str">
        <f t="shared" si="938"/>
        <v>64571</v>
      </c>
      <c r="G4870" s="255">
        <v>10620009</v>
      </c>
      <c r="H4870" s="1" t="s">
        <v>386</v>
      </c>
      <c r="I4870" s="61">
        <v>58</v>
      </c>
      <c r="J4870" s="61">
        <v>3.2</v>
      </c>
      <c r="K4870" s="61">
        <v>8.1</v>
      </c>
      <c r="L4870" s="69">
        <f t="shared" si="927"/>
        <v>1.8560000000000003</v>
      </c>
      <c r="M4870" s="69">
        <f t="shared" si="928"/>
        <v>4.6979999999999995</v>
      </c>
      <c r="N4870" s="56">
        <f>INDEX(Rate_Chart!$A$1:$AK$127,MATCH(Data!J4870,Rate_Chart!$A$1:$A$127,0),MATCH(Data!K4870,Rate_Chart!$A$1:$AK$1,0))</f>
        <v>35.8631259</v>
      </c>
      <c r="O4870" s="57">
        <f t="shared" si="929"/>
        <v>2080.0613021999998</v>
      </c>
      <c r="P4870" s="58">
        <f t="shared" si="930"/>
        <v>417.01309186046512</v>
      </c>
      <c r="Q4870" s="58">
        <f t="shared" si="931"/>
        <v>278.00872790697673</v>
      </c>
      <c r="R4870" s="66">
        <f t="shared" si="932"/>
        <v>36.401072788500002</v>
      </c>
      <c r="S4870" s="64">
        <f t="shared" si="933"/>
        <v>217.5</v>
      </c>
      <c r="T4870" s="66">
        <f t="shared" si="934"/>
        <v>2333.9623749885</v>
      </c>
      <c r="U4870" s="68">
        <f t="shared" si="935"/>
        <v>40.24073060325</v>
      </c>
      <c r="V4870" s="68">
        <f t="shared" si="936"/>
        <v>467.91547213081401</v>
      </c>
      <c r="W4870" s="68">
        <f t="shared" si="937"/>
        <v>311.94364808720934</v>
      </c>
    </row>
    <row r="4871" spans="1:23" x14ac:dyDescent="0.25">
      <c r="A4871" s="1" t="s">
        <v>887</v>
      </c>
      <c r="B4871" s="1" t="s">
        <v>395</v>
      </c>
      <c r="C4871" s="1" t="s">
        <v>589</v>
      </c>
      <c r="D4871" s="1" t="s">
        <v>593</v>
      </c>
      <c r="E4871" s="1" t="s">
        <v>382</v>
      </c>
      <c r="F4871" s="62" t="str">
        <f t="shared" si="938"/>
        <v>64571</v>
      </c>
      <c r="G4871" s="255">
        <v>10620009</v>
      </c>
      <c r="H4871" s="1" t="s">
        <v>385</v>
      </c>
      <c r="I4871" s="61">
        <v>27</v>
      </c>
      <c r="J4871" s="61">
        <v>5.7</v>
      </c>
      <c r="K4871" s="61">
        <v>8.6</v>
      </c>
      <c r="L4871" s="69">
        <f t="shared" si="927"/>
        <v>1.5390000000000001</v>
      </c>
      <c r="M4871" s="69">
        <f t="shared" si="928"/>
        <v>2.3220000000000001</v>
      </c>
      <c r="N4871" s="56">
        <f>INDEX(Rate_Chart!$A$1:$AK$127,MATCH(Data!J4871,Rate_Chart!$A$1:$A$127,0),MATCH(Data!K4871,Rate_Chart!$A$1:$AK$1,0))</f>
        <v>46.643099999999997</v>
      </c>
      <c r="O4871" s="57">
        <f t="shared" si="929"/>
        <v>1259.3636999999999</v>
      </c>
      <c r="P4871" s="58">
        <f t="shared" si="930"/>
        <v>407.95714285714286</v>
      </c>
      <c r="Q4871" s="58">
        <f t="shared" si="931"/>
        <v>271.97142857142859</v>
      </c>
      <c r="R4871" s="66">
        <f t="shared" si="932"/>
        <v>22.038864749999998</v>
      </c>
      <c r="S4871" s="64">
        <f t="shared" si="933"/>
        <v>101.25</v>
      </c>
      <c r="T4871" s="66">
        <f t="shared" si="934"/>
        <v>1382.6525647499998</v>
      </c>
      <c r="U4871" s="68">
        <f t="shared" si="935"/>
        <v>51.20935424999999</v>
      </c>
      <c r="V4871" s="68">
        <f t="shared" si="936"/>
        <v>447.89522667638477</v>
      </c>
      <c r="W4871" s="68">
        <f t="shared" si="937"/>
        <v>298.59681778425653</v>
      </c>
    </row>
    <row r="4872" spans="1:23" x14ac:dyDescent="0.25">
      <c r="A4872" s="1" t="s">
        <v>887</v>
      </c>
      <c r="B4872" s="1" t="s">
        <v>395</v>
      </c>
      <c r="C4872" s="1" t="s">
        <v>589</v>
      </c>
      <c r="D4872" s="1" t="s">
        <v>593</v>
      </c>
      <c r="E4872" s="1" t="s">
        <v>382</v>
      </c>
      <c r="F4872" s="62" t="str">
        <f t="shared" si="938"/>
        <v>64571</v>
      </c>
      <c r="G4872" s="255">
        <v>10620009</v>
      </c>
      <c r="H4872" s="1" t="s">
        <v>386</v>
      </c>
      <c r="I4872" s="61">
        <v>41</v>
      </c>
      <c r="J4872" s="61">
        <v>3</v>
      </c>
      <c r="K4872" s="61">
        <v>8</v>
      </c>
      <c r="L4872" s="69">
        <f t="shared" si="927"/>
        <v>1.23</v>
      </c>
      <c r="M4872" s="69">
        <f t="shared" si="928"/>
        <v>3.28</v>
      </c>
      <c r="N4872" s="56">
        <f>INDEX(Rate_Chart!$A$1:$AK$127,MATCH(Data!J4872,Rate_Chart!$A$1:$A$127,0),MATCH(Data!K4872,Rate_Chart!$A$1:$AK$1,0))</f>
        <v>34.751112000000006</v>
      </c>
      <c r="O4872" s="57">
        <f t="shared" si="929"/>
        <v>1424.7955920000002</v>
      </c>
      <c r="P4872" s="58">
        <f t="shared" si="930"/>
        <v>417.01334400000002</v>
      </c>
      <c r="Q4872" s="58">
        <f t="shared" si="931"/>
        <v>278.00889599999999</v>
      </c>
      <c r="R4872" s="66">
        <f t="shared" si="932"/>
        <v>24.933922860000006</v>
      </c>
      <c r="S4872" s="64">
        <f t="shared" si="933"/>
        <v>153.75</v>
      </c>
      <c r="T4872" s="66">
        <f t="shared" si="934"/>
        <v>1603.4795148600001</v>
      </c>
      <c r="U4872" s="68">
        <f t="shared" si="935"/>
        <v>39.109256460000005</v>
      </c>
      <c r="V4872" s="68">
        <f t="shared" si="936"/>
        <v>469.31107752000003</v>
      </c>
      <c r="W4872" s="68">
        <f t="shared" si="937"/>
        <v>312.87405168000004</v>
      </c>
    </row>
    <row r="4873" spans="1:23" x14ac:dyDescent="0.25">
      <c r="A4873" s="1" t="s">
        <v>888</v>
      </c>
      <c r="B4873" s="1" t="s">
        <v>394</v>
      </c>
      <c r="C4873" s="1" t="s">
        <v>589</v>
      </c>
      <c r="D4873" s="1" t="s">
        <v>593</v>
      </c>
      <c r="E4873" s="1" t="s">
        <v>382</v>
      </c>
      <c r="F4873" s="62" t="str">
        <f t="shared" si="938"/>
        <v>64571</v>
      </c>
      <c r="G4873" s="255">
        <v>10620009</v>
      </c>
      <c r="H4873" s="1" t="s">
        <v>385</v>
      </c>
      <c r="I4873" s="61">
        <v>40</v>
      </c>
      <c r="J4873" s="61">
        <v>7.5</v>
      </c>
      <c r="K4873" s="61">
        <v>8.8000000000000007</v>
      </c>
      <c r="L4873" s="69">
        <f t="shared" si="927"/>
        <v>3</v>
      </c>
      <c r="M4873" s="69">
        <f t="shared" si="928"/>
        <v>3.52</v>
      </c>
      <c r="N4873" s="56">
        <f>INDEX(Rate_Chart!$A$1:$AK$127,MATCH(Data!J4873,Rate_Chart!$A$1:$A$127,0),MATCH(Data!K4873,Rate_Chart!$A$1:$AK$1,0))</f>
        <v>61.998750000000001</v>
      </c>
      <c r="O4873" s="57">
        <f t="shared" si="929"/>
        <v>2479.9499999999998</v>
      </c>
      <c r="P4873" s="58">
        <f t="shared" si="930"/>
        <v>463.83104738154617</v>
      </c>
      <c r="Q4873" s="58">
        <f t="shared" si="931"/>
        <v>309.22069825436409</v>
      </c>
      <c r="R4873" s="66">
        <f t="shared" si="932"/>
        <v>43.399124999999998</v>
      </c>
      <c r="S4873" s="64">
        <f t="shared" si="933"/>
        <v>150</v>
      </c>
      <c r="T4873" s="66">
        <f t="shared" si="934"/>
        <v>2673.3491249999997</v>
      </c>
      <c r="U4873" s="68">
        <f t="shared" si="935"/>
        <v>66.833728124999993</v>
      </c>
      <c r="V4873" s="68">
        <f t="shared" si="936"/>
        <v>500.00295355361595</v>
      </c>
      <c r="W4873" s="68">
        <f t="shared" si="937"/>
        <v>333.33530236907728</v>
      </c>
    </row>
    <row r="4874" spans="1:23" x14ac:dyDescent="0.25">
      <c r="A4874" s="1" t="s">
        <v>888</v>
      </c>
      <c r="B4874" s="1" t="s">
        <v>394</v>
      </c>
      <c r="C4874" s="1" t="s">
        <v>589</v>
      </c>
      <c r="D4874" s="1" t="s">
        <v>593</v>
      </c>
      <c r="E4874" s="1" t="s">
        <v>382</v>
      </c>
      <c r="F4874" s="62" t="str">
        <f t="shared" si="938"/>
        <v>64571</v>
      </c>
      <c r="G4874" s="255">
        <v>10620009</v>
      </c>
      <c r="H4874" s="1" t="s">
        <v>386</v>
      </c>
      <c r="I4874" s="61">
        <v>15</v>
      </c>
      <c r="J4874" s="61">
        <v>4.3</v>
      </c>
      <c r="K4874" s="61">
        <v>8.1</v>
      </c>
      <c r="L4874" s="69">
        <f t="shared" si="927"/>
        <v>0.64500000000000002</v>
      </c>
      <c r="M4874" s="69">
        <f t="shared" si="928"/>
        <v>1.2150000000000001</v>
      </c>
      <c r="N4874" s="56">
        <f>INDEX(Rate_Chart!$A$1:$AK$127,MATCH(Data!J4874,Rate_Chart!$A$1:$A$127,0),MATCH(Data!K4874,Rate_Chart!$A$1:$AK$1,0))</f>
        <v>40.450125900000003</v>
      </c>
      <c r="O4874" s="57">
        <f t="shared" si="929"/>
        <v>606.75188850000006</v>
      </c>
      <c r="P4874" s="58">
        <f t="shared" si="930"/>
        <v>417.01160721649489</v>
      </c>
      <c r="Q4874" s="58">
        <f t="shared" si="931"/>
        <v>278.00773814432995</v>
      </c>
      <c r="R4874" s="66">
        <f t="shared" si="932"/>
        <v>10.618158048750002</v>
      </c>
      <c r="S4874" s="64">
        <f t="shared" si="933"/>
        <v>56.25</v>
      </c>
      <c r="T4874" s="66">
        <f t="shared" si="934"/>
        <v>673.62004654875011</v>
      </c>
      <c r="U4874" s="68">
        <f t="shared" si="935"/>
        <v>44.90800310325001</v>
      </c>
      <c r="V4874" s="68">
        <f t="shared" si="936"/>
        <v>462.96910415721658</v>
      </c>
      <c r="W4874" s="68">
        <f t="shared" si="937"/>
        <v>308.64606943814437</v>
      </c>
    </row>
    <row r="4875" spans="1:23" x14ac:dyDescent="0.25">
      <c r="A4875" s="1" t="s">
        <v>888</v>
      </c>
      <c r="B4875" s="1" t="s">
        <v>395</v>
      </c>
      <c r="C4875" s="1" t="s">
        <v>589</v>
      </c>
      <c r="D4875" s="1" t="s">
        <v>593</v>
      </c>
      <c r="E4875" s="1" t="s">
        <v>382</v>
      </c>
      <c r="F4875" s="62" t="str">
        <f t="shared" si="938"/>
        <v>64571</v>
      </c>
      <c r="G4875" s="255">
        <v>10620009</v>
      </c>
      <c r="H4875" s="1" t="s">
        <v>385</v>
      </c>
      <c r="I4875" s="61">
        <v>33</v>
      </c>
      <c r="J4875" s="61">
        <v>6.1</v>
      </c>
      <c r="K4875" s="61">
        <v>8.6</v>
      </c>
      <c r="L4875" s="69">
        <f t="shared" si="927"/>
        <v>2.0129999999999999</v>
      </c>
      <c r="M4875" s="69">
        <f t="shared" si="928"/>
        <v>2.8380000000000001</v>
      </c>
      <c r="N4875" s="56">
        <f>INDEX(Rate_Chart!$A$1:$AK$127,MATCH(Data!J4875,Rate_Chart!$A$1:$A$127,0),MATCH(Data!K4875,Rate_Chart!$A$1:$AK$1,0))</f>
        <v>49.9163</v>
      </c>
      <c r="O4875" s="57">
        <f t="shared" si="929"/>
        <v>1647.2379000000001</v>
      </c>
      <c r="P4875" s="58">
        <f t="shared" si="930"/>
        <v>421.82788732394374</v>
      </c>
      <c r="Q4875" s="58">
        <f t="shared" si="931"/>
        <v>281.21859154929581</v>
      </c>
      <c r="R4875" s="66">
        <f t="shared" si="932"/>
        <v>28.826663250000003</v>
      </c>
      <c r="S4875" s="64">
        <f t="shared" si="933"/>
        <v>123.75</v>
      </c>
      <c r="T4875" s="66">
        <f t="shared" si="934"/>
        <v>1799.81456325</v>
      </c>
      <c r="U4875" s="68">
        <f t="shared" si="935"/>
        <v>54.539835250000003</v>
      </c>
      <c r="V4875" s="68">
        <f t="shared" si="936"/>
        <v>460.90001619718316</v>
      </c>
      <c r="W4875" s="68">
        <f t="shared" si="937"/>
        <v>307.26667746478876</v>
      </c>
    </row>
    <row r="4876" spans="1:23" x14ac:dyDescent="0.25">
      <c r="A4876" s="1" t="s">
        <v>888</v>
      </c>
      <c r="B4876" s="1" t="s">
        <v>395</v>
      </c>
      <c r="C4876" s="1" t="s">
        <v>589</v>
      </c>
      <c r="D4876" s="1" t="s">
        <v>593</v>
      </c>
      <c r="E4876" s="1" t="s">
        <v>382</v>
      </c>
      <c r="F4876" s="62" t="str">
        <f t="shared" si="938"/>
        <v>64571</v>
      </c>
      <c r="G4876" s="255">
        <v>10620009</v>
      </c>
      <c r="H4876" s="1" t="s">
        <v>386</v>
      </c>
      <c r="I4876" s="61">
        <v>40</v>
      </c>
      <c r="J4876" s="61">
        <v>3.1</v>
      </c>
      <c r="K4876" s="61">
        <v>8.1</v>
      </c>
      <c r="L4876" s="69">
        <f t="shared" si="927"/>
        <v>1.24</v>
      </c>
      <c r="M4876" s="69">
        <f t="shared" si="928"/>
        <v>3.24</v>
      </c>
      <c r="N4876" s="56">
        <f>INDEX(Rate_Chart!$A$1:$AK$127,MATCH(Data!J4876,Rate_Chart!$A$1:$A$127,0),MATCH(Data!K4876,Rate_Chart!$A$1:$AK$1,0))</f>
        <v>35.446125899999998</v>
      </c>
      <c r="O4876" s="57">
        <f t="shared" si="929"/>
        <v>1417.8450359999999</v>
      </c>
      <c r="P4876" s="58">
        <f t="shared" si="930"/>
        <v>417.01324588235298</v>
      </c>
      <c r="Q4876" s="58">
        <f t="shared" si="931"/>
        <v>278.0088305882353</v>
      </c>
      <c r="R4876" s="66">
        <f t="shared" si="932"/>
        <v>24.812288130000002</v>
      </c>
      <c r="S4876" s="64">
        <f t="shared" si="933"/>
        <v>150</v>
      </c>
      <c r="T4876" s="66">
        <f t="shared" si="934"/>
        <v>1592.65732413</v>
      </c>
      <c r="U4876" s="68">
        <f t="shared" si="935"/>
        <v>39.816433103249999</v>
      </c>
      <c r="V4876" s="68">
        <f t="shared" si="936"/>
        <v>468.42862474411766</v>
      </c>
      <c r="W4876" s="68">
        <f t="shared" si="937"/>
        <v>312.28574982941177</v>
      </c>
    </row>
    <row r="4877" spans="1:23" x14ac:dyDescent="0.25">
      <c r="A4877" s="1" t="s">
        <v>919</v>
      </c>
      <c r="B4877" s="1" t="s">
        <v>394</v>
      </c>
      <c r="C4877" s="1" t="s">
        <v>589</v>
      </c>
      <c r="D4877" s="1" t="s">
        <v>593</v>
      </c>
      <c r="E4877" s="1" t="s">
        <v>382</v>
      </c>
      <c r="F4877" s="62" t="str">
        <f t="shared" si="938"/>
        <v>64571</v>
      </c>
      <c r="G4877" s="255">
        <v>10620009</v>
      </c>
      <c r="H4877" s="1" t="s">
        <v>385</v>
      </c>
      <c r="I4877" s="61">
        <v>36</v>
      </c>
      <c r="J4877" s="61">
        <v>7.6</v>
      </c>
      <c r="K4877" s="61">
        <v>8.8000000000000007</v>
      </c>
      <c r="L4877" s="69">
        <f t="shared" si="927"/>
        <v>2.7359999999999998</v>
      </c>
      <c r="M4877" s="69">
        <f t="shared" si="928"/>
        <v>3.1680000000000001</v>
      </c>
      <c r="N4877" s="56">
        <f>INDEX(Rate_Chart!$A$1:$AK$127,MATCH(Data!J4877,Rate_Chart!$A$1:$A$127,0),MATCH(Data!K4877,Rate_Chart!$A$1:$AK$1,0))</f>
        <v>62.825400000000002</v>
      </c>
      <c r="O4877" s="57">
        <f t="shared" si="929"/>
        <v>2261.7143999999998</v>
      </c>
      <c r="P4877" s="58">
        <f t="shared" si="930"/>
        <v>466.5252475247525</v>
      </c>
      <c r="Q4877" s="58">
        <f t="shared" si="931"/>
        <v>311.01683168316833</v>
      </c>
      <c r="R4877" s="66">
        <f t="shared" si="932"/>
        <v>39.580002</v>
      </c>
      <c r="S4877" s="64">
        <f t="shared" si="933"/>
        <v>135</v>
      </c>
      <c r="T4877" s="66">
        <f t="shared" si="934"/>
        <v>2436.294402</v>
      </c>
      <c r="U4877" s="68">
        <f t="shared" si="935"/>
        <v>67.674844500000006</v>
      </c>
      <c r="V4877" s="68">
        <f t="shared" si="936"/>
        <v>502.53597400990105</v>
      </c>
      <c r="W4877" s="68">
        <f t="shared" si="937"/>
        <v>335.02398267326737</v>
      </c>
    </row>
    <row r="4878" spans="1:23" x14ac:dyDescent="0.25">
      <c r="A4878" s="1" t="s">
        <v>919</v>
      </c>
      <c r="B4878" s="1" t="s">
        <v>394</v>
      </c>
      <c r="C4878" s="1" t="s">
        <v>589</v>
      </c>
      <c r="D4878" s="1" t="s">
        <v>593</v>
      </c>
      <c r="E4878" s="1" t="s">
        <v>382</v>
      </c>
      <c r="F4878" s="62" t="str">
        <f t="shared" si="938"/>
        <v>64571</v>
      </c>
      <c r="G4878" s="255">
        <v>10620009</v>
      </c>
      <c r="H4878" s="1" t="s">
        <v>386</v>
      </c>
      <c r="I4878" s="61">
        <v>17</v>
      </c>
      <c r="J4878" s="61">
        <v>4</v>
      </c>
      <c r="K4878" s="61">
        <v>8.1</v>
      </c>
      <c r="L4878" s="69">
        <f t="shared" si="927"/>
        <v>0.68</v>
      </c>
      <c r="M4878" s="69">
        <f t="shared" si="928"/>
        <v>1.3769999999999998</v>
      </c>
      <c r="N4878" s="56">
        <f>INDEX(Rate_Chart!$A$1:$AK$127,MATCH(Data!J4878,Rate_Chart!$A$1:$A$127,0),MATCH(Data!K4878,Rate_Chart!$A$1:$AK$1,0))</f>
        <v>39.199125899999999</v>
      </c>
      <c r="O4878" s="57">
        <f t="shared" si="929"/>
        <v>666.38514029999999</v>
      </c>
      <c r="P4878" s="58">
        <f t="shared" si="930"/>
        <v>417.01197765957443</v>
      </c>
      <c r="Q4878" s="58">
        <f t="shared" si="931"/>
        <v>278.00798510638293</v>
      </c>
      <c r="R4878" s="66">
        <f t="shared" si="932"/>
        <v>11.661739955250001</v>
      </c>
      <c r="S4878" s="64">
        <f t="shared" si="933"/>
        <v>63.75</v>
      </c>
      <c r="T4878" s="66">
        <f t="shared" si="934"/>
        <v>741.79688025525002</v>
      </c>
      <c r="U4878" s="68">
        <f t="shared" si="935"/>
        <v>43.635110603249998</v>
      </c>
      <c r="V4878" s="68">
        <f t="shared" si="936"/>
        <v>464.20330428989359</v>
      </c>
      <c r="W4878" s="68">
        <f t="shared" si="937"/>
        <v>309.46886952659571</v>
      </c>
    </row>
    <row r="4879" spans="1:23" x14ac:dyDescent="0.25">
      <c r="A4879" s="1" t="s">
        <v>919</v>
      </c>
      <c r="B4879" s="1" t="s">
        <v>395</v>
      </c>
      <c r="C4879" s="1" t="s">
        <v>589</v>
      </c>
      <c r="D4879" s="1" t="s">
        <v>593</v>
      </c>
      <c r="E4879" s="1" t="s">
        <v>382</v>
      </c>
      <c r="F4879" s="62" t="str">
        <f t="shared" si="938"/>
        <v>64571</v>
      </c>
      <c r="G4879" s="255">
        <v>10620009</v>
      </c>
      <c r="H4879" s="1" t="s">
        <v>385</v>
      </c>
      <c r="I4879" s="61">
        <v>21</v>
      </c>
      <c r="J4879" s="61">
        <v>7</v>
      </c>
      <c r="K4879" s="61">
        <v>8.8000000000000007</v>
      </c>
      <c r="L4879" s="69">
        <f t="shared" ref="L4879:L4942" si="939">J4879*I4879/100</f>
        <v>1.47</v>
      </c>
      <c r="M4879" s="69">
        <f t="shared" ref="M4879:M4942" si="940">K4879*I4879/100</f>
        <v>1.8480000000000001</v>
      </c>
      <c r="N4879" s="56">
        <f>INDEX(Rate_Chart!$A$1:$AK$127,MATCH(Data!J4879,Rate_Chart!$A$1:$A$127,0),MATCH(Data!K4879,Rate_Chart!$A$1:$AK$1,0))</f>
        <v>57.865500000000004</v>
      </c>
      <c r="O4879" s="57">
        <f t="shared" ref="O4879:O4942" si="941">N4879*I4879</f>
        <v>1215.1755000000001</v>
      </c>
      <c r="P4879" s="58">
        <f t="shared" ref="P4879:P4942" si="942">N4879/(J4879%+K4879%*2/3)</f>
        <v>449.73186528497411</v>
      </c>
      <c r="Q4879" s="58">
        <f t="shared" ref="Q4879:Q4942" si="943">P4879*2/3</f>
        <v>299.82124352331607</v>
      </c>
      <c r="R4879" s="66">
        <f t="shared" ref="R4879:R4942" si="944">O4879*1.75%</f>
        <v>21.265571250000004</v>
      </c>
      <c r="S4879" s="64">
        <f t="shared" ref="S4879:S4942" si="945">I4879*3.75</f>
        <v>78.75</v>
      </c>
      <c r="T4879" s="66">
        <f t="shared" ref="T4879:T4942" si="946">R4879+S4879+O4879</f>
        <v>1315.19107125</v>
      </c>
      <c r="U4879" s="68">
        <f t="shared" ref="U4879:U4942" si="947">T4879/I4879</f>
        <v>62.62814625</v>
      </c>
      <c r="V4879" s="68">
        <f t="shared" ref="V4879:V4942" si="948">U4879/(J4879%+K4879%*2/3)</f>
        <v>486.74725064766835</v>
      </c>
      <c r="W4879" s="68">
        <f t="shared" ref="W4879:W4942" si="949">V4879*2/3</f>
        <v>324.49816709844555</v>
      </c>
    </row>
    <row r="4880" spans="1:23" x14ac:dyDescent="0.25">
      <c r="A4880" s="1" t="s">
        <v>919</v>
      </c>
      <c r="B4880" s="1" t="s">
        <v>395</v>
      </c>
      <c r="C4880" s="1" t="s">
        <v>589</v>
      </c>
      <c r="D4880" s="1" t="s">
        <v>593</v>
      </c>
      <c r="E4880" s="1" t="s">
        <v>382</v>
      </c>
      <c r="F4880" s="62" t="str">
        <f t="shared" si="938"/>
        <v>64571</v>
      </c>
      <c r="G4880" s="255">
        <v>10620009</v>
      </c>
      <c r="H4880" s="1" t="s">
        <v>386</v>
      </c>
      <c r="I4880" s="61">
        <v>29</v>
      </c>
      <c r="J4880" s="61">
        <v>3.2</v>
      </c>
      <c r="K4880" s="61">
        <v>8.1</v>
      </c>
      <c r="L4880" s="69">
        <f t="shared" si="939"/>
        <v>0.92800000000000016</v>
      </c>
      <c r="M4880" s="69">
        <f t="shared" si="940"/>
        <v>2.3489999999999998</v>
      </c>
      <c r="N4880" s="56">
        <f>INDEX(Rate_Chart!$A$1:$AK$127,MATCH(Data!J4880,Rate_Chart!$A$1:$A$127,0),MATCH(Data!K4880,Rate_Chart!$A$1:$AK$1,0))</f>
        <v>35.8631259</v>
      </c>
      <c r="O4880" s="57">
        <f t="shared" si="941"/>
        <v>1040.0306510999999</v>
      </c>
      <c r="P4880" s="58">
        <f t="shared" si="942"/>
        <v>417.01309186046512</v>
      </c>
      <c r="Q4880" s="58">
        <f t="shared" si="943"/>
        <v>278.00872790697673</v>
      </c>
      <c r="R4880" s="66">
        <f t="shared" si="944"/>
        <v>18.200536394250001</v>
      </c>
      <c r="S4880" s="64">
        <f t="shared" si="945"/>
        <v>108.75</v>
      </c>
      <c r="T4880" s="66">
        <f t="shared" si="946"/>
        <v>1166.98118749425</v>
      </c>
      <c r="U4880" s="68">
        <f t="shared" si="947"/>
        <v>40.24073060325</v>
      </c>
      <c r="V4880" s="68">
        <f t="shared" si="948"/>
        <v>467.91547213081401</v>
      </c>
      <c r="W4880" s="68">
        <f t="shared" si="949"/>
        <v>311.94364808720934</v>
      </c>
    </row>
    <row r="4881" spans="1:23" x14ac:dyDescent="0.25">
      <c r="A4881" s="1" t="s">
        <v>920</v>
      </c>
      <c r="B4881" s="1" t="s">
        <v>394</v>
      </c>
      <c r="C4881" s="1" t="s">
        <v>589</v>
      </c>
      <c r="D4881" s="1" t="s">
        <v>593</v>
      </c>
      <c r="E4881" s="1" t="s">
        <v>382</v>
      </c>
      <c r="F4881" s="62" t="str">
        <f t="shared" si="938"/>
        <v>64571</v>
      </c>
      <c r="G4881" s="255">
        <v>10620009</v>
      </c>
      <c r="H4881" s="1" t="s">
        <v>385</v>
      </c>
      <c r="I4881" s="61">
        <v>38</v>
      </c>
      <c r="J4881" s="61">
        <v>7.6</v>
      </c>
      <c r="K4881" s="61">
        <v>8.8000000000000007</v>
      </c>
      <c r="L4881" s="69">
        <f t="shared" si="939"/>
        <v>2.8879999999999999</v>
      </c>
      <c r="M4881" s="69">
        <f t="shared" si="940"/>
        <v>3.3440000000000003</v>
      </c>
      <c r="N4881" s="56">
        <f>INDEX(Rate_Chart!$A$1:$AK$127,MATCH(Data!J4881,Rate_Chart!$A$1:$A$127,0),MATCH(Data!K4881,Rate_Chart!$A$1:$AK$1,0))</f>
        <v>62.825400000000002</v>
      </c>
      <c r="O4881" s="57">
        <f t="shared" si="941"/>
        <v>2387.3652000000002</v>
      </c>
      <c r="P4881" s="58">
        <f t="shared" si="942"/>
        <v>466.5252475247525</v>
      </c>
      <c r="Q4881" s="58">
        <f t="shared" si="943"/>
        <v>311.01683168316833</v>
      </c>
      <c r="R4881" s="66">
        <f t="shared" si="944"/>
        <v>41.778891000000009</v>
      </c>
      <c r="S4881" s="64">
        <f t="shared" si="945"/>
        <v>142.5</v>
      </c>
      <c r="T4881" s="66">
        <f t="shared" si="946"/>
        <v>2571.6440910000001</v>
      </c>
      <c r="U4881" s="68">
        <f t="shared" si="947"/>
        <v>67.674844500000006</v>
      </c>
      <c r="V4881" s="68">
        <f t="shared" si="948"/>
        <v>502.53597400990105</v>
      </c>
      <c r="W4881" s="68">
        <f t="shared" si="949"/>
        <v>335.02398267326737</v>
      </c>
    </row>
    <row r="4882" spans="1:23" x14ac:dyDescent="0.25">
      <c r="A4882" s="1" t="s">
        <v>920</v>
      </c>
      <c r="B4882" s="1" t="s">
        <v>394</v>
      </c>
      <c r="C4882" s="1" t="s">
        <v>589</v>
      </c>
      <c r="D4882" s="1" t="s">
        <v>593</v>
      </c>
      <c r="E4882" s="1" t="s">
        <v>382</v>
      </c>
      <c r="F4882" s="62" t="str">
        <f t="shared" si="938"/>
        <v>64571</v>
      </c>
      <c r="G4882" s="255">
        <v>10620009</v>
      </c>
      <c r="H4882" s="1" t="s">
        <v>386</v>
      </c>
      <c r="I4882" s="61">
        <v>44</v>
      </c>
      <c r="J4882" s="61">
        <v>3.3</v>
      </c>
      <c r="K4882" s="61">
        <v>8</v>
      </c>
      <c r="L4882" s="69">
        <f t="shared" si="939"/>
        <v>1.452</v>
      </c>
      <c r="M4882" s="69">
        <f t="shared" si="940"/>
        <v>3.52</v>
      </c>
      <c r="N4882" s="56">
        <f>INDEX(Rate_Chart!$A$1:$AK$127,MATCH(Data!J4882,Rate_Chart!$A$1:$A$127,0),MATCH(Data!K4882,Rate_Chart!$A$1:$AK$1,0))</f>
        <v>36.002112000000004</v>
      </c>
      <c r="O4882" s="57">
        <f t="shared" si="941"/>
        <v>1584.0929280000003</v>
      </c>
      <c r="P4882" s="58">
        <f t="shared" si="942"/>
        <v>417.01288030888031</v>
      </c>
      <c r="Q4882" s="58">
        <f t="shared" si="943"/>
        <v>278.00858687258687</v>
      </c>
      <c r="R4882" s="66">
        <f t="shared" si="944"/>
        <v>27.721626240000006</v>
      </c>
      <c r="S4882" s="64">
        <f t="shared" si="945"/>
        <v>165</v>
      </c>
      <c r="T4882" s="66">
        <f t="shared" si="946"/>
        <v>1776.8145542400002</v>
      </c>
      <c r="U4882" s="68">
        <f t="shared" si="947"/>
        <v>40.382148960000002</v>
      </c>
      <c r="V4882" s="68">
        <f t="shared" si="948"/>
        <v>467.74689915057911</v>
      </c>
      <c r="W4882" s="68">
        <f t="shared" si="949"/>
        <v>311.83126610038607</v>
      </c>
    </row>
    <row r="4883" spans="1:23" x14ac:dyDescent="0.25">
      <c r="A4883" s="1" t="s">
        <v>920</v>
      </c>
      <c r="B4883" s="1" t="s">
        <v>395</v>
      </c>
      <c r="C4883" s="1" t="s">
        <v>589</v>
      </c>
      <c r="D4883" s="1" t="s">
        <v>593</v>
      </c>
      <c r="E4883" s="1" t="s">
        <v>382</v>
      </c>
      <c r="F4883" s="62" t="str">
        <f t="shared" si="938"/>
        <v>64571</v>
      </c>
      <c r="G4883" s="255">
        <v>10620009</v>
      </c>
      <c r="H4883" s="1" t="s">
        <v>385</v>
      </c>
      <c r="I4883" s="61">
        <v>28</v>
      </c>
      <c r="J4883" s="61">
        <v>6</v>
      </c>
      <c r="K4883" s="61">
        <v>8.8000000000000007</v>
      </c>
      <c r="L4883" s="69">
        <f t="shared" si="939"/>
        <v>1.68</v>
      </c>
      <c r="M4883" s="69">
        <f t="shared" si="940"/>
        <v>2.4640000000000004</v>
      </c>
      <c r="N4883" s="56">
        <f>INDEX(Rate_Chart!$A$1:$AK$127,MATCH(Data!J4883,Rate_Chart!$A$1:$A$127,0),MATCH(Data!K4883,Rate_Chart!$A$1:$AK$1,0))</f>
        <v>49.599000000000004</v>
      </c>
      <c r="O4883" s="57">
        <f t="shared" si="941"/>
        <v>1388.7720000000002</v>
      </c>
      <c r="P4883" s="58">
        <f t="shared" si="942"/>
        <v>417.96910112359552</v>
      </c>
      <c r="Q4883" s="58">
        <f t="shared" si="943"/>
        <v>278.64606741573033</v>
      </c>
      <c r="R4883" s="66">
        <f t="shared" si="944"/>
        <v>24.303510000000006</v>
      </c>
      <c r="S4883" s="64">
        <f t="shared" si="945"/>
        <v>105</v>
      </c>
      <c r="T4883" s="66">
        <f t="shared" si="946"/>
        <v>1518.0755100000001</v>
      </c>
      <c r="U4883" s="68">
        <f t="shared" si="947"/>
        <v>54.216982500000007</v>
      </c>
      <c r="V4883" s="68">
        <f t="shared" si="948"/>
        <v>456.8846839887641</v>
      </c>
      <c r="W4883" s="68">
        <f t="shared" si="949"/>
        <v>304.58978932584273</v>
      </c>
    </row>
    <row r="4884" spans="1:23" x14ac:dyDescent="0.25">
      <c r="A4884" s="1" t="s">
        <v>920</v>
      </c>
      <c r="B4884" s="1" t="s">
        <v>395</v>
      </c>
      <c r="C4884" s="1" t="s">
        <v>589</v>
      </c>
      <c r="D4884" s="1" t="s">
        <v>593</v>
      </c>
      <c r="E4884" s="1" t="s">
        <v>382</v>
      </c>
      <c r="F4884" s="62" t="str">
        <f t="shared" si="938"/>
        <v>64571</v>
      </c>
      <c r="G4884" s="255">
        <v>10620009</v>
      </c>
      <c r="H4884" s="1" t="s">
        <v>386</v>
      </c>
      <c r="I4884" s="61">
        <v>40</v>
      </c>
      <c r="J4884" s="61">
        <v>3.1</v>
      </c>
      <c r="K4884" s="61">
        <v>8.1</v>
      </c>
      <c r="L4884" s="69">
        <f t="shared" si="939"/>
        <v>1.24</v>
      </c>
      <c r="M4884" s="69">
        <f t="shared" si="940"/>
        <v>3.24</v>
      </c>
      <c r="N4884" s="56">
        <f>INDEX(Rate_Chart!$A$1:$AK$127,MATCH(Data!J4884,Rate_Chart!$A$1:$A$127,0),MATCH(Data!K4884,Rate_Chart!$A$1:$AK$1,0))</f>
        <v>35.446125899999998</v>
      </c>
      <c r="O4884" s="57">
        <f t="shared" si="941"/>
        <v>1417.8450359999999</v>
      </c>
      <c r="P4884" s="58">
        <f t="shared" si="942"/>
        <v>417.01324588235298</v>
      </c>
      <c r="Q4884" s="58">
        <f t="shared" si="943"/>
        <v>278.0088305882353</v>
      </c>
      <c r="R4884" s="66">
        <f t="shared" si="944"/>
        <v>24.812288130000002</v>
      </c>
      <c r="S4884" s="64">
        <f t="shared" si="945"/>
        <v>150</v>
      </c>
      <c r="T4884" s="66">
        <f t="shared" si="946"/>
        <v>1592.65732413</v>
      </c>
      <c r="U4884" s="68">
        <f t="shared" si="947"/>
        <v>39.816433103249999</v>
      </c>
      <c r="V4884" s="68">
        <f t="shared" si="948"/>
        <v>468.42862474411766</v>
      </c>
      <c r="W4884" s="68">
        <f t="shared" si="949"/>
        <v>312.28574982941177</v>
      </c>
    </row>
    <row r="4885" spans="1:23" x14ac:dyDescent="0.25">
      <c r="A4885" s="1" t="s">
        <v>922</v>
      </c>
      <c r="B4885" s="1" t="s">
        <v>394</v>
      </c>
      <c r="C4885" s="1" t="s">
        <v>589</v>
      </c>
      <c r="D4885" s="1" t="s">
        <v>593</v>
      </c>
      <c r="E4885" s="1" t="s">
        <v>382</v>
      </c>
      <c r="F4885" s="62" t="str">
        <f t="shared" si="938"/>
        <v>64571</v>
      </c>
      <c r="G4885" s="255">
        <v>10620009</v>
      </c>
      <c r="H4885" s="1" t="s">
        <v>385</v>
      </c>
      <c r="I4885" s="61">
        <v>32</v>
      </c>
      <c r="J4885" s="61">
        <v>7.2</v>
      </c>
      <c r="K4885" s="61">
        <v>8.8000000000000007</v>
      </c>
      <c r="L4885" s="69">
        <f t="shared" si="939"/>
        <v>2.3040000000000003</v>
      </c>
      <c r="M4885" s="69">
        <f t="shared" si="940"/>
        <v>2.8160000000000003</v>
      </c>
      <c r="N4885" s="56">
        <f>INDEX(Rate_Chart!$A$1:$AK$127,MATCH(Data!J4885,Rate_Chart!$A$1:$A$127,0),MATCH(Data!K4885,Rate_Chart!$A$1:$AK$1,0))</f>
        <v>59.518800000000006</v>
      </c>
      <c r="O4885" s="57">
        <f t="shared" si="941"/>
        <v>1904.6016000000002</v>
      </c>
      <c r="P4885" s="58">
        <f t="shared" si="942"/>
        <v>455.50102040816324</v>
      </c>
      <c r="Q4885" s="58">
        <f t="shared" si="943"/>
        <v>303.66734693877549</v>
      </c>
      <c r="R4885" s="66">
        <f t="shared" si="944"/>
        <v>33.330528000000008</v>
      </c>
      <c r="S4885" s="64">
        <f t="shared" si="945"/>
        <v>120</v>
      </c>
      <c r="T4885" s="66">
        <f t="shared" si="946"/>
        <v>2057.9321280000004</v>
      </c>
      <c r="U4885" s="68">
        <f t="shared" si="947"/>
        <v>64.310379000000012</v>
      </c>
      <c r="V4885" s="68">
        <f t="shared" si="948"/>
        <v>492.17126785714288</v>
      </c>
      <c r="W4885" s="68">
        <f t="shared" si="949"/>
        <v>328.11417857142857</v>
      </c>
    </row>
    <row r="4886" spans="1:23" x14ac:dyDescent="0.25">
      <c r="A4886" s="1" t="s">
        <v>922</v>
      </c>
      <c r="B4886" s="1" t="s">
        <v>395</v>
      </c>
      <c r="C4886" s="1" t="s">
        <v>589</v>
      </c>
      <c r="D4886" s="1" t="s">
        <v>593</v>
      </c>
      <c r="E4886" s="1" t="s">
        <v>382</v>
      </c>
      <c r="F4886" s="62" t="str">
        <f t="shared" si="938"/>
        <v>64571</v>
      </c>
      <c r="G4886" s="255">
        <v>10620009</v>
      </c>
      <c r="H4886" s="1" t="s">
        <v>385</v>
      </c>
      <c r="I4886" s="61">
        <v>28</v>
      </c>
      <c r="J4886" s="61">
        <v>6.5</v>
      </c>
      <c r="K4886" s="61">
        <v>8.8000000000000007</v>
      </c>
      <c r="L4886" s="69">
        <f t="shared" si="939"/>
        <v>1.82</v>
      </c>
      <c r="M4886" s="69">
        <f t="shared" si="940"/>
        <v>2.4640000000000004</v>
      </c>
      <c r="N4886" s="56">
        <f>INDEX(Rate_Chart!$A$1:$AK$127,MATCH(Data!J4886,Rate_Chart!$A$1:$A$127,0),MATCH(Data!K4886,Rate_Chart!$A$1:$AK$1,0))</f>
        <v>53.732250000000001</v>
      </c>
      <c r="O4886" s="57">
        <f t="shared" si="941"/>
        <v>1504.5029999999999</v>
      </c>
      <c r="P4886" s="58">
        <f t="shared" si="942"/>
        <v>434.49258760107813</v>
      </c>
      <c r="Q4886" s="58">
        <f t="shared" si="943"/>
        <v>289.66172506738542</v>
      </c>
      <c r="R4886" s="66">
        <f t="shared" si="944"/>
        <v>26.328802500000002</v>
      </c>
      <c r="S4886" s="64">
        <f t="shared" si="945"/>
        <v>105</v>
      </c>
      <c r="T4886" s="66">
        <f t="shared" si="946"/>
        <v>1635.8318024999999</v>
      </c>
      <c r="U4886" s="68">
        <f t="shared" si="947"/>
        <v>58.422564374999993</v>
      </c>
      <c r="V4886" s="68">
        <f t="shared" si="948"/>
        <v>472.41965801886784</v>
      </c>
      <c r="W4886" s="68">
        <f t="shared" si="949"/>
        <v>314.9464386792452</v>
      </c>
    </row>
    <row r="4887" spans="1:23" x14ac:dyDescent="0.25">
      <c r="A4887" s="1" t="s">
        <v>922</v>
      </c>
      <c r="B4887" s="1" t="s">
        <v>395</v>
      </c>
      <c r="C4887" s="1" t="s">
        <v>589</v>
      </c>
      <c r="D4887" s="1" t="s">
        <v>593</v>
      </c>
      <c r="E4887" s="1" t="s">
        <v>382</v>
      </c>
      <c r="F4887" s="62" t="str">
        <f t="shared" si="938"/>
        <v>64571</v>
      </c>
      <c r="G4887" s="255">
        <v>10620009</v>
      </c>
      <c r="H4887" s="1" t="s">
        <v>386</v>
      </c>
      <c r="I4887" s="61">
        <v>42</v>
      </c>
      <c r="J4887" s="61">
        <v>3.1</v>
      </c>
      <c r="K4887" s="61">
        <v>8.1</v>
      </c>
      <c r="L4887" s="69">
        <f t="shared" si="939"/>
        <v>1.3020000000000003</v>
      </c>
      <c r="M4887" s="69">
        <f t="shared" si="940"/>
        <v>3.4019999999999997</v>
      </c>
      <c r="N4887" s="56">
        <f>INDEX(Rate_Chart!$A$1:$AK$127,MATCH(Data!J4887,Rate_Chart!$A$1:$A$127,0),MATCH(Data!K4887,Rate_Chart!$A$1:$AK$1,0))</f>
        <v>35.446125899999998</v>
      </c>
      <c r="O4887" s="57">
        <f t="shared" si="941"/>
        <v>1488.7372877999999</v>
      </c>
      <c r="P4887" s="58">
        <f t="shared" si="942"/>
        <v>417.01324588235298</v>
      </c>
      <c r="Q4887" s="58">
        <f t="shared" si="943"/>
        <v>278.0088305882353</v>
      </c>
      <c r="R4887" s="66">
        <f t="shared" si="944"/>
        <v>26.0529025365</v>
      </c>
      <c r="S4887" s="64">
        <f t="shared" si="945"/>
        <v>157.5</v>
      </c>
      <c r="T4887" s="66">
        <f t="shared" si="946"/>
        <v>1672.2901903364998</v>
      </c>
      <c r="U4887" s="68">
        <f t="shared" si="947"/>
        <v>39.816433103249992</v>
      </c>
      <c r="V4887" s="68">
        <f t="shared" si="948"/>
        <v>468.4286247441176</v>
      </c>
      <c r="W4887" s="68">
        <f t="shared" si="949"/>
        <v>312.28574982941171</v>
      </c>
    </row>
    <row r="4888" spans="1:23" x14ac:dyDescent="0.25">
      <c r="A4888" s="1" t="s">
        <v>923</v>
      </c>
      <c r="B4888" s="1" t="s">
        <v>394</v>
      </c>
      <c r="C4888" s="1" t="s">
        <v>589</v>
      </c>
      <c r="D4888" s="1" t="s">
        <v>593</v>
      </c>
      <c r="E4888" s="1" t="s">
        <v>382</v>
      </c>
      <c r="F4888" s="62" t="str">
        <f t="shared" si="938"/>
        <v>64571</v>
      </c>
      <c r="G4888" s="255">
        <v>10620009</v>
      </c>
      <c r="H4888" s="1" t="s">
        <v>385</v>
      </c>
      <c r="I4888" s="61">
        <v>31</v>
      </c>
      <c r="J4888" s="61">
        <v>7.2</v>
      </c>
      <c r="K4888" s="61">
        <v>8.8000000000000007</v>
      </c>
      <c r="L4888" s="69">
        <f t="shared" si="939"/>
        <v>2.2320000000000002</v>
      </c>
      <c r="M4888" s="69">
        <f t="shared" si="940"/>
        <v>2.7280000000000002</v>
      </c>
      <c r="N4888" s="56">
        <f>INDEX(Rate_Chart!$A$1:$AK$127,MATCH(Data!J4888,Rate_Chart!$A$1:$A$127,0),MATCH(Data!K4888,Rate_Chart!$A$1:$AK$1,0))</f>
        <v>59.518800000000006</v>
      </c>
      <c r="O4888" s="57">
        <f t="shared" si="941"/>
        <v>1845.0828000000001</v>
      </c>
      <c r="P4888" s="58">
        <f t="shared" si="942"/>
        <v>455.50102040816324</v>
      </c>
      <c r="Q4888" s="58">
        <f t="shared" si="943"/>
        <v>303.66734693877549</v>
      </c>
      <c r="R4888" s="66">
        <f t="shared" si="944"/>
        <v>32.288949000000002</v>
      </c>
      <c r="S4888" s="64">
        <f t="shared" si="945"/>
        <v>116.25</v>
      </c>
      <c r="T4888" s="66">
        <f t="shared" si="946"/>
        <v>1993.6217490000001</v>
      </c>
      <c r="U4888" s="68">
        <f t="shared" si="947"/>
        <v>64.310378999999998</v>
      </c>
      <c r="V4888" s="68">
        <f t="shared" si="948"/>
        <v>492.17126785714277</v>
      </c>
      <c r="W4888" s="68">
        <f t="shared" si="949"/>
        <v>328.11417857142851</v>
      </c>
    </row>
    <row r="4889" spans="1:23" x14ac:dyDescent="0.25">
      <c r="A4889" s="1" t="s">
        <v>923</v>
      </c>
      <c r="B4889" s="1" t="s">
        <v>394</v>
      </c>
      <c r="C4889" s="1" t="s">
        <v>589</v>
      </c>
      <c r="D4889" s="1" t="s">
        <v>593</v>
      </c>
      <c r="E4889" s="1" t="s">
        <v>382</v>
      </c>
      <c r="F4889" s="62" t="str">
        <f t="shared" si="938"/>
        <v>64571</v>
      </c>
      <c r="G4889" s="255">
        <v>10620009</v>
      </c>
      <c r="H4889" s="1" t="s">
        <v>386</v>
      </c>
      <c r="I4889" s="61">
        <v>50</v>
      </c>
      <c r="J4889" s="61">
        <v>3.1</v>
      </c>
      <c r="K4889" s="61">
        <v>8</v>
      </c>
      <c r="L4889" s="69">
        <f t="shared" si="939"/>
        <v>1.55</v>
      </c>
      <c r="M4889" s="69">
        <f t="shared" si="940"/>
        <v>4</v>
      </c>
      <c r="N4889" s="56">
        <f>INDEX(Rate_Chart!$A$1:$AK$127,MATCH(Data!J4889,Rate_Chart!$A$1:$A$127,0),MATCH(Data!K4889,Rate_Chart!$A$1:$AK$1,0))</f>
        <v>35.168112000000008</v>
      </c>
      <c r="O4889" s="57">
        <f t="shared" si="941"/>
        <v>1758.4056000000005</v>
      </c>
      <c r="P4889" s="58">
        <f t="shared" si="942"/>
        <v>417.01318577075102</v>
      </c>
      <c r="Q4889" s="58">
        <f t="shared" si="943"/>
        <v>278.00879051383401</v>
      </c>
      <c r="R4889" s="66">
        <f t="shared" si="944"/>
        <v>30.77209800000001</v>
      </c>
      <c r="S4889" s="64">
        <f t="shared" si="945"/>
        <v>187.5</v>
      </c>
      <c r="T4889" s="66">
        <f t="shared" si="946"/>
        <v>1976.6776980000004</v>
      </c>
      <c r="U4889" s="68">
        <f t="shared" si="947"/>
        <v>39.533553960000006</v>
      </c>
      <c r="V4889" s="68">
        <f t="shared" si="948"/>
        <v>468.77731968379447</v>
      </c>
      <c r="W4889" s="68">
        <f t="shared" si="949"/>
        <v>312.51821312252963</v>
      </c>
    </row>
    <row r="4890" spans="1:23" x14ac:dyDescent="0.25">
      <c r="A4890" s="1" t="s">
        <v>923</v>
      </c>
      <c r="B4890" s="1" t="s">
        <v>395</v>
      </c>
      <c r="C4890" s="1" t="s">
        <v>589</v>
      </c>
      <c r="D4890" s="1" t="s">
        <v>593</v>
      </c>
      <c r="E4890" s="1" t="s">
        <v>382</v>
      </c>
      <c r="F4890" s="62" t="str">
        <f t="shared" si="938"/>
        <v>64571</v>
      </c>
      <c r="G4890" s="255">
        <v>10620009</v>
      </c>
      <c r="H4890" s="1" t="s">
        <v>385</v>
      </c>
      <c r="I4890" s="61">
        <v>32</v>
      </c>
      <c r="J4890" s="61">
        <v>6.2</v>
      </c>
      <c r="K4890" s="61">
        <v>8.8000000000000007</v>
      </c>
      <c r="L4890" s="69">
        <f t="shared" si="939"/>
        <v>1.984</v>
      </c>
      <c r="M4890" s="69">
        <f t="shared" si="940"/>
        <v>2.8160000000000003</v>
      </c>
      <c r="N4890" s="56">
        <f>INDEX(Rate_Chart!$A$1:$AK$127,MATCH(Data!J4890,Rate_Chart!$A$1:$A$127,0),MATCH(Data!K4890,Rate_Chart!$A$1:$AK$1,0))</f>
        <v>51.252300000000005</v>
      </c>
      <c r="O4890" s="57">
        <f t="shared" si="941"/>
        <v>1640.0736000000002</v>
      </c>
      <c r="P4890" s="58">
        <f t="shared" si="942"/>
        <v>424.74281767955802</v>
      </c>
      <c r="Q4890" s="58">
        <f t="shared" si="943"/>
        <v>283.1618784530387</v>
      </c>
      <c r="R4890" s="66">
        <f t="shared" si="944"/>
        <v>28.701288000000005</v>
      </c>
      <c r="S4890" s="64">
        <f t="shared" si="945"/>
        <v>120</v>
      </c>
      <c r="T4890" s="66">
        <f t="shared" si="946"/>
        <v>1788.7748880000001</v>
      </c>
      <c r="U4890" s="68">
        <f t="shared" si="947"/>
        <v>55.899215250000005</v>
      </c>
      <c r="V4890" s="68">
        <f t="shared" si="948"/>
        <v>463.25316505524864</v>
      </c>
      <c r="W4890" s="68">
        <f t="shared" si="949"/>
        <v>308.83544337016576</v>
      </c>
    </row>
    <row r="4891" spans="1:23" x14ac:dyDescent="0.25">
      <c r="A4891" s="1" t="s">
        <v>923</v>
      </c>
      <c r="B4891" s="1" t="s">
        <v>395</v>
      </c>
      <c r="C4891" s="1" t="s">
        <v>589</v>
      </c>
      <c r="D4891" s="1" t="s">
        <v>593</v>
      </c>
      <c r="E4891" s="1" t="s">
        <v>382</v>
      </c>
      <c r="F4891" s="62" t="str">
        <f t="shared" si="938"/>
        <v>64571</v>
      </c>
      <c r="G4891" s="255">
        <v>10620009</v>
      </c>
      <c r="H4891" s="1" t="s">
        <v>386</v>
      </c>
      <c r="I4891" s="61">
        <v>41</v>
      </c>
      <c r="J4891" s="61">
        <v>3.2</v>
      </c>
      <c r="K4891" s="61">
        <v>8</v>
      </c>
      <c r="L4891" s="69">
        <f t="shared" si="939"/>
        <v>1.3120000000000003</v>
      </c>
      <c r="M4891" s="69">
        <f t="shared" si="940"/>
        <v>3.28</v>
      </c>
      <c r="N4891" s="56">
        <f>INDEX(Rate_Chart!$A$1:$AK$127,MATCH(Data!J4891,Rate_Chart!$A$1:$A$127,0),MATCH(Data!K4891,Rate_Chart!$A$1:$AK$1,0))</f>
        <v>35.585112000000002</v>
      </c>
      <c r="O4891" s="57">
        <f t="shared" si="941"/>
        <v>1458.9895920000001</v>
      </c>
      <c r="P4891" s="58">
        <f t="shared" si="942"/>
        <v>417.01303124999998</v>
      </c>
      <c r="Q4891" s="58">
        <f t="shared" si="943"/>
        <v>278.00868750000001</v>
      </c>
      <c r="R4891" s="66">
        <f t="shared" si="944"/>
        <v>25.532317860000006</v>
      </c>
      <c r="S4891" s="64">
        <f t="shared" si="945"/>
        <v>153.75</v>
      </c>
      <c r="T4891" s="66">
        <f t="shared" si="946"/>
        <v>1638.2719098600001</v>
      </c>
      <c r="U4891" s="68">
        <f t="shared" si="947"/>
        <v>39.957851460000001</v>
      </c>
      <c r="V4891" s="68">
        <f t="shared" si="948"/>
        <v>468.25607179687495</v>
      </c>
      <c r="W4891" s="68">
        <f t="shared" si="949"/>
        <v>312.17071453124998</v>
      </c>
    </row>
    <row r="4892" spans="1:23" x14ac:dyDescent="0.25">
      <c r="A4892" s="1" t="s">
        <v>924</v>
      </c>
      <c r="B4892" s="1" t="s">
        <v>394</v>
      </c>
      <c r="C4892" s="1" t="s">
        <v>589</v>
      </c>
      <c r="D4892" s="1" t="s">
        <v>593</v>
      </c>
      <c r="E4892" s="1" t="s">
        <v>382</v>
      </c>
      <c r="F4892" s="62" t="str">
        <f t="shared" si="938"/>
        <v>64571</v>
      </c>
      <c r="G4892" s="255">
        <v>10620009</v>
      </c>
      <c r="H4892" s="1" t="s">
        <v>385</v>
      </c>
      <c r="I4892" s="61">
        <v>38</v>
      </c>
      <c r="J4892" s="61">
        <v>7.6</v>
      </c>
      <c r="K4892" s="61">
        <v>8.8000000000000007</v>
      </c>
      <c r="L4892" s="69">
        <f t="shared" si="939"/>
        <v>2.8879999999999999</v>
      </c>
      <c r="M4892" s="69">
        <f t="shared" si="940"/>
        <v>3.3440000000000003</v>
      </c>
      <c r="N4892" s="56">
        <f>INDEX(Rate_Chart!$A$1:$AK$127,MATCH(Data!J4892,Rate_Chart!$A$1:$A$127,0),MATCH(Data!K4892,Rate_Chart!$A$1:$AK$1,0))</f>
        <v>62.825400000000002</v>
      </c>
      <c r="O4892" s="57">
        <f t="shared" si="941"/>
        <v>2387.3652000000002</v>
      </c>
      <c r="P4892" s="58">
        <f t="shared" si="942"/>
        <v>466.5252475247525</v>
      </c>
      <c r="Q4892" s="58">
        <f t="shared" si="943"/>
        <v>311.01683168316833</v>
      </c>
      <c r="R4892" s="66">
        <f t="shared" si="944"/>
        <v>41.778891000000009</v>
      </c>
      <c r="S4892" s="64">
        <f t="shared" si="945"/>
        <v>142.5</v>
      </c>
      <c r="T4892" s="66">
        <f t="shared" si="946"/>
        <v>2571.6440910000001</v>
      </c>
      <c r="U4892" s="68">
        <f t="shared" si="947"/>
        <v>67.674844500000006</v>
      </c>
      <c r="V4892" s="68">
        <f t="shared" si="948"/>
        <v>502.53597400990105</v>
      </c>
      <c r="W4892" s="68">
        <f t="shared" si="949"/>
        <v>335.02398267326737</v>
      </c>
    </row>
    <row r="4893" spans="1:23" x14ac:dyDescent="0.25">
      <c r="A4893" s="1" t="s">
        <v>924</v>
      </c>
      <c r="B4893" s="1" t="s">
        <v>394</v>
      </c>
      <c r="C4893" s="1" t="s">
        <v>589</v>
      </c>
      <c r="D4893" s="1" t="s">
        <v>593</v>
      </c>
      <c r="E4893" s="1" t="s">
        <v>382</v>
      </c>
      <c r="F4893" s="62" t="str">
        <f t="shared" si="938"/>
        <v>64571</v>
      </c>
      <c r="G4893" s="255">
        <v>10620009</v>
      </c>
      <c r="H4893" s="1" t="s">
        <v>386</v>
      </c>
      <c r="I4893" s="61">
        <v>45</v>
      </c>
      <c r="J4893" s="61">
        <v>3.2</v>
      </c>
      <c r="K4893" s="61">
        <v>8.1</v>
      </c>
      <c r="L4893" s="69">
        <f t="shared" si="939"/>
        <v>1.44</v>
      </c>
      <c r="M4893" s="69">
        <f t="shared" si="940"/>
        <v>3.645</v>
      </c>
      <c r="N4893" s="56">
        <f>INDEX(Rate_Chart!$A$1:$AK$127,MATCH(Data!J4893,Rate_Chart!$A$1:$A$127,0),MATCH(Data!K4893,Rate_Chart!$A$1:$AK$1,0))</f>
        <v>35.8631259</v>
      </c>
      <c r="O4893" s="57">
        <f t="shared" si="941"/>
        <v>1613.8406654999999</v>
      </c>
      <c r="P4893" s="58">
        <f t="shared" si="942"/>
        <v>417.01309186046512</v>
      </c>
      <c r="Q4893" s="58">
        <f t="shared" si="943"/>
        <v>278.00872790697673</v>
      </c>
      <c r="R4893" s="66">
        <f t="shared" si="944"/>
        <v>28.242211646250002</v>
      </c>
      <c r="S4893" s="64">
        <f t="shared" si="945"/>
        <v>168.75</v>
      </c>
      <c r="T4893" s="66">
        <f t="shared" si="946"/>
        <v>1810.83287714625</v>
      </c>
      <c r="U4893" s="68">
        <f t="shared" si="947"/>
        <v>40.24073060325</v>
      </c>
      <c r="V4893" s="68">
        <f t="shared" si="948"/>
        <v>467.91547213081401</v>
      </c>
      <c r="W4893" s="68">
        <f t="shared" si="949"/>
        <v>311.94364808720934</v>
      </c>
    </row>
    <row r="4894" spans="1:23" x14ac:dyDescent="0.25">
      <c r="A4894" s="1" t="s">
        <v>924</v>
      </c>
      <c r="B4894" s="1" t="s">
        <v>395</v>
      </c>
      <c r="C4894" s="1" t="s">
        <v>589</v>
      </c>
      <c r="D4894" s="1" t="s">
        <v>593</v>
      </c>
      <c r="E4894" s="1" t="s">
        <v>382</v>
      </c>
      <c r="F4894" s="62" t="str">
        <f t="shared" si="938"/>
        <v>64571</v>
      </c>
      <c r="G4894" s="255">
        <v>10620009</v>
      </c>
      <c r="H4894" s="1" t="s">
        <v>385</v>
      </c>
      <c r="I4894" s="61">
        <v>22</v>
      </c>
      <c r="J4894" s="61">
        <v>6.5</v>
      </c>
      <c r="K4894" s="61">
        <v>8.8000000000000007</v>
      </c>
      <c r="L4894" s="69">
        <f t="shared" si="939"/>
        <v>1.43</v>
      </c>
      <c r="M4894" s="69">
        <f t="shared" si="940"/>
        <v>1.9360000000000002</v>
      </c>
      <c r="N4894" s="56">
        <f>INDEX(Rate_Chart!$A$1:$AK$127,MATCH(Data!J4894,Rate_Chart!$A$1:$A$127,0),MATCH(Data!K4894,Rate_Chart!$A$1:$AK$1,0))</f>
        <v>53.732250000000001</v>
      </c>
      <c r="O4894" s="57">
        <f t="shared" si="941"/>
        <v>1182.1095</v>
      </c>
      <c r="P4894" s="58">
        <f t="shared" si="942"/>
        <v>434.49258760107813</v>
      </c>
      <c r="Q4894" s="58">
        <f t="shared" si="943"/>
        <v>289.66172506738542</v>
      </c>
      <c r="R4894" s="66">
        <f t="shared" si="944"/>
        <v>20.686916250000003</v>
      </c>
      <c r="S4894" s="64">
        <f t="shared" si="945"/>
        <v>82.5</v>
      </c>
      <c r="T4894" s="66">
        <f t="shared" si="946"/>
        <v>1285.29641625</v>
      </c>
      <c r="U4894" s="68">
        <f t="shared" si="947"/>
        <v>58.422564375</v>
      </c>
      <c r="V4894" s="68">
        <f t="shared" si="948"/>
        <v>472.41965801886789</v>
      </c>
      <c r="W4894" s="68">
        <f t="shared" si="949"/>
        <v>314.94643867924526</v>
      </c>
    </row>
    <row r="4895" spans="1:23" x14ac:dyDescent="0.25">
      <c r="A4895" s="1" t="s">
        <v>924</v>
      </c>
      <c r="B4895" s="1" t="s">
        <v>395</v>
      </c>
      <c r="C4895" s="1" t="s">
        <v>589</v>
      </c>
      <c r="D4895" s="1" t="s">
        <v>593</v>
      </c>
      <c r="E4895" s="1" t="s">
        <v>382</v>
      </c>
      <c r="F4895" s="62" t="str">
        <f t="shared" si="938"/>
        <v>64571</v>
      </c>
      <c r="G4895" s="255">
        <v>10620009</v>
      </c>
      <c r="H4895" s="1" t="s">
        <v>386</v>
      </c>
      <c r="I4895" s="61">
        <v>59</v>
      </c>
      <c r="J4895" s="61">
        <v>3.1</v>
      </c>
      <c r="K4895" s="61">
        <v>8.1</v>
      </c>
      <c r="L4895" s="69">
        <f t="shared" si="939"/>
        <v>1.829</v>
      </c>
      <c r="M4895" s="69">
        <f t="shared" si="940"/>
        <v>4.7789999999999999</v>
      </c>
      <c r="N4895" s="56">
        <f>INDEX(Rate_Chart!$A$1:$AK$127,MATCH(Data!J4895,Rate_Chart!$A$1:$A$127,0),MATCH(Data!K4895,Rate_Chart!$A$1:$AK$1,0))</f>
        <v>35.446125899999998</v>
      </c>
      <c r="O4895" s="57">
        <f t="shared" si="941"/>
        <v>2091.3214281</v>
      </c>
      <c r="P4895" s="58">
        <f t="shared" si="942"/>
        <v>417.01324588235298</v>
      </c>
      <c r="Q4895" s="58">
        <f t="shared" si="943"/>
        <v>278.0088305882353</v>
      </c>
      <c r="R4895" s="66">
        <f t="shared" si="944"/>
        <v>36.598124991750005</v>
      </c>
      <c r="S4895" s="64">
        <f t="shared" si="945"/>
        <v>221.25</v>
      </c>
      <c r="T4895" s="66">
        <f t="shared" si="946"/>
        <v>2349.16955309175</v>
      </c>
      <c r="U4895" s="68">
        <f t="shared" si="947"/>
        <v>39.816433103249999</v>
      </c>
      <c r="V4895" s="68">
        <f t="shared" si="948"/>
        <v>468.42862474411766</v>
      </c>
      <c r="W4895" s="68">
        <f t="shared" si="949"/>
        <v>312.28574982941177</v>
      </c>
    </row>
    <row r="4896" spans="1:23" x14ac:dyDescent="0.25">
      <c r="A4896" s="1" t="s">
        <v>921</v>
      </c>
      <c r="B4896" s="1" t="s">
        <v>394</v>
      </c>
      <c r="C4896" s="1" t="s">
        <v>589</v>
      </c>
      <c r="D4896" s="1" t="s">
        <v>590</v>
      </c>
      <c r="E4896" s="1" t="s">
        <v>383</v>
      </c>
      <c r="F4896" s="62" t="str">
        <f t="shared" si="938"/>
        <v>64573</v>
      </c>
      <c r="G4896" s="255">
        <v>10620053</v>
      </c>
      <c r="H4896" s="1" t="s">
        <v>385</v>
      </c>
      <c r="I4896" s="61">
        <v>31</v>
      </c>
      <c r="J4896" s="61">
        <v>5.8</v>
      </c>
      <c r="K4896" s="61">
        <v>8.6</v>
      </c>
      <c r="L4896" s="69">
        <f t="shared" si="939"/>
        <v>1.7979999999999998</v>
      </c>
      <c r="M4896" s="69">
        <f t="shared" si="940"/>
        <v>2.6659999999999995</v>
      </c>
      <c r="N4896" s="56">
        <f>INDEX(Rate_Chart!$A$1:$AK$127,MATCH(Data!J4896,Rate_Chart!$A$1:$A$127,0),MATCH(Data!K4896,Rate_Chart!$A$1:$AK$1,0))</f>
        <v>47.461399999999998</v>
      </c>
      <c r="O4896" s="57">
        <f t="shared" si="941"/>
        <v>1471.3034</v>
      </c>
      <c r="P4896" s="58">
        <f t="shared" si="942"/>
        <v>411.51502890173413</v>
      </c>
      <c r="Q4896" s="58">
        <f t="shared" si="943"/>
        <v>274.34335260115608</v>
      </c>
      <c r="R4896" s="66">
        <f t="shared" si="944"/>
        <v>25.747809500000002</v>
      </c>
      <c r="S4896" s="64">
        <f t="shared" si="945"/>
        <v>116.25</v>
      </c>
      <c r="T4896" s="66">
        <f t="shared" si="946"/>
        <v>1613.3012094999999</v>
      </c>
      <c r="U4896" s="68">
        <f t="shared" si="947"/>
        <v>52.041974499999995</v>
      </c>
      <c r="V4896" s="68">
        <f t="shared" si="948"/>
        <v>451.23099277456652</v>
      </c>
      <c r="W4896" s="68">
        <f t="shared" si="949"/>
        <v>300.82066184971103</v>
      </c>
    </row>
    <row r="4897" spans="1:23" x14ac:dyDescent="0.25">
      <c r="A4897" s="1" t="s">
        <v>921</v>
      </c>
      <c r="B4897" s="1" t="s">
        <v>394</v>
      </c>
      <c r="C4897" s="1" t="s">
        <v>589</v>
      </c>
      <c r="D4897" s="1" t="s">
        <v>590</v>
      </c>
      <c r="E4897" s="1" t="s">
        <v>383</v>
      </c>
      <c r="F4897" s="62" t="str">
        <f t="shared" si="938"/>
        <v>64573</v>
      </c>
      <c r="G4897" s="255">
        <v>10620053</v>
      </c>
      <c r="H4897" s="1" t="s">
        <v>386</v>
      </c>
      <c r="I4897" s="61">
        <v>74</v>
      </c>
      <c r="J4897" s="61">
        <v>3.2</v>
      </c>
      <c r="K4897" s="61">
        <v>8.1</v>
      </c>
      <c r="L4897" s="69">
        <f t="shared" si="939"/>
        <v>2.3680000000000003</v>
      </c>
      <c r="M4897" s="69">
        <f t="shared" si="940"/>
        <v>5.9939999999999998</v>
      </c>
      <c r="N4897" s="56">
        <f>INDEX(Rate_Chart!$A$1:$AK$127,MATCH(Data!J4897,Rate_Chart!$A$1:$A$127,0),MATCH(Data!K4897,Rate_Chart!$A$1:$AK$1,0))</f>
        <v>35.8631259</v>
      </c>
      <c r="O4897" s="57">
        <f t="shared" si="941"/>
        <v>2653.8713165999998</v>
      </c>
      <c r="P4897" s="58">
        <f t="shared" si="942"/>
        <v>417.01309186046512</v>
      </c>
      <c r="Q4897" s="58">
        <f t="shared" si="943"/>
        <v>278.00872790697673</v>
      </c>
      <c r="R4897" s="66">
        <f t="shared" si="944"/>
        <v>46.4427480405</v>
      </c>
      <c r="S4897" s="64">
        <f t="shared" si="945"/>
        <v>277.5</v>
      </c>
      <c r="T4897" s="66">
        <f t="shared" si="946"/>
        <v>2977.8140646405</v>
      </c>
      <c r="U4897" s="68">
        <f t="shared" si="947"/>
        <v>40.24073060325</v>
      </c>
      <c r="V4897" s="68">
        <f t="shared" si="948"/>
        <v>467.91547213081401</v>
      </c>
      <c r="W4897" s="68">
        <f t="shared" si="949"/>
        <v>311.94364808720934</v>
      </c>
    </row>
    <row r="4898" spans="1:23" x14ac:dyDescent="0.25">
      <c r="A4898" s="1" t="s">
        <v>921</v>
      </c>
      <c r="B4898" s="1" t="s">
        <v>395</v>
      </c>
      <c r="C4898" s="1" t="s">
        <v>589</v>
      </c>
      <c r="D4898" s="1" t="s">
        <v>590</v>
      </c>
      <c r="E4898" s="1" t="s">
        <v>383</v>
      </c>
      <c r="F4898" s="62" t="str">
        <f t="shared" si="938"/>
        <v>64573</v>
      </c>
      <c r="G4898" s="255">
        <v>10620053</v>
      </c>
      <c r="H4898" s="1" t="s">
        <v>385</v>
      </c>
      <c r="I4898" s="61">
        <v>14</v>
      </c>
      <c r="J4898" s="61">
        <v>6</v>
      </c>
      <c r="K4898" s="61">
        <v>8.8000000000000007</v>
      </c>
      <c r="L4898" s="69">
        <f t="shared" si="939"/>
        <v>0.84</v>
      </c>
      <c r="M4898" s="69">
        <f t="shared" si="940"/>
        <v>1.2320000000000002</v>
      </c>
      <c r="N4898" s="56">
        <f>INDEX(Rate_Chart!$A$1:$AK$127,MATCH(Data!J4898,Rate_Chart!$A$1:$A$127,0),MATCH(Data!K4898,Rate_Chart!$A$1:$AK$1,0))</f>
        <v>49.599000000000004</v>
      </c>
      <c r="O4898" s="57">
        <f t="shared" si="941"/>
        <v>694.38600000000008</v>
      </c>
      <c r="P4898" s="58">
        <f t="shared" si="942"/>
        <v>417.96910112359552</v>
      </c>
      <c r="Q4898" s="58">
        <f t="shared" si="943"/>
        <v>278.64606741573033</v>
      </c>
      <c r="R4898" s="66">
        <f t="shared" si="944"/>
        <v>12.151755000000003</v>
      </c>
      <c r="S4898" s="64">
        <f t="shared" si="945"/>
        <v>52.5</v>
      </c>
      <c r="T4898" s="66">
        <f t="shared" si="946"/>
        <v>759.03775500000006</v>
      </c>
      <c r="U4898" s="68">
        <f t="shared" si="947"/>
        <v>54.216982500000007</v>
      </c>
      <c r="V4898" s="68">
        <f t="shared" si="948"/>
        <v>456.8846839887641</v>
      </c>
      <c r="W4898" s="68">
        <f t="shared" si="949"/>
        <v>304.58978932584273</v>
      </c>
    </row>
    <row r="4899" spans="1:23" x14ac:dyDescent="0.25">
      <c r="A4899" s="1" t="s">
        <v>921</v>
      </c>
      <c r="B4899" s="1" t="s">
        <v>395</v>
      </c>
      <c r="C4899" s="1" t="s">
        <v>589</v>
      </c>
      <c r="D4899" s="1" t="s">
        <v>590</v>
      </c>
      <c r="E4899" s="1" t="s">
        <v>383</v>
      </c>
      <c r="F4899" s="62" t="str">
        <f t="shared" si="938"/>
        <v>64573</v>
      </c>
      <c r="G4899" s="255">
        <v>10620053</v>
      </c>
      <c r="H4899" s="1" t="s">
        <v>386</v>
      </c>
      <c r="I4899" s="61">
        <v>53</v>
      </c>
      <c r="J4899" s="61">
        <v>3.1</v>
      </c>
      <c r="K4899" s="61">
        <v>8.1</v>
      </c>
      <c r="L4899" s="69">
        <f t="shared" si="939"/>
        <v>1.643</v>
      </c>
      <c r="M4899" s="69">
        <f t="shared" si="940"/>
        <v>4.2929999999999993</v>
      </c>
      <c r="N4899" s="56">
        <f>INDEX(Rate_Chart!$A$1:$AK$127,MATCH(Data!J4899,Rate_Chart!$A$1:$A$127,0),MATCH(Data!K4899,Rate_Chart!$A$1:$AK$1,0))</f>
        <v>35.446125899999998</v>
      </c>
      <c r="O4899" s="57">
        <f t="shared" si="941"/>
        <v>1878.6446727</v>
      </c>
      <c r="P4899" s="58">
        <f t="shared" si="942"/>
        <v>417.01324588235298</v>
      </c>
      <c r="Q4899" s="58">
        <f t="shared" si="943"/>
        <v>278.0088305882353</v>
      </c>
      <c r="R4899" s="66">
        <f t="shared" si="944"/>
        <v>32.876281772250003</v>
      </c>
      <c r="S4899" s="64">
        <f t="shared" si="945"/>
        <v>198.75</v>
      </c>
      <c r="T4899" s="66">
        <f t="shared" si="946"/>
        <v>2110.2709544722502</v>
      </c>
      <c r="U4899" s="68">
        <f t="shared" si="947"/>
        <v>39.816433103250006</v>
      </c>
      <c r="V4899" s="68">
        <f t="shared" si="948"/>
        <v>468.42862474411777</v>
      </c>
      <c r="W4899" s="68">
        <f t="shared" si="949"/>
        <v>312.28574982941183</v>
      </c>
    </row>
    <row r="4900" spans="1:23" x14ac:dyDescent="0.25">
      <c r="A4900" s="1" t="s">
        <v>902</v>
      </c>
      <c r="B4900" s="1" t="s">
        <v>394</v>
      </c>
      <c r="C4900" s="1" t="s">
        <v>589</v>
      </c>
      <c r="D4900" s="1" t="s">
        <v>590</v>
      </c>
      <c r="E4900" s="1" t="s">
        <v>383</v>
      </c>
      <c r="F4900" s="62" t="str">
        <f t="shared" si="938"/>
        <v>64573</v>
      </c>
      <c r="G4900" s="255">
        <v>10620053</v>
      </c>
      <c r="H4900" s="1" t="s">
        <v>385</v>
      </c>
      <c r="I4900" s="61">
        <v>15</v>
      </c>
      <c r="J4900" s="61">
        <v>6.4</v>
      </c>
      <c r="K4900" s="61">
        <v>8.8000000000000007</v>
      </c>
      <c r="L4900" s="69">
        <f t="shared" si="939"/>
        <v>0.96</v>
      </c>
      <c r="M4900" s="69">
        <f t="shared" si="940"/>
        <v>1.32</v>
      </c>
      <c r="N4900" s="56">
        <f>INDEX(Rate_Chart!$A$1:$AK$127,MATCH(Data!J4900,Rate_Chart!$A$1:$A$127,0),MATCH(Data!K4900,Rate_Chart!$A$1:$AK$1,0))</f>
        <v>52.9056</v>
      </c>
      <c r="O4900" s="57">
        <f t="shared" si="941"/>
        <v>793.58399999999995</v>
      </c>
      <c r="P4900" s="58">
        <f t="shared" si="942"/>
        <v>431.29565217391303</v>
      </c>
      <c r="Q4900" s="58">
        <f t="shared" si="943"/>
        <v>287.53043478260867</v>
      </c>
      <c r="R4900" s="66">
        <f t="shared" si="944"/>
        <v>13.88772</v>
      </c>
      <c r="S4900" s="64">
        <f t="shared" si="945"/>
        <v>56.25</v>
      </c>
      <c r="T4900" s="66">
        <f t="shared" si="946"/>
        <v>863.72172</v>
      </c>
      <c r="U4900" s="68">
        <f t="shared" si="947"/>
        <v>57.581448000000002</v>
      </c>
      <c r="V4900" s="68">
        <f t="shared" si="948"/>
        <v>469.41397826086956</v>
      </c>
      <c r="W4900" s="68">
        <f t="shared" si="949"/>
        <v>312.94265217391302</v>
      </c>
    </row>
    <row r="4901" spans="1:23" x14ac:dyDescent="0.25">
      <c r="A4901" s="1" t="s">
        <v>902</v>
      </c>
      <c r="B4901" s="1" t="s">
        <v>394</v>
      </c>
      <c r="C4901" s="1" t="s">
        <v>589</v>
      </c>
      <c r="D4901" s="1" t="s">
        <v>590</v>
      </c>
      <c r="E4901" s="1" t="s">
        <v>383</v>
      </c>
      <c r="F4901" s="62" t="str">
        <f t="shared" si="938"/>
        <v>64573</v>
      </c>
      <c r="G4901" s="255">
        <v>10620053</v>
      </c>
      <c r="H4901" s="1" t="s">
        <v>386</v>
      </c>
      <c r="I4901" s="61">
        <v>40</v>
      </c>
      <c r="J4901" s="61">
        <v>3.6</v>
      </c>
      <c r="K4901" s="61">
        <v>8.1</v>
      </c>
      <c r="L4901" s="69">
        <f t="shared" si="939"/>
        <v>1.44</v>
      </c>
      <c r="M4901" s="69">
        <f t="shared" si="940"/>
        <v>3.24</v>
      </c>
      <c r="N4901" s="56">
        <f>INDEX(Rate_Chart!$A$1:$AK$127,MATCH(Data!J4901,Rate_Chart!$A$1:$A$127,0),MATCH(Data!K4901,Rate_Chart!$A$1:$AK$1,0))</f>
        <v>37.531125900000006</v>
      </c>
      <c r="O4901" s="57">
        <f t="shared" si="941"/>
        <v>1501.2450360000003</v>
      </c>
      <c r="P4901" s="58">
        <f t="shared" si="942"/>
        <v>417.01251000000008</v>
      </c>
      <c r="Q4901" s="58">
        <f t="shared" si="943"/>
        <v>278.00834000000003</v>
      </c>
      <c r="R4901" s="66">
        <f t="shared" si="944"/>
        <v>26.271788130000008</v>
      </c>
      <c r="S4901" s="64">
        <f t="shared" si="945"/>
        <v>150</v>
      </c>
      <c r="T4901" s="66">
        <f t="shared" si="946"/>
        <v>1677.5168241300003</v>
      </c>
      <c r="U4901" s="68">
        <f t="shared" si="947"/>
        <v>41.937920603250006</v>
      </c>
      <c r="V4901" s="68">
        <f t="shared" si="948"/>
        <v>465.97689559166673</v>
      </c>
      <c r="W4901" s="68">
        <f t="shared" si="949"/>
        <v>310.6512637277778</v>
      </c>
    </row>
    <row r="4902" spans="1:23" x14ac:dyDescent="0.25">
      <c r="A4902" s="1" t="s">
        <v>902</v>
      </c>
      <c r="B4902" s="1" t="s">
        <v>395</v>
      </c>
      <c r="C4902" s="1" t="s">
        <v>589</v>
      </c>
      <c r="D4902" s="1" t="s">
        <v>590</v>
      </c>
      <c r="E4902" s="1" t="s">
        <v>383</v>
      </c>
      <c r="F4902" s="62" t="str">
        <f t="shared" si="938"/>
        <v>64573</v>
      </c>
      <c r="G4902" s="255">
        <v>10620053</v>
      </c>
      <c r="H4902" s="1" t="s">
        <v>386</v>
      </c>
      <c r="I4902" s="61">
        <v>63</v>
      </c>
      <c r="J4902" s="61">
        <v>3.9</v>
      </c>
      <c r="K4902" s="61">
        <v>8.1999999999999993</v>
      </c>
      <c r="L4902" s="69">
        <f t="shared" si="939"/>
        <v>2.4569999999999999</v>
      </c>
      <c r="M4902" s="69">
        <f t="shared" si="940"/>
        <v>5.1659999999999995</v>
      </c>
      <c r="N4902" s="56">
        <f>INDEX(Rate_Chart!$A$1:$AK$127,MATCH(Data!J4902,Rate_Chart!$A$1:$A$127,0),MATCH(Data!K4902,Rate_Chart!$A$1:$AK$1,0))</f>
        <v>39.060139800000002</v>
      </c>
      <c r="O4902" s="57">
        <f t="shared" si="941"/>
        <v>2460.7888074000002</v>
      </c>
      <c r="P4902" s="58">
        <f t="shared" si="942"/>
        <v>417.01216868327407</v>
      </c>
      <c r="Q4902" s="58">
        <f t="shared" si="943"/>
        <v>278.00811245551603</v>
      </c>
      <c r="R4902" s="66">
        <f t="shared" si="944"/>
        <v>43.063804129500006</v>
      </c>
      <c r="S4902" s="64">
        <f t="shared" si="945"/>
        <v>236.25</v>
      </c>
      <c r="T4902" s="66">
        <f t="shared" si="946"/>
        <v>2740.1026115295003</v>
      </c>
      <c r="U4902" s="68">
        <f t="shared" si="947"/>
        <v>43.493692246500004</v>
      </c>
      <c r="V4902" s="68">
        <f t="shared" si="948"/>
        <v>464.34546882384348</v>
      </c>
      <c r="W4902" s="68">
        <f t="shared" si="949"/>
        <v>309.5636458825623</v>
      </c>
    </row>
    <row r="4903" spans="1:23" x14ac:dyDescent="0.25">
      <c r="A4903" s="1" t="s">
        <v>903</v>
      </c>
      <c r="B4903" s="1" t="s">
        <v>394</v>
      </c>
      <c r="C4903" s="1" t="s">
        <v>589</v>
      </c>
      <c r="D4903" s="1" t="s">
        <v>590</v>
      </c>
      <c r="E4903" s="1" t="s">
        <v>383</v>
      </c>
      <c r="F4903" s="62" t="str">
        <f t="shared" si="938"/>
        <v>64573</v>
      </c>
      <c r="G4903" s="255">
        <v>10620053</v>
      </c>
      <c r="H4903" s="1" t="s">
        <v>385</v>
      </c>
      <c r="I4903" s="61">
        <v>25</v>
      </c>
      <c r="J4903" s="61">
        <v>5.8</v>
      </c>
      <c r="K4903" s="61">
        <v>8.8000000000000007</v>
      </c>
      <c r="L4903" s="69">
        <f t="shared" si="939"/>
        <v>1.45</v>
      </c>
      <c r="M4903" s="69">
        <f t="shared" si="940"/>
        <v>2.2000000000000002</v>
      </c>
      <c r="N4903" s="56">
        <f>INDEX(Rate_Chart!$A$1:$AK$127,MATCH(Data!J4903,Rate_Chart!$A$1:$A$127,0),MATCH(Data!K4903,Rate_Chart!$A$1:$AK$1,0))</f>
        <v>47.945700000000002</v>
      </c>
      <c r="O4903" s="57">
        <f t="shared" si="941"/>
        <v>1198.6425000000002</v>
      </c>
      <c r="P4903" s="58">
        <f t="shared" si="942"/>
        <v>410.96314285714288</v>
      </c>
      <c r="Q4903" s="58">
        <f t="shared" si="943"/>
        <v>273.97542857142861</v>
      </c>
      <c r="R4903" s="66">
        <f t="shared" si="944"/>
        <v>20.976243750000005</v>
      </c>
      <c r="S4903" s="64">
        <f t="shared" si="945"/>
        <v>93.75</v>
      </c>
      <c r="T4903" s="66">
        <f t="shared" si="946"/>
        <v>1313.3687437500002</v>
      </c>
      <c r="U4903" s="68">
        <f t="shared" si="947"/>
        <v>52.53474975000001</v>
      </c>
      <c r="V4903" s="68">
        <f t="shared" si="948"/>
        <v>450.29785500000008</v>
      </c>
      <c r="W4903" s="68">
        <f t="shared" si="949"/>
        <v>300.19857000000007</v>
      </c>
    </row>
    <row r="4904" spans="1:23" x14ac:dyDescent="0.25">
      <c r="A4904" s="1" t="s">
        <v>903</v>
      </c>
      <c r="B4904" s="1" t="s">
        <v>394</v>
      </c>
      <c r="C4904" s="1" t="s">
        <v>589</v>
      </c>
      <c r="D4904" s="1" t="s">
        <v>590</v>
      </c>
      <c r="E4904" s="1" t="s">
        <v>383</v>
      </c>
      <c r="F4904" s="62" t="str">
        <f t="shared" si="938"/>
        <v>64573</v>
      </c>
      <c r="G4904" s="255">
        <v>10620053</v>
      </c>
      <c r="H4904" s="1" t="s">
        <v>386</v>
      </c>
      <c r="I4904" s="61">
        <v>53</v>
      </c>
      <c r="J4904" s="61">
        <v>3.5</v>
      </c>
      <c r="K4904" s="61">
        <v>8.1</v>
      </c>
      <c r="L4904" s="69">
        <f t="shared" si="939"/>
        <v>1.855</v>
      </c>
      <c r="M4904" s="69">
        <f t="shared" si="940"/>
        <v>4.2929999999999993</v>
      </c>
      <c r="N4904" s="56">
        <f>INDEX(Rate_Chart!$A$1:$AK$127,MATCH(Data!J4904,Rate_Chart!$A$1:$A$127,0),MATCH(Data!K4904,Rate_Chart!$A$1:$AK$1,0))</f>
        <v>37.114125900000005</v>
      </c>
      <c r="O4904" s="57">
        <f t="shared" si="941"/>
        <v>1967.0486727000002</v>
      </c>
      <c r="P4904" s="58">
        <f t="shared" si="942"/>
        <v>417.01265056179784</v>
      </c>
      <c r="Q4904" s="58">
        <f t="shared" si="943"/>
        <v>278.00843370786521</v>
      </c>
      <c r="R4904" s="66">
        <f t="shared" si="944"/>
        <v>34.423351772250008</v>
      </c>
      <c r="S4904" s="64">
        <f t="shared" si="945"/>
        <v>198.75</v>
      </c>
      <c r="T4904" s="66">
        <f t="shared" si="946"/>
        <v>2200.2220244722503</v>
      </c>
      <c r="U4904" s="68">
        <f t="shared" si="947"/>
        <v>41.513623103250005</v>
      </c>
      <c r="V4904" s="68">
        <f t="shared" si="948"/>
        <v>466.44520340730344</v>
      </c>
      <c r="W4904" s="68">
        <f t="shared" si="949"/>
        <v>310.96346893820231</v>
      </c>
    </row>
    <row r="4905" spans="1:23" x14ac:dyDescent="0.25">
      <c r="A4905" s="1" t="s">
        <v>903</v>
      </c>
      <c r="B4905" s="1" t="s">
        <v>395</v>
      </c>
      <c r="C4905" s="1" t="s">
        <v>589</v>
      </c>
      <c r="D4905" s="1" t="s">
        <v>590</v>
      </c>
      <c r="E4905" s="1" t="s">
        <v>383</v>
      </c>
      <c r="F4905" s="62" t="str">
        <f t="shared" si="938"/>
        <v>64573</v>
      </c>
      <c r="G4905" s="255">
        <v>10620053</v>
      </c>
      <c r="H4905" s="1" t="s">
        <v>385</v>
      </c>
      <c r="I4905" s="61">
        <v>17</v>
      </c>
      <c r="J4905" s="61">
        <v>5.8</v>
      </c>
      <c r="K4905" s="61">
        <v>8.8000000000000007</v>
      </c>
      <c r="L4905" s="69">
        <f t="shared" si="939"/>
        <v>0.98599999999999999</v>
      </c>
      <c r="M4905" s="69">
        <f t="shared" si="940"/>
        <v>1.4960000000000002</v>
      </c>
      <c r="N4905" s="56">
        <f>INDEX(Rate_Chart!$A$1:$AK$127,MATCH(Data!J4905,Rate_Chart!$A$1:$A$127,0),MATCH(Data!K4905,Rate_Chart!$A$1:$AK$1,0))</f>
        <v>47.945700000000002</v>
      </c>
      <c r="O4905" s="57">
        <f t="shared" si="941"/>
        <v>815.07690000000002</v>
      </c>
      <c r="P4905" s="58">
        <f t="shared" si="942"/>
        <v>410.96314285714288</v>
      </c>
      <c r="Q4905" s="58">
        <f t="shared" si="943"/>
        <v>273.97542857142861</v>
      </c>
      <c r="R4905" s="66">
        <f t="shared" si="944"/>
        <v>14.263845750000002</v>
      </c>
      <c r="S4905" s="64">
        <f t="shared" si="945"/>
        <v>63.75</v>
      </c>
      <c r="T4905" s="66">
        <f t="shared" si="946"/>
        <v>893.09074575</v>
      </c>
      <c r="U4905" s="68">
        <f t="shared" si="947"/>
        <v>52.534749750000003</v>
      </c>
      <c r="V4905" s="68">
        <f t="shared" si="948"/>
        <v>450.29785500000003</v>
      </c>
      <c r="W4905" s="68">
        <f t="shared" si="949"/>
        <v>300.19857000000002</v>
      </c>
    </row>
    <row r="4906" spans="1:23" x14ac:dyDescent="0.25">
      <c r="A4906" s="1" t="s">
        <v>903</v>
      </c>
      <c r="B4906" s="1" t="s">
        <v>395</v>
      </c>
      <c r="C4906" s="1" t="s">
        <v>589</v>
      </c>
      <c r="D4906" s="1" t="s">
        <v>590</v>
      </c>
      <c r="E4906" s="1" t="s">
        <v>383</v>
      </c>
      <c r="F4906" s="62" t="str">
        <f t="shared" si="938"/>
        <v>64573</v>
      </c>
      <c r="G4906" s="255">
        <v>10620053</v>
      </c>
      <c r="H4906" s="1" t="s">
        <v>386</v>
      </c>
      <c r="I4906" s="61">
        <v>47</v>
      </c>
      <c r="J4906" s="61">
        <v>3</v>
      </c>
      <c r="K4906" s="61">
        <v>8</v>
      </c>
      <c r="L4906" s="69">
        <f t="shared" si="939"/>
        <v>1.41</v>
      </c>
      <c r="M4906" s="69">
        <f t="shared" si="940"/>
        <v>3.76</v>
      </c>
      <c r="N4906" s="56">
        <f>INDEX(Rate_Chart!$A$1:$AK$127,MATCH(Data!J4906,Rate_Chart!$A$1:$A$127,0),MATCH(Data!K4906,Rate_Chart!$A$1:$AK$1,0))</f>
        <v>34.751112000000006</v>
      </c>
      <c r="O4906" s="57">
        <f t="shared" si="941"/>
        <v>1633.3022640000004</v>
      </c>
      <c r="P4906" s="58">
        <f t="shared" si="942"/>
        <v>417.01334400000002</v>
      </c>
      <c r="Q4906" s="58">
        <f t="shared" si="943"/>
        <v>278.00889599999999</v>
      </c>
      <c r="R4906" s="66">
        <f t="shared" si="944"/>
        <v>28.58278962000001</v>
      </c>
      <c r="S4906" s="64">
        <f t="shared" si="945"/>
        <v>176.25</v>
      </c>
      <c r="T4906" s="66">
        <f t="shared" si="946"/>
        <v>1838.1350536200005</v>
      </c>
      <c r="U4906" s="68">
        <f t="shared" si="947"/>
        <v>39.109256460000012</v>
      </c>
      <c r="V4906" s="68">
        <f t="shared" si="948"/>
        <v>469.31107752000008</v>
      </c>
      <c r="W4906" s="68">
        <f t="shared" si="949"/>
        <v>312.87405168000004</v>
      </c>
    </row>
    <row r="4907" spans="1:23" x14ac:dyDescent="0.25">
      <c r="A4907" s="1" t="s">
        <v>904</v>
      </c>
      <c r="B4907" s="1" t="s">
        <v>394</v>
      </c>
      <c r="C4907" s="1" t="s">
        <v>589</v>
      </c>
      <c r="D4907" s="1" t="s">
        <v>590</v>
      </c>
      <c r="E4907" s="1" t="s">
        <v>383</v>
      </c>
      <c r="F4907" s="62" t="str">
        <f t="shared" si="938"/>
        <v>64573</v>
      </c>
      <c r="G4907" s="255">
        <v>10620053</v>
      </c>
      <c r="H4907" s="1" t="s">
        <v>385</v>
      </c>
      <c r="I4907" s="61">
        <v>21</v>
      </c>
      <c r="J4907" s="61">
        <v>5.8</v>
      </c>
      <c r="K4907" s="61">
        <v>8.8000000000000007</v>
      </c>
      <c r="L4907" s="69">
        <f t="shared" si="939"/>
        <v>1.218</v>
      </c>
      <c r="M4907" s="69">
        <f t="shared" si="940"/>
        <v>1.8480000000000001</v>
      </c>
      <c r="N4907" s="56">
        <f>INDEX(Rate_Chart!$A$1:$AK$127,MATCH(Data!J4907,Rate_Chart!$A$1:$A$127,0),MATCH(Data!K4907,Rate_Chart!$A$1:$AK$1,0))</f>
        <v>47.945700000000002</v>
      </c>
      <c r="O4907" s="57">
        <f t="shared" si="941"/>
        <v>1006.8597000000001</v>
      </c>
      <c r="P4907" s="58">
        <f t="shared" si="942"/>
        <v>410.96314285714288</v>
      </c>
      <c r="Q4907" s="58">
        <f t="shared" si="943"/>
        <v>273.97542857142861</v>
      </c>
      <c r="R4907" s="66">
        <f t="shared" si="944"/>
        <v>17.620044750000002</v>
      </c>
      <c r="S4907" s="64">
        <f t="shared" si="945"/>
        <v>78.75</v>
      </c>
      <c r="T4907" s="66">
        <f t="shared" si="946"/>
        <v>1103.22974475</v>
      </c>
      <c r="U4907" s="68">
        <f t="shared" si="947"/>
        <v>52.534749750000003</v>
      </c>
      <c r="V4907" s="68">
        <f t="shared" si="948"/>
        <v>450.29785500000003</v>
      </c>
      <c r="W4907" s="68">
        <f t="shared" si="949"/>
        <v>300.19857000000002</v>
      </c>
    </row>
    <row r="4908" spans="1:23" x14ac:dyDescent="0.25">
      <c r="A4908" s="1" t="s">
        <v>904</v>
      </c>
      <c r="B4908" s="1" t="s">
        <v>394</v>
      </c>
      <c r="C4908" s="1" t="s">
        <v>589</v>
      </c>
      <c r="D4908" s="1" t="s">
        <v>590</v>
      </c>
      <c r="E4908" s="1" t="s">
        <v>383</v>
      </c>
      <c r="F4908" s="62" t="str">
        <f t="shared" si="938"/>
        <v>64573</v>
      </c>
      <c r="G4908" s="255">
        <v>10620053</v>
      </c>
      <c r="H4908" s="1" t="s">
        <v>386</v>
      </c>
      <c r="I4908" s="61">
        <v>52</v>
      </c>
      <c r="J4908" s="61">
        <v>3.3</v>
      </c>
      <c r="K4908" s="61">
        <v>8.1</v>
      </c>
      <c r="L4908" s="69">
        <f t="shared" si="939"/>
        <v>1.716</v>
      </c>
      <c r="M4908" s="69">
        <f t="shared" si="940"/>
        <v>4.2119999999999997</v>
      </c>
      <c r="N4908" s="56">
        <f>INDEX(Rate_Chart!$A$1:$AK$127,MATCH(Data!J4908,Rate_Chart!$A$1:$A$127,0),MATCH(Data!K4908,Rate_Chart!$A$1:$AK$1,0))</f>
        <v>36.280125900000002</v>
      </c>
      <c r="O4908" s="57">
        <f t="shared" si="941"/>
        <v>1886.5665468000002</v>
      </c>
      <c r="P4908" s="58">
        <f t="shared" si="942"/>
        <v>417.0129413793104</v>
      </c>
      <c r="Q4908" s="58">
        <f t="shared" si="943"/>
        <v>278.00862758620696</v>
      </c>
      <c r="R4908" s="66">
        <f t="shared" si="944"/>
        <v>33.014914569000005</v>
      </c>
      <c r="S4908" s="64">
        <f t="shared" si="945"/>
        <v>195</v>
      </c>
      <c r="T4908" s="66">
        <f t="shared" si="946"/>
        <v>2114.5814613690004</v>
      </c>
      <c r="U4908" s="68">
        <f t="shared" si="947"/>
        <v>40.665028103250009</v>
      </c>
      <c r="V4908" s="68">
        <f t="shared" si="948"/>
        <v>467.41411612931046</v>
      </c>
      <c r="W4908" s="68">
        <f t="shared" si="949"/>
        <v>311.60941075287366</v>
      </c>
    </row>
    <row r="4909" spans="1:23" x14ac:dyDescent="0.25">
      <c r="A4909" s="1" t="s">
        <v>904</v>
      </c>
      <c r="B4909" s="1" t="s">
        <v>395</v>
      </c>
      <c r="C4909" s="1" t="s">
        <v>589</v>
      </c>
      <c r="D4909" s="1" t="s">
        <v>590</v>
      </c>
      <c r="E4909" s="1" t="s">
        <v>383</v>
      </c>
      <c r="F4909" s="62" t="str">
        <f t="shared" si="938"/>
        <v>64573</v>
      </c>
      <c r="G4909" s="255">
        <v>10620053</v>
      </c>
      <c r="H4909" s="1" t="s">
        <v>385</v>
      </c>
      <c r="I4909" s="61">
        <v>15</v>
      </c>
      <c r="J4909" s="61">
        <v>5.6</v>
      </c>
      <c r="K4909" s="61">
        <v>8.4</v>
      </c>
      <c r="L4909" s="69">
        <f t="shared" si="939"/>
        <v>0.84</v>
      </c>
      <c r="M4909" s="69">
        <f t="shared" si="940"/>
        <v>1.26</v>
      </c>
      <c r="N4909" s="56">
        <f>INDEX(Rate_Chart!$A$1:$AK$127,MATCH(Data!J4909,Rate_Chart!$A$1:$A$127,0),MATCH(Data!K4909,Rate_Chart!$A$1:$AK$1,0))</f>
        <v>45.357199999999999</v>
      </c>
      <c r="O4909" s="57">
        <f t="shared" si="941"/>
        <v>680.35799999999995</v>
      </c>
      <c r="P4909" s="58">
        <f t="shared" si="942"/>
        <v>404.97500000000002</v>
      </c>
      <c r="Q4909" s="58">
        <f t="shared" si="943"/>
        <v>269.98333333333335</v>
      </c>
      <c r="R4909" s="66">
        <f t="shared" si="944"/>
        <v>11.906264999999999</v>
      </c>
      <c r="S4909" s="64">
        <f t="shared" si="945"/>
        <v>56.25</v>
      </c>
      <c r="T4909" s="66">
        <f t="shared" si="946"/>
        <v>748.51426499999991</v>
      </c>
      <c r="U4909" s="68">
        <f t="shared" si="947"/>
        <v>49.900950999999992</v>
      </c>
      <c r="V4909" s="68">
        <f t="shared" si="948"/>
        <v>445.54420535714286</v>
      </c>
      <c r="W4909" s="68">
        <f t="shared" si="949"/>
        <v>297.02947023809526</v>
      </c>
    </row>
    <row r="4910" spans="1:23" x14ac:dyDescent="0.25">
      <c r="A4910" s="1" t="s">
        <v>904</v>
      </c>
      <c r="B4910" s="1" t="s">
        <v>395</v>
      </c>
      <c r="C4910" s="1" t="s">
        <v>589</v>
      </c>
      <c r="D4910" s="1" t="s">
        <v>590</v>
      </c>
      <c r="E4910" s="1" t="s">
        <v>383</v>
      </c>
      <c r="F4910" s="62" t="str">
        <f t="shared" si="938"/>
        <v>64573</v>
      </c>
      <c r="G4910" s="255">
        <v>10620053</v>
      </c>
      <c r="H4910" s="1" t="s">
        <v>386</v>
      </c>
      <c r="I4910" s="61">
        <v>35</v>
      </c>
      <c r="J4910" s="61">
        <v>3</v>
      </c>
      <c r="K4910" s="61">
        <v>8</v>
      </c>
      <c r="L4910" s="69">
        <f t="shared" si="939"/>
        <v>1.05</v>
      </c>
      <c r="M4910" s="69">
        <f t="shared" si="940"/>
        <v>2.8</v>
      </c>
      <c r="N4910" s="56">
        <f>INDEX(Rate_Chart!$A$1:$AK$127,MATCH(Data!J4910,Rate_Chart!$A$1:$A$127,0),MATCH(Data!K4910,Rate_Chart!$A$1:$AK$1,0))</f>
        <v>34.751112000000006</v>
      </c>
      <c r="O4910" s="57">
        <f t="shared" si="941"/>
        <v>1216.2889200000002</v>
      </c>
      <c r="P4910" s="58">
        <f t="shared" si="942"/>
        <v>417.01334400000002</v>
      </c>
      <c r="Q4910" s="58">
        <f t="shared" si="943"/>
        <v>278.00889599999999</v>
      </c>
      <c r="R4910" s="66">
        <f t="shared" si="944"/>
        <v>21.285056100000006</v>
      </c>
      <c r="S4910" s="64">
        <f t="shared" si="945"/>
        <v>131.25</v>
      </c>
      <c r="T4910" s="66">
        <f t="shared" si="946"/>
        <v>1368.8239761000002</v>
      </c>
      <c r="U4910" s="68">
        <f t="shared" si="947"/>
        <v>39.109256460000005</v>
      </c>
      <c r="V4910" s="68">
        <f t="shared" si="948"/>
        <v>469.31107752000003</v>
      </c>
      <c r="W4910" s="68">
        <f t="shared" si="949"/>
        <v>312.87405168000004</v>
      </c>
    </row>
    <row r="4911" spans="1:23" x14ac:dyDescent="0.25">
      <c r="A4911" s="1" t="s">
        <v>905</v>
      </c>
      <c r="B4911" s="1" t="s">
        <v>394</v>
      </c>
      <c r="C4911" s="1" t="s">
        <v>589</v>
      </c>
      <c r="D4911" s="1" t="s">
        <v>590</v>
      </c>
      <c r="E4911" s="1" t="s">
        <v>383</v>
      </c>
      <c r="F4911" s="62" t="str">
        <f t="shared" si="938"/>
        <v>64573</v>
      </c>
      <c r="G4911" s="255">
        <v>10620053</v>
      </c>
      <c r="H4911" s="1" t="s">
        <v>386</v>
      </c>
      <c r="I4911" s="61">
        <v>41</v>
      </c>
      <c r="J4911" s="61">
        <v>3.3</v>
      </c>
      <c r="K4911" s="61">
        <v>8.1</v>
      </c>
      <c r="L4911" s="69">
        <f t="shared" si="939"/>
        <v>1.3529999999999998</v>
      </c>
      <c r="M4911" s="69">
        <f t="shared" si="940"/>
        <v>3.3209999999999997</v>
      </c>
      <c r="N4911" s="56">
        <f>INDEX(Rate_Chart!$A$1:$AK$127,MATCH(Data!J4911,Rate_Chart!$A$1:$A$127,0),MATCH(Data!K4911,Rate_Chart!$A$1:$AK$1,0))</f>
        <v>36.280125900000002</v>
      </c>
      <c r="O4911" s="57">
        <f t="shared" si="941"/>
        <v>1487.4851619000001</v>
      </c>
      <c r="P4911" s="58">
        <f t="shared" si="942"/>
        <v>417.0129413793104</v>
      </c>
      <c r="Q4911" s="58">
        <f t="shared" si="943"/>
        <v>278.00862758620696</v>
      </c>
      <c r="R4911" s="66">
        <f t="shared" si="944"/>
        <v>26.030990333250003</v>
      </c>
      <c r="S4911" s="64">
        <f t="shared" si="945"/>
        <v>153.75</v>
      </c>
      <c r="T4911" s="66">
        <f t="shared" si="946"/>
        <v>1667.2661522332501</v>
      </c>
      <c r="U4911" s="68">
        <f t="shared" si="947"/>
        <v>40.665028103250002</v>
      </c>
      <c r="V4911" s="68">
        <f t="shared" si="948"/>
        <v>467.4141161293104</v>
      </c>
      <c r="W4911" s="68">
        <f t="shared" si="949"/>
        <v>311.6094107528736</v>
      </c>
    </row>
    <row r="4912" spans="1:23" x14ac:dyDescent="0.25">
      <c r="A4912" s="1" t="s">
        <v>905</v>
      </c>
      <c r="B4912" s="1" t="s">
        <v>395</v>
      </c>
      <c r="C4912" s="1" t="s">
        <v>589</v>
      </c>
      <c r="D4912" s="1" t="s">
        <v>590</v>
      </c>
      <c r="E4912" s="1" t="s">
        <v>383</v>
      </c>
      <c r="F4912" s="62" t="str">
        <f t="shared" si="938"/>
        <v>64573</v>
      </c>
      <c r="G4912" s="255">
        <v>10620053</v>
      </c>
      <c r="H4912" s="1" t="s">
        <v>386</v>
      </c>
      <c r="I4912" s="61">
        <v>28</v>
      </c>
      <c r="J4912" s="61">
        <v>4.0999999999999996</v>
      </c>
      <c r="K4912" s="61">
        <v>8.1</v>
      </c>
      <c r="L4912" s="69">
        <f t="shared" si="939"/>
        <v>1.1479999999999999</v>
      </c>
      <c r="M4912" s="69">
        <f t="shared" si="940"/>
        <v>2.2679999999999998</v>
      </c>
      <c r="N4912" s="56">
        <f>INDEX(Rate_Chart!$A$1:$AK$127,MATCH(Data!J4912,Rate_Chart!$A$1:$A$127,0),MATCH(Data!K4912,Rate_Chart!$A$1:$AK$1,0))</f>
        <v>39.6161259</v>
      </c>
      <c r="O4912" s="57">
        <f t="shared" si="941"/>
        <v>1109.2515252000001</v>
      </c>
      <c r="P4912" s="58">
        <f t="shared" si="942"/>
        <v>417.01185157894736</v>
      </c>
      <c r="Q4912" s="58">
        <f t="shared" si="943"/>
        <v>278.00790105263155</v>
      </c>
      <c r="R4912" s="66">
        <f t="shared" si="944"/>
        <v>19.411901691000004</v>
      </c>
      <c r="S4912" s="64">
        <f t="shared" si="945"/>
        <v>105</v>
      </c>
      <c r="T4912" s="66">
        <f t="shared" si="946"/>
        <v>1233.663426891</v>
      </c>
      <c r="U4912" s="68">
        <f t="shared" si="947"/>
        <v>44.05940810325</v>
      </c>
      <c r="V4912" s="68">
        <f t="shared" si="948"/>
        <v>463.78324319210526</v>
      </c>
      <c r="W4912" s="68">
        <f t="shared" si="949"/>
        <v>309.18882879473682</v>
      </c>
    </row>
    <row r="4913" spans="1:23" x14ac:dyDescent="0.25">
      <c r="A4913" s="1" t="s">
        <v>906</v>
      </c>
      <c r="B4913" s="1" t="s">
        <v>394</v>
      </c>
      <c r="C4913" s="1" t="s">
        <v>589</v>
      </c>
      <c r="D4913" s="1" t="s">
        <v>590</v>
      </c>
      <c r="E4913" s="1" t="s">
        <v>383</v>
      </c>
      <c r="F4913" s="62" t="str">
        <f t="shared" si="938"/>
        <v>64573</v>
      </c>
      <c r="G4913" s="255">
        <v>10620053</v>
      </c>
      <c r="H4913" s="1" t="s">
        <v>386</v>
      </c>
      <c r="I4913" s="61">
        <v>26</v>
      </c>
      <c r="J4913" s="61">
        <v>3.4</v>
      </c>
      <c r="K4913" s="61">
        <v>8.1</v>
      </c>
      <c r="L4913" s="69">
        <f t="shared" si="939"/>
        <v>0.8839999999999999</v>
      </c>
      <c r="M4913" s="69">
        <f t="shared" si="940"/>
        <v>2.1059999999999999</v>
      </c>
      <c r="N4913" s="56">
        <f>INDEX(Rate_Chart!$A$1:$AK$127,MATCH(Data!J4913,Rate_Chart!$A$1:$A$127,0),MATCH(Data!K4913,Rate_Chart!$A$1:$AK$1,0))</f>
        <v>36.697125900000003</v>
      </c>
      <c r="O4913" s="57">
        <f t="shared" si="941"/>
        <v>954.12527340000008</v>
      </c>
      <c r="P4913" s="58">
        <f t="shared" si="942"/>
        <v>417.01279431818188</v>
      </c>
      <c r="Q4913" s="58">
        <f t="shared" si="943"/>
        <v>278.00852954545456</v>
      </c>
      <c r="R4913" s="66">
        <f t="shared" si="944"/>
        <v>16.697192284500002</v>
      </c>
      <c r="S4913" s="64">
        <f t="shared" si="945"/>
        <v>97.5</v>
      </c>
      <c r="T4913" s="66">
        <f t="shared" si="946"/>
        <v>1068.3224656845</v>
      </c>
      <c r="U4913" s="68">
        <f t="shared" si="947"/>
        <v>41.089325603250003</v>
      </c>
      <c r="V4913" s="68">
        <f t="shared" si="948"/>
        <v>466.92415458238645</v>
      </c>
      <c r="W4913" s="68">
        <f t="shared" si="949"/>
        <v>311.28276972159097</v>
      </c>
    </row>
    <row r="4914" spans="1:23" x14ac:dyDescent="0.25">
      <c r="A4914" s="1" t="s">
        <v>906</v>
      </c>
      <c r="B4914" s="1" t="s">
        <v>395</v>
      </c>
      <c r="C4914" s="1" t="s">
        <v>589</v>
      </c>
      <c r="D4914" s="1" t="s">
        <v>590</v>
      </c>
      <c r="E4914" s="1" t="s">
        <v>383</v>
      </c>
      <c r="F4914" s="62" t="str">
        <f t="shared" si="938"/>
        <v>64573</v>
      </c>
      <c r="G4914" s="255">
        <v>10620053</v>
      </c>
      <c r="H4914" s="1" t="s">
        <v>385</v>
      </c>
      <c r="I4914" s="61">
        <v>9</v>
      </c>
      <c r="J4914" s="61">
        <v>6.3</v>
      </c>
      <c r="K4914" s="61">
        <v>8.8000000000000007</v>
      </c>
      <c r="L4914" s="69">
        <f t="shared" si="939"/>
        <v>0.56699999999999995</v>
      </c>
      <c r="M4914" s="69">
        <f t="shared" si="940"/>
        <v>0.79200000000000004</v>
      </c>
      <c r="N4914" s="56">
        <f>INDEX(Rate_Chart!$A$1:$AK$127,MATCH(Data!J4914,Rate_Chart!$A$1:$A$127,0),MATCH(Data!K4914,Rate_Chart!$A$1:$AK$1,0))</f>
        <v>52.078949999999999</v>
      </c>
      <c r="O4914" s="57">
        <f t="shared" si="941"/>
        <v>468.71055000000001</v>
      </c>
      <c r="P4914" s="58">
        <f t="shared" si="942"/>
        <v>428.04616438356163</v>
      </c>
      <c r="Q4914" s="58">
        <f t="shared" si="943"/>
        <v>285.36410958904111</v>
      </c>
      <c r="R4914" s="66">
        <f t="shared" si="944"/>
        <v>8.2024346250000004</v>
      </c>
      <c r="S4914" s="64">
        <f t="shared" si="945"/>
        <v>33.75</v>
      </c>
      <c r="T4914" s="66">
        <f t="shared" si="946"/>
        <v>510.66298462500004</v>
      </c>
      <c r="U4914" s="68">
        <f t="shared" si="947"/>
        <v>56.740331625000003</v>
      </c>
      <c r="V4914" s="68">
        <f t="shared" si="948"/>
        <v>466.35889006849317</v>
      </c>
      <c r="W4914" s="68">
        <f t="shared" si="949"/>
        <v>310.90592671232878</v>
      </c>
    </row>
    <row r="4915" spans="1:23" x14ac:dyDescent="0.25">
      <c r="A4915" s="1" t="s">
        <v>906</v>
      </c>
      <c r="B4915" s="1" t="s">
        <v>395</v>
      </c>
      <c r="C4915" s="1" t="s">
        <v>589</v>
      </c>
      <c r="D4915" s="1" t="s">
        <v>590</v>
      </c>
      <c r="E4915" s="1" t="s">
        <v>383</v>
      </c>
      <c r="F4915" s="62" t="str">
        <f t="shared" si="938"/>
        <v>64573</v>
      </c>
      <c r="G4915" s="255">
        <v>10620053</v>
      </c>
      <c r="H4915" s="1" t="s">
        <v>386</v>
      </c>
      <c r="I4915" s="61">
        <v>50</v>
      </c>
      <c r="J4915" s="61">
        <v>3</v>
      </c>
      <c r="K4915" s="61">
        <v>8</v>
      </c>
      <c r="L4915" s="69">
        <f t="shared" si="939"/>
        <v>1.5</v>
      </c>
      <c r="M4915" s="69">
        <f t="shared" si="940"/>
        <v>4</v>
      </c>
      <c r="N4915" s="56">
        <f>INDEX(Rate_Chart!$A$1:$AK$127,MATCH(Data!J4915,Rate_Chart!$A$1:$A$127,0),MATCH(Data!K4915,Rate_Chart!$A$1:$AK$1,0))</f>
        <v>34.751112000000006</v>
      </c>
      <c r="O4915" s="57">
        <f t="shared" si="941"/>
        <v>1737.5556000000004</v>
      </c>
      <c r="P4915" s="58">
        <f t="shared" si="942"/>
        <v>417.01334400000002</v>
      </c>
      <c r="Q4915" s="58">
        <f t="shared" si="943"/>
        <v>278.00889599999999</v>
      </c>
      <c r="R4915" s="66">
        <f t="shared" si="944"/>
        <v>30.407223000000009</v>
      </c>
      <c r="S4915" s="64">
        <f t="shared" si="945"/>
        <v>187.5</v>
      </c>
      <c r="T4915" s="66">
        <f t="shared" si="946"/>
        <v>1955.4628230000003</v>
      </c>
      <c r="U4915" s="68">
        <f t="shared" si="947"/>
        <v>39.109256460000005</v>
      </c>
      <c r="V4915" s="68">
        <f t="shared" si="948"/>
        <v>469.31107752000003</v>
      </c>
      <c r="W4915" s="68">
        <f t="shared" si="949"/>
        <v>312.87405168000004</v>
      </c>
    </row>
    <row r="4916" spans="1:23" x14ac:dyDescent="0.25">
      <c r="A4916" s="1" t="s">
        <v>907</v>
      </c>
      <c r="B4916" s="1" t="s">
        <v>394</v>
      </c>
      <c r="C4916" s="1" t="s">
        <v>589</v>
      </c>
      <c r="D4916" s="1" t="s">
        <v>590</v>
      </c>
      <c r="E4916" s="1" t="s">
        <v>383</v>
      </c>
      <c r="F4916" s="62" t="str">
        <f t="shared" si="938"/>
        <v>64573</v>
      </c>
      <c r="G4916" s="255">
        <v>10620053</v>
      </c>
      <c r="H4916" s="1" t="s">
        <v>385</v>
      </c>
      <c r="I4916" s="61">
        <v>20</v>
      </c>
      <c r="J4916" s="61">
        <v>5.6</v>
      </c>
      <c r="K4916" s="61">
        <v>8.4</v>
      </c>
      <c r="L4916" s="69">
        <f t="shared" si="939"/>
        <v>1.1200000000000001</v>
      </c>
      <c r="M4916" s="69">
        <f t="shared" si="940"/>
        <v>1.68</v>
      </c>
      <c r="N4916" s="56">
        <f>INDEX(Rate_Chart!$A$1:$AK$127,MATCH(Data!J4916,Rate_Chart!$A$1:$A$127,0),MATCH(Data!K4916,Rate_Chart!$A$1:$AK$1,0))</f>
        <v>45.357199999999999</v>
      </c>
      <c r="O4916" s="57">
        <f t="shared" si="941"/>
        <v>907.14400000000001</v>
      </c>
      <c r="P4916" s="58">
        <f t="shared" si="942"/>
        <v>404.97500000000002</v>
      </c>
      <c r="Q4916" s="58">
        <f t="shared" si="943"/>
        <v>269.98333333333335</v>
      </c>
      <c r="R4916" s="66">
        <f t="shared" si="944"/>
        <v>15.875020000000001</v>
      </c>
      <c r="S4916" s="64">
        <f t="shared" si="945"/>
        <v>75</v>
      </c>
      <c r="T4916" s="66">
        <f t="shared" si="946"/>
        <v>998.01901999999995</v>
      </c>
      <c r="U4916" s="68">
        <f t="shared" si="947"/>
        <v>49.900950999999999</v>
      </c>
      <c r="V4916" s="68">
        <f t="shared" si="948"/>
        <v>445.54420535714291</v>
      </c>
      <c r="W4916" s="68">
        <f t="shared" si="949"/>
        <v>297.02947023809526</v>
      </c>
    </row>
    <row r="4917" spans="1:23" x14ac:dyDescent="0.25">
      <c r="A4917" s="1" t="s">
        <v>907</v>
      </c>
      <c r="B4917" s="1" t="s">
        <v>394</v>
      </c>
      <c r="C4917" s="1" t="s">
        <v>589</v>
      </c>
      <c r="D4917" s="1" t="s">
        <v>590</v>
      </c>
      <c r="E4917" s="1" t="s">
        <v>383</v>
      </c>
      <c r="F4917" s="62" t="str">
        <f t="shared" si="938"/>
        <v>64573</v>
      </c>
      <c r="G4917" s="255">
        <v>10620053</v>
      </c>
      <c r="H4917" s="1" t="s">
        <v>386</v>
      </c>
      <c r="I4917" s="61">
        <v>50</v>
      </c>
      <c r="J4917" s="61">
        <v>3</v>
      </c>
      <c r="K4917" s="61">
        <v>8</v>
      </c>
      <c r="L4917" s="69">
        <f t="shared" si="939"/>
        <v>1.5</v>
      </c>
      <c r="M4917" s="69">
        <f t="shared" si="940"/>
        <v>4</v>
      </c>
      <c r="N4917" s="56">
        <f>INDEX(Rate_Chart!$A$1:$AK$127,MATCH(Data!J4917,Rate_Chart!$A$1:$A$127,0),MATCH(Data!K4917,Rate_Chart!$A$1:$AK$1,0))</f>
        <v>34.751112000000006</v>
      </c>
      <c r="O4917" s="57">
        <f t="shared" si="941"/>
        <v>1737.5556000000004</v>
      </c>
      <c r="P4917" s="58">
        <f t="shared" si="942"/>
        <v>417.01334400000002</v>
      </c>
      <c r="Q4917" s="58">
        <f t="shared" si="943"/>
        <v>278.00889599999999</v>
      </c>
      <c r="R4917" s="66">
        <f t="shared" si="944"/>
        <v>30.407223000000009</v>
      </c>
      <c r="S4917" s="64">
        <f t="shared" si="945"/>
        <v>187.5</v>
      </c>
      <c r="T4917" s="66">
        <f t="shared" si="946"/>
        <v>1955.4628230000003</v>
      </c>
      <c r="U4917" s="68">
        <f t="shared" si="947"/>
        <v>39.109256460000005</v>
      </c>
      <c r="V4917" s="68">
        <f t="shared" si="948"/>
        <v>469.31107752000003</v>
      </c>
      <c r="W4917" s="68">
        <f t="shared" si="949"/>
        <v>312.87405168000004</v>
      </c>
    </row>
    <row r="4918" spans="1:23" x14ac:dyDescent="0.25">
      <c r="A4918" s="1" t="s">
        <v>907</v>
      </c>
      <c r="B4918" s="1" t="s">
        <v>395</v>
      </c>
      <c r="C4918" s="1" t="s">
        <v>589</v>
      </c>
      <c r="D4918" s="1" t="s">
        <v>590</v>
      </c>
      <c r="E4918" s="1" t="s">
        <v>383</v>
      </c>
      <c r="F4918" s="62" t="str">
        <f t="shared" si="938"/>
        <v>64573</v>
      </c>
      <c r="G4918" s="255">
        <v>10620053</v>
      </c>
      <c r="H4918" s="1" t="s">
        <v>385</v>
      </c>
      <c r="I4918" s="61">
        <v>12</v>
      </c>
      <c r="J4918" s="61">
        <v>6.3</v>
      </c>
      <c r="K4918" s="61">
        <v>8.8000000000000007</v>
      </c>
      <c r="L4918" s="69">
        <f t="shared" si="939"/>
        <v>0.75599999999999989</v>
      </c>
      <c r="M4918" s="69">
        <f t="shared" si="940"/>
        <v>1.056</v>
      </c>
      <c r="N4918" s="56">
        <f>INDEX(Rate_Chart!$A$1:$AK$127,MATCH(Data!J4918,Rate_Chart!$A$1:$A$127,0),MATCH(Data!K4918,Rate_Chart!$A$1:$AK$1,0))</f>
        <v>52.078949999999999</v>
      </c>
      <c r="O4918" s="57">
        <f t="shared" si="941"/>
        <v>624.94740000000002</v>
      </c>
      <c r="P4918" s="58">
        <f t="shared" si="942"/>
        <v>428.04616438356163</v>
      </c>
      <c r="Q4918" s="58">
        <f t="shared" si="943"/>
        <v>285.36410958904111</v>
      </c>
      <c r="R4918" s="66">
        <f t="shared" si="944"/>
        <v>10.936579500000001</v>
      </c>
      <c r="S4918" s="64">
        <f t="shared" si="945"/>
        <v>45</v>
      </c>
      <c r="T4918" s="66">
        <f t="shared" si="946"/>
        <v>680.88397950000001</v>
      </c>
      <c r="U4918" s="68">
        <f t="shared" si="947"/>
        <v>56.740331625000003</v>
      </c>
      <c r="V4918" s="68">
        <f t="shared" si="948"/>
        <v>466.35889006849317</v>
      </c>
      <c r="W4918" s="68">
        <f t="shared" si="949"/>
        <v>310.90592671232878</v>
      </c>
    </row>
    <row r="4919" spans="1:23" x14ac:dyDescent="0.25">
      <c r="A4919" s="1" t="s">
        <v>907</v>
      </c>
      <c r="B4919" s="1" t="s">
        <v>395</v>
      </c>
      <c r="C4919" s="1" t="s">
        <v>589</v>
      </c>
      <c r="D4919" s="1" t="s">
        <v>590</v>
      </c>
      <c r="E4919" s="1" t="s">
        <v>383</v>
      </c>
      <c r="F4919" s="62" t="str">
        <f t="shared" si="938"/>
        <v>64573</v>
      </c>
      <c r="G4919" s="255">
        <v>10620053</v>
      </c>
      <c r="H4919" s="1" t="s">
        <v>386</v>
      </c>
      <c r="I4919" s="61">
        <v>39</v>
      </c>
      <c r="J4919" s="61">
        <v>3</v>
      </c>
      <c r="K4919" s="61">
        <v>8.1</v>
      </c>
      <c r="L4919" s="69">
        <f t="shared" si="939"/>
        <v>1.17</v>
      </c>
      <c r="M4919" s="69">
        <f t="shared" si="940"/>
        <v>3.1589999999999998</v>
      </c>
      <c r="N4919" s="56">
        <f>INDEX(Rate_Chart!$A$1:$AK$127,MATCH(Data!J4919,Rate_Chart!$A$1:$A$127,0),MATCH(Data!K4919,Rate_Chart!$A$1:$AK$1,0))</f>
        <v>35.029125900000004</v>
      </c>
      <c r="O4919" s="57">
        <f t="shared" si="941"/>
        <v>1366.1359101</v>
      </c>
      <c r="P4919" s="58">
        <f t="shared" si="942"/>
        <v>417.01340357142868</v>
      </c>
      <c r="Q4919" s="58">
        <f t="shared" si="943"/>
        <v>278.00893571428577</v>
      </c>
      <c r="R4919" s="66">
        <f t="shared" si="944"/>
        <v>23.907378426750004</v>
      </c>
      <c r="S4919" s="64">
        <f t="shared" si="945"/>
        <v>146.25</v>
      </c>
      <c r="T4919" s="66">
        <f t="shared" si="946"/>
        <v>1536.2932885267501</v>
      </c>
      <c r="U4919" s="68">
        <f t="shared" si="947"/>
        <v>39.392135603250004</v>
      </c>
      <c r="V4919" s="68">
        <f t="shared" si="948"/>
        <v>468.9539952767858</v>
      </c>
      <c r="W4919" s="68">
        <f t="shared" si="949"/>
        <v>312.63599685119055</v>
      </c>
    </row>
    <row r="4920" spans="1:23" x14ac:dyDescent="0.25">
      <c r="A4920" s="1" t="s">
        <v>908</v>
      </c>
      <c r="B4920" s="1" t="s">
        <v>394</v>
      </c>
      <c r="C4920" s="1" t="s">
        <v>589</v>
      </c>
      <c r="D4920" s="1" t="s">
        <v>590</v>
      </c>
      <c r="E4920" s="1" t="s">
        <v>383</v>
      </c>
      <c r="F4920" s="62" t="str">
        <f t="shared" si="938"/>
        <v>64573</v>
      </c>
      <c r="G4920" s="255">
        <v>10620053</v>
      </c>
      <c r="H4920" s="1" t="s">
        <v>385</v>
      </c>
      <c r="I4920" s="61">
        <v>10</v>
      </c>
      <c r="J4920" s="61">
        <v>5.9</v>
      </c>
      <c r="K4920" s="61">
        <v>8.8000000000000007</v>
      </c>
      <c r="L4920" s="69">
        <f t="shared" si="939"/>
        <v>0.59</v>
      </c>
      <c r="M4920" s="69">
        <f t="shared" si="940"/>
        <v>0.88</v>
      </c>
      <c r="N4920" s="56">
        <f>INDEX(Rate_Chart!$A$1:$AK$127,MATCH(Data!J4920,Rate_Chart!$A$1:$A$127,0),MATCH(Data!K4920,Rate_Chart!$A$1:$AK$1,0))</f>
        <v>48.772350000000003</v>
      </c>
      <c r="O4920" s="57">
        <f t="shared" si="941"/>
        <v>487.72350000000006</v>
      </c>
      <c r="P4920" s="58">
        <f t="shared" si="942"/>
        <v>414.49589235127479</v>
      </c>
      <c r="Q4920" s="58">
        <f t="shared" si="943"/>
        <v>276.33059490084986</v>
      </c>
      <c r="R4920" s="66">
        <f t="shared" si="944"/>
        <v>8.5351612500000016</v>
      </c>
      <c r="S4920" s="64">
        <f t="shared" si="945"/>
        <v>37.5</v>
      </c>
      <c r="T4920" s="66">
        <f t="shared" si="946"/>
        <v>533.75866125000005</v>
      </c>
      <c r="U4920" s="68">
        <f t="shared" si="947"/>
        <v>53.375866125000002</v>
      </c>
      <c r="V4920" s="68">
        <f t="shared" si="948"/>
        <v>453.61925885269125</v>
      </c>
      <c r="W4920" s="68">
        <f t="shared" si="949"/>
        <v>302.41283923512748</v>
      </c>
    </row>
    <row r="4921" spans="1:23" x14ac:dyDescent="0.25">
      <c r="A4921" s="1" t="s">
        <v>908</v>
      </c>
      <c r="B4921" s="1" t="s">
        <v>394</v>
      </c>
      <c r="C4921" s="1" t="s">
        <v>589</v>
      </c>
      <c r="D4921" s="1" t="s">
        <v>590</v>
      </c>
      <c r="E4921" s="1" t="s">
        <v>383</v>
      </c>
      <c r="F4921" s="62" t="str">
        <f t="shared" si="938"/>
        <v>64573</v>
      </c>
      <c r="G4921" s="255">
        <v>10620053</v>
      </c>
      <c r="H4921" s="1" t="s">
        <v>386</v>
      </c>
      <c r="I4921" s="61">
        <v>40</v>
      </c>
      <c r="J4921" s="61">
        <v>3.4</v>
      </c>
      <c r="K4921" s="61">
        <v>8.1999999999999993</v>
      </c>
      <c r="L4921" s="69">
        <f t="shared" si="939"/>
        <v>1.36</v>
      </c>
      <c r="M4921" s="69">
        <f t="shared" si="940"/>
        <v>3.28</v>
      </c>
      <c r="N4921" s="56">
        <f>INDEX(Rate_Chart!$A$1:$AK$127,MATCH(Data!J4921,Rate_Chart!$A$1:$A$127,0),MATCH(Data!K4921,Rate_Chart!$A$1:$AK$1,0))</f>
        <v>36.975139800000001</v>
      </c>
      <c r="O4921" s="57">
        <f t="shared" si="941"/>
        <v>1479.005592</v>
      </c>
      <c r="P4921" s="58">
        <f t="shared" si="942"/>
        <v>417.01285488721805</v>
      </c>
      <c r="Q4921" s="58">
        <f t="shared" si="943"/>
        <v>278.00856992481204</v>
      </c>
      <c r="R4921" s="66">
        <f t="shared" si="944"/>
        <v>25.882597860000001</v>
      </c>
      <c r="S4921" s="64">
        <f t="shared" si="945"/>
        <v>150</v>
      </c>
      <c r="T4921" s="66">
        <f t="shared" si="946"/>
        <v>1654.88818986</v>
      </c>
      <c r="U4921" s="68">
        <f t="shared" si="947"/>
        <v>41.372204746500003</v>
      </c>
      <c r="V4921" s="68">
        <f t="shared" si="948"/>
        <v>466.60381293045111</v>
      </c>
      <c r="W4921" s="68">
        <f t="shared" si="949"/>
        <v>311.06920862030074</v>
      </c>
    </row>
    <row r="4922" spans="1:23" x14ac:dyDescent="0.25">
      <c r="A4922" s="1" t="s">
        <v>908</v>
      </c>
      <c r="B4922" s="1" t="s">
        <v>395</v>
      </c>
      <c r="C4922" s="1" t="s">
        <v>589</v>
      </c>
      <c r="D4922" s="1" t="s">
        <v>590</v>
      </c>
      <c r="E4922" s="1" t="s">
        <v>383</v>
      </c>
      <c r="F4922" s="62" t="str">
        <f t="shared" si="938"/>
        <v>64573</v>
      </c>
      <c r="G4922" s="255">
        <v>10620053</v>
      </c>
      <c r="H4922" s="1" t="s">
        <v>385</v>
      </c>
      <c r="I4922" s="61">
        <v>19</v>
      </c>
      <c r="J4922" s="61">
        <v>6</v>
      </c>
      <c r="K4922" s="61">
        <v>8.8000000000000007</v>
      </c>
      <c r="L4922" s="69">
        <f t="shared" si="939"/>
        <v>1.1399999999999999</v>
      </c>
      <c r="M4922" s="69">
        <f t="shared" si="940"/>
        <v>1.6720000000000002</v>
      </c>
      <c r="N4922" s="56">
        <f>INDEX(Rate_Chart!$A$1:$AK$127,MATCH(Data!J4922,Rate_Chart!$A$1:$A$127,0),MATCH(Data!K4922,Rate_Chart!$A$1:$AK$1,0))</f>
        <v>49.599000000000004</v>
      </c>
      <c r="O4922" s="57">
        <f t="shared" si="941"/>
        <v>942.38100000000009</v>
      </c>
      <c r="P4922" s="58">
        <f t="shared" si="942"/>
        <v>417.96910112359552</v>
      </c>
      <c r="Q4922" s="58">
        <f t="shared" si="943"/>
        <v>278.64606741573033</v>
      </c>
      <c r="R4922" s="66">
        <f t="shared" si="944"/>
        <v>16.491667500000002</v>
      </c>
      <c r="S4922" s="64">
        <f t="shared" si="945"/>
        <v>71.25</v>
      </c>
      <c r="T4922" s="66">
        <f t="shared" si="946"/>
        <v>1030.1226675</v>
      </c>
      <c r="U4922" s="68">
        <f t="shared" si="947"/>
        <v>54.2169825</v>
      </c>
      <c r="V4922" s="68">
        <f t="shared" si="948"/>
        <v>456.88468398876404</v>
      </c>
      <c r="W4922" s="68">
        <f t="shared" si="949"/>
        <v>304.58978932584267</v>
      </c>
    </row>
    <row r="4923" spans="1:23" x14ac:dyDescent="0.25">
      <c r="A4923" s="1" t="s">
        <v>908</v>
      </c>
      <c r="B4923" s="1" t="s">
        <v>395</v>
      </c>
      <c r="C4923" s="1" t="s">
        <v>589</v>
      </c>
      <c r="D4923" s="1" t="s">
        <v>590</v>
      </c>
      <c r="E4923" s="1" t="s">
        <v>383</v>
      </c>
      <c r="F4923" s="62" t="str">
        <f t="shared" si="938"/>
        <v>64573</v>
      </c>
      <c r="G4923" s="255">
        <v>10620053</v>
      </c>
      <c r="H4923" s="1" t="s">
        <v>386</v>
      </c>
      <c r="I4923" s="61">
        <v>36</v>
      </c>
      <c r="J4923" s="61">
        <v>3</v>
      </c>
      <c r="K4923" s="61">
        <v>8</v>
      </c>
      <c r="L4923" s="69">
        <f t="shared" si="939"/>
        <v>1.08</v>
      </c>
      <c r="M4923" s="69">
        <f t="shared" si="940"/>
        <v>2.88</v>
      </c>
      <c r="N4923" s="56">
        <f>INDEX(Rate_Chart!$A$1:$AK$127,MATCH(Data!J4923,Rate_Chart!$A$1:$A$127,0),MATCH(Data!K4923,Rate_Chart!$A$1:$AK$1,0))</f>
        <v>34.751112000000006</v>
      </c>
      <c r="O4923" s="57">
        <f t="shared" si="941"/>
        <v>1251.0400320000003</v>
      </c>
      <c r="P4923" s="58">
        <f t="shared" si="942"/>
        <v>417.01334400000002</v>
      </c>
      <c r="Q4923" s="58">
        <f t="shared" si="943"/>
        <v>278.00889599999999</v>
      </c>
      <c r="R4923" s="66">
        <f t="shared" si="944"/>
        <v>21.893200560000007</v>
      </c>
      <c r="S4923" s="64">
        <f t="shared" si="945"/>
        <v>135</v>
      </c>
      <c r="T4923" s="66">
        <f t="shared" si="946"/>
        <v>1407.9332325600003</v>
      </c>
      <c r="U4923" s="68">
        <f t="shared" si="947"/>
        <v>39.109256460000012</v>
      </c>
      <c r="V4923" s="68">
        <f t="shared" si="948"/>
        <v>469.31107752000008</v>
      </c>
      <c r="W4923" s="68">
        <f t="shared" si="949"/>
        <v>312.87405168000004</v>
      </c>
    </row>
    <row r="4924" spans="1:23" x14ac:dyDescent="0.25">
      <c r="A4924" s="1" t="s">
        <v>909</v>
      </c>
      <c r="B4924" s="1" t="s">
        <v>394</v>
      </c>
      <c r="C4924" s="1" t="s">
        <v>589</v>
      </c>
      <c r="D4924" s="1" t="s">
        <v>590</v>
      </c>
      <c r="E4924" s="1" t="s">
        <v>383</v>
      </c>
      <c r="F4924" s="62" t="str">
        <f t="shared" si="938"/>
        <v>64573</v>
      </c>
      <c r="G4924" s="255">
        <v>10620053</v>
      </c>
      <c r="H4924" s="1" t="s">
        <v>386</v>
      </c>
      <c r="I4924" s="61">
        <v>41</v>
      </c>
      <c r="J4924" s="61">
        <v>4.2</v>
      </c>
      <c r="K4924" s="61">
        <v>8.1999999999999993</v>
      </c>
      <c r="L4924" s="69">
        <f t="shared" si="939"/>
        <v>1.7220000000000002</v>
      </c>
      <c r="M4924" s="69">
        <f t="shared" si="940"/>
        <v>3.3620000000000001</v>
      </c>
      <c r="N4924" s="56">
        <f>INDEX(Rate_Chart!$A$1:$AK$127,MATCH(Data!J4924,Rate_Chart!$A$1:$A$127,0),MATCH(Data!K4924,Rate_Chart!$A$1:$AK$1,0))</f>
        <v>40.311139799999999</v>
      </c>
      <c r="O4924" s="57">
        <f t="shared" si="941"/>
        <v>1652.7567317999999</v>
      </c>
      <c r="P4924" s="58">
        <f t="shared" si="942"/>
        <v>417.01179103448277</v>
      </c>
      <c r="Q4924" s="58">
        <f t="shared" si="943"/>
        <v>278.00786068965516</v>
      </c>
      <c r="R4924" s="66">
        <f t="shared" si="944"/>
        <v>28.923242806499999</v>
      </c>
      <c r="S4924" s="64">
        <f t="shared" si="945"/>
        <v>153.75</v>
      </c>
      <c r="T4924" s="66">
        <f t="shared" si="946"/>
        <v>1835.4299746064999</v>
      </c>
      <c r="U4924" s="68">
        <f t="shared" si="947"/>
        <v>44.766584746499994</v>
      </c>
      <c r="V4924" s="68">
        <f t="shared" si="948"/>
        <v>463.102600825862</v>
      </c>
      <c r="W4924" s="68">
        <f t="shared" si="949"/>
        <v>308.73506721724135</v>
      </c>
    </row>
    <row r="4925" spans="1:23" x14ac:dyDescent="0.25">
      <c r="A4925" s="1" t="s">
        <v>909</v>
      </c>
      <c r="B4925" s="1" t="s">
        <v>395</v>
      </c>
      <c r="C4925" s="1" t="s">
        <v>589</v>
      </c>
      <c r="D4925" s="1" t="s">
        <v>590</v>
      </c>
      <c r="E4925" s="1" t="s">
        <v>383</v>
      </c>
      <c r="F4925" s="62" t="str">
        <f t="shared" si="938"/>
        <v>64573</v>
      </c>
      <c r="G4925" s="255">
        <v>10620053</v>
      </c>
      <c r="H4925" s="1" t="s">
        <v>385</v>
      </c>
      <c r="I4925" s="61">
        <v>17</v>
      </c>
      <c r="J4925" s="61">
        <v>5.8</v>
      </c>
      <c r="K4925" s="61">
        <v>8.8000000000000007</v>
      </c>
      <c r="L4925" s="69">
        <f t="shared" si="939"/>
        <v>0.98599999999999999</v>
      </c>
      <c r="M4925" s="69">
        <f t="shared" si="940"/>
        <v>1.4960000000000002</v>
      </c>
      <c r="N4925" s="56">
        <f>INDEX(Rate_Chart!$A$1:$AK$127,MATCH(Data!J4925,Rate_Chart!$A$1:$A$127,0),MATCH(Data!K4925,Rate_Chart!$A$1:$AK$1,0))</f>
        <v>47.945700000000002</v>
      </c>
      <c r="O4925" s="57">
        <f t="shared" si="941"/>
        <v>815.07690000000002</v>
      </c>
      <c r="P4925" s="58">
        <f t="shared" si="942"/>
        <v>410.96314285714288</v>
      </c>
      <c r="Q4925" s="58">
        <f t="shared" si="943"/>
        <v>273.97542857142861</v>
      </c>
      <c r="R4925" s="66">
        <f t="shared" si="944"/>
        <v>14.263845750000002</v>
      </c>
      <c r="S4925" s="64">
        <f t="shared" si="945"/>
        <v>63.75</v>
      </c>
      <c r="T4925" s="66">
        <f t="shared" si="946"/>
        <v>893.09074575</v>
      </c>
      <c r="U4925" s="68">
        <f t="shared" si="947"/>
        <v>52.534749750000003</v>
      </c>
      <c r="V4925" s="68">
        <f t="shared" si="948"/>
        <v>450.29785500000003</v>
      </c>
      <c r="W4925" s="68">
        <f t="shared" si="949"/>
        <v>300.19857000000002</v>
      </c>
    </row>
    <row r="4926" spans="1:23" x14ac:dyDescent="0.25">
      <c r="A4926" s="1" t="s">
        <v>909</v>
      </c>
      <c r="B4926" s="1" t="s">
        <v>395</v>
      </c>
      <c r="C4926" s="1" t="s">
        <v>589</v>
      </c>
      <c r="D4926" s="1" t="s">
        <v>590</v>
      </c>
      <c r="E4926" s="1" t="s">
        <v>383</v>
      </c>
      <c r="F4926" s="62" t="str">
        <f t="shared" si="938"/>
        <v>64573</v>
      </c>
      <c r="G4926" s="255">
        <v>10620053</v>
      </c>
      <c r="H4926" s="1" t="s">
        <v>386</v>
      </c>
      <c r="I4926" s="61">
        <v>35</v>
      </c>
      <c r="J4926" s="61">
        <v>3</v>
      </c>
      <c r="K4926" s="61">
        <v>8</v>
      </c>
      <c r="L4926" s="69">
        <f t="shared" si="939"/>
        <v>1.05</v>
      </c>
      <c r="M4926" s="69">
        <f t="shared" si="940"/>
        <v>2.8</v>
      </c>
      <c r="N4926" s="56">
        <f>INDEX(Rate_Chart!$A$1:$AK$127,MATCH(Data!J4926,Rate_Chart!$A$1:$A$127,0),MATCH(Data!K4926,Rate_Chart!$A$1:$AK$1,0))</f>
        <v>34.751112000000006</v>
      </c>
      <c r="O4926" s="57">
        <f t="shared" si="941"/>
        <v>1216.2889200000002</v>
      </c>
      <c r="P4926" s="58">
        <f t="shared" si="942"/>
        <v>417.01334400000002</v>
      </c>
      <c r="Q4926" s="58">
        <f t="shared" si="943"/>
        <v>278.00889599999999</v>
      </c>
      <c r="R4926" s="66">
        <f t="shared" si="944"/>
        <v>21.285056100000006</v>
      </c>
      <c r="S4926" s="64">
        <f t="shared" si="945"/>
        <v>131.25</v>
      </c>
      <c r="T4926" s="66">
        <f t="shared" si="946"/>
        <v>1368.8239761000002</v>
      </c>
      <c r="U4926" s="68">
        <f t="shared" si="947"/>
        <v>39.109256460000005</v>
      </c>
      <c r="V4926" s="68">
        <f t="shared" si="948"/>
        <v>469.31107752000003</v>
      </c>
      <c r="W4926" s="68">
        <f t="shared" si="949"/>
        <v>312.87405168000004</v>
      </c>
    </row>
    <row r="4927" spans="1:23" x14ac:dyDescent="0.25">
      <c r="A4927" s="1" t="s">
        <v>910</v>
      </c>
      <c r="B4927" s="1" t="s">
        <v>394</v>
      </c>
      <c r="C4927" s="1" t="s">
        <v>589</v>
      </c>
      <c r="D4927" s="1" t="s">
        <v>590</v>
      </c>
      <c r="E4927" s="1" t="s">
        <v>383</v>
      </c>
      <c r="F4927" s="62" t="str">
        <f t="shared" si="938"/>
        <v>64573</v>
      </c>
      <c r="G4927" s="255">
        <v>10620053</v>
      </c>
      <c r="H4927" s="1" t="s">
        <v>385</v>
      </c>
      <c r="I4927" s="61">
        <v>15</v>
      </c>
      <c r="J4927" s="61">
        <v>5.8</v>
      </c>
      <c r="K4927" s="61">
        <v>8.8000000000000007</v>
      </c>
      <c r="L4927" s="69">
        <f t="shared" si="939"/>
        <v>0.87</v>
      </c>
      <c r="M4927" s="69">
        <f t="shared" si="940"/>
        <v>1.32</v>
      </c>
      <c r="N4927" s="56">
        <f>INDEX(Rate_Chart!$A$1:$AK$127,MATCH(Data!J4927,Rate_Chart!$A$1:$A$127,0),MATCH(Data!K4927,Rate_Chart!$A$1:$AK$1,0))</f>
        <v>47.945700000000002</v>
      </c>
      <c r="O4927" s="57">
        <f t="shared" si="941"/>
        <v>719.18550000000005</v>
      </c>
      <c r="P4927" s="58">
        <f t="shared" si="942"/>
        <v>410.96314285714288</v>
      </c>
      <c r="Q4927" s="58">
        <f t="shared" si="943"/>
        <v>273.97542857142861</v>
      </c>
      <c r="R4927" s="66">
        <f t="shared" si="944"/>
        <v>12.585746250000001</v>
      </c>
      <c r="S4927" s="64">
        <f t="shared" si="945"/>
        <v>56.25</v>
      </c>
      <c r="T4927" s="66">
        <f t="shared" si="946"/>
        <v>788.0212462500001</v>
      </c>
      <c r="U4927" s="68">
        <f t="shared" si="947"/>
        <v>52.53474975000001</v>
      </c>
      <c r="V4927" s="68">
        <f t="shared" si="948"/>
        <v>450.29785500000008</v>
      </c>
      <c r="W4927" s="68">
        <f t="shared" si="949"/>
        <v>300.19857000000007</v>
      </c>
    </row>
    <row r="4928" spans="1:23" x14ac:dyDescent="0.25">
      <c r="A4928" s="1" t="s">
        <v>910</v>
      </c>
      <c r="B4928" s="1" t="s">
        <v>394</v>
      </c>
      <c r="C4928" s="1" t="s">
        <v>589</v>
      </c>
      <c r="D4928" s="1" t="s">
        <v>590</v>
      </c>
      <c r="E4928" s="1" t="s">
        <v>383</v>
      </c>
      <c r="F4928" s="62" t="str">
        <f t="shared" si="938"/>
        <v>64573</v>
      </c>
      <c r="G4928" s="255">
        <v>10620053</v>
      </c>
      <c r="H4928" s="1" t="s">
        <v>386</v>
      </c>
      <c r="I4928" s="61">
        <v>31</v>
      </c>
      <c r="J4928" s="61">
        <v>3.4</v>
      </c>
      <c r="K4928" s="61">
        <v>8.1</v>
      </c>
      <c r="L4928" s="69">
        <f t="shared" si="939"/>
        <v>1.0539999999999998</v>
      </c>
      <c r="M4928" s="69">
        <f t="shared" si="940"/>
        <v>2.5110000000000001</v>
      </c>
      <c r="N4928" s="56">
        <f>INDEX(Rate_Chart!$A$1:$AK$127,MATCH(Data!J4928,Rate_Chart!$A$1:$A$127,0),MATCH(Data!K4928,Rate_Chart!$A$1:$AK$1,0))</f>
        <v>36.697125900000003</v>
      </c>
      <c r="O4928" s="57">
        <f t="shared" si="941"/>
        <v>1137.6109029000002</v>
      </c>
      <c r="P4928" s="58">
        <f t="shared" si="942"/>
        <v>417.01279431818188</v>
      </c>
      <c r="Q4928" s="58">
        <f t="shared" si="943"/>
        <v>278.00852954545456</v>
      </c>
      <c r="R4928" s="66">
        <f t="shared" si="944"/>
        <v>19.908190800750006</v>
      </c>
      <c r="S4928" s="64">
        <f t="shared" si="945"/>
        <v>116.25</v>
      </c>
      <c r="T4928" s="66">
        <f t="shared" si="946"/>
        <v>1273.7690937007501</v>
      </c>
      <c r="U4928" s="68">
        <f t="shared" si="947"/>
        <v>41.089325603250003</v>
      </c>
      <c r="V4928" s="68">
        <f t="shared" si="948"/>
        <v>466.92415458238645</v>
      </c>
      <c r="W4928" s="68">
        <f t="shared" si="949"/>
        <v>311.28276972159097</v>
      </c>
    </row>
    <row r="4929" spans="1:23" x14ac:dyDescent="0.25">
      <c r="A4929" s="1" t="s">
        <v>910</v>
      </c>
      <c r="B4929" s="1" t="s">
        <v>395</v>
      </c>
      <c r="C4929" s="1" t="s">
        <v>589</v>
      </c>
      <c r="D4929" s="1" t="s">
        <v>590</v>
      </c>
      <c r="E4929" s="1" t="s">
        <v>383</v>
      </c>
      <c r="F4929" s="62" t="str">
        <f t="shared" si="938"/>
        <v>64573</v>
      </c>
      <c r="G4929" s="255">
        <v>10620053</v>
      </c>
      <c r="H4929" s="1" t="s">
        <v>385</v>
      </c>
      <c r="I4929" s="61">
        <v>17</v>
      </c>
      <c r="J4929" s="61">
        <v>5.8</v>
      </c>
      <c r="K4929" s="61">
        <v>8.8000000000000007</v>
      </c>
      <c r="L4929" s="69">
        <f t="shared" si="939"/>
        <v>0.98599999999999999</v>
      </c>
      <c r="M4929" s="69">
        <f t="shared" si="940"/>
        <v>1.4960000000000002</v>
      </c>
      <c r="N4929" s="56">
        <f>INDEX(Rate_Chart!$A$1:$AK$127,MATCH(Data!J4929,Rate_Chart!$A$1:$A$127,0),MATCH(Data!K4929,Rate_Chart!$A$1:$AK$1,0))</f>
        <v>47.945700000000002</v>
      </c>
      <c r="O4929" s="57">
        <f t="shared" si="941"/>
        <v>815.07690000000002</v>
      </c>
      <c r="P4929" s="58">
        <f t="shared" si="942"/>
        <v>410.96314285714288</v>
      </c>
      <c r="Q4929" s="58">
        <f t="shared" si="943"/>
        <v>273.97542857142861</v>
      </c>
      <c r="R4929" s="66">
        <f t="shared" si="944"/>
        <v>14.263845750000002</v>
      </c>
      <c r="S4929" s="64">
        <f t="shared" si="945"/>
        <v>63.75</v>
      </c>
      <c r="T4929" s="66">
        <f t="shared" si="946"/>
        <v>893.09074575</v>
      </c>
      <c r="U4929" s="68">
        <f t="shared" si="947"/>
        <v>52.534749750000003</v>
      </c>
      <c r="V4929" s="68">
        <f t="shared" si="948"/>
        <v>450.29785500000003</v>
      </c>
      <c r="W4929" s="68">
        <f t="shared" si="949"/>
        <v>300.19857000000002</v>
      </c>
    </row>
    <row r="4930" spans="1:23" x14ac:dyDescent="0.25">
      <c r="A4930" s="1" t="s">
        <v>910</v>
      </c>
      <c r="B4930" s="1" t="s">
        <v>395</v>
      </c>
      <c r="C4930" s="1" t="s">
        <v>589</v>
      </c>
      <c r="D4930" s="1" t="s">
        <v>590</v>
      </c>
      <c r="E4930" s="1" t="s">
        <v>383</v>
      </c>
      <c r="F4930" s="62" t="str">
        <f t="shared" si="938"/>
        <v>64573</v>
      </c>
      <c r="G4930" s="255">
        <v>10620053</v>
      </c>
      <c r="H4930" s="1" t="s">
        <v>386</v>
      </c>
      <c r="I4930" s="61">
        <v>31</v>
      </c>
      <c r="J4930" s="61">
        <v>3</v>
      </c>
      <c r="K4930" s="61">
        <v>8</v>
      </c>
      <c r="L4930" s="69">
        <f t="shared" si="939"/>
        <v>0.93</v>
      </c>
      <c r="M4930" s="69">
        <f t="shared" si="940"/>
        <v>2.48</v>
      </c>
      <c r="N4930" s="56">
        <f>INDEX(Rate_Chart!$A$1:$AK$127,MATCH(Data!J4930,Rate_Chart!$A$1:$A$127,0),MATCH(Data!K4930,Rate_Chart!$A$1:$AK$1,0))</f>
        <v>34.751112000000006</v>
      </c>
      <c r="O4930" s="57">
        <f t="shared" si="941"/>
        <v>1077.2844720000003</v>
      </c>
      <c r="P4930" s="58">
        <f t="shared" si="942"/>
        <v>417.01334400000002</v>
      </c>
      <c r="Q4930" s="58">
        <f t="shared" si="943"/>
        <v>278.00889599999999</v>
      </c>
      <c r="R4930" s="66">
        <f t="shared" si="944"/>
        <v>18.852478260000005</v>
      </c>
      <c r="S4930" s="64">
        <f t="shared" si="945"/>
        <v>116.25</v>
      </c>
      <c r="T4930" s="66">
        <f t="shared" si="946"/>
        <v>1212.3869502600003</v>
      </c>
      <c r="U4930" s="68">
        <f t="shared" si="947"/>
        <v>39.109256460000012</v>
      </c>
      <c r="V4930" s="68">
        <f t="shared" si="948"/>
        <v>469.31107752000008</v>
      </c>
      <c r="W4930" s="68">
        <f t="shared" si="949"/>
        <v>312.87405168000004</v>
      </c>
    </row>
    <row r="4931" spans="1:23" x14ac:dyDescent="0.25">
      <c r="A4931" s="1" t="s">
        <v>911</v>
      </c>
      <c r="B4931" s="1" t="s">
        <v>394</v>
      </c>
      <c r="C4931" s="1" t="s">
        <v>589</v>
      </c>
      <c r="D4931" s="1" t="s">
        <v>590</v>
      </c>
      <c r="E4931" s="1" t="s">
        <v>383</v>
      </c>
      <c r="F4931" s="62" t="str">
        <f t="shared" si="938"/>
        <v>64573</v>
      </c>
      <c r="G4931" s="255">
        <v>10620053</v>
      </c>
      <c r="H4931" s="1" t="s">
        <v>385</v>
      </c>
      <c r="I4931" s="61">
        <v>24</v>
      </c>
      <c r="J4931" s="61">
        <v>5.6</v>
      </c>
      <c r="K4931" s="61">
        <v>8.4</v>
      </c>
      <c r="L4931" s="69">
        <f t="shared" si="939"/>
        <v>1.3439999999999999</v>
      </c>
      <c r="M4931" s="69">
        <f t="shared" si="940"/>
        <v>2.016</v>
      </c>
      <c r="N4931" s="56">
        <f>INDEX(Rate_Chart!$A$1:$AK$127,MATCH(Data!J4931,Rate_Chart!$A$1:$A$127,0),MATCH(Data!K4931,Rate_Chart!$A$1:$AK$1,0))</f>
        <v>45.357199999999999</v>
      </c>
      <c r="O4931" s="57">
        <f t="shared" si="941"/>
        <v>1088.5727999999999</v>
      </c>
      <c r="P4931" s="58">
        <f t="shared" si="942"/>
        <v>404.97500000000002</v>
      </c>
      <c r="Q4931" s="58">
        <f t="shared" si="943"/>
        <v>269.98333333333335</v>
      </c>
      <c r="R4931" s="66">
        <f t="shared" si="944"/>
        <v>19.050024000000001</v>
      </c>
      <c r="S4931" s="64">
        <f t="shared" si="945"/>
        <v>90</v>
      </c>
      <c r="T4931" s="66">
        <f t="shared" si="946"/>
        <v>1197.622824</v>
      </c>
      <c r="U4931" s="68">
        <f t="shared" si="947"/>
        <v>49.900950999999999</v>
      </c>
      <c r="V4931" s="68">
        <f t="shared" si="948"/>
        <v>445.54420535714291</v>
      </c>
      <c r="W4931" s="68">
        <f t="shared" si="949"/>
        <v>297.02947023809526</v>
      </c>
    </row>
    <row r="4932" spans="1:23" x14ac:dyDescent="0.25">
      <c r="A4932" s="1" t="s">
        <v>911</v>
      </c>
      <c r="B4932" s="1" t="s">
        <v>394</v>
      </c>
      <c r="C4932" s="1" t="s">
        <v>589</v>
      </c>
      <c r="D4932" s="1" t="s">
        <v>590</v>
      </c>
      <c r="E4932" s="1" t="s">
        <v>383</v>
      </c>
      <c r="F4932" s="62" t="str">
        <f t="shared" si="938"/>
        <v>64573</v>
      </c>
      <c r="G4932" s="255">
        <v>10620053</v>
      </c>
      <c r="H4932" s="1" t="s">
        <v>386</v>
      </c>
      <c r="I4932" s="61">
        <v>40</v>
      </c>
      <c r="J4932" s="61">
        <v>3.3</v>
      </c>
      <c r="K4932" s="61">
        <v>8.1</v>
      </c>
      <c r="L4932" s="69">
        <f t="shared" si="939"/>
        <v>1.32</v>
      </c>
      <c r="M4932" s="69">
        <f t="shared" si="940"/>
        <v>3.24</v>
      </c>
      <c r="N4932" s="56">
        <f>INDEX(Rate_Chart!$A$1:$AK$127,MATCH(Data!J4932,Rate_Chart!$A$1:$A$127,0),MATCH(Data!K4932,Rate_Chart!$A$1:$AK$1,0))</f>
        <v>36.280125900000002</v>
      </c>
      <c r="O4932" s="57">
        <f t="shared" si="941"/>
        <v>1451.2050360000001</v>
      </c>
      <c r="P4932" s="58">
        <f t="shared" si="942"/>
        <v>417.0129413793104</v>
      </c>
      <c r="Q4932" s="58">
        <f t="shared" si="943"/>
        <v>278.00862758620696</v>
      </c>
      <c r="R4932" s="66">
        <f t="shared" si="944"/>
        <v>25.396088130000003</v>
      </c>
      <c r="S4932" s="64">
        <f t="shared" si="945"/>
        <v>150</v>
      </c>
      <c r="T4932" s="66">
        <f t="shared" si="946"/>
        <v>1626.60112413</v>
      </c>
      <c r="U4932" s="68">
        <f t="shared" si="947"/>
        <v>40.665028103250002</v>
      </c>
      <c r="V4932" s="68">
        <f t="shared" si="948"/>
        <v>467.4141161293104</v>
      </c>
      <c r="W4932" s="68">
        <f t="shared" si="949"/>
        <v>311.6094107528736</v>
      </c>
    </row>
    <row r="4933" spans="1:23" x14ac:dyDescent="0.25">
      <c r="A4933" s="1" t="s">
        <v>911</v>
      </c>
      <c r="B4933" s="1" t="s">
        <v>395</v>
      </c>
      <c r="C4933" s="1" t="s">
        <v>589</v>
      </c>
      <c r="D4933" s="1" t="s">
        <v>590</v>
      </c>
      <c r="E4933" s="1" t="s">
        <v>383</v>
      </c>
      <c r="F4933" s="62" t="str">
        <f t="shared" ref="F4933:F4996" si="950">MID(E4933,2,5)</f>
        <v>64573</v>
      </c>
      <c r="G4933" s="255">
        <v>10620053</v>
      </c>
      <c r="H4933" s="1" t="s">
        <v>385</v>
      </c>
      <c r="I4933" s="61">
        <v>21</v>
      </c>
      <c r="J4933" s="61">
        <v>5.7</v>
      </c>
      <c r="K4933" s="61">
        <v>8.5</v>
      </c>
      <c r="L4933" s="69">
        <f t="shared" si="939"/>
        <v>1.1970000000000001</v>
      </c>
      <c r="M4933" s="69">
        <f t="shared" si="940"/>
        <v>1.7849999999999999</v>
      </c>
      <c r="N4933" s="56">
        <f>INDEX(Rate_Chart!$A$1:$AK$127,MATCH(Data!J4933,Rate_Chart!$A$1:$A$127,0),MATCH(Data!K4933,Rate_Chart!$A$1:$AK$1,0))</f>
        <v>46.167149999999999</v>
      </c>
      <c r="O4933" s="57">
        <f t="shared" si="941"/>
        <v>969.51014999999995</v>
      </c>
      <c r="P4933" s="58">
        <f t="shared" si="942"/>
        <v>406.16260997067451</v>
      </c>
      <c r="Q4933" s="58">
        <f t="shared" si="943"/>
        <v>270.77507331378303</v>
      </c>
      <c r="R4933" s="66">
        <f t="shared" si="944"/>
        <v>16.966427625000001</v>
      </c>
      <c r="S4933" s="64">
        <f t="shared" si="945"/>
        <v>78.75</v>
      </c>
      <c r="T4933" s="66">
        <f t="shared" si="946"/>
        <v>1065.2265776249999</v>
      </c>
      <c r="U4933" s="68">
        <f t="shared" si="947"/>
        <v>50.725075124999996</v>
      </c>
      <c r="V4933" s="68">
        <f t="shared" si="948"/>
        <v>446.2616579912023</v>
      </c>
      <c r="W4933" s="68">
        <f t="shared" si="949"/>
        <v>297.50777199413488</v>
      </c>
    </row>
    <row r="4934" spans="1:23" x14ac:dyDescent="0.25">
      <c r="A4934" s="1" t="s">
        <v>911</v>
      </c>
      <c r="B4934" s="1" t="s">
        <v>395</v>
      </c>
      <c r="C4934" s="1" t="s">
        <v>589</v>
      </c>
      <c r="D4934" s="1" t="s">
        <v>590</v>
      </c>
      <c r="E4934" s="1" t="s">
        <v>383</v>
      </c>
      <c r="F4934" s="62" t="str">
        <f t="shared" si="950"/>
        <v>64573</v>
      </c>
      <c r="G4934" s="255">
        <v>10620053</v>
      </c>
      <c r="H4934" s="1" t="s">
        <v>386</v>
      </c>
      <c r="I4934" s="61">
        <v>41</v>
      </c>
      <c r="J4934" s="61">
        <v>3</v>
      </c>
      <c r="K4934" s="61">
        <v>8</v>
      </c>
      <c r="L4934" s="69">
        <f t="shared" si="939"/>
        <v>1.23</v>
      </c>
      <c r="M4934" s="69">
        <f t="shared" si="940"/>
        <v>3.28</v>
      </c>
      <c r="N4934" s="56">
        <f>INDEX(Rate_Chart!$A$1:$AK$127,MATCH(Data!J4934,Rate_Chart!$A$1:$A$127,0),MATCH(Data!K4934,Rate_Chart!$A$1:$AK$1,0))</f>
        <v>34.751112000000006</v>
      </c>
      <c r="O4934" s="57">
        <f t="shared" si="941"/>
        <v>1424.7955920000002</v>
      </c>
      <c r="P4934" s="58">
        <f t="shared" si="942"/>
        <v>417.01334400000002</v>
      </c>
      <c r="Q4934" s="58">
        <f t="shared" si="943"/>
        <v>278.00889599999999</v>
      </c>
      <c r="R4934" s="66">
        <f t="shared" si="944"/>
        <v>24.933922860000006</v>
      </c>
      <c r="S4934" s="64">
        <f t="shared" si="945"/>
        <v>153.75</v>
      </c>
      <c r="T4934" s="66">
        <f t="shared" si="946"/>
        <v>1603.4795148600001</v>
      </c>
      <c r="U4934" s="68">
        <f t="shared" si="947"/>
        <v>39.109256460000005</v>
      </c>
      <c r="V4934" s="68">
        <f t="shared" si="948"/>
        <v>469.31107752000003</v>
      </c>
      <c r="W4934" s="68">
        <f t="shared" si="949"/>
        <v>312.87405168000004</v>
      </c>
    </row>
    <row r="4935" spans="1:23" x14ac:dyDescent="0.25">
      <c r="A4935" s="1" t="s">
        <v>912</v>
      </c>
      <c r="B4935" s="1" t="s">
        <v>394</v>
      </c>
      <c r="C4935" s="1" t="s">
        <v>589</v>
      </c>
      <c r="D4935" s="1" t="s">
        <v>590</v>
      </c>
      <c r="E4935" s="1" t="s">
        <v>383</v>
      </c>
      <c r="F4935" s="62" t="str">
        <f t="shared" si="950"/>
        <v>64573</v>
      </c>
      <c r="G4935" s="255">
        <v>10620053</v>
      </c>
      <c r="H4935" s="1" t="s">
        <v>385</v>
      </c>
      <c r="I4935" s="61">
        <v>16</v>
      </c>
      <c r="J4935" s="61">
        <v>6</v>
      </c>
      <c r="K4935" s="61">
        <v>8.8000000000000007</v>
      </c>
      <c r="L4935" s="69">
        <f t="shared" si="939"/>
        <v>0.96</v>
      </c>
      <c r="M4935" s="69">
        <f t="shared" si="940"/>
        <v>1.4080000000000001</v>
      </c>
      <c r="N4935" s="56">
        <f>INDEX(Rate_Chart!$A$1:$AK$127,MATCH(Data!J4935,Rate_Chart!$A$1:$A$127,0),MATCH(Data!K4935,Rate_Chart!$A$1:$AK$1,0))</f>
        <v>49.599000000000004</v>
      </c>
      <c r="O4935" s="57">
        <f t="shared" si="941"/>
        <v>793.58400000000006</v>
      </c>
      <c r="P4935" s="58">
        <f t="shared" si="942"/>
        <v>417.96910112359552</v>
      </c>
      <c r="Q4935" s="58">
        <f t="shared" si="943"/>
        <v>278.64606741573033</v>
      </c>
      <c r="R4935" s="66">
        <f t="shared" si="944"/>
        <v>13.887720000000002</v>
      </c>
      <c r="S4935" s="64">
        <f t="shared" si="945"/>
        <v>60</v>
      </c>
      <c r="T4935" s="66">
        <f t="shared" si="946"/>
        <v>867.47172</v>
      </c>
      <c r="U4935" s="68">
        <f t="shared" si="947"/>
        <v>54.2169825</v>
      </c>
      <c r="V4935" s="68">
        <f t="shared" si="948"/>
        <v>456.88468398876404</v>
      </c>
      <c r="W4935" s="68">
        <f t="shared" si="949"/>
        <v>304.58978932584267</v>
      </c>
    </row>
    <row r="4936" spans="1:23" x14ac:dyDescent="0.25">
      <c r="A4936" s="1" t="s">
        <v>912</v>
      </c>
      <c r="B4936" s="1" t="s">
        <v>394</v>
      </c>
      <c r="C4936" s="1" t="s">
        <v>589</v>
      </c>
      <c r="D4936" s="1" t="s">
        <v>590</v>
      </c>
      <c r="E4936" s="1" t="s">
        <v>383</v>
      </c>
      <c r="F4936" s="62" t="str">
        <f t="shared" si="950"/>
        <v>64573</v>
      </c>
      <c r="G4936" s="255">
        <v>10620053</v>
      </c>
      <c r="H4936" s="1" t="s">
        <v>386</v>
      </c>
      <c r="I4936" s="61">
        <v>72</v>
      </c>
      <c r="J4936" s="61">
        <v>3</v>
      </c>
      <c r="K4936" s="61">
        <v>8</v>
      </c>
      <c r="L4936" s="69">
        <f t="shared" si="939"/>
        <v>2.16</v>
      </c>
      <c r="M4936" s="69">
        <f t="shared" si="940"/>
        <v>5.76</v>
      </c>
      <c r="N4936" s="56">
        <f>INDEX(Rate_Chart!$A$1:$AK$127,MATCH(Data!J4936,Rate_Chart!$A$1:$A$127,0),MATCH(Data!K4936,Rate_Chart!$A$1:$AK$1,0))</f>
        <v>34.751112000000006</v>
      </c>
      <c r="O4936" s="57">
        <f t="shared" si="941"/>
        <v>2502.0800640000007</v>
      </c>
      <c r="P4936" s="58">
        <f t="shared" si="942"/>
        <v>417.01334400000002</v>
      </c>
      <c r="Q4936" s="58">
        <f t="shared" si="943"/>
        <v>278.00889599999999</v>
      </c>
      <c r="R4936" s="66">
        <f t="shared" si="944"/>
        <v>43.786401120000015</v>
      </c>
      <c r="S4936" s="64">
        <f t="shared" si="945"/>
        <v>270</v>
      </c>
      <c r="T4936" s="66">
        <f t="shared" si="946"/>
        <v>2815.8664651200006</v>
      </c>
      <c r="U4936" s="68">
        <f t="shared" si="947"/>
        <v>39.109256460000012</v>
      </c>
      <c r="V4936" s="68">
        <f t="shared" si="948"/>
        <v>469.31107752000008</v>
      </c>
      <c r="W4936" s="68">
        <f t="shared" si="949"/>
        <v>312.87405168000004</v>
      </c>
    </row>
    <row r="4937" spans="1:23" x14ac:dyDescent="0.25">
      <c r="A4937" s="1" t="s">
        <v>912</v>
      </c>
      <c r="B4937" s="1" t="s">
        <v>395</v>
      </c>
      <c r="C4937" s="1" t="s">
        <v>589</v>
      </c>
      <c r="D4937" s="1" t="s">
        <v>590</v>
      </c>
      <c r="E4937" s="1" t="s">
        <v>383</v>
      </c>
      <c r="F4937" s="62" t="str">
        <f t="shared" si="950"/>
        <v>64573</v>
      </c>
      <c r="G4937" s="255">
        <v>10620053</v>
      </c>
      <c r="H4937" s="1" t="s">
        <v>385</v>
      </c>
      <c r="I4937" s="61">
        <v>23</v>
      </c>
      <c r="J4937" s="61">
        <v>5.8</v>
      </c>
      <c r="K4937" s="61">
        <v>8.6</v>
      </c>
      <c r="L4937" s="69">
        <f t="shared" si="939"/>
        <v>1.3340000000000001</v>
      </c>
      <c r="M4937" s="69">
        <f t="shared" si="940"/>
        <v>1.9779999999999998</v>
      </c>
      <c r="N4937" s="56">
        <f>INDEX(Rate_Chart!$A$1:$AK$127,MATCH(Data!J4937,Rate_Chart!$A$1:$A$127,0),MATCH(Data!K4937,Rate_Chart!$A$1:$AK$1,0))</f>
        <v>47.461399999999998</v>
      </c>
      <c r="O4937" s="57">
        <f t="shared" si="941"/>
        <v>1091.6122</v>
      </c>
      <c r="P4937" s="58">
        <f t="shared" si="942"/>
        <v>411.51502890173413</v>
      </c>
      <c r="Q4937" s="58">
        <f t="shared" si="943"/>
        <v>274.34335260115608</v>
      </c>
      <c r="R4937" s="66">
        <f t="shared" si="944"/>
        <v>19.103213500000003</v>
      </c>
      <c r="S4937" s="64">
        <f t="shared" si="945"/>
        <v>86.25</v>
      </c>
      <c r="T4937" s="66">
        <f t="shared" si="946"/>
        <v>1196.9654135000001</v>
      </c>
      <c r="U4937" s="68">
        <f t="shared" si="947"/>
        <v>52.041974500000002</v>
      </c>
      <c r="V4937" s="68">
        <f t="shared" si="948"/>
        <v>451.23099277456657</v>
      </c>
      <c r="W4937" s="68">
        <f t="shared" si="949"/>
        <v>300.82066184971103</v>
      </c>
    </row>
    <row r="4938" spans="1:23" x14ac:dyDescent="0.25">
      <c r="A4938" s="1" t="s">
        <v>912</v>
      </c>
      <c r="B4938" s="1" t="s">
        <v>395</v>
      </c>
      <c r="C4938" s="1" t="s">
        <v>589</v>
      </c>
      <c r="D4938" s="1" t="s">
        <v>590</v>
      </c>
      <c r="E4938" s="1" t="s">
        <v>383</v>
      </c>
      <c r="F4938" s="62" t="str">
        <f t="shared" si="950"/>
        <v>64573</v>
      </c>
      <c r="G4938" s="255">
        <v>10620053</v>
      </c>
      <c r="H4938" s="1" t="s">
        <v>386</v>
      </c>
      <c r="I4938" s="61">
        <v>41</v>
      </c>
      <c r="J4938" s="61">
        <v>3</v>
      </c>
      <c r="K4938" s="61">
        <v>8</v>
      </c>
      <c r="L4938" s="69">
        <f t="shared" si="939"/>
        <v>1.23</v>
      </c>
      <c r="M4938" s="69">
        <f t="shared" si="940"/>
        <v>3.28</v>
      </c>
      <c r="N4938" s="56">
        <f>INDEX(Rate_Chart!$A$1:$AK$127,MATCH(Data!J4938,Rate_Chart!$A$1:$A$127,0),MATCH(Data!K4938,Rate_Chart!$A$1:$AK$1,0))</f>
        <v>34.751112000000006</v>
      </c>
      <c r="O4938" s="57">
        <f t="shared" si="941"/>
        <v>1424.7955920000002</v>
      </c>
      <c r="P4938" s="58">
        <f t="shared" si="942"/>
        <v>417.01334400000002</v>
      </c>
      <c r="Q4938" s="58">
        <f t="shared" si="943"/>
        <v>278.00889599999999</v>
      </c>
      <c r="R4938" s="66">
        <f t="shared" si="944"/>
        <v>24.933922860000006</v>
      </c>
      <c r="S4938" s="64">
        <f t="shared" si="945"/>
        <v>153.75</v>
      </c>
      <c r="T4938" s="66">
        <f t="shared" si="946"/>
        <v>1603.4795148600001</v>
      </c>
      <c r="U4938" s="68">
        <f t="shared" si="947"/>
        <v>39.109256460000005</v>
      </c>
      <c r="V4938" s="68">
        <f t="shared" si="948"/>
        <v>469.31107752000003</v>
      </c>
      <c r="W4938" s="68">
        <f t="shared" si="949"/>
        <v>312.87405168000004</v>
      </c>
    </row>
    <row r="4939" spans="1:23" x14ac:dyDescent="0.25">
      <c r="A4939" s="1" t="s">
        <v>913</v>
      </c>
      <c r="B4939" s="1" t="s">
        <v>394</v>
      </c>
      <c r="C4939" s="1" t="s">
        <v>589</v>
      </c>
      <c r="D4939" s="1" t="s">
        <v>590</v>
      </c>
      <c r="E4939" s="1" t="s">
        <v>383</v>
      </c>
      <c r="F4939" s="62" t="str">
        <f t="shared" si="950"/>
        <v>64573</v>
      </c>
      <c r="G4939" s="255">
        <v>10620053</v>
      </c>
      <c r="H4939" s="1" t="s">
        <v>385</v>
      </c>
      <c r="I4939" s="61">
        <v>21</v>
      </c>
      <c r="J4939" s="61">
        <v>6</v>
      </c>
      <c r="K4939" s="61">
        <v>8.8000000000000007</v>
      </c>
      <c r="L4939" s="69">
        <f t="shared" si="939"/>
        <v>1.26</v>
      </c>
      <c r="M4939" s="69">
        <f t="shared" si="940"/>
        <v>1.8480000000000001</v>
      </c>
      <c r="N4939" s="56">
        <f>INDEX(Rate_Chart!$A$1:$AK$127,MATCH(Data!J4939,Rate_Chart!$A$1:$A$127,0),MATCH(Data!K4939,Rate_Chart!$A$1:$AK$1,0))</f>
        <v>49.599000000000004</v>
      </c>
      <c r="O4939" s="57">
        <f t="shared" si="941"/>
        <v>1041.5790000000002</v>
      </c>
      <c r="P4939" s="58">
        <f t="shared" si="942"/>
        <v>417.96910112359552</v>
      </c>
      <c r="Q4939" s="58">
        <f t="shared" si="943"/>
        <v>278.64606741573033</v>
      </c>
      <c r="R4939" s="66">
        <f t="shared" si="944"/>
        <v>18.227632500000006</v>
      </c>
      <c r="S4939" s="64">
        <f t="shared" si="945"/>
        <v>78.75</v>
      </c>
      <c r="T4939" s="66">
        <f t="shared" si="946"/>
        <v>1138.5566325000002</v>
      </c>
      <c r="U4939" s="68">
        <f t="shared" si="947"/>
        <v>54.216982500000007</v>
      </c>
      <c r="V4939" s="68">
        <f t="shared" si="948"/>
        <v>456.8846839887641</v>
      </c>
      <c r="W4939" s="68">
        <f t="shared" si="949"/>
        <v>304.58978932584273</v>
      </c>
    </row>
    <row r="4940" spans="1:23" x14ac:dyDescent="0.25">
      <c r="A4940" s="1" t="s">
        <v>913</v>
      </c>
      <c r="B4940" s="1" t="s">
        <v>394</v>
      </c>
      <c r="C4940" s="1" t="s">
        <v>589</v>
      </c>
      <c r="D4940" s="1" t="s">
        <v>590</v>
      </c>
      <c r="E4940" s="1" t="s">
        <v>383</v>
      </c>
      <c r="F4940" s="62" t="str">
        <f t="shared" si="950"/>
        <v>64573</v>
      </c>
      <c r="G4940" s="255">
        <v>10620053</v>
      </c>
      <c r="H4940" s="1" t="s">
        <v>386</v>
      </c>
      <c r="I4940" s="61">
        <v>73</v>
      </c>
      <c r="J4940" s="61">
        <v>3.4</v>
      </c>
      <c r="K4940" s="61">
        <v>8.1999999999999993</v>
      </c>
      <c r="L4940" s="69">
        <f t="shared" si="939"/>
        <v>2.4819999999999998</v>
      </c>
      <c r="M4940" s="69">
        <f t="shared" si="940"/>
        <v>5.9859999999999989</v>
      </c>
      <c r="N4940" s="56">
        <f>INDEX(Rate_Chart!$A$1:$AK$127,MATCH(Data!J4940,Rate_Chart!$A$1:$A$127,0),MATCH(Data!K4940,Rate_Chart!$A$1:$AK$1,0))</f>
        <v>36.975139800000001</v>
      </c>
      <c r="O4940" s="57">
        <f t="shared" si="941"/>
        <v>2699.1852054000001</v>
      </c>
      <c r="P4940" s="58">
        <f t="shared" si="942"/>
        <v>417.01285488721805</v>
      </c>
      <c r="Q4940" s="58">
        <f t="shared" si="943"/>
        <v>278.00856992481204</v>
      </c>
      <c r="R4940" s="66">
        <f t="shared" si="944"/>
        <v>47.235741094500007</v>
      </c>
      <c r="S4940" s="64">
        <f t="shared" si="945"/>
        <v>273.75</v>
      </c>
      <c r="T4940" s="66">
        <f t="shared" si="946"/>
        <v>3020.1709464945002</v>
      </c>
      <c r="U4940" s="68">
        <f t="shared" si="947"/>
        <v>41.372204746500003</v>
      </c>
      <c r="V4940" s="68">
        <f t="shared" si="948"/>
        <v>466.60381293045111</v>
      </c>
      <c r="W4940" s="68">
        <f t="shared" si="949"/>
        <v>311.06920862030074</v>
      </c>
    </row>
    <row r="4941" spans="1:23" x14ac:dyDescent="0.25">
      <c r="A4941" s="1" t="s">
        <v>913</v>
      </c>
      <c r="B4941" s="1" t="s">
        <v>395</v>
      </c>
      <c r="C4941" s="1" t="s">
        <v>589</v>
      </c>
      <c r="D4941" s="1" t="s">
        <v>590</v>
      </c>
      <c r="E4941" s="1" t="s">
        <v>383</v>
      </c>
      <c r="F4941" s="62" t="str">
        <f t="shared" si="950"/>
        <v>64573</v>
      </c>
      <c r="G4941" s="255">
        <v>10620053</v>
      </c>
      <c r="H4941" s="1" t="s">
        <v>385</v>
      </c>
      <c r="I4941" s="61">
        <v>21</v>
      </c>
      <c r="J4941" s="61">
        <v>5.6</v>
      </c>
      <c r="K4941" s="61">
        <v>8.6</v>
      </c>
      <c r="L4941" s="69">
        <f t="shared" si="939"/>
        <v>1.1759999999999999</v>
      </c>
      <c r="M4941" s="69">
        <f t="shared" si="940"/>
        <v>1.806</v>
      </c>
      <c r="N4941" s="56">
        <f>INDEX(Rate_Chart!$A$1:$AK$127,MATCH(Data!J4941,Rate_Chart!$A$1:$A$127,0),MATCH(Data!K4941,Rate_Chart!$A$1:$AK$1,0))</f>
        <v>45.824799999999996</v>
      </c>
      <c r="O4941" s="57">
        <f t="shared" si="941"/>
        <v>962.32079999999996</v>
      </c>
      <c r="P4941" s="58">
        <f t="shared" si="942"/>
        <v>404.33647058823533</v>
      </c>
      <c r="Q4941" s="58">
        <f t="shared" si="943"/>
        <v>269.55764705882353</v>
      </c>
      <c r="R4941" s="66">
        <f t="shared" si="944"/>
        <v>16.840614000000002</v>
      </c>
      <c r="S4941" s="64">
        <f t="shared" si="945"/>
        <v>78.75</v>
      </c>
      <c r="T4941" s="66">
        <f t="shared" si="946"/>
        <v>1057.9114139999999</v>
      </c>
      <c r="U4941" s="68">
        <f t="shared" si="947"/>
        <v>50.376733999999999</v>
      </c>
      <c r="V4941" s="68">
        <f t="shared" si="948"/>
        <v>444.50059411764715</v>
      </c>
      <c r="W4941" s="68">
        <f t="shared" si="949"/>
        <v>296.33372941176475</v>
      </c>
    </row>
    <row r="4942" spans="1:23" x14ac:dyDescent="0.25">
      <c r="A4942" s="1" t="s">
        <v>913</v>
      </c>
      <c r="B4942" s="1" t="s">
        <v>395</v>
      </c>
      <c r="C4942" s="1" t="s">
        <v>589</v>
      </c>
      <c r="D4942" s="1" t="s">
        <v>590</v>
      </c>
      <c r="E4942" s="1" t="s">
        <v>383</v>
      </c>
      <c r="F4942" s="62" t="str">
        <f t="shared" si="950"/>
        <v>64573</v>
      </c>
      <c r="G4942" s="255">
        <v>10620053</v>
      </c>
      <c r="H4942" s="1" t="s">
        <v>386</v>
      </c>
      <c r="I4942" s="61">
        <v>40</v>
      </c>
      <c r="J4942" s="61">
        <v>3</v>
      </c>
      <c r="K4942" s="61">
        <v>8</v>
      </c>
      <c r="L4942" s="69">
        <f t="shared" si="939"/>
        <v>1.2</v>
      </c>
      <c r="M4942" s="69">
        <f t="shared" si="940"/>
        <v>3.2</v>
      </c>
      <c r="N4942" s="56">
        <f>INDEX(Rate_Chart!$A$1:$AK$127,MATCH(Data!J4942,Rate_Chart!$A$1:$A$127,0),MATCH(Data!K4942,Rate_Chart!$A$1:$AK$1,0))</f>
        <v>34.751112000000006</v>
      </c>
      <c r="O4942" s="57">
        <f t="shared" si="941"/>
        <v>1390.0444800000002</v>
      </c>
      <c r="P4942" s="58">
        <f t="shared" si="942"/>
        <v>417.01334400000002</v>
      </c>
      <c r="Q4942" s="58">
        <f t="shared" si="943"/>
        <v>278.00889599999999</v>
      </c>
      <c r="R4942" s="66">
        <f t="shared" si="944"/>
        <v>24.325778400000008</v>
      </c>
      <c r="S4942" s="64">
        <f t="shared" si="945"/>
        <v>150</v>
      </c>
      <c r="T4942" s="66">
        <f t="shared" si="946"/>
        <v>1564.3702584000002</v>
      </c>
      <c r="U4942" s="68">
        <f t="shared" si="947"/>
        <v>39.109256460000005</v>
      </c>
      <c r="V4942" s="68">
        <f t="shared" si="948"/>
        <v>469.31107752000003</v>
      </c>
      <c r="W4942" s="68">
        <f t="shared" si="949"/>
        <v>312.87405168000004</v>
      </c>
    </row>
    <row r="4943" spans="1:23" x14ac:dyDescent="0.25">
      <c r="A4943" s="1" t="s">
        <v>914</v>
      </c>
      <c r="B4943" s="1" t="s">
        <v>394</v>
      </c>
      <c r="C4943" s="1" t="s">
        <v>589</v>
      </c>
      <c r="D4943" s="1" t="s">
        <v>590</v>
      </c>
      <c r="E4943" s="1" t="s">
        <v>383</v>
      </c>
      <c r="F4943" s="62" t="str">
        <f t="shared" si="950"/>
        <v>64573</v>
      </c>
      <c r="G4943" s="255">
        <v>10620053</v>
      </c>
      <c r="H4943" s="1" t="s">
        <v>385</v>
      </c>
      <c r="I4943" s="61">
        <v>16</v>
      </c>
      <c r="J4943" s="61">
        <v>5.8</v>
      </c>
      <c r="K4943" s="61">
        <v>8.8000000000000007</v>
      </c>
      <c r="L4943" s="69">
        <f t="shared" ref="L4943:L5006" si="951">J4943*I4943/100</f>
        <v>0.92799999999999994</v>
      </c>
      <c r="M4943" s="69">
        <f t="shared" ref="M4943:M5006" si="952">K4943*I4943/100</f>
        <v>1.4080000000000001</v>
      </c>
      <c r="N4943" s="56">
        <f>INDEX(Rate_Chart!$A$1:$AK$127,MATCH(Data!J4943,Rate_Chart!$A$1:$A$127,0),MATCH(Data!K4943,Rate_Chart!$A$1:$AK$1,0))</f>
        <v>47.945700000000002</v>
      </c>
      <c r="O4943" s="57">
        <f t="shared" ref="O4943:O5006" si="953">N4943*I4943</f>
        <v>767.13120000000004</v>
      </c>
      <c r="P4943" s="58">
        <f t="shared" ref="P4943:P5006" si="954">N4943/(J4943%+K4943%*2/3)</f>
        <v>410.96314285714288</v>
      </c>
      <c r="Q4943" s="58">
        <f t="shared" ref="Q4943:Q5006" si="955">P4943*2/3</f>
        <v>273.97542857142861</v>
      </c>
      <c r="R4943" s="66">
        <f t="shared" ref="R4943:R5006" si="956">O4943*1.75%</f>
        <v>13.424796000000002</v>
      </c>
      <c r="S4943" s="64">
        <f t="shared" ref="S4943:S5006" si="957">I4943*3.75</f>
        <v>60</v>
      </c>
      <c r="T4943" s="66">
        <f t="shared" ref="T4943:T5006" si="958">R4943+S4943+O4943</f>
        <v>840.55599600000005</v>
      </c>
      <c r="U4943" s="68">
        <f t="shared" ref="U4943:U5006" si="959">T4943/I4943</f>
        <v>52.534749750000003</v>
      </c>
      <c r="V4943" s="68">
        <f t="shared" ref="V4943:V5006" si="960">U4943/(J4943%+K4943%*2/3)</f>
        <v>450.29785500000003</v>
      </c>
      <c r="W4943" s="68">
        <f t="shared" ref="W4943:W5006" si="961">V4943*2/3</f>
        <v>300.19857000000002</v>
      </c>
    </row>
    <row r="4944" spans="1:23" x14ac:dyDescent="0.25">
      <c r="A4944" s="1" t="s">
        <v>914</v>
      </c>
      <c r="B4944" s="1" t="s">
        <v>394</v>
      </c>
      <c r="C4944" s="1" t="s">
        <v>589</v>
      </c>
      <c r="D4944" s="1" t="s">
        <v>590</v>
      </c>
      <c r="E4944" s="1" t="s">
        <v>383</v>
      </c>
      <c r="F4944" s="62" t="str">
        <f t="shared" si="950"/>
        <v>64573</v>
      </c>
      <c r="G4944" s="255">
        <v>10620053</v>
      </c>
      <c r="H4944" s="1" t="s">
        <v>386</v>
      </c>
      <c r="I4944" s="61">
        <v>70</v>
      </c>
      <c r="J4944" s="61">
        <v>3</v>
      </c>
      <c r="K4944" s="61">
        <v>8</v>
      </c>
      <c r="L4944" s="69">
        <f t="shared" si="951"/>
        <v>2.1</v>
      </c>
      <c r="M4944" s="69">
        <f t="shared" si="952"/>
        <v>5.6</v>
      </c>
      <c r="N4944" s="56">
        <f>INDEX(Rate_Chart!$A$1:$AK$127,MATCH(Data!J4944,Rate_Chart!$A$1:$A$127,0),MATCH(Data!K4944,Rate_Chart!$A$1:$AK$1,0))</f>
        <v>34.751112000000006</v>
      </c>
      <c r="O4944" s="57">
        <f t="shared" si="953"/>
        <v>2432.5778400000004</v>
      </c>
      <c r="P4944" s="58">
        <f t="shared" si="954"/>
        <v>417.01334400000002</v>
      </c>
      <c r="Q4944" s="58">
        <f t="shared" si="955"/>
        <v>278.00889599999999</v>
      </c>
      <c r="R4944" s="66">
        <f t="shared" si="956"/>
        <v>42.570112200000011</v>
      </c>
      <c r="S4944" s="64">
        <f t="shared" si="957"/>
        <v>262.5</v>
      </c>
      <c r="T4944" s="66">
        <f t="shared" si="958"/>
        <v>2737.6479522000004</v>
      </c>
      <c r="U4944" s="68">
        <f t="shared" si="959"/>
        <v>39.109256460000005</v>
      </c>
      <c r="V4944" s="68">
        <f t="shared" si="960"/>
        <v>469.31107752000003</v>
      </c>
      <c r="W4944" s="68">
        <f t="shared" si="961"/>
        <v>312.87405168000004</v>
      </c>
    </row>
    <row r="4945" spans="1:23" x14ac:dyDescent="0.25">
      <c r="A4945" s="1" t="s">
        <v>914</v>
      </c>
      <c r="B4945" s="1" t="s">
        <v>395</v>
      </c>
      <c r="C4945" s="1" t="s">
        <v>589</v>
      </c>
      <c r="D4945" s="1" t="s">
        <v>590</v>
      </c>
      <c r="E4945" s="1" t="s">
        <v>383</v>
      </c>
      <c r="F4945" s="62" t="str">
        <f t="shared" si="950"/>
        <v>64573</v>
      </c>
      <c r="G4945" s="255">
        <v>10620053</v>
      </c>
      <c r="H4945" s="1" t="s">
        <v>386</v>
      </c>
      <c r="I4945" s="61">
        <v>28</v>
      </c>
      <c r="J4945" s="61">
        <v>4.4000000000000004</v>
      </c>
      <c r="K4945" s="61">
        <v>8.4</v>
      </c>
      <c r="L4945" s="69">
        <f t="shared" si="951"/>
        <v>1.2320000000000002</v>
      </c>
      <c r="M4945" s="69">
        <f t="shared" si="952"/>
        <v>2.3520000000000003</v>
      </c>
      <c r="N4945" s="56">
        <f>INDEX(Rate_Chart!$A$1:$AK$127,MATCH(Data!J4945,Rate_Chart!$A$1:$A$127,0),MATCH(Data!K4945,Rate_Chart!$A$1:$AK$1,0))</f>
        <v>41.701167600000005</v>
      </c>
      <c r="O4945" s="57">
        <f t="shared" si="953"/>
        <v>1167.6326928000001</v>
      </c>
      <c r="P4945" s="58">
        <f t="shared" si="954"/>
        <v>417.01167600000002</v>
      </c>
      <c r="Q4945" s="58">
        <f t="shared" si="955"/>
        <v>278.00778400000002</v>
      </c>
      <c r="R4945" s="66">
        <f t="shared" si="956"/>
        <v>20.433572124000005</v>
      </c>
      <c r="S4945" s="64">
        <f t="shared" si="957"/>
        <v>105</v>
      </c>
      <c r="T4945" s="66">
        <f t="shared" si="958"/>
        <v>1293.0662649240001</v>
      </c>
      <c r="U4945" s="68">
        <f t="shared" si="959"/>
        <v>46.180938033000004</v>
      </c>
      <c r="V4945" s="68">
        <f t="shared" si="960"/>
        <v>461.80938033000001</v>
      </c>
      <c r="W4945" s="68">
        <f t="shared" si="961"/>
        <v>307.87292022000003</v>
      </c>
    </row>
    <row r="4946" spans="1:23" x14ac:dyDescent="0.25">
      <c r="A4946" s="1" t="s">
        <v>915</v>
      </c>
      <c r="B4946" s="1" t="s">
        <v>394</v>
      </c>
      <c r="C4946" s="1" t="s">
        <v>589</v>
      </c>
      <c r="D4946" s="1" t="s">
        <v>590</v>
      </c>
      <c r="E4946" s="1" t="s">
        <v>383</v>
      </c>
      <c r="F4946" s="62" t="str">
        <f t="shared" si="950"/>
        <v>64573</v>
      </c>
      <c r="G4946" s="255">
        <v>10620053</v>
      </c>
      <c r="H4946" s="1" t="s">
        <v>386</v>
      </c>
      <c r="I4946" s="61">
        <v>41</v>
      </c>
      <c r="J4946" s="61">
        <v>3.5</v>
      </c>
      <c r="K4946" s="61">
        <v>8</v>
      </c>
      <c r="L4946" s="69">
        <f t="shared" si="951"/>
        <v>1.4350000000000001</v>
      </c>
      <c r="M4946" s="69">
        <f t="shared" si="952"/>
        <v>3.28</v>
      </c>
      <c r="N4946" s="56">
        <f>INDEX(Rate_Chart!$A$1:$AK$127,MATCH(Data!J4946,Rate_Chart!$A$1:$A$127,0),MATCH(Data!K4946,Rate_Chart!$A$1:$AK$1,0))</f>
        <v>36.836112000000007</v>
      </c>
      <c r="O4946" s="57">
        <f t="shared" si="953"/>
        <v>1510.2805920000003</v>
      </c>
      <c r="P4946" s="58">
        <f t="shared" si="954"/>
        <v>417.01258867924531</v>
      </c>
      <c r="Q4946" s="58">
        <f t="shared" si="955"/>
        <v>278.00839245283021</v>
      </c>
      <c r="R4946" s="66">
        <f t="shared" si="956"/>
        <v>26.429910360000008</v>
      </c>
      <c r="S4946" s="64">
        <f t="shared" si="957"/>
        <v>153.75</v>
      </c>
      <c r="T4946" s="66">
        <f t="shared" si="958"/>
        <v>1690.4605023600002</v>
      </c>
      <c r="U4946" s="68">
        <f t="shared" si="959"/>
        <v>41.230743960000005</v>
      </c>
      <c r="V4946" s="68">
        <f t="shared" si="960"/>
        <v>466.76313916981132</v>
      </c>
      <c r="W4946" s="68">
        <f t="shared" si="961"/>
        <v>311.17542611320755</v>
      </c>
    </row>
    <row r="4947" spans="1:23" x14ac:dyDescent="0.25">
      <c r="A4947" s="1" t="s">
        <v>915</v>
      </c>
      <c r="B4947" s="1" t="s">
        <v>395</v>
      </c>
      <c r="C4947" s="1" t="s">
        <v>589</v>
      </c>
      <c r="D4947" s="1" t="s">
        <v>590</v>
      </c>
      <c r="E4947" s="1" t="s">
        <v>383</v>
      </c>
      <c r="F4947" s="62" t="str">
        <f t="shared" si="950"/>
        <v>64573</v>
      </c>
      <c r="G4947" s="255">
        <v>10620053</v>
      </c>
      <c r="H4947" s="1" t="s">
        <v>386</v>
      </c>
      <c r="I4947" s="61">
        <v>28</v>
      </c>
      <c r="J4947" s="61">
        <v>3</v>
      </c>
      <c r="K4947" s="61">
        <v>8</v>
      </c>
      <c r="L4947" s="69">
        <f t="shared" si="951"/>
        <v>0.84</v>
      </c>
      <c r="M4947" s="69">
        <f t="shared" si="952"/>
        <v>2.2400000000000002</v>
      </c>
      <c r="N4947" s="56">
        <f>INDEX(Rate_Chart!$A$1:$AK$127,MATCH(Data!J4947,Rate_Chart!$A$1:$A$127,0),MATCH(Data!K4947,Rate_Chart!$A$1:$AK$1,0))</f>
        <v>34.751112000000006</v>
      </c>
      <c r="O4947" s="57">
        <f t="shared" si="953"/>
        <v>973.03113600000017</v>
      </c>
      <c r="P4947" s="58">
        <f t="shared" si="954"/>
        <v>417.01334400000002</v>
      </c>
      <c r="Q4947" s="58">
        <f t="shared" si="955"/>
        <v>278.00889599999999</v>
      </c>
      <c r="R4947" s="66">
        <f t="shared" si="956"/>
        <v>17.028044880000003</v>
      </c>
      <c r="S4947" s="64">
        <f t="shared" si="957"/>
        <v>105</v>
      </c>
      <c r="T4947" s="66">
        <f t="shared" si="958"/>
        <v>1095.0591808800002</v>
      </c>
      <c r="U4947" s="68">
        <f t="shared" si="959"/>
        <v>39.109256460000005</v>
      </c>
      <c r="V4947" s="68">
        <f t="shared" si="960"/>
        <v>469.31107752000003</v>
      </c>
      <c r="W4947" s="68">
        <f t="shared" si="961"/>
        <v>312.87405168000004</v>
      </c>
    </row>
    <row r="4948" spans="1:23" x14ac:dyDescent="0.25">
      <c r="A4948" s="1" t="s">
        <v>916</v>
      </c>
      <c r="B4948" s="1" t="s">
        <v>394</v>
      </c>
      <c r="C4948" s="1" t="s">
        <v>589</v>
      </c>
      <c r="D4948" s="1" t="s">
        <v>590</v>
      </c>
      <c r="E4948" s="1" t="s">
        <v>383</v>
      </c>
      <c r="F4948" s="62" t="str">
        <f t="shared" si="950"/>
        <v>64573</v>
      </c>
      <c r="G4948" s="255">
        <v>10620053</v>
      </c>
      <c r="H4948" s="1" t="s">
        <v>386</v>
      </c>
      <c r="I4948" s="61">
        <v>41</v>
      </c>
      <c r="J4948" s="61">
        <v>3.3</v>
      </c>
      <c r="K4948" s="61">
        <v>8.1</v>
      </c>
      <c r="L4948" s="69">
        <f t="shared" si="951"/>
        <v>1.3529999999999998</v>
      </c>
      <c r="M4948" s="69">
        <f t="shared" si="952"/>
        <v>3.3209999999999997</v>
      </c>
      <c r="N4948" s="56">
        <f>INDEX(Rate_Chart!$A$1:$AK$127,MATCH(Data!J4948,Rate_Chart!$A$1:$A$127,0),MATCH(Data!K4948,Rate_Chart!$A$1:$AK$1,0))</f>
        <v>36.280125900000002</v>
      </c>
      <c r="O4948" s="57">
        <f t="shared" si="953"/>
        <v>1487.4851619000001</v>
      </c>
      <c r="P4948" s="58">
        <f t="shared" si="954"/>
        <v>417.0129413793104</v>
      </c>
      <c r="Q4948" s="58">
        <f t="shared" si="955"/>
        <v>278.00862758620696</v>
      </c>
      <c r="R4948" s="66">
        <f t="shared" si="956"/>
        <v>26.030990333250003</v>
      </c>
      <c r="S4948" s="64">
        <f t="shared" si="957"/>
        <v>153.75</v>
      </c>
      <c r="T4948" s="66">
        <f t="shared" si="958"/>
        <v>1667.2661522332501</v>
      </c>
      <c r="U4948" s="68">
        <f t="shared" si="959"/>
        <v>40.665028103250002</v>
      </c>
      <c r="V4948" s="68">
        <f t="shared" si="960"/>
        <v>467.4141161293104</v>
      </c>
      <c r="W4948" s="68">
        <f t="shared" si="961"/>
        <v>311.6094107528736</v>
      </c>
    </row>
    <row r="4949" spans="1:23" x14ac:dyDescent="0.25">
      <c r="A4949" s="1" t="s">
        <v>916</v>
      </c>
      <c r="B4949" s="1" t="s">
        <v>395</v>
      </c>
      <c r="C4949" s="1" t="s">
        <v>589</v>
      </c>
      <c r="D4949" s="1" t="s">
        <v>590</v>
      </c>
      <c r="E4949" s="1" t="s">
        <v>383</v>
      </c>
      <c r="F4949" s="62" t="str">
        <f t="shared" si="950"/>
        <v>64573</v>
      </c>
      <c r="G4949" s="255">
        <v>10620053</v>
      </c>
      <c r="H4949" s="1" t="s">
        <v>386</v>
      </c>
      <c r="I4949" s="61">
        <v>37</v>
      </c>
      <c r="J4949" s="61">
        <v>3</v>
      </c>
      <c r="K4949" s="61">
        <v>8</v>
      </c>
      <c r="L4949" s="69">
        <f t="shared" si="951"/>
        <v>1.1100000000000001</v>
      </c>
      <c r="M4949" s="69">
        <f t="shared" si="952"/>
        <v>2.96</v>
      </c>
      <c r="N4949" s="56">
        <f>INDEX(Rate_Chart!$A$1:$AK$127,MATCH(Data!J4949,Rate_Chart!$A$1:$A$127,0),MATCH(Data!K4949,Rate_Chart!$A$1:$AK$1,0))</f>
        <v>34.751112000000006</v>
      </c>
      <c r="O4949" s="57">
        <f t="shared" si="953"/>
        <v>1285.7911440000003</v>
      </c>
      <c r="P4949" s="58">
        <f t="shared" si="954"/>
        <v>417.01334400000002</v>
      </c>
      <c r="Q4949" s="58">
        <f t="shared" si="955"/>
        <v>278.00889599999999</v>
      </c>
      <c r="R4949" s="66">
        <f t="shared" si="956"/>
        <v>22.501345020000006</v>
      </c>
      <c r="S4949" s="64">
        <f t="shared" si="957"/>
        <v>138.75</v>
      </c>
      <c r="T4949" s="66">
        <f t="shared" si="958"/>
        <v>1447.0424890200002</v>
      </c>
      <c r="U4949" s="68">
        <f t="shared" si="959"/>
        <v>39.109256460000005</v>
      </c>
      <c r="V4949" s="68">
        <f t="shared" si="960"/>
        <v>469.31107752000003</v>
      </c>
      <c r="W4949" s="68">
        <f t="shared" si="961"/>
        <v>312.87405168000004</v>
      </c>
    </row>
    <row r="4950" spans="1:23" x14ac:dyDescent="0.25">
      <c r="A4950" s="1" t="s">
        <v>917</v>
      </c>
      <c r="B4950" s="1" t="s">
        <v>394</v>
      </c>
      <c r="C4950" s="1" t="s">
        <v>589</v>
      </c>
      <c r="D4950" s="1" t="s">
        <v>590</v>
      </c>
      <c r="E4950" s="1" t="s">
        <v>383</v>
      </c>
      <c r="F4950" s="62" t="str">
        <f t="shared" si="950"/>
        <v>64573</v>
      </c>
      <c r="G4950" s="255">
        <v>10620053</v>
      </c>
      <c r="H4950" s="1" t="s">
        <v>386</v>
      </c>
      <c r="I4950" s="61">
        <v>40</v>
      </c>
      <c r="J4950" s="61">
        <v>3.8</v>
      </c>
      <c r="K4950" s="61">
        <v>8.1</v>
      </c>
      <c r="L4950" s="69">
        <f t="shared" si="951"/>
        <v>1.52</v>
      </c>
      <c r="M4950" s="69">
        <f t="shared" si="952"/>
        <v>3.24</v>
      </c>
      <c r="N4950" s="56">
        <f>INDEX(Rate_Chart!$A$1:$AK$127,MATCH(Data!J4950,Rate_Chart!$A$1:$A$127,0),MATCH(Data!K4950,Rate_Chart!$A$1:$AK$1,0))</f>
        <v>38.365125900000002</v>
      </c>
      <c r="O4950" s="57">
        <f t="shared" si="953"/>
        <v>1534.6050360000002</v>
      </c>
      <c r="P4950" s="58">
        <f t="shared" si="954"/>
        <v>417.01223804347831</v>
      </c>
      <c r="Q4950" s="58">
        <f t="shared" si="955"/>
        <v>278.00815869565218</v>
      </c>
      <c r="R4950" s="66">
        <f t="shared" si="956"/>
        <v>26.855588130000005</v>
      </c>
      <c r="S4950" s="64">
        <f t="shared" si="957"/>
        <v>150</v>
      </c>
      <c r="T4950" s="66">
        <f t="shared" si="958"/>
        <v>1711.4606241300003</v>
      </c>
      <c r="U4950" s="68">
        <f t="shared" si="959"/>
        <v>42.78651560325001</v>
      </c>
      <c r="V4950" s="68">
        <f t="shared" si="960"/>
        <v>465.07082177445665</v>
      </c>
      <c r="W4950" s="68">
        <f t="shared" si="961"/>
        <v>310.04721451630445</v>
      </c>
    </row>
    <row r="4951" spans="1:23" x14ac:dyDescent="0.25">
      <c r="A4951" s="1" t="s">
        <v>917</v>
      </c>
      <c r="B4951" s="1" t="s">
        <v>395</v>
      </c>
      <c r="C4951" s="1" t="s">
        <v>589</v>
      </c>
      <c r="D4951" s="1" t="s">
        <v>590</v>
      </c>
      <c r="E4951" s="1" t="s">
        <v>383</v>
      </c>
      <c r="F4951" s="62" t="str">
        <f t="shared" si="950"/>
        <v>64573</v>
      </c>
      <c r="G4951" s="255">
        <v>10620053</v>
      </c>
      <c r="H4951" s="1" t="s">
        <v>386</v>
      </c>
      <c r="I4951" s="61">
        <v>35</v>
      </c>
      <c r="J4951" s="61">
        <v>3</v>
      </c>
      <c r="K4951" s="61">
        <v>8</v>
      </c>
      <c r="L4951" s="69">
        <f t="shared" si="951"/>
        <v>1.05</v>
      </c>
      <c r="M4951" s="69">
        <f t="shared" si="952"/>
        <v>2.8</v>
      </c>
      <c r="N4951" s="56">
        <f>INDEX(Rate_Chart!$A$1:$AK$127,MATCH(Data!J4951,Rate_Chart!$A$1:$A$127,0),MATCH(Data!K4951,Rate_Chart!$A$1:$AK$1,0))</f>
        <v>34.751112000000006</v>
      </c>
      <c r="O4951" s="57">
        <f t="shared" si="953"/>
        <v>1216.2889200000002</v>
      </c>
      <c r="P4951" s="58">
        <f t="shared" si="954"/>
        <v>417.01334400000002</v>
      </c>
      <c r="Q4951" s="58">
        <f t="shared" si="955"/>
        <v>278.00889599999999</v>
      </c>
      <c r="R4951" s="66">
        <f t="shared" si="956"/>
        <v>21.285056100000006</v>
      </c>
      <c r="S4951" s="64">
        <f t="shared" si="957"/>
        <v>131.25</v>
      </c>
      <c r="T4951" s="66">
        <f t="shared" si="958"/>
        <v>1368.8239761000002</v>
      </c>
      <c r="U4951" s="68">
        <f t="shared" si="959"/>
        <v>39.109256460000005</v>
      </c>
      <c r="V4951" s="68">
        <f t="shared" si="960"/>
        <v>469.31107752000003</v>
      </c>
      <c r="W4951" s="68">
        <f t="shared" si="961"/>
        <v>312.87405168000004</v>
      </c>
    </row>
    <row r="4952" spans="1:23" x14ac:dyDescent="0.25">
      <c r="A4952" s="1" t="s">
        <v>918</v>
      </c>
      <c r="B4952" s="1" t="s">
        <v>394</v>
      </c>
      <c r="C4952" s="1" t="s">
        <v>589</v>
      </c>
      <c r="D4952" s="1" t="s">
        <v>590</v>
      </c>
      <c r="E4952" s="1" t="s">
        <v>383</v>
      </c>
      <c r="F4952" s="62" t="str">
        <f t="shared" si="950"/>
        <v>64573</v>
      </c>
      <c r="G4952" s="255">
        <v>10620053</v>
      </c>
      <c r="H4952" s="1" t="s">
        <v>385</v>
      </c>
      <c r="I4952" s="61">
        <v>16</v>
      </c>
      <c r="J4952" s="61">
        <v>5.7</v>
      </c>
      <c r="K4952" s="61">
        <v>8.8000000000000007</v>
      </c>
      <c r="L4952" s="69">
        <f t="shared" si="951"/>
        <v>0.91200000000000003</v>
      </c>
      <c r="M4952" s="69">
        <f t="shared" si="952"/>
        <v>1.4080000000000001</v>
      </c>
      <c r="N4952" s="56">
        <f>INDEX(Rate_Chart!$A$1:$AK$127,MATCH(Data!J4952,Rate_Chart!$A$1:$A$127,0),MATCH(Data!K4952,Rate_Chart!$A$1:$AK$1,0))</f>
        <v>47.119050000000001</v>
      </c>
      <c r="O4952" s="57">
        <f t="shared" si="953"/>
        <v>753.90480000000002</v>
      </c>
      <c r="P4952" s="58">
        <f t="shared" si="954"/>
        <v>407.3693083573487</v>
      </c>
      <c r="Q4952" s="58">
        <f t="shared" si="955"/>
        <v>271.57953890489915</v>
      </c>
      <c r="R4952" s="66">
        <f t="shared" si="956"/>
        <v>13.193334000000002</v>
      </c>
      <c r="S4952" s="64">
        <f t="shared" si="957"/>
        <v>60</v>
      </c>
      <c r="T4952" s="66">
        <f t="shared" si="958"/>
        <v>827.09813400000007</v>
      </c>
      <c r="U4952" s="68">
        <f t="shared" si="959"/>
        <v>51.693633375000005</v>
      </c>
      <c r="V4952" s="68">
        <f t="shared" si="960"/>
        <v>446.91902053314124</v>
      </c>
      <c r="W4952" s="68">
        <f t="shared" si="961"/>
        <v>297.94601368876084</v>
      </c>
    </row>
    <row r="4953" spans="1:23" x14ac:dyDescent="0.25">
      <c r="A4953" s="1" t="s">
        <v>918</v>
      </c>
      <c r="B4953" s="1" t="s">
        <v>394</v>
      </c>
      <c r="C4953" s="1" t="s">
        <v>589</v>
      </c>
      <c r="D4953" s="1" t="s">
        <v>590</v>
      </c>
      <c r="E4953" s="1" t="s">
        <v>383</v>
      </c>
      <c r="F4953" s="62" t="str">
        <f t="shared" si="950"/>
        <v>64573</v>
      </c>
      <c r="G4953" s="255">
        <v>10620053</v>
      </c>
      <c r="H4953" s="1" t="s">
        <v>386</v>
      </c>
      <c r="I4953" s="61">
        <v>25</v>
      </c>
      <c r="J4953" s="61">
        <v>3.4</v>
      </c>
      <c r="K4953" s="61">
        <v>8</v>
      </c>
      <c r="L4953" s="69">
        <f t="shared" si="951"/>
        <v>0.85</v>
      </c>
      <c r="M4953" s="69">
        <f t="shared" si="952"/>
        <v>2</v>
      </c>
      <c r="N4953" s="56">
        <f>INDEX(Rate_Chart!$A$1:$AK$127,MATCH(Data!J4953,Rate_Chart!$A$1:$A$127,0),MATCH(Data!K4953,Rate_Chart!$A$1:$AK$1,0))</f>
        <v>36.419112000000005</v>
      </c>
      <c r="O4953" s="57">
        <f t="shared" si="953"/>
        <v>910.47780000000012</v>
      </c>
      <c r="P4953" s="58">
        <f t="shared" si="954"/>
        <v>417.01273282442747</v>
      </c>
      <c r="Q4953" s="58">
        <f t="shared" si="955"/>
        <v>278.00848854961833</v>
      </c>
      <c r="R4953" s="66">
        <f t="shared" si="956"/>
        <v>15.933361500000004</v>
      </c>
      <c r="S4953" s="64">
        <f t="shared" si="957"/>
        <v>93.75</v>
      </c>
      <c r="T4953" s="66">
        <f t="shared" si="958"/>
        <v>1020.1611615000002</v>
      </c>
      <c r="U4953" s="68">
        <f t="shared" si="959"/>
        <v>40.806446460000004</v>
      </c>
      <c r="V4953" s="68">
        <f t="shared" si="960"/>
        <v>467.24938694656487</v>
      </c>
      <c r="W4953" s="68">
        <f t="shared" si="961"/>
        <v>311.49959129770991</v>
      </c>
    </row>
    <row r="4954" spans="1:23" x14ac:dyDescent="0.25">
      <c r="A4954" s="1" t="s">
        <v>918</v>
      </c>
      <c r="B4954" s="1" t="s">
        <v>395</v>
      </c>
      <c r="C4954" s="1" t="s">
        <v>589</v>
      </c>
      <c r="D4954" s="1" t="s">
        <v>590</v>
      </c>
      <c r="E4954" s="1" t="s">
        <v>383</v>
      </c>
      <c r="F4954" s="62" t="str">
        <f t="shared" si="950"/>
        <v>64573</v>
      </c>
      <c r="G4954" s="255">
        <v>10620053</v>
      </c>
      <c r="H4954" s="1" t="s">
        <v>386</v>
      </c>
      <c r="I4954" s="61">
        <v>21</v>
      </c>
      <c r="J4954" s="61">
        <v>3.6</v>
      </c>
      <c r="K4954" s="61">
        <v>8.1999999999999993</v>
      </c>
      <c r="L4954" s="69">
        <f t="shared" si="951"/>
        <v>0.75600000000000012</v>
      </c>
      <c r="M4954" s="69">
        <f t="shared" si="952"/>
        <v>1.722</v>
      </c>
      <c r="N4954" s="56">
        <f>INDEX(Rate_Chart!$A$1:$AK$127,MATCH(Data!J4954,Rate_Chart!$A$1:$A$127,0),MATCH(Data!K4954,Rate_Chart!$A$1:$AK$1,0))</f>
        <v>37.809139800000004</v>
      </c>
      <c r="O4954" s="57">
        <f t="shared" si="953"/>
        <v>793.99193580000008</v>
      </c>
      <c r="P4954" s="58">
        <f t="shared" si="954"/>
        <v>417.01257132352941</v>
      </c>
      <c r="Q4954" s="58">
        <f t="shared" si="955"/>
        <v>278.00838088235292</v>
      </c>
      <c r="R4954" s="66">
        <f t="shared" si="956"/>
        <v>13.894858876500003</v>
      </c>
      <c r="S4954" s="64">
        <f t="shared" si="957"/>
        <v>78.75</v>
      </c>
      <c r="T4954" s="66">
        <f t="shared" si="958"/>
        <v>886.63679467650013</v>
      </c>
      <c r="U4954" s="68">
        <f t="shared" si="959"/>
        <v>42.220799746500006</v>
      </c>
      <c r="V4954" s="68">
        <f t="shared" si="960"/>
        <v>465.67058543933825</v>
      </c>
      <c r="W4954" s="68">
        <f t="shared" si="961"/>
        <v>310.44705695955884</v>
      </c>
    </row>
    <row r="4955" spans="1:23" x14ac:dyDescent="0.25">
      <c r="A4955" s="1" t="s">
        <v>882</v>
      </c>
      <c r="B4955" s="1" t="s">
        <v>394</v>
      </c>
      <c r="C4955" s="1" t="s">
        <v>589</v>
      </c>
      <c r="D4955" s="1" t="s">
        <v>590</v>
      </c>
      <c r="E4955" s="1" t="s">
        <v>383</v>
      </c>
      <c r="F4955" s="62" t="str">
        <f t="shared" si="950"/>
        <v>64573</v>
      </c>
      <c r="G4955" s="255">
        <v>10620053</v>
      </c>
      <c r="H4955" s="1" t="s">
        <v>386</v>
      </c>
      <c r="I4955" s="61">
        <v>10</v>
      </c>
      <c r="J4955" s="61">
        <v>4.5</v>
      </c>
      <c r="K4955" s="61">
        <v>8.1999999999999993</v>
      </c>
      <c r="L4955" s="69">
        <f t="shared" si="951"/>
        <v>0.45</v>
      </c>
      <c r="M4955" s="69">
        <f t="shared" si="952"/>
        <v>0.82</v>
      </c>
      <c r="N4955" s="56">
        <f>INDEX(Rate_Chart!$A$1:$AK$127,MATCH(Data!J4955,Rate_Chart!$A$1:$A$127,0),MATCH(Data!K4955,Rate_Chart!$A$1:$AK$1,0))</f>
        <v>41.562139799999997</v>
      </c>
      <c r="O4955" s="57">
        <f t="shared" si="953"/>
        <v>415.621398</v>
      </c>
      <c r="P4955" s="58">
        <f t="shared" si="954"/>
        <v>417.01143612040136</v>
      </c>
      <c r="Q4955" s="58">
        <f t="shared" si="955"/>
        <v>278.00762408026759</v>
      </c>
      <c r="R4955" s="66">
        <f t="shared" si="956"/>
        <v>7.2733744650000007</v>
      </c>
      <c r="S4955" s="64">
        <f t="shared" si="957"/>
        <v>37.5</v>
      </c>
      <c r="T4955" s="66">
        <f t="shared" si="958"/>
        <v>460.39477246500002</v>
      </c>
      <c r="U4955" s="68">
        <f t="shared" si="959"/>
        <v>46.039477246499999</v>
      </c>
      <c r="V4955" s="68">
        <f t="shared" si="960"/>
        <v>461.93455431270905</v>
      </c>
      <c r="W4955" s="68">
        <f t="shared" si="961"/>
        <v>307.95636954180605</v>
      </c>
    </row>
    <row r="4956" spans="1:23" x14ac:dyDescent="0.25">
      <c r="A4956" s="1" t="s">
        <v>882</v>
      </c>
      <c r="B4956" s="1" t="s">
        <v>395</v>
      </c>
      <c r="C4956" s="1" t="s">
        <v>589</v>
      </c>
      <c r="D4956" s="1" t="s">
        <v>590</v>
      </c>
      <c r="E4956" s="1" t="s">
        <v>383</v>
      </c>
      <c r="F4956" s="62" t="str">
        <f t="shared" si="950"/>
        <v>64573</v>
      </c>
      <c r="G4956" s="255">
        <v>10620053</v>
      </c>
      <c r="H4956" s="1" t="s">
        <v>386</v>
      </c>
      <c r="I4956" s="61">
        <v>30</v>
      </c>
      <c r="J4956" s="61">
        <v>3.1</v>
      </c>
      <c r="K4956" s="61">
        <v>8.1</v>
      </c>
      <c r="L4956" s="69">
        <f t="shared" si="951"/>
        <v>0.93</v>
      </c>
      <c r="M4956" s="69">
        <f t="shared" si="952"/>
        <v>2.4300000000000002</v>
      </c>
      <c r="N4956" s="56">
        <f>INDEX(Rate_Chart!$A$1:$AK$127,MATCH(Data!J4956,Rate_Chart!$A$1:$A$127,0),MATCH(Data!K4956,Rate_Chart!$A$1:$AK$1,0))</f>
        <v>35.446125899999998</v>
      </c>
      <c r="O4956" s="57">
        <f t="shared" si="953"/>
        <v>1063.383777</v>
      </c>
      <c r="P4956" s="58">
        <f t="shared" si="954"/>
        <v>417.01324588235298</v>
      </c>
      <c r="Q4956" s="58">
        <f t="shared" si="955"/>
        <v>278.0088305882353</v>
      </c>
      <c r="R4956" s="66">
        <f t="shared" si="956"/>
        <v>18.609216097500003</v>
      </c>
      <c r="S4956" s="64">
        <f t="shared" si="957"/>
        <v>112.5</v>
      </c>
      <c r="T4956" s="66">
        <f t="shared" si="958"/>
        <v>1194.4929930974999</v>
      </c>
      <c r="U4956" s="68">
        <f t="shared" si="959"/>
        <v>39.816433103249999</v>
      </c>
      <c r="V4956" s="68">
        <f t="shared" si="960"/>
        <v>468.42862474411766</v>
      </c>
      <c r="W4956" s="68">
        <f t="shared" si="961"/>
        <v>312.28574982941177</v>
      </c>
    </row>
    <row r="4957" spans="1:23" x14ac:dyDescent="0.25">
      <c r="A4957" s="1" t="s">
        <v>883</v>
      </c>
      <c r="B4957" s="1" t="s">
        <v>394</v>
      </c>
      <c r="C4957" s="1" t="s">
        <v>589</v>
      </c>
      <c r="D4957" s="1" t="s">
        <v>590</v>
      </c>
      <c r="E4957" s="1" t="s">
        <v>383</v>
      </c>
      <c r="F4957" s="62" t="str">
        <f t="shared" si="950"/>
        <v>64573</v>
      </c>
      <c r="G4957" s="255">
        <v>10620053</v>
      </c>
      <c r="H4957" s="1" t="s">
        <v>385</v>
      </c>
      <c r="I4957" s="61">
        <v>17</v>
      </c>
      <c r="J4957" s="61">
        <v>5.9</v>
      </c>
      <c r="K4957" s="61">
        <v>8.8000000000000007</v>
      </c>
      <c r="L4957" s="69">
        <f t="shared" si="951"/>
        <v>1.0030000000000001</v>
      </c>
      <c r="M4957" s="69">
        <f t="shared" si="952"/>
        <v>1.4960000000000002</v>
      </c>
      <c r="N4957" s="56">
        <f>INDEX(Rate_Chart!$A$1:$AK$127,MATCH(Data!J4957,Rate_Chart!$A$1:$A$127,0),MATCH(Data!K4957,Rate_Chart!$A$1:$AK$1,0))</f>
        <v>48.772350000000003</v>
      </c>
      <c r="O4957" s="57">
        <f t="shared" si="953"/>
        <v>829.12995000000001</v>
      </c>
      <c r="P4957" s="58">
        <f t="shared" si="954"/>
        <v>414.49589235127479</v>
      </c>
      <c r="Q4957" s="58">
        <f t="shared" si="955"/>
        <v>276.33059490084986</v>
      </c>
      <c r="R4957" s="66">
        <f t="shared" si="956"/>
        <v>14.509774125000002</v>
      </c>
      <c r="S4957" s="64">
        <f t="shared" si="957"/>
        <v>63.75</v>
      </c>
      <c r="T4957" s="66">
        <f t="shared" si="958"/>
        <v>907.38972412500004</v>
      </c>
      <c r="U4957" s="68">
        <f t="shared" si="959"/>
        <v>53.375866125000002</v>
      </c>
      <c r="V4957" s="68">
        <f t="shared" si="960"/>
        <v>453.61925885269125</v>
      </c>
      <c r="W4957" s="68">
        <f t="shared" si="961"/>
        <v>302.41283923512748</v>
      </c>
    </row>
    <row r="4958" spans="1:23" x14ac:dyDescent="0.25">
      <c r="A4958" s="1" t="s">
        <v>883</v>
      </c>
      <c r="B4958" s="1" t="s">
        <v>394</v>
      </c>
      <c r="C4958" s="1" t="s">
        <v>589</v>
      </c>
      <c r="D4958" s="1" t="s">
        <v>590</v>
      </c>
      <c r="E4958" s="1" t="s">
        <v>383</v>
      </c>
      <c r="F4958" s="62" t="str">
        <f t="shared" si="950"/>
        <v>64573</v>
      </c>
      <c r="G4958" s="255">
        <v>10620053</v>
      </c>
      <c r="H4958" s="1" t="s">
        <v>386</v>
      </c>
      <c r="I4958" s="61">
        <v>32</v>
      </c>
      <c r="J4958" s="61">
        <v>3.6</v>
      </c>
      <c r="K4958" s="61">
        <v>8.1</v>
      </c>
      <c r="L4958" s="69">
        <f t="shared" si="951"/>
        <v>1.1520000000000001</v>
      </c>
      <c r="M4958" s="69">
        <f t="shared" si="952"/>
        <v>2.5920000000000001</v>
      </c>
      <c r="N4958" s="56">
        <f>INDEX(Rate_Chart!$A$1:$AK$127,MATCH(Data!J4958,Rate_Chart!$A$1:$A$127,0),MATCH(Data!K4958,Rate_Chart!$A$1:$AK$1,0))</f>
        <v>37.531125900000006</v>
      </c>
      <c r="O4958" s="57">
        <f t="shared" si="953"/>
        <v>1200.9960288000002</v>
      </c>
      <c r="P4958" s="58">
        <f t="shared" si="954"/>
        <v>417.01251000000008</v>
      </c>
      <c r="Q4958" s="58">
        <f t="shared" si="955"/>
        <v>278.00834000000003</v>
      </c>
      <c r="R4958" s="66">
        <f t="shared" si="956"/>
        <v>21.017430504000007</v>
      </c>
      <c r="S4958" s="64">
        <f t="shared" si="957"/>
        <v>120</v>
      </c>
      <c r="T4958" s="66">
        <f t="shared" si="958"/>
        <v>1342.0134593040002</v>
      </c>
      <c r="U4958" s="68">
        <f t="shared" si="959"/>
        <v>41.937920603250006</v>
      </c>
      <c r="V4958" s="68">
        <f t="shared" si="960"/>
        <v>465.97689559166673</v>
      </c>
      <c r="W4958" s="68">
        <f t="shared" si="961"/>
        <v>310.6512637277778</v>
      </c>
    </row>
    <row r="4959" spans="1:23" x14ac:dyDescent="0.25">
      <c r="A4959" s="1" t="s">
        <v>883</v>
      </c>
      <c r="B4959" s="1" t="s">
        <v>395</v>
      </c>
      <c r="C4959" s="1" t="s">
        <v>589</v>
      </c>
      <c r="D4959" s="1" t="s">
        <v>590</v>
      </c>
      <c r="E4959" s="1" t="s">
        <v>383</v>
      </c>
      <c r="F4959" s="62" t="str">
        <f t="shared" si="950"/>
        <v>64573</v>
      </c>
      <c r="G4959" s="255">
        <v>10620053</v>
      </c>
      <c r="H4959" s="1" t="s">
        <v>385</v>
      </c>
      <c r="I4959" s="61">
        <v>11</v>
      </c>
      <c r="J4959" s="61">
        <v>6.5</v>
      </c>
      <c r="K4959" s="61">
        <v>8.8000000000000007</v>
      </c>
      <c r="L4959" s="69">
        <f t="shared" si="951"/>
        <v>0.71499999999999997</v>
      </c>
      <c r="M4959" s="69">
        <f t="shared" si="952"/>
        <v>0.96800000000000008</v>
      </c>
      <c r="N4959" s="56">
        <f>INDEX(Rate_Chart!$A$1:$AK$127,MATCH(Data!J4959,Rate_Chart!$A$1:$A$127,0),MATCH(Data!K4959,Rate_Chart!$A$1:$AK$1,0))</f>
        <v>53.732250000000001</v>
      </c>
      <c r="O4959" s="57">
        <f t="shared" si="953"/>
        <v>591.05475000000001</v>
      </c>
      <c r="P4959" s="58">
        <f t="shared" si="954"/>
        <v>434.49258760107813</v>
      </c>
      <c r="Q4959" s="58">
        <f t="shared" si="955"/>
        <v>289.66172506738542</v>
      </c>
      <c r="R4959" s="66">
        <f t="shared" si="956"/>
        <v>10.343458125000002</v>
      </c>
      <c r="S4959" s="64">
        <f t="shared" si="957"/>
        <v>41.25</v>
      </c>
      <c r="T4959" s="66">
        <f t="shared" si="958"/>
        <v>642.648208125</v>
      </c>
      <c r="U4959" s="68">
        <f t="shared" si="959"/>
        <v>58.422564375</v>
      </c>
      <c r="V4959" s="68">
        <f t="shared" si="960"/>
        <v>472.41965801886789</v>
      </c>
      <c r="W4959" s="68">
        <f t="shared" si="961"/>
        <v>314.94643867924526</v>
      </c>
    </row>
    <row r="4960" spans="1:23" x14ac:dyDescent="0.25">
      <c r="A4960" s="1" t="s">
        <v>883</v>
      </c>
      <c r="B4960" s="1" t="s">
        <v>395</v>
      </c>
      <c r="C4960" s="1" t="s">
        <v>589</v>
      </c>
      <c r="D4960" s="1" t="s">
        <v>590</v>
      </c>
      <c r="E4960" s="1" t="s">
        <v>383</v>
      </c>
      <c r="F4960" s="62" t="str">
        <f t="shared" si="950"/>
        <v>64573</v>
      </c>
      <c r="G4960" s="255">
        <v>10620053</v>
      </c>
      <c r="H4960" s="1" t="s">
        <v>386</v>
      </c>
      <c r="I4960" s="61">
        <v>36</v>
      </c>
      <c r="J4960" s="61">
        <v>3</v>
      </c>
      <c r="K4960" s="61">
        <v>8</v>
      </c>
      <c r="L4960" s="69">
        <f t="shared" si="951"/>
        <v>1.08</v>
      </c>
      <c r="M4960" s="69">
        <f t="shared" si="952"/>
        <v>2.88</v>
      </c>
      <c r="N4960" s="56">
        <f>INDEX(Rate_Chart!$A$1:$AK$127,MATCH(Data!J4960,Rate_Chart!$A$1:$A$127,0),MATCH(Data!K4960,Rate_Chart!$A$1:$AK$1,0))</f>
        <v>34.751112000000006</v>
      </c>
      <c r="O4960" s="57">
        <f t="shared" si="953"/>
        <v>1251.0400320000003</v>
      </c>
      <c r="P4960" s="58">
        <f t="shared" si="954"/>
        <v>417.01334400000002</v>
      </c>
      <c r="Q4960" s="58">
        <f t="shared" si="955"/>
        <v>278.00889599999999</v>
      </c>
      <c r="R4960" s="66">
        <f t="shared" si="956"/>
        <v>21.893200560000007</v>
      </c>
      <c r="S4960" s="64">
        <f t="shared" si="957"/>
        <v>135</v>
      </c>
      <c r="T4960" s="66">
        <f t="shared" si="958"/>
        <v>1407.9332325600003</v>
      </c>
      <c r="U4960" s="68">
        <f t="shared" si="959"/>
        <v>39.109256460000012</v>
      </c>
      <c r="V4960" s="68">
        <f t="shared" si="960"/>
        <v>469.31107752000008</v>
      </c>
      <c r="W4960" s="68">
        <f t="shared" si="961"/>
        <v>312.87405168000004</v>
      </c>
    </row>
    <row r="4961" spans="1:23" x14ac:dyDescent="0.25">
      <c r="A4961" s="1" t="s">
        <v>884</v>
      </c>
      <c r="B4961" s="1" t="s">
        <v>394</v>
      </c>
      <c r="C4961" s="1" t="s">
        <v>589</v>
      </c>
      <c r="D4961" s="1" t="s">
        <v>590</v>
      </c>
      <c r="E4961" s="1" t="s">
        <v>383</v>
      </c>
      <c r="F4961" s="62" t="str">
        <f t="shared" si="950"/>
        <v>64573</v>
      </c>
      <c r="G4961" s="255">
        <v>10620053</v>
      </c>
      <c r="H4961" s="1" t="s">
        <v>386</v>
      </c>
      <c r="I4961" s="61">
        <v>33</v>
      </c>
      <c r="J4961" s="61">
        <v>3.5</v>
      </c>
      <c r="K4961" s="61">
        <v>8.1</v>
      </c>
      <c r="L4961" s="69">
        <f t="shared" si="951"/>
        <v>1.155</v>
      </c>
      <c r="M4961" s="69">
        <f t="shared" si="952"/>
        <v>2.673</v>
      </c>
      <c r="N4961" s="56">
        <f>INDEX(Rate_Chart!$A$1:$AK$127,MATCH(Data!J4961,Rate_Chart!$A$1:$A$127,0),MATCH(Data!K4961,Rate_Chart!$A$1:$AK$1,0))</f>
        <v>37.114125900000005</v>
      </c>
      <c r="O4961" s="57">
        <f t="shared" si="953"/>
        <v>1224.7661547000002</v>
      </c>
      <c r="P4961" s="58">
        <f t="shared" si="954"/>
        <v>417.01265056179784</v>
      </c>
      <c r="Q4961" s="58">
        <f t="shared" si="955"/>
        <v>278.00843370786521</v>
      </c>
      <c r="R4961" s="66">
        <f t="shared" si="956"/>
        <v>21.433407707250005</v>
      </c>
      <c r="S4961" s="64">
        <f t="shared" si="957"/>
        <v>123.75</v>
      </c>
      <c r="T4961" s="66">
        <f t="shared" si="958"/>
        <v>1369.9495624072501</v>
      </c>
      <c r="U4961" s="68">
        <f t="shared" si="959"/>
        <v>41.513623103250005</v>
      </c>
      <c r="V4961" s="68">
        <f t="shared" si="960"/>
        <v>466.44520340730344</v>
      </c>
      <c r="W4961" s="68">
        <f t="shared" si="961"/>
        <v>310.96346893820231</v>
      </c>
    </row>
    <row r="4962" spans="1:23" x14ac:dyDescent="0.25">
      <c r="A4962" s="1" t="s">
        <v>884</v>
      </c>
      <c r="B4962" s="1" t="s">
        <v>395</v>
      </c>
      <c r="C4962" s="1" t="s">
        <v>589</v>
      </c>
      <c r="D4962" s="1" t="s">
        <v>590</v>
      </c>
      <c r="E4962" s="1" t="s">
        <v>383</v>
      </c>
      <c r="F4962" s="62" t="str">
        <f t="shared" si="950"/>
        <v>64573</v>
      </c>
      <c r="G4962" s="255">
        <v>10620053</v>
      </c>
      <c r="H4962" s="1" t="s">
        <v>385</v>
      </c>
      <c r="I4962" s="61">
        <v>7</v>
      </c>
      <c r="J4962" s="61">
        <v>6.7</v>
      </c>
      <c r="K4962" s="61">
        <v>8.8000000000000007</v>
      </c>
      <c r="L4962" s="69">
        <f t="shared" si="951"/>
        <v>0.46899999999999997</v>
      </c>
      <c r="M4962" s="69">
        <f t="shared" si="952"/>
        <v>0.6160000000000001</v>
      </c>
      <c r="N4962" s="56">
        <f>INDEX(Rate_Chart!$A$1:$AK$127,MATCH(Data!J4962,Rate_Chart!$A$1:$A$127,0),MATCH(Data!K4962,Rate_Chart!$A$1:$AK$1,0))</f>
        <v>55.385550000000002</v>
      </c>
      <c r="O4962" s="57">
        <f t="shared" si="953"/>
        <v>387.69884999999999</v>
      </c>
      <c r="P4962" s="58">
        <f t="shared" si="954"/>
        <v>440.73381962864721</v>
      </c>
      <c r="Q4962" s="58">
        <f t="shared" si="955"/>
        <v>293.82254641909816</v>
      </c>
      <c r="R4962" s="66">
        <f t="shared" si="956"/>
        <v>6.7847298750000009</v>
      </c>
      <c r="S4962" s="64">
        <f t="shared" si="957"/>
        <v>26.25</v>
      </c>
      <c r="T4962" s="66">
        <f t="shared" si="958"/>
        <v>420.73357987499998</v>
      </c>
      <c r="U4962" s="68">
        <f t="shared" si="959"/>
        <v>60.104797124999997</v>
      </c>
      <c r="V4962" s="68">
        <f t="shared" si="960"/>
        <v>478.2875102785145</v>
      </c>
      <c r="W4962" s="68">
        <f t="shared" si="961"/>
        <v>318.85834018567635</v>
      </c>
    </row>
    <row r="4963" spans="1:23" x14ac:dyDescent="0.25">
      <c r="A4963" s="1" t="s">
        <v>884</v>
      </c>
      <c r="B4963" s="1" t="s">
        <v>395</v>
      </c>
      <c r="C4963" s="1" t="s">
        <v>589</v>
      </c>
      <c r="D4963" s="1" t="s">
        <v>590</v>
      </c>
      <c r="E4963" s="1" t="s">
        <v>383</v>
      </c>
      <c r="F4963" s="62" t="str">
        <f t="shared" si="950"/>
        <v>64573</v>
      </c>
      <c r="G4963" s="255">
        <v>10620053</v>
      </c>
      <c r="H4963" s="1" t="s">
        <v>386</v>
      </c>
      <c r="I4963" s="61">
        <v>37</v>
      </c>
      <c r="J4963" s="61">
        <v>3</v>
      </c>
      <c r="K4963" s="61">
        <v>8</v>
      </c>
      <c r="L4963" s="69">
        <f t="shared" si="951"/>
        <v>1.1100000000000001</v>
      </c>
      <c r="M4963" s="69">
        <f t="shared" si="952"/>
        <v>2.96</v>
      </c>
      <c r="N4963" s="56">
        <f>INDEX(Rate_Chart!$A$1:$AK$127,MATCH(Data!J4963,Rate_Chart!$A$1:$A$127,0),MATCH(Data!K4963,Rate_Chart!$A$1:$AK$1,0))</f>
        <v>34.751112000000006</v>
      </c>
      <c r="O4963" s="57">
        <f t="shared" si="953"/>
        <v>1285.7911440000003</v>
      </c>
      <c r="P4963" s="58">
        <f t="shared" si="954"/>
        <v>417.01334400000002</v>
      </c>
      <c r="Q4963" s="58">
        <f t="shared" si="955"/>
        <v>278.00889599999999</v>
      </c>
      <c r="R4963" s="66">
        <f t="shared" si="956"/>
        <v>22.501345020000006</v>
      </c>
      <c r="S4963" s="64">
        <f t="shared" si="957"/>
        <v>138.75</v>
      </c>
      <c r="T4963" s="66">
        <f t="shared" si="958"/>
        <v>1447.0424890200002</v>
      </c>
      <c r="U4963" s="68">
        <f t="shared" si="959"/>
        <v>39.109256460000005</v>
      </c>
      <c r="V4963" s="68">
        <f t="shared" si="960"/>
        <v>469.31107752000003</v>
      </c>
      <c r="W4963" s="68">
        <f t="shared" si="961"/>
        <v>312.87405168000004</v>
      </c>
    </row>
    <row r="4964" spans="1:23" x14ac:dyDescent="0.25">
      <c r="A4964" s="1" t="s">
        <v>885</v>
      </c>
      <c r="B4964" s="1" t="s">
        <v>394</v>
      </c>
      <c r="C4964" s="1" t="s">
        <v>589</v>
      </c>
      <c r="D4964" s="1" t="s">
        <v>590</v>
      </c>
      <c r="E4964" s="1" t="s">
        <v>383</v>
      </c>
      <c r="F4964" s="62" t="str">
        <f t="shared" si="950"/>
        <v>64573</v>
      </c>
      <c r="G4964" s="255">
        <v>10620053</v>
      </c>
      <c r="H4964" s="1" t="s">
        <v>386</v>
      </c>
      <c r="I4964" s="61">
        <v>30</v>
      </c>
      <c r="J4964" s="61">
        <v>3.7</v>
      </c>
      <c r="K4964" s="61">
        <v>8.1</v>
      </c>
      <c r="L4964" s="69">
        <f t="shared" si="951"/>
        <v>1.1100000000000001</v>
      </c>
      <c r="M4964" s="69">
        <f t="shared" si="952"/>
        <v>2.4300000000000002</v>
      </c>
      <c r="N4964" s="56">
        <f>INDEX(Rate_Chart!$A$1:$AK$127,MATCH(Data!J4964,Rate_Chart!$A$1:$A$127,0),MATCH(Data!K4964,Rate_Chart!$A$1:$AK$1,0))</f>
        <v>37.948125900000008</v>
      </c>
      <c r="O4964" s="57">
        <f t="shared" si="953"/>
        <v>1138.4437770000002</v>
      </c>
      <c r="P4964" s="58">
        <f t="shared" si="954"/>
        <v>417.01237252747262</v>
      </c>
      <c r="Q4964" s="58">
        <f t="shared" si="955"/>
        <v>278.00824835164843</v>
      </c>
      <c r="R4964" s="66">
        <f t="shared" si="956"/>
        <v>19.922766097500006</v>
      </c>
      <c r="S4964" s="64">
        <f t="shared" si="957"/>
        <v>112.5</v>
      </c>
      <c r="T4964" s="66">
        <f t="shared" si="958"/>
        <v>1270.8665430975002</v>
      </c>
      <c r="U4964" s="68">
        <f t="shared" si="959"/>
        <v>42.362218103250008</v>
      </c>
      <c r="V4964" s="68">
        <f t="shared" si="960"/>
        <v>465.51888025549459</v>
      </c>
      <c r="W4964" s="68">
        <f t="shared" si="961"/>
        <v>310.34592017032975</v>
      </c>
    </row>
    <row r="4965" spans="1:23" x14ac:dyDescent="0.25">
      <c r="A4965" s="1" t="s">
        <v>885</v>
      </c>
      <c r="B4965" s="1" t="s">
        <v>395</v>
      </c>
      <c r="C4965" s="1" t="s">
        <v>589</v>
      </c>
      <c r="D4965" s="1" t="s">
        <v>590</v>
      </c>
      <c r="E4965" s="1" t="s">
        <v>383</v>
      </c>
      <c r="F4965" s="62" t="str">
        <f t="shared" si="950"/>
        <v>64573</v>
      </c>
      <c r="G4965" s="255">
        <v>10620053</v>
      </c>
      <c r="H4965" s="1" t="s">
        <v>385</v>
      </c>
      <c r="I4965" s="61">
        <v>18</v>
      </c>
      <c r="J4965" s="61">
        <v>5.6</v>
      </c>
      <c r="K4965" s="61">
        <v>8.4</v>
      </c>
      <c r="L4965" s="69">
        <f t="shared" si="951"/>
        <v>1.008</v>
      </c>
      <c r="M4965" s="69">
        <f t="shared" si="952"/>
        <v>1.5120000000000002</v>
      </c>
      <c r="N4965" s="56">
        <f>INDEX(Rate_Chart!$A$1:$AK$127,MATCH(Data!J4965,Rate_Chart!$A$1:$A$127,0),MATCH(Data!K4965,Rate_Chart!$A$1:$AK$1,0))</f>
        <v>45.357199999999999</v>
      </c>
      <c r="O4965" s="57">
        <f t="shared" si="953"/>
        <v>816.42959999999994</v>
      </c>
      <c r="P4965" s="58">
        <f t="shared" si="954"/>
        <v>404.97500000000002</v>
      </c>
      <c r="Q4965" s="58">
        <f t="shared" si="955"/>
        <v>269.98333333333335</v>
      </c>
      <c r="R4965" s="66">
        <f t="shared" si="956"/>
        <v>14.287518</v>
      </c>
      <c r="S4965" s="64">
        <f t="shared" si="957"/>
        <v>67.5</v>
      </c>
      <c r="T4965" s="66">
        <f t="shared" si="958"/>
        <v>898.21711799999991</v>
      </c>
      <c r="U4965" s="68">
        <f t="shared" si="959"/>
        <v>49.900950999999992</v>
      </c>
      <c r="V4965" s="68">
        <f t="shared" si="960"/>
        <v>445.54420535714286</v>
      </c>
      <c r="W4965" s="68">
        <f t="shared" si="961"/>
        <v>297.02947023809526</v>
      </c>
    </row>
    <row r="4966" spans="1:23" x14ac:dyDescent="0.25">
      <c r="A4966" s="1" t="s">
        <v>885</v>
      </c>
      <c r="B4966" s="1" t="s">
        <v>395</v>
      </c>
      <c r="C4966" s="1" t="s">
        <v>589</v>
      </c>
      <c r="D4966" s="1" t="s">
        <v>590</v>
      </c>
      <c r="E4966" s="1" t="s">
        <v>383</v>
      </c>
      <c r="F4966" s="62" t="str">
        <f t="shared" si="950"/>
        <v>64573</v>
      </c>
      <c r="G4966" s="255">
        <v>10620053</v>
      </c>
      <c r="H4966" s="1" t="s">
        <v>386</v>
      </c>
      <c r="I4966" s="61">
        <v>40</v>
      </c>
      <c r="J4966" s="61">
        <v>3</v>
      </c>
      <c r="K4966" s="61">
        <v>8</v>
      </c>
      <c r="L4966" s="69">
        <f t="shared" si="951"/>
        <v>1.2</v>
      </c>
      <c r="M4966" s="69">
        <f t="shared" si="952"/>
        <v>3.2</v>
      </c>
      <c r="N4966" s="56">
        <f>INDEX(Rate_Chart!$A$1:$AK$127,MATCH(Data!J4966,Rate_Chart!$A$1:$A$127,0),MATCH(Data!K4966,Rate_Chart!$A$1:$AK$1,0))</f>
        <v>34.751112000000006</v>
      </c>
      <c r="O4966" s="57">
        <f t="shared" si="953"/>
        <v>1390.0444800000002</v>
      </c>
      <c r="P4966" s="58">
        <f t="shared" si="954"/>
        <v>417.01334400000002</v>
      </c>
      <c r="Q4966" s="58">
        <f t="shared" si="955"/>
        <v>278.00889599999999</v>
      </c>
      <c r="R4966" s="66">
        <f t="shared" si="956"/>
        <v>24.325778400000008</v>
      </c>
      <c r="S4966" s="64">
        <f t="shared" si="957"/>
        <v>150</v>
      </c>
      <c r="T4966" s="66">
        <f t="shared" si="958"/>
        <v>1564.3702584000002</v>
      </c>
      <c r="U4966" s="68">
        <f t="shared" si="959"/>
        <v>39.109256460000005</v>
      </c>
      <c r="V4966" s="68">
        <f t="shared" si="960"/>
        <v>469.31107752000003</v>
      </c>
      <c r="W4966" s="68">
        <f t="shared" si="961"/>
        <v>312.87405168000004</v>
      </c>
    </row>
    <row r="4967" spans="1:23" x14ac:dyDescent="0.25">
      <c r="A4967" s="1" t="s">
        <v>886</v>
      </c>
      <c r="B4967" s="1" t="s">
        <v>394</v>
      </c>
      <c r="C4967" s="1" t="s">
        <v>589</v>
      </c>
      <c r="D4967" s="1" t="s">
        <v>590</v>
      </c>
      <c r="E4967" s="1" t="s">
        <v>383</v>
      </c>
      <c r="F4967" s="62" t="str">
        <f t="shared" si="950"/>
        <v>64573</v>
      </c>
      <c r="G4967" s="255">
        <v>10620053</v>
      </c>
      <c r="H4967" s="1" t="s">
        <v>385</v>
      </c>
      <c r="I4967" s="61">
        <v>20</v>
      </c>
      <c r="J4967" s="61">
        <v>6.1</v>
      </c>
      <c r="K4967" s="61">
        <v>8.6</v>
      </c>
      <c r="L4967" s="69">
        <f t="shared" si="951"/>
        <v>1.22</v>
      </c>
      <c r="M4967" s="69">
        <f t="shared" si="952"/>
        <v>1.72</v>
      </c>
      <c r="N4967" s="56">
        <f>INDEX(Rate_Chart!$A$1:$AK$127,MATCH(Data!J4967,Rate_Chart!$A$1:$A$127,0),MATCH(Data!K4967,Rate_Chart!$A$1:$AK$1,0))</f>
        <v>49.9163</v>
      </c>
      <c r="O4967" s="57">
        <f t="shared" si="953"/>
        <v>998.32600000000002</v>
      </c>
      <c r="P4967" s="58">
        <f t="shared" si="954"/>
        <v>421.82788732394374</v>
      </c>
      <c r="Q4967" s="58">
        <f t="shared" si="955"/>
        <v>281.21859154929581</v>
      </c>
      <c r="R4967" s="66">
        <f t="shared" si="956"/>
        <v>17.470705000000002</v>
      </c>
      <c r="S4967" s="64">
        <f t="shared" si="957"/>
        <v>75</v>
      </c>
      <c r="T4967" s="66">
        <f t="shared" si="958"/>
        <v>1090.796705</v>
      </c>
      <c r="U4967" s="68">
        <f t="shared" si="959"/>
        <v>54.539835249999996</v>
      </c>
      <c r="V4967" s="68">
        <f t="shared" si="960"/>
        <v>460.90001619718311</v>
      </c>
      <c r="W4967" s="68">
        <f t="shared" si="961"/>
        <v>307.26667746478876</v>
      </c>
    </row>
    <row r="4968" spans="1:23" x14ac:dyDescent="0.25">
      <c r="A4968" s="1" t="s">
        <v>886</v>
      </c>
      <c r="B4968" s="1" t="s">
        <v>394</v>
      </c>
      <c r="C4968" s="1" t="s">
        <v>589</v>
      </c>
      <c r="D4968" s="1" t="s">
        <v>590</v>
      </c>
      <c r="E4968" s="1" t="s">
        <v>383</v>
      </c>
      <c r="F4968" s="62" t="str">
        <f t="shared" si="950"/>
        <v>64573</v>
      </c>
      <c r="G4968" s="255">
        <v>10620053</v>
      </c>
      <c r="H4968" s="1" t="s">
        <v>386</v>
      </c>
      <c r="I4968" s="61">
        <v>40</v>
      </c>
      <c r="J4968" s="61">
        <v>3.5</v>
      </c>
      <c r="K4968" s="61">
        <v>8</v>
      </c>
      <c r="L4968" s="69">
        <f t="shared" si="951"/>
        <v>1.4</v>
      </c>
      <c r="M4968" s="69">
        <f t="shared" si="952"/>
        <v>3.2</v>
      </c>
      <c r="N4968" s="56">
        <f>INDEX(Rate_Chart!$A$1:$AK$127,MATCH(Data!J4968,Rate_Chart!$A$1:$A$127,0),MATCH(Data!K4968,Rate_Chart!$A$1:$AK$1,0))</f>
        <v>36.836112000000007</v>
      </c>
      <c r="O4968" s="57">
        <f t="shared" si="953"/>
        <v>1473.4444800000003</v>
      </c>
      <c r="P4968" s="58">
        <f t="shared" si="954"/>
        <v>417.01258867924531</v>
      </c>
      <c r="Q4968" s="58">
        <f t="shared" si="955"/>
        <v>278.00839245283021</v>
      </c>
      <c r="R4968" s="66">
        <f t="shared" si="956"/>
        <v>25.78527840000001</v>
      </c>
      <c r="S4968" s="64">
        <f t="shared" si="957"/>
        <v>150</v>
      </c>
      <c r="T4968" s="66">
        <f t="shared" si="958"/>
        <v>1649.2297584000003</v>
      </c>
      <c r="U4968" s="68">
        <f t="shared" si="959"/>
        <v>41.230743960000005</v>
      </c>
      <c r="V4968" s="68">
        <f t="shared" si="960"/>
        <v>466.76313916981132</v>
      </c>
      <c r="W4968" s="68">
        <f t="shared" si="961"/>
        <v>311.17542611320755</v>
      </c>
    </row>
    <row r="4969" spans="1:23" x14ac:dyDescent="0.25">
      <c r="A4969" s="1" t="s">
        <v>886</v>
      </c>
      <c r="B4969" s="1" t="s">
        <v>395</v>
      </c>
      <c r="C4969" s="1" t="s">
        <v>589</v>
      </c>
      <c r="D4969" s="1" t="s">
        <v>590</v>
      </c>
      <c r="E4969" s="1" t="s">
        <v>383</v>
      </c>
      <c r="F4969" s="62" t="str">
        <f t="shared" si="950"/>
        <v>64573</v>
      </c>
      <c r="G4969" s="255">
        <v>10620053</v>
      </c>
      <c r="H4969" s="1" t="s">
        <v>385</v>
      </c>
      <c r="I4969" s="61">
        <v>12</v>
      </c>
      <c r="J4969" s="61">
        <v>6.1</v>
      </c>
      <c r="K4969" s="61">
        <v>8.6</v>
      </c>
      <c r="L4969" s="69">
        <f t="shared" si="951"/>
        <v>0.73199999999999987</v>
      </c>
      <c r="M4969" s="69">
        <f t="shared" si="952"/>
        <v>1.0319999999999998</v>
      </c>
      <c r="N4969" s="56">
        <f>INDEX(Rate_Chart!$A$1:$AK$127,MATCH(Data!J4969,Rate_Chart!$A$1:$A$127,0),MATCH(Data!K4969,Rate_Chart!$A$1:$AK$1,0))</f>
        <v>49.9163</v>
      </c>
      <c r="O4969" s="57">
        <f t="shared" si="953"/>
        <v>598.99559999999997</v>
      </c>
      <c r="P4969" s="58">
        <f t="shared" si="954"/>
        <v>421.82788732394374</v>
      </c>
      <c r="Q4969" s="58">
        <f t="shared" si="955"/>
        <v>281.21859154929581</v>
      </c>
      <c r="R4969" s="66">
        <f t="shared" si="956"/>
        <v>10.482423000000001</v>
      </c>
      <c r="S4969" s="64">
        <f t="shared" si="957"/>
        <v>45</v>
      </c>
      <c r="T4969" s="66">
        <f t="shared" si="958"/>
        <v>654.47802300000001</v>
      </c>
      <c r="U4969" s="68">
        <f t="shared" si="959"/>
        <v>54.539835250000003</v>
      </c>
      <c r="V4969" s="68">
        <f t="shared" si="960"/>
        <v>460.90001619718316</v>
      </c>
      <c r="W4969" s="68">
        <f t="shared" si="961"/>
        <v>307.26667746478876</v>
      </c>
    </row>
    <row r="4970" spans="1:23" x14ac:dyDescent="0.25">
      <c r="A4970" s="1" t="s">
        <v>886</v>
      </c>
      <c r="B4970" s="1" t="s">
        <v>395</v>
      </c>
      <c r="C4970" s="1" t="s">
        <v>589</v>
      </c>
      <c r="D4970" s="1" t="s">
        <v>590</v>
      </c>
      <c r="E4970" s="1" t="s">
        <v>383</v>
      </c>
      <c r="F4970" s="62" t="str">
        <f t="shared" si="950"/>
        <v>64573</v>
      </c>
      <c r="G4970" s="255">
        <v>10620053</v>
      </c>
      <c r="H4970" s="1" t="s">
        <v>386</v>
      </c>
      <c r="I4970" s="61">
        <v>36</v>
      </c>
      <c r="J4970" s="61">
        <v>3</v>
      </c>
      <c r="K4970" s="61">
        <v>8</v>
      </c>
      <c r="L4970" s="69">
        <f t="shared" si="951"/>
        <v>1.08</v>
      </c>
      <c r="M4970" s="69">
        <f t="shared" si="952"/>
        <v>2.88</v>
      </c>
      <c r="N4970" s="56">
        <f>INDEX(Rate_Chart!$A$1:$AK$127,MATCH(Data!J4970,Rate_Chart!$A$1:$A$127,0),MATCH(Data!K4970,Rate_Chart!$A$1:$AK$1,0))</f>
        <v>34.751112000000006</v>
      </c>
      <c r="O4970" s="57">
        <f t="shared" si="953"/>
        <v>1251.0400320000003</v>
      </c>
      <c r="P4970" s="58">
        <f t="shared" si="954"/>
        <v>417.01334400000002</v>
      </c>
      <c r="Q4970" s="58">
        <f t="shared" si="955"/>
        <v>278.00889599999999</v>
      </c>
      <c r="R4970" s="66">
        <f t="shared" si="956"/>
        <v>21.893200560000007</v>
      </c>
      <c r="S4970" s="64">
        <f t="shared" si="957"/>
        <v>135</v>
      </c>
      <c r="T4970" s="66">
        <f t="shared" si="958"/>
        <v>1407.9332325600003</v>
      </c>
      <c r="U4970" s="68">
        <f t="shared" si="959"/>
        <v>39.109256460000012</v>
      </c>
      <c r="V4970" s="68">
        <f t="shared" si="960"/>
        <v>469.31107752000008</v>
      </c>
      <c r="W4970" s="68">
        <f t="shared" si="961"/>
        <v>312.87405168000004</v>
      </c>
    </row>
    <row r="4971" spans="1:23" x14ac:dyDescent="0.25">
      <c r="A4971" s="1" t="s">
        <v>887</v>
      </c>
      <c r="B4971" s="1" t="s">
        <v>394</v>
      </c>
      <c r="C4971" s="1" t="s">
        <v>589</v>
      </c>
      <c r="D4971" s="1" t="s">
        <v>590</v>
      </c>
      <c r="E4971" s="1" t="s">
        <v>383</v>
      </c>
      <c r="F4971" s="62" t="str">
        <f t="shared" si="950"/>
        <v>64573</v>
      </c>
      <c r="G4971" s="255">
        <v>10620053</v>
      </c>
      <c r="H4971" s="1" t="s">
        <v>385</v>
      </c>
      <c r="I4971" s="61">
        <v>19</v>
      </c>
      <c r="J4971" s="61">
        <v>6.1</v>
      </c>
      <c r="K4971" s="61">
        <v>8.8000000000000007</v>
      </c>
      <c r="L4971" s="69">
        <f t="shared" si="951"/>
        <v>1.1589999999999998</v>
      </c>
      <c r="M4971" s="69">
        <f t="shared" si="952"/>
        <v>1.6720000000000002</v>
      </c>
      <c r="N4971" s="56">
        <f>INDEX(Rate_Chart!$A$1:$AK$127,MATCH(Data!J4971,Rate_Chart!$A$1:$A$127,0),MATCH(Data!K4971,Rate_Chart!$A$1:$AK$1,0))</f>
        <v>50.425650000000005</v>
      </c>
      <c r="O4971" s="57">
        <f t="shared" si="953"/>
        <v>958.08735000000013</v>
      </c>
      <c r="P4971" s="58">
        <f t="shared" si="954"/>
        <v>421.38426183844012</v>
      </c>
      <c r="Q4971" s="58">
        <f t="shared" si="955"/>
        <v>280.92284122562677</v>
      </c>
      <c r="R4971" s="66">
        <f t="shared" si="956"/>
        <v>16.766528625000003</v>
      </c>
      <c r="S4971" s="64">
        <f t="shared" si="957"/>
        <v>71.25</v>
      </c>
      <c r="T4971" s="66">
        <f t="shared" si="958"/>
        <v>1046.1038786250001</v>
      </c>
      <c r="U4971" s="68">
        <f t="shared" si="959"/>
        <v>55.058098875000006</v>
      </c>
      <c r="V4971" s="68">
        <f t="shared" si="960"/>
        <v>460.09553377437328</v>
      </c>
      <c r="W4971" s="68">
        <f t="shared" si="961"/>
        <v>306.73035584958217</v>
      </c>
    </row>
    <row r="4972" spans="1:23" x14ac:dyDescent="0.25">
      <c r="A4972" s="1" t="s">
        <v>887</v>
      </c>
      <c r="B4972" s="1" t="s">
        <v>394</v>
      </c>
      <c r="C4972" s="1" t="s">
        <v>589</v>
      </c>
      <c r="D4972" s="1" t="s">
        <v>590</v>
      </c>
      <c r="E4972" s="1" t="s">
        <v>383</v>
      </c>
      <c r="F4972" s="62" t="str">
        <f t="shared" si="950"/>
        <v>64573</v>
      </c>
      <c r="G4972" s="255">
        <v>10620053</v>
      </c>
      <c r="H4972" s="1" t="s">
        <v>386</v>
      </c>
      <c r="I4972" s="61">
        <v>40</v>
      </c>
      <c r="J4972" s="61">
        <v>3.4</v>
      </c>
      <c r="K4972" s="61">
        <v>8.1</v>
      </c>
      <c r="L4972" s="69">
        <f t="shared" si="951"/>
        <v>1.36</v>
      </c>
      <c r="M4972" s="69">
        <f t="shared" si="952"/>
        <v>3.24</v>
      </c>
      <c r="N4972" s="56">
        <f>INDEX(Rate_Chart!$A$1:$AK$127,MATCH(Data!J4972,Rate_Chart!$A$1:$A$127,0),MATCH(Data!K4972,Rate_Chart!$A$1:$AK$1,0))</f>
        <v>36.697125900000003</v>
      </c>
      <c r="O4972" s="57">
        <f t="shared" si="953"/>
        <v>1467.8850360000001</v>
      </c>
      <c r="P4972" s="58">
        <f t="shared" si="954"/>
        <v>417.01279431818188</v>
      </c>
      <c r="Q4972" s="58">
        <f t="shared" si="955"/>
        <v>278.00852954545456</v>
      </c>
      <c r="R4972" s="66">
        <f t="shared" si="956"/>
        <v>25.687988130000004</v>
      </c>
      <c r="S4972" s="64">
        <f t="shared" si="957"/>
        <v>150</v>
      </c>
      <c r="T4972" s="66">
        <f t="shared" si="958"/>
        <v>1643.5730241300002</v>
      </c>
      <c r="U4972" s="68">
        <f t="shared" si="959"/>
        <v>41.089325603250003</v>
      </c>
      <c r="V4972" s="68">
        <f t="shared" si="960"/>
        <v>466.92415458238645</v>
      </c>
      <c r="W4972" s="68">
        <f t="shared" si="961"/>
        <v>311.28276972159097</v>
      </c>
    </row>
    <row r="4973" spans="1:23" x14ac:dyDescent="0.25">
      <c r="A4973" s="1" t="s">
        <v>887</v>
      </c>
      <c r="B4973" s="1" t="s">
        <v>395</v>
      </c>
      <c r="C4973" s="1" t="s">
        <v>589</v>
      </c>
      <c r="D4973" s="1" t="s">
        <v>590</v>
      </c>
      <c r="E4973" s="1" t="s">
        <v>383</v>
      </c>
      <c r="F4973" s="62" t="str">
        <f t="shared" si="950"/>
        <v>64573</v>
      </c>
      <c r="G4973" s="255">
        <v>10620053</v>
      </c>
      <c r="H4973" s="1" t="s">
        <v>386</v>
      </c>
      <c r="I4973" s="61">
        <v>40</v>
      </c>
      <c r="J4973" s="61">
        <v>3.3</v>
      </c>
      <c r="K4973" s="61">
        <v>8</v>
      </c>
      <c r="L4973" s="69">
        <f t="shared" si="951"/>
        <v>1.32</v>
      </c>
      <c r="M4973" s="69">
        <f t="shared" si="952"/>
        <v>3.2</v>
      </c>
      <c r="N4973" s="56">
        <f>INDEX(Rate_Chart!$A$1:$AK$127,MATCH(Data!J4973,Rate_Chart!$A$1:$A$127,0),MATCH(Data!K4973,Rate_Chart!$A$1:$AK$1,0))</f>
        <v>36.002112000000004</v>
      </c>
      <c r="O4973" s="57">
        <f t="shared" si="953"/>
        <v>1440.0844800000002</v>
      </c>
      <c r="P4973" s="58">
        <f t="shared" si="954"/>
        <v>417.01288030888031</v>
      </c>
      <c r="Q4973" s="58">
        <f t="shared" si="955"/>
        <v>278.00858687258687</v>
      </c>
      <c r="R4973" s="66">
        <f t="shared" si="956"/>
        <v>25.201478400000006</v>
      </c>
      <c r="S4973" s="64">
        <f t="shared" si="957"/>
        <v>150</v>
      </c>
      <c r="T4973" s="66">
        <f t="shared" si="958"/>
        <v>1615.2859584000003</v>
      </c>
      <c r="U4973" s="68">
        <f t="shared" si="959"/>
        <v>40.382148960000009</v>
      </c>
      <c r="V4973" s="68">
        <f t="shared" si="960"/>
        <v>467.74689915057917</v>
      </c>
      <c r="W4973" s="68">
        <f t="shared" si="961"/>
        <v>311.83126610038613</v>
      </c>
    </row>
    <row r="4974" spans="1:23" x14ac:dyDescent="0.25">
      <c r="A4974" s="1" t="s">
        <v>888</v>
      </c>
      <c r="B4974" s="1" t="s">
        <v>394</v>
      </c>
      <c r="C4974" s="1" t="s">
        <v>589</v>
      </c>
      <c r="D4974" s="1" t="s">
        <v>590</v>
      </c>
      <c r="E4974" s="1" t="s">
        <v>383</v>
      </c>
      <c r="F4974" s="62" t="str">
        <f t="shared" si="950"/>
        <v>64573</v>
      </c>
      <c r="G4974" s="255">
        <v>10620053</v>
      </c>
      <c r="H4974" s="1" t="s">
        <v>385</v>
      </c>
      <c r="I4974" s="61">
        <v>15</v>
      </c>
      <c r="J4974" s="61">
        <v>6.3</v>
      </c>
      <c r="K4974" s="61">
        <v>8.6</v>
      </c>
      <c r="L4974" s="69">
        <f t="shared" si="951"/>
        <v>0.94499999999999995</v>
      </c>
      <c r="M4974" s="69">
        <f t="shared" si="952"/>
        <v>1.29</v>
      </c>
      <c r="N4974" s="56">
        <f>INDEX(Rate_Chart!$A$1:$AK$127,MATCH(Data!J4974,Rate_Chart!$A$1:$A$127,0),MATCH(Data!K4974,Rate_Chart!$A$1:$AK$1,0))</f>
        <v>51.552899999999994</v>
      </c>
      <c r="O4974" s="57">
        <f t="shared" si="953"/>
        <v>773.29349999999988</v>
      </c>
      <c r="P4974" s="58">
        <f t="shared" si="954"/>
        <v>428.41745152354571</v>
      </c>
      <c r="Q4974" s="58">
        <f t="shared" si="955"/>
        <v>285.61163434903045</v>
      </c>
      <c r="R4974" s="66">
        <f t="shared" si="956"/>
        <v>13.532636249999999</v>
      </c>
      <c r="S4974" s="64">
        <f t="shared" si="957"/>
        <v>56.25</v>
      </c>
      <c r="T4974" s="66">
        <f t="shared" si="958"/>
        <v>843.07613624999988</v>
      </c>
      <c r="U4974" s="68">
        <f t="shared" si="959"/>
        <v>56.205075749999992</v>
      </c>
      <c r="V4974" s="68">
        <f t="shared" si="960"/>
        <v>467.07819182825483</v>
      </c>
      <c r="W4974" s="68">
        <f t="shared" si="961"/>
        <v>311.38546121883655</v>
      </c>
    </row>
    <row r="4975" spans="1:23" x14ac:dyDescent="0.25">
      <c r="A4975" s="1" t="s">
        <v>888</v>
      </c>
      <c r="B4975" s="1" t="s">
        <v>394</v>
      </c>
      <c r="C4975" s="1" t="s">
        <v>589</v>
      </c>
      <c r="D4975" s="1" t="s">
        <v>590</v>
      </c>
      <c r="E4975" s="1" t="s">
        <v>383</v>
      </c>
      <c r="F4975" s="62" t="str">
        <f t="shared" si="950"/>
        <v>64573</v>
      </c>
      <c r="G4975" s="255">
        <v>10620053</v>
      </c>
      <c r="H4975" s="1" t="s">
        <v>386</v>
      </c>
      <c r="I4975" s="61">
        <v>40</v>
      </c>
      <c r="J4975" s="61">
        <v>3.3</v>
      </c>
      <c r="K4975" s="61">
        <v>8</v>
      </c>
      <c r="L4975" s="69">
        <f t="shared" si="951"/>
        <v>1.32</v>
      </c>
      <c r="M4975" s="69">
        <f t="shared" si="952"/>
        <v>3.2</v>
      </c>
      <c r="N4975" s="56">
        <f>INDEX(Rate_Chart!$A$1:$AK$127,MATCH(Data!J4975,Rate_Chart!$A$1:$A$127,0),MATCH(Data!K4975,Rate_Chart!$A$1:$AK$1,0))</f>
        <v>36.002112000000004</v>
      </c>
      <c r="O4975" s="57">
        <f t="shared" si="953"/>
        <v>1440.0844800000002</v>
      </c>
      <c r="P4975" s="58">
        <f t="shared" si="954"/>
        <v>417.01288030888031</v>
      </c>
      <c r="Q4975" s="58">
        <f t="shared" si="955"/>
        <v>278.00858687258687</v>
      </c>
      <c r="R4975" s="66">
        <f t="shared" si="956"/>
        <v>25.201478400000006</v>
      </c>
      <c r="S4975" s="64">
        <f t="shared" si="957"/>
        <v>150</v>
      </c>
      <c r="T4975" s="66">
        <f t="shared" si="958"/>
        <v>1615.2859584000003</v>
      </c>
      <c r="U4975" s="68">
        <f t="shared" si="959"/>
        <v>40.382148960000009</v>
      </c>
      <c r="V4975" s="68">
        <f t="shared" si="960"/>
        <v>467.74689915057917</v>
      </c>
      <c r="W4975" s="68">
        <f t="shared" si="961"/>
        <v>311.83126610038613</v>
      </c>
    </row>
    <row r="4976" spans="1:23" x14ac:dyDescent="0.25">
      <c r="A4976" s="1" t="s">
        <v>888</v>
      </c>
      <c r="B4976" s="1" t="s">
        <v>395</v>
      </c>
      <c r="C4976" s="1" t="s">
        <v>589</v>
      </c>
      <c r="D4976" s="1" t="s">
        <v>590</v>
      </c>
      <c r="E4976" s="1" t="s">
        <v>383</v>
      </c>
      <c r="F4976" s="62" t="str">
        <f t="shared" si="950"/>
        <v>64573</v>
      </c>
      <c r="G4976" s="255">
        <v>10620053</v>
      </c>
      <c r="H4976" s="1" t="s">
        <v>385</v>
      </c>
      <c r="I4976" s="61">
        <v>14</v>
      </c>
      <c r="J4976" s="61">
        <v>6</v>
      </c>
      <c r="K4976" s="61">
        <v>8.6</v>
      </c>
      <c r="L4976" s="69">
        <f t="shared" si="951"/>
        <v>0.84</v>
      </c>
      <c r="M4976" s="69">
        <f t="shared" si="952"/>
        <v>1.204</v>
      </c>
      <c r="N4976" s="56">
        <f>INDEX(Rate_Chart!$A$1:$AK$127,MATCH(Data!J4976,Rate_Chart!$A$1:$A$127,0),MATCH(Data!K4976,Rate_Chart!$A$1:$AK$1,0))</f>
        <v>49.097999999999999</v>
      </c>
      <c r="O4976" s="57">
        <f t="shared" si="953"/>
        <v>687.37199999999996</v>
      </c>
      <c r="P4976" s="58">
        <f t="shared" si="954"/>
        <v>418.44886363636368</v>
      </c>
      <c r="Q4976" s="58">
        <f t="shared" si="955"/>
        <v>278.96590909090912</v>
      </c>
      <c r="R4976" s="66">
        <f t="shared" si="956"/>
        <v>12.02901</v>
      </c>
      <c r="S4976" s="64">
        <f t="shared" si="957"/>
        <v>52.5</v>
      </c>
      <c r="T4976" s="66">
        <f t="shared" si="958"/>
        <v>751.90100999999993</v>
      </c>
      <c r="U4976" s="68">
        <f t="shared" si="959"/>
        <v>53.707214999999998</v>
      </c>
      <c r="V4976" s="68">
        <f t="shared" si="960"/>
        <v>457.7319460227273</v>
      </c>
      <c r="W4976" s="68">
        <f t="shared" si="961"/>
        <v>305.15463068181822</v>
      </c>
    </row>
    <row r="4977" spans="1:23" x14ac:dyDescent="0.25">
      <c r="A4977" s="1" t="s">
        <v>888</v>
      </c>
      <c r="B4977" s="1" t="s">
        <v>395</v>
      </c>
      <c r="C4977" s="1" t="s">
        <v>589</v>
      </c>
      <c r="D4977" s="1" t="s">
        <v>590</v>
      </c>
      <c r="E4977" s="1" t="s">
        <v>383</v>
      </c>
      <c r="F4977" s="62" t="str">
        <f t="shared" si="950"/>
        <v>64573</v>
      </c>
      <c r="G4977" s="255">
        <v>10620053</v>
      </c>
      <c r="H4977" s="1" t="s">
        <v>386</v>
      </c>
      <c r="I4977" s="61">
        <v>37</v>
      </c>
      <c r="J4977" s="61">
        <v>3</v>
      </c>
      <c r="K4977" s="61">
        <v>8</v>
      </c>
      <c r="L4977" s="69">
        <f t="shared" si="951"/>
        <v>1.1100000000000001</v>
      </c>
      <c r="M4977" s="69">
        <f t="shared" si="952"/>
        <v>2.96</v>
      </c>
      <c r="N4977" s="56">
        <f>INDEX(Rate_Chart!$A$1:$AK$127,MATCH(Data!J4977,Rate_Chart!$A$1:$A$127,0),MATCH(Data!K4977,Rate_Chart!$A$1:$AK$1,0))</f>
        <v>34.751112000000006</v>
      </c>
      <c r="O4977" s="57">
        <f t="shared" si="953"/>
        <v>1285.7911440000003</v>
      </c>
      <c r="P4977" s="58">
        <f t="shared" si="954"/>
        <v>417.01334400000002</v>
      </c>
      <c r="Q4977" s="58">
        <f t="shared" si="955"/>
        <v>278.00889599999999</v>
      </c>
      <c r="R4977" s="66">
        <f t="shared" si="956"/>
        <v>22.501345020000006</v>
      </c>
      <c r="S4977" s="64">
        <f t="shared" si="957"/>
        <v>138.75</v>
      </c>
      <c r="T4977" s="66">
        <f t="shared" si="958"/>
        <v>1447.0424890200002</v>
      </c>
      <c r="U4977" s="68">
        <f t="shared" si="959"/>
        <v>39.109256460000005</v>
      </c>
      <c r="V4977" s="68">
        <f t="shared" si="960"/>
        <v>469.31107752000003</v>
      </c>
      <c r="W4977" s="68">
        <f t="shared" si="961"/>
        <v>312.87405168000004</v>
      </c>
    </row>
    <row r="4978" spans="1:23" x14ac:dyDescent="0.25">
      <c r="A4978" s="1" t="s">
        <v>919</v>
      </c>
      <c r="B4978" s="1" t="s">
        <v>394</v>
      </c>
      <c r="C4978" s="1" t="s">
        <v>589</v>
      </c>
      <c r="D4978" s="1" t="s">
        <v>590</v>
      </c>
      <c r="E4978" s="1" t="s">
        <v>383</v>
      </c>
      <c r="F4978" s="62" t="str">
        <f t="shared" si="950"/>
        <v>64573</v>
      </c>
      <c r="G4978" s="255">
        <v>10620053</v>
      </c>
      <c r="H4978" s="1" t="s">
        <v>385</v>
      </c>
      <c r="I4978" s="61">
        <v>15</v>
      </c>
      <c r="J4978" s="61">
        <v>6</v>
      </c>
      <c r="K4978" s="61">
        <v>8.6</v>
      </c>
      <c r="L4978" s="69">
        <f t="shared" si="951"/>
        <v>0.9</v>
      </c>
      <c r="M4978" s="69">
        <f t="shared" si="952"/>
        <v>1.29</v>
      </c>
      <c r="N4978" s="56">
        <f>INDEX(Rate_Chart!$A$1:$AK$127,MATCH(Data!J4978,Rate_Chart!$A$1:$A$127,0),MATCH(Data!K4978,Rate_Chart!$A$1:$AK$1,0))</f>
        <v>49.097999999999999</v>
      </c>
      <c r="O4978" s="57">
        <f t="shared" si="953"/>
        <v>736.47</v>
      </c>
      <c r="P4978" s="58">
        <f t="shared" si="954"/>
        <v>418.44886363636368</v>
      </c>
      <c r="Q4978" s="58">
        <f t="shared" si="955"/>
        <v>278.96590909090912</v>
      </c>
      <c r="R4978" s="66">
        <f t="shared" si="956"/>
        <v>12.888225000000002</v>
      </c>
      <c r="S4978" s="64">
        <f t="shared" si="957"/>
        <v>56.25</v>
      </c>
      <c r="T4978" s="66">
        <f t="shared" si="958"/>
        <v>805.60822500000006</v>
      </c>
      <c r="U4978" s="68">
        <f t="shared" si="959"/>
        <v>53.707215000000005</v>
      </c>
      <c r="V4978" s="68">
        <f t="shared" si="960"/>
        <v>457.73194602272736</v>
      </c>
      <c r="W4978" s="68">
        <f t="shared" si="961"/>
        <v>305.15463068181822</v>
      </c>
    </row>
    <row r="4979" spans="1:23" x14ac:dyDescent="0.25">
      <c r="A4979" s="1" t="s">
        <v>919</v>
      </c>
      <c r="B4979" s="1" t="s">
        <v>394</v>
      </c>
      <c r="C4979" s="1" t="s">
        <v>589</v>
      </c>
      <c r="D4979" s="1" t="s">
        <v>590</v>
      </c>
      <c r="E4979" s="1" t="s">
        <v>383</v>
      </c>
      <c r="F4979" s="62" t="str">
        <f t="shared" si="950"/>
        <v>64573</v>
      </c>
      <c r="G4979" s="255">
        <v>10620053</v>
      </c>
      <c r="H4979" s="1" t="s">
        <v>386</v>
      </c>
      <c r="I4979" s="61">
        <v>35</v>
      </c>
      <c r="J4979" s="61">
        <v>3.1</v>
      </c>
      <c r="K4979" s="61">
        <v>8.1</v>
      </c>
      <c r="L4979" s="69">
        <f t="shared" si="951"/>
        <v>1.085</v>
      </c>
      <c r="M4979" s="69">
        <f t="shared" si="952"/>
        <v>2.835</v>
      </c>
      <c r="N4979" s="56">
        <f>INDEX(Rate_Chart!$A$1:$AK$127,MATCH(Data!J4979,Rate_Chart!$A$1:$A$127,0),MATCH(Data!K4979,Rate_Chart!$A$1:$AK$1,0))</f>
        <v>35.446125899999998</v>
      </c>
      <c r="O4979" s="57">
        <f t="shared" si="953"/>
        <v>1240.6144064999999</v>
      </c>
      <c r="P4979" s="58">
        <f t="shared" si="954"/>
        <v>417.01324588235298</v>
      </c>
      <c r="Q4979" s="58">
        <f t="shared" si="955"/>
        <v>278.0088305882353</v>
      </c>
      <c r="R4979" s="66">
        <f t="shared" si="956"/>
        <v>21.710752113750001</v>
      </c>
      <c r="S4979" s="64">
        <f t="shared" si="957"/>
        <v>131.25</v>
      </c>
      <c r="T4979" s="66">
        <f t="shared" si="958"/>
        <v>1393.5751586137499</v>
      </c>
      <c r="U4979" s="68">
        <f t="shared" si="959"/>
        <v>39.816433103249999</v>
      </c>
      <c r="V4979" s="68">
        <f t="shared" si="960"/>
        <v>468.42862474411766</v>
      </c>
      <c r="W4979" s="68">
        <f t="shared" si="961"/>
        <v>312.28574982941177</v>
      </c>
    </row>
    <row r="4980" spans="1:23" x14ac:dyDescent="0.25">
      <c r="A4980" s="1" t="s">
        <v>919</v>
      </c>
      <c r="B4980" s="1" t="s">
        <v>395</v>
      </c>
      <c r="C4980" s="1" t="s">
        <v>589</v>
      </c>
      <c r="D4980" s="1" t="s">
        <v>590</v>
      </c>
      <c r="E4980" s="1" t="s">
        <v>383</v>
      </c>
      <c r="F4980" s="62" t="str">
        <f t="shared" si="950"/>
        <v>64573</v>
      </c>
      <c r="G4980" s="255">
        <v>10620053</v>
      </c>
      <c r="H4980" s="1" t="s">
        <v>385</v>
      </c>
      <c r="I4980" s="61">
        <v>17</v>
      </c>
      <c r="J4980" s="61">
        <v>5.6</v>
      </c>
      <c r="K4980" s="61">
        <v>8.4</v>
      </c>
      <c r="L4980" s="69">
        <f t="shared" si="951"/>
        <v>0.95199999999999985</v>
      </c>
      <c r="M4980" s="69">
        <f t="shared" si="952"/>
        <v>1.4280000000000002</v>
      </c>
      <c r="N4980" s="56">
        <f>INDEX(Rate_Chart!$A$1:$AK$127,MATCH(Data!J4980,Rate_Chart!$A$1:$A$127,0),MATCH(Data!K4980,Rate_Chart!$A$1:$AK$1,0))</f>
        <v>45.357199999999999</v>
      </c>
      <c r="O4980" s="57">
        <f t="shared" si="953"/>
        <v>771.07240000000002</v>
      </c>
      <c r="P4980" s="58">
        <f t="shared" si="954"/>
        <v>404.97500000000002</v>
      </c>
      <c r="Q4980" s="58">
        <f t="shared" si="955"/>
        <v>269.98333333333335</v>
      </c>
      <c r="R4980" s="66">
        <f t="shared" si="956"/>
        <v>13.493767000000002</v>
      </c>
      <c r="S4980" s="64">
        <f t="shared" si="957"/>
        <v>63.75</v>
      </c>
      <c r="T4980" s="66">
        <f t="shared" si="958"/>
        <v>848.31616700000006</v>
      </c>
      <c r="U4980" s="68">
        <f t="shared" si="959"/>
        <v>49.900951000000006</v>
      </c>
      <c r="V4980" s="68">
        <f t="shared" si="960"/>
        <v>445.54420535714297</v>
      </c>
      <c r="W4980" s="68">
        <f t="shared" si="961"/>
        <v>297.02947023809531</v>
      </c>
    </row>
    <row r="4981" spans="1:23" x14ac:dyDescent="0.25">
      <c r="A4981" s="1" t="s">
        <v>919</v>
      </c>
      <c r="B4981" s="1" t="s">
        <v>395</v>
      </c>
      <c r="C4981" s="1" t="s">
        <v>589</v>
      </c>
      <c r="D4981" s="1" t="s">
        <v>590</v>
      </c>
      <c r="E4981" s="1" t="s">
        <v>383</v>
      </c>
      <c r="F4981" s="62" t="str">
        <f t="shared" si="950"/>
        <v>64573</v>
      </c>
      <c r="G4981" s="255">
        <v>10620053</v>
      </c>
      <c r="H4981" s="1" t="s">
        <v>386</v>
      </c>
      <c r="I4981" s="61">
        <v>40</v>
      </c>
      <c r="J4981" s="61">
        <v>3</v>
      </c>
      <c r="K4981" s="61">
        <v>8</v>
      </c>
      <c r="L4981" s="69">
        <f t="shared" si="951"/>
        <v>1.2</v>
      </c>
      <c r="M4981" s="69">
        <f t="shared" si="952"/>
        <v>3.2</v>
      </c>
      <c r="N4981" s="56">
        <f>INDEX(Rate_Chart!$A$1:$AK$127,MATCH(Data!J4981,Rate_Chart!$A$1:$A$127,0),MATCH(Data!K4981,Rate_Chart!$A$1:$AK$1,0))</f>
        <v>34.751112000000006</v>
      </c>
      <c r="O4981" s="57">
        <f t="shared" si="953"/>
        <v>1390.0444800000002</v>
      </c>
      <c r="P4981" s="58">
        <f t="shared" si="954"/>
        <v>417.01334400000002</v>
      </c>
      <c r="Q4981" s="58">
        <f t="shared" si="955"/>
        <v>278.00889599999999</v>
      </c>
      <c r="R4981" s="66">
        <f t="shared" si="956"/>
        <v>24.325778400000008</v>
      </c>
      <c r="S4981" s="64">
        <f t="shared" si="957"/>
        <v>150</v>
      </c>
      <c r="T4981" s="66">
        <f t="shared" si="958"/>
        <v>1564.3702584000002</v>
      </c>
      <c r="U4981" s="68">
        <f t="shared" si="959"/>
        <v>39.109256460000005</v>
      </c>
      <c r="V4981" s="68">
        <f t="shared" si="960"/>
        <v>469.31107752000003</v>
      </c>
      <c r="W4981" s="68">
        <f t="shared" si="961"/>
        <v>312.87405168000004</v>
      </c>
    </row>
    <row r="4982" spans="1:23" x14ac:dyDescent="0.25">
      <c r="A4982" s="1" t="s">
        <v>920</v>
      </c>
      <c r="B4982" s="1" t="s">
        <v>394</v>
      </c>
      <c r="C4982" s="1" t="s">
        <v>589</v>
      </c>
      <c r="D4982" s="1" t="s">
        <v>590</v>
      </c>
      <c r="E4982" s="1" t="s">
        <v>383</v>
      </c>
      <c r="F4982" s="62" t="str">
        <f t="shared" si="950"/>
        <v>64573</v>
      </c>
      <c r="G4982" s="255">
        <v>10620053</v>
      </c>
      <c r="H4982" s="1" t="s">
        <v>385</v>
      </c>
      <c r="I4982" s="61">
        <v>22</v>
      </c>
      <c r="J4982" s="61">
        <v>5.8</v>
      </c>
      <c r="K4982" s="61">
        <v>8.6</v>
      </c>
      <c r="L4982" s="69">
        <f t="shared" si="951"/>
        <v>1.276</v>
      </c>
      <c r="M4982" s="69">
        <f t="shared" si="952"/>
        <v>1.8919999999999999</v>
      </c>
      <c r="N4982" s="56">
        <f>INDEX(Rate_Chart!$A$1:$AK$127,MATCH(Data!J4982,Rate_Chart!$A$1:$A$127,0),MATCH(Data!K4982,Rate_Chart!$A$1:$AK$1,0))</f>
        <v>47.461399999999998</v>
      </c>
      <c r="O4982" s="57">
        <f t="shared" si="953"/>
        <v>1044.1507999999999</v>
      </c>
      <c r="P4982" s="58">
        <f t="shared" si="954"/>
        <v>411.51502890173413</v>
      </c>
      <c r="Q4982" s="58">
        <f t="shared" si="955"/>
        <v>274.34335260115608</v>
      </c>
      <c r="R4982" s="66">
        <f t="shared" si="956"/>
        <v>18.272638999999998</v>
      </c>
      <c r="S4982" s="64">
        <f t="shared" si="957"/>
        <v>82.5</v>
      </c>
      <c r="T4982" s="66">
        <f t="shared" si="958"/>
        <v>1144.9234389999999</v>
      </c>
      <c r="U4982" s="68">
        <f t="shared" si="959"/>
        <v>52.041974499999995</v>
      </c>
      <c r="V4982" s="68">
        <f t="shared" si="960"/>
        <v>451.23099277456652</v>
      </c>
      <c r="W4982" s="68">
        <f t="shared" si="961"/>
        <v>300.82066184971103</v>
      </c>
    </row>
    <row r="4983" spans="1:23" x14ac:dyDescent="0.25">
      <c r="A4983" s="1" t="s">
        <v>920</v>
      </c>
      <c r="B4983" s="1" t="s">
        <v>394</v>
      </c>
      <c r="C4983" s="1" t="s">
        <v>589</v>
      </c>
      <c r="D4983" s="1" t="s">
        <v>590</v>
      </c>
      <c r="E4983" s="1" t="s">
        <v>383</v>
      </c>
      <c r="F4983" s="62" t="str">
        <f t="shared" si="950"/>
        <v>64573</v>
      </c>
      <c r="G4983" s="255">
        <v>10620053</v>
      </c>
      <c r="H4983" s="1" t="s">
        <v>386</v>
      </c>
      <c r="I4983" s="61">
        <v>60</v>
      </c>
      <c r="J4983" s="61">
        <v>3.1</v>
      </c>
      <c r="K4983" s="61">
        <v>8</v>
      </c>
      <c r="L4983" s="69">
        <f t="shared" si="951"/>
        <v>1.86</v>
      </c>
      <c r="M4983" s="69">
        <f t="shared" si="952"/>
        <v>4.8</v>
      </c>
      <c r="N4983" s="56">
        <f>INDEX(Rate_Chart!$A$1:$AK$127,MATCH(Data!J4983,Rate_Chart!$A$1:$A$127,0),MATCH(Data!K4983,Rate_Chart!$A$1:$AK$1,0))</f>
        <v>35.168112000000008</v>
      </c>
      <c r="O4983" s="57">
        <f t="shared" si="953"/>
        <v>2110.0867200000002</v>
      </c>
      <c r="P4983" s="58">
        <f t="shared" si="954"/>
        <v>417.01318577075102</v>
      </c>
      <c r="Q4983" s="58">
        <f t="shared" si="955"/>
        <v>278.00879051383401</v>
      </c>
      <c r="R4983" s="66">
        <f t="shared" si="956"/>
        <v>36.926517600000011</v>
      </c>
      <c r="S4983" s="64">
        <f t="shared" si="957"/>
        <v>225</v>
      </c>
      <c r="T4983" s="66">
        <f t="shared" si="958"/>
        <v>2372.0132376000001</v>
      </c>
      <c r="U4983" s="68">
        <f t="shared" si="959"/>
        <v>39.533553959999999</v>
      </c>
      <c r="V4983" s="68">
        <f t="shared" si="960"/>
        <v>468.77731968379442</v>
      </c>
      <c r="W4983" s="68">
        <f t="shared" si="961"/>
        <v>312.51821312252963</v>
      </c>
    </row>
    <row r="4984" spans="1:23" x14ac:dyDescent="0.25">
      <c r="A4984" s="1" t="s">
        <v>920</v>
      </c>
      <c r="B4984" s="1" t="s">
        <v>395</v>
      </c>
      <c r="C4984" s="1" t="s">
        <v>589</v>
      </c>
      <c r="D4984" s="1" t="s">
        <v>590</v>
      </c>
      <c r="E4984" s="1" t="s">
        <v>383</v>
      </c>
      <c r="F4984" s="62" t="str">
        <f t="shared" si="950"/>
        <v>64573</v>
      </c>
      <c r="G4984" s="255">
        <v>10620053</v>
      </c>
      <c r="H4984" s="1" t="s">
        <v>385</v>
      </c>
      <c r="I4984" s="61">
        <v>10</v>
      </c>
      <c r="J4984" s="61">
        <v>6.1</v>
      </c>
      <c r="K4984" s="61">
        <v>8.6</v>
      </c>
      <c r="L4984" s="69">
        <f t="shared" si="951"/>
        <v>0.61</v>
      </c>
      <c r="M4984" s="69">
        <f t="shared" si="952"/>
        <v>0.86</v>
      </c>
      <c r="N4984" s="56">
        <f>INDEX(Rate_Chart!$A$1:$AK$127,MATCH(Data!J4984,Rate_Chart!$A$1:$A$127,0),MATCH(Data!K4984,Rate_Chart!$A$1:$AK$1,0))</f>
        <v>49.9163</v>
      </c>
      <c r="O4984" s="57">
        <f t="shared" si="953"/>
        <v>499.16300000000001</v>
      </c>
      <c r="P4984" s="58">
        <f t="shared" si="954"/>
        <v>421.82788732394374</v>
      </c>
      <c r="Q4984" s="58">
        <f t="shared" si="955"/>
        <v>281.21859154929581</v>
      </c>
      <c r="R4984" s="66">
        <f t="shared" si="956"/>
        <v>8.7353525000000012</v>
      </c>
      <c r="S4984" s="64">
        <f t="shared" si="957"/>
        <v>37.5</v>
      </c>
      <c r="T4984" s="66">
        <f t="shared" si="958"/>
        <v>545.39835249999999</v>
      </c>
      <c r="U4984" s="68">
        <f t="shared" si="959"/>
        <v>54.539835249999996</v>
      </c>
      <c r="V4984" s="68">
        <f t="shared" si="960"/>
        <v>460.90001619718311</v>
      </c>
      <c r="W4984" s="68">
        <f t="shared" si="961"/>
        <v>307.26667746478876</v>
      </c>
    </row>
    <row r="4985" spans="1:23" x14ac:dyDescent="0.25">
      <c r="A4985" s="1" t="s">
        <v>920</v>
      </c>
      <c r="B4985" s="1" t="s">
        <v>395</v>
      </c>
      <c r="C4985" s="1" t="s">
        <v>589</v>
      </c>
      <c r="D4985" s="1" t="s">
        <v>590</v>
      </c>
      <c r="E4985" s="1" t="s">
        <v>383</v>
      </c>
      <c r="F4985" s="62" t="str">
        <f t="shared" si="950"/>
        <v>64573</v>
      </c>
      <c r="G4985" s="255">
        <v>10620053</v>
      </c>
      <c r="H4985" s="1" t="s">
        <v>386</v>
      </c>
      <c r="I4985" s="61">
        <v>34</v>
      </c>
      <c r="J4985" s="61">
        <v>3</v>
      </c>
      <c r="K4985" s="61">
        <v>8</v>
      </c>
      <c r="L4985" s="69">
        <f t="shared" si="951"/>
        <v>1.02</v>
      </c>
      <c r="M4985" s="69">
        <f t="shared" si="952"/>
        <v>2.72</v>
      </c>
      <c r="N4985" s="56">
        <f>INDEX(Rate_Chart!$A$1:$AK$127,MATCH(Data!J4985,Rate_Chart!$A$1:$A$127,0),MATCH(Data!K4985,Rate_Chart!$A$1:$AK$1,0))</f>
        <v>34.751112000000006</v>
      </c>
      <c r="O4985" s="57">
        <f t="shared" si="953"/>
        <v>1181.5378080000003</v>
      </c>
      <c r="P4985" s="58">
        <f t="shared" si="954"/>
        <v>417.01334400000002</v>
      </c>
      <c r="Q4985" s="58">
        <f t="shared" si="955"/>
        <v>278.00889599999999</v>
      </c>
      <c r="R4985" s="66">
        <f t="shared" si="956"/>
        <v>20.676911640000007</v>
      </c>
      <c r="S4985" s="64">
        <f t="shared" si="957"/>
        <v>127.5</v>
      </c>
      <c r="T4985" s="66">
        <f t="shared" si="958"/>
        <v>1329.7147196400003</v>
      </c>
      <c r="U4985" s="68">
        <f t="shared" si="959"/>
        <v>39.109256460000012</v>
      </c>
      <c r="V4985" s="68">
        <f t="shared" si="960"/>
        <v>469.31107752000008</v>
      </c>
      <c r="W4985" s="68">
        <f t="shared" si="961"/>
        <v>312.87405168000004</v>
      </c>
    </row>
    <row r="4986" spans="1:23" x14ac:dyDescent="0.25">
      <c r="A4986" s="1" t="s">
        <v>922</v>
      </c>
      <c r="B4986" s="1" t="s">
        <v>394</v>
      </c>
      <c r="C4986" s="1" t="s">
        <v>589</v>
      </c>
      <c r="D4986" s="1" t="s">
        <v>590</v>
      </c>
      <c r="E4986" s="1" t="s">
        <v>383</v>
      </c>
      <c r="F4986" s="62" t="str">
        <f t="shared" si="950"/>
        <v>64573</v>
      </c>
      <c r="G4986" s="255">
        <v>10620053</v>
      </c>
      <c r="H4986" s="1" t="s">
        <v>386</v>
      </c>
      <c r="I4986" s="61">
        <v>79</v>
      </c>
      <c r="J4986" s="61">
        <v>3.7</v>
      </c>
      <c r="K4986" s="61">
        <v>8</v>
      </c>
      <c r="L4986" s="69">
        <f t="shared" si="951"/>
        <v>2.923</v>
      </c>
      <c r="M4986" s="69">
        <f t="shared" si="952"/>
        <v>6.32</v>
      </c>
      <c r="N4986" s="56">
        <f>INDEX(Rate_Chart!$A$1:$AK$127,MATCH(Data!J4986,Rate_Chart!$A$1:$A$127,0),MATCH(Data!K4986,Rate_Chart!$A$1:$AK$1,0))</f>
        <v>37.670112000000003</v>
      </c>
      <c r="O4986" s="57">
        <f t="shared" si="953"/>
        <v>2975.9388480000002</v>
      </c>
      <c r="P4986" s="58">
        <f t="shared" si="954"/>
        <v>417.0123099630996</v>
      </c>
      <c r="Q4986" s="58">
        <f t="shared" si="955"/>
        <v>278.0082066420664</v>
      </c>
      <c r="R4986" s="66">
        <f t="shared" si="956"/>
        <v>52.078929840000008</v>
      </c>
      <c r="S4986" s="64">
        <f t="shared" si="957"/>
        <v>296.25</v>
      </c>
      <c r="T4986" s="66">
        <f t="shared" si="958"/>
        <v>3324.2677778400002</v>
      </c>
      <c r="U4986" s="68">
        <f t="shared" si="959"/>
        <v>42.079338960000001</v>
      </c>
      <c r="V4986" s="68">
        <f t="shared" si="960"/>
        <v>465.82294051660512</v>
      </c>
      <c r="W4986" s="68">
        <f t="shared" si="961"/>
        <v>310.5486270110701</v>
      </c>
    </row>
    <row r="4987" spans="1:23" x14ac:dyDescent="0.25">
      <c r="A4987" s="1" t="s">
        <v>922</v>
      </c>
      <c r="B4987" s="1" t="s">
        <v>395</v>
      </c>
      <c r="C4987" s="1" t="s">
        <v>589</v>
      </c>
      <c r="D4987" s="1" t="s">
        <v>590</v>
      </c>
      <c r="E4987" s="1" t="s">
        <v>383</v>
      </c>
      <c r="F4987" s="62" t="str">
        <f t="shared" si="950"/>
        <v>64573</v>
      </c>
      <c r="G4987" s="255">
        <v>10620053</v>
      </c>
      <c r="H4987" s="1" t="s">
        <v>385</v>
      </c>
      <c r="I4987" s="61">
        <v>12</v>
      </c>
      <c r="J4987" s="61">
        <v>6.1</v>
      </c>
      <c r="K4987" s="61">
        <v>8.6</v>
      </c>
      <c r="L4987" s="69">
        <f t="shared" si="951"/>
        <v>0.73199999999999987</v>
      </c>
      <c r="M4987" s="69">
        <f t="shared" si="952"/>
        <v>1.0319999999999998</v>
      </c>
      <c r="N4987" s="56">
        <f>INDEX(Rate_Chart!$A$1:$AK$127,MATCH(Data!J4987,Rate_Chart!$A$1:$A$127,0),MATCH(Data!K4987,Rate_Chart!$A$1:$AK$1,0))</f>
        <v>49.9163</v>
      </c>
      <c r="O4987" s="57">
        <f t="shared" si="953"/>
        <v>598.99559999999997</v>
      </c>
      <c r="P4987" s="58">
        <f t="shared" si="954"/>
        <v>421.82788732394374</v>
      </c>
      <c r="Q4987" s="58">
        <f t="shared" si="955"/>
        <v>281.21859154929581</v>
      </c>
      <c r="R4987" s="66">
        <f t="shared" si="956"/>
        <v>10.482423000000001</v>
      </c>
      <c r="S4987" s="64">
        <f t="shared" si="957"/>
        <v>45</v>
      </c>
      <c r="T4987" s="66">
        <f t="shared" si="958"/>
        <v>654.47802300000001</v>
      </c>
      <c r="U4987" s="68">
        <f t="shared" si="959"/>
        <v>54.539835250000003</v>
      </c>
      <c r="V4987" s="68">
        <f t="shared" si="960"/>
        <v>460.90001619718316</v>
      </c>
      <c r="W4987" s="68">
        <f t="shared" si="961"/>
        <v>307.26667746478876</v>
      </c>
    </row>
    <row r="4988" spans="1:23" x14ac:dyDescent="0.25">
      <c r="A4988" s="1" t="s">
        <v>922</v>
      </c>
      <c r="B4988" s="1" t="s">
        <v>395</v>
      </c>
      <c r="C4988" s="1" t="s">
        <v>589</v>
      </c>
      <c r="D4988" s="1" t="s">
        <v>590</v>
      </c>
      <c r="E4988" s="1" t="s">
        <v>383</v>
      </c>
      <c r="F4988" s="62" t="str">
        <f t="shared" si="950"/>
        <v>64573</v>
      </c>
      <c r="G4988" s="255">
        <v>10620053</v>
      </c>
      <c r="H4988" s="1" t="s">
        <v>386</v>
      </c>
      <c r="I4988" s="61">
        <v>37</v>
      </c>
      <c r="J4988" s="61">
        <v>3</v>
      </c>
      <c r="K4988" s="61">
        <v>8</v>
      </c>
      <c r="L4988" s="69">
        <f t="shared" si="951"/>
        <v>1.1100000000000001</v>
      </c>
      <c r="M4988" s="69">
        <f t="shared" si="952"/>
        <v>2.96</v>
      </c>
      <c r="N4988" s="56">
        <f>INDEX(Rate_Chart!$A$1:$AK$127,MATCH(Data!J4988,Rate_Chart!$A$1:$A$127,0),MATCH(Data!K4988,Rate_Chart!$A$1:$AK$1,0))</f>
        <v>34.751112000000006</v>
      </c>
      <c r="O4988" s="57">
        <f t="shared" si="953"/>
        <v>1285.7911440000003</v>
      </c>
      <c r="P4988" s="58">
        <f t="shared" si="954"/>
        <v>417.01334400000002</v>
      </c>
      <c r="Q4988" s="58">
        <f t="shared" si="955"/>
        <v>278.00889599999999</v>
      </c>
      <c r="R4988" s="66">
        <f t="shared" si="956"/>
        <v>22.501345020000006</v>
      </c>
      <c r="S4988" s="64">
        <f t="shared" si="957"/>
        <v>138.75</v>
      </c>
      <c r="T4988" s="66">
        <f t="shared" si="958"/>
        <v>1447.0424890200002</v>
      </c>
      <c r="U4988" s="68">
        <f t="shared" si="959"/>
        <v>39.109256460000005</v>
      </c>
      <c r="V4988" s="68">
        <f t="shared" si="960"/>
        <v>469.31107752000003</v>
      </c>
      <c r="W4988" s="68">
        <f t="shared" si="961"/>
        <v>312.87405168000004</v>
      </c>
    </row>
    <row r="4989" spans="1:23" x14ac:dyDescent="0.25">
      <c r="A4989" s="1" t="s">
        <v>923</v>
      </c>
      <c r="B4989" s="1" t="s">
        <v>394</v>
      </c>
      <c r="C4989" s="1" t="s">
        <v>589</v>
      </c>
      <c r="D4989" s="1" t="s">
        <v>590</v>
      </c>
      <c r="E4989" s="1" t="s">
        <v>383</v>
      </c>
      <c r="F4989" s="62" t="str">
        <f t="shared" si="950"/>
        <v>64573</v>
      </c>
      <c r="G4989" s="255">
        <v>10620053</v>
      </c>
      <c r="H4989" s="1" t="s">
        <v>385</v>
      </c>
      <c r="I4989" s="61">
        <v>11</v>
      </c>
      <c r="J4989" s="61">
        <v>5.6</v>
      </c>
      <c r="K4989" s="61">
        <v>8.6</v>
      </c>
      <c r="L4989" s="69">
        <f t="shared" si="951"/>
        <v>0.61599999999999999</v>
      </c>
      <c r="M4989" s="69">
        <f t="shared" si="952"/>
        <v>0.94599999999999995</v>
      </c>
      <c r="N4989" s="56">
        <f>INDEX(Rate_Chart!$A$1:$AK$127,MATCH(Data!J4989,Rate_Chart!$A$1:$A$127,0),MATCH(Data!K4989,Rate_Chart!$A$1:$AK$1,0))</f>
        <v>45.824799999999996</v>
      </c>
      <c r="O4989" s="57">
        <f t="shared" si="953"/>
        <v>504.07279999999997</v>
      </c>
      <c r="P4989" s="58">
        <f t="shared" si="954"/>
        <v>404.33647058823533</v>
      </c>
      <c r="Q4989" s="58">
        <f t="shared" si="955"/>
        <v>269.55764705882353</v>
      </c>
      <c r="R4989" s="66">
        <f t="shared" si="956"/>
        <v>8.8212740000000007</v>
      </c>
      <c r="S4989" s="64">
        <f t="shared" si="957"/>
        <v>41.25</v>
      </c>
      <c r="T4989" s="66">
        <f t="shared" si="958"/>
        <v>554.14407399999993</v>
      </c>
      <c r="U4989" s="68">
        <f t="shared" si="959"/>
        <v>50.376733999999992</v>
      </c>
      <c r="V4989" s="68">
        <f t="shared" si="960"/>
        <v>444.50059411764704</v>
      </c>
      <c r="W4989" s="68">
        <f t="shared" si="961"/>
        <v>296.33372941176469</v>
      </c>
    </row>
    <row r="4990" spans="1:23" x14ac:dyDescent="0.25">
      <c r="A4990" s="1" t="s">
        <v>923</v>
      </c>
      <c r="B4990" s="1" t="s">
        <v>394</v>
      </c>
      <c r="C4990" s="1" t="s">
        <v>589</v>
      </c>
      <c r="D4990" s="1" t="s">
        <v>590</v>
      </c>
      <c r="E4990" s="1" t="s">
        <v>383</v>
      </c>
      <c r="F4990" s="62" t="str">
        <f t="shared" si="950"/>
        <v>64573</v>
      </c>
      <c r="G4990" s="255">
        <v>10620053</v>
      </c>
      <c r="H4990" s="1" t="s">
        <v>386</v>
      </c>
      <c r="I4990" s="61">
        <v>17</v>
      </c>
      <c r="J4990" s="61">
        <v>3.3</v>
      </c>
      <c r="K4990" s="61">
        <v>8.1</v>
      </c>
      <c r="L4990" s="69">
        <f t="shared" si="951"/>
        <v>0.56099999999999994</v>
      </c>
      <c r="M4990" s="69">
        <f t="shared" si="952"/>
        <v>1.3769999999999998</v>
      </c>
      <c r="N4990" s="56">
        <f>INDEX(Rate_Chart!$A$1:$AK$127,MATCH(Data!J4990,Rate_Chart!$A$1:$A$127,0),MATCH(Data!K4990,Rate_Chart!$A$1:$AK$1,0))</f>
        <v>36.280125900000002</v>
      </c>
      <c r="O4990" s="57">
        <f t="shared" si="953"/>
        <v>616.76214030000006</v>
      </c>
      <c r="P4990" s="58">
        <f t="shared" si="954"/>
        <v>417.0129413793104</v>
      </c>
      <c r="Q4990" s="58">
        <f t="shared" si="955"/>
        <v>278.00862758620696</v>
      </c>
      <c r="R4990" s="66">
        <f t="shared" si="956"/>
        <v>10.793337455250002</v>
      </c>
      <c r="S4990" s="64">
        <f t="shared" si="957"/>
        <v>63.75</v>
      </c>
      <c r="T4990" s="66">
        <f t="shared" si="958"/>
        <v>691.30547775525008</v>
      </c>
      <c r="U4990" s="68">
        <f t="shared" si="959"/>
        <v>40.665028103250002</v>
      </c>
      <c r="V4990" s="68">
        <f t="shared" si="960"/>
        <v>467.4141161293104</v>
      </c>
      <c r="W4990" s="68">
        <f t="shared" si="961"/>
        <v>311.6094107528736</v>
      </c>
    </row>
    <row r="4991" spans="1:23" x14ac:dyDescent="0.25">
      <c r="A4991" s="1" t="s">
        <v>923</v>
      </c>
      <c r="B4991" s="1" t="s">
        <v>395</v>
      </c>
      <c r="C4991" s="1" t="s">
        <v>589</v>
      </c>
      <c r="D4991" s="1" t="s">
        <v>590</v>
      </c>
      <c r="E4991" s="1" t="s">
        <v>383</v>
      </c>
      <c r="F4991" s="62" t="str">
        <f t="shared" si="950"/>
        <v>64573</v>
      </c>
      <c r="G4991" s="255">
        <v>10620053</v>
      </c>
      <c r="H4991" s="1" t="s">
        <v>385</v>
      </c>
      <c r="I4991" s="61">
        <v>15</v>
      </c>
      <c r="J4991" s="61">
        <v>5.7</v>
      </c>
      <c r="K4991" s="61">
        <v>8.6</v>
      </c>
      <c r="L4991" s="69">
        <f t="shared" si="951"/>
        <v>0.85499999999999998</v>
      </c>
      <c r="M4991" s="69">
        <f t="shared" si="952"/>
        <v>1.29</v>
      </c>
      <c r="N4991" s="56">
        <f>INDEX(Rate_Chart!$A$1:$AK$127,MATCH(Data!J4991,Rate_Chart!$A$1:$A$127,0),MATCH(Data!K4991,Rate_Chart!$A$1:$AK$1,0))</f>
        <v>46.643099999999997</v>
      </c>
      <c r="O4991" s="57">
        <f t="shared" si="953"/>
        <v>699.64649999999995</v>
      </c>
      <c r="P4991" s="58">
        <f t="shared" si="954"/>
        <v>407.95714285714286</v>
      </c>
      <c r="Q4991" s="58">
        <f t="shared" si="955"/>
        <v>271.97142857142859</v>
      </c>
      <c r="R4991" s="66">
        <f t="shared" si="956"/>
        <v>12.243813750000001</v>
      </c>
      <c r="S4991" s="64">
        <f t="shared" si="957"/>
        <v>56.25</v>
      </c>
      <c r="T4991" s="66">
        <f t="shared" si="958"/>
        <v>768.1403137499999</v>
      </c>
      <c r="U4991" s="68">
        <f t="shared" si="959"/>
        <v>51.209354249999997</v>
      </c>
      <c r="V4991" s="68">
        <f t="shared" si="960"/>
        <v>447.89522667638482</v>
      </c>
      <c r="W4991" s="68">
        <f t="shared" si="961"/>
        <v>298.59681778425653</v>
      </c>
    </row>
    <row r="4992" spans="1:23" x14ac:dyDescent="0.25">
      <c r="A4992" s="1" t="s">
        <v>923</v>
      </c>
      <c r="B4992" s="1" t="s">
        <v>395</v>
      </c>
      <c r="C4992" s="1" t="s">
        <v>589</v>
      </c>
      <c r="D4992" s="1" t="s">
        <v>590</v>
      </c>
      <c r="E4992" s="1" t="s">
        <v>383</v>
      </c>
      <c r="F4992" s="62" t="str">
        <f t="shared" si="950"/>
        <v>64573</v>
      </c>
      <c r="G4992" s="255">
        <v>10620053</v>
      </c>
      <c r="H4992" s="1" t="s">
        <v>386</v>
      </c>
      <c r="I4992" s="61">
        <v>40</v>
      </c>
      <c r="J4992" s="61">
        <v>3</v>
      </c>
      <c r="K4992" s="61">
        <v>8</v>
      </c>
      <c r="L4992" s="69">
        <f t="shared" si="951"/>
        <v>1.2</v>
      </c>
      <c r="M4992" s="69">
        <f t="shared" si="952"/>
        <v>3.2</v>
      </c>
      <c r="N4992" s="56">
        <f>INDEX(Rate_Chart!$A$1:$AK$127,MATCH(Data!J4992,Rate_Chart!$A$1:$A$127,0),MATCH(Data!K4992,Rate_Chart!$A$1:$AK$1,0))</f>
        <v>34.751112000000006</v>
      </c>
      <c r="O4992" s="57">
        <f t="shared" si="953"/>
        <v>1390.0444800000002</v>
      </c>
      <c r="P4992" s="58">
        <f t="shared" si="954"/>
        <v>417.01334400000002</v>
      </c>
      <c r="Q4992" s="58">
        <f t="shared" si="955"/>
        <v>278.00889599999999</v>
      </c>
      <c r="R4992" s="66">
        <f t="shared" si="956"/>
        <v>24.325778400000008</v>
      </c>
      <c r="S4992" s="64">
        <f t="shared" si="957"/>
        <v>150</v>
      </c>
      <c r="T4992" s="66">
        <f t="shared" si="958"/>
        <v>1564.3702584000002</v>
      </c>
      <c r="U4992" s="68">
        <f t="shared" si="959"/>
        <v>39.109256460000005</v>
      </c>
      <c r="V4992" s="68">
        <f t="shared" si="960"/>
        <v>469.31107752000003</v>
      </c>
      <c r="W4992" s="68">
        <f t="shared" si="961"/>
        <v>312.87405168000004</v>
      </c>
    </row>
    <row r="4993" spans="1:23" x14ac:dyDescent="0.25">
      <c r="A4993" s="1" t="s">
        <v>924</v>
      </c>
      <c r="B4993" s="1" t="s">
        <v>394</v>
      </c>
      <c r="C4993" s="1" t="s">
        <v>589</v>
      </c>
      <c r="D4993" s="1" t="s">
        <v>590</v>
      </c>
      <c r="E4993" s="1" t="s">
        <v>383</v>
      </c>
      <c r="F4993" s="62" t="str">
        <f t="shared" si="950"/>
        <v>64573</v>
      </c>
      <c r="G4993" s="255">
        <v>10620053</v>
      </c>
      <c r="H4993" s="1" t="s">
        <v>385</v>
      </c>
      <c r="I4993" s="61">
        <v>16</v>
      </c>
      <c r="J4993" s="61">
        <v>5.7</v>
      </c>
      <c r="K4993" s="61">
        <v>8.6</v>
      </c>
      <c r="L4993" s="69">
        <f t="shared" si="951"/>
        <v>0.91200000000000003</v>
      </c>
      <c r="M4993" s="69">
        <f t="shared" si="952"/>
        <v>1.3759999999999999</v>
      </c>
      <c r="N4993" s="56">
        <f>INDEX(Rate_Chart!$A$1:$AK$127,MATCH(Data!J4993,Rate_Chart!$A$1:$A$127,0),MATCH(Data!K4993,Rate_Chart!$A$1:$AK$1,0))</f>
        <v>46.643099999999997</v>
      </c>
      <c r="O4993" s="57">
        <f t="shared" si="953"/>
        <v>746.28959999999995</v>
      </c>
      <c r="P4993" s="58">
        <f t="shared" si="954"/>
        <v>407.95714285714286</v>
      </c>
      <c r="Q4993" s="58">
        <f t="shared" si="955"/>
        <v>271.97142857142859</v>
      </c>
      <c r="R4993" s="66">
        <f t="shared" si="956"/>
        <v>13.060068000000001</v>
      </c>
      <c r="S4993" s="64">
        <f t="shared" si="957"/>
        <v>60</v>
      </c>
      <c r="T4993" s="66">
        <f t="shared" si="958"/>
        <v>819.34966799999995</v>
      </c>
      <c r="U4993" s="68">
        <f t="shared" si="959"/>
        <v>51.209354249999997</v>
      </c>
      <c r="V4993" s="68">
        <f t="shared" si="960"/>
        <v>447.89522667638482</v>
      </c>
      <c r="W4993" s="68">
        <f t="shared" si="961"/>
        <v>298.59681778425653</v>
      </c>
    </row>
    <row r="4994" spans="1:23" x14ac:dyDescent="0.25">
      <c r="A4994" s="1" t="s">
        <v>924</v>
      </c>
      <c r="B4994" s="1" t="s">
        <v>394</v>
      </c>
      <c r="C4994" s="1" t="s">
        <v>589</v>
      </c>
      <c r="D4994" s="1" t="s">
        <v>590</v>
      </c>
      <c r="E4994" s="1" t="s">
        <v>383</v>
      </c>
      <c r="F4994" s="62" t="str">
        <f t="shared" si="950"/>
        <v>64573</v>
      </c>
      <c r="G4994" s="255">
        <v>10620053</v>
      </c>
      <c r="H4994" s="1" t="s">
        <v>386</v>
      </c>
      <c r="I4994" s="61">
        <v>40</v>
      </c>
      <c r="J4994" s="61">
        <v>3.1</v>
      </c>
      <c r="K4994" s="61">
        <v>8</v>
      </c>
      <c r="L4994" s="69">
        <f t="shared" si="951"/>
        <v>1.24</v>
      </c>
      <c r="M4994" s="69">
        <f t="shared" si="952"/>
        <v>3.2</v>
      </c>
      <c r="N4994" s="56">
        <f>INDEX(Rate_Chart!$A$1:$AK$127,MATCH(Data!J4994,Rate_Chart!$A$1:$A$127,0),MATCH(Data!K4994,Rate_Chart!$A$1:$AK$1,0))</f>
        <v>35.168112000000008</v>
      </c>
      <c r="O4994" s="57">
        <f t="shared" si="953"/>
        <v>1406.7244800000003</v>
      </c>
      <c r="P4994" s="58">
        <f t="shared" si="954"/>
        <v>417.01318577075102</v>
      </c>
      <c r="Q4994" s="58">
        <f t="shared" si="955"/>
        <v>278.00879051383401</v>
      </c>
      <c r="R4994" s="66">
        <f t="shared" si="956"/>
        <v>24.617678400000006</v>
      </c>
      <c r="S4994" s="64">
        <f t="shared" si="957"/>
        <v>150</v>
      </c>
      <c r="T4994" s="66">
        <f t="shared" si="958"/>
        <v>1581.3421584000002</v>
      </c>
      <c r="U4994" s="68">
        <f t="shared" si="959"/>
        <v>39.533553960000006</v>
      </c>
      <c r="V4994" s="68">
        <f t="shared" si="960"/>
        <v>468.77731968379447</v>
      </c>
      <c r="W4994" s="68">
        <f t="shared" si="961"/>
        <v>312.51821312252963</v>
      </c>
    </row>
    <row r="4995" spans="1:23" x14ac:dyDescent="0.25">
      <c r="A4995" s="1" t="s">
        <v>924</v>
      </c>
      <c r="B4995" s="1" t="s">
        <v>395</v>
      </c>
      <c r="C4995" s="1" t="s">
        <v>589</v>
      </c>
      <c r="D4995" s="1" t="s">
        <v>590</v>
      </c>
      <c r="E4995" s="1" t="s">
        <v>383</v>
      </c>
      <c r="F4995" s="62" t="str">
        <f t="shared" si="950"/>
        <v>64573</v>
      </c>
      <c r="G4995" s="255">
        <v>10620053</v>
      </c>
      <c r="H4995" s="1" t="s">
        <v>385</v>
      </c>
      <c r="I4995" s="61">
        <v>20</v>
      </c>
      <c r="J4995" s="61">
        <v>5.7</v>
      </c>
      <c r="K4995" s="61">
        <v>8.6</v>
      </c>
      <c r="L4995" s="69">
        <f t="shared" si="951"/>
        <v>1.1399999999999999</v>
      </c>
      <c r="M4995" s="69">
        <f t="shared" si="952"/>
        <v>1.72</v>
      </c>
      <c r="N4995" s="56">
        <f>INDEX(Rate_Chart!$A$1:$AK$127,MATCH(Data!J4995,Rate_Chart!$A$1:$A$127,0),MATCH(Data!K4995,Rate_Chart!$A$1:$AK$1,0))</f>
        <v>46.643099999999997</v>
      </c>
      <c r="O4995" s="57">
        <f t="shared" si="953"/>
        <v>932.86199999999997</v>
      </c>
      <c r="P4995" s="58">
        <f t="shared" si="954"/>
        <v>407.95714285714286</v>
      </c>
      <c r="Q4995" s="58">
        <f t="shared" si="955"/>
        <v>271.97142857142859</v>
      </c>
      <c r="R4995" s="66">
        <f t="shared" si="956"/>
        <v>16.325085000000001</v>
      </c>
      <c r="S4995" s="64">
        <f t="shared" si="957"/>
        <v>75</v>
      </c>
      <c r="T4995" s="66">
        <f t="shared" si="958"/>
        <v>1024.187085</v>
      </c>
      <c r="U4995" s="68">
        <f t="shared" si="959"/>
        <v>51.209354250000004</v>
      </c>
      <c r="V4995" s="68">
        <f t="shared" si="960"/>
        <v>447.89522667638488</v>
      </c>
      <c r="W4995" s="68">
        <f t="shared" si="961"/>
        <v>298.59681778425659</v>
      </c>
    </row>
    <row r="4996" spans="1:23" x14ac:dyDescent="0.25">
      <c r="A4996" s="1" t="s">
        <v>924</v>
      </c>
      <c r="B4996" s="1" t="s">
        <v>395</v>
      </c>
      <c r="C4996" s="1" t="s">
        <v>589</v>
      </c>
      <c r="D4996" s="1" t="s">
        <v>590</v>
      </c>
      <c r="E4996" s="1" t="s">
        <v>383</v>
      </c>
      <c r="F4996" s="62" t="str">
        <f t="shared" si="950"/>
        <v>64573</v>
      </c>
      <c r="G4996" s="255">
        <v>10620053</v>
      </c>
      <c r="H4996" s="1" t="s">
        <v>386</v>
      </c>
      <c r="I4996" s="61">
        <v>41</v>
      </c>
      <c r="J4996" s="61">
        <v>3</v>
      </c>
      <c r="K4996" s="61">
        <v>8</v>
      </c>
      <c r="L4996" s="69">
        <f t="shared" si="951"/>
        <v>1.23</v>
      </c>
      <c r="M4996" s="69">
        <f t="shared" si="952"/>
        <v>3.28</v>
      </c>
      <c r="N4996" s="56">
        <f>INDEX(Rate_Chart!$A$1:$AK$127,MATCH(Data!J4996,Rate_Chart!$A$1:$A$127,0),MATCH(Data!K4996,Rate_Chart!$A$1:$AK$1,0))</f>
        <v>34.751112000000006</v>
      </c>
      <c r="O4996" s="57">
        <f t="shared" si="953"/>
        <v>1424.7955920000002</v>
      </c>
      <c r="P4996" s="58">
        <f t="shared" si="954"/>
        <v>417.01334400000002</v>
      </c>
      <c r="Q4996" s="58">
        <f t="shared" si="955"/>
        <v>278.00889599999999</v>
      </c>
      <c r="R4996" s="66">
        <f t="shared" si="956"/>
        <v>24.933922860000006</v>
      </c>
      <c r="S4996" s="64">
        <f t="shared" si="957"/>
        <v>153.75</v>
      </c>
      <c r="T4996" s="66">
        <f t="shared" si="958"/>
        <v>1603.4795148600001</v>
      </c>
      <c r="U4996" s="68">
        <f t="shared" si="959"/>
        <v>39.109256460000005</v>
      </c>
      <c r="V4996" s="68">
        <f t="shared" si="960"/>
        <v>469.31107752000003</v>
      </c>
      <c r="W4996" s="68">
        <f t="shared" si="961"/>
        <v>312.87405168000004</v>
      </c>
    </row>
    <row r="4997" spans="1:23" x14ac:dyDescent="0.25">
      <c r="A4997" s="1" t="s">
        <v>921</v>
      </c>
      <c r="B4997" s="1" t="s">
        <v>394</v>
      </c>
      <c r="C4997" s="1" t="s">
        <v>589</v>
      </c>
      <c r="D4997" s="1" t="s">
        <v>590</v>
      </c>
      <c r="E4997" s="1" t="s">
        <v>595</v>
      </c>
      <c r="F4997" s="62" t="str">
        <f t="shared" ref="F4997:F5060" si="962">MID(E4997,2,5)</f>
        <v>64586</v>
      </c>
      <c r="G4997" s="255">
        <v>10620071</v>
      </c>
      <c r="H4997" s="1" t="s">
        <v>385</v>
      </c>
      <c r="I4997" s="61">
        <v>13</v>
      </c>
      <c r="J4997" s="61">
        <v>7</v>
      </c>
      <c r="K4997" s="61">
        <v>8.8000000000000007</v>
      </c>
      <c r="L4997" s="69">
        <f t="shared" si="951"/>
        <v>0.91</v>
      </c>
      <c r="M4997" s="69">
        <f t="shared" si="952"/>
        <v>1.1440000000000001</v>
      </c>
      <c r="N4997" s="56">
        <f>INDEX(Rate_Chart!$A$1:$AK$127,MATCH(Data!J4997,Rate_Chart!$A$1:$A$127,0),MATCH(Data!K4997,Rate_Chart!$A$1:$AK$1,0))</f>
        <v>57.865500000000004</v>
      </c>
      <c r="O4997" s="57">
        <f t="shared" si="953"/>
        <v>752.25150000000008</v>
      </c>
      <c r="P4997" s="58">
        <f t="shared" si="954"/>
        <v>449.73186528497411</v>
      </c>
      <c r="Q4997" s="58">
        <f t="shared" si="955"/>
        <v>299.82124352331607</v>
      </c>
      <c r="R4997" s="66">
        <f t="shared" si="956"/>
        <v>13.164401250000003</v>
      </c>
      <c r="S4997" s="64">
        <f t="shared" si="957"/>
        <v>48.75</v>
      </c>
      <c r="T4997" s="66">
        <f t="shared" si="958"/>
        <v>814.16590125000005</v>
      </c>
      <c r="U4997" s="68">
        <f t="shared" si="959"/>
        <v>62.62814625</v>
      </c>
      <c r="V4997" s="68">
        <f t="shared" si="960"/>
        <v>486.74725064766835</v>
      </c>
      <c r="W4997" s="68">
        <f t="shared" si="961"/>
        <v>324.49816709844555</v>
      </c>
    </row>
    <row r="4998" spans="1:23" x14ac:dyDescent="0.25">
      <c r="A4998" s="1" t="s">
        <v>921</v>
      </c>
      <c r="B4998" s="1" t="s">
        <v>394</v>
      </c>
      <c r="C4998" s="1" t="s">
        <v>589</v>
      </c>
      <c r="D4998" s="1" t="s">
        <v>590</v>
      </c>
      <c r="E4998" s="1" t="s">
        <v>595</v>
      </c>
      <c r="F4998" s="62" t="str">
        <f t="shared" si="962"/>
        <v>64586</v>
      </c>
      <c r="G4998" s="255">
        <v>10620071</v>
      </c>
      <c r="H4998" s="1" t="s">
        <v>386</v>
      </c>
      <c r="I4998" s="61">
        <v>32</v>
      </c>
      <c r="J4998" s="61">
        <v>3.5</v>
      </c>
      <c r="K4998" s="61">
        <v>8.1</v>
      </c>
      <c r="L4998" s="69">
        <f t="shared" si="951"/>
        <v>1.1200000000000001</v>
      </c>
      <c r="M4998" s="69">
        <f t="shared" si="952"/>
        <v>2.5920000000000001</v>
      </c>
      <c r="N4998" s="56">
        <f>INDEX(Rate_Chart!$A$1:$AK$127,MATCH(Data!J4998,Rate_Chart!$A$1:$A$127,0),MATCH(Data!K4998,Rate_Chart!$A$1:$AK$1,0))</f>
        <v>37.114125900000005</v>
      </c>
      <c r="O4998" s="57">
        <f t="shared" si="953"/>
        <v>1187.6520288000002</v>
      </c>
      <c r="P4998" s="58">
        <f t="shared" si="954"/>
        <v>417.01265056179784</v>
      </c>
      <c r="Q4998" s="58">
        <f t="shared" si="955"/>
        <v>278.00843370786521</v>
      </c>
      <c r="R4998" s="66">
        <f t="shared" si="956"/>
        <v>20.783910504000005</v>
      </c>
      <c r="S4998" s="64">
        <f t="shared" si="957"/>
        <v>120</v>
      </c>
      <c r="T4998" s="66">
        <f t="shared" si="958"/>
        <v>1328.4359393040002</v>
      </c>
      <c r="U4998" s="68">
        <f t="shared" si="959"/>
        <v>41.513623103250005</v>
      </c>
      <c r="V4998" s="68">
        <f t="shared" si="960"/>
        <v>466.44520340730344</v>
      </c>
      <c r="W4998" s="68">
        <f t="shared" si="961"/>
        <v>310.96346893820231</v>
      </c>
    </row>
    <row r="4999" spans="1:23" x14ac:dyDescent="0.25">
      <c r="A4999" s="1" t="s">
        <v>921</v>
      </c>
      <c r="B4999" s="1" t="s">
        <v>395</v>
      </c>
      <c r="C4999" s="1" t="s">
        <v>589</v>
      </c>
      <c r="D4999" s="1" t="s">
        <v>590</v>
      </c>
      <c r="E4999" s="1" t="s">
        <v>595</v>
      </c>
      <c r="F4999" s="62" t="str">
        <f t="shared" si="962"/>
        <v>64586</v>
      </c>
      <c r="G4999" s="255">
        <v>10620071</v>
      </c>
      <c r="H4999" s="1" t="s">
        <v>385</v>
      </c>
      <c r="I4999" s="61">
        <v>9</v>
      </c>
      <c r="J4999" s="61">
        <v>7.4</v>
      </c>
      <c r="K4999" s="61">
        <v>8.8000000000000007</v>
      </c>
      <c r="L4999" s="69">
        <f t="shared" si="951"/>
        <v>0.66600000000000004</v>
      </c>
      <c r="M4999" s="69">
        <f t="shared" si="952"/>
        <v>0.79200000000000004</v>
      </c>
      <c r="N4999" s="56">
        <f>INDEX(Rate_Chart!$A$1:$AK$127,MATCH(Data!J4999,Rate_Chart!$A$1:$A$127,0),MATCH(Data!K4999,Rate_Chart!$A$1:$AK$1,0))</f>
        <v>61.172100000000007</v>
      </c>
      <c r="O4999" s="57">
        <f t="shared" si="953"/>
        <v>550.54890000000012</v>
      </c>
      <c r="P4999" s="58">
        <f t="shared" si="954"/>
        <v>461.09623115577887</v>
      </c>
      <c r="Q4999" s="58">
        <f t="shared" si="955"/>
        <v>307.39748743718593</v>
      </c>
      <c r="R4999" s="66">
        <f t="shared" si="956"/>
        <v>9.6346057500000022</v>
      </c>
      <c r="S4999" s="64">
        <f t="shared" si="957"/>
        <v>33.75</v>
      </c>
      <c r="T4999" s="66">
        <f t="shared" si="958"/>
        <v>593.93350575000011</v>
      </c>
      <c r="U4999" s="68">
        <f t="shared" si="959"/>
        <v>65.992611750000009</v>
      </c>
      <c r="V4999" s="68">
        <f t="shared" si="960"/>
        <v>497.43174685929648</v>
      </c>
      <c r="W4999" s="68">
        <f t="shared" si="961"/>
        <v>331.6211645728643</v>
      </c>
    </row>
    <row r="5000" spans="1:23" x14ac:dyDescent="0.25">
      <c r="A5000" s="1" t="s">
        <v>921</v>
      </c>
      <c r="B5000" s="1" t="s">
        <v>395</v>
      </c>
      <c r="C5000" s="1" t="s">
        <v>589</v>
      </c>
      <c r="D5000" s="1" t="s">
        <v>590</v>
      </c>
      <c r="E5000" s="1" t="s">
        <v>595</v>
      </c>
      <c r="F5000" s="62" t="str">
        <f t="shared" si="962"/>
        <v>64586</v>
      </c>
      <c r="G5000" s="255">
        <v>10620071</v>
      </c>
      <c r="H5000" s="1" t="s">
        <v>386</v>
      </c>
      <c r="I5000" s="61">
        <v>37</v>
      </c>
      <c r="J5000" s="61">
        <v>3.4</v>
      </c>
      <c r="K5000" s="61">
        <v>8.1</v>
      </c>
      <c r="L5000" s="69">
        <f t="shared" si="951"/>
        <v>1.258</v>
      </c>
      <c r="M5000" s="69">
        <f t="shared" si="952"/>
        <v>2.9969999999999999</v>
      </c>
      <c r="N5000" s="56">
        <f>INDEX(Rate_Chart!$A$1:$AK$127,MATCH(Data!J5000,Rate_Chart!$A$1:$A$127,0),MATCH(Data!K5000,Rate_Chart!$A$1:$AK$1,0))</f>
        <v>36.697125900000003</v>
      </c>
      <c r="O5000" s="57">
        <f t="shared" si="953"/>
        <v>1357.7936583000001</v>
      </c>
      <c r="P5000" s="58">
        <f t="shared" si="954"/>
        <v>417.01279431818188</v>
      </c>
      <c r="Q5000" s="58">
        <f t="shared" si="955"/>
        <v>278.00852954545456</v>
      </c>
      <c r="R5000" s="66">
        <f t="shared" si="956"/>
        <v>23.761389020250004</v>
      </c>
      <c r="S5000" s="64">
        <f t="shared" si="957"/>
        <v>138.75</v>
      </c>
      <c r="T5000" s="66">
        <f t="shared" si="958"/>
        <v>1520.30504732025</v>
      </c>
      <c r="U5000" s="68">
        <f t="shared" si="959"/>
        <v>41.089325603249996</v>
      </c>
      <c r="V5000" s="68">
        <f t="shared" si="960"/>
        <v>466.92415458238634</v>
      </c>
      <c r="W5000" s="68">
        <f t="shared" si="961"/>
        <v>311.28276972159091</v>
      </c>
    </row>
    <row r="5001" spans="1:23" x14ac:dyDescent="0.25">
      <c r="A5001" s="1" t="s">
        <v>902</v>
      </c>
      <c r="B5001" s="1" t="s">
        <v>394</v>
      </c>
      <c r="C5001" s="1" t="s">
        <v>589</v>
      </c>
      <c r="D5001" s="1" t="s">
        <v>590</v>
      </c>
      <c r="E5001" s="1" t="s">
        <v>595</v>
      </c>
      <c r="F5001" s="62" t="str">
        <f t="shared" si="962"/>
        <v>64586</v>
      </c>
      <c r="G5001" s="255">
        <v>10620071</v>
      </c>
      <c r="H5001" s="1" t="s">
        <v>385</v>
      </c>
      <c r="I5001" s="61">
        <v>12</v>
      </c>
      <c r="J5001" s="61">
        <v>6.9</v>
      </c>
      <c r="K5001" s="61">
        <v>8.8000000000000007</v>
      </c>
      <c r="L5001" s="69">
        <f t="shared" si="951"/>
        <v>0.82800000000000007</v>
      </c>
      <c r="M5001" s="69">
        <f t="shared" si="952"/>
        <v>1.056</v>
      </c>
      <c r="N5001" s="56">
        <f>INDEX(Rate_Chart!$A$1:$AK$127,MATCH(Data!J5001,Rate_Chart!$A$1:$A$127,0),MATCH(Data!K5001,Rate_Chart!$A$1:$AK$1,0))</f>
        <v>57.038850000000004</v>
      </c>
      <c r="O5001" s="57">
        <f t="shared" si="953"/>
        <v>684.46620000000007</v>
      </c>
      <c r="P5001" s="58">
        <f t="shared" si="954"/>
        <v>446.77950391644907</v>
      </c>
      <c r="Q5001" s="58">
        <f t="shared" si="955"/>
        <v>297.85300261096603</v>
      </c>
      <c r="R5001" s="66">
        <f t="shared" si="956"/>
        <v>11.978158500000003</v>
      </c>
      <c r="S5001" s="64">
        <f t="shared" si="957"/>
        <v>45</v>
      </c>
      <c r="T5001" s="66">
        <f t="shared" si="958"/>
        <v>741.44435850000013</v>
      </c>
      <c r="U5001" s="68">
        <f t="shared" si="959"/>
        <v>61.787029875000009</v>
      </c>
      <c r="V5001" s="68">
        <f t="shared" si="960"/>
        <v>483.97151338120108</v>
      </c>
      <c r="W5001" s="68">
        <f t="shared" si="961"/>
        <v>322.6476755874674</v>
      </c>
    </row>
    <row r="5002" spans="1:23" x14ac:dyDescent="0.25">
      <c r="A5002" s="1" t="s">
        <v>902</v>
      </c>
      <c r="B5002" s="1" t="s">
        <v>394</v>
      </c>
      <c r="C5002" s="1" t="s">
        <v>589</v>
      </c>
      <c r="D5002" s="1" t="s">
        <v>590</v>
      </c>
      <c r="E5002" s="1" t="s">
        <v>595</v>
      </c>
      <c r="F5002" s="62" t="str">
        <f t="shared" si="962"/>
        <v>64586</v>
      </c>
      <c r="G5002" s="255">
        <v>10620071</v>
      </c>
      <c r="H5002" s="1" t="s">
        <v>386</v>
      </c>
      <c r="I5002" s="61">
        <v>32</v>
      </c>
      <c r="J5002" s="61">
        <v>3.5</v>
      </c>
      <c r="K5002" s="61">
        <v>8.1</v>
      </c>
      <c r="L5002" s="69">
        <f t="shared" si="951"/>
        <v>1.1200000000000001</v>
      </c>
      <c r="M5002" s="69">
        <f t="shared" si="952"/>
        <v>2.5920000000000001</v>
      </c>
      <c r="N5002" s="56">
        <f>INDEX(Rate_Chart!$A$1:$AK$127,MATCH(Data!J5002,Rate_Chart!$A$1:$A$127,0),MATCH(Data!K5002,Rate_Chart!$A$1:$AK$1,0))</f>
        <v>37.114125900000005</v>
      </c>
      <c r="O5002" s="57">
        <f t="shared" si="953"/>
        <v>1187.6520288000002</v>
      </c>
      <c r="P5002" s="58">
        <f t="shared" si="954"/>
        <v>417.01265056179784</v>
      </c>
      <c r="Q5002" s="58">
        <f t="shared" si="955"/>
        <v>278.00843370786521</v>
      </c>
      <c r="R5002" s="66">
        <f t="shared" si="956"/>
        <v>20.783910504000005</v>
      </c>
      <c r="S5002" s="64">
        <f t="shared" si="957"/>
        <v>120</v>
      </c>
      <c r="T5002" s="66">
        <f t="shared" si="958"/>
        <v>1328.4359393040002</v>
      </c>
      <c r="U5002" s="68">
        <f t="shared" si="959"/>
        <v>41.513623103250005</v>
      </c>
      <c r="V5002" s="68">
        <f t="shared" si="960"/>
        <v>466.44520340730344</v>
      </c>
      <c r="W5002" s="68">
        <f t="shared" si="961"/>
        <v>310.96346893820231</v>
      </c>
    </row>
    <row r="5003" spans="1:23" x14ac:dyDescent="0.25">
      <c r="A5003" s="1" t="s">
        <v>902</v>
      </c>
      <c r="B5003" s="1" t="s">
        <v>395</v>
      </c>
      <c r="C5003" s="1" t="s">
        <v>589</v>
      </c>
      <c r="D5003" s="1" t="s">
        <v>590</v>
      </c>
      <c r="E5003" s="1" t="s">
        <v>595</v>
      </c>
      <c r="F5003" s="62" t="str">
        <f t="shared" si="962"/>
        <v>64586</v>
      </c>
      <c r="G5003" s="255">
        <v>10620071</v>
      </c>
      <c r="H5003" s="1" t="s">
        <v>385</v>
      </c>
      <c r="I5003" s="61">
        <v>12</v>
      </c>
      <c r="J5003" s="61">
        <v>7.2</v>
      </c>
      <c r="K5003" s="61">
        <v>8.8000000000000007</v>
      </c>
      <c r="L5003" s="69">
        <f t="shared" si="951"/>
        <v>0.8640000000000001</v>
      </c>
      <c r="M5003" s="69">
        <f t="shared" si="952"/>
        <v>1.056</v>
      </c>
      <c r="N5003" s="56">
        <f>INDEX(Rate_Chart!$A$1:$AK$127,MATCH(Data!J5003,Rate_Chart!$A$1:$A$127,0),MATCH(Data!K5003,Rate_Chart!$A$1:$AK$1,0))</f>
        <v>59.518800000000006</v>
      </c>
      <c r="O5003" s="57">
        <f t="shared" si="953"/>
        <v>714.2256000000001</v>
      </c>
      <c r="P5003" s="58">
        <f t="shared" si="954"/>
        <v>455.50102040816324</v>
      </c>
      <c r="Q5003" s="58">
        <f t="shared" si="955"/>
        <v>303.66734693877549</v>
      </c>
      <c r="R5003" s="66">
        <f t="shared" si="956"/>
        <v>12.498948000000002</v>
      </c>
      <c r="S5003" s="64">
        <f t="shared" si="957"/>
        <v>45</v>
      </c>
      <c r="T5003" s="66">
        <f t="shared" si="958"/>
        <v>771.72454800000014</v>
      </c>
      <c r="U5003" s="68">
        <f t="shared" si="959"/>
        <v>64.310379000000012</v>
      </c>
      <c r="V5003" s="68">
        <f t="shared" si="960"/>
        <v>492.17126785714288</v>
      </c>
      <c r="W5003" s="68">
        <f t="shared" si="961"/>
        <v>328.11417857142857</v>
      </c>
    </row>
    <row r="5004" spans="1:23" x14ac:dyDescent="0.25">
      <c r="A5004" s="1" t="s">
        <v>902</v>
      </c>
      <c r="B5004" s="1" t="s">
        <v>395</v>
      </c>
      <c r="C5004" s="1" t="s">
        <v>589</v>
      </c>
      <c r="D5004" s="1" t="s">
        <v>590</v>
      </c>
      <c r="E5004" s="1" t="s">
        <v>595</v>
      </c>
      <c r="F5004" s="62" t="str">
        <f t="shared" si="962"/>
        <v>64586</v>
      </c>
      <c r="G5004" s="255">
        <v>10620071</v>
      </c>
      <c r="H5004" s="1" t="s">
        <v>386</v>
      </c>
      <c r="I5004" s="61">
        <v>32</v>
      </c>
      <c r="J5004" s="61">
        <v>3.9</v>
      </c>
      <c r="K5004" s="61">
        <v>8.4</v>
      </c>
      <c r="L5004" s="69">
        <f t="shared" si="951"/>
        <v>1.248</v>
      </c>
      <c r="M5004" s="69">
        <f t="shared" si="952"/>
        <v>2.6880000000000002</v>
      </c>
      <c r="N5004" s="56">
        <f>INDEX(Rate_Chart!$A$1:$AK$127,MATCH(Data!J5004,Rate_Chart!$A$1:$A$127,0),MATCH(Data!K5004,Rate_Chart!$A$1:$AK$1,0))</f>
        <v>39.616167600000011</v>
      </c>
      <c r="O5004" s="57">
        <f t="shared" si="953"/>
        <v>1267.7173632000004</v>
      </c>
      <c r="P5004" s="58">
        <f t="shared" si="954"/>
        <v>417.01229052631589</v>
      </c>
      <c r="Q5004" s="58">
        <f t="shared" si="955"/>
        <v>278.0081936842106</v>
      </c>
      <c r="R5004" s="66">
        <f t="shared" si="956"/>
        <v>22.185053856000007</v>
      </c>
      <c r="S5004" s="64">
        <f t="shared" si="957"/>
        <v>120</v>
      </c>
      <c r="T5004" s="66">
        <f t="shared" si="958"/>
        <v>1409.9024170560003</v>
      </c>
      <c r="U5004" s="68">
        <f t="shared" si="959"/>
        <v>44.05945053300001</v>
      </c>
      <c r="V5004" s="68">
        <f t="shared" si="960"/>
        <v>463.78368982105275</v>
      </c>
      <c r="W5004" s="68">
        <f t="shared" si="961"/>
        <v>309.18912654736852</v>
      </c>
    </row>
    <row r="5005" spans="1:23" x14ac:dyDescent="0.25">
      <c r="A5005" s="1" t="s">
        <v>903</v>
      </c>
      <c r="B5005" s="1" t="s">
        <v>394</v>
      </c>
      <c r="C5005" s="1" t="s">
        <v>589</v>
      </c>
      <c r="D5005" s="1" t="s">
        <v>590</v>
      </c>
      <c r="E5005" s="1" t="s">
        <v>595</v>
      </c>
      <c r="F5005" s="62" t="str">
        <f t="shared" si="962"/>
        <v>64586</v>
      </c>
      <c r="G5005" s="255">
        <v>10620071</v>
      </c>
      <c r="H5005" s="1" t="s">
        <v>385</v>
      </c>
      <c r="I5005" s="61">
        <v>20</v>
      </c>
      <c r="J5005" s="61">
        <v>5.8</v>
      </c>
      <c r="K5005" s="61">
        <v>8.8000000000000007</v>
      </c>
      <c r="L5005" s="69">
        <f t="shared" si="951"/>
        <v>1.1599999999999999</v>
      </c>
      <c r="M5005" s="69">
        <f t="shared" si="952"/>
        <v>1.76</v>
      </c>
      <c r="N5005" s="56">
        <f>INDEX(Rate_Chart!$A$1:$AK$127,MATCH(Data!J5005,Rate_Chart!$A$1:$A$127,0),MATCH(Data!K5005,Rate_Chart!$A$1:$AK$1,0))</f>
        <v>47.945700000000002</v>
      </c>
      <c r="O5005" s="57">
        <f t="shared" si="953"/>
        <v>958.91399999999999</v>
      </c>
      <c r="P5005" s="58">
        <f t="shared" si="954"/>
        <v>410.96314285714288</v>
      </c>
      <c r="Q5005" s="58">
        <f t="shared" si="955"/>
        <v>273.97542857142861</v>
      </c>
      <c r="R5005" s="66">
        <f t="shared" si="956"/>
        <v>16.780995000000001</v>
      </c>
      <c r="S5005" s="64">
        <f t="shared" si="957"/>
        <v>75</v>
      </c>
      <c r="T5005" s="66">
        <f t="shared" si="958"/>
        <v>1050.6949950000001</v>
      </c>
      <c r="U5005" s="68">
        <f t="shared" si="959"/>
        <v>52.534749750000003</v>
      </c>
      <c r="V5005" s="68">
        <f t="shared" si="960"/>
        <v>450.29785500000003</v>
      </c>
      <c r="W5005" s="68">
        <f t="shared" si="961"/>
        <v>300.19857000000002</v>
      </c>
    </row>
    <row r="5006" spans="1:23" x14ac:dyDescent="0.25">
      <c r="A5006" s="1" t="s">
        <v>903</v>
      </c>
      <c r="B5006" s="1" t="s">
        <v>394</v>
      </c>
      <c r="C5006" s="1" t="s">
        <v>589</v>
      </c>
      <c r="D5006" s="1" t="s">
        <v>590</v>
      </c>
      <c r="E5006" s="1" t="s">
        <v>595</v>
      </c>
      <c r="F5006" s="62" t="str">
        <f t="shared" si="962"/>
        <v>64586</v>
      </c>
      <c r="G5006" s="255">
        <v>10620071</v>
      </c>
      <c r="H5006" s="1" t="s">
        <v>386</v>
      </c>
      <c r="I5006" s="61">
        <v>19</v>
      </c>
      <c r="J5006" s="61">
        <v>3.3</v>
      </c>
      <c r="K5006" s="61">
        <v>8</v>
      </c>
      <c r="L5006" s="69">
        <f t="shared" si="951"/>
        <v>0.627</v>
      </c>
      <c r="M5006" s="69">
        <f t="shared" si="952"/>
        <v>1.52</v>
      </c>
      <c r="N5006" s="56">
        <f>INDEX(Rate_Chart!$A$1:$AK$127,MATCH(Data!J5006,Rate_Chart!$A$1:$A$127,0),MATCH(Data!K5006,Rate_Chart!$A$1:$AK$1,0))</f>
        <v>36.002112000000004</v>
      </c>
      <c r="O5006" s="57">
        <f t="shared" si="953"/>
        <v>684.0401280000001</v>
      </c>
      <c r="P5006" s="58">
        <f t="shared" si="954"/>
        <v>417.01288030888031</v>
      </c>
      <c r="Q5006" s="58">
        <f t="shared" si="955"/>
        <v>278.00858687258687</v>
      </c>
      <c r="R5006" s="66">
        <f t="shared" si="956"/>
        <v>11.970702240000003</v>
      </c>
      <c r="S5006" s="64">
        <f t="shared" si="957"/>
        <v>71.25</v>
      </c>
      <c r="T5006" s="66">
        <f t="shared" si="958"/>
        <v>767.26083024000013</v>
      </c>
      <c r="U5006" s="68">
        <f t="shared" si="959"/>
        <v>40.382148960000009</v>
      </c>
      <c r="V5006" s="68">
        <f t="shared" si="960"/>
        <v>467.74689915057917</v>
      </c>
      <c r="W5006" s="68">
        <f t="shared" si="961"/>
        <v>311.83126610038613</v>
      </c>
    </row>
    <row r="5007" spans="1:23" x14ac:dyDescent="0.25">
      <c r="A5007" s="1" t="s">
        <v>903</v>
      </c>
      <c r="B5007" s="1" t="s">
        <v>395</v>
      </c>
      <c r="C5007" s="1" t="s">
        <v>589</v>
      </c>
      <c r="D5007" s="1" t="s">
        <v>590</v>
      </c>
      <c r="E5007" s="1" t="s">
        <v>595</v>
      </c>
      <c r="F5007" s="62" t="str">
        <f t="shared" si="962"/>
        <v>64586</v>
      </c>
      <c r="G5007" s="255">
        <v>10620071</v>
      </c>
      <c r="H5007" s="1" t="s">
        <v>385</v>
      </c>
      <c r="I5007" s="61">
        <v>10</v>
      </c>
      <c r="J5007" s="61">
        <v>7.7</v>
      </c>
      <c r="K5007" s="61">
        <v>8.8000000000000007</v>
      </c>
      <c r="L5007" s="69">
        <f t="shared" ref="L5007:L5070" si="963">J5007*I5007/100</f>
        <v>0.77</v>
      </c>
      <c r="M5007" s="69">
        <f t="shared" ref="M5007:M5070" si="964">K5007*I5007/100</f>
        <v>0.88</v>
      </c>
      <c r="N5007" s="56">
        <f>INDEX(Rate_Chart!$A$1:$AK$127,MATCH(Data!J5007,Rate_Chart!$A$1:$A$127,0),MATCH(Data!K5007,Rate_Chart!$A$1:$AK$1,0))</f>
        <v>63.652050000000003</v>
      </c>
      <c r="O5007" s="57">
        <f t="shared" ref="O5007:O5070" si="965">N5007*I5007</f>
        <v>636.52050000000008</v>
      </c>
      <c r="P5007" s="58">
        <f t="shared" ref="P5007:P5070" si="966">N5007/(J5007%+K5007%*2/3)</f>
        <v>469.17972972972979</v>
      </c>
      <c r="Q5007" s="58">
        <f t="shared" ref="Q5007:Q5070" si="967">P5007*2/3</f>
        <v>312.78648648648652</v>
      </c>
      <c r="R5007" s="66">
        <f t="shared" ref="R5007:R5070" si="968">O5007*1.75%</f>
        <v>11.139108750000002</v>
      </c>
      <c r="S5007" s="64">
        <f t="shared" ref="S5007:S5070" si="969">I5007*3.75</f>
        <v>37.5</v>
      </c>
      <c r="T5007" s="66">
        <f t="shared" ref="T5007:T5070" si="970">R5007+S5007+O5007</f>
        <v>685.15960875000007</v>
      </c>
      <c r="U5007" s="68">
        <f t="shared" ref="U5007:U5070" si="971">T5007/I5007</f>
        <v>68.515960875000005</v>
      </c>
      <c r="V5007" s="68">
        <f t="shared" ref="V5007:V5070" si="972">U5007/(J5007%+K5007%*2/3)</f>
        <v>505.03165264127773</v>
      </c>
      <c r="W5007" s="68">
        <f t="shared" ref="W5007:W5070" si="973">V5007*2/3</f>
        <v>336.68776842751851</v>
      </c>
    </row>
    <row r="5008" spans="1:23" x14ac:dyDescent="0.25">
      <c r="A5008" s="1" t="s">
        <v>903</v>
      </c>
      <c r="B5008" s="1" t="s">
        <v>395</v>
      </c>
      <c r="C5008" s="1" t="s">
        <v>589</v>
      </c>
      <c r="D5008" s="1" t="s">
        <v>590</v>
      </c>
      <c r="E5008" s="1" t="s">
        <v>595</v>
      </c>
      <c r="F5008" s="62" t="str">
        <f t="shared" si="962"/>
        <v>64586</v>
      </c>
      <c r="G5008" s="255">
        <v>10620071</v>
      </c>
      <c r="H5008" s="1" t="s">
        <v>386</v>
      </c>
      <c r="I5008" s="61">
        <v>37</v>
      </c>
      <c r="J5008" s="61">
        <v>3.5</v>
      </c>
      <c r="K5008" s="61">
        <v>8.1</v>
      </c>
      <c r="L5008" s="69">
        <f t="shared" si="963"/>
        <v>1.2949999999999999</v>
      </c>
      <c r="M5008" s="69">
        <f t="shared" si="964"/>
        <v>2.9969999999999999</v>
      </c>
      <c r="N5008" s="56">
        <f>INDEX(Rate_Chart!$A$1:$AK$127,MATCH(Data!J5008,Rate_Chart!$A$1:$A$127,0),MATCH(Data!K5008,Rate_Chart!$A$1:$AK$1,0))</f>
        <v>37.114125900000005</v>
      </c>
      <c r="O5008" s="57">
        <f t="shared" si="965"/>
        <v>1373.2226583000001</v>
      </c>
      <c r="P5008" s="58">
        <f t="shared" si="966"/>
        <v>417.01265056179784</v>
      </c>
      <c r="Q5008" s="58">
        <f t="shared" si="967"/>
        <v>278.00843370786521</v>
      </c>
      <c r="R5008" s="66">
        <f t="shared" si="968"/>
        <v>24.031396520250006</v>
      </c>
      <c r="S5008" s="64">
        <f t="shared" si="969"/>
        <v>138.75</v>
      </c>
      <c r="T5008" s="66">
        <f t="shared" si="970"/>
        <v>1536.0040548202501</v>
      </c>
      <c r="U5008" s="68">
        <f t="shared" si="971"/>
        <v>41.513623103250005</v>
      </c>
      <c r="V5008" s="68">
        <f t="shared" si="972"/>
        <v>466.44520340730344</v>
      </c>
      <c r="W5008" s="68">
        <f t="shared" si="973"/>
        <v>310.96346893820231</v>
      </c>
    </row>
    <row r="5009" spans="1:23" x14ac:dyDescent="0.25">
      <c r="A5009" s="1" t="s">
        <v>904</v>
      </c>
      <c r="B5009" s="1" t="s">
        <v>394</v>
      </c>
      <c r="C5009" s="1" t="s">
        <v>589</v>
      </c>
      <c r="D5009" s="1" t="s">
        <v>590</v>
      </c>
      <c r="E5009" s="1" t="s">
        <v>595</v>
      </c>
      <c r="F5009" s="62" t="str">
        <f t="shared" si="962"/>
        <v>64586</v>
      </c>
      <c r="G5009" s="255">
        <v>10620071</v>
      </c>
      <c r="H5009" s="1" t="s">
        <v>385</v>
      </c>
      <c r="I5009" s="61">
        <v>12</v>
      </c>
      <c r="J5009" s="61">
        <v>6.9</v>
      </c>
      <c r="K5009" s="61">
        <v>8.8000000000000007</v>
      </c>
      <c r="L5009" s="69">
        <f t="shared" si="963"/>
        <v>0.82800000000000007</v>
      </c>
      <c r="M5009" s="69">
        <f t="shared" si="964"/>
        <v>1.056</v>
      </c>
      <c r="N5009" s="56">
        <f>INDEX(Rate_Chart!$A$1:$AK$127,MATCH(Data!J5009,Rate_Chart!$A$1:$A$127,0),MATCH(Data!K5009,Rate_Chart!$A$1:$AK$1,0))</f>
        <v>57.038850000000004</v>
      </c>
      <c r="O5009" s="57">
        <f t="shared" si="965"/>
        <v>684.46620000000007</v>
      </c>
      <c r="P5009" s="58">
        <f t="shared" si="966"/>
        <v>446.77950391644907</v>
      </c>
      <c r="Q5009" s="58">
        <f t="shared" si="967"/>
        <v>297.85300261096603</v>
      </c>
      <c r="R5009" s="66">
        <f t="shared" si="968"/>
        <v>11.978158500000003</v>
      </c>
      <c r="S5009" s="64">
        <f t="shared" si="969"/>
        <v>45</v>
      </c>
      <c r="T5009" s="66">
        <f t="shared" si="970"/>
        <v>741.44435850000013</v>
      </c>
      <c r="U5009" s="68">
        <f t="shared" si="971"/>
        <v>61.787029875000009</v>
      </c>
      <c r="V5009" s="68">
        <f t="shared" si="972"/>
        <v>483.97151338120108</v>
      </c>
      <c r="W5009" s="68">
        <f t="shared" si="973"/>
        <v>322.6476755874674</v>
      </c>
    </row>
    <row r="5010" spans="1:23" x14ac:dyDescent="0.25">
      <c r="A5010" s="1" t="s">
        <v>904</v>
      </c>
      <c r="B5010" s="1" t="s">
        <v>394</v>
      </c>
      <c r="C5010" s="1" t="s">
        <v>589</v>
      </c>
      <c r="D5010" s="1" t="s">
        <v>590</v>
      </c>
      <c r="E5010" s="1" t="s">
        <v>595</v>
      </c>
      <c r="F5010" s="62" t="str">
        <f t="shared" si="962"/>
        <v>64586</v>
      </c>
      <c r="G5010" s="255">
        <v>10620071</v>
      </c>
      <c r="H5010" s="1" t="s">
        <v>386</v>
      </c>
      <c r="I5010" s="61">
        <v>34</v>
      </c>
      <c r="J5010" s="61">
        <v>3.7</v>
      </c>
      <c r="K5010" s="61">
        <v>8.1</v>
      </c>
      <c r="L5010" s="69">
        <f t="shared" si="963"/>
        <v>1.258</v>
      </c>
      <c r="M5010" s="69">
        <f t="shared" si="964"/>
        <v>2.7539999999999996</v>
      </c>
      <c r="N5010" s="56">
        <f>INDEX(Rate_Chart!$A$1:$AK$127,MATCH(Data!J5010,Rate_Chart!$A$1:$A$127,0),MATCH(Data!K5010,Rate_Chart!$A$1:$AK$1,0))</f>
        <v>37.948125900000008</v>
      </c>
      <c r="O5010" s="57">
        <f t="shared" si="965"/>
        <v>1290.2362806000003</v>
      </c>
      <c r="P5010" s="58">
        <f t="shared" si="966"/>
        <v>417.01237252747262</v>
      </c>
      <c r="Q5010" s="58">
        <f t="shared" si="967"/>
        <v>278.00824835164843</v>
      </c>
      <c r="R5010" s="66">
        <f t="shared" si="968"/>
        <v>22.579134910500009</v>
      </c>
      <c r="S5010" s="64">
        <f t="shared" si="969"/>
        <v>127.5</v>
      </c>
      <c r="T5010" s="66">
        <f t="shared" si="970"/>
        <v>1440.3154155105003</v>
      </c>
      <c r="U5010" s="68">
        <f t="shared" si="971"/>
        <v>42.362218103250008</v>
      </c>
      <c r="V5010" s="68">
        <f t="shared" si="972"/>
        <v>465.51888025549459</v>
      </c>
      <c r="W5010" s="68">
        <f t="shared" si="973"/>
        <v>310.34592017032975</v>
      </c>
    </row>
    <row r="5011" spans="1:23" x14ac:dyDescent="0.25">
      <c r="A5011" s="1" t="s">
        <v>904</v>
      </c>
      <c r="B5011" s="1" t="s">
        <v>395</v>
      </c>
      <c r="C5011" s="1" t="s">
        <v>589</v>
      </c>
      <c r="D5011" s="1" t="s">
        <v>590</v>
      </c>
      <c r="E5011" s="1" t="s">
        <v>595</v>
      </c>
      <c r="F5011" s="62" t="str">
        <f t="shared" si="962"/>
        <v>64586</v>
      </c>
      <c r="G5011" s="255">
        <v>10620071</v>
      </c>
      <c r="H5011" s="1" t="s">
        <v>385</v>
      </c>
      <c r="I5011" s="61">
        <v>12</v>
      </c>
      <c r="J5011" s="61">
        <v>6.4</v>
      </c>
      <c r="K5011" s="61">
        <v>8.8000000000000007</v>
      </c>
      <c r="L5011" s="69">
        <f t="shared" si="963"/>
        <v>0.76800000000000013</v>
      </c>
      <c r="M5011" s="69">
        <f t="shared" si="964"/>
        <v>1.056</v>
      </c>
      <c r="N5011" s="56">
        <f>INDEX(Rate_Chart!$A$1:$AK$127,MATCH(Data!J5011,Rate_Chart!$A$1:$A$127,0),MATCH(Data!K5011,Rate_Chart!$A$1:$AK$1,0))</f>
        <v>52.9056</v>
      </c>
      <c r="O5011" s="57">
        <f t="shared" si="965"/>
        <v>634.86720000000003</v>
      </c>
      <c r="P5011" s="58">
        <f t="shared" si="966"/>
        <v>431.29565217391303</v>
      </c>
      <c r="Q5011" s="58">
        <f t="shared" si="967"/>
        <v>287.53043478260867</v>
      </c>
      <c r="R5011" s="66">
        <f t="shared" si="968"/>
        <v>11.110176000000001</v>
      </c>
      <c r="S5011" s="64">
        <f t="shared" si="969"/>
        <v>45</v>
      </c>
      <c r="T5011" s="66">
        <f t="shared" si="970"/>
        <v>690.97737600000005</v>
      </c>
      <c r="U5011" s="68">
        <f t="shared" si="971"/>
        <v>57.581448000000002</v>
      </c>
      <c r="V5011" s="68">
        <f t="shared" si="972"/>
        <v>469.41397826086956</v>
      </c>
      <c r="W5011" s="68">
        <f t="shared" si="973"/>
        <v>312.94265217391302</v>
      </c>
    </row>
    <row r="5012" spans="1:23" x14ac:dyDescent="0.25">
      <c r="A5012" s="1" t="s">
        <v>904</v>
      </c>
      <c r="B5012" s="1" t="s">
        <v>395</v>
      </c>
      <c r="C5012" s="1" t="s">
        <v>589</v>
      </c>
      <c r="D5012" s="1" t="s">
        <v>590</v>
      </c>
      <c r="E5012" s="1" t="s">
        <v>595</v>
      </c>
      <c r="F5012" s="62" t="str">
        <f t="shared" si="962"/>
        <v>64586</v>
      </c>
      <c r="G5012" s="255">
        <v>10620071</v>
      </c>
      <c r="H5012" s="1" t="s">
        <v>386</v>
      </c>
      <c r="I5012" s="61">
        <v>40</v>
      </c>
      <c r="J5012" s="61">
        <v>3.1</v>
      </c>
      <c r="K5012" s="61">
        <v>8.1</v>
      </c>
      <c r="L5012" s="69">
        <f t="shared" si="963"/>
        <v>1.24</v>
      </c>
      <c r="M5012" s="69">
        <f t="shared" si="964"/>
        <v>3.24</v>
      </c>
      <c r="N5012" s="56">
        <f>INDEX(Rate_Chart!$A$1:$AK$127,MATCH(Data!J5012,Rate_Chart!$A$1:$A$127,0),MATCH(Data!K5012,Rate_Chart!$A$1:$AK$1,0))</f>
        <v>35.446125899999998</v>
      </c>
      <c r="O5012" s="57">
        <f t="shared" si="965"/>
        <v>1417.8450359999999</v>
      </c>
      <c r="P5012" s="58">
        <f t="shared" si="966"/>
        <v>417.01324588235298</v>
      </c>
      <c r="Q5012" s="58">
        <f t="shared" si="967"/>
        <v>278.0088305882353</v>
      </c>
      <c r="R5012" s="66">
        <f t="shared" si="968"/>
        <v>24.812288130000002</v>
      </c>
      <c r="S5012" s="64">
        <f t="shared" si="969"/>
        <v>150</v>
      </c>
      <c r="T5012" s="66">
        <f t="shared" si="970"/>
        <v>1592.65732413</v>
      </c>
      <c r="U5012" s="68">
        <f t="shared" si="971"/>
        <v>39.816433103249999</v>
      </c>
      <c r="V5012" s="68">
        <f t="shared" si="972"/>
        <v>468.42862474411766</v>
      </c>
      <c r="W5012" s="68">
        <f t="shared" si="973"/>
        <v>312.28574982941177</v>
      </c>
    </row>
    <row r="5013" spans="1:23" x14ac:dyDescent="0.25">
      <c r="A5013" s="1" t="s">
        <v>905</v>
      </c>
      <c r="B5013" s="1" t="s">
        <v>394</v>
      </c>
      <c r="C5013" s="1" t="s">
        <v>589</v>
      </c>
      <c r="D5013" s="1" t="s">
        <v>590</v>
      </c>
      <c r="E5013" s="1" t="s">
        <v>595</v>
      </c>
      <c r="F5013" s="62" t="str">
        <f t="shared" si="962"/>
        <v>64586</v>
      </c>
      <c r="G5013" s="255">
        <v>10620071</v>
      </c>
      <c r="H5013" s="1" t="s">
        <v>385</v>
      </c>
      <c r="I5013" s="61">
        <v>11</v>
      </c>
      <c r="J5013" s="61">
        <v>7</v>
      </c>
      <c r="K5013" s="61">
        <v>8.8000000000000007</v>
      </c>
      <c r="L5013" s="69">
        <f t="shared" si="963"/>
        <v>0.77</v>
      </c>
      <c r="M5013" s="69">
        <f t="shared" si="964"/>
        <v>0.96800000000000008</v>
      </c>
      <c r="N5013" s="56">
        <f>INDEX(Rate_Chart!$A$1:$AK$127,MATCH(Data!J5013,Rate_Chart!$A$1:$A$127,0),MATCH(Data!K5013,Rate_Chart!$A$1:$AK$1,0))</f>
        <v>57.865500000000004</v>
      </c>
      <c r="O5013" s="57">
        <f t="shared" si="965"/>
        <v>636.52050000000008</v>
      </c>
      <c r="P5013" s="58">
        <f t="shared" si="966"/>
        <v>449.73186528497411</v>
      </c>
      <c r="Q5013" s="58">
        <f t="shared" si="967"/>
        <v>299.82124352331607</v>
      </c>
      <c r="R5013" s="66">
        <f t="shared" si="968"/>
        <v>11.139108750000002</v>
      </c>
      <c r="S5013" s="64">
        <f t="shared" si="969"/>
        <v>41.25</v>
      </c>
      <c r="T5013" s="66">
        <f t="shared" si="970"/>
        <v>688.90960875000007</v>
      </c>
      <c r="U5013" s="68">
        <f t="shared" si="971"/>
        <v>62.628146250000007</v>
      </c>
      <c r="V5013" s="68">
        <f t="shared" si="972"/>
        <v>486.74725064766841</v>
      </c>
      <c r="W5013" s="68">
        <f t="shared" si="973"/>
        <v>324.49816709844561</v>
      </c>
    </row>
    <row r="5014" spans="1:23" x14ac:dyDescent="0.25">
      <c r="A5014" s="1" t="s">
        <v>905</v>
      </c>
      <c r="B5014" s="1" t="s">
        <v>394</v>
      </c>
      <c r="C5014" s="1" t="s">
        <v>589</v>
      </c>
      <c r="D5014" s="1" t="s">
        <v>590</v>
      </c>
      <c r="E5014" s="1" t="s">
        <v>595</v>
      </c>
      <c r="F5014" s="62" t="str">
        <f t="shared" si="962"/>
        <v>64586</v>
      </c>
      <c r="G5014" s="255">
        <v>10620071</v>
      </c>
      <c r="H5014" s="1" t="s">
        <v>386</v>
      </c>
      <c r="I5014" s="61">
        <v>37</v>
      </c>
      <c r="J5014" s="61">
        <v>3.3</v>
      </c>
      <c r="K5014" s="61">
        <v>8.1</v>
      </c>
      <c r="L5014" s="69">
        <f t="shared" si="963"/>
        <v>1.2209999999999999</v>
      </c>
      <c r="M5014" s="69">
        <f t="shared" si="964"/>
        <v>2.9969999999999999</v>
      </c>
      <c r="N5014" s="56">
        <f>INDEX(Rate_Chart!$A$1:$AK$127,MATCH(Data!J5014,Rate_Chart!$A$1:$A$127,0),MATCH(Data!K5014,Rate_Chart!$A$1:$AK$1,0))</f>
        <v>36.280125900000002</v>
      </c>
      <c r="O5014" s="57">
        <f t="shared" si="965"/>
        <v>1342.3646583</v>
      </c>
      <c r="P5014" s="58">
        <f t="shared" si="966"/>
        <v>417.0129413793104</v>
      </c>
      <c r="Q5014" s="58">
        <f t="shared" si="967"/>
        <v>278.00862758620696</v>
      </c>
      <c r="R5014" s="66">
        <f t="shared" si="968"/>
        <v>23.491381520250002</v>
      </c>
      <c r="S5014" s="64">
        <f t="shared" si="969"/>
        <v>138.75</v>
      </c>
      <c r="T5014" s="66">
        <f t="shared" si="970"/>
        <v>1504.6060398202499</v>
      </c>
      <c r="U5014" s="68">
        <f t="shared" si="971"/>
        <v>40.665028103249995</v>
      </c>
      <c r="V5014" s="68">
        <f t="shared" si="972"/>
        <v>467.41411612931034</v>
      </c>
      <c r="W5014" s="68">
        <f t="shared" si="973"/>
        <v>311.60941075287354</v>
      </c>
    </row>
    <row r="5015" spans="1:23" x14ac:dyDescent="0.25">
      <c r="A5015" s="1" t="s">
        <v>905</v>
      </c>
      <c r="B5015" s="1" t="s">
        <v>395</v>
      </c>
      <c r="C5015" s="1" t="s">
        <v>589</v>
      </c>
      <c r="D5015" s="1" t="s">
        <v>590</v>
      </c>
      <c r="E5015" s="1" t="s">
        <v>595</v>
      </c>
      <c r="F5015" s="62" t="str">
        <f t="shared" si="962"/>
        <v>64586</v>
      </c>
      <c r="G5015" s="255">
        <v>10620071</v>
      </c>
      <c r="H5015" s="1" t="s">
        <v>385</v>
      </c>
      <c r="I5015" s="61">
        <v>9</v>
      </c>
      <c r="J5015" s="61">
        <v>7.6</v>
      </c>
      <c r="K5015" s="61">
        <v>8.8000000000000007</v>
      </c>
      <c r="L5015" s="69">
        <f t="shared" si="963"/>
        <v>0.68399999999999994</v>
      </c>
      <c r="M5015" s="69">
        <f t="shared" si="964"/>
        <v>0.79200000000000004</v>
      </c>
      <c r="N5015" s="56">
        <f>INDEX(Rate_Chart!$A$1:$AK$127,MATCH(Data!J5015,Rate_Chart!$A$1:$A$127,0),MATCH(Data!K5015,Rate_Chart!$A$1:$AK$1,0))</f>
        <v>62.825400000000002</v>
      </c>
      <c r="O5015" s="57">
        <f t="shared" si="965"/>
        <v>565.42859999999996</v>
      </c>
      <c r="P5015" s="58">
        <f t="shared" si="966"/>
        <v>466.5252475247525</v>
      </c>
      <c r="Q5015" s="58">
        <f t="shared" si="967"/>
        <v>311.01683168316833</v>
      </c>
      <c r="R5015" s="66">
        <f t="shared" si="968"/>
        <v>9.8950005000000001</v>
      </c>
      <c r="S5015" s="64">
        <f t="shared" si="969"/>
        <v>33.75</v>
      </c>
      <c r="T5015" s="66">
        <f t="shared" si="970"/>
        <v>609.0736005</v>
      </c>
      <c r="U5015" s="68">
        <f t="shared" si="971"/>
        <v>67.674844500000006</v>
      </c>
      <c r="V5015" s="68">
        <f t="shared" si="972"/>
        <v>502.53597400990105</v>
      </c>
      <c r="W5015" s="68">
        <f t="shared" si="973"/>
        <v>335.02398267326737</v>
      </c>
    </row>
    <row r="5016" spans="1:23" x14ac:dyDescent="0.25">
      <c r="A5016" s="1" t="s">
        <v>905</v>
      </c>
      <c r="B5016" s="1" t="s">
        <v>395</v>
      </c>
      <c r="C5016" s="1" t="s">
        <v>589</v>
      </c>
      <c r="D5016" s="1" t="s">
        <v>590</v>
      </c>
      <c r="E5016" s="1" t="s">
        <v>595</v>
      </c>
      <c r="F5016" s="62" t="str">
        <f t="shared" si="962"/>
        <v>64586</v>
      </c>
      <c r="G5016" s="255">
        <v>10620071</v>
      </c>
      <c r="H5016" s="1" t="s">
        <v>386</v>
      </c>
      <c r="I5016" s="61">
        <v>36</v>
      </c>
      <c r="J5016" s="61">
        <v>3.2</v>
      </c>
      <c r="K5016" s="61">
        <v>8.1</v>
      </c>
      <c r="L5016" s="69">
        <f t="shared" si="963"/>
        <v>1.1520000000000001</v>
      </c>
      <c r="M5016" s="69">
        <f t="shared" si="964"/>
        <v>2.9159999999999995</v>
      </c>
      <c r="N5016" s="56">
        <f>INDEX(Rate_Chart!$A$1:$AK$127,MATCH(Data!J5016,Rate_Chart!$A$1:$A$127,0),MATCH(Data!K5016,Rate_Chart!$A$1:$AK$1,0))</f>
        <v>35.8631259</v>
      </c>
      <c r="O5016" s="57">
        <f t="shared" si="965"/>
        <v>1291.0725324</v>
      </c>
      <c r="P5016" s="58">
        <f t="shared" si="966"/>
        <v>417.01309186046512</v>
      </c>
      <c r="Q5016" s="58">
        <f t="shared" si="967"/>
        <v>278.00872790697673</v>
      </c>
      <c r="R5016" s="66">
        <f t="shared" si="968"/>
        <v>22.593769317000003</v>
      </c>
      <c r="S5016" s="64">
        <f t="shared" si="969"/>
        <v>135</v>
      </c>
      <c r="T5016" s="66">
        <f t="shared" si="970"/>
        <v>1448.6663017169999</v>
      </c>
      <c r="U5016" s="68">
        <f t="shared" si="971"/>
        <v>40.24073060325</v>
      </c>
      <c r="V5016" s="68">
        <f t="shared" si="972"/>
        <v>467.91547213081401</v>
      </c>
      <c r="W5016" s="68">
        <f t="shared" si="973"/>
        <v>311.94364808720934</v>
      </c>
    </row>
    <row r="5017" spans="1:23" x14ac:dyDescent="0.25">
      <c r="A5017" s="1" t="s">
        <v>906</v>
      </c>
      <c r="B5017" s="1" t="s">
        <v>394</v>
      </c>
      <c r="C5017" s="1" t="s">
        <v>589</v>
      </c>
      <c r="D5017" s="1" t="s">
        <v>590</v>
      </c>
      <c r="E5017" s="1" t="s">
        <v>595</v>
      </c>
      <c r="F5017" s="62" t="str">
        <f t="shared" si="962"/>
        <v>64586</v>
      </c>
      <c r="G5017" s="255">
        <v>10620071</v>
      </c>
      <c r="H5017" s="1" t="s">
        <v>385</v>
      </c>
      <c r="I5017" s="61">
        <v>11</v>
      </c>
      <c r="J5017" s="61">
        <v>6.7</v>
      </c>
      <c r="K5017" s="61">
        <v>8.8000000000000007</v>
      </c>
      <c r="L5017" s="69">
        <f t="shared" si="963"/>
        <v>0.73699999999999999</v>
      </c>
      <c r="M5017" s="69">
        <f t="shared" si="964"/>
        <v>0.96800000000000008</v>
      </c>
      <c r="N5017" s="56">
        <f>INDEX(Rate_Chart!$A$1:$AK$127,MATCH(Data!J5017,Rate_Chart!$A$1:$A$127,0),MATCH(Data!K5017,Rate_Chart!$A$1:$AK$1,0))</f>
        <v>55.385550000000002</v>
      </c>
      <c r="O5017" s="57">
        <f t="shared" si="965"/>
        <v>609.24104999999997</v>
      </c>
      <c r="P5017" s="58">
        <f t="shared" si="966"/>
        <v>440.73381962864721</v>
      </c>
      <c r="Q5017" s="58">
        <f t="shared" si="967"/>
        <v>293.82254641909816</v>
      </c>
      <c r="R5017" s="66">
        <f t="shared" si="968"/>
        <v>10.661718375000001</v>
      </c>
      <c r="S5017" s="64">
        <f t="shared" si="969"/>
        <v>41.25</v>
      </c>
      <c r="T5017" s="66">
        <f t="shared" si="970"/>
        <v>661.15276837499994</v>
      </c>
      <c r="U5017" s="68">
        <f t="shared" si="971"/>
        <v>60.104797124999997</v>
      </c>
      <c r="V5017" s="68">
        <f t="shared" si="972"/>
        <v>478.2875102785145</v>
      </c>
      <c r="W5017" s="68">
        <f t="shared" si="973"/>
        <v>318.85834018567635</v>
      </c>
    </row>
    <row r="5018" spans="1:23" x14ac:dyDescent="0.25">
      <c r="A5018" s="1" t="s">
        <v>906</v>
      </c>
      <c r="B5018" s="1" t="s">
        <v>394</v>
      </c>
      <c r="C5018" s="1" t="s">
        <v>589</v>
      </c>
      <c r="D5018" s="1" t="s">
        <v>590</v>
      </c>
      <c r="E5018" s="1" t="s">
        <v>595</v>
      </c>
      <c r="F5018" s="62" t="str">
        <f t="shared" si="962"/>
        <v>64586</v>
      </c>
      <c r="G5018" s="255">
        <v>10620071</v>
      </c>
      <c r="H5018" s="1" t="s">
        <v>386</v>
      </c>
      <c r="I5018" s="61">
        <v>32</v>
      </c>
      <c r="J5018" s="61">
        <v>3.2</v>
      </c>
      <c r="K5018" s="61">
        <v>8.1</v>
      </c>
      <c r="L5018" s="69">
        <f t="shared" si="963"/>
        <v>1.024</v>
      </c>
      <c r="M5018" s="69">
        <f t="shared" si="964"/>
        <v>2.5920000000000001</v>
      </c>
      <c r="N5018" s="56">
        <f>INDEX(Rate_Chart!$A$1:$AK$127,MATCH(Data!J5018,Rate_Chart!$A$1:$A$127,0),MATCH(Data!K5018,Rate_Chart!$A$1:$AK$1,0))</f>
        <v>35.8631259</v>
      </c>
      <c r="O5018" s="57">
        <f t="shared" si="965"/>
        <v>1147.6200288</v>
      </c>
      <c r="P5018" s="58">
        <f t="shared" si="966"/>
        <v>417.01309186046512</v>
      </c>
      <c r="Q5018" s="58">
        <f t="shared" si="967"/>
        <v>278.00872790697673</v>
      </c>
      <c r="R5018" s="66">
        <f t="shared" si="968"/>
        <v>20.083350504000002</v>
      </c>
      <c r="S5018" s="64">
        <f t="shared" si="969"/>
        <v>120</v>
      </c>
      <c r="T5018" s="66">
        <f t="shared" si="970"/>
        <v>1287.703379304</v>
      </c>
      <c r="U5018" s="68">
        <f t="shared" si="971"/>
        <v>40.24073060325</v>
      </c>
      <c r="V5018" s="68">
        <f t="shared" si="972"/>
        <v>467.91547213081401</v>
      </c>
      <c r="W5018" s="68">
        <f t="shared" si="973"/>
        <v>311.94364808720934</v>
      </c>
    </row>
    <row r="5019" spans="1:23" x14ac:dyDescent="0.25">
      <c r="A5019" s="1" t="s">
        <v>906</v>
      </c>
      <c r="B5019" s="1" t="s">
        <v>395</v>
      </c>
      <c r="C5019" s="1" t="s">
        <v>589</v>
      </c>
      <c r="D5019" s="1" t="s">
        <v>590</v>
      </c>
      <c r="E5019" s="1" t="s">
        <v>595</v>
      </c>
      <c r="F5019" s="62" t="str">
        <f t="shared" si="962"/>
        <v>64586</v>
      </c>
      <c r="G5019" s="255">
        <v>10620071</v>
      </c>
      <c r="H5019" s="1" t="s">
        <v>385</v>
      </c>
      <c r="I5019" s="61">
        <v>13</v>
      </c>
      <c r="J5019" s="61">
        <v>6.4</v>
      </c>
      <c r="K5019" s="61">
        <v>8.8000000000000007</v>
      </c>
      <c r="L5019" s="69">
        <f t="shared" si="963"/>
        <v>0.83200000000000007</v>
      </c>
      <c r="M5019" s="69">
        <f t="shared" si="964"/>
        <v>1.1440000000000001</v>
      </c>
      <c r="N5019" s="56">
        <f>INDEX(Rate_Chart!$A$1:$AK$127,MATCH(Data!J5019,Rate_Chart!$A$1:$A$127,0),MATCH(Data!K5019,Rate_Chart!$A$1:$AK$1,0))</f>
        <v>52.9056</v>
      </c>
      <c r="O5019" s="57">
        <f t="shared" si="965"/>
        <v>687.77279999999996</v>
      </c>
      <c r="P5019" s="58">
        <f t="shared" si="966"/>
        <v>431.29565217391303</v>
      </c>
      <c r="Q5019" s="58">
        <f t="shared" si="967"/>
        <v>287.53043478260867</v>
      </c>
      <c r="R5019" s="66">
        <f t="shared" si="968"/>
        <v>12.036024000000001</v>
      </c>
      <c r="S5019" s="64">
        <f t="shared" si="969"/>
        <v>48.75</v>
      </c>
      <c r="T5019" s="66">
        <f t="shared" si="970"/>
        <v>748.55882399999996</v>
      </c>
      <c r="U5019" s="68">
        <f t="shared" si="971"/>
        <v>57.581447999999995</v>
      </c>
      <c r="V5019" s="68">
        <f t="shared" si="972"/>
        <v>469.4139782608695</v>
      </c>
      <c r="W5019" s="68">
        <f t="shared" si="973"/>
        <v>312.94265217391302</v>
      </c>
    </row>
    <row r="5020" spans="1:23" x14ac:dyDescent="0.25">
      <c r="A5020" s="1" t="s">
        <v>906</v>
      </c>
      <c r="B5020" s="1" t="s">
        <v>395</v>
      </c>
      <c r="C5020" s="1" t="s">
        <v>589</v>
      </c>
      <c r="D5020" s="1" t="s">
        <v>590</v>
      </c>
      <c r="E5020" s="1" t="s">
        <v>595</v>
      </c>
      <c r="F5020" s="62" t="str">
        <f t="shared" si="962"/>
        <v>64586</v>
      </c>
      <c r="G5020" s="255">
        <v>10620071</v>
      </c>
      <c r="H5020" s="1" t="s">
        <v>386</v>
      </c>
      <c r="I5020" s="61">
        <v>40</v>
      </c>
      <c r="J5020" s="61">
        <v>3.1</v>
      </c>
      <c r="K5020" s="61">
        <v>8.1</v>
      </c>
      <c r="L5020" s="69">
        <f t="shared" si="963"/>
        <v>1.24</v>
      </c>
      <c r="M5020" s="69">
        <f t="shared" si="964"/>
        <v>3.24</v>
      </c>
      <c r="N5020" s="56">
        <f>INDEX(Rate_Chart!$A$1:$AK$127,MATCH(Data!J5020,Rate_Chart!$A$1:$A$127,0),MATCH(Data!K5020,Rate_Chart!$A$1:$AK$1,0))</f>
        <v>35.446125899999998</v>
      </c>
      <c r="O5020" s="57">
        <f t="shared" si="965"/>
        <v>1417.8450359999999</v>
      </c>
      <c r="P5020" s="58">
        <f t="shared" si="966"/>
        <v>417.01324588235298</v>
      </c>
      <c r="Q5020" s="58">
        <f t="shared" si="967"/>
        <v>278.0088305882353</v>
      </c>
      <c r="R5020" s="66">
        <f t="shared" si="968"/>
        <v>24.812288130000002</v>
      </c>
      <c r="S5020" s="64">
        <f t="shared" si="969"/>
        <v>150</v>
      </c>
      <c r="T5020" s="66">
        <f t="shared" si="970"/>
        <v>1592.65732413</v>
      </c>
      <c r="U5020" s="68">
        <f t="shared" si="971"/>
        <v>39.816433103249999</v>
      </c>
      <c r="V5020" s="68">
        <f t="shared" si="972"/>
        <v>468.42862474411766</v>
      </c>
      <c r="W5020" s="68">
        <f t="shared" si="973"/>
        <v>312.28574982941177</v>
      </c>
    </row>
    <row r="5021" spans="1:23" x14ac:dyDescent="0.25">
      <c r="A5021" s="1" t="s">
        <v>907</v>
      </c>
      <c r="B5021" s="1" t="s">
        <v>394</v>
      </c>
      <c r="C5021" s="1" t="s">
        <v>589</v>
      </c>
      <c r="D5021" s="1" t="s">
        <v>590</v>
      </c>
      <c r="E5021" s="1" t="s">
        <v>595</v>
      </c>
      <c r="F5021" s="62" t="str">
        <f t="shared" si="962"/>
        <v>64586</v>
      </c>
      <c r="G5021" s="255">
        <v>10620071</v>
      </c>
      <c r="H5021" s="1" t="s">
        <v>385</v>
      </c>
      <c r="I5021" s="61">
        <v>12</v>
      </c>
      <c r="J5021" s="61">
        <v>6.7</v>
      </c>
      <c r="K5021" s="61">
        <v>8.8000000000000007</v>
      </c>
      <c r="L5021" s="69">
        <f t="shared" si="963"/>
        <v>0.80400000000000005</v>
      </c>
      <c r="M5021" s="69">
        <f t="shared" si="964"/>
        <v>1.056</v>
      </c>
      <c r="N5021" s="56">
        <f>INDEX(Rate_Chart!$A$1:$AK$127,MATCH(Data!J5021,Rate_Chart!$A$1:$A$127,0),MATCH(Data!K5021,Rate_Chart!$A$1:$AK$1,0))</f>
        <v>55.385550000000002</v>
      </c>
      <c r="O5021" s="57">
        <f t="shared" si="965"/>
        <v>664.62660000000005</v>
      </c>
      <c r="P5021" s="58">
        <f t="shared" si="966"/>
        <v>440.73381962864721</v>
      </c>
      <c r="Q5021" s="58">
        <f t="shared" si="967"/>
        <v>293.82254641909816</v>
      </c>
      <c r="R5021" s="66">
        <f t="shared" si="968"/>
        <v>11.630965500000002</v>
      </c>
      <c r="S5021" s="64">
        <f t="shared" si="969"/>
        <v>45</v>
      </c>
      <c r="T5021" s="66">
        <f t="shared" si="970"/>
        <v>721.25756550000006</v>
      </c>
      <c r="U5021" s="68">
        <f t="shared" si="971"/>
        <v>60.104797125000005</v>
      </c>
      <c r="V5021" s="68">
        <f t="shared" si="972"/>
        <v>478.28751027851456</v>
      </c>
      <c r="W5021" s="68">
        <f t="shared" si="973"/>
        <v>318.85834018567635</v>
      </c>
    </row>
    <row r="5022" spans="1:23" x14ac:dyDescent="0.25">
      <c r="A5022" s="1" t="s">
        <v>907</v>
      </c>
      <c r="B5022" s="1" t="s">
        <v>394</v>
      </c>
      <c r="C5022" s="1" t="s">
        <v>589</v>
      </c>
      <c r="D5022" s="1" t="s">
        <v>590</v>
      </c>
      <c r="E5022" s="1" t="s">
        <v>595</v>
      </c>
      <c r="F5022" s="62" t="str">
        <f t="shared" si="962"/>
        <v>64586</v>
      </c>
      <c r="G5022" s="255">
        <v>10620071</v>
      </c>
      <c r="H5022" s="1" t="s">
        <v>386</v>
      </c>
      <c r="I5022" s="61">
        <v>30</v>
      </c>
      <c r="J5022" s="61">
        <v>3.4</v>
      </c>
      <c r="K5022" s="61">
        <v>8.1</v>
      </c>
      <c r="L5022" s="69">
        <f t="shared" si="963"/>
        <v>1.02</v>
      </c>
      <c r="M5022" s="69">
        <f t="shared" si="964"/>
        <v>2.4300000000000002</v>
      </c>
      <c r="N5022" s="56">
        <f>INDEX(Rate_Chart!$A$1:$AK$127,MATCH(Data!J5022,Rate_Chart!$A$1:$A$127,0),MATCH(Data!K5022,Rate_Chart!$A$1:$AK$1,0))</f>
        <v>36.697125900000003</v>
      </c>
      <c r="O5022" s="57">
        <f t="shared" si="965"/>
        <v>1100.9137770000002</v>
      </c>
      <c r="P5022" s="58">
        <f t="shared" si="966"/>
        <v>417.01279431818188</v>
      </c>
      <c r="Q5022" s="58">
        <f t="shared" si="967"/>
        <v>278.00852954545456</v>
      </c>
      <c r="R5022" s="66">
        <f t="shared" si="968"/>
        <v>19.265991097500006</v>
      </c>
      <c r="S5022" s="64">
        <f t="shared" si="969"/>
        <v>112.5</v>
      </c>
      <c r="T5022" s="66">
        <f t="shared" si="970"/>
        <v>1232.6797680975003</v>
      </c>
      <c r="U5022" s="68">
        <f t="shared" si="971"/>
        <v>41.08932560325001</v>
      </c>
      <c r="V5022" s="68">
        <f t="shared" si="972"/>
        <v>466.92415458238651</v>
      </c>
      <c r="W5022" s="68">
        <f t="shared" si="973"/>
        <v>311.28276972159102</v>
      </c>
    </row>
    <row r="5023" spans="1:23" x14ac:dyDescent="0.25">
      <c r="A5023" s="1" t="s">
        <v>907</v>
      </c>
      <c r="B5023" s="1" t="s">
        <v>395</v>
      </c>
      <c r="C5023" s="1" t="s">
        <v>589</v>
      </c>
      <c r="D5023" s="1" t="s">
        <v>590</v>
      </c>
      <c r="E5023" s="1" t="s">
        <v>595</v>
      </c>
      <c r="F5023" s="62" t="str">
        <f t="shared" si="962"/>
        <v>64586</v>
      </c>
      <c r="G5023" s="255">
        <v>10620071</v>
      </c>
      <c r="H5023" s="1" t="s">
        <v>385</v>
      </c>
      <c r="I5023" s="61">
        <v>8</v>
      </c>
      <c r="J5023" s="61">
        <v>7.5</v>
      </c>
      <c r="K5023" s="61">
        <v>8.8000000000000007</v>
      </c>
      <c r="L5023" s="69">
        <f t="shared" si="963"/>
        <v>0.6</v>
      </c>
      <c r="M5023" s="69">
        <f t="shared" si="964"/>
        <v>0.70400000000000007</v>
      </c>
      <c r="N5023" s="56">
        <f>INDEX(Rate_Chart!$A$1:$AK$127,MATCH(Data!J5023,Rate_Chart!$A$1:$A$127,0),MATCH(Data!K5023,Rate_Chart!$A$1:$AK$1,0))</f>
        <v>61.998750000000001</v>
      </c>
      <c r="O5023" s="57">
        <f t="shared" si="965"/>
        <v>495.99</v>
      </c>
      <c r="P5023" s="58">
        <f t="shared" si="966"/>
        <v>463.83104738154617</v>
      </c>
      <c r="Q5023" s="58">
        <f t="shared" si="967"/>
        <v>309.22069825436409</v>
      </c>
      <c r="R5023" s="66">
        <f t="shared" si="968"/>
        <v>8.679825000000001</v>
      </c>
      <c r="S5023" s="64">
        <f t="shared" si="969"/>
        <v>30</v>
      </c>
      <c r="T5023" s="66">
        <f t="shared" si="970"/>
        <v>534.66982500000006</v>
      </c>
      <c r="U5023" s="68">
        <f t="shared" si="971"/>
        <v>66.833728125000007</v>
      </c>
      <c r="V5023" s="68">
        <f t="shared" si="972"/>
        <v>500.00295355361607</v>
      </c>
      <c r="W5023" s="68">
        <f t="shared" si="973"/>
        <v>333.3353023690774</v>
      </c>
    </row>
    <row r="5024" spans="1:23" x14ac:dyDescent="0.25">
      <c r="A5024" s="1" t="s">
        <v>907</v>
      </c>
      <c r="B5024" s="1" t="s">
        <v>395</v>
      </c>
      <c r="C5024" s="1" t="s">
        <v>589</v>
      </c>
      <c r="D5024" s="1" t="s">
        <v>590</v>
      </c>
      <c r="E5024" s="1" t="s">
        <v>595</v>
      </c>
      <c r="F5024" s="62" t="str">
        <f t="shared" si="962"/>
        <v>64586</v>
      </c>
      <c r="G5024" s="255">
        <v>10620071</v>
      </c>
      <c r="H5024" s="1" t="s">
        <v>386</v>
      </c>
      <c r="I5024" s="61">
        <v>39</v>
      </c>
      <c r="J5024" s="61">
        <v>3.4</v>
      </c>
      <c r="K5024" s="61">
        <v>8.1</v>
      </c>
      <c r="L5024" s="69">
        <f t="shared" si="963"/>
        <v>1.3259999999999998</v>
      </c>
      <c r="M5024" s="69">
        <f t="shared" si="964"/>
        <v>3.1589999999999998</v>
      </c>
      <c r="N5024" s="56">
        <f>INDEX(Rate_Chart!$A$1:$AK$127,MATCH(Data!J5024,Rate_Chart!$A$1:$A$127,0),MATCH(Data!K5024,Rate_Chart!$A$1:$AK$1,0))</f>
        <v>36.697125900000003</v>
      </c>
      <c r="O5024" s="57">
        <f t="shared" si="965"/>
        <v>1431.1879101000002</v>
      </c>
      <c r="P5024" s="58">
        <f t="shared" si="966"/>
        <v>417.01279431818188</v>
      </c>
      <c r="Q5024" s="58">
        <f t="shared" si="967"/>
        <v>278.00852954545456</v>
      </c>
      <c r="R5024" s="66">
        <f t="shared" si="968"/>
        <v>25.045788426750004</v>
      </c>
      <c r="S5024" s="64">
        <f t="shared" si="969"/>
        <v>146.25</v>
      </c>
      <c r="T5024" s="66">
        <f t="shared" si="970"/>
        <v>1602.4836985267502</v>
      </c>
      <c r="U5024" s="68">
        <f t="shared" si="971"/>
        <v>41.089325603250003</v>
      </c>
      <c r="V5024" s="68">
        <f t="shared" si="972"/>
        <v>466.92415458238645</v>
      </c>
      <c r="W5024" s="68">
        <f t="shared" si="973"/>
        <v>311.28276972159097</v>
      </c>
    </row>
    <row r="5025" spans="1:23" x14ac:dyDescent="0.25">
      <c r="A5025" s="1" t="s">
        <v>908</v>
      </c>
      <c r="B5025" s="1" t="s">
        <v>394</v>
      </c>
      <c r="C5025" s="1" t="s">
        <v>589</v>
      </c>
      <c r="D5025" s="1" t="s">
        <v>590</v>
      </c>
      <c r="E5025" s="1" t="s">
        <v>595</v>
      </c>
      <c r="F5025" s="62" t="str">
        <f t="shared" si="962"/>
        <v>64586</v>
      </c>
      <c r="G5025" s="255">
        <v>10620071</v>
      </c>
      <c r="H5025" s="1" t="s">
        <v>385</v>
      </c>
      <c r="I5025" s="61">
        <v>12</v>
      </c>
      <c r="J5025" s="61">
        <v>7</v>
      </c>
      <c r="K5025" s="61">
        <v>8.8000000000000007</v>
      </c>
      <c r="L5025" s="69">
        <f t="shared" si="963"/>
        <v>0.84</v>
      </c>
      <c r="M5025" s="69">
        <f t="shared" si="964"/>
        <v>1.056</v>
      </c>
      <c r="N5025" s="56">
        <f>INDEX(Rate_Chart!$A$1:$AK$127,MATCH(Data!J5025,Rate_Chart!$A$1:$A$127,0),MATCH(Data!K5025,Rate_Chart!$A$1:$AK$1,0))</f>
        <v>57.865500000000004</v>
      </c>
      <c r="O5025" s="57">
        <f t="shared" si="965"/>
        <v>694.38600000000008</v>
      </c>
      <c r="P5025" s="58">
        <f t="shared" si="966"/>
        <v>449.73186528497411</v>
      </c>
      <c r="Q5025" s="58">
        <f t="shared" si="967"/>
        <v>299.82124352331607</v>
      </c>
      <c r="R5025" s="66">
        <f t="shared" si="968"/>
        <v>12.151755000000003</v>
      </c>
      <c r="S5025" s="64">
        <f t="shared" si="969"/>
        <v>45</v>
      </c>
      <c r="T5025" s="66">
        <f t="shared" si="970"/>
        <v>751.53775500000006</v>
      </c>
      <c r="U5025" s="68">
        <f t="shared" si="971"/>
        <v>62.628146250000007</v>
      </c>
      <c r="V5025" s="68">
        <f t="shared" si="972"/>
        <v>486.74725064766841</v>
      </c>
      <c r="W5025" s="68">
        <f t="shared" si="973"/>
        <v>324.49816709844561</v>
      </c>
    </row>
    <row r="5026" spans="1:23" x14ac:dyDescent="0.25">
      <c r="A5026" s="1" t="s">
        <v>908</v>
      </c>
      <c r="B5026" s="1" t="s">
        <v>394</v>
      </c>
      <c r="C5026" s="1" t="s">
        <v>589</v>
      </c>
      <c r="D5026" s="1" t="s">
        <v>590</v>
      </c>
      <c r="E5026" s="1" t="s">
        <v>595</v>
      </c>
      <c r="F5026" s="62" t="str">
        <f t="shared" si="962"/>
        <v>64586</v>
      </c>
      <c r="G5026" s="255">
        <v>10620071</v>
      </c>
      <c r="H5026" s="1" t="s">
        <v>386</v>
      </c>
      <c r="I5026" s="61">
        <v>32</v>
      </c>
      <c r="J5026" s="61">
        <v>3.4</v>
      </c>
      <c r="K5026" s="61">
        <v>8.1</v>
      </c>
      <c r="L5026" s="69">
        <f t="shared" si="963"/>
        <v>1.0880000000000001</v>
      </c>
      <c r="M5026" s="69">
        <f t="shared" si="964"/>
        <v>2.5920000000000001</v>
      </c>
      <c r="N5026" s="56">
        <f>INDEX(Rate_Chart!$A$1:$AK$127,MATCH(Data!J5026,Rate_Chart!$A$1:$A$127,0),MATCH(Data!K5026,Rate_Chart!$A$1:$AK$1,0))</f>
        <v>36.697125900000003</v>
      </c>
      <c r="O5026" s="57">
        <f t="shared" si="965"/>
        <v>1174.3080288000001</v>
      </c>
      <c r="P5026" s="58">
        <f t="shared" si="966"/>
        <v>417.01279431818188</v>
      </c>
      <c r="Q5026" s="58">
        <f t="shared" si="967"/>
        <v>278.00852954545456</v>
      </c>
      <c r="R5026" s="66">
        <f t="shared" si="968"/>
        <v>20.550390504000003</v>
      </c>
      <c r="S5026" s="64">
        <f t="shared" si="969"/>
        <v>120</v>
      </c>
      <c r="T5026" s="66">
        <f t="shared" si="970"/>
        <v>1314.8584193040001</v>
      </c>
      <c r="U5026" s="68">
        <f t="shared" si="971"/>
        <v>41.089325603250003</v>
      </c>
      <c r="V5026" s="68">
        <f t="shared" si="972"/>
        <v>466.92415458238645</v>
      </c>
      <c r="W5026" s="68">
        <f t="shared" si="973"/>
        <v>311.28276972159097</v>
      </c>
    </row>
    <row r="5027" spans="1:23" x14ac:dyDescent="0.25">
      <c r="A5027" s="1" t="s">
        <v>908</v>
      </c>
      <c r="B5027" s="1" t="s">
        <v>395</v>
      </c>
      <c r="C5027" s="1" t="s">
        <v>589</v>
      </c>
      <c r="D5027" s="1" t="s">
        <v>590</v>
      </c>
      <c r="E5027" s="1" t="s">
        <v>595</v>
      </c>
      <c r="F5027" s="62" t="str">
        <f t="shared" si="962"/>
        <v>64586</v>
      </c>
      <c r="G5027" s="255">
        <v>10620071</v>
      </c>
      <c r="H5027" s="1" t="s">
        <v>385</v>
      </c>
      <c r="I5027" s="61">
        <v>9</v>
      </c>
      <c r="J5027" s="61">
        <v>7.7</v>
      </c>
      <c r="K5027" s="61">
        <v>9</v>
      </c>
      <c r="L5027" s="69">
        <f t="shared" si="963"/>
        <v>0.69299999999999995</v>
      </c>
      <c r="M5027" s="69">
        <f t="shared" si="964"/>
        <v>0.81</v>
      </c>
      <c r="N5027" s="56">
        <f>INDEX(Rate_Chart!$A$1:$AK$127,MATCH(Data!J5027,Rate_Chart!$A$1:$A$127,0),MATCH(Data!K5027,Rate_Chart!$A$1:$AK$1,0))</f>
        <v>64.295000000000002</v>
      </c>
      <c r="O5027" s="57">
        <f t="shared" si="965"/>
        <v>578.65499999999997</v>
      </c>
      <c r="P5027" s="58">
        <f t="shared" si="966"/>
        <v>469.30656934306569</v>
      </c>
      <c r="Q5027" s="58">
        <f t="shared" si="967"/>
        <v>312.87104622871044</v>
      </c>
      <c r="R5027" s="66">
        <f t="shared" si="968"/>
        <v>10.126462500000001</v>
      </c>
      <c r="S5027" s="64">
        <f t="shared" si="969"/>
        <v>33.75</v>
      </c>
      <c r="T5027" s="66">
        <f t="shared" si="970"/>
        <v>622.53146249999998</v>
      </c>
      <c r="U5027" s="68">
        <f t="shared" si="971"/>
        <v>69.170162500000004</v>
      </c>
      <c r="V5027" s="68">
        <f t="shared" si="972"/>
        <v>504.89169708029198</v>
      </c>
      <c r="W5027" s="68">
        <f t="shared" si="973"/>
        <v>336.59446472019465</v>
      </c>
    </row>
    <row r="5028" spans="1:23" x14ac:dyDescent="0.25">
      <c r="A5028" s="1" t="s">
        <v>908</v>
      </c>
      <c r="B5028" s="1" t="s">
        <v>395</v>
      </c>
      <c r="C5028" s="1" t="s">
        <v>589</v>
      </c>
      <c r="D5028" s="1" t="s">
        <v>590</v>
      </c>
      <c r="E5028" s="1" t="s">
        <v>595</v>
      </c>
      <c r="F5028" s="62" t="str">
        <f t="shared" si="962"/>
        <v>64586</v>
      </c>
      <c r="G5028" s="255">
        <v>10620071</v>
      </c>
      <c r="H5028" s="1" t="s">
        <v>386</v>
      </c>
      <c r="I5028" s="61">
        <v>31</v>
      </c>
      <c r="J5028" s="61">
        <v>3.3</v>
      </c>
      <c r="K5028" s="61">
        <v>8.1999999999999993</v>
      </c>
      <c r="L5028" s="69">
        <f t="shared" si="963"/>
        <v>1.0229999999999999</v>
      </c>
      <c r="M5028" s="69">
        <f t="shared" si="964"/>
        <v>2.5419999999999998</v>
      </c>
      <c r="N5028" s="56">
        <f>INDEX(Rate_Chart!$A$1:$AK$127,MATCH(Data!J5028,Rate_Chart!$A$1:$A$127,0),MATCH(Data!K5028,Rate_Chart!$A$1:$AK$1,0))</f>
        <v>36.558139799999999</v>
      </c>
      <c r="O5028" s="57">
        <f t="shared" si="965"/>
        <v>1133.3023338</v>
      </c>
      <c r="P5028" s="58">
        <f t="shared" si="966"/>
        <v>417.0130015209125</v>
      </c>
      <c r="Q5028" s="58">
        <f t="shared" si="967"/>
        <v>278.00866768060831</v>
      </c>
      <c r="R5028" s="66">
        <f t="shared" si="968"/>
        <v>19.832790841500003</v>
      </c>
      <c r="S5028" s="64">
        <f t="shared" si="969"/>
        <v>116.25</v>
      </c>
      <c r="T5028" s="66">
        <f t="shared" si="970"/>
        <v>1269.3851246415002</v>
      </c>
      <c r="U5028" s="68">
        <f t="shared" si="971"/>
        <v>40.947907246500009</v>
      </c>
      <c r="V5028" s="68">
        <f t="shared" si="972"/>
        <v>467.08639444676817</v>
      </c>
      <c r="W5028" s="68">
        <f t="shared" si="973"/>
        <v>311.39092963117878</v>
      </c>
    </row>
    <row r="5029" spans="1:23" x14ac:dyDescent="0.25">
      <c r="A5029" s="1" t="s">
        <v>909</v>
      </c>
      <c r="B5029" s="1" t="s">
        <v>394</v>
      </c>
      <c r="C5029" s="1" t="s">
        <v>589</v>
      </c>
      <c r="D5029" s="1" t="s">
        <v>590</v>
      </c>
      <c r="E5029" s="1" t="s">
        <v>595</v>
      </c>
      <c r="F5029" s="62" t="str">
        <f t="shared" si="962"/>
        <v>64586</v>
      </c>
      <c r="G5029" s="255">
        <v>10620071</v>
      </c>
      <c r="H5029" s="1" t="s">
        <v>385</v>
      </c>
      <c r="I5029" s="61">
        <v>7</v>
      </c>
      <c r="J5029" s="61">
        <v>7.2</v>
      </c>
      <c r="K5029" s="61">
        <v>8.8000000000000007</v>
      </c>
      <c r="L5029" s="69">
        <f t="shared" si="963"/>
        <v>0.504</v>
      </c>
      <c r="M5029" s="69">
        <f t="shared" si="964"/>
        <v>0.6160000000000001</v>
      </c>
      <c r="N5029" s="56">
        <f>INDEX(Rate_Chart!$A$1:$AK$127,MATCH(Data!J5029,Rate_Chart!$A$1:$A$127,0),MATCH(Data!K5029,Rate_Chart!$A$1:$AK$1,0))</f>
        <v>59.518800000000006</v>
      </c>
      <c r="O5029" s="57">
        <f t="shared" si="965"/>
        <v>416.63160000000005</v>
      </c>
      <c r="P5029" s="58">
        <f t="shared" si="966"/>
        <v>455.50102040816324</v>
      </c>
      <c r="Q5029" s="58">
        <f t="shared" si="967"/>
        <v>303.66734693877549</v>
      </c>
      <c r="R5029" s="66">
        <f t="shared" si="968"/>
        <v>7.2910530000000016</v>
      </c>
      <c r="S5029" s="64">
        <f t="shared" si="969"/>
        <v>26.25</v>
      </c>
      <c r="T5029" s="66">
        <f t="shared" si="970"/>
        <v>450.17265300000008</v>
      </c>
      <c r="U5029" s="68">
        <f t="shared" si="971"/>
        <v>64.310379000000012</v>
      </c>
      <c r="V5029" s="68">
        <f t="shared" si="972"/>
        <v>492.17126785714288</v>
      </c>
      <c r="W5029" s="68">
        <f t="shared" si="973"/>
        <v>328.11417857142857</v>
      </c>
    </row>
    <row r="5030" spans="1:23" x14ac:dyDescent="0.25">
      <c r="A5030" s="1" t="s">
        <v>909</v>
      </c>
      <c r="B5030" s="1" t="s">
        <v>394</v>
      </c>
      <c r="C5030" s="1" t="s">
        <v>589</v>
      </c>
      <c r="D5030" s="1" t="s">
        <v>590</v>
      </c>
      <c r="E5030" s="1" t="s">
        <v>595</v>
      </c>
      <c r="F5030" s="62" t="str">
        <f t="shared" si="962"/>
        <v>64586</v>
      </c>
      <c r="G5030" s="255">
        <v>10620071</v>
      </c>
      <c r="H5030" s="1" t="s">
        <v>386</v>
      </c>
      <c r="I5030" s="61">
        <v>31</v>
      </c>
      <c r="J5030" s="61">
        <v>3.1</v>
      </c>
      <c r="K5030" s="61">
        <v>8.1</v>
      </c>
      <c r="L5030" s="69">
        <f t="shared" si="963"/>
        <v>0.96100000000000008</v>
      </c>
      <c r="M5030" s="69">
        <f t="shared" si="964"/>
        <v>2.5110000000000001</v>
      </c>
      <c r="N5030" s="56">
        <f>INDEX(Rate_Chart!$A$1:$AK$127,MATCH(Data!J5030,Rate_Chart!$A$1:$A$127,0),MATCH(Data!K5030,Rate_Chart!$A$1:$AK$1,0))</f>
        <v>35.446125899999998</v>
      </c>
      <c r="O5030" s="57">
        <f t="shared" si="965"/>
        <v>1098.8299029</v>
      </c>
      <c r="P5030" s="58">
        <f t="shared" si="966"/>
        <v>417.01324588235298</v>
      </c>
      <c r="Q5030" s="58">
        <f t="shared" si="967"/>
        <v>278.0088305882353</v>
      </c>
      <c r="R5030" s="66">
        <f t="shared" si="968"/>
        <v>19.229523300750003</v>
      </c>
      <c r="S5030" s="64">
        <f t="shared" si="969"/>
        <v>116.25</v>
      </c>
      <c r="T5030" s="66">
        <f t="shared" si="970"/>
        <v>1234.3094262007501</v>
      </c>
      <c r="U5030" s="68">
        <f t="shared" si="971"/>
        <v>39.816433103249999</v>
      </c>
      <c r="V5030" s="68">
        <f t="shared" si="972"/>
        <v>468.42862474411766</v>
      </c>
      <c r="W5030" s="68">
        <f t="shared" si="973"/>
        <v>312.28574982941177</v>
      </c>
    </row>
    <row r="5031" spans="1:23" x14ac:dyDescent="0.25">
      <c r="A5031" s="1" t="s">
        <v>909</v>
      </c>
      <c r="B5031" s="1" t="s">
        <v>395</v>
      </c>
      <c r="C5031" s="1" t="s">
        <v>589</v>
      </c>
      <c r="D5031" s="1" t="s">
        <v>590</v>
      </c>
      <c r="E5031" s="1" t="s">
        <v>595</v>
      </c>
      <c r="F5031" s="62" t="str">
        <f t="shared" si="962"/>
        <v>64586</v>
      </c>
      <c r="G5031" s="255">
        <v>10620071</v>
      </c>
      <c r="H5031" s="1" t="s">
        <v>385</v>
      </c>
      <c r="I5031" s="61">
        <v>8</v>
      </c>
      <c r="J5031" s="61">
        <v>7.7</v>
      </c>
      <c r="K5031" s="61">
        <v>8.8000000000000007</v>
      </c>
      <c r="L5031" s="69">
        <f t="shared" si="963"/>
        <v>0.61599999999999999</v>
      </c>
      <c r="M5031" s="69">
        <f t="shared" si="964"/>
        <v>0.70400000000000007</v>
      </c>
      <c r="N5031" s="56">
        <f>INDEX(Rate_Chart!$A$1:$AK$127,MATCH(Data!J5031,Rate_Chart!$A$1:$A$127,0),MATCH(Data!K5031,Rate_Chart!$A$1:$AK$1,0))</f>
        <v>63.652050000000003</v>
      </c>
      <c r="O5031" s="57">
        <f t="shared" si="965"/>
        <v>509.21640000000002</v>
      </c>
      <c r="P5031" s="58">
        <f t="shared" si="966"/>
        <v>469.17972972972979</v>
      </c>
      <c r="Q5031" s="58">
        <f t="shared" si="967"/>
        <v>312.78648648648652</v>
      </c>
      <c r="R5031" s="66">
        <f t="shared" si="968"/>
        <v>8.9112870000000015</v>
      </c>
      <c r="S5031" s="64">
        <f t="shared" si="969"/>
        <v>30</v>
      </c>
      <c r="T5031" s="66">
        <f t="shared" si="970"/>
        <v>548.12768700000004</v>
      </c>
      <c r="U5031" s="68">
        <f t="shared" si="971"/>
        <v>68.515960875000005</v>
      </c>
      <c r="V5031" s="68">
        <f t="shared" si="972"/>
        <v>505.03165264127773</v>
      </c>
      <c r="W5031" s="68">
        <f t="shared" si="973"/>
        <v>336.68776842751851</v>
      </c>
    </row>
    <row r="5032" spans="1:23" x14ac:dyDescent="0.25">
      <c r="A5032" s="1" t="s">
        <v>909</v>
      </c>
      <c r="B5032" s="1" t="s">
        <v>395</v>
      </c>
      <c r="C5032" s="1" t="s">
        <v>589</v>
      </c>
      <c r="D5032" s="1" t="s">
        <v>590</v>
      </c>
      <c r="E5032" s="1" t="s">
        <v>595</v>
      </c>
      <c r="F5032" s="62" t="str">
        <f t="shared" si="962"/>
        <v>64586</v>
      </c>
      <c r="G5032" s="255">
        <v>10620071</v>
      </c>
      <c r="H5032" s="1" t="s">
        <v>386</v>
      </c>
      <c r="I5032" s="61">
        <v>33</v>
      </c>
      <c r="J5032" s="61">
        <v>3.6</v>
      </c>
      <c r="K5032" s="61">
        <v>8.1</v>
      </c>
      <c r="L5032" s="69">
        <f t="shared" si="963"/>
        <v>1.1879999999999999</v>
      </c>
      <c r="M5032" s="69">
        <f t="shared" si="964"/>
        <v>2.673</v>
      </c>
      <c r="N5032" s="56">
        <f>INDEX(Rate_Chart!$A$1:$AK$127,MATCH(Data!J5032,Rate_Chart!$A$1:$A$127,0),MATCH(Data!K5032,Rate_Chart!$A$1:$AK$1,0))</f>
        <v>37.531125900000006</v>
      </c>
      <c r="O5032" s="57">
        <f t="shared" si="965"/>
        <v>1238.5271547000002</v>
      </c>
      <c r="P5032" s="58">
        <f t="shared" si="966"/>
        <v>417.01251000000008</v>
      </c>
      <c r="Q5032" s="58">
        <f t="shared" si="967"/>
        <v>278.00834000000003</v>
      </c>
      <c r="R5032" s="66">
        <f t="shared" si="968"/>
        <v>21.674225207250007</v>
      </c>
      <c r="S5032" s="64">
        <f t="shared" si="969"/>
        <v>123.75</v>
      </c>
      <c r="T5032" s="66">
        <f t="shared" si="970"/>
        <v>1383.9513799072502</v>
      </c>
      <c r="U5032" s="68">
        <f t="shared" si="971"/>
        <v>41.937920603250006</v>
      </c>
      <c r="V5032" s="68">
        <f t="shared" si="972"/>
        <v>465.97689559166673</v>
      </c>
      <c r="W5032" s="68">
        <f t="shared" si="973"/>
        <v>310.6512637277778</v>
      </c>
    </row>
    <row r="5033" spans="1:23" x14ac:dyDescent="0.25">
      <c r="A5033" s="1" t="s">
        <v>910</v>
      </c>
      <c r="B5033" s="1" t="s">
        <v>394</v>
      </c>
      <c r="C5033" s="1" t="s">
        <v>589</v>
      </c>
      <c r="D5033" s="1" t="s">
        <v>590</v>
      </c>
      <c r="E5033" s="1" t="s">
        <v>595</v>
      </c>
      <c r="F5033" s="62" t="str">
        <f t="shared" si="962"/>
        <v>64586</v>
      </c>
      <c r="G5033" s="255">
        <v>10620071</v>
      </c>
      <c r="H5033" s="1" t="s">
        <v>385</v>
      </c>
      <c r="I5033" s="61">
        <v>11</v>
      </c>
      <c r="J5033" s="61">
        <v>6.9</v>
      </c>
      <c r="K5033" s="61">
        <v>8.8000000000000007</v>
      </c>
      <c r="L5033" s="69">
        <f t="shared" si="963"/>
        <v>0.75900000000000001</v>
      </c>
      <c r="M5033" s="69">
        <f t="shared" si="964"/>
        <v>0.96800000000000008</v>
      </c>
      <c r="N5033" s="56">
        <f>INDEX(Rate_Chart!$A$1:$AK$127,MATCH(Data!J5033,Rate_Chart!$A$1:$A$127,0),MATCH(Data!K5033,Rate_Chart!$A$1:$AK$1,0))</f>
        <v>57.038850000000004</v>
      </c>
      <c r="O5033" s="57">
        <f t="shared" si="965"/>
        <v>627.42735000000005</v>
      </c>
      <c r="P5033" s="58">
        <f t="shared" si="966"/>
        <v>446.77950391644907</v>
      </c>
      <c r="Q5033" s="58">
        <f t="shared" si="967"/>
        <v>297.85300261096603</v>
      </c>
      <c r="R5033" s="66">
        <f t="shared" si="968"/>
        <v>10.979978625000001</v>
      </c>
      <c r="S5033" s="64">
        <f t="shared" si="969"/>
        <v>41.25</v>
      </c>
      <c r="T5033" s="66">
        <f t="shared" si="970"/>
        <v>679.65732862499999</v>
      </c>
      <c r="U5033" s="68">
        <f t="shared" si="971"/>
        <v>61.787029875000002</v>
      </c>
      <c r="V5033" s="68">
        <f t="shared" si="972"/>
        <v>483.97151338120102</v>
      </c>
      <c r="W5033" s="68">
        <f t="shared" si="973"/>
        <v>322.64767558746735</v>
      </c>
    </row>
    <row r="5034" spans="1:23" x14ac:dyDescent="0.25">
      <c r="A5034" s="1" t="s">
        <v>910</v>
      </c>
      <c r="B5034" s="1" t="s">
        <v>394</v>
      </c>
      <c r="C5034" s="1" t="s">
        <v>589</v>
      </c>
      <c r="D5034" s="1" t="s">
        <v>590</v>
      </c>
      <c r="E5034" s="1" t="s">
        <v>595</v>
      </c>
      <c r="F5034" s="62" t="str">
        <f t="shared" si="962"/>
        <v>64586</v>
      </c>
      <c r="G5034" s="255">
        <v>10620071</v>
      </c>
      <c r="H5034" s="1" t="s">
        <v>386</v>
      </c>
      <c r="I5034" s="61">
        <v>34</v>
      </c>
      <c r="J5034" s="61">
        <v>3.3</v>
      </c>
      <c r="K5034" s="61">
        <v>8.1</v>
      </c>
      <c r="L5034" s="69">
        <f t="shared" si="963"/>
        <v>1.1219999999999999</v>
      </c>
      <c r="M5034" s="69">
        <f t="shared" si="964"/>
        <v>2.7539999999999996</v>
      </c>
      <c r="N5034" s="56">
        <f>INDEX(Rate_Chart!$A$1:$AK$127,MATCH(Data!J5034,Rate_Chart!$A$1:$A$127,0),MATCH(Data!K5034,Rate_Chart!$A$1:$AK$1,0))</f>
        <v>36.280125900000002</v>
      </c>
      <c r="O5034" s="57">
        <f t="shared" si="965"/>
        <v>1233.5242806000001</v>
      </c>
      <c r="P5034" s="58">
        <f t="shared" si="966"/>
        <v>417.0129413793104</v>
      </c>
      <c r="Q5034" s="58">
        <f t="shared" si="967"/>
        <v>278.00862758620696</v>
      </c>
      <c r="R5034" s="66">
        <f t="shared" si="968"/>
        <v>21.586674910500005</v>
      </c>
      <c r="S5034" s="64">
        <f t="shared" si="969"/>
        <v>127.5</v>
      </c>
      <c r="T5034" s="66">
        <f t="shared" si="970"/>
        <v>1382.6109555105002</v>
      </c>
      <c r="U5034" s="68">
        <f t="shared" si="971"/>
        <v>40.665028103250002</v>
      </c>
      <c r="V5034" s="68">
        <f t="shared" si="972"/>
        <v>467.4141161293104</v>
      </c>
      <c r="W5034" s="68">
        <f t="shared" si="973"/>
        <v>311.6094107528736</v>
      </c>
    </row>
    <row r="5035" spans="1:23" x14ac:dyDescent="0.25">
      <c r="A5035" s="1" t="s">
        <v>910</v>
      </c>
      <c r="B5035" s="1" t="s">
        <v>395</v>
      </c>
      <c r="C5035" s="1" t="s">
        <v>589</v>
      </c>
      <c r="D5035" s="1" t="s">
        <v>590</v>
      </c>
      <c r="E5035" s="1" t="s">
        <v>595</v>
      </c>
      <c r="F5035" s="62" t="str">
        <f t="shared" si="962"/>
        <v>64586</v>
      </c>
      <c r="G5035" s="255">
        <v>10620071</v>
      </c>
      <c r="H5035" s="1" t="s">
        <v>385</v>
      </c>
      <c r="I5035" s="61">
        <v>8</v>
      </c>
      <c r="J5035" s="61">
        <v>7.3</v>
      </c>
      <c r="K5035" s="61">
        <v>8.8000000000000007</v>
      </c>
      <c r="L5035" s="69">
        <f t="shared" si="963"/>
        <v>0.58399999999999996</v>
      </c>
      <c r="M5035" s="69">
        <f t="shared" si="964"/>
        <v>0.70400000000000007</v>
      </c>
      <c r="N5035" s="56">
        <f>INDEX(Rate_Chart!$A$1:$AK$127,MATCH(Data!J5035,Rate_Chart!$A$1:$A$127,0),MATCH(Data!K5035,Rate_Chart!$A$1:$AK$1,0))</f>
        <v>60.34545</v>
      </c>
      <c r="O5035" s="57">
        <f t="shared" si="965"/>
        <v>482.7636</v>
      </c>
      <c r="P5035" s="58">
        <f t="shared" si="966"/>
        <v>458.31987341772157</v>
      </c>
      <c r="Q5035" s="58">
        <f t="shared" si="967"/>
        <v>305.54658227848103</v>
      </c>
      <c r="R5035" s="66">
        <f t="shared" si="968"/>
        <v>8.4483630000000005</v>
      </c>
      <c r="S5035" s="64">
        <f t="shared" si="969"/>
        <v>30</v>
      </c>
      <c r="T5035" s="66">
        <f t="shared" si="970"/>
        <v>521.21196299999997</v>
      </c>
      <c r="U5035" s="68">
        <f t="shared" si="971"/>
        <v>65.151495374999996</v>
      </c>
      <c r="V5035" s="68">
        <f t="shared" si="972"/>
        <v>494.82148386075949</v>
      </c>
      <c r="W5035" s="68">
        <f t="shared" si="973"/>
        <v>329.88098924050632</v>
      </c>
    </row>
    <row r="5036" spans="1:23" x14ac:dyDescent="0.25">
      <c r="A5036" s="1" t="s">
        <v>910</v>
      </c>
      <c r="B5036" s="1" t="s">
        <v>395</v>
      </c>
      <c r="C5036" s="1" t="s">
        <v>589</v>
      </c>
      <c r="D5036" s="1" t="s">
        <v>590</v>
      </c>
      <c r="E5036" s="1" t="s">
        <v>595</v>
      </c>
      <c r="F5036" s="62" t="str">
        <f t="shared" si="962"/>
        <v>64586</v>
      </c>
      <c r="G5036" s="255">
        <v>10620071</v>
      </c>
      <c r="H5036" s="1" t="s">
        <v>386</v>
      </c>
      <c r="I5036" s="61">
        <v>37</v>
      </c>
      <c r="J5036" s="61">
        <v>3.3</v>
      </c>
      <c r="K5036" s="61">
        <v>8.1</v>
      </c>
      <c r="L5036" s="69">
        <f t="shared" si="963"/>
        <v>1.2209999999999999</v>
      </c>
      <c r="M5036" s="69">
        <f t="shared" si="964"/>
        <v>2.9969999999999999</v>
      </c>
      <c r="N5036" s="56">
        <f>INDEX(Rate_Chart!$A$1:$AK$127,MATCH(Data!J5036,Rate_Chart!$A$1:$A$127,0),MATCH(Data!K5036,Rate_Chart!$A$1:$AK$1,0))</f>
        <v>36.280125900000002</v>
      </c>
      <c r="O5036" s="57">
        <f t="shared" si="965"/>
        <v>1342.3646583</v>
      </c>
      <c r="P5036" s="58">
        <f t="shared" si="966"/>
        <v>417.0129413793104</v>
      </c>
      <c r="Q5036" s="58">
        <f t="shared" si="967"/>
        <v>278.00862758620696</v>
      </c>
      <c r="R5036" s="66">
        <f t="shared" si="968"/>
        <v>23.491381520250002</v>
      </c>
      <c r="S5036" s="64">
        <f t="shared" si="969"/>
        <v>138.75</v>
      </c>
      <c r="T5036" s="66">
        <f t="shared" si="970"/>
        <v>1504.6060398202499</v>
      </c>
      <c r="U5036" s="68">
        <f t="shared" si="971"/>
        <v>40.665028103249995</v>
      </c>
      <c r="V5036" s="68">
        <f t="shared" si="972"/>
        <v>467.41411612931034</v>
      </c>
      <c r="W5036" s="68">
        <f t="shared" si="973"/>
        <v>311.60941075287354</v>
      </c>
    </row>
    <row r="5037" spans="1:23" x14ac:dyDescent="0.25">
      <c r="A5037" s="1" t="s">
        <v>911</v>
      </c>
      <c r="B5037" s="1" t="s">
        <v>394</v>
      </c>
      <c r="C5037" s="1" t="s">
        <v>589</v>
      </c>
      <c r="D5037" s="1" t="s">
        <v>590</v>
      </c>
      <c r="E5037" s="1" t="s">
        <v>595</v>
      </c>
      <c r="F5037" s="62" t="str">
        <f t="shared" si="962"/>
        <v>64586</v>
      </c>
      <c r="G5037" s="255">
        <v>10620071</v>
      </c>
      <c r="H5037" s="1" t="s">
        <v>385</v>
      </c>
      <c r="I5037" s="61">
        <v>11</v>
      </c>
      <c r="J5037" s="61">
        <v>7.1</v>
      </c>
      <c r="K5037" s="61">
        <v>8.8000000000000007</v>
      </c>
      <c r="L5037" s="69">
        <f t="shared" si="963"/>
        <v>0.78099999999999992</v>
      </c>
      <c r="M5037" s="69">
        <f t="shared" si="964"/>
        <v>0.96800000000000008</v>
      </c>
      <c r="N5037" s="56">
        <f>INDEX(Rate_Chart!$A$1:$AK$127,MATCH(Data!J5037,Rate_Chart!$A$1:$A$127,0),MATCH(Data!K5037,Rate_Chart!$A$1:$AK$1,0))</f>
        <v>58.692149999999998</v>
      </c>
      <c r="O5037" s="57">
        <f t="shared" si="965"/>
        <v>645.61365000000001</v>
      </c>
      <c r="P5037" s="58">
        <f t="shared" si="966"/>
        <v>452.63868894601546</v>
      </c>
      <c r="Q5037" s="58">
        <f t="shared" si="967"/>
        <v>301.75912596401031</v>
      </c>
      <c r="R5037" s="66">
        <f t="shared" si="968"/>
        <v>11.298238875000001</v>
      </c>
      <c r="S5037" s="64">
        <f t="shared" si="969"/>
        <v>41.25</v>
      </c>
      <c r="T5037" s="66">
        <f t="shared" si="970"/>
        <v>698.16188887500005</v>
      </c>
      <c r="U5037" s="68">
        <f t="shared" si="971"/>
        <v>63.469262625000006</v>
      </c>
      <c r="V5037" s="68">
        <f t="shared" si="972"/>
        <v>489.48017448586126</v>
      </c>
      <c r="W5037" s="68">
        <f t="shared" si="973"/>
        <v>326.32011632390748</v>
      </c>
    </row>
    <row r="5038" spans="1:23" x14ac:dyDescent="0.25">
      <c r="A5038" s="1" t="s">
        <v>911</v>
      </c>
      <c r="B5038" s="1" t="s">
        <v>394</v>
      </c>
      <c r="C5038" s="1" t="s">
        <v>589</v>
      </c>
      <c r="D5038" s="1" t="s">
        <v>590</v>
      </c>
      <c r="E5038" s="1" t="s">
        <v>595</v>
      </c>
      <c r="F5038" s="62" t="str">
        <f t="shared" si="962"/>
        <v>64586</v>
      </c>
      <c r="G5038" s="255">
        <v>10620071</v>
      </c>
      <c r="H5038" s="1" t="s">
        <v>386</v>
      </c>
      <c r="I5038" s="61">
        <v>35</v>
      </c>
      <c r="J5038" s="61">
        <v>3.3</v>
      </c>
      <c r="K5038" s="61">
        <v>8.1</v>
      </c>
      <c r="L5038" s="69">
        <f t="shared" si="963"/>
        <v>1.155</v>
      </c>
      <c r="M5038" s="69">
        <f t="shared" si="964"/>
        <v>2.835</v>
      </c>
      <c r="N5038" s="56">
        <f>INDEX(Rate_Chart!$A$1:$AK$127,MATCH(Data!J5038,Rate_Chart!$A$1:$A$127,0),MATCH(Data!K5038,Rate_Chart!$A$1:$AK$1,0))</f>
        <v>36.280125900000002</v>
      </c>
      <c r="O5038" s="57">
        <f t="shared" si="965"/>
        <v>1269.8044065000001</v>
      </c>
      <c r="P5038" s="58">
        <f t="shared" si="966"/>
        <v>417.0129413793104</v>
      </c>
      <c r="Q5038" s="58">
        <f t="shared" si="967"/>
        <v>278.00862758620696</v>
      </c>
      <c r="R5038" s="66">
        <f t="shared" si="968"/>
        <v>22.221577113750005</v>
      </c>
      <c r="S5038" s="64">
        <f t="shared" si="969"/>
        <v>131.25</v>
      </c>
      <c r="T5038" s="66">
        <f t="shared" si="970"/>
        <v>1423.2759836137502</v>
      </c>
      <c r="U5038" s="68">
        <f t="shared" si="971"/>
        <v>40.665028103250009</v>
      </c>
      <c r="V5038" s="68">
        <f t="shared" si="972"/>
        <v>467.41411612931046</v>
      </c>
      <c r="W5038" s="68">
        <f t="shared" si="973"/>
        <v>311.60941075287366</v>
      </c>
    </row>
    <row r="5039" spans="1:23" x14ac:dyDescent="0.25">
      <c r="A5039" s="1" t="s">
        <v>911</v>
      </c>
      <c r="B5039" s="1" t="s">
        <v>395</v>
      </c>
      <c r="C5039" s="1" t="s">
        <v>589</v>
      </c>
      <c r="D5039" s="1" t="s">
        <v>590</v>
      </c>
      <c r="E5039" s="1" t="s">
        <v>595</v>
      </c>
      <c r="F5039" s="62" t="str">
        <f t="shared" si="962"/>
        <v>64586</v>
      </c>
      <c r="G5039" s="255">
        <v>10620071</v>
      </c>
      <c r="H5039" s="1" t="s">
        <v>385</v>
      </c>
      <c r="I5039" s="61">
        <v>7</v>
      </c>
      <c r="J5039" s="61">
        <v>7.8</v>
      </c>
      <c r="K5039" s="61">
        <v>8.8000000000000007</v>
      </c>
      <c r="L5039" s="69">
        <f t="shared" si="963"/>
        <v>0.54600000000000004</v>
      </c>
      <c r="M5039" s="69">
        <f t="shared" si="964"/>
        <v>0.6160000000000001</v>
      </c>
      <c r="N5039" s="56">
        <f>INDEX(Rate_Chart!$A$1:$AK$127,MATCH(Data!J5039,Rate_Chart!$A$1:$A$127,0),MATCH(Data!K5039,Rate_Chart!$A$1:$AK$1,0))</f>
        <v>64.478699999999989</v>
      </c>
      <c r="O5039" s="57">
        <f t="shared" si="965"/>
        <v>451.35089999999991</v>
      </c>
      <c r="P5039" s="58">
        <f t="shared" si="966"/>
        <v>471.7953658536585</v>
      </c>
      <c r="Q5039" s="58">
        <f t="shared" si="967"/>
        <v>314.530243902439</v>
      </c>
      <c r="R5039" s="66">
        <f t="shared" si="968"/>
        <v>7.8986407499999993</v>
      </c>
      <c r="S5039" s="64">
        <f t="shared" si="969"/>
        <v>26.25</v>
      </c>
      <c r="T5039" s="66">
        <f t="shared" si="970"/>
        <v>485.49954074999994</v>
      </c>
      <c r="U5039" s="68">
        <f t="shared" si="971"/>
        <v>69.357077249999989</v>
      </c>
      <c r="V5039" s="68">
        <f t="shared" si="972"/>
        <v>507.49080914634141</v>
      </c>
      <c r="W5039" s="68">
        <f t="shared" si="973"/>
        <v>338.32720609756092</v>
      </c>
    </row>
    <row r="5040" spans="1:23" x14ac:dyDescent="0.25">
      <c r="A5040" s="1" t="s">
        <v>911</v>
      </c>
      <c r="B5040" s="1" t="s">
        <v>395</v>
      </c>
      <c r="C5040" s="1" t="s">
        <v>589</v>
      </c>
      <c r="D5040" s="1" t="s">
        <v>590</v>
      </c>
      <c r="E5040" s="1" t="s">
        <v>595</v>
      </c>
      <c r="F5040" s="62" t="str">
        <f t="shared" si="962"/>
        <v>64586</v>
      </c>
      <c r="G5040" s="255">
        <v>10620071</v>
      </c>
      <c r="H5040" s="1" t="s">
        <v>386</v>
      </c>
      <c r="I5040" s="61">
        <v>31</v>
      </c>
      <c r="J5040" s="61">
        <v>3.5</v>
      </c>
      <c r="K5040" s="61">
        <v>8.1</v>
      </c>
      <c r="L5040" s="69">
        <f t="shared" si="963"/>
        <v>1.085</v>
      </c>
      <c r="M5040" s="69">
        <f t="shared" si="964"/>
        <v>2.5110000000000001</v>
      </c>
      <c r="N5040" s="56">
        <f>INDEX(Rate_Chart!$A$1:$AK$127,MATCH(Data!J5040,Rate_Chart!$A$1:$A$127,0),MATCH(Data!K5040,Rate_Chart!$A$1:$AK$1,0))</f>
        <v>37.114125900000005</v>
      </c>
      <c r="O5040" s="57">
        <f t="shared" si="965"/>
        <v>1150.5379029000001</v>
      </c>
      <c r="P5040" s="58">
        <f t="shared" si="966"/>
        <v>417.01265056179784</v>
      </c>
      <c r="Q5040" s="58">
        <f t="shared" si="967"/>
        <v>278.00843370786521</v>
      </c>
      <c r="R5040" s="66">
        <f t="shared" si="968"/>
        <v>20.134413300750001</v>
      </c>
      <c r="S5040" s="64">
        <f t="shared" si="969"/>
        <v>116.25</v>
      </c>
      <c r="T5040" s="66">
        <f t="shared" si="970"/>
        <v>1286.9223162007502</v>
      </c>
      <c r="U5040" s="68">
        <f t="shared" si="971"/>
        <v>41.513623103250005</v>
      </c>
      <c r="V5040" s="68">
        <f t="shared" si="972"/>
        <v>466.44520340730344</v>
      </c>
      <c r="W5040" s="68">
        <f t="shared" si="973"/>
        <v>310.96346893820231</v>
      </c>
    </row>
    <row r="5041" spans="1:23" x14ac:dyDescent="0.25">
      <c r="A5041" s="1" t="s">
        <v>912</v>
      </c>
      <c r="B5041" s="1" t="s">
        <v>394</v>
      </c>
      <c r="C5041" s="1" t="s">
        <v>589</v>
      </c>
      <c r="D5041" s="1" t="s">
        <v>590</v>
      </c>
      <c r="E5041" s="1" t="s">
        <v>595</v>
      </c>
      <c r="F5041" s="62" t="str">
        <f t="shared" si="962"/>
        <v>64586</v>
      </c>
      <c r="G5041" s="255">
        <v>10620071</v>
      </c>
      <c r="H5041" s="1" t="s">
        <v>385</v>
      </c>
      <c r="I5041" s="61">
        <v>12</v>
      </c>
      <c r="J5041" s="61">
        <v>7.1</v>
      </c>
      <c r="K5041" s="61">
        <v>9</v>
      </c>
      <c r="L5041" s="69">
        <f t="shared" si="963"/>
        <v>0.85199999999999987</v>
      </c>
      <c r="M5041" s="69">
        <f t="shared" si="964"/>
        <v>1.08</v>
      </c>
      <c r="N5041" s="56">
        <f>INDEX(Rate_Chart!$A$1:$AK$127,MATCH(Data!J5041,Rate_Chart!$A$1:$A$127,0),MATCH(Data!K5041,Rate_Chart!$A$1:$AK$1,0))</f>
        <v>59.284999999999997</v>
      </c>
      <c r="O5041" s="57">
        <f t="shared" si="965"/>
        <v>711.42</v>
      </c>
      <c r="P5041" s="58">
        <f t="shared" si="966"/>
        <v>452.55725190839689</v>
      </c>
      <c r="Q5041" s="58">
        <f t="shared" si="967"/>
        <v>301.70483460559791</v>
      </c>
      <c r="R5041" s="66">
        <f t="shared" si="968"/>
        <v>12.44985</v>
      </c>
      <c r="S5041" s="64">
        <f t="shared" si="969"/>
        <v>45</v>
      </c>
      <c r="T5041" s="66">
        <f t="shared" si="970"/>
        <v>768.86984999999993</v>
      </c>
      <c r="U5041" s="68">
        <f t="shared" si="971"/>
        <v>64.072487499999994</v>
      </c>
      <c r="V5041" s="68">
        <f t="shared" si="972"/>
        <v>489.10295801526712</v>
      </c>
      <c r="W5041" s="68">
        <f t="shared" si="973"/>
        <v>326.06863867684473</v>
      </c>
    </row>
    <row r="5042" spans="1:23" x14ac:dyDescent="0.25">
      <c r="A5042" s="1" t="s">
        <v>912</v>
      </c>
      <c r="B5042" s="1" t="s">
        <v>394</v>
      </c>
      <c r="C5042" s="1" t="s">
        <v>589</v>
      </c>
      <c r="D5042" s="1" t="s">
        <v>590</v>
      </c>
      <c r="E5042" s="1" t="s">
        <v>595</v>
      </c>
      <c r="F5042" s="62" t="str">
        <f t="shared" si="962"/>
        <v>64586</v>
      </c>
      <c r="G5042" s="255">
        <v>10620071</v>
      </c>
      <c r="H5042" s="1" t="s">
        <v>386</v>
      </c>
      <c r="I5042" s="61">
        <v>37</v>
      </c>
      <c r="J5042" s="61">
        <v>3.8</v>
      </c>
      <c r="K5042" s="61">
        <v>8.1999999999999993</v>
      </c>
      <c r="L5042" s="69">
        <f t="shared" si="963"/>
        <v>1.4059999999999999</v>
      </c>
      <c r="M5042" s="69">
        <f t="shared" si="964"/>
        <v>3.0339999999999998</v>
      </c>
      <c r="N5042" s="56">
        <f>INDEX(Rate_Chart!$A$1:$AK$127,MATCH(Data!J5042,Rate_Chart!$A$1:$A$127,0),MATCH(Data!K5042,Rate_Chart!$A$1:$AK$1,0))</f>
        <v>38.6431398</v>
      </c>
      <c r="O5042" s="57">
        <f t="shared" si="965"/>
        <v>1429.7961726000001</v>
      </c>
      <c r="P5042" s="58">
        <f t="shared" si="966"/>
        <v>417.01230000000004</v>
      </c>
      <c r="Q5042" s="58">
        <f t="shared" si="967"/>
        <v>278.00820000000004</v>
      </c>
      <c r="R5042" s="66">
        <f t="shared" si="968"/>
        <v>25.021433020500005</v>
      </c>
      <c r="S5042" s="64">
        <f t="shared" si="969"/>
        <v>138.75</v>
      </c>
      <c r="T5042" s="66">
        <f t="shared" si="970"/>
        <v>1593.5676056205002</v>
      </c>
      <c r="U5042" s="68">
        <f t="shared" si="971"/>
        <v>43.069394746500009</v>
      </c>
      <c r="V5042" s="68">
        <f t="shared" si="972"/>
        <v>464.77764114928073</v>
      </c>
      <c r="W5042" s="68">
        <f t="shared" si="973"/>
        <v>309.85176076618717</v>
      </c>
    </row>
    <row r="5043" spans="1:23" x14ac:dyDescent="0.25">
      <c r="A5043" s="1" t="s">
        <v>912</v>
      </c>
      <c r="B5043" s="1" t="s">
        <v>395</v>
      </c>
      <c r="C5043" s="1" t="s">
        <v>589</v>
      </c>
      <c r="D5043" s="1" t="s">
        <v>590</v>
      </c>
      <c r="E5043" s="1" t="s">
        <v>595</v>
      </c>
      <c r="F5043" s="62" t="str">
        <f t="shared" si="962"/>
        <v>64586</v>
      </c>
      <c r="G5043" s="255">
        <v>10620071</v>
      </c>
      <c r="H5043" s="1" t="s">
        <v>385</v>
      </c>
      <c r="I5043" s="61">
        <v>6</v>
      </c>
      <c r="J5043" s="61">
        <v>8</v>
      </c>
      <c r="K5043" s="61">
        <v>9</v>
      </c>
      <c r="L5043" s="69">
        <f t="shared" si="963"/>
        <v>0.48</v>
      </c>
      <c r="M5043" s="69">
        <f t="shared" si="964"/>
        <v>0.54</v>
      </c>
      <c r="N5043" s="56">
        <f>INDEX(Rate_Chart!$A$1:$AK$127,MATCH(Data!J5043,Rate_Chart!$A$1:$A$127,0),MATCH(Data!K5043,Rate_Chart!$A$1:$AK$1,0))</f>
        <v>66.8</v>
      </c>
      <c r="O5043" s="57">
        <f t="shared" si="965"/>
        <v>400.79999999999995</v>
      </c>
      <c r="P5043" s="58">
        <f t="shared" si="966"/>
        <v>477.14285714285705</v>
      </c>
      <c r="Q5043" s="58">
        <f t="shared" si="967"/>
        <v>318.09523809523802</v>
      </c>
      <c r="R5043" s="66">
        <f t="shared" si="968"/>
        <v>7.0140000000000002</v>
      </c>
      <c r="S5043" s="64">
        <f t="shared" si="969"/>
        <v>22.5</v>
      </c>
      <c r="T5043" s="66">
        <f t="shared" si="970"/>
        <v>430.31399999999996</v>
      </c>
      <c r="U5043" s="68">
        <f t="shared" si="971"/>
        <v>71.718999999999994</v>
      </c>
      <c r="V5043" s="68">
        <f t="shared" si="972"/>
        <v>512.27857142857135</v>
      </c>
      <c r="W5043" s="68">
        <f t="shared" si="973"/>
        <v>341.51904761904757</v>
      </c>
    </row>
    <row r="5044" spans="1:23" x14ac:dyDescent="0.25">
      <c r="A5044" s="1" t="s">
        <v>912</v>
      </c>
      <c r="B5044" s="1" t="s">
        <v>395</v>
      </c>
      <c r="C5044" s="1" t="s">
        <v>589</v>
      </c>
      <c r="D5044" s="1" t="s">
        <v>590</v>
      </c>
      <c r="E5044" s="1" t="s">
        <v>595</v>
      </c>
      <c r="F5044" s="62" t="str">
        <f t="shared" si="962"/>
        <v>64586</v>
      </c>
      <c r="G5044" s="255">
        <v>10620071</v>
      </c>
      <c r="H5044" s="1" t="s">
        <v>386</v>
      </c>
      <c r="I5044" s="61">
        <v>32</v>
      </c>
      <c r="J5044" s="61">
        <v>3.8</v>
      </c>
      <c r="K5044" s="61">
        <v>8.1999999999999993</v>
      </c>
      <c r="L5044" s="69">
        <f t="shared" si="963"/>
        <v>1.216</v>
      </c>
      <c r="M5044" s="69">
        <f t="shared" si="964"/>
        <v>2.6239999999999997</v>
      </c>
      <c r="N5044" s="56">
        <f>INDEX(Rate_Chart!$A$1:$AK$127,MATCH(Data!J5044,Rate_Chart!$A$1:$A$127,0),MATCH(Data!K5044,Rate_Chart!$A$1:$AK$1,0))</f>
        <v>38.6431398</v>
      </c>
      <c r="O5044" s="57">
        <f t="shared" si="965"/>
        <v>1236.5804736</v>
      </c>
      <c r="P5044" s="58">
        <f t="shared" si="966"/>
        <v>417.01230000000004</v>
      </c>
      <c r="Q5044" s="58">
        <f t="shared" si="967"/>
        <v>278.00820000000004</v>
      </c>
      <c r="R5044" s="66">
        <f t="shared" si="968"/>
        <v>21.640158288000002</v>
      </c>
      <c r="S5044" s="64">
        <f t="shared" si="969"/>
        <v>120</v>
      </c>
      <c r="T5044" s="66">
        <f t="shared" si="970"/>
        <v>1378.2206318880001</v>
      </c>
      <c r="U5044" s="68">
        <f t="shared" si="971"/>
        <v>43.069394746500002</v>
      </c>
      <c r="V5044" s="68">
        <f t="shared" si="972"/>
        <v>464.77764114928061</v>
      </c>
      <c r="W5044" s="68">
        <f t="shared" si="973"/>
        <v>309.85176076618706</v>
      </c>
    </row>
    <row r="5045" spans="1:23" x14ac:dyDescent="0.25">
      <c r="A5045" s="1" t="s">
        <v>913</v>
      </c>
      <c r="B5045" s="1" t="s">
        <v>394</v>
      </c>
      <c r="C5045" s="1" t="s">
        <v>589</v>
      </c>
      <c r="D5045" s="1" t="s">
        <v>590</v>
      </c>
      <c r="E5045" s="1" t="s">
        <v>595</v>
      </c>
      <c r="F5045" s="62" t="str">
        <f t="shared" si="962"/>
        <v>64586</v>
      </c>
      <c r="G5045" s="255">
        <v>10620071</v>
      </c>
      <c r="H5045" s="1" t="s">
        <v>385</v>
      </c>
      <c r="I5045" s="61">
        <v>11</v>
      </c>
      <c r="J5045" s="61">
        <v>6.8</v>
      </c>
      <c r="K5045" s="61">
        <v>8.8000000000000007</v>
      </c>
      <c r="L5045" s="69">
        <f t="shared" si="963"/>
        <v>0.748</v>
      </c>
      <c r="M5045" s="69">
        <f t="shared" si="964"/>
        <v>0.96800000000000008</v>
      </c>
      <c r="N5045" s="56">
        <f>INDEX(Rate_Chart!$A$1:$AK$127,MATCH(Data!J5045,Rate_Chart!$A$1:$A$127,0),MATCH(Data!K5045,Rate_Chart!$A$1:$AK$1,0))</f>
        <v>56.212200000000003</v>
      </c>
      <c r="O5045" s="57">
        <f t="shared" si="965"/>
        <v>618.33420000000001</v>
      </c>
      <c r="P5045" s="58">
        <f t="shared" si="966"/>
        <v>443.78052631578947</v>
      </c>
      <c r="Q5045" s="58">
        <f t="shared" si="967"/>
        <v>295.8536842105263</v>
      </c>
      <c r="R5045" s="66">
        <f t="shared" si="968"/>
        <v>10.8208485</v>
      </c>
      <c r="S5045" s="64">
        <f t="shared" si="969"/>
        <v>41.25</v>
      </c>
      <c r="T5045" s="66">
        <f t="shared" si="970"/>
        <v>670.40504850000002</v>
      </c>
      <c r="U5045" s="68">
        <f t="shared" si="971"/>
        <v>60.945913500000003</v>
      </c>
      <c r="V5045" s="68">
        <f t="shared" si="972"/>
        <v>481.15194868421054</v>
      </c>
      <c r="W5045" s="68">
        <f t="shared" si="973"/>
        <v>320.76796578947369</v>
      </c>
    </row>
    <row r="5046" spans="1:23" x14ac:dyDescent="0.25">
      <c r="A5046" s="1" t="s">
        <v>913</v>
      </c>
      <c r="B5046" s="1" t="s">
        <v>394</v>
      </c>
      <c r="C5046" s="1" t="s">
        <v>589</v>
      </c>
      <c r="D5046" s="1" t="s">
        <v>590</v>
      </c>
      <c r="E5046" s="1" t="s">
        <v>595</v>
      </c>
      <c r="F5046" s="62" t="str">
        <f t="shared" si="962"/>
        <v>64586</v>
      </c>
      <c r="G5046" s="255">
        <v>10620071</v>
      </c>
      <c r="H5046" s="1" t="s">
        <v>386</v>
      </c>
      <c r="I5046" s="61">
        <v>34</v>
      </c>
      <c r="J5046" s="61">
        <v>4.0999999999999996</v>
      </c>
      <c r="K5046" s="61">
        <v>8.1999999999999993</v>
      </c>
      <c r="L5046" s="69">
        <f t="shared" si="963"/>
        <v>1.3939999999999997</v>
      </c>
      <c r="M5046" s="69">
        <f t="shared" si="964"/>
        <v>2.7879999999999994</v>
      </c>
      <c r="N5046" s="56">
        <f>INDEX(Rate_Chart!$A$1:$AK$127,MATCH(Data!J5046,Rate_Chart!$A$1:$A$127,0),MATCH(Data!K5046,Rate_Chart!$A$1:$AK$1,0))</f>
        <v>39.894139799999998</v>
      </c>
      <c r="O5046" s="57">
        <f t="shared" si="965"/>
        <v>1356.4007531999998</v>
      </c>
      <c r="P5046" s="58">
        <f t="shared" si="966"/>
        <v>417.01191428571434</v>
      </c>
      <c r="Q5046" s="58">
        <f t="shared" si="967"/>
        <v>278.00794285714289</v>
      </c>
      <c r="R5046" s="66">
        <f t="shared" si="968"/>
        <v>23.737013180999998</v>
      </c>
      <c r="S5046" s="64">
        <f t="shared" si="969"/>
        <v>127.5</v>
      </c>
      <c r="T5046" s="66">
        <f t="shared" si="970"/>
        <v>1507.6377663809999</v>
      </c>
      <c r="U5046" s="68">
        <f t="shared" si="971"/>
        <v>44.3422872465</v>
      </c>
      <c r="V5046" s="68">
        <f t="shared" si="972"/>
        <v>463.50822905749135</v>
      </c>
      <c r="W5046" s="68">
        <f t="shared" si="973"/>
        <v>309.00548603832755</v>
      </c>
    </row>
    <row r="5047" spans="1:23" x14ac:dyDescent="0.25">
      <c r="A5047" s="1" t="s">
        <v>913</v>
      </c>
      <c r="B5047" s="1" t="s">
        <v>395</v>
      </c>
      <c r="C5047" s="1" t="s">
        <v>589</v>
      </c>
      <c r="D5047" s="1" t="s">
        <v>590</v>
      </c>
      <c r="E5047" s="1" t="s">
        <v>595</v>
      </c>
      <c r="F5047" s="62" t="str">
        <f t="shared" si="962"/>
        <v>64586</v>
      </c>
      <c r="G5047" s="255">
        <v>10620071</v>
      </c>
      <c r="H5047" s="1" t="s">
        <v>385</v>
      </c>
      <c r="I5047" s="61">
        <v>7</v>
      </c>
      <c r="J5047" s="61">
        <v>8.1</v>
      </c>
      <c r="K5047" s="61">
        <v>8.8000000000000007</v>
      </c>
      <c r="L5047" s="69">
        <f t="shared" si="963"/>
        <v>0.56699999999999995</v>
      </c>
      <c r="M5047" s="69">
        <f t="shared" si="964"/>
        <v>0.6160000000000001</v>
      </c>
      <c r="N5047" s="56">
        <f>INDEX(Rate_Chart!$A$1:$AK$127,MATCH(Data!J5047,Rate_Chart!$A$1:$A$127,0),MATCH(Data!K5047,Rate_Chart!$A$1:$AK$1,0))</f>
        <v>66.958650000000006</v>
      </c>
      <c r="O5047" s="57">
        <f t="shared" si="965"/>
        <v>468.71055000000001</v>
      </c>
      <c r="P5047" s="58">
        <f t="shared" si="966"/>
        <v>479.41754176610982</v>
      </c>
      <c r="Q5047" s="58">
        <f t="shared" si="967"/>
        <v>319.61169451073988</v>
      </c>
      <c r="R5047" s="66">
        <f t="shared" si="968"/>
        <v>8.2024346250000004</v>
      </c>
      <c r="S5047" s="64">
        <f t="shared" si="969"/>
        <v>26.25</v>
      </c>
      <c r="T5047" s="66">
        <f t="shared" si="970"/>
        <v>503.16298462500004</v>
      </c>
      <c r="U5047" s="68">
        <f t="shared" si="971"/>
        <v>71.880426374999999</v>
      </c>
      <c r="V5047" s="68">
        <f t="shared" si="972"/>
        <v>514.65699075178998</v>
      </c>
      <c r="W5047" s="68">
        <f t="shared" si="973"/>
        <v>343.10466050119334</v>
      </c>
    </row>
    <row r="5048" spans="1:23" x14ac:dyDescent="0.25">
      <c r="A5048" s="1" t="s">
        <v>913</v>
      </c>
      <c r="B5048" s="1" t="s">
        <v>395</v>
      </c>
      <c r="C5048" s="1" t="s">
        <v>589</v>
      </c>
      <c r="D5048" s="1" t="s">
        <v>590</v>
      </c>
      <c r="E5048" s="1" t="s">
        <v>595</v>
      </c>
      <c r="F5048" s="62" t="str">
        <f t="shared" si="962"/>
        <v>64586</v>
      </c>
      <c r="G5048" s="255">
        <v>10620071</v>
      </c>
      <c r="H5048" s="1" t="s">
        <v>386</v>
      </c>
      <c r="I5048" s="61">
        <v>30</v>
      </c>
      <c r="J5048" s="61">
        <v>3.8</v>
      </c>
      <c r="K5048" s="61">
        <v>8.1</v>
      </c>
      <c r="L5048" s="69">
        <f t="shared" si="963"/>
        <v>1.1399999999999999</v>
      </c>
      <c r="M5048" s="69">
        <f t="shared" si="964"/>
        <v>2.4300000000000002</v>
      </c>
      <c r="N5048" s="56">
        <f>INDEX(Rate_Chart!$A$1:$AK$127,MATCH(Data!J5048,Rate_Chart!$A$1:$A$127,0),MATCH(Data!K5048,Rate_Chart!$A$1:$AK$1,0))</f>
        <v>38.365125900000002</v>
      </c>
      <c r="O5048" s="57">
        <f t="shared" si="965"/>
        <v>1150.9537770000002</v>
      </c>
      <c r="P5048" s="58">
        <f t="shared" si="966"/>
        <v>417.01223804347831</v>
      </c>
      <c r="Q5048" s="58">
        <f t="shared" si="967"/>
        <v>278.00815869565218</v>
      </c>
      <c r="R5048" s="66">
        <f t="shared" si="968"/>
        <v>20.141691097500004</v>
      </c>
      <c r="S5048" s="64">
        <f t="shared" si="969"/>
        <v>112.5</v>
      </c>
      <c r="T5048" s="66">
        <f t="shared" si="970"/>
        <v>1283.5954680975001</v>
      </c>
      <c r="U5048" s="68">
        <f t="shared" si="971"/>
        <v>42.786515603250002</v>
      </c>
      <c r="V5048" s="68">
        <f t="shared" si="972"/>
        <v>465.07082177445653</v>
      </c>
      <c r="W5048" s="68">
        <f t="shared" si="973"/>
        <v>310.04721451630434</v>
      </c>
    </row>
    <row r="5049" spans="1:23" x14ac:dyDescent="0.25">
      <c r="A5049" s="1" t="s">
        <v>914</v>
      </c>
      <c r="B5049" s="1" t="s">
        <v>394</v>
      </c>
      <c r="C5049" s="1" t="s">
        <v>589</v>
      </c>
      <c r="D5049" s="1" t="s">
        <v>590</v>
      </c>
      <c r="E5049" s="1" t="s">
        <v>595</v>
      </c>
      <c r="F5049" s="62" t="str">
        <f t="shared" si="962"/>
        <v>64586</v>
      </c>
      <c r="G5049" s="255">
        <v>10620071</v>
      </c>
      <c r="H5049" s="1" t="s">
        <v>385</v>
      </c>
      <c r="I5049" s="61">
        <v>10</v>
      </c>
      <c r="J5049" s="61">
        <v>7.4</v>
      </c>
      <c r="K5049" s="61">
        <v>8.8000000000000007</v>
      </c>
      <c r="L5049" s="69">
        <f t="shared" si="963"/>
        <v>0.74</v>
      </c>
      <c r="M5049" s="69">
        <f t="shared" si="964"/>
        <v>0.88</v>
      </c>
      <c r="N5049" s="56">
        <f>INDEX(Rate_Chart!$A$1:$AK$127,MATCH(Data!J5049,Rate_Chart!$A$1:$A$127,0),MATCH(Data!K5049,Rate_Chart!$A$1:$AK$1,0))</f>
        <v>61.172100000000007</v>
      </c>
      <c r="O5049" s="57">
        <f t="shared" si="965"/>
        <v>611.72100000000012</v>
      </c>
      <c r="P5049" s="58">
        <f t="shared" si="966"/>
        <v>461.09623115577887</v>
      </c>
      <c r="Q5049" s="58">
        <f t="shared" si="967"/>
        <v>307.39748743718593</v>
      </c>
      <c r="R5049" s="66">
        <f t="shared" si="968"/>
        <v>10.705117500000004</v>
      </c>
      <c r="S5049" s="64">
        <f t="shared" si="969"/>
        <v>37.5</v>
      </c>
      <c r="T5049" s="66">
        <f t="shared" si="970"/>
        <v>659.92611750000015</v>
      </c>
      <c r="U5049" s="68">
        <f t="shared" si="971"/>
        <v>65.992611750000009</v>
      </c>
      <c r="V5049" s="68">
        <f t="shared" si="972"/>
        <v>497.43174685929648</v>
      </c>
      <c r="W5049" s="68">
        <f t="shared" si="973"/>
        <v>331.6211645728643</v>
      </c>
    </row>
    <row r="5050" spans="1:23" x14ac:dyDescent="0.25">
      <c r="A5050" s="1" t="s">
        <v>914</v>
      </c>
      <c r="B5050" s="1" t="s">
        <v>394</v>
      </c>
      <c r="C5050" s="1" t="s">
        <v>589</v>
      </c>
      <c r="D5050" s="1" t="s">
        <v>590</v>
      </c>
      <c r="E5050" s="1" t="s">
        <v>595</v>
      </c>
      <c r="F5050" s="62" t="str">
        <f t="shared" si="962"/>
        <v>64586</v>
      </c>
      <c r="G5050" s="255">
        <v>10620071</v>
      </c>
      <c r="H5050" s="1" t="s">
        <v>386</v>
      </c>
      <c r="I5050" s="61">
        <v>40</v>
      </c>
      <c r="J5050" s="61">
        <v>3.3</v>
      </c>
      <c r="K5050" s="61">
        <v>8</v>
      </c>
      <c r="L5050" s="69">
        <f t="shared" si="963"/>
        <v>1.32</v>
      </c>
      <c r="M5050" s="69">
        <f t="shared" si="964"/>
        <v>3.2</v>
      </c>
      <c r="N5050" s="56">
        <f>INDEX(Rate_Chart!$A$1:$AK$127,MATCH(Data!J5050,Rate_Chart!$A$1:$A$127,0),MATCH(Data!K5050,Rate_Chart!$A$1:$AK$1,0))</f>
        <v>36.002112000000004</v>
      </c>
      <c r="O5050" s="57">
        <f t="shared" si="965"/>
        <v>1440.0844800000002</v>
      </c>
      <c r="P5050" s="58">
        <f t="shared" si="966"/>
        <v>417.01288030888031</v>
      </c>
      <c r="Q5050" s="58">
        <f t="shared" si="967"/>
        <v>278.00858687258687</v>
      </c>
      <c r="R5050" s="66">
        <f t="shared" si="968"/>
        <v>25.201478400000006</v>
      </c>
      <c r="S5050" s="64">
        <f t="shared" si="969"/>
        <v>150</v>
      </c>
      <c r="T5050" s="66">
        <f t="shared" si="970"/>
        <v>1615.2859584000003</v>
      </c>
      <c r="U5050" s="68">
        <f t="shared" si="971"/>
        <v>40.382148960000009</v>
      </c>
      <c r="V5050" s="68">
        <f t="shared" si="972"/>
        <v>467.74689915057917</v>
      </c>
      <c r="W5050" s="68">
        <f t="shared" si="973"/>
        <v>311.83126610038613</v>
      </c>
    </row>
    <row r="5051" spans="1:23" x14ac:dyDescent="0.25">
      <c r="A5051" s="1" t="s">
        <v>914</v>
      </c>
      <c r="B5051" s="1" t="s">
        <v>395</v>
      </c>
      <c r="C5051" s="1" t="s">
        <v>589</v>
      </c>
      <c r="D5051" s="1" t="s">
        <v>590</v>
      </c>
      <c r="E5051" s="1" t="s">
        <v>595</v>
      </c>
      <c r="F5051" s="62" t="str">
        <f t="shared" si="962"/>
        <v>64586</v>
      </c>
      <c r="G5051" s="255">
        <v>10620071</v>
      </c>
      <c r="H5051" s="1" t="s">
        <v>385</v>
      </c>
      <c r="I5051" s="61">
        <v>7</v>
      </c>
      <c r="J5051" s="61">
        <v>7.8</v>
      </c>
      <c r="K5051" s="61">
        <v>9</v>
      </c>
      <c r="L5051" s="69">
        <f t="shared" si="963"/>
        <v>0.54600000000000004</v>
      </c>
      <c r="M5051" s="69">
        <f t="shared" si="964"/>
        <v>0.63</v>
      </c>
      <c r="N5051" s="56">
        <f>INDEX(Rate_Chart!$A$1:$AK$127,MATCH(Data!J5051,Rate_Chart!$A$1:$A$127,0),MATCH(Data!K5051,Rate_Chart!$A$1:$AK$1,0))</f>
        <v>65.13</v>
      </c>
      <c r="O5051" s="57">
        <f t="shared" si="965"/>
        <v>455.90999999999997</v>
      </c>
      <c r="P5051" s="58">
        <f t="shared" si="966"/>
        <v>471.95652173913038</v>
      </c>
      <c r="Q5051" s="58">
        <f t="shared" si="967"/>
        <v>314.63768115942025</v>
      </c>
      <c r="R5051" s="66">
        <f t="shared" si="968"/>
        <v>7.9784250000000005</v>
      </c>
      <c r="S5051" s="64">
        <f t="shared" si="969"/>
        <v>26.25</v>
      </c>
      <c r="T5051" s="66">
        <f t="shared" si="970"/>
        <v>490.13842499999998</v>
      </c>
      <c r="U5051" s="68">
        <f t="shared" si="971"/>
        <v>70.019774999999996</v>
      </c>
      <c r="V5051" s="68">
        <f t="shared" si="972"/>
        <v>507.3896739130434</v>
      </c>
      <c r="W5051" s="68">
        <f t="shared" si="973"/>
        <v>338.25978260869562</v>
      </c>
    </row>
    <row r="5052" spans="1:23" x14ac:dyDescent="0.25">
      <c r="A5052" s="1" t="s">
        <v>914</v>
      </c>
      <c r="B5052" s="1" t="s">
        <v>395</v>
      </c>
      <c r="C5052" s="1" t="s">
        <v>589</v>
      </c>
      <c r="D5052" s="1" t="s">
        <v>590</v>
      </c>
      <c r="E5052" s="1" t="s">
        <v>595</v>
      </c>
      <c r="F5052" s="62" t="str">
        <f t="shared" si="962"/>
        <v>64586</v>
      </c>
      <c r="G5052" s="255">
        <v>10620071</v>
      </c>
      <c r="H5052" s="1" t="s">
        <v>386</v>
      </c>
      <c r="I5052" s="61">
        <v>34</v>
      </c>
      <c r="J5052" s="61">
        <v>3.8</v>
      </c>
      <c r="K5052" s="61">
        <v>8</v>
      </c>
      <c r="L5052" s="69">
        <f t="shared" si="963"/>
        <v>1.2919999999999998</v>
      </c>
      <c r="M5052" s="69">
        <f t="shared" si="964"/>
        <v>2.72</v>
      </c>
      <c r="N5052" s="56">
        <f>INDEX(Rate_Chart!$A$1:$AK$127,MATCH(Data!J5052,Rate_Chart!$A$1:$A$127,0),MATCH(Data!K5052,Rate_Chart!$A$1:$AK$1,0))</f>
        <v>38.087112000000005</v>
      </c>
      <c r="O5052" s="57">
        <f t="shared" si="965"/>
        <v>1294.9618080000002</v>
      </c>
      <c r="P5052" s="58">
        <f t="shared" si="966"/>
        <v>417.01217518248177</v>
      </c>
      <c r="Q5052" s="58">
        <f t="shared" si="967"/>
        <v>278.00811678832116</v>
      </c>
      <c r="R5052" s="66">
        <f t="shared" si="968"/>
        <v>22.661831640000006</v>
      </c>
      <c r="S5052" s="64">
        <f t="shared" si="969"/>
        <v>127.5</v>
      </c>
      <c r="T5052" s="66">
        <f t="shared" si="970"/>
        <v>1445.1236396400002</v>
      </c>
      <c r="U5052" s="68">
        <f t="shared" si="971"/>
        <v>42.503636460000003</v>
      </c>
      <c r="V5052" s="68">
        <f t="shared" si="972"/>
        <v>465.36828240875911</v>
      </c>
      <c r="W5052" s="68">
        <f t="shared" si="973"/>
        <v>310.24552160583943</v>
      </c>
    </row>
    <row r="5053" spans="1:23" x14ac:dyDescent="0.25">
      <c r="A5053" s="1" t="s">
        <v>915</v>
      </c>
      <c r="B5053" s="1" t="s">
        <v>394</v>
      </c>
      <c r="C5053" s="1" t="s">
        <v>589</v>
      </c>
      <c r="D5053" s="1" t="s">
        <v>590</v>
      </c>
      <c r="E5053" s="1" t="s">
        <v>595</v>
      </c>
      <c r="F5053" s="62" t="str">
        <f t="shared" si="962"/>
        <v>64586</v>
      </c>
      <c r="G5053" s="255">
        <v>10620071</v>
      </c>
      <c r="H5053" s="1" t="s">
        <v>385</v>
      </c>
      <c r="I5053" s="61">
        <v>9</v>
      </c>
      <c r="J5053" s="61">
        <v>7.8</v>
      </c>
      <c r="K5053" s="61">
        <v>8.8000000000000007</v>
      </c>
      <c r="L5053" s="69">
        <f t="shared" si="963"/>
        <v>0.70200000000000007</v>
      </c>
      <c r="M5053" s="69">
        <f t="shared" si="964"/>
        <v>0.79200000000000004</v>
      </c>
      <c r="N5053" s="56">
        <f>INDEX(Rate_Chart!$A$1:$AK$127,MATCH(Data!J5053,Rate_Chart!$A$1:$A$127,0),MATCH(Data!K5053,Rate_Chart!$A$1:$AK$1,0))</f>
        <v>64.478699999999989</v>
      </c>
      <c r="O5053" s="57">
        <f t="shared" si="965"/>
        <v>580.30829999999992</v>
      </c>
      <c r="P5053" s="58">
        <f t="shared" si="966"/>
        <v>471.7953658536585</v>
      </c>
      <c r="Q5053" s="58">
        <f t="shared" si="967"/>
        <v>314.530243902439</v>
      </c>
      <c r="R5053" s="66">
        <f t="shared" si="968"/>
        <v>10.15539525</v>
      </c>
      <c r="S5053" s="64">
        <f t="shared" si="969"/>
        <v>33.75</v>
      </c>
      <c r="T5053" s="66">
        <f t="shared" si="970"/>
        <v>624.21369524999989</v>
      </c>
      <c r="U5053" s="68">
        <f t="shared" si="971"/>
        <v>69.357077249999989</v>
      </c>
      <c r="V5053" s="68">
        <f t="shared" si="972"/>
        <v>507.49080914634141</v>
      </c>
      <c r="W5053" s="68">
        <f t="shared" si="973"/>
        <v>338.32720609756092</v>
      </c>
    </row>
    <row r="5054" spans="1:23" x14ac:dyDescent="0.25">
      <c r="A5054" s="1" t="s">
        <v>915</v>
      </c>
      <c r="B5054" s="1" t="s">
        <v>394</v>
      </c>
      <c r="C5054" s="1" t="s">
        <v>589</v>
      </c>
      <c r="D5054" s="1" t="s">
        <v>590</v>
      </c>
      <c r="E5054" s="1" t="s">
        <v>595</v>
      </c>
      <c r="F5054" s="62" t="str">
        <f t="shared" si="962"/>
        <v>64586</v>
      </c>
      <c r="G5054" s="255">
        <v>10620071</v>
      </c>
      <c r="H5054" s="1" t="s">
        <v>386</v>
      </c>
      <c r="I5054" s="61">
        <v>33</v>
      </c>
      <c r="J5054" s="61">
        <v>3.4</v>
      </c>
      <c r="K5054" s="61">
        <v>8</v>
      </c>
      <c r="L5054" s="69">
        <f t="shared" si="963"/>
        <v>1.1220000000000001</v>
      </c>
      <c r="M5054" s="69">
        <f t="shared" si="964"/>
        <v>2.64</v>
      </c>
      <c r="N5054" s="56">
        <f>INDEX(Rate_Chart!$A$1:$AK$127,MATCH(Data!J5054,Rate_Chart!$A$1:$A$127,0),MATCH(Data!K5054,Rate_Chart!$A$1:$AK$1,0))</f>
        <v>36.419112000000005</v>
      </c>
      <c r="O5054" s="57">
        <f t="shared" si="965"/>
        <v>1201.8306960000002</v>
      </c>
      <c r="P5054" s="58">
        <f t="shared" si="966"/>
        <v>417.01273282442747</v>
      </c>
      <c r="Q5054" s="58">
        <f t="shared" si="967"/>
        <v>278.00848854961833</v>
      </c>
      <c r="R5054" s="66">
        <f t="shared" si="968"/>
        <v>21.032037180000007</v>
      </c>
      <c r="S5054" s="64">
        <f t="shared" si="969"/>
        <v>123.75</v>
      </c>
      <c r="T5054" s="66">
        <f t="shared" si="970"/>
        <v>1346.6127331800003</v>
      </c>
      <c r="U5054" s="68">
        <f t="shared" si="971"/>
        <v>40.806446460000011</v>
      </c>
      <c r="V5054" s="68">
        <f t="shared" si="972"/>
        <v>467.24938694656493</v>
      </c>
      <c r="W5054" s="68">
        <f t="shared" si="973"/>
        <v>311.49959129770997</v>
      </c>
    </row>
    <row r="5055" spans="1:23" x14ac:dyDescent="0.25">
      <c r="A5055" s="1" t="s">
        <v>915</v>
      </c>
      <c r="B5055" s="1" t="s">
        <v>395</v>
      </c>
      <c r="C5055" s="1" t="s">
        <v>589</v>
      </c>
      <c r="D5055" s="1" t="s">
        <v>590</v>
      </c>
      <c r="E5055" s="1" t="s">
        <v>595</v>
      </c>
      <c r="F5055" s="62" t="str">
        <f t="shared" si="962"/>
        <v>64586</v>
      </c>
      <c r="G5055" s="255">
        <v>10620071</v>
      </c>
      <c r="H5055" s="1" t="s">
        <v>385</v>
      </c>
      <c r="I5055" s="61">
        <v>4</v>
      </c>
      <c r="J5055" s="61">
        <v>7.1</v>
      </c>
      <c r="K5055" s="61">
        <v>8.8000000000000007</v>
      </c>
      <c r="L5055" s="69">
        <f t="shared" si="963"/>
        <v>0.28399999999999997</v>
      </c>
      <c r="M5055" s="69">
        <f t="shared" si="964"/>
        <v>0.35200000000000004</v>
      </c>
      <c r="N5055" s="56">
        <f>INDEX(Rate_Chart!$A$1:$AK$127,MATCH(Data!J5055,Rate_Chart!$A$1:$A$127,0),MATCH(Data!K5055,Rate_Chart!$A$1:$AK$1,0))</f>
        <v>58.692149999999998</v>
      </c>
      <c r="O5055" s="57">
        <f t="shared" si="965"/>
        <v>234.76859999999999</v>
      </c>
      <c r="P5055" s="58">
        <f t="shared" si="966"/>
        <v>452.63868894601546</v>
      </c>
      <c r="Q5055" s="58">
        <f t="shared" si="967"/>
        <v>301.75912596401031</v>
      </c>
      <c r="R5055" s="66">
        <f t="shared" si="968"/>
        <v>4.1084505</v>
      </c>
      <c r="S5055" s="64">
        <f t="shared" si="969"/>
        <v>15</v>
      </c>
      <c r="T5055" s="66">
        <f t="shared" si="970"/>
        <v>253.8770505</v>
      </c>
      <c r="U5055" s="68">
        <f t="shared" si="971"/>
        <v>63.469262624999999</v>
      </c>
      <c r="V5055" s="68">
        <f t="shared" si="972"/>
        <v>489.48017448586126</v>
      </c>
      <c r="W5055" s="68">
        <f t="shared" si="973"/>
        <v>326.32011632390748</v>
      </c>
    </row>
    <row r="5056" spans="1:23" x14ac:dyDescent="0.25">
      <c r="A5056" s="1" t="s">
        <v>915</v>
      </c>
      <c r="B5056" s="1" t="s">
        <v>395</v>
      </c>
      <c r="C5056" s="1" t="s">
        <v>589</v>
      </c>
      <c r="D5056" s="1" t="s">
        <v>590</v>
      </c>
      <c r="E5056" s="1" t="s">
        <v>595</v>
      </c>
      <c r="F5056" s="62" t="str">
        <f t="shared" si="962"/>
        <v>64586</v>
      </c>
      <c r="G5056" s="255">
        <v>10620071</v>
      </c>
      <c r="H5056" s="1" t="s">
        <v>386</v>
      </c>
      <c r="I5056" s="61">
        <v>27</v>
      </c>
      <c r="J5056" s="61">
        <v>3.5</v>
      </c>
      <c r="K5056" s="61">
        <v>8.1999999999999993</v>
      </c>
      <c r="L5056" s="69">
        <f t="shared" si="963"/>
        <v>0.94499999999999995</v>
      </c>
      <c r="M5056" s="69">
        <f t="shared" si="964"/>
        <v>2.214</v>
      </c>
      <c r="N5056" s="56">
        <f>INDEX(Rate_Chart!$A$1:$AK$127,MATCH(Data!J5056,Rate_Chart!$A$1:$A$127,0),MATCH(Data!K5056,Rate_Chart!$A$1:$AK$1,0))</f>
        <v>37.392139800000002</v>
      </c>
      <c r="O5056" s="57">
        <f t="shared" si="965"/>
        <v>1009.5877746000001</v>
      </c>
      <c r="P5056" s="58">
        <f t="shared" si="966"/>
        <v>417.01271152416359</v>
      </c>
      <c r="Q5056" s="58">
        <f t="shared" si="967"/>
        <v>278.00847434944239</v>
      </c>
      <c r="R5056" s="66">
        <f t="shared" si="968"/>
        <v>17.667786055500002</v>
      </c>
      <c r="S5056" s="64">
        <f t="shared" si="969"/>
        <v>101.25</v>
      </c>
      <c r="T5056" s="66">
        <f t="shared" si="970"/>
        <v>1128.5055606555002</v>
      </c>
      <c r="U5056" s="68">
        <f t="shared" si="971"/>
        <v>41.796502246500005</v>
      </c>
      <c r="V5056" s="68">
        <f t="shared" si="972"/>
        <v>466.13199531412641</v>
      </c>
      <c r="W5056" s="68">
        <f t="shared" si="973"/>
        <v>310.75466354275096</v>
      </c>
    </row>
    <row r="5057" spans="1:23" x14ac:dyDescent="0.25">
      <c r="A5057" s="1" t="s">
        <v>916</v>
      </c>
      <c r="B5057" s="1" t="s">
        <v>394</v>
      </c>
      <c r="C5057" s="1" t="s">
        <v>589</v>
      </c>
      <c r="D5057" s="1" t="s">
        <v>590</v>
      </c>
      <c r="E5057" s="1" t="s">
        <v>595</v>
      </c>
      <c r="F5057" s="62" t="str">
        <f t="shared" si="962"/>
        <v>64586</v>
      </c>
      <c r="G5057" s="255">
        <v>10620071</v>
      </c>
      <c r="H5057" s="1" t="s">
        <v>385</v>
      </c>
      <c r="I5057" s="61">
        <v>11</v>
      </c>
      <c r="J5057" s="61">
        <v>7.3</v>
      </c>
      <c r="K5057" s="61">
        <v>8.8000000000000007</v>
      </c>
      <c r="L5057" s="69">
        <f t="shared" si="963"/>
        <v>0.80299999999999994</v>
      </c>
      <c r="M5057" s="69">
        <f t="shared" si="964"/>
        <v>0.96800000000000008</v>
      </c>
      <c r="N5057" s="56">
        <f>INDEX(Rate_Chart!$A$1:$AK$127,MATCH(Data!J5057,Rate_Chart!$A$1:$A$127,0),MATCH(Data!K5057,Rate_Chart!$A$1:$AK$1,0))</f>
        <v>60.34545</v>
      </c>
      <c r="O5057" s="57">
        <f t="shared" si="965"/>
        <v>663.79994999999997</v>
      </c>
      <c r="P5057" s="58">
        <f t="shared" si="966"/>
        <v>458.31987341772157</v>
      </c>
      <c r="Q5057" s="58">
        <f t="shared" si="967"/>
        <v>305.54658227848103</v>
      </c>
      <c r="R5057" s="66">
        <f t="shared" si="968"/>
        <v>11.616499125000001</v>
      </c>
      <c r="S5057" s="64">
        <f t="shared" si="969"/>
        <v>41.25</v>
      </c>
      <c r="T5057" s="66">
        <f t="shared" si="970"/>
        <v>716.66644912499999</v>
      </c>
      <c r="U5057" s="68">
        <f t="shared" si="971"/>
        <v>65.151495374999996</v>
      </c>
      <c r="V5057" s="68">
        <f t="shared" si="972"/>
        <v>494.82148386075949</v>
      </c>
      <c r="W5057" s="68">
        <f t="shared" si="973"/>
        <v>329.88098924050632</v>
      </c>
    </row>
    <row r="5058" spans="1:23" x14ac:dyDescent="0.25">
      <c r="A5058" s="1" t="s">
        <v>916</v>
      </c>
      <c r="B5058" s="1" t="s">
        <v>394</v>
      </c>
      <c r="C5058" s="1" t="s">
        <v>589</v>
      </c>
      <c r="D5058" s="1" t="s">
        <v>590</v>
      </c>
      <c r="E5058" s="1" t="s">
        <v>595</v>
      </c>
      <c r="F5058" s="62" t="str">
        <f t="shared" si="962"/>
        <v>64586</v>
      </c>
      <c r="G5058" s="255">
        <v>10620071</v>
      </c>
      <c r="H5058" s="1" t="s">
        <v>386</v>
      </c>
      <c r="I5058" s="61">
        <v>31</v>
      </c>
      <c r="J5058" s="61">
        <v>3.4</v>
      </c>
      <c r="K5058" s="61">
        <v>8</v>
      </c>
      <c r="L5058" s="69">
        <f t="shared" si="963"/>
        <v>1.0539999999999998</v>
      </c>
      <c r="M5058" s="69">
        <f t="shared" si="964"/>
        <v>2.48</v>
      </c>
      <c r="N5058" s="56">
        <f>INDEX(Rate_Chart!$A$1:$AK$127,MATCH(Data!J5058,Rate_Chart!$A$1:$A$127,0),MATCH(Data!K5058,Rate_Chart!$A$1:$AK$1,0))</f>
        <v>36.419112000000005</v>
      </c>
      <c r="O5058" s="57">
        <f t="shared" si="965"/>
        <v>1128.9924720000001</v>
      </c>
      <c r="P5058" s="58">
        <f t="shared" si="966"/>
        <v>417.01273282442747</v>
      </c>
      <c r="Q5058" s="58">
        <f t="shared" si="967"/>
        <v>278.00848854961833</v>
      </c>
      <c r="R5058" s="66">
        <f t="shared" si="968"/>
        <v>19.757368260000003</v>
      </c>
      <c r="S5058" s="64">
        <f t="shared" si="969"/>
        <v>116.25</v>
      </c>
      <c r="T5058" s="66">
        <f t="shared" si="970"/>
        <v>1264.9998402600002</v>
      </c>
      <c r="U5058" s="68">
        <f t="shared" si="971"/>
        <v>40.806446460000004</v>
      </c>
      <c r="V5058" s="68">
        <f t="shared" si="972"/>
        <v>467.24938694656487</v>
      </c>
      <c r="W5058" s="68">
        <f t="shared" si="973"/>
        <v>311.49959129770991</v>
      </c>
    </row>
    <row r="5059" spans="1:23" x14ac:dyDescent="0.25">
      <c r="A5059" s="1" t="s">
        <v>916</v>
      </c>
      <c r="B5059" s="1" t="s">
        <v>395</v>
      </c>
      <c r="C5059" s="1" t="s">
        <v>589</v>
      </c>
      <c r="D5059" s="1" t="s">
        <v>590</v>
      </c>
      <c r="E5059" s="1" t="s">
        <v>595</v>
      </c>
      <c r="F5059" s="62" t="str">
        <f t="shared" si="962"/>
        <v>64586</v>
      </c>
      <c r="G5059" s="255">
        <v>10620071</v>
      </c>
      <c r="H5059" s="1" t="s">
        <v>385</v>
      </c>
      <c r="I5059" s="61">
        <v>23</v>
      </c>
      <c r="J5059" s="61">
        <v>8.3000000000000007</v>
      </c>
      <c r="K5059" s="61">
        <v>9</v>
      </c>
      <c r="L5059" s="69">
        <f t="shared" si="963"/>
        <v>1.909</v>
      </c>
      <c r="M5059" s="69">
        <f t="shared" si="964"/>
        <v>2.0699999999999998</v>
      </c>
      <c r="N5059" s="56">
        <f>INDEX(Rate_Chart!$A$1:$AK$127,MATCH(Data!J5059,Rate_Chart!$A$1:$A$127,0),MATCH(Data!K5059,Rate_Chart!$A$1:$AK$1,0))</f>
        <v>69.305000000000007</v>
      </c>
      <c r="O5059" s="57">
        <f t="shared" si="965"/>
        <v>1594.0150000000001</v>
      </c>
      <c r="P5059" s="58">
        <f t="shared" si="966"/>
        <v>484.65034965034965</v>
      </c>
      <c r="Q5059" s="58">
        <f t="shared" si="967"/>
        <v>323.10023310023308</v>
      </c>
      <c r="R5059" s="66">
        <f t="shared" si="968"/>
        <v>27.895262500000005</v>
      </c>
      <c r="S5059" s="64">
        <f t="shared" si="969"/>
        <v>86.25</v>
      </c>
      <c r="T5059" s="66">
        <f t="shared" si="970"/>
        <v>1708.1602625</v>
      </c>
      <c r="U5059" s="68">
        <f t="shared" si="971"/>
        <v>74.267837499999999</v>
      </c>
      <c r="V5059" s="68">
        <f t="shared" si="972"/>
        <v>519.35550699300688</v>
      </c>
      <c r="W5059" s="68">
        <f t="shared" si="973"/>
        <v>346.23700466200461</v>
      </c>
    </row>
    <row r="5060" spans="1:23" x14ac:dyDescent="0.25">
      <c r="A5060" s="1" t="s">
        <v>916</v>
      </c>
      <c r="B5060" s="1" t="s">
        <v>395</v>
      </c>
      <c r="C5060" s="1" t="s">
        <v>589</v>
      </c>
      <c r="D5060" s="1" t="s">
        <v>590</v>
      </c>
      <c r="E5060" s="1" t="s">
        <v>595</v>
      </c>
      <c r="F5060" s="62" t="str">
        <f t="shared" si="962"/>
        <v>64586</v>
      </c>
      <c r="G5060" s="255">
        <v>10620071</v>
      </c>
      <c r="H5060" s="1" t="s">
        <v>386</v>
      </c>
      <c r="I5060" s="61">
        <v>4</v>
      </c>
      <c r="J5060" s="61">
        <v>3.4</v>
      </c>
      <c r="K5060" s="61">
        <v>8</v>
      </c>
      <c r="L5060" s="69">
        <f t="shared" si="963"/>
        <v>0.13600000000000001</v>
      </c>
      <c r="M5060" s="69">
        <f t="shared" si="964"/>
        <v>0.32</v>
      </c>
      <c r="N5060" s="56">
        <f>INDEX(Rate_Chart!$A$1:$AK$127,MATCH(Data!J5060,Rate_Chart!$A$1:$A$127,0),MATCH(Data!K5060,Rate_Chart!$A$1:$AK$1,0))</f>
        <v>36.419112000000005</v>
      </c>
      <c r="O5060" s="57">
        <f t="shared" si="965"/>
        <v>145.67644800000002</v>
      </c>
      <c r="P5060" s="58">
        <f t="shared" si="966"/>
        <v>417.01273282442747</v>
      </c>
      <c r="Q5060" s="58">
        <f t="shared" si="967"/>
        <v>278.00848854961833</v>
      </c>
      <c r="R5060" s="66">
        <f t="shared" si="968"/>
        <v>2.5493378400000006</v>
      </c>
      <c r="S5060" s="64">
        <f t="shared" si="969"/>
        <v>15</v>
      </c>
      <c r="T5060" s="66">
        <f t="shared" si="970"/>
        <v>163.22578584000001</v>
      </c>
      <c r="U5060" s="68">
        <f t="shared" si="971"/>
        <v>40.806446460000004</v>
      </c>
      <c r="V5060" s="68">
        <f t="shared" si="972"/>
        <v>467.24938694656487</v>
      </c>
      <c r="W5060" s="68">
        <f t="shared" si="973"/>
        <v>311.49959129770991</v>
      </c>
    </row>
    <row r="5061" spans="1:23" x14ac:dyDescent="0.25">
      <c r="A5061" s="1" t="s">
        <v>917</v>
      </c>
      <c r="B5061" s="1" t="s">
        <v>394</v>
      </c>
      <c r="C5061" s="1" t="s">
        <v>589</v>
      </c>
      <c r="D5061" s="1" t="s">
        <v>590</v>
      </c>
      <c r="E5061" s="1" t="s">
        <v>595</v>
      </c>
      <c r="F5061" s="62" t="str">
        <f t="shared" ref="F5061:F5124" si="974">MID(E5061,2,5)</f>
        <v>64586</v>
      </c>
      <c r="G5061" s="255">
        <v>10620071</v>
      </c>
      <c r="H5061" s="1" t="s">
        <v>385</v>
      </c>
      <c r="I5061" s="61">
        <v>11</v>
      </c>
      <c r="J5061" s="61">
        <v>7.8</v>
      </c>
      <c r="K5061" s="61">
        <v>8.8000000000000007</v>
      </c>
      <c r="L5061" s="69">
        <f t="shared" si="963"/>
        <v>0.85799999999999998</v>
      </c>
      <c r="M5061" s="69">
        <f t="shared" si="964"/>
        <v>0.96800000000000008</v>
      </c>
      <c r="N5061" s="56">
        <f>INDEX(Rate_Chart!$A$1:$AK$127,MATCH(Data!J5061,Rate_Chart!$A$1:$A$127,0),MATCH(Data!K5061,Rate_Chart!$A$1:$AK$1,0))</f>
        <v>64.478699999999989</v>
      </c>
      <c r="O5061" s="57">
        <f t="shared" si="965"/>
        <v>709.26569999999992</v>
      </c>
      <c r="P5061" s="58">
        <f t="shared" si="966"/>
        <v>471.7953658536585</v>
      </c>
      <c r="Q5061" s="58">
        <f t="shared" si="967"/>
        <v>314.530243902439</v>
      </c>
      <c r="R5061" s="66">
        <f t="shared" si="968"/>
        <v>12.412149749999999</v>
      </c>
      <c r="S5061" s="64">
        <f t="shared" si="969"/>
        <v>41.25</v>
      </c>
      <c r="T5061" s="66">
        <f t="shared" si="970"/>
        <v>762.92784974999995</v>
      </c>
      <c r="U5061" s="68">
        <f t="shared" si="971"/>
        <v>69.357077249999989</v>
      </c>
      <c r="V5061" s="68">
        <f t="shared" si="972"/>
        <v>507.49080914634141</v>
      </c>
      <c r="W5061" s="68">
        <f t="shared" si="973"/>
        <v>338.32720609756092</v>
      </c>
    </row>
    <row r="5062" spans="1:23" x14ac:dyDescent="0.25">
      <c r="A5062" s="1" t="s">
        <v>917</v>
      </c>
      <c r="B5062" s="1" t="s">
        <v>394</v>
      </c>
      <c r="C5062" s="1" t="s">
        <v>589</v>
      </c>
      <c r="D5062" s="1" t="s">
        <v>590</v>
      </c>
      <c r="E5062" s="1" t="s">
        <v>595</v>
      </c>
      <c r="F5062" s="62" t="str">
        <f t="shared" si="974"/>
        <v>64586</v>
      </c>
      <c r="G5062" s="255">
        <v>10620071</v>
      </c>
      <c r="H5062" s="1" t="s">
        <v>386</v>
      </c>
      <c r="I5062" s="61">
        <v>26</v>
      </c>
      <c r="J5062" s="61">
        <v>3.4</v>
      </c>
      <c r="K5062" s="61">
        <v>8</v>
      </c>
      <c r="L5062" s="69">
        <f t="shared" si="963"/>
        <v>0.8839999999999999</v>
      </c>
      <c r="M5062" s="69">
        <f t="shared" si="964"/>
        <v>2.08</v>
      </c>
      <c r="N5062" s="56">
        <f>INDEX(Rate_Chart!$A$1:$AK$127,MATCH(Data!J5062,Rate_Chart!$A$1:$A$127,0),MATCH(Data!K5062,Rate_Chart!$A$1:$AK$1,0))</f>
        <v>36.419112000000005</v>
      </c>
      <c r="O5062" s="57">
        <f t="shared" si="965"/>
        <v>946.89691200000016</v>
      </c>
      <c r="P5062" s="58">
        <f t="shared" si="966"/>
        <v>417.01273282442747</v>
      </c>
      <c r="Q5062" s="58">
        <f t="shared" si="967"/>
        <v>278.00848854961833</v>
      </c>
      <c r="R5062" s="66">
        <f t="shared" si="968"/>
        <v>16.570695960000005</v>
      </c>
      <c r="S5062" s="64">
        <f t="shared" si="969"/>
        <v>97.5</v>
      </c>
      <c r="T5062" s="66">
        <f t="shared" si="970"/>
        <v>1060.9676079600001</v>
      </c>
      <c r="U5062" s="68">
        <f t="shared" si="971"/>
        <v>40.806446460000004</v>
      </c>
      <c r="V5062" s="68">
        <f t="shared" si="972"/>
        <v>467.24938694656487</v>
      </c>
      <c r="W5062" s="68">
        <f t="shared" si="973"/>
        <v>311.49959129770991</v>
      </c>
    </row>
    <row r="5063" spans="1:23" x14ac:dyDescent="0.25">
      <c r="A5063" s="1" t="s">
        <v>917</v>
      </c>
      <c r="B5063" s="1" t="s">
        <v>395</v>
      </c>
      <c r="C5063" s="1" t="s">
        <v>589</v>
      </c>
      <c r="D5063" s="1" t="s">
        <v>590</v>
      </c>
      <c r="E5063" s="1" t="s">
        <v>595</v>
      </c>
      <c r="F5063" s="62" t="str">
        <f t="shared" si="974"/>
        <v>64586</v>
      </c>
      <c r="G5063" s="255">
        <v>10620071</v>
      </c>
      <c r="H5063" s="1" t="s">
        <v>385</v>
      </c>
      <c r="I5063" s="61">
        <v>4</v>
      </c>
      <c r="J5063" s="61">
        <v>8.6</v>
      </c>
      <c r="K5063" s="61">
        <v>9</v>
      </c>
      <c r="L5063" s="69">
        <f t="shared" si="963"/>
        <v>0.34399999999999997</v>
      </c>
      <c r="M5063" s="69">
        <f t="shared" si="964"/>
        <v>0.36</v>
      </c>
      <c r="N5063" s="56">
        <f>INDEX(Rate_Chart!$A$1:$AK$127,MATCH(Data!J5063,Rate_Chart!$A$1:$A$127,0),MATCH(Data!K5063,Rate_Chart!$A$1:$AK$1,0))</f>
        <v>71.809999999999988</v>
      </c>
      <c r="O5063" s="57">
        <f t="shared" si="965"/>
        <v>287.23999999999995</v>
      </c>
      <c r="P5063" s="58">
        <f t="shared" si="966"/>
        <v>491.84931506849313</v>
      </c>
      <c r="Q5063" s="58">
        <f t="shared" si="967"/>
        <v>327.89954337899542</v>
      </c>
      <c r="R5063" s="66">
        <f t="shared" si="968"/>
        <v>5.0266999999999999</v>
      </c>
      <c r="S5063" s="64">
        <f t="shared" si="969"/>
        <v>15</v>
      </c>
      <c r="T5063" s="66">
        <f t="shared" si="970"/>
        <v>307.26669999999996</v>
      </c>
      <c r="U5063" s="68">
        <f t="shared" si="971"/>
        <v>76.816674999999989</v>
      </c>
      <c r="V5063" s="68">
        <f t="shared" si="972"/>
        <v>526.14160958904108</v>
      </c>
      <c r="W5063" s="68">
        <f t="shared" si="973"/>
        <v>350.76107305936074</v>
      </c>
    </row>
    <row r="5064" spans="1:23" x14ac:dyDescent="0.25">
      <c r="A5064" s="1" t="s">
        <v>917</v>
      </c>
      <c r="B5064" s="1" t="s">
        <v>395</v>
      </c>
      <c r="C5064" s="1" t="s">
        <v>589</v>
      </c>
      <c r="D5064" s="1" t="s">
        <v>590</v>
      </c>
      <c r="E5064" s="1" t="s">
        <v>595</v>
      </c>
      <c r="F5064" s="62" t="str">
        <f t="shared" si="974"/>
        <v>64586</v>
      </c>
      <c r="G5064" s="255">
        <v>10620071</v>
      </c>
      <c r="H5064" s="1" t="s">
        <v>386</v>
      </c>
      <c r="I5064" s="61">
        <v>31</v>
      </c>
      <c r="J5064" s="61">
        <v>3.2</v>
      </c>
      <c r="K5064" s="61">
        <v>8.1</v>
      </c>
      <c r="L5064" s="69">
        <f t="shared" si="963"/>
        <v>0.99199999999999999</v>
      </c>
      <c r="M5064" s="69">
        <f t="shared" si="964"/>
        <v>2.5110000000000001</v>
      </c>
      <c r="N5064" s="56">
        <f>INDEX(Rate_Chart!$A$1:$AK$127,MATCH(Data!J5064,Rate_Chart!$A$1:$A$127,0),MATCH(Data!K5064,Rate_Chart!$A$1:$AK$1,0))</f>
        <v>35.8631259</v>
      </c>
      <c r="O5064" s="57">
        <f t="shared" si="965"/>
        <v>1111.7569029000001</v>
      </c>
      <c r="P5064" s="58">
        <f t="shared" si="966"/>
        <v>417.01309186046512</v>
      </c>
      <c r="Q5064" s="58">
        <f t="shared" si="967"/>
        <v>278.00872790697673</v>
      </c>
      <c r="R5064" s="66">
        <f t="shared" si="968"/>
        <v>19.455745800750005</v>
      </c>
      <c r="S5064" s="64">
        <f t="shared" si="969"/>
        <v>116.25</v>
      </c>
      <c r="T5064" s="66">
        <f t="shared" si="970"/>
        <v>1247.4626487007502</v>
      </c>
      <c r="U5064" s="68">
        <f t="shared" si="971"/>
        <v>40.240730603250007</v>
      </c>
      <c r="V5064" s="68">
        <f t="shared" si="972"/>
        <v>467.91547213081407</v>
      </c>
      <c r="W5064" s="68">
        <f t="shared" si="973"/>
        <v>311.9436480872094</v>
      </c>
    </row>
    <row r="5065" spans="1:23" x14ac:dyDescent="0.25">
      <c r="A5065" s="1" t="s">
        <v>918</v>
      </c>
      <c r="B5065" s="1" t="s">
        <v>394</v>
      </c>
      <c r="C5065" s="1" t="s">
        <v>589</v>
      </c>
      <c r="D5065" s="1" t="s">
        <v>590</v>
      </c>
      <c r="E5065" s="1" t="s">
        <v>595</v>
      </c>
      <c r="F5065" s="62" t="str">
        <f t="shared" si="974"/>
        <v>64586</v>
      </c>
      <c r="G5065" s="255">
        <v>10620071</v>
      </c>
      <c r="H5065" s="1" t="s">
        <v>385</v>
      </c>
      <c r="I5065" s="61">
        <v>11</v>
      </c>
      <c r="J5065" s="61">
        <v>7.4</v>
      </c>
      <c r="K5065" s="61">
        <v>8.8000000000000007</v>
      </c>
      <c r="L5065" s="69">
        <f t="shared" si="963"/>
        <v>0.81400000000000006</v>
      </c>
      <c r="M5065" s="69">
        <f t="shared" si="964"/>
        <v>0.96800000000000008</v>
      </c>
      <c r="N5065" s="56">
        <f>INDEX(Rate_Chart!$A$1:$AK$127,MATCH(Data!J5065,Rate_Chart!$A$1:$A$127,0),MATCH(Data!K5065,Rate_Chart!$A$1:$AK$1,0))</f>
        <v>61.172100000000007</v>
      </c>
      <c r="O5065" s="57">
        <f t="shared" si="965"/>
        <v>672.89310000000012</v>
      </c>
      <c r="P5065" s="58">
        <f t="shared" si="966"/>
        <v>461.09623115577887</v>
      </c>
      <c r="Q5065" s="58">
        <f t="shared" si="967"/>
        <v>307.39748743718593</v>
      </c>
      <c r="R5065" s="66">
        <f t="shared" si="968"/>
        <v>11.775629250000003</v>
      </c>
      <c r="S5065" s="64">
        <f t="shared" si="969"/>
        <v>41.25</v>
      </c>
      <c r="T5065" s="66">
        <f t="shared" si="970"/>
        <v>725.91872925000007</v>
      </c>
      <c r="U5065" s="68">
        <f t="shared" si="971"/>
        <v>65.992611750000009</v>
      </c>
      <c r="V5065" s="68">
        <f t="shared" si="972"/>
        <v>497.43174685929648</v>
      </c>
      <c r="W5065" s="68">
        <f t="shared" si="973"/>
        <v>331.6211645728643</v>
      </c>
    </row>
    <row r="5066" spans="1:23" x14ac:dyDescent="0.25">
      <c r="A5066" s="1" t="s">
        <v>918</v>
      </c>
      <c r="B5066" s="1" t="s">
        <v>394</v>
      </c>
      <c r="C5066" s="1" t="s">
        <v>589</v>
      </c>
      <c r="D5066" s="1" t="s">
        <v>590</v>
      </c>
      <c r="E5066" s="1" t="s">
        <v>595</v>
      </c>
      <c r="F5066" s="62" t="str">
        <f t="shared" si="974"/>
        <v>64586</v>
      </c>
      <c r="G5066" s="255">
        <v>10620071</v>
      </c>
      <c r="H5066" s="1" t="s">
        <v>386</v>
      </c>
      <c r="I5066" s="61">
        <v>35</v>
      </c>
      <c r="J5066" s="61">
        <v>3.6</v>
      </c>
      <c r="K5066" s="61">
        <v>8</v>
      </c>
      <c r="L5066" s="69">
        <f t="shared" si="963"/>
        <v>1.26</v>
      </c>
      <c r="M5066" s="69">
        <f t="shared" si="964"/>
        <v>2.8</v>
      </c>
      <c r="N5066" s="56">
        <f>INDEX(Rate_Chart!$A$1:$AK$127,MATCH(Data!J5066,Rate_Chart!$A$1:$A$127,0),MATCH(Data!K5066,Rate_Chart!$A$1:$AK$1,0))</f>
        <v>37.253112000000009</v>
      </c>
      <c r="O5066" s="57">
        <f t="shared" si="965"/>
        <v>1303.8589200000004</v>
      </c>
      <c r="P5066" s="58">
        <f t="shared" si="966"/>
        <v>417.01244776119404</v>
      </c>
      <c r="Q5066" s="58">
        <f t="shared" si="967"/>
        <v>278.00829850746271</v>
      </c>
      <c r="R5066" s="66">
        <f t="shared" si="968"/>
        <v>22.817531100000007</v>
      </c>
      <c r="S5066" s="64">
        <f t="shared" si="969"/>
        <v>131.25</v>
      </c>
      <c r="T5066" s="66">
        <f t="shared" si="970"/>
        <v>1457.9264511000003</v>
      </c>
      <c r="U5066" s="68">
        <f t="shared" si="971"/>
        <v>41.655041460000007</v>
      </c>
      <c r="V5066" s="68">
        <f t="shared" si="972"/>
        <v>466.28777753731345</v>
      </c>
      <c r="W5066" s="68">
        <f t="shared" si="973"/>
        <v>310.85851835820898</v>
      </c>
    </row>
    <row r="5067" spans="1:23" x14ac:dyDescent="0.25">
      <c r="A5067" s="1" t="s">
        <v>918</v>
      </c>
      <c r="B5067" s="1" t="s">
        <v>395</v>
      </c>
      <c r="C5067" s="1" t="s">
        <v>589</v>
      </c>
      <c r="D5067" s="1" t="s">
        <v>590</v>
      </c>
      <c r="E5067" s="1" t="s">
        <v>595</v>
      </c>
      <c r="F5067" s="62" t="str">
        <f t="shared" si="974"/>
        <v>64586</v>
      </c>
      <c r="G5067" s="255">
        <v>10620071</v>
      </c>
      <c r="H5067" s="1" t="s">
        <v>385</v>
      </c>
      <c r="I5067" s="61">
        <v>6</v>
      </c>
      <c r="J5067" s="61">
        <v>5.6</v>
      </c>
      <c r="K5067" s="61">
        <v>8.6</v>
      </c>
      <c r="L5067" s="69">
        <f t="shared" si="963"/>
        <v>0.33599999999999997</v>
      </c>
      <c r="M5067" s="69">
        <f t="shared" si="964"/>
        <v>0.5159999999999999</v>
      </c>
      <c r="N5067" s="56">
        <f>INDEX(Rate_Chart!$A$1:$AK$127,MATCH(Data!J5067,Rate_Chart!$A$1:$A$127,0),MATCH(Data!K5067,Rate_Chart!$A$1:$AK$1,0))</f>
        <v>45.824799999999996</v>
      </c>
      <c r="O5067" s="57">
        <f t="shared" si="965"/>
        <v>274.94880000000001</v>
      </c>
      <c r="P5067" s="58">
        <f t="shared" si="966"/>
        <v>404.33647058823533</v>
      </c>
      <c r="Q5067" s="58">
        <f t="shared" si="967"/>
        <v>269.55764705882353</v>
      </c>
      <c r="R5067" s="66">
        <f t="shared" si="968"/>
        <v>4.8116040000000009</v>
      </c>
      <c r="S5067" s="64">
        <f t="shared" si="969"/>
        <v>22.5</v>
      </c>
      <c r="T5067" s="66">
        <f t="shared" si="970"/>
        <v>302.26040399999999</v>
      </c>
      <c r="U5067" s="68">
        <f t="shared" si="971"/>
        <v>50.376733999999999</v>
      </c>
      <c r="V5067" s="68">
        <f t="shared" si="972"/>
        <v>444.50059411764715</v>
      </c>
      <c r="W5067" s="68">
        <f t="shared" si="973"/>
        <v>296.33372941176475</v>
      </c>
    </row>
    <row r="5068" spans="1:23" x14ac:dyDescent="0.25">
      <c r="A5068" s="1" t="s">
        <v>918</v>
      </c>
      <c r="B5068" s="1" t="s">
        <v>395</v>
      </c>
      <c r="C5068" s="1" t="s">
        <v>589</v>
      </c>
      <c r="D5068" s="1" t="s">
        <v>590</v>
      </c>
      <c r="E5068" s="1" t="s">
        <v>595</v>
      </c>
      <c r="F5068" s="62" t="str">
        <f t="shared" si="974"/>
        <v>64586</v>
      </c>
      <c r="G5068" s="255">
        <v>10620071</v>
      </c>
      <c r="H5068" s="1" t="s">
        <v>386</v>
      </c>
      <c r="I5068" s="61">
        <v>37</v>
      </c>
      <c r="J5068" s="61">
        <v>3.2</v>
      </c>
      <c r="K5068" s="61">
        <v>8.1</v>
      </c>
      <c r="L5068" s="69">
        <f t="shared" si="963"/>
        <v>1.1840000000000002</v>
      </c>
      <c r="M5068" s="69">
        <f t="shared" si="964"/>
        <v>2.9969999999999999</v>
      </c>
      <c r="N5068" s="56">
        <f>INDEX(Rate_Chart!$A$1:$AK$127,MATCH(Data!J5068,Rate_Chart!$A$1:$A$127,0),MATCH(Data!K5068,Rate_Chart!$A$1:$AK$1,0))</f>
        <v>35.8631259</v>
      </c>
      <c r="O5068" s="57">
        <f t="shared" si="965"/>
        <v>1326.9356582999999</v>
      </c>
      <c r="P5068" s="58">
        <f t="shared" si="966"/>
        <v>417.01309186046512</v>
      </c>
      <c r="Q5068" s="58">
        <f t="shared" si="967"/>
        <v>278.00872790697673</v>
      </c>
      <c r="R5068" s="66">
        <f t="shared" si="968"/>
        <v>23.22137402025</v>
      </c>
      <c r="S5068" s="64">
        <f t="shared" si="969"/>
        <v>138.75</v>
      </c>
      <c r="T5068" s="66">
        <f t="shared" si="970"/>
        <v>1488.90703232025</v>
      </c>
      <c r="U5068" s="68">
        <f t="shared" si="971"/>
        <v>40.24073060325</v>
      </c>
      <c r="V5068" s="68">
        <f t="shared" si="972"/>
        <v>467.91547213081401</v>
      </c>
      <c r="W5068" s="68">
        <f t="shared" si="973"/>
        <v>311.94364808720934</v>
      </c>
    </row>
    <row r="5069" spans="1:23" x14ac:dyDescent="0.25">
      <c r="A5069" s="1" t="s">
        <v>882</v>
      </c>
      <c r="B5069" s="1" t="s">
        <v>394</v>
      </c>
      <c r="C5069" s="1" t="s">
        <v>589</v>
      </c>
      <c r="D5069" s="1" t="s">
        <v>590</v>
      </c>
      <c r="E5069" s="1" t="s">
        <v>595</v>
      </c>
      <c r="F5069" s="62" t="str">
        <f t="shared" si="974"/>
        <v>64586</v>
      </c>
      <c r="G5069" s="255">
        <v>10620071</v>
      </c>
      <c r="H5069" s="1" t="s">
        <v>385</v>
      </c>
      <c r="I5069" s="61">
        <v>8</v>
      </c>
      <c r="J5069" s="61">
        <v>7.4</v>
      </c>
      <c r="K5069" s="61">
        <v>8.8000000000000007</v>
      </c>
      <c r="L5069" s="69">
        <f t="shared" si="963"/>
        <v>0.59200000000000008</v>
      </c>
      <c r="M5069" s="69">
        <f t="shared" si="964"/>
        <v>0.70400000000000007</v>
      </c>
      <c r="N5069" s="56">
        <f>INDEX(Rate_Chart!$A$1:$AK$127,MATCH(Data!J5069,Rate_Chart!$A$1:$A$127,0),MATCH(Data!K5069,Rate_Chart!$A$1:$AK$1,0))</f>
        <v>61.172100000000007</v>
      </c>
      <c r="O5069" s="57">
        <f t="shared" si="965"/>
        <v>489.37680000000006</v>
      </c>
      <c r="P5069" s="58">
        <f t="shared" si="966"/>
        <v>461.09623115577887</v>
      </c>
      <c r="Q5069" s="58">
        <f t="shared" si="967"/>
        <v>307.39748743718593</v>
      </c>
      <c r="R5069" s="66">
        <f t="shared" si="968"/>
        <v>8.5640940000000025</v>
      </c>
      <c r="S5069" s="64">
        <f t="shared" si="969"/>
        <v>30</v>
      </c>
      <c r="T5069" s="66">
        <f t="shared" si="970"/>
        <v>527.94089400000007</v>
      </c>
      <c r="U5069" s="68">
        <f t="shared" si="971"/>
        <v>65.992611750000009</v>
      </c>
      <c r="V5069" s="68">
        <f t="shared" si="972"/>
        <v>497.43174685929648</v>
      </c>
      <c r="W5069" s="68">
        <f t="shared" si="973"/>
        <v>331.6211645728643</v>
      </c>
    </row>
    <row r="5070" spans="1:23" x14ac:dyDescent="0.25">
      <c r="A5070" s="1" t="s">
        <v>882</v>
      </c>
      <c r="B5070" s="1" t="s">
        <v>394</v>
      </c>
      <c r="C5070" s="1" t="s">
        <v>589</v>
      </c>
      <c r="D5070" s="1" t="s">
        <v>590</v>
      </c>
      <c r="E5070" s="1" t="s">
        <v>595</v>
      </c>
      <c r="F5070" s="62" t="str">
        <f t="shared" si="974"/>
        <v>64586</v>
      </c>
      <c r="G5070" s="255">
        <v>10620071</v>
      </c>
      <c r="H5070" s="1" t="s">
        <v>386</v>
      </c>
      <c r="I5070" s="61">
        <v>31</v>
      </c>
      <c r="J5070" s="61">
        <v>3.5</v>
      </c>
      <c r="K5070" s="61">
        <v>8.1</v>
      </c>
      <c r="L5070" s="69">
        <f t="shared" si="963"/>
        <v>1.085</v>
      </c>
      <c r="M5070" s="69">
        <f t="shared" si="964"/>
        <v>2.5110000000000001</v>
      </c>
      <c r="N5070" s="56">
        <f>INDEX(Rate_Chart!$A$1:$AK$127,MATCH(Data!J5070,Rate_Chart!$A$1:$A$127,0),MATCH(Data!K5070,Rate_Chart!$A$1:$AK$1,0))</f>
        <v>37.114125900000005</v>
      </c>
      <c r="O5070" s="57">
        <f t="shared" si="965"/>
        <v>1150.5379029000001</v>
      </c>
      <c r="P5070" s="58">
        <f t="shared" si="966"/>
        <v>417.01265056179784</v>
      </c>
      <c r="Q5070" s="58">
        <f t="shared" si="967"/>
        <v>278.00843370786521</v>
      </c>
      <c r="R5070" s="66">
        <f t="shared" si="968"/>
        <v>20.134413300750001</v>
      </c>
      <c r="S5070" s="64">
        <f t="shared" si="969"/>
        <v>116.25</v>
      </c>
      <c r="T5070" s="66">
        <f t="shared" si="970"/>
        <v>1286.9223162007502</v>
      </c>
      <c r="U5070" s="68">
        <f t="shared" si="971"/>
        <v>41.513623103250005</v>
      </c>
      <c r="V5070" s="68">
        <f t="shared" si="972"/>
        <v>466.44520340730344</v>
      </c>
      <c r="W5070" s="68">
        <f t="shared" si="973"/>
        <v>310.96346893820231</v>
      </c>
    </row>
    <row r="5071" spans="1:23" x14ac:dyDescent="0.25">
      <c r="A5071" s="1" t="s">
        <v>882</v>
      </c>
      <c r="B5071" s="1" t="s">
        <v>395</v>
      </c>
      <c r="C5071" s="1" t="s">
        <v>589</v>
      </c>
      <c r="D5071" s="1" t="s">
        <v>590</v>
      </c>
      <c r="E5071" s="1" t="s">
        <v>595</v>
      </c>
      <c r="F5071" s="62" t="str">
        <f t="shared" si="974"/>
        <v>64586</v>
      </c>
      <c r="G5071" s="255">
        <v>10620071</v>
      </c>
      <c r="H5071" s="1" t="s">
        <v>385</v>
      </c>
      <c r="I5071" s="61">
        <v>4</v>
      </c>
      <c r="J5071" s="61">
        <v>8</v>
      </c>
      <c r="K5071" s="61">
        <v>9</v>
      </c>
      <c r="L5071" s="69">
        <f t="shared" ref="L5071:L5134" si="975">J5071*I5071/100</f>
        <v>0.32</v>
      </c>
      <c r="M5071" s="69">
        <f t="shared" ref="M5071:M5134" si="976">K5071*I5071/100</f>
        <v>0.36</v>
      </c>
      <c r="N5071" s="56">
        <f>INDEX(Rate_Chart!$A$1:$AK$127,MATCH(Data!J5071,Rate_Chart!$A$1:$A$127,0),MATCH(Data!K5071,Rate_Chart!$A$1:$AK$1,0))</f>
        <v>66.8</v>
      </c>
      <c r="O5071" s="57">
        <f t="shared" ref="O5071:O5134" si="977">N5071*I5071</f>
        <v>267.2</v>
      </c>
      <c r="P5071" s="58">
        <f t="shared" ref="P5071:P5134" si="978">N5071/(J5071%+K5071%*2/3)</f>
        <v>477.14285714285705</v>
      </c>
      <c r="Q5071" s="58">
        <f t="shared" ref="Q5071:Q5134" si="979">P5071*2/3</f>
        <v>318.09523809523802</v>
      </c>
      <c r="R5071" s="66">
        <f t="shared" ref="R5071:R5134" si="980">O5071*1.75%</f>
        <v>4.6760000000000002</v>
      </c>
      <c r="S5071" s="64">
        <f t="shared" ref="S5071:S5134" si="981">I5071*3.75</f>
        <v>15</v>
      </c>
      <c r="T5071" s="66">
        <f t="shared" ref="T5071:T5134" si="982">R5071+S5071+O5071</f>
        <v>286.87599999999998</v>
      </c>
      <c r="U5071" s="68">
        <f t="shared" ref="U5071:U5134" si="983">T5071/I5071</f>
        <v>71.718999999999994</v>
      </c>
      <c r="V5071" s="68">
        <f t="shared" ref="V5071:V5134" si="984">U5071/(J5071%+K5071%*2/3)</f>
        <v>512.27857142857135</v>
      </c>
      <c r="W5071" s="68">
        <f t="shared" ref="W5071:W5134" si="985">V5071*2/3</f>
        <v>341.51904761904757</v>
      </c>
    </row>
    <row r="5072" spans="1:23" x14ac:dyDescent="0.25">
      <c r="A5072" s="1" t="s">
        <v>882</v>
      </c>
      <c r="B5072" s="1" t="s">
        <v>395</v>
      </c>
      <c r="C5072" s="1" t="s">
        <v>589</v>
      </c>
      <c r="D5072" s="1" t="s">
        <v>590</v>
      </c>
      <c r="E5072" s="1" t="s">
        <v>595</v>
      </c>
      <c r="F5072" s="62" t="str">
        <f t="shared" si="974"/>
        <v>64586</v>
      </c>
      <c r="G5072" s="255">
        <v>10620071</v>
      </c>
      <c r="H5072" s="1" t="s">
        <v>386</v>
      </c>
      <c r="I5072" s="61">
        <v>35</v>
      </c>
      <c r="J5072" s="61">
        <v>3.2</v>
      </c>
      <c r="K5072" s="61">
        <v>8.1</v>
      </c>
      <c r="L5072" s="69">
        <f t="shared" si="975"/>
        <v>1.1200000000000001</v>
      </c>
      <c r="M5072" s="69">
        <f t="shared" si="976"/>
        <v>2.835</v>
      </c>
      <c r="N5072" s="56">
        <f>INDEX(Rate_Chart!$A$1:$AK$127,MATCH(Data!J5072,Rate_Chart!$A$1:$A$127,0),MATCH(Data!K5072,Rate_Chart!$A$1:$AK$1,0))</f>
        <v>35.8631259</v>
      </c>
      <c r="O5072" s="57">
        <f t="shared" si="977"/>
        <v>1255.2094065000001</v>
      </c>
      <c r="P5072" s="58">
        <f t="shared" si="978"/>
        <v>417.01309186046512</v>
      </c>
      <c r="Q5072" s="58">
        <f t="shared" si="979"/>
        <v>278.00872790697673</v>
      </c>
      <c r="R5072" s="66">
        <f t="shared" si="980"/>
        <v>21.966164613750003</v>
      </c>
      <c r="S5072" s="64">
        <f t="shared" si="981"/>
        <v>131.25</v>
      </c>
      <c r="T5072" s="66">
        <f t="shared" si="982"/>
        <v>1408.42557111375</v>
      </c>
      <c r="U5072" s="68">
        <f t="shared" si="983"/>
        <v>40.24073060325</v>
      </c>
      <c r="V5072" s="68">
        <f t="shared" si="984"/>
        <v>467.91547213081401</v>
      </c>
      <c r="W5072" s="68">
        <f t="shared" si="985"/>
        <v>311.94364808720934</v>
      </c>
    </row>
    <row r="5073" spans="1:23" x14ac:dyDescent="0.25">
      <c r="A5073" s="1" t="s">
        <v>883</v>
      </c>
      <c r="B5073" s="1" t="s">
        <v>394</v>
      </c>
      <c r="C5073" s="1" t="s">
        <v>589</v>
      </c>
      <c r="D5073" s="1" t="s">
        <v>590</v>
      </c>
      <c r="E5073" s="1" t="s">
        <v>595</v>
      </c>
      <c r="F5073" s="62" t="str">
        <f t="shared" si="974"/>
        <v>64586</v>
      </c>
      <c r="G5073" s="255">
        <v>10620071</v>
      </c>
      <c r="H5073" s="1" t="s">
        <v>385</v>
      </c>
      <c r="I5073" s="61">
        <v>8</v>
      </c>
      <c r="J5073" s="61">
        <v>7.6</v>
      </c>
      <c r="K5073" s="61">
        <v>8.8000000000000007</v>
      </c>
      <c r="L5073" s="69">
        <f t="shared" si="975"/>
        <v>0.60799999999999998</v>
      </c>
      <c r="M5073" s="69">
        <f t="shared" si="976"/>
        <v>0.70400000000000007</v>
      </c>
      <c r="N5073" s="56">
        <f>INDEX(Rate_Chart!$A$1:$AK$127,MATCH(Data!J5073,Rate_Chart!$A$1:$A$127,0),MATCH(Data!K5073,Rate_Chart!$A$1:$AK$1,0))</f>
        <v>62.825400000000002</v>
      </c>
      <c r="O5073" s="57">
        <f t="shared" si="977"/>
        <v>502.60320000000002</v>
      </c>
      <c r="P5073" s="58">
        <f t="shared" si="978"/>
        <v>466.5252475247525</v>
      </c>
      <c r="Q5073" s="58">
        <f t="shared" si="979"/>
        <v>311.01683168316833</v>
      </c>
      <c r="R5073" s="66">
        <f t="shared" si="980"/>
        <v>8.7955560000000013</v>
      </c>
      <c r="S5073" s="64">
        <f t="shared" si="981"/>
        <v>30</v>
      </c>
      <c r="T5073" s="66">
        <f t="shared" si="982"/>
        <v>541.39875600000005</v>
      </c>
      <c r="U5073" s="68">
        <f t="shared" si="983"/>
        <v>67.674844500000006</v>
      </c>
      <c r="V5073" s="68">
        <f t="shared" si="984"/>
        <v>502.53597400990105</v>
      </c>
      <c r="W5073" s="68">
        <f t="shared" si="985"/>
        <v>335.02398267326737</v>
      </c>
    </row>
    <row r="5074" spans="1:23" x14ac:dyDescent="0.25">
      <c r="A5074" s="1" t="s">
        <v>883</v>
      </c>
      <c r="B5074" s="1" t="s">
        <v>394</v>
      </c>
      <c r="C5074" s="1" t="s">
        <v>589</v>
      </c>
      <c r="D5074" s="1" t="s">
        <v>590</v>
      </c>
      <c r="E5074" s="1" t="s">
        <v>595</v>
      </c>
      <c r="F5074" s="62" t="str">
        <f t="shared" si="974"/>
        <v>64586</v>
      </c>
      <c r="G5074" s="255">
        <v>10620071</v>
      </c>
      <c r="H5074" s="1" t="s">
        <v>386</v>
      </c>
      <c r="I5074" s="61">
        <v>31</v>
      </c>
      <c r="J5074" s="61">
        <v>3.7</v>
      </c>
      <c r="K5074" s="61">
        <v>8.1</v>
      </c>
      <c r="L5074" s="69">
        <f t="shared" si="975"/>
        <v>1.147</v>
      </c>
      <c r="M5074" s="69">
        <f t="shared" si="976"/>
        <v>2.5110000000000001</v>
      </c>
      <c r="N5074" s="56">
        <f>INDEX(Rate_Chart!$A$1:$AK$127,MATCH(Data!J5074,Rate_Chart!$A$1:$A$127,0),MATCH(Data!K5074,Rate_Chart!$A$1:$AK$1,0))</f>
        <v>37.948125900000008</v>
      </c>
      <c r="O5074" s="57">
        <f t="shared" si="977"/>
        <v>1176.3919029000003</v>
      </c>
      <c r="P5074" s="58">
        <f t="shared" si="978"/>
        <v>417.01237252747262</v>
      </c>
      <c r="Q5074" s="58">
        <f t="shared" si="979"/>
        <v>278.00824835164843</v>
      </c>
      <c r="R5074" s="66">
        <f t="shared" si="980"/>
        <v>20.586858300750009</v>
      </c>
      <c r="S5074" s="64">
        <f t="shared" si="981"/>
        <v>116.25</v>
      </c>
      <c r="T5074" s="66">
        <f t="shared" si="982"/>
        <v>1313.2287612007503</v>
      </c>
      <c r="U5074" s="68">
        <f t="shared" si="983"/>
        <v>42.362218103250008</v>
      </c>
      <c r="V5074" s="68">
        <f t="shared" si="984"/>
        <v>465.51888025549459</v>
      </c>
      <c r="W5074" s="68">
        <f t="shared" si="985"/>
        <v>310.34592017032975</v>
      </c>
    </row>
    <row r="5075" spans="1:23" x14ac:dyDescent="0.25">
      <c r="A5075" s="1" t="s">
        <v>883</v>
      </c>
      <c r="B5075" s="1" t="s">
        <v>395</v>
      </c>
      <c r="C5075" s="1" t="s">
        <v>589</v>
      </c>
      <c r="D5075" s="1" t="s">
        <v>590</v>
      </c>
      <c r="E5075" s="1" t="s">
        <v>595</v>
      </c>
      <c r="F5075" s="62" t="str">
        <f t="shared" si="974"/>
        <v>64586</v>
      </c>
      <c r="G5075" s="255">
        <v>10620071</v>
      </c>
      <c r="H5075" s="1" t="s">
        <v>386</v>
      </c>
      <c r="I5075" s="61">
        <v>29</v>
      </c>
      <c r="J5075" s="61">
        <v>3.6</v>
      </c>
      <c r="K5075" s="61">
        <v>8.1</v>
      </c>
      <c r="L5075" s="69">
        <f t="shared" si="975"/>
        <v>1.044</v>
      </c>
      <c r="M5075" s="69">
        <f t="shared" si="976"/>
        <v>2.3489999999999998</v>
      </c>
      <c r="N5075" s="56">
        <f>INDEX(Rate_Chart!$A$1:$AK$127,MATCH(Data!J5075,Rate_Chart!$A$1:$A$127,0),MATCH(Data!K5075,Rate_Chart!$A$1:$AK$1,0))</f>
        <v>37.531125900000006</v>
      </c>
      <c r="O5075" s="57">
        <f t="shared" si="977"/>
        <v>1088.4026511000002</v>
      </c>
      <c r="P5075" s="58">
        <f t="shared" si="978"/>
        <v>417.01251000000008</v>
      </c>
      <c r="Q5075" s="58">
        <f t="shared" si="979"/>
        <v>278.00834000000003</v>
      </c>
      <c r="R5075" s="66">
        <f t="shared" si="980"/>
        <v>19.047046394250007</v>
      </c>
      <c r="S5075" s="64">
        <f t="shared" si="981"/>
        <v>108.75</v>
      </c>
      <c r="T5075" s="66">
        <f t="shared" si="982"/>
        <v>1216.1996974942501</v>
      </c>
      <c r="U5075" s="68">
        <f t="shared" si="983"/>
        <v>41.937920603250006</v>
      </c>
      <c r="V5075" s="68">
        <f t="shared" si="984"/>
        <v>465.97689559166673</v>
      </c>
      <c r="W5075" s="68">
        <f t="shared" si="985"/>
        <v>310.6512637277778</v>
      </c>
    </row>
    <row r="5076" spans="1:23" x14ac:dyDescent="0.25">
      <c r="A5076" s="1" t="s">
        <v>884</v>
      </c>
      <c r="B5076" s="1" t="s">
        <v>394</v>
      </c>
      <c r="C5076" s="1" t="s">
        <v>589</v>
      </c>
      <c r="D5076" s="1" t="s">
        <v>590</v>
      </c>
      <c r="E5076" s="1" t="s">
        <v>595</v>
      </c>
      <c r="F5076" s="62" t="str">
        <f t="shared" si="974"/>
        <v>64586</v>
      </c>
      <c r="G5076" s="255">
        <v>10620071</v>
      </c>
      <c r="H5076" s="1" t="s">
        <v>385</v>
      </c>
      <c r="I5076" s="61">
        <v>10</v>
      </c>
      <c r="J5076" s="61">
        <v>7</v>
      </c>
      <c r="K5076" s="61">
        <v>8.8000000000000007</v>
      </c>
      <c r="L5076" s="69">
        <f t="shared" si="975"/>
        <v>0.7</v>
      </c>
      <c r="M5076" s="69">
        <f t="shared" si="976"/>
        <v>0.88</v>
      </c>
      <c r="N5076" s="56">
        <f>INDEX(Rate_Chart!$A$1:$AK$127,MATCH(Data!J5076,Rate_Chart!$A$1:$A$127,0),MATCH(Data!K5076,Rate_Chart!$A$1:$AK$1,0))</f>
        <v>57.865500000000004</v>
      </c>
      <c r="O5076" s="57">
        <f t="shared" si="977"/>
        <v>578.65500000000009</v>
      </c>
      <c r="P5076" s="58">
        <f t="shared" si="978"/>
        <v>449.73186528497411</v>
      </c>
      <c r="Q5076" s="58">
        <f t="shared" si="979"/>
        <v>299.82124352331607</v>
      </c>
      <c r="R5076" s="66">
        <f t="shared" si="980"/>
        <v>10.126462500000002</v>
      </c>
      <c r="S5076" s="64">
        <f t="shared" si="981"/>
        <v>37.5</v>
      </c>
      <c r="T5076" s="66">
        <f t="shared" si="982"/>
        <v>626.28146250000009</v>
      </c>
      <c r="U5076" s="68">
        <f t="shared" si="983"/>
        <v>62.628146250000007</v>
      </c>
      <c r="V5076" s="68">
        <f t="shared" si="984"/>
        <v>486.74725064766841</v>
      </c>
      <c r="W5076" s="68">
        <f t="shared" si="985"/>
        <v>324.49816709844561</v>
      </c>
    </row>
    <row r="5077" spans="1:23" x14ac:dyDescent="0.25">
      <c r="A5077" s="1" t="s">
        <v>884</v>
      </c>
      <c r="B5077" s="1" t="s">
        <v>394</v>
      </c>
      <c r="C5077" s="1" t="s">
        <v>589</v>
      </c>
      <c r="D5077" s="1" t="s">
        <v>590</v>
      </c>
      <c r="E5077" s="1" t="s">
        <v>595</v>
      </c>
      <c r="F5077" s="62" t="str">
        <f t="shared" si="974"/>
        <v>64586</v>
      </c>
      <c r="G5077" s="255">
        <v>10620071</v>
      </c>
      <c r="H5077" s="1" t="s">
        <v>386</v>
      </c>
      <c r="I5077" s="61">
        <v>35</v>
      </c>
      <c r="J5077" s="61">
        <v>3.1</v>
      </c>
      <c r="K5077" s="61">
        <v>8</v>
      </c>
      <c r="L5077" s="69">
        <f t="shared" si="975"/>
        <v>1.085</v>
      </c>
      <c r="M5077" s="69">
        <f t="shared" si="976"/>
        <v>2.8</v>
      </c>
      <c r="N5077" s="56">
        <f>INDEX(Rate_Chart!$A$1:$AK$127,MATCH(Data!J5077,Rate_Chart!$A$1:$A$127,0),MATCH(Data!K5077,Rate_Chart!$A$1:$AK$1,0))</f>
        <v>35.168112000000008</v>
      </c>
      <c r="O5077" s="57">
        <f t="shared" si="977"/>
        <v>1230.8839200000002</v>
      </c>
      <c r="P5077" s="58">
        <f t="shared" si="978"/>
        <v>417.01318577075102</v>
      </c>
      <c r="Q5077" s="58">
        <f t="shared" si="979"/>
        <v>278.00879051383401</v>
      </c>
      <c r="R5077" s="66">
        <f t="shared" si="980"/>
        <v>21.540468600000004</v>
      </c>
      <c r="S5077" s="64">
        <f t="shared" si="981"/>
        <v>131.25</v>
      </c>
      <c r="T5077" s="66">
        <f t="shared" si="982"/>
        <v>1383.6743886000002</v>
      </c>
      <c r="U5077" s="68">
        <f t="shared" si="983"/>
        <v>39.533553960000006</v>
      </c>
      <c r="V5077" s="68">
        <f t="shared" si="984"/>
        <v>468.77731968379447</v>
      </c>
      <c r="W5077" s="68">
        <f t="shared" si="985"/>
        <v>312.51821312252963</v>
      </c>
    </row>
    <row r="5078" spans="1:23" x14ac:dyDescent="0.25">
      <c r="A5078" s="1" t="s">
        <v>884</v>
      </c>
      <c r="B5078" s="1" t="s">
        <v>395</v>
      </c>
      <c r="C5078" s="1" t="s">
        <v>589</v>
      </c>
      <c r="D5078" s="1" t="s">
        <v>590</v>
      </c>
      <c r="E5078" s="1" t="s">
        <v>595</v>
      </c>
      <c r="F5078" s="62" t="str">
        <f t="shared" si="974"/>
        <v>64586</v>
      </c>
      <c r="G5078" s="255">
        <v>10620071</v>
      </c>
      <c r="H5078" s="1" t="s">
        <v>385</v>
      </c>
      <c r="I5078" s="61">
        <v>4</v>
      </c>
      <c r="J5078" s="61">
        <v>7</v>
      </c>
      <c r="K5078" s="61">
        <v>8.8000000000000007</v>
      </c>
      <c r="L5078" s="69">
        <f t="shared" si="975"/>
        <v>0.28000000000000003</v>
      </c>
      <c r="M5078" s="69">
        <f t="shared" si="976"/>
        <v>0.35200000000000004</v>
      </c>
      <c r="N5078" s="56">
        <f>INDEX(Rate_Chart!$A$1:$AK$127,MATCH(Data!J5078,Rate_Chart!$A$1:$A$127,0),MATCH(Data!K5078,Rate_Chart!$A$1:$AK$1,0))</f>
        <v>57.865500000000004</v>
      </c>
      <c r="O5078" s="57">
        <f t="shared" si="977"/>
        <v>231.46200000000002</v>
      </c>
      <c r="P5078" s="58">
        <f t="shared" si="978"/>
        <v>449.73186528497411</v>
      </c>
      <c r="Q5078" s="58">
        <f t="shared" si="979"/>
        <v>299.82124352331607</v>
      </c>
      <c r="R5078" s="66">
        <f t="shared" si="980"/>
        <v>4.0505850000000008</v>
      </c>
      <c r="S5078" s="64">
        <f t="shared" si="981"/>
        <v>15</v>
      </c>
      <c r="T5078" s="66">
        <f t="shared" si="982"/>
        <v>250.51258500000003</v>
      </c>
      <c r="U5078" s="68">
        <f t="shared" si="983"/>
        <v>62.628146250000007</v>
      </c>
      <c r="V5078" s="68">
        <f t="shared" si="984"/>
        <v>486.74725064766841</v>
      </c>
      <c r="W5078" s="68">
        <f t="shared" si="985"/>
        <v>324.49816709844561</v>
      </c>
    </row>
    <row r="5079" spans="1:23" x14ac:dyDescent="0.25">
      <c r="A5079" s="1" t="s">
        <v>884</v>
      </c>
      <c r="B5079" s="1" t="s">
        <v>395</v>
      </c>
      <c r="C5079" s="1" t="s">
        <v>589</v>
      </c>
      <c r="D5079" s="1" t="s">
        <v>590</v>
      </c>
      <c r="E5079" s="1" t="s">
        <v>595</v>
      </c>
      <c r="F5079" s="62" t="str">
        <f t="shared" si="974"/>
        <v>64586</v>
      </c>
      <c r="G5079" s="255">
        <v>10620071</v>
      </c>
      <c r="H5079" s="1" t="s">
        <v>386</v>
      </c>
      <c r="I5079" s="61">
        <v>28</v>
      </c>
      <c r="J5079" s="61">
        <v>3.5</v>
      </c>
      <c r="K5079" s="61">
        <v>8.1</v>
      </c>
      <c r="L5079" s="69">
        <f t="shared" si="975"/>
        <v>0.98</v>
      </c>
      <c r="M5079" s="69">
        <f t="shared" si="976"/>
        <v>2.2679999999999998</v>
      </c>
      <c r="N5079" s="56">
        <f>INDEX(Rate_Chart!$A$1:$AK$127,MATCH(Data!J5079,Rate_Chart!$A$1:$A$127,0),MATCH(Data!K5079,Rate_Chart!$A$1:$AK$1,0))</f>
        <v>37.114125900000005</v>
      </c>
      <c r="O5079" s="57">
        <f t="shared" si="977"/>
        <v>1039.1955252000002</v>
      </c>
      <c r="P5079" s="58">
        <f t="shared" si="978"/>
        <v>417.01265056179784</v>
      </c>
      <c r="Q5079" s="58">
        <f t="shared" si="979"/>
        <v>278.00843370786521</v>
      </c>
      <c r="R5079" s="66">
        <f t="shared" si="980"/>
        <v>18.185921691000004</v>
      </c>
      <c r="S5079" s="64">
        <f t="shared" si="981"/>
        <v>105</v>
      </c>
      <c r="T5079" s="66">
        <f t="shared" si="982"/>
        <v>1162.3814468910002</v>
      </c>
      <c r="U5079" s="68">
        <f t="shared" si="983"/>
        <v>41.513623103250005</v>
      </c>
      <c r="V5079" s="68">
        <f t="shared" si="984"/>
        <v>466.44520340730344</v>
      </c>
      <c r="W5079" s="68">
        <f t="shared" si="985"/>
        <v>310.96346893820231</v>
      </c>
    </row>
    <row r="5080" spans="1:23" x14ac:dyDescent="0.25">
      <c r="A5080" s="1" t="s">
        <v>885</v>
      </c>
      <c r="B5080" s="1" t="s">
        <v>394</v>
      </c>
      <c r="C5080" s="1" t="s">
        <v>589</v>
      </c>
      <c r="D5080" s="1" t="s">
        <v>590</v>
      </c>
      <c r="E5080" s="1" t="s">
        <v>595</v>
      </c>
      <c r="F5080" s="62" t="str">
        <f t="shared" si="974"/>
        <v>64586</v>
      </c>
      <c r="G5080" s="255">
        <v>10620071</v>
      </c>
      <c r="H5080" s="1" t="s">
        <v>385</v>
      </c>
      <c r="I5080" s="61">
        <v>10</v>
      </c>
      <c r="J5080" s="61">
        <v>7</v>
      </c>
      <c r="K5080" s="61">
        <v>8.8000000000000007</v>
      </c>
      <c r="L5080" s="69">
        <f t="shared" si="975"/>
        <v>0.7</v>
      </c>
      <c r="M5080" s="69">
        <f t="shared" si="976"/>
        <v>0.88</v>
      </c>
      <c r="N5080" s="56">
        <f>INDEX(Rate_Chart!$A$1:$AK$127,MATCH(Data!J5080,Rate_Chart!$A$1:$A$127,0),MATCH(Data!K5080,Rate_Chart!$A$1:$AK$1,0))</f>
        <v>57.865500000000004</v>
      </c>
      <c r="O5080" s="57">
        <f t="shared" si="977"/>
        <v>578.65500000000009</v>
      </c>
      <c r="P5080" s="58">
        <f t="shared" si="978"/>
        <v>449.73186528497411</v>
      </c>
      <c r="Q5080" s="58">
        <f t="shared" si="979"/>
        <v>299.82124352331607</v>
      </c>
      <c r="R5080" s="66">
        <f t="shared" si="980"/>
        <v>10.126462500000002</v>
      </c>
      <c r="S5080" s="64">
        <f t="shared" si="981"/>
        <v>37.5</v>
      </c>
      <c r="T5080" s="66">
        <f t="shared" si="982"/>
        <v>626.28146250000009</v>
      </c>
      <c r="U5080" s="68">
        <f t="shared" si="983"/>
        <v>62.628146250000007</v>
      </c>
      <c r="V5080" s="68">
        <f t="shared" si="984"/>
        <v>486.74725064766841</v>
      </c>
      <c r="W5080" s="68">
        <f t="shared" si="985"/>
        <v>324.49816709844561</v>
      </c>
    </row>
    <row r="5081" spans="1:23" x14ac:dyDescent="0.25">
      <c r="A5081" s="1" t="s">
        <v>885</v>
      </c>
      <c r="B5081" s="1" t="s">
        <v>394</v>
      </c>
      <c r="C5081" s="1" t="s">
        <v>589</v>
      </c>
      <c r="D5081" s="1" t="s">
        <v>590</v>
      </c>
      <c r="E5081" s="1" t="s">
        <v>595</v>
      </c>
      <c r="F5081" s="62" t="str">
        <f t="shared" si="974"/>
        <v>64586</v>
      </c>
      <c r="G5081" s="255">
        <v>10620071</v>
      </c>
      <c r="H5081" s="1" t="s">
        <v>386</v>
      </c>
      <c r="I5081" s="61">
        <v>28</v>
      </c>
      <c r="J5081" s="61">
        <v>3.5</v>
      </c>
      <c r="K5081" s="61">
        <v>8.1</v>
      </c>
      <c r="L5081" s="69">
        <f t="shared" si="975"/>
        <v>0.98</v>
      </c>
      <c r="M5081" s="69">
        <f t="shared" si="976"/>
        <v>2.2679999999999998</v>
      </c>
      <c r="N5081" s="56">
        <f>INDEX(Rate_Chart!$A$1:$AK$127,MATCH(Data!J5081,Rate_Chart!$A$1:$A$127,0),MATCH(Data!K5081,Rate_Chart!$A$1:$AK$1,0))</f>
        <v>37.114125900000005</v>
      </c>
      <c r="O5081" s="57">
        <f t="shared" si="977"/>
        <v>1039.1955252000002</v>
      </c>
      <c r="P5081" s="58">
        <f t="shared" si="978"/>
        <v>417.01265056179784</v>
      </c>
      <c r="Q5081" s="58">
        <f t="shared" si="979"/>
        <v>278.00843370786521</v>
      </c>
      <c r="R5081" s="66">
        <f t="shared" si="980"/>
        <v>18.185921691000004</v>
      </c>
      <c r="S5081" s="64">
        <f t="shared" si="981"/>
        <v>105</v>
      </c>
      <c r="T5081" s="66">
        <f t="shared" si="982"/>
        <v>1162.3814468910002</v>
      </c>
      <c r="U5081" s="68">
        <f t="shared" si="983"/>
        <v>41.513623103250005</v>
      </c>
      <c r="V5081" s="68">
        <f t="shared" si="984"/>
        <v>466.44520340730344</v>
      </c>
      <c r="W5081" s="68">
        <f t="shared" si="985"/>
        <v>310.96346893820231</v>
      </c>
    </row>
    <row r="5082" spans="1:23" x14ac:dyDescent="0.25">
      <c r="A5082" s="1" t="s">
        <v>885</v>
      </c>
      <c r="B5082" s="1" t="s">
        <v>395</v>
      </c>
      <c r="C5082" s="1" t="s">
        <v>589</v>
      </c>
      <c r="D5082" s="1" t="s">
        <v>590</v>
      </c>
      <c r="E5082" s="1" t="s">
        <v>595</v>
      </c>
      <c r="F5082" s="62" t="str">
        <f t="shared" si="974"/>
        <v>64586</v>
      </c>
      <c r="G5082" s="255">
        <v>10620071</v>
      </c>
      <c r="H5082" s="1" t="s">
        <v>385</v>
      </c>
      <c r="I5082" s="61">
        <v>8</v>
      </c>
      <c r="J5082" s="61">
        <v>5.8</v>
      </c>
      <c r="K5082" s="61">
        <v>8.6</v>
      </c>
      <c r="L5082" s="69">
        <f t="shared" si="975"/>
        <v>0.46399999999999997</v>
      </c>
      <c r="M5082" s="69">
        <f t="shared" si="976"/>
        <v>0.68799999999999994</v>
      </c>
      <c r="N5082" s="56">
        <f>INDEX(Rate_Chart!$A$1:$AK$127,MATCH(Data!J5082,Rate_Chart!$A$1:$A$127,0),MATCH(Data!K5082,Rate_Chart!$A$1:$AK$1,0))</f>
        <v>47.461399999999998</v>
      </c>
      <c r="O5082" s="57">
        <f t="shared" si="977"/>
        <v>379.69119999999998</v>
      </c>
      <c r="P5082" s="58">
        <f t="shared" si="978"/>
        <v>411.51502890173413</v>
      </c>
      <c r="Q5082" s="58">
        <f t="shared" si="979"/>
        <v>274.34335260115608</v>
      </c>
      <c r="R5082" s="66">
        <f t="shared" si="980"/>
        <v>6.6445959999999999</v>
      </c>
      <c r="S5082" s="64">
        <f t="shared" si="981"/>
        <v>30</v>
      </c>
      <c r="T5082" s="66">
        <f t="shared" si="982"/>
        <v>416.33579599999996</v>
      </c>
      <c r="U5082" s="68">
        <f t="shared" si="983"/>
        <v>52.041974499999995</v>
      </c>
      <c r="V5082" s="68">
        <f t="shared" si="984"/>
        <v>451.23099277456652</v>
      </c>
      <c r="W5082" s="68">
        <f t="shared" si="985"/>
        <v>300.82066184971103</v>
      </c>
    </row>
    <row r="5083" spans="1:23" x14ac:dyDescent="0.25">
      <c r="A5083" s="1" t="s">
        <v>885</v>
      </c>
      <c r="B5083" s="1" t="s">
        <v>395</v>
      </c>
      <c r="C5083" s="1" t="s">
        <v>589</v>
      </c>
      <c r="D5083" s="1" t="s">
        <v>590</v>
      </c>
      <c r="E5083" s="1" t="s">
        <v>595</v>
      </c>
      <c r="F5083" s="62" t="str">
        <f t="shared" si="974"/>
        <v>64586</v>
      </c>
      <c r="G5083" s="255">
        <v>10620071</v>
      </c>
      <c r="H5083" s="1" t="s">
        <v>386</v>
      </c>
      <c r="I5083" s="61">
        <v>23</v>
      </c>
      <c r="J5083" s="61">
        <v>3.3</v>
      </c>
      <c r="K5083" s="61">
        <v>8.1</v>
      </c>
      <c r="L5083" s="69">
        <f t="shared" si="975"/>
        <v>0.7589999999999999</v>
      </c>
      <c r="M5083" s="69">
        <f t="shared" si="976"/>
        <v>1.8629999999999998</v>
      </c>
      <c r="N5083" s="56">
        <f>INDEX(Rate_Chart!$A$1:$AK$127,MATCH(Data!J5083,Rate_Chart!$A$1:$A$127,0),MATCH(Data!K5083,Rate_Chart!$A$1:$AK$1,0))</f>
        <v>36.280125900000002</v>
      </c>
      <c r="O5083" s="57">
        <f t="shared" si="977"/>
        <v>834.44289570000001</v>
      </c>
      <c r="P5083" s="58">
        <f t="shared" si="978"/>
        <v>417.0129413793104</v>
      </c>
      <c r="Q5083" s="58">
        <f t="shared" si="979"/>
        <v>278.00862758620696</v>
      </c>
      <c r="R5083" s="66">
        <f t="shared" si="980"/>
        <v>14.602750674750002</v>
      </c>
      <c r="S5083" s="64">
        <f t="shared" si="981"/>
        <v>86.25</v>
      </c>
      <c r="T5083" s="66">
        <f t="shared" si="982"/>
        <v>935.29564637475005</v>
      </c>
      <c r="U5083" s="68">
        <f t="shared" si="983"/>
        <v>40.665028103250002</v>
      </c>
      <c r="V5083" s="68">
        <f t="shared" si="984"/>
        <v>467.4141161293104</v>
      </c>
      <c r="W5083" s="68">
        <f t="shared" si="985"/>
        <v>311.6094107528736</v>
      </c>
    </row>
    <row r="5084" spans="1:23" x14ac:dyDescent="0.25">
      <c r="A5084" s="1" t="s">
        <v>886</v>
      </c>
      <c r="B5084" s="1" t="s">
        <v>394</v>
      </c>
      <c r="C5084" s="1" t="s">
        <v>589</v>
      </c>
      <c r="D5084" s="1" t="s">
        <v>590</v>
      </c>
      <c r="E5084" s="1" t="s">
        <v>595</v>
      </c>
      <c r="F5084" s="62" t="str">
        <f t="shared" si="974"/>
        <v>64586</v>
      </c>
      <c r="G5084" s="255">
        <v>10620071</v>
      </c>
      <c r="H5084" s="1" t="s">
        <v>385</v>
      </c>
      <c r="I5084" s="61">
        <v>10</v>
      </c>
      <c r="J5084" s="61">
        <v>7.4</v>
      </c>
      <c r="K5084" s="61">
        <v>8.8000000000000007</v>
      </c>
      <c r="L5084" s="69">
        <f t="shared" si="975"/>
        <v>0.74</v>
      </c>
      <c r="M5084" s="69">
        <f t="shared" si="976"/>
        <v>0.88</v>
      </c>
      <c r="N5084" s="56">
        <f>INDEX(Rate_Chart!$A$1:$AK$127,MATCH(Data!J5084,Rate_Chart!$A$1:$A$127,0),MATCH(Data!K5084,Rate_Chart!$A$1:$AK$1,0))</f>
        <v>61.172100000000007</v>
      </c>
      <c r="O5084" s="57">
        <f t="shared" si="977"/>
        <v>611.72100000000012</v>
      </c>
      <c r="P5084" s="58">
        <f t="shared" si="978"/>
        <v>461.09623115577887</v>
      </c>
      <c r="Q5084" s="58">
        <f t="shared" si="979"/>
        <v>307.39748743718593</v>
      </c>
      <c r="R5084" s="66">
        <f t="shared" si="980"/>
        <v>10.705117500000004</v>
      </c>
      <c r="S5084" s="64">
        <f t="shared" si="981"/>
        <v>37.5</v>
      </c>
      <c r="T5084" s="66">
        <f t="shared" si="982"/>
        <v>659.92611750000015</v>
      </c>
      <c r="U5084" s="68">
        <f t="shared" si="983"/>
        <v>65.992611750000009</v>
      </c>
      <c r="V5084" s="68">
        <f t="shared" si="984"/>
        <v>497.43174685929648</v>
      </c>
      <c r="W5084" s="68">
        <f t="shared" si="985"/>
        <v>331.6211645728643</v>
      </c>
    </row>
    <row r="5085" spans="1:23" x14ac:dyDescent="0.25">
      <c r="A5085" s="1" t="s">
        <v>886</v>
      </c>
      <c r="B5085" s="1" t="s">
        <v>394</v>
      </c>
      <c r="C5085" s="1" t="s">
        <v>589</v>
      </c>
      <c r="D5085" s="1" t="s">
        <v>590</v>
      </c>
      <c r="E5085" s="1" t="s">
        <v>595</v>
      </c>
      <c r="F5085" s="62" t="str">
        <f t="shared" si="974"/>
        <v>64586</v>
      </c>
      <c r="G5085" s="255">
        <v>10620071</v>
      </c>
      <c r="H5085" s="1" t="s">
        <v>386</v>
      </c>
      <c r="I5085" s="61">
        <v>21</v>
      </c>
      <c r="J5085" s="61">
        <v>3.1</v>
      </c>
      <c r="K5085" s="61">
        <v>8</v>
      </c>
      <c r="L5085" s="69">
        <f t="shared" si="975"/>
        <v>0.65100000000000013</v>
      </c>
      <c r="M5085" s="69">
        <f t="shared" si="976"/>
        <v>1.68</v>
      </c>
      <c r="N5085" s="56">
        <f>INDEX(Rate_Chart!$A$1:$AK$127,MATCH(Data!J5085,Rate_Chart!$A$1:$A$127,0),MATCH(Data!K5085,Rate_Chart!$A$1:$AK$1,0))</f>
        <v>35.168112000000008</v>
      </c>
      <c r="O5085" s="57">
        <f t="shared" si="977"/>
        <v>738.53035200000022</v>
      </c>
      <c r="P5085" s="58">
        <f t="shared" si="978"/>
        <v>417.01318577075102</v>
      </c>
      <c r="Q5085" s="58">
        <f t="shared" si="979"/>
        <v>278.00879051383401</v>
      </c>
      <c r="R5085" s="66">
        <f t="shared" si="980"/>
        <v>12.924281160000005</v>
      </c>
      <c r="S5085" s="64">
        <f t="shared" si="981"/>
        <v>78.75</v>
      </c>
      <c r="T5085" s="66">
        <f t="shared" si="982"/>
        <v>830.20463316000018</v>
      </c>
      <c r="U5085" s="68">
        <f t="shared" si="983"/>
        <v>39.533553960000006</v>
      </c>
      <c r="V5085" s="68">
        <f t="shared" si="984"/>
        <v>468.77731968379447</v>
      </c>
      <c r="W5085" s="68">
        <f t="shared" si="985"/>
        <v>312.51821312252963</v>
      </c>
    </row>
    <row r="5086" spans="1:23" x14ac:dyDescent="0.25">
      <c r="A5086" s="1" t="s">
        <v>886</v>
      </c>
      <c r="B5086" s="1" t="s">
        <v>395</v>
      </c>
      <c r="C5086" s="1" t="s">
        <v>589</v>
      </c>
      <c r="D5086" s="1" t="s">
        <v>590</v>
      </c>
      <c r="E5086" s="1" t="s">
        <v>595</v>
      </c>
      <c r="F5086" s="62" t="str">
        <f t="shared" si="974"/>
        <v>64586</v>
      </c>
      <c r="G5086" s="255">
        <v>10620071</v>
      </c>
      <c r="H5086" s="1" t="s">
        <v>386</v>
      </c>
      <c r="I5086" s="61">
        <v>32</v>
      </c>
      <c r="J5086" s="61">
        <v>3.5</v>
      </c>
      <c r="K5086" s="61">
        <v>8</v>
      </c>
      <c r="L5086" s="69">
        <f t="shared" si="975"/>
        <v>1.1200000000000001</v>
      </c>
      <c r="M5086" s="69">
        <f t="shared" si="976"/>
        <v>2.56</v>
      </c>
      <c r="N5086" s="56">
        <f>INDEX(Rate_Chart!$A$1:$AK$127,MATCH(Data!J5086,Rate_Chart!$A$1:$A$127,0),MATCH(Data!K5086,Rate_Chart!$A$1:$AK$1,0))</f>
        <v>36.836112000000007</v>
      </c>
      <c r="O5086" s="57">
        <f t="shared" si="977"/>
        <v>1178.7555840000002</v>
      </c>
      <c r="P5086" s="58">
        <f t="shared" si="978"/>
        <v>417.01258867924531</v>
      </c>
      <c r="Q5086" s="58">
        <f t="shared" si="979"/>
        <v>278.00839245283021</v>
      </c>
      <c r="R5086" s="66">
        <f t="shared" si="980"/>
        <v>20.628222720000007</v>
      </c>
      <c r="S5086" s="64">
        <f t="shared" si="981"/>
        <v>120</v>
      </c>
      <c r="T5086" s="66">
        <f t="shared" si="982"/>
        <v>1319.3838067200002</v>
      </c>
      <c r="U5086" s="68">
        <f t="shared" si="983"/>
        <v>41.230743960000005</v>
      </c>
      <c r="V5086" s="68">
        <f t="shared" si="984"/>
        <v>466.76313916981132</v>
      </c>
      <c r="W5086" s="68">
        <f t="shared" si="985"/>
        <v>311.17542611320755</v>
      </c>
    </row>
    <row r="5087" spans="1:23" x14ac:dyDescent="0.25">
      <c r="A5087" s="1" t="s">
        <v>887</v>
      </c>
      <c r="B5087" s="1" t="s">
        <v>394</v>
      </c>
      <c r="C5087" s="1" t="s">
        <v>589</v>
      </c>
      <c r="D5087" s="1" t="s">
        <v>590</v>
      </c>
      <c r="E5087" s="1" t="s">
        <v>595</v>
      </c>
      <c r="F5087" s="62" t="str">
        <f t="shared" si="974"/>
        <v>64586</v>
      </c>
      <c r="G5087" s="255">
        <v>10620071</v>
      </c>
      <c r="H5087" s="1" t="s">
        <v>385</v>
      </c>
      <c r="I5087" s="61">
        <v>9</v>
      </c>
      <c r="J5087" s="61">
        <v>6.8</v>
      </c>
      <c r="K5087" s="61">
        <v>8.8000000000000007</v>
      </c>
      <c r="L5087" s="69">
        <f t="shared" si="975"/>
        <v>0.61199999999999999</v>
      </c>
      <c r="M5087" s="69">
        <f t="shared" si="976"/>
        <v>0.79200000000000004</v>
      </c>
      <c r="N5087" s="56">
        <f>INDEX(Rate_Chart!$A$1:$AK$127,MATCH(Data!J5087,Rate_Chart!$A$1:$A$127,0),MATCH(Data!K5087,Rate_Chart!$A$1:$AK$1,0))</f>
        <v>56.212200000000003</v>
      </c>
      <c r="O5087" s="57">
        <f t="shared" si="977"/>
        <v>505.90980000000002</v>
      </c>
      <c r="P5087" s="58">
        <f t="shared" si="978"/>
        <v>443.78052631578947</v>
      </c>
      <c r="Q5087" s="58">
        <f t="shared" si="979"/>
        <v>295.8536842105263</v>
      </c>
      <c r="R5087" s="66">
        <f t="shared" si="980"/>
        <v>8.8534215000000014</v>
      </c>
      <c r="S5087" s="64">
        <f t="shared" si="981"/>
        <v>33.75</v>
      </c>
      <c r="T5087" s="66">
        <f t="shared" si="982"/>
        <v>548.51322149999999</v>
      </c>
      <c r="U5087" s="68">
        <f t="shared" si="983"/>
        <v>60.945913499999996</v>
      </c>
      <c r="V5087" s="68">
        <f t="shared" si="984"/>
        <v>481.15194868421048</v>
      </c>
      <c r="W5087" s="68">
        <f t="shared" si="985"/>
        <v>320.76796578947364</v>
      </c>
    </row>
    <row r="5088" spans="1:23" x14ac:dyDescent="0.25">
      <c r="A5088" s="1" t="s">
        <v>887</v>
      </c>
      <c r="B5088" s="1" t="s">
        <v>394</v>
      </c>
      <c r="C5088" s="1" t="s">
        <v>589</v>
      </c>
      <c r="D5088" s="1" t="s">
        <v>590</v>
      </c>
      <c r="E5088" s="1" t="s">
        <v>595</v>
      </c>
      <c r="F5088" s="62" t="str">
        <f t="shared" si="974"/>
        <v>64586</v>
      </c>
      <c r="G5088" s="255">
        <v>10620071</v>
      </c>
      <c r="H5088" s="1" t="s">
        <v>386</v>
      </c>
      <c r="I5088" s="61">
        <v>28</v>
      </c>
      <c r="J5088" s="61">
        <v>3.5</v>
      </c>
      <c r="K5088" s="61">
        <v>8.1</v>
      </c>
      <c r="L5088" s="69">
        <f t="shared" si="975"/>
        <v>0.98</v>
      </c>
      <c r="M5088" s="69">
        <f t="shared" si="976"/>
        <v>2.2679999999999998</v>
      </c>
      <c r="N5088" s="56">
        <f>INDEX(Rate_Chart!$A$1:$AK$127,MATCH(Data!J5088,Rate_Chart!$A$1:$A$127,0),MATCH(Data!K5088,Rate_Chart!$A$1:$AK$1,0))</f>
        <v>37.114125900000005</v>
      </c>
      <c r="O5088" s="57">
        <f t="shared" si="977"/>
        <v>1039.1955252000002</v>
      </c>
      <c r="P5088" s="58">
        <f t="shared" si="978"/>
        <v>417.01265056179784</v>
      </c>
      <c r="Q5088" s="58">
        <f t="shared" si="979"/>
        <v>278.00843370786521</v>
      </c>
      <c r="R5088" s="66">
        <f t="shared" si="980"/>
        <v>18.185921691000004</v>
      </c>
      <c r="S5088" s="64">
        <f t="shared" si="981"/>
        <v>105</v>
      </c>
      <c r="T5088" s="66">
        <f t="shared" si="982"/>
        <v>1162.3814468910002</v>
      </c>
      <c r="U5088" s="68">
        <f t="shared" si="983"/>
        <v>41.513623103250005</v>
      </c>
      <c r="V5088" s="68">
        <f t="shared" si="984"/>
        <v>466.44520340730344</v>
      </c>
      <c r="W5088" s="68">
        <f t="shared" si="985"/>
        <v>310.96346893820231</v>
      </c>
    </row>
    <row r="5089" spans="1:23" x14ac:dyDescent="0.25">
      <c r="A5089" s="1" t="s">
        <v>887</v>
      </c>
      <c r="B5089" s="1" t="s">
        <v>395</v>
      </c>
      <c r="C5089" s="1" t="s">
        <v>589</v>
      </c>
      <c r="D5089" s="1" t="s">
        <v>590</v>
      </c>
      <c r="E5089" s="1" t="s">
        <v>595</v>
      </c>
      <c r="F5089" s="62" t="str">
        <f t="shared" si="974"/>
        <v>64586</v>
      </c>
      <c r="G5089" s="255">
        <v>10620071</v>
      </c>
      <c r="H5089" s="1" t="s">
        <v>386</v>
      </c>
      <c r="I5089" s="61">
        <v>31</v>
      </c>
      <c r="J5089" s="61">
        <v>3.8</v>
      </c>
      <c r="K5089" s="61">
        <v>8.1</v>
      </c>
      <c r="L5089" s="69">
        <f t="shared" si="975"/>
        <v>1.1779999999999999</v>
      </c>
      <c r="M5089" s="69">
        <f t="shared" si="976"/>
        <v>2.5110000000000001</v>
      </c>
      <c r="N5089" s="56">
        <f>INDEX(Rate_Chart!$A$1:$AK$127,MATCH(Data!J5089,Rate_Chart!$A$1:$A$127,0),MATCH(Data!K5089,Rate_Chart!$A$1:$AK$1,0))</f>
        <v>38.365125900000002</v>
      </c>
      <c r="O5089" s="57">
        <f t="shared" si="977"/>
        <v>1189.3189029</v>
      </c>
      <c r="P5089" s="58">
        <f t="shared" si="978"/>
        <v>417.01223804347831</v>
      </c>
      <c r="Q5089" s="58">
        <f t="shared" si="979"/>
        <v>278.00815869565218</v>
      </c>
      <c r="R5089" s="66">
        <f t="shared" si="980"/>
        <v>20.813080800750001</v>
      </c>
      <c r="S5089" s="64">
        <f t="shared" si="981"/>
        <v>116.25</v>
      </c>
      <c r="T5089" s="66">
        <f t="shared" si="982"/>
        <v>1326.38198370075</v>
      </c>
      <c r="U5089" s="68">
        <f t="shared" si="983"/>
        <v>42.786515603250002</v>
      </c>
      <c r="V5089" s="68">
        <f t="shared" si="984"/>
        <v>465.07082177445653</v>
      </c>
      <c r="W5089" s="68">
        <f t="shared" si="985"/>
        <v>310.04721451630434</v>
      </c>
    </row>
    <row r="5090" spans="1:23" x14ac:dyDescent="0.25">
      <c r="A5090" s="1" t="s">
        <v>888</v>
      </c>
      <c r="B5090" s="1" t="s">
        <v>394</v>
      </c>
      <c r="C5090" s="1" t="s">
        <v>589</v>
      </c>
      <c r="D5090" s="1" t="s">
        <v>590</v>
      </c>
      <c r="E5090" s="1" t="s">
        <v>595</v>
      </c>
      <c r="F5090" s="62" t="str">
        <f t="shared" si="974"/>
        <v>64586</v>
      </c>
      <c r="G5090" s="255">
        <v>10620071</v>
      </c>
      <c r="H5090" s="1" t="s">
        <v>385</v>
      </c>
      <c r="I5090" s="61">
        <v>10</v>
      </c>
      <c r="J5090" s="61">
        <v>7</v>
      </c>
      <c r="K5090" s="61">
        <v>8.8000000000000007</v>
      </c>
      <c r="L5090" s="69">
        <f t="shared" si="975"/>
        <v>0.7</v>
      </c>
      <c r="M5090" s="69">
        <f t="shared" si="976"/>
        <v>0.88</v>
      </c>
      <c r="N5090" s="56">
        <f>INDEX(Rate_Chart!$A$1:$AK$127,MATCH(Data!J5090,Rate_Chart!$A$1:$A$127,0),MATCH(Data!K5090,Rate_Chart!$A$1:$AK$1,0))</f>
        <v>57.865500000000004</v>
      </c>
      <c r="O5090" s="57">
        <f t="shared" si="977"/>
        <v>578.65500000000009</v>
      </c>
      <c r="P5090" s="58">
        <f t="shared" si="978"/>
        <v>449.73186528497411</v>
      </c>
      <c r="Q5090" s="58">
        <f t="shared" si="979"/>
        <v>299.82124352331607</v>
      </c>
      <c r="R5090" s="66">
        <f t="shared" si="980"/>
        <v>10.126462500000002</v>
      </c>
      <c r="S5090" s="64">
        <f t="shared" si="981"/>
        <v>37.5</v>
      </c>
      <c r="T5090" s="66">
        <f t="shared" si="982"/>
        <v>626.28146250000009</v>
      </c>
      <c r="U5090" s="68">
        <f t="shared" si="983"/>
        <v>62.628146250000007</v>
      </c>
      <c r="V5090" s="68">
        <f t="shared" si="984"/>
        <v>486.74725064766841</v>
      </c>
      <c r="W5090" s="68">
        <f t="shared" si="985"/>
        <v>324.49816709844561</v>
      </c>
    </row>
    <row r="5091" spans="1:23" x14ac:dyDescent="0.25">
      <c r="A5091" s="1" t="s">
        <v>888</v>
      </c>
      <c r="B5091" s="1" t="s">
        <v>394</v>
      </c>
      <c r="C5091" s="1" t="s">
        <v>589</v>
      </c>
      <c r="D5091" s="1" t="s">
        <v>590</v>
      </c>
      <c r="E5091" s="1" t="s">
        <v>595</v>
      </c>
      <c r="F5091" s="62" t="str">
        <f t="shared" si="974"/>
        <v>64586</v>
      </c>
      <c r="G5091" s="255">
        <v>10620071</v>
      </c>
      <c r="H5091" s="1" t="s">
        <v>386</v>
      </c>
      <c r="I5091" s="61">
        <v>31</v>
      </c>
      <c r="J5091" s="61">
        <v>3.3</v>
      </c>
      <c r="K5091" s="61">
        <v>8</v>
      </c>
      <c r="L5091" s="69">
        <f t="shared" si="975"/>
        <v>1.0229999999999999</v>
      </c>
      <c r="M5091" s="69">
        <f t="shared" si="976"/>
        <v>2.48</v>
      </c>
      <c r="N5091" s="56">
        <f>INDEX(Rate_Chart!$A$1:$AK$127,MATCH(Data!J5091,Rate_Chart!$A$1:$A$127,0),MATCH(Data!K5091,Rate_Chart!$A$1:$AK$1,0))</f>
        <v>36.002112000000004</v>
      </c>
      <c r="O5091" s="57">
        <f t="shared" si="977"/>
        <v>1116.0654720000002</v>
      </c>
      <c r="P5091" s="58">
        <f t="shared" si="978"/>
        <v>417.01288030888031</v>
      </c>
      <c r="Q5091" s="58">
        <f t="shared" si="979"/>
        <v>278.00858687258687</v>
      </c>
      <c r="R5091" s="66">
        <f t="shared" si="980"/>
        <v>19.531145760000005</v>
      </c>
      <c r="S5091" s="64">
        <f t="shared" si="981"/>
        <v>116.25</v>
      </c>
      <c r="T5091" s="66">
        <f t="shared" si="982"/>
        <v>1251.8466177600003</v>
      </c>
      <c r="U5091" s="68">
        <f t="shared" si="983"/>
        <v>40.382148960000009</v>
      </c>
      <c r="V5091" s="68">
        <f t="shared" si="984"/>
        <v>467.74689915057917</v>
      </c>
      <c r="W5091" s="68">
        <f t="shared" si="985"/>
        <v>311.83126610038613</v>
      </c>
    </row>
    <row r="5092" spans="1:23" x14ac:dyDescent="0.25">
      <c r="A5092" s="1" t="s">
        <v>921</v>
      </c>
      <c r="B5092" s="1" t="s">
        <v>394</v>
      </c>
      <c r="C5092" s="1" t="s">
        <v>589</v>
      </c>
      <c r="D5092" s="1" t="s">
        <v>590</v>
      </c>
      <c r="E5092" s="1" t="s">
        <v>596</v>
      </c>
      <c r="F5092" s="62" t="str">
        <f t="shared" si="974"/>
        <v>64590</v>
      </c>
      <c r="G5092" s="255">
        <v>10620062</v>
      </c>
      <c r="H5092" s="1" t="s">
        <v>385</v>
      </c>
      <c r="I5092" s="61">
        <v>13</v>
      </c>
      <c r="J5092" s="61">
        <v>5.6</v>
      </c>
      <c r="K5092" s="61">
        <v>8.4</v>
      </c>
      <c r="L5092" s="69">
        <f t="shared" si="975"/>
        <v>0.72799999999999998</v>
      </c>
      <c r="M5092" s="69">
        <f t="shared" si="976"/>
        <v>1.0920000000000001</v>
      </c>
      <c r="N5092" s="56">
        <f>INDEX(Rate_Chart!$A$1:$AK$127,MATCH(Data!J5092,Rate_Chart!$A$1:$A$127,0),MATCH(Data!K5092,Rate_Chart!$A$1:$AK$1,0))</f>
        <v>45.357199999999999</v>
      </c>
      <c r="O5092" s="57">
        <f t="shared" si="977"/>
        <v>589.64359999999999</v>
      </c>
      <c r="P5092" s="58">
        <f t="shared" si="978"/>
        <v>404.97500000000002</v>
      </c>
      <c r="Q5092" s="58">
        <f t="shared" si="979"/>
        <v>269.98333333333335</v>
      </c>
      <c r="R5092" s="66">
        <f t="shared" si="980"/>
        <v>10.318763000000001</v>
      </c>
      <c r="S5092" s="64">
        <f t="shared" si="981"/>
        <v>48.75</v>
      </c>
      <c r="T5092" s="66">
        <f t="shared" si="982"/>
        <v>648.71236299999998</v>
      </c>
      <c r="U5092" s="68">
        <f t="shared" si="983"/>
        <v>49.900950999999999</v>
      </c>
      <c r="V5092" s="68">
        <f t="shared" si="984"/>
        <v>445.54420535714291</v>
      </c>
      <c r="W5092" s="68">
        <f t="shared" si="985"/>
        <v>297.02947023809526</v>
      </c>
    </row>
    <row r="5093" spans="1:23" x14ac:dyDescent="0.25">
      <c r="A5093" s="1" t="s">
        <v>921</v>
      </c>
      <c r="B5093" s="1" t="s">
        <v>395</v>
      </c>
      <c r="C5093" s="1" t="s">
        <v>589</v>
      </c>
      <c r="D5093" s="1" t="s">
        <v>590</v>
      </c>
      <c r="E5093" s="1" t="s">
        <v>596</v>
      </c>
      <c r="F5093" s="62" t="str">
        <f t="shared" si="974"/>
        <v>64590</v>
      </c>
      <c r="G5093" s="255">
        <v>10620062</v>
      </c>
      <c r="H5093" s="1" t="s">
        <v>385</v>
      </c>
      <c r="I5093" s="61">
        <v>18</v>
      </c>
      <c r="J5093" s="61">
        <v>7.6</v>
      </c>
      <c r="K5093" s="61">
        <v>8.4</v>
      </c>
      <c r="L5093" s="69">
        <f t="shared" si="975"/>
        <v>1.3679999999999999</v>
      </c>
      <c r="M5093" s="69">
        <f t="shared" si="976"/>
        <v>1.5120000000000002</v>
      </c>
      <c r="N5093" s="56">
        <f>INDEX(Rate_Chart!$A$1:$AK$127,MATCH(Data!J5093,Rate_Chart!$A$1:$A$127,0),MATCH(Data!K5093,Rate_Chart!$A$1:$AK$1,0))</f>
        <v>61.556199999999997</v>
      </c>
      <c r="O5093" s="57">
        <f t="shared" si="977"/>
        <v>1108.0116</v>
      </c>
      <c r="P5093" s="58">
        <f t="shared" si="978"/>
        <v>466.33484848484846</v>
      </c>
      <c r="Q5093" s="58">
        <f t="shared" si="979"/>
        <v>310.889898989899</v>
      </c>
      <c r="R5093" s="66">
        <f t="shared" si="980"/>
        <v>19.390203000000003</v>
      </c>
      <c r="S5093" s="64">
        <f t="shared" si="981"/>
        <v>67.5</v>
      </c>
      <c r="T5093" s="66">
        <f t="shared" si="982"/>
        <v>1194.901803</v>
      </c>
      <c r="U5093" s="68">
        <f t="shared" si="983"/>
        <v>66.383433499999995</v>
      </c>
      <c r="V5093" s="68">
        <f t="shared" si="984"/>
        <v>502.90479924242419</v>
      </c>
      <c r="W5093" s="68">
        <f t="shared" si="985"/>
        <v>335.26986616161611</v>
      </c>
    </row>
    <row r="5094" spans="1:23" x14ac:dyDescent="0.25">
      <c r="A5094" s="1" t="s">
        <v>921</v>
      </c>
      <c r="B5094" s="1" t="s">
        <v>395</v>
      </c>
      <c r="C5094" s="1" t="s">
        <v>589</v>
      </c>
      <c r="D5094" s="1" t="s">
        <v>590</v>
      </c>
      <c r="E5094" s="1" t="s">
        <v>596</v>
      </c>
      <c r="F5094" s="62" t="str">
        <f t="shared" si="974"/>
        <v>64590</v>
      </c>
      <c r="G5094" s="255">
        <v>10620062</v>
      </c>
      <c r="H5094" s="1" t="s">
        <v>386</v>
      </c>
      <c r="I5094" s="61">
        <v>11</v>
      </c>
      <c r="J5094" s="61">
        <v>3</v>
      </c>
      <c r="K5094" s="61">
        <v>8</v>
      </c>
      <c r="L5094" s="69">
        <f t="shared" si="975"/>
        <v>0.33</v>
      </c>
      <c r="M5094" s="69">
        <f t="shared" si="976"/>
        <v>0.88</v>
      </c>
      <c r="N5094" s="56">
        <f>INDEX(Rate_Chart!$A$1:$AK$127,MATCH(Data!J5094,Rate_Chart!$A$1:$A$127,0),MATCH(Data!K5094,Rate_Chart!$A$1:$AK$1,0))</f>
        <v>34.751112000000006</v>
      </c>
      <c r="O5094" s="57">
        <f t="shared" si="977"/>
        <v>382.26223200000004</v>
      </c>
      <c r="P5094" s="58">
        <f t="shared" si="978"/>
        <v>417.01334400000002</v>
      </c>
      <c r="Q5094" s="58">
        <f t="shared" si="979"/>
        <v>278.00889599999999</v>
      </c>
      <c r="R5094" s="66">
        <f t="shared" si="980"/>
        <v>6.6895890600000012</v>
      </c>
      <c r="S5094" s="64">
        <f t="shared" si="981"/>
        <v>41.25</v>
      </c>
      <c r="T5094" s="66">
        <f t="shared" si="982"/>
        <v>430.20182106000004</v>
      </c>
      <c r="U5094" s="68">
        <f t="shared" si="983"/>
        <v>39.109256460000005</v>
      </c>
      <c r="V5094" s="68">
        <f t="shared" si="984"/>
        <v>469.31107752000003</v>
      </c>
      <c r="W5094" s="68">
        <f t="shared" si="985"/>
        <v>312.87405168000004</v>
      </c>
    </row>
    <row r="5095" spans="1:23" x14ac:dyDescent="0.25">
      <c r="A5095" s="1" t="s">
        <v>902</v>
      </c>
      <c r="B5095" s="1" t="s">
        <v>394</v>
      </c>
      <c r="C5095" s="1" t="s">
        <v>589</v>
      </c>
      <c r="D5095" s="1" t="s">
        <v>590</v>
      </c>
      <c r="E5095" s="1" t="s">
        <v>596</v>
      </c>
      <c r="F5095" s="62" t="str">
        <f t="shared" si="974"/>
        <v>64590</v>
      </c>
      <c r="G5095" s="255">
        <v>10620062</v>
      </c>
      <c r="H5095" s="1" t="s">
        <v>386</v>
      </c>
      <c r="I5095" s="61">
        <v>14</v>
      </c>
      <c r="J5095" s="61">
        <v>5.2</v>
      </c>
      <c r="K5095" s="61">
        <v>8.5</v>
      </c>
      <c r="L5095" s="69">
        <f t="shared" si="975"/>
        <v>0.72799999999999998</v>
      </c>
      <c r="M5095" s="69">
        <f t="shared" si="976"/>
        <v>1.19</v>
      </c>
      <c r="N5095" s="56">
        <f>INDEX(Rate_Chart!$A$1:$AK$127,MATCH(Data!J5095,Rate_Chart!$A$1:$A$127,0),MATCH(Data!K5095,Rate_Chart!$A$1:$AK$1,0))</f>
        <v>45.315181500000008</v>
      </c>
      <c r="O5095" s="57">
        <f t="shared" si="977"/>
        <v>634.41254100000015</v>
      </c>
      <c r="P5095" s="58">
        <f t="shared" si="978"/>
        <v>417.01087269938654</v>
      </c>
      <c r="Q5095" s="58">
        <f t="shared" si="979"/>
        <v>278.00724846625769</v>
      </c>
      <c r="R5095" s="66">
        <f t="shared" si="980"/>
        <v>11.102219467500003</v>
      </c>
      <c r="S5095" s="64">
        <f t="shared" si="981"/>
        <v>52.5</v>
      </c>
      <c r="T5095" s="66">
        <f t="shared" si="982"/>
        <v>698.0147604675002</v>
      </c>
      <c r="U5095" s="68">
        <f t="shared" si="983"/>
        <v>49.858197176250016</v>
      </c>
      <c r="V5095" s="68">
        <f t="shared" si="984"/>
        <v>458.81776542561363</v>
      </c>
      <c r="W5095" s="68">
        <f t="shared" si="985"/>
        <v>305.8785102837424</v>
      </c>
    </row>
    <row r="5096" spans="1:23" x14ac:dyDescent="0.25">
      <c r="A5096" s="1" t="s">
        <v>902</v>
      </c>
      <c r="B5096" s="1" t="s">
        <v>395</v>
      </c>
      <c r="C5096" s="1" t="s">
        <v>589</v>
      </c>
      <c r="D5096" s="1" t="s">
        <v>590</v>
      </c>
      <c r="E5096" s="1" t="s">
        <v>596</v>
      </c>
      <c r="F5096" s="62" t="str">
        <f t="shared" si="974"/>
        <v>64590</v>
      </c>
      <c r="G5096" s="255">
        <v>10620062</v>
      </c>
      <c r="H5096" s="1" t="s">
        <v>385</v>
      </c>
      <c r="I5096" s="61">
        <v>16</v>
      </c>
      <c r="J5096" s="61">
        <v>7.3</v>
      </c>
      <c r="K5096" s="61">
        <v>9</v>
      </c>
      <c r="L5096" s="69">
        <f t="shared" si="975"/>
        <v>1.1679999999999999</v>
      </c>
      <c r="M5096" s="69">
        <f t="shared" si="976"/>
        <v>1.44</v>
      </c>
      <c r="N5096" s="56">
        <f>INDEX(Rate_Chart!$A$1:$AK$127,MATCH(Data!J5096,Rate_Chart!$A$1:$A$127,0),MATCH(Data!K5096,Rate_Chart!$A$1:$AK$1,0))</f>
        <v>60.954999999999998</v>
      </c>
      <c r="O5096" s="57">
        <f t="shared" si="977"/>
        <v>975.28</v>
      </c>
      <c r="P5096" s="58">
        <f t="shared" si="978"/>
        <v>458.30827067669168</v>
      </c>
      <c r="Q5096" s="58">
        <f t="shared" si="979"/>
        <v>305.53884711779443</v>
      </c>
      <c r="R5096" s="66">
        <f t="shared" si="980"/>
        <v>17.067400000000003</v>
      </c>
      <c r="S5096" s="64">
        <f t="shared" si="981"/>
        <v>60</v>
      </c>
      <c r="T5096" s="66">
        <f t="shared" si="982"/>
        <v>1052.3473999999999</v>
      </c>
      <c r="U5096" s="68">
        <f t="shared" si="983"/>
        <v>65.771712499999992</v>
      </c>
      <c r="V5096" s="68">
        <f t="shared" si="984"/>
        <v>494.52415413533828</v>
      </c>
      <c r="W5096" s="68">
        <f t="shared" si="985"/>
        <v>329.68276942355885</v>
      </c>
    </row>
    <row r="5097" spans="1:23" x14ac:dyDescent="0.25">
      <c r="A5097" s="1" t="s">
        <v>902</v>
      </c>
      <c r="B5097" s="1" t="s">
        <v>395</v>
      </c>
      <c r="C5097" s="1" t="s">
        <v>589</v>
      </c>
      <c r="D5097" s="1" t="s">
        <v>590</v>
      </c>
      <c r="E5097" s="1" t="s">
        <v>596</v>
      </c>
      <c r="F5097" s="62" t="str">
        <f t="shared" si="974"/>
        <v>64590</v>
      </c>
      <c r="G5097" s="255">
        <v>10620062</v>
      </c>
      <c r="H5097" s="1" t="s">
        <v>386</v>
      </c>
      <c r="I5097" s="61">
        <v>8</v>
      </c>
      <c r="J5097" s="61">
        <v>3.2</v>
      </c>
      <c r="K5097" s="61">
        <v>8</v>
      </c>
      <c r="L5097" s="69">
        <f t="shared" si="975"/>
        <v>0.25600000000000001</v>
      </c>
      <c r="M5097" s="69">
        <f t="shared" si="976"/>
        <v>0.64</v>
      </c>
      <c r="N5097" s="56">
        <f>INDEX(Rate_Chart!$A$1:$AK$127,MATCH(Data!J5097,Rate_Chart!$A$1:$A$127,0),MATCH(Data!K5097,Rate_Chart!$A$1:$AK$1,0))</f>
        <v>35.585112000000002</v>
      </c>
      <c r="O5097" s="57">
        <f t="shared" si="977"/>
        <v>284.68089600000002</v>
      </c>
      <c r="P5097" s="58">
        <f t="shared" si="978"/>
        <v>417.01303124999998</v>
      </c>
      <c r="Q5097" s="58">
        <f t="shared" si="979"/>
        <v>278.00868750000001</v>
      </c>
      <c r="R5097" s="66">
        <f t="shared" si="980"/>
        <v>4.9819156800000011</v>
      </c>
      <c r="S5097" s="64">
        <f t="shared" si="981"/>
        <v>30</v>
      </c>
      <c r="T5097" s="66">
        <f t="shared" si="982"/>
        <v>319.66281168</v>
      </c>
      <c r="U5097" s="68">
        <f t="shared" si="983"/>
        <v>39.957851460000001</v>
      </c>
      <c r="V5097" s="68">
        <f t="shared" si="984"/>
        <v>468.25607179687495</v>
      </c>
      <c r="W5097" s="68">
        <f t="shared" si="985"/>
        <v>312.17071453124998</v>
      </c>
    </row>
    <row r="5098" spans="1:23" x14ac:dyDescent="0.25">
      <c r="A5098" s="1" t="s">
        <v>903</v>
      </c>
      <c r="B5098" s="1" t="s">
        <v>394</v>
      </c>
      <c r="C5098" s="1" t="s">
        <v>589</v>
      </c>
      <c r="D5098" s="1" t="s">
        <v>590</v>
      </c>
      <c r="E5098" s="1" t="s">
        <v>596</v>
      </c>
      <c r="F5098" s="62" t="str">
        <f t="shared" si="974"/>
        <v>64590</v>
      </c>
      <c r="G5098" s="255">
        <v>10620062</v>
      </c>
      <c r="H5098" s="1" t="s">
        <v>386</v>
      </c>
      <c r="I5098" s="61">
        <v>13</v>
      </c>
      <c r="J5098" s="61">
        <v>5.3</v>
      </c>
      <c r="K5098" s="61">
        <v>8.5</v>
      </c>
      <c r="L5098" s="69">
        <f t="shared" si="975"/>
        <v>0.68899999999999995</v>
      </c>
      <c r="M5098" s="69">
        <f t="shared" si="976"/>
        <v>1.105</v>
      </c>
      <c r="N5098" s="56">
        <f>INDEX(Rate_Chart!$A$1:$AK$127,MATCH(Data!J5098,Rate_Chart!$A$1:$A$127,0),MATCH(Data!K5098,Rate_Chart!$A$1:$AK$1,0))</f>
        <v>45.732181500000003</v>
      </c>
      <c r="O5098" s="57">
        <f t="shared" si="977"/>
        <v>594.51835950000009</v>
      </c>
      <c r="P5098" s="58">
        <f t="shared" si="978"/>
        <v>417.01077355623107</v>
      </c>
      <c r="Q5098" s="58">
        <f t="shared" si="979"/>
        <v>278.00718237082071</v>
      </c>
      <c r="R5098" s="66">
        <f t="shared" si="980"/>
        <v>10.404071291250002</v>
      </c>
      <c r="S5098" s="64">
        <f t="shared" si="981"/>
        <v>48.75</v>
      </c>
      <c r="T5098" s="66">
        <f t="shared" si="982"/>
        <v>653.67243079125012</v>
      </c>
      <c r="U5098" s="68">
        <f t="shared" si="983"/>
        <v>50.28249467625001</v>
      </c>
      <c r="V5098" s="68">
        <f t="shared" si="984"/>
        <v>458.5029909688451</v>
      </c>
      <c r="W5098" s="68">
        <f t="shared" si="985"/>
        <v>305.66866064589675</v>
      </c>
    </row>
    <row r="5099" spans="1:23" x14ac:dyDescent="0.25">
      <c r="A5099" s="1" t="s">
        <v>903</v>
      </c>
      <c r="B5099" s="1" t="s">
        <v>395</v>
      </c>
      <c r="C5099" s="1" t="s">
        <v>589</v>
      </c>
      <c r="D5099" s="1" t="s">
        <v>590</v>
      </c>
      <c r="E5099" s="1" t="s">
        <v>596</v>
      </c>
      <c r="F5099" s="62" t="str">
        <f t="shared" si="974"/>
        <v>64590</v>
      </c>
      <c r="G5099" s="255">
        <v>10620062</v>
      </c>
      <c r="H5099" s="1" t="s">
        <v>385</v>
      </c>
      <c r="I5099" s="61">
        <v>18</v>
      </c>
      <c r="J5099" s="61">
        <v>8.5</v>
      </c>
      <c r="K5099" s="61">
        <v>9</v>
      </c>
      <c r="L5099" s="69">
        <f t="shared" si="975"/>
        <v>1.53</v>
      </c>
      <c r="M5099" s="69">
        <f t="shared" si="976"/>
        <v>1.62</v>
      </c>
      <c r="N5099" s="56">
        <f>INDEX(Rate_Chart!$A$1:$AK$127,MATCH(Data!J5099,Rate_Chart!$A$1:$A$127,0),MATCH(Data!K5099,Rate_Chart!$A$1:$AK$1,0))</f>
        <v>70.975000000000009</v>
      </c>
      <c r="O5099" s="57">
        <f t="shared" si="977"/>
        <v>1277.5500000000002</v>
      </c>
      <c r="P5099" s="58">
        <f t="shared" si="978"/>
        <v>489.48275862068965</v>
      </c>
      <c r="Q5099" s="58">
        <f t="shared" si="979"/>
        <v>326.32183908045977</v>
      </c>
      <c r="R5099" s="66">
        <f t="shared" si="980"/>
        <v>22.357125000000007</v>
      </c>
      <c r="S5099" s="64">
        <f t="shared" si="981"/>
        <v>67.5</v>
      </c>
      <c r="T5099" s="66">
        <f t="shared" si="982"/>
        <v>1367.4071250000002</v>
      </c>
      <c r="U5099" s="68">
        <f t="shared" si="983"/>
        <v>75.967062500000011</v>
      </c>
      <c r="V5099" s="68">
        <f t="shared" si="984"/>
        <v>523.91077586206893</v>
      </c>
      <c r="W5099" s="68">
        <f t="shared" si="985"/>
        <v>349.27385057471264</v>
      </c>
    </row>
    <row r="5100" spans="1:23" x14ac:dyDescent="0.25">
      <c r="A5100" s="1" t="s">
        <v>903</v>
      </c>
      <c r="B5100" s="1" t="s">
        <v>395</v>
      </c>
      <c r="C5100" s="1" t="s">
        <v>589</v>
      </c>
      <c r="D5100" s="1" t="s">
        <v>590</v>
      </c>
      <c r="E5100" s="1" t="s">
        <v>596</v>
      </c>
      <c r="F5100" s="62" t="str">
        <f t="shared" si="974"/>
        <v>64590</v>
      </c>
      <c r="G5100" s="255">
        <v>10620062</v>
      </c>
      <c r="H5100" s="1" t="s">
        <v>386</v>
      </c>
      <c r="I5100" s="61">
        <v>13</v>
      </c>
      <c r="J5100" s="61">
        <v>3</v>
      </c>
      <c r="K5100" s="61">
        <v>8</v>
      </c>
      <c r="L5100" s="69">
        <f t="shared" si="975"/>
        <v>0.39</v>
      </c>
      <c r="M5100" s="69">
        <f t="shared" si="976"/>
        <v>1.04</v>
      </c>
      <c r="N5100" s="56">
        <f>INDEX(Rate_Chart!$A$1:$AK$127,MATCH(Data!J5100,Rate_Chart!$A$1:$A$127,0),MATCH(Data!K5100,Rate_Chart!$A$1:$AK$1,0))</f>
        <v>34.751112000000006</v>
      </c>
      <c r="O5100" s="57">
        <f t="shared" si="977"/>
        <v>451.76445600000011</v>
      </c>
      <c r="P5100" s="58">
        <f t="shared" si="978"/>
        <v>417.01334400000002</v>
      </c>
      <c r="Q5100" s="58">
        <f t="shared" si="979"/>
        <v>278.00889599999999</v>
      </c>
      <c r="R5100" s="66">
        <f t="shared" si="980"/>
        <v>7.9058779800000023</v>
      </c>
      <c r="S5100" s="64">
        <f t="shared" si="981"/>
        <v>48.75</v>
      </c>
      <c r="T5100" s="66">
        <f t="shared" si="982"/>
        <v>508.42033398000012</v>
      </c>
      <c r="U5100" s="68">
        <f t="shared" si="983"/>
        <v>39.109256460000012</v>
      </c>
      <c r="V5100" s="68">
        <f t="shared" si="984"/>
        <v>469.31107752000008</v>
      </c>
      <c r="W5100" s="68">
        <f t="shared" si="985"/>
        <v>312.87405168000004</v>
      </c>
    </row>
    <row r="5101" spans="1:23" x14ac:dyDescent="0.25">
      <c r="A5101" s="1" t="s">
        <v>904</v>
      </c>
      <c r="B5101" s="1" t="s">
        <v>394</v>
      </c>
      <c r="C5101" s="1" t="s">
        <v>589</v>
      </c>
      <c r="D5101" s="1" t="s">
        <v>590</v>
      </c>
      <c r="E5101" s="1" t="s">
        <v>596</v>
      </c>
      <c r="F5101" s="62" t="str">
        <f t="shared" si="974"/>
        <v>64590</v>
      </c>
      <c r="G5101" s="255">
        <v>10620062</v>
      </c>
      <c r="H5101" s="1" t="s">
        <v>386</v>
      </c>
      <c r="I5101" s="61">
        <v>12</v>
      </c>
      <c r="J5101" s="61">
        <v>5.2</v>
      </c>
      <c r="K5101" s="61">
        <v>8.5</v>
      </c>
      <c r="L5101" s="69">
        <f t="shared" si="975"/>
        <v>0.62400000000000011</v>
      </c>
      <c r="M5101" s="69">
        <f t="shared" si="976"/>
        <v>1.02</v>
      </c>
      <c r="N5101" s="56">
        <f>INDEX(Rate_Chart!$A$1:$AK$127,MATCH(Data!J5101,Rate_Chart!$A$1:$A$127,0),MATCH(Data!K5101,Rate_Chart!$A$1:$AK$1,0))</f>
        <v>45.315181500000008</v>
      </c>
      <c r="O5101" s="57">
        <f t="shared" si="977"/>
        <v>543.78217800000016</v>
      </c>
      <c r="P5101" s="58">
        <f t="shared" si="978"/>
        <v>417.01087269938654</v>
      </c>
      <c r="Q5101" s="58">
        <f t="shared" si="979"/>
        <v>278.00724846625769</v>
      </c>
      <c r="R5101" s="66">
        <f t="shared" si="980"/>
        <v>9.5161881150000038</v>
      </c>
      <c r="S5101" s="64">
        <f t="shared" si="981"/>
        <v>45</v>
      </c>
      <c r="T5101" s="66">
        <f t="shared" si="982"/>
        <v>598.29836611500014</v>
      </c>
      <c r="U5101" s="68">
        <f t="shared" si="983"/>
        <v>49.858197176250009</v>
      </c>
      <c r="V5101" s="68">
        <f t="shared" si="984"/>
        <v>458.81776542561352</v>
      </c>
      <c r="W5101" s="68">
        <f t="shared" si="985"/>
        <v>305.87851028374234</v>
      </c>
    </row>
    <row r="5102" spans="1:23" x14ac:dyDescent="0.25">
      <c r="A5102" s="1" t="s">
        <v>904</v>
      </c>
      <c r="B5102" s="1" t="s">
        <v>395</v>
      </c>
      <c r="C5102" s="1" t="s">
        <v>589</v>
      </c>
      <c r="D5102" s="1" t="s">
        <v>590</v>
      </c>
      <c r="E5102" s="1" t="s">
        <v>596</v>
      </c>
      <c r="F5102" s="62" t="str">
        <f t="shared" si="974"/>
        <v>64590</v>
      </c>
      <c r="G5102" s="255">
        <v>10620062</v>
      </c>
      <c r="H5102" s="1" t="s">
        <v>385</v>
      </c>
      <c r="I5102" s="61">
        <v>8</v>
      </c>
      <c r="J5102" s="61">
        <v>5.8</v>
      </c>
      <c r="K5102" s="61">
        <v>8.8000000000000007</v>
      </c>
      <c r="L5102" s="69">
        <f t="shared" si="975"/>
        <v>0.46399999999999997</v>
      </c>
      <c r="M5102" s="69">
        <f t="shared" si="976"/>
        <v>0.70400000000000007</v>
      </c>
      <c r="N5102" s="56">
        <f>INDEX(Rate_Chart!$A$1:$AK$127,MATCH(Data!J5102,Rate_Chart!$A$1:$A$127,0),MATCH(Data!K5102,Rate_Chart!$A$1:$AK$1,0))</f>
        <v>47.945700000000002</v>
      </c>
      <c r="O5102" s="57">
        <f t="shared" si="977"/>
        <v>383.56560000000002</v>
      </c>
      <c r="P5102" s="58">
        <f t="shared" si="978"/>
        <v>410.96314285714288</v>
      </c>
      <c r="Q5102" s="58">
        <f t="shared" si="979"/>
        <v>273.97542857142861</v>
      </c>
      <c r="R5102" s="66">
        <f t="shared" si="980"/>
        <v>6.7123980000000012</v>
      </c>
      <c r="S5102" s="64">
        <f t="shared" si="981"/>
        <v>30</v>
      </c>
      <c r="T5102" s="66">
        <f t="shared" si="982"/>
        <v>420.27799800000003</v>
      </c>
      <c r="U5102" s="68">
        <f t="shared" si="983"/>
        <v>52.534749750000003</v>
      </c>
      <c r="V5102" s="68">
        <f t="shared" si="984"/>
        <v>450.29785500000003</v>
      </c>
      <c r="W5102" s="68">
        <f t="shared" si="985"/>
        <v>300.19857000000002</v>
      </c>
    </row>
    <row r="5103" spans="1:23" x14ac:dyDescent="0.25">
      <c r="A5103" s="1" t="s">
        <v>904</v>
      </c>
      <c r="B5103" s="1" t="s">
        <v>395</v>
      </c>
      <c r="C5103" s="1" t="s">
        <v>589</v>
      </c>
      <c r="D5103" s="1" t="s">
        <v>590</v>
      </c>
      <c r="E5103" s="1" t="s">
        <v>596</v>
      </c>
      <c r="F5103" s="62" t="str">
        <f t="shared" si="974"/>
        <v>64590</v>
      </c>
      <c r="G5103" s="255">
        <v>10620062</v>
      </c>
      <c r="H5103" s="1" t="s">
        <v>386</v>
      </c>
      <c r="I5103" s="61">
        <v>16</v>
      </c>
      <c r="J5103" s="61">
        <v>5</v>
      </c>
      <c r="K5103" s="61">
        <v>8.1999999999999993</v>
      </c>
      <c r="L5103" s="69">
        <f t="shared" si="975"/>
        <v>0.8</v>
      </c>
      <c r="M5103" s="69">
        <f t="shared" si="976"/>
        <v>1.3119999999999998</v>
      </c>
      <c r="N5103" s="56">
        <f>INDEX(Rate_Chart!$A$1:$AK$127,MATCH(Data!J5103,Rate_Chart!$A$1:$A$127,0),MATCH(Data!K5103,Rate_Chart!$A$1:$AK$1,0))</f>
        <v>43.647139800000005</v>
      </c>
      <c r="O5103" s="57">
        <f t="shared" si="977"/>
        <v>698.35423680000008</v>
      </c>
      <c r="P5103" s="58">
        <f t="shared" si="978"/>
        <v>417.01088980891728</v>
      </c>
      <c r="Q5103" s="58">
        <f t="shared" si="979"/>
        <v>278.00725987261154</v>
      </c>
      <c r="R5103" s="66">
        <f t="shared" si="980"/>
        <v>12.221199144000003</v>
      </c>
      <c r="S5103" s="64">
        <f t="shared" si="981"/>
        <v>60</v>
      </c>
      <c r="T5103" s="66">
        <f t="shared" si="982"/>
        <v>770.57543594400011</v>
      </c>
      <c r="U5103" s="68">
        <f t="shared" si="983"/>
        <v>48.160964746500007</v>
      </c>
      <c r="V5103" s="68">
        <f t="shared" si="984"/>
        <v>460.13660585828035</v>
      </c>
      <c r="W5103" s="68">
        <f t="shared" si="985"/>
        <v>306.75773723885357</v>
      </c>
    </row>
    <row r="5104" spans="1:23" x14ac:dyDescent="0.25">
      <c r="A5104" s="1" t="s">
        <v>905</v>
      </c>
      <c r="B5104" s="1" t="s">
        <v>394</v>
      </c>
      <c r="C5104" s="1" t="s">
        <v>589</v>
      </c>
      <c r="D5104" s="1" t="s">
        <v>590</v>
      </c>
      <c r="E5104" s="1" t="s">
        <v>596</v>
      </c>
      <c r="F5104" s="62" t="str">
        <f t="shared" si="974"/>
        <v>64590</v>
      </c>
      <c r="G5104" s="255">
        <v>10620062</v>
      </c>
      <c r="H5104" s="1" t="s">
        <v>385</v>
      </c>
      <c r="I5104" s="61">
        <v>14</v>
      </c>
      <c r="J5104" s="61">
        <v>6.8</v>
      </c>
      <c r="K5104" s="61">
        <v>9</v>
      </c>
      <c r="L5104" s="69">
        <f t="shared" si="975"/>
        <v>0.95200000000000007</v>
      </c>
      <c r="M5104" s="69">
        <f t="shared" si="976"/>
        <v>1.26</v>
      </c>
      <c r="N5104" s="56">
        <f>INDEX(Rate_Chart!$A$1:$AK$127,MATCH(Data!J5104,Rate_Chart!$A$1:$A$127,0),MATCH(Data!K5104,Rate_Chart!$A$1:$AK$1,0))</f>
        <v>56.78</v>
      </c>
      <c r="O5104" s="57">
        <f t="shared" si="977"/>
        <v>794.92000000000007</v>
      </c>
      <c r="P5104" s="58">
        <f t="shared" si="978"/>
        <v>443.59375</v>
      </c>
      <c r="Q5104" s="58">
        <f t="shared" si="979"/>
        <v>295.72916666666669</v>
      </c>
      <c r="R5104" s="66">
        <f t="shared" si="980"/>
        <v>13.911100000000003</v>
      </c>
      <c r="S5104" s="64">
        <f t="shared" si="981"/>
        <v>52.5</v>
      </c>
      <c r="T5104" s="66">
        <f t="shared" si="982"/>
        <v>861.33110000000011</v>
      </c>
      <c r="U5104" s="68">
        <f t="shared" si="983"/>
        <v>61.523650000000011</v>
      </c>
      <c r="V5104" s="68">
        <f t="shared" si="984"/>
        <v>480.65351562500007</v>
      </c>
      <c r="W5104" s="68">
        <f t="shared" si="985"/>
        <v>320.43567708333336</v>
      </c>
    </row>
    <row r="5105" spans="1:23" x14ac:dyDescent="0.25">
      <c r="A5105" s="1" t="s">
        <v>905</v>
      </c>
      <c r="B5105" s="1" t="s">
        <v>395</v>
      </c>
      <c r="C5105" s="1" t="s">
        <v>589</v>
      </c>
      <c r="D5105" s="1" t="s">
        <v>590</v>
      </c>
      <c r="E5105" s="1" t="s">
        <v>596</v>
      </c>
      <c r="F5105" s="62" t="str">
        <f t="shared" si="974"/>
        <v>64590</v>
      </c>
      <c r="G5105" s="255">
        <v>10620062</v>
      </c>
      <c r="H5105" s="1" t="s">
        <v>385</v>
      </c>
      <c r="I5105" s="61">
        <v>17</v>
      </c>
      <c r="J5105" s="61">
        <v>7.6</v>
      </c>
      <c r="K5105" s="61">
        <v>9</v>
      </c>
      <c r="L5105" s="69">
        <f t="shared" si="975"/>
        <v>1.2919999999999998</v>
      </c>
      <c r="M5105" s="69">
        <f t="shared" si="976"/>
        <v>1.53</v>
      </c>
      <c r="N5105" s="56">
        <f>INDEX(Rate_Chart!$A$1:$AK$127,MATCH(Data!J5105,Rate_Chart!$A$1:$A$127,0),MATCH(Data!K5105,Rate_Chart!$A$1:$AK$1,0))</f>
        <v>63.46</v>
      </c>
      <c r="O5105" s="57">
        <f t="shared" si="977"/>
        <v>1078.82</v>
      </c>
      <c r="P5105" s="58">
        <f t="shared" si="978"/>
        <v>466.61764705882348</v>
      </c>
      <c r="Q5105" s="58">
        <f t="shared" si="979"/>
        <v>311.07843137254901</v>
      </c>
      <c r="R5105" s="66">
        <f t="shared" si="980"/>
        <v>18.879350000000002</v>
      </c>
      <c r="S5105" s="64">
        <f t="shared" si="981"/>
        <v>63.75</v>
      </c>
      <c r="T5105" s="66">
        <f t="shared" si="982"/>
        <v>1161.4493499999999</v>
      </c>
      <c r="U5105" s="68">
        <f t="shared" si="983"/>
        <v>68.320549999999997</v>
      </c>
      <c r="V5105" s="68">
        <f t="shared" si="984"/>
        <v>502.35698529411758</v>
      </c>
      <c r="W5105" s="68">
        <f t="shared" si="985"/>
        <v>334.90465686274507</v>
      </c>
    </row>
    <row r="5106" spans="1:23" x14ac:dyDescent="0.25">
      <c r="A5106" s="1" t="s">
        <v>905</v>
      </c>
      <c r="B5106" s="1" t="s">
        <v>395</v>
      </c>
      <c r="C5106" s="1" t="s">
        <v>589</v>
      </c>
      <c r="D5106" s="1" t="s">
        <v>590</v>
      </c>
      <c r="E5106" s="1" t="s">
        <v>596</v>
      </c>
      <c r="F5106" s="62" t="str">
        <f t="shared" si="974"/>
        <v>64590</v>
      </c>
      <c r="G5106" s="255">
        <v>10620062</v>
      </c>
      <c r="H5106" s="1" t="s">
        <v>386</v>
      </c>
      <c r="I5106" s="61">
        <v>9</v>
      </c>
      <c r="J5106" s="61">
        <v>3</v>
      </c>
      <c r="K5106" s="61">
        <v>8</v>
      </c>
      <c r="L5106" s="69">
        <f t="shared" si="975"/>
        <v>0.27</v>
      </c>
      <c r="M5106" s="69">
        <f t="shared" si="976"/>
        <v>0.72</v>
      </c>
      <c r="N5106" s="56">
        <f>INDEX(Rate_Chart!$A$1:$AK$127,MATCH(Data!J5106,Rate_Chart!$A$1:$A$127,0),MATCH(Data!K5106,Rate_Chart!$A$1:$AK$1,0))</f>
        <v>34.751112000000006</v>
      </c>
      <c r="O5106" s="57">
        <f t="shared" si="977"/>
        <v>312.76000800000008</v>
      </c>
      <c r="P5106" s="58">
        <f t="shared" si="978"/>
        <v>417.01334400000002</v>
      </c>
      <c r="Q5106" s="58">
        <f t="shared" si="979"/>
        <v>278.00889599999999</v>
      </c>
      <c r="R5106" s="66">
        <f t="shared" si="980"/>
        <v>5.4733001400000019</v>
      </c>
      <c r="S5106" s="64">
        <f t="shared" si="981"/>
        <v>33.75</v>
      </c>
      <c r="T5106" s="66">
        <f t="shared" si="982"/>
        <v>351.98330814000008</v>
      </c>
      <c r="U5106" s="68">
        <f t="shared" si="983"/>
        <v>39.109256460000012</v>
      </c>
      <c r="V5106" s="68">
        <f t="shared" si="984"/>
        <v>469.31107752000008</v>
      </c>
      <c r="W5106" s="68">
        <f t="shared" si="985"/>
        <v>312.87405168000004</v>
      </c>
    </row>
    <row r="5107" spans="1:23" x14ac:dyDescent="0.25">
      <c r="A5107" s="1" t="s">
        <v>906</v>
      </c>
      <c r="B5107" s="1" t="s">
        <v>394</v>
      </c>
      <c r="C5107" s="1" t="s">
        <v>589</v>
      </c>
      <c r="D5107" s="1" t="s">
        <v>590</v>
      </c>
      <c r="E5107" s="1" t="s">
        <v>596</v>
      </c>
      <c r="F5107" s="62" t="str">
        <f t="shared" si="974"/>
        <v>64590</v>
      </c>
      <c r="G5107" s="255">
        <v>10620062</v>
      </c>
      <c r="H5107" s="1" t="s">
        <v>386</v>
      </c>
      <c r="I5107" s="61">
        <v>12</v>
      </c>
      <c r="J5107" s="61">
        <v>4.5999999999999996</v>
      </c>
      <c r="K5107" s="61">
        <v>8.1</v>
      </c>
      <c r="L5107" s="69">
        <f t="shared" si="975"/>
        <v>0.55199999999999994</v>
      </c>
      <c r="M5107" s="69">
        <f t="shared" si="976"/>
        <v>0.97199999999999986</v>
      </c>
      <c r="N5107" s="56">
        <f>INDEX(Rate_Chart!$A$1:$AK$127,MATCH(Data!J5107,Rate_Chart!$A$1:$A$127,0),MATCH(Data!K5107,Rate_Chart!$A$1:$AK$1,0))</f>
        <v>41.701125900000001</v>
      </c>
      <c r="O5107" s="57">
        <f t="shared" si="977"/>
        <v>500.41351080000004</v>
      </c>
      <c r="P5107" s="58">
        <f t="shared" si="978"/>
        <v>417.011259</v>
      </c>
      <c r="Q5107" s="58">
        <f t="shared" si="979"/>
        <v>278.00750599999998</v>
      </c>
      <c r="R5107" s="66">
        <f t="shared" si="980"/>
        <v>8.7572364390000015</v>
      </c>
      <c r="S5107" s="64">
        <f t="shared" si="981"/>
        <v>45</v>
      </c>
      <c r="T5107" s="66">
        <f t="shared" si="982"/>
        <v>554.17074723900009</v>
      </c>
      <c r="U5107" s="68">
        <f t="shared" si="983"/>
        <v>46.180895603250008</v>
      </c>
      <c r="V5107" s="68">
        <f t="shared" si="984"/>
        <v>461.80895603250008</v>
      </c>
      <c r="W5107" s="68">
        <f t="shared" si="985"/>
        <v>307.87263735500005</v>
      </c>
    </row>
    <row r="5108" spans="1:23" x14ac:dyDescent="0.25">
      <c r="A5108" s="1" t="s">
        <v>906</v>
      </c>
      <c r="B5108" s="1" t="s">
        <v>395</v>
      </c>
      <c r="C5108" s="1" t="s">
        <v>589</v>
      </c>
      <c r="D5108" s="1" t="s">
        <v>590</v>
      </c>
      <c r="E5108" s="1" t="s">
        <v>596</v>
      </c>
      <c r="F5108" s="62" t="str">
        <f t="shared" si="974"/>
        <v>64590</v>
      </c>
      <c r="G5108" s="255">
        <v>10620062</v>
      </c>
      <c r="H5108" s="1" t="s">
        <v>385</v>
      </c>
      <c r="I5108" s="61">
        <v>15</v>
      </c>
      <c r="J5108" s="61">
        <v>8.1999999999999993</v>
      </c>
      <c r="K5108" s="61">
        <v>9</v>
      </c>
      <c r="L5108" s="69">
        <f t="shared" si="975"/>
        <v>1.2299999999999998</v>
      </c>
      <c r="M5108" s="69">
        <f t="shared" si="976"/>
        <v>1.35</v>
      </c>
      <c r="N5108" s="56">
        <f>INDEX(Rate_Chart!$A$1:$AK$127,MATCH(Data!J5108,Rate_Chart!$A$1:$A$127,0),MATCH(Data!K5108,Rate_Chart!$A$1:$AK$1,0))</f>
        <v>68.469999999999985</v>
      </c>
      <c r="O5108" s="57">
        <f t="shared" si="977"/>
        <v>1027.0499999999997</v>
      </c>
      <c r="P5108" s="58">
        <f t="shared" si="978"/>
        <v>482.18309859154925</v>
      </c>
      <c r="Q5108" s="58">
        <f t="shared" si="979"/>
        <v>321.45539906103284</v>
      </c>
      <c r="R5108" s="66">
        <f t="shared" si="980"/>
        <v>17.973374999999997</v>
      </c>
      <c r="S5108" s="64">
        <f t="shared" si="981"/>
        <v>56.25</v>
      </c>
      <c r="T5108" s="66">
        <f t="shared" si="982"/>
        <v>1101.2733749999998</v>
      </c>
      <c r="U5108" s="68">
        <f t="shared" si="983"/>
        <v>73.418224999999978</v>
      </c>
      <c r="V5108" s="68">
        <f t="shared" si="984"/>
        <v>517.02975352112662</v>
      </c>
      <c r="W5108" s="68">
        <f t="shared" si="985"/>
        <v>344.68650234741773</v>
      </c>
    </row>
    <row r="5109" spans="1:23" x14ac:dyDescent="0.25">
      <c r="A5109" s="1" t="s">
        <v>906</v>
      </c>
      <c r="B5109" s="1" t="s">
        <v>395</v>
      </c>
      <c r="C5109" s="1" t="s">
        <v>589</v>
      </c>
      <c r="D5109" s="1" t="s">
        <v>590</v>
      </c>
      <c r="E5109" s="1" t="s">
        <v>596</v>
      </c>
      <c r="F5109" s="62" t="str">
        <f t="shared" si="974"/>
        <v>64590</v>
      </c>
      <c r="G5109" s="255">
        <v>10620062</v>
      </c>
      <c r="H5109" s="1" t="s">
        <v>386</v>
      </c>
      <c r="I5109" s="61">
        <v>9</v>
      </c>
      <c r="J5109" s="61">
        <v>3.3</v>
      </c>
      <c r="K5109" s="61">
        <v>8</v>
      </c>
      <c r="L5109" s="69">
        <f t="shared" si="975"/>
        <v>0.29699999999999999</v>
      </c>
      <c r="M5109" s="69">
        <f t="shared" si="976"/>
        <v>0.72</v>
      </c>
      <c r="N5109" s="56">
        <f>INDEX(Rate_Chart!$A$1:$AK$127,MATCH(Data!J5109,Rate_Chart!$A$1:$A$127,0),MATCH(Data!K5109,Rate_Chart!$A$1:$AK$1,0))</f>
        <v>36.002112000000004</v>
      </c>
      <c r="O5109" s="57">
        <f t="shared" si="977"/>
        <v>324.01900800000004</v>
      </c>
      <c r="P5109" s="58">
        <f t="shared" si="978"/>
        <v>417.01288030888031</v>
      </c>
      <c r="Q5109" s="58">
        <f t="shared" si="979"/>
        <v>278.00858687258687</v>
      </c>
      <c r="R5109" s="66">
        <f t="shared" si="980"/>
        <v>5.6703326400000016</v>
      </c>
      <c r="S5109" s="64">
        <f t="shared" si="981"/>
        <v>33.75</v>
      </c>
      <c r="T5109" s="66">
        <f t="shared" si="982"/>
        <v>363.43934064000007</v>
      </c>
      <c r="U5109" s="68">
        <f t="shared" si="983"/>
        <v>40.382148960000009</v>
      </c>
      <c r="V5109" s="68">
        <f t="shared" si="984"/>
        <v>467.74689915057917</v>
      </c>
      <c r="W5109" s="68">
        <f t="shared" si="985"/>
        <v>311.83126610038613</v>
      </c>
    </row>
    <row r="5110" spans="1:23" x14ac:dyDescent="0.25">
      <c r="A5110" s="1" t="s">
        <v>907</v>
      </c>
      <c r="B5110" s="1" t="s">
        <v>394</v>
      </c>
      <c r="C5110" s="1" t="s">
        <v>589</v>
      </c>
      <c r="D5110" s="1" t="s">
        <v>590</v>
      </c>
      <c r="E5110" s="1" t="s">
        <v>596</v>
      </c>
      <c r="F5110" s="62" t="str">
        <f t="shared" si="974"/>
        <v>64590</v>
      </c>
      <c r="G5110" s="255">
        <v>10620062</v>
      </c>
      <c r="H5110" s="1" t="s">
        <v>386</v>
      </c>
      <c r="I5110" s="61">
        <v>14</v>
      </c>
      <c r="J5110" s="61">
        <v>5.2</v>
      </c>
      <c r="K5110" s="61">
        <v>8.1999999999999993</v>
      </c>
      <c r="L5110" s="69">
        <f t="shared" si="975"/>
        <v>0.72799999999999998</v>
      </c>
      <c r="M5110" s="69">
        <f t="shared" si="976"/>
        <v>1.1479999999999999</v>
      </c>
      <c r="N5110" s="56">
        <f>INDEX(Rate_Chart!$A$1:$AK$127,MATCH(Data!J5110,Rate_Chart!$A$1:$A$127,0),MATCH(Data!K5110,Rate_Chart!$A$1:$AK$1,0))</f>
        <v>44.481139800000001</v>
      </c>
      <c r="O5110" s="57">
        <f t="shared" si="977"/>
        <v>622.73595720000003</v>
      </c>
      <c r="P5110" s="58">
        <f t="shared" si="978"/>
        <v>417.01068562500006</v>
      </c>
      <c r="Q5110" s="58">
        <f t="shared" si="979"/>
        <v>278.00712375000006</v>
      </c>
      <c r="R5110" s="66">
        <f t="shared" si="980"/>
        <v>10.897879251000001</v>
      </c>
      <c r="S5110" s="64">
        <f t="shared" si="981"/>
        <v>52.5</v>
      </c>
      <c r="T5110" s="66">
        <f t="shared" si="982"/>
        <v>686.13383645099998</v>
      </c>
      <c r="U5110" s="68">
        <f t="shared" si="983"/>
        <v>49.009559746499995</v>
      </c>
      <c r="V5110" s="68">
        <f t="shared" si="984"/>
        <v>459.46462262343749</v>
      </c>
      <c r="W5110" s="68">
        <f t="shared" si="985"/>
        <v>306.30974841562499</v>
      </c>
    </row>
    <row r="5111" spans="1:23" x14ac:dyDescent="0.25">
      <c r="A5111" s="1" t="s">
        <v>907</v>
      </c>
      <c r="B5111" s="1" t="s">
        <v>395</v>
      </c>
      <c r="C5111" s="1" t="s">
        <v>589</v>
      </c>
      <c r="D5111" s="1" t="s">
        <v>590</v>
      </c>
      <c r="E5111" s="1" t="s">
        <v>596</v>
      </c>
      <c r="F5111" s="62" t="str">
        <f t="shared" si="974"/>
        <v>64590</v>
      </c>
      <c r="G5111" s="255">
        <v>10620062</v>
      </c>
      <c r="H5111" s="1" t="s">
        <v>385</v>
      </c>
      <c r="I5111" s="61">
        <v>27</v>
      </c>
      <c r="J5111" s="61">
        <v>6.4</v>
      </c>
      <c r="K5111" s="61">
        <v>8.4</v>
      </c>
      <c r="L5111" s="69">
        <f t="shared" si="975"/>
        <v>1.7280000000000002</v>
      </c>
      <c r="M5111" s="69">
        <f t="shared" si="976"/>
        <v>2.2680000000000002</v>
      </c>
      <c r="N5111" s="56">
        <f>INDEX(Rate_Chart!$A$1:$AK$127,MATCH(Data!J5111,Rate_Chart!$A$1:$A$127,0),MATCH(Data!K5111,Rate_Chart!$A$1:$AK$1,0))</f>
        <v>51.836799999999997</v>
      </c>
      <c r="O5111" s="57">
        <f t="shared" si="977"/>
        <v>1399.5935999999999</v>
      </c>
      <c r="P5111" s="58">
        <f t="shared" si="978"/>
        <v>431.9733333333333</v>
      </c>
      <c r="Q5111" s="58">
        <f t="shared" si="979"/>
        <v>287.98222222222222</v>
      </c>
      <c r="R5111" s="66">
        <f t="shared" si="980"/>
        <v>24.492888000000001</v>
      </c>
      <c r="S5111" s="64">
        <f t="shared" si="981"/>
        <v>101.25</v>
      </c>
      <c r="T5111" s="66">
        <f t="shared" si="982"/>
        <v>1525.3364879999999</v>
      </c>
      <c r="U5111" s="68">
        <f t="shared" si="983"/>
        <v>56.493943999999999</v>
      </c>
      <c r="V5111" s="68">
        <f t="shared" si="984"/>
        <v>470.78286666666668</v>
      </c>
      <c r="W5111" s="68">
        <f t="shared" si="985"/>
        <v>313.85524444444445</v>
      </c>
    </row>
    <row r="5112" spans="1:23" x14ac:dyDescent="0.25">
      <c r="A5112" s="1" t="s">
        <v>908</v>
      </c>
      <c r="B5112" s="1" t="s">
        <v>394</v>
      </c>
      <c r="C5112" s="1" t="s">
        <v>589</v>
      </c>
      <c r="D5112" s="1" t="s">
        <v>590</v>
      </c>
      <c r="E5112" s="1" t="s">
        <v>596</v>
      </c>
      <c r="F5112" s="62" t="str">
        <f t="shared" si="974"/>
        <v>64590</v>
      </c>
      <c r="G5112" s="255">
        <v>10620062</v>
      </c>
      <c r="H5112" s="1" t="s">
        <v>385</v>
      </c>
      <c r="I5112" s="61">
        <v>16</v>
      </c>
      <c r="J5112" s="61">
        <v>6.2</v>
      </c>
      <c r="K5112" s="61">
        <v>8.8000000000000007</v>
      </c>
      <c r="L5112" s="69">
        <f t="shared" si="975"/>
        <v>0.99199999999999999</v>
      </c>
      <c r="M5112" s="69">
        <f t="shared" si="976"/>
        <v>1.4080000000000001</v>
      </c>
      <c r="N5112" s="56">
        <f>INDEX(Rate_Chart!$A$1:$AK$127,MATCH(Data!J5112,Rate_Chart!$A$1:$A$127,0),MATCH(Data!K5112,Rate_Chart!$A$1:$AK$1,0))</f>
        <v>51.252300000000005</v>
      </c>
      <c r="O5112" s="57">
        <f t="shared" si="977"/>
        <v>820.03680000000008</v>
      </c>
      <c r="P5112" s="58">
        <f t="shared" si="978"/>
        <v>424.74281767955802</v>
      </c>
      <c r="Q5112" s="58">
        <f t="shared" si="979"/>
        <v>283.1618784530387</v>
      </c>
      <c r="R5112" s="66">
        <f t="shared" si="980"/>
        <v>14.350644000000003</v>
      </c>
      <c r="S5112" s="64">
        <f t="shared" si="981"/>
        <v>60</v>
      </c>
      <c r="T5112" s="66">
        <f t="shared" si="982"/>
        <v>894.38744400000007</v>
      </c>
      <c r="U5112" s="68">
        <f t="shared" si="983"/>
        <v>55.899215250000005</v>
      </c>
      <c r="V5112" s="68">
        <f t="shared" si="984"/>
        <v>463.25316505524864</v>
      </c>
      <c r="W5112" s="68">
        <f t="shared" si="985"/>
        <v>308.83544337016576</v>
      </c>
    </row>
    <row r="5113" spans="1:23" x14ac:dyDescent="0.25">
      <c r="A5113" s="1" t="s">
        <v>908</v>
      </c>
      <c r="B5113" s="1" t="s">
        <v>395</v>
      </c>
      <c r="C5113" s="1" t="s">
        <v>589</v>
      </c>
      <c r="D5113" s="1" t="s">
        <v>590</v>
      </c>
      <c r="E5113" s="1" t="s">
        <v>596</v>
      </c>
      <c r="F5113" s="62" t="str">
        <f t="shared" si="974"/>
        <v>64590</v>
      </c>
      <c r="G5113" s="255">
        <v>10620062</v>
      </c>
      <c r="H5113" s="1" t="s">
        <v>385</v>
      </c>
      <c r="I5113" s="61">
        <v>10</v>
      </c>
      <c r="J5113" s="61">
        <v>8.5</v>
      </c>
      <c r="K5113" s="61">
        <v>9</v>
      </c>
      <c r="L5113" s="69">
        <f t="shared" si="975"/>
        <v>0.85</v>
      </c>
      <c r="M5113" s="69">
        <f t="shared" si="976"/>
        <v>0.9</v>
      </c>
      <c r="N5113" s="56">
        <f>INDEX(Rate_Chart!$A$1:$AK$127,MATCH(Data!J5113,Rate_Chart!$A$1:$A$127,0),MATCH(Data!K5113,Rate_Chart!$A$1:$AK$1,0))</f>
        <v>70.975000000000009</v>
      </c>
      <c r="O5113" s="57">
        <f t="shared" si="977"/>
        <v>709.75000000000011</v>
      </c>
      <c r="P5113" s="58">
        <f t="shared" si="978"/>
        <v>489.48275862068965</v>
      </c>
      <c r="Q5113" s="58">
        <f t="shared" si="979"/>
        <v>326.32183908045977</v>
      </c>
      <c r="R5113" s="66">
        <f t="shared" si="980"/>
        <v>12.420625000000003</v>
      </c>
      <c r="S5113" s="64">
        <f t="shared" si="981"/>
        <v>37.5</v>
      </c>
      <c r="T5113" s="66">
        <f t="shared" si="982"/>
        <v>759.67062500000009</v>
      </c>
      <c r="U5113" s="68">
        <f t="shared" si="983"/>
        <v>75.967062500000011</v>
      </c>
      <c r="V5113" s="68">
        <f t="shared" si="984"/>
        <v>523.91077586206893</v>
      </c>
      <c r="W5113" s="68">
        <f t="shared" si="985"/>
        <v>349.27385057471264</v>
      </c>
    </row>
    <row r="5114" spans="1:23" x14ac:dyDescent="0.25">
      <c r="A5114" s="1" t="s">
        <v>908</v>
      </c>
      <c r="B5114" s="1" t="s">
        <v>395</v>
      </c>
      <c r="C5114" s="1" t="s">
        <v>589</v>
      </c>
      <c r="D5114" s="1" t="s">
        <v>590</v>
      </c>
      <c r="E5114" s="1" t="s">
        <v>596</v>
      </c>
      <c r="F5114" s="62" t="str">
        <f t="shared" si="974"/>
        <v>64590</v>
      </c>
      <c r="G5114" s="255">
        <v>10620062</v>
      </c>
      <c r="H5114" s="1" t="s">
        <v>386</v>
      </c>
      <c r="I5114" s="61">
        <v>11</v>
      </c>
      <c r="J5114" s="61">
        <v>3</v>
      </c>
      <c r="K5114" s="61">
        <v>8</v>
      </c>
      <c r="L5114" s="69">
        <f t="shared" si="975"/>
        <v>0.33</v>
      </c>
      <c r="M5114" s="69">
        <f t="shared" si="976"/>
        <v>0.88</v>
      </c>
      <c r="N5114" s="56">
        <f>INDEX(Rate_Chart!$A$1:$AK$127,MATCH(Data!J5114,Rate_Chart!$A$1:$A$127,0),MATCH(Data!K5114,Rate_Chart!$A$1:$AK$1,0))</f>
        <v>34.751112000000006</v>
      </c>
      <c r="O5114" s="57">
        <f t="shared" si="977"/>
        <v>382.26223200000004</v>
      </c>
      <c r="P5114" s="58">
        <f t="shared" si="978"/>
        <v>417.01334400000002</v>
      </c>
      <c r="Q5114" s="58">
        <f t="shared" si="979"/>
        <v>278.00889599999999</v>
      </c>
      <c r="R5114" s="66">
        <f t="shared" si="980"/>
        <v>6.6895890600000012</v>
      </c>
      <c r="S5114" s="64">
        <f t="shared" si="981"/>
        <v>41.25</v>
      </c>
      <c r="T5114" s="66">
        <f t="shared" si="982"/>
        <v>430.20182106000004</v>
      </c>
      <c r="U5114" s="68">
        <f t="shared" si="983"/>
        <v>39.109256460000005</v>
      </c>
      <c r="V5114" s="68">
        <f t="shared" si="984"/>
        <v>469.31107752000003</v>
      </c>
      <c r="W5114" s="68">
        <f t="shared" si="985"/>
        <v>312.87405168000004</v>
      </c>
    </row>
    <row r="5115" spans="1:23" x14ac:dyDescent="0.25">
      <c r="A5115" s="1" t="s">
        <v>909</v>
      </c>
      <c r="B5115" s="1" t="s">
        <v>394</v>
      </c>
      <c r="C5115" s="1" t="s">
        <v>589</v>
      </c>
      <c r="D5115" s="1" t="s">
        <v>590</v>
      </c>
      <c r="E5115" s="1" t="s">
        <v>596</v>
      </c>
      <c r="F5115" s="62" t="str">
        <f t="shared" si="974"/>
        <v>64590</v>
      </c>
      <c r="G5115" s="255">
        <v>10620062</v>
      </c>
      <c r="H5115" s="1" t="s">
        <v>385</v>
      </c>
      <c r="I5115" s="61">
        <v>15</v>
      </c>
      <c r="J5115" s="61">
        <v>5.8</v>
      </c>
      <c r="K5115" s="61">
        <v>8.4</v>
      </c>
      <c r="L5115" s="69">
        <f t="shared" si="975"/>
        <v>0.87</v>
      </c>
      <c r="M5115" s="69">
        <f t="shared" si="976"/>
        <v>1.26</v>
      </c>
      <c r="N5115" s="56">
        <f>INDEX(Rate_Chart!$A$1:$AK$127,MATCH(Data!J5115,Rate_Chart!$A$1:$A$127,0),MATCH(Data!K5115,Rate_Chart!$A$1:$AK$1,0))</f>
        <v>46.9771</v>
      </c>
      <c r="O5115" s="57">
        <f t="shared" si="977"/>
        <v>704.65650000000005</v>
      </c>
      <c r="P5115" s="58">
        <f t="shared" si="978"/>
        <v>412.07982456140354</v>
      </c>
      <c r="Q5115" s="58">
        <f t="shared" si="979"/>
        <v>274.71988304093571</v>
      </c>
      <c r="R5115" s="66">
        <f t="shared" si="980"/>
        <v>12.331488750000002</v>
      </c>
      <c r="S5115" s="64">
        <f t="shared" si="981"/>
        <v>56.25</v>
      </c>
      <c r="T5115" s="66">
        <f t="shared" si="982"/>
        <v>773.23798875000011</v>
      </c>
      <c r="U5115" s="68">
        <f t="shared" si="983"/>
        <v>51.549199250000008</v>
      </c>
      <c r="V5115" s="68">
        <f t="shared" si="984"/>
        <v>452.18595833333342</v>
      </c>
      <c r="W5115" s="68">
        <f t="shared" si="985"/>
        <v>301.45730555555559</v>
      </c>
    </row>
    <row r="5116" spans="1:23" x14ac:dyDescent="0.25">
      <c r="A5116" s="1" t="s">
        <v>909</v>
      </c>
      <c r="B5116" s="1" t="s">
        <v>395</v>
      </c>
      <c r="C5116" s="1" t="s">
        <v>589</v>
      </c>
      <c r="D5116" s="1" t="s">
        <v>590</v>
      </c>
      <c r="E5116" s="1" t="s">
        <v>596</v>
      </c>
      <c r="F5116" s="62" t="str">
        <f t="shared" si="974"/>
        <v>64590</v>
      </c>
      <c r="G5116" s="255">
        <v>10620062</v>
      </c>
      <c r="H5116" s="1" t="s">
        <v>385</v>
      </c>
      <c r="I5116" s="61">
        <v>16</v>
      </c>
      <c r="J5116" s="61">
        <v>8</v>
      </c>
      <c r="K5116" s="61">
        <v>9</v>
      </c>
      <c r="L5116" s="69">
        <f t="shared" si="975"/>
        <v>1.28</v>
      </c>
      <c r="M5116" s="69">
        <f t="shared" si="976"/>
        <v>1.44</v>
      </c>
      <c r="N5116" s="56">
        <f>INDEX(Rate_Chart!$A$1:$AK$127,MATCH(Data!J5116,Rate_Chart!$A$1:$A$127,0),MATCH(Data!K5116,Rate_Chart!$A$1:$AK$1,0))</f>
        <v>66.8</v>
      </c>
      <c r="O5116" s="57">
        <f t="shared" si="977"/>
        <v>1068.8</v>
      </c>
      <c r="P5116" s="58">
        <f t="shared" si="978"/>
        <v>477.14285714285705</v>
      </c>
      <c r="Q5116" s="58">
        <f t="shared" si="979"/>
        <v>318.09523809523802</v>
      </c>
      <c r="R5116" s="66">
        <f t="shared" si="980"/>
        <v>18.704000000000001</v>
      </c>
      <c r="S5116" s="64">
        <f t="shared" si="981"/>
        <v>60</v>
      </c>
      <c r="T5116" s="66">
        <f t="shared" si="982"/>
        <v>1147.5039999999999</v>
      </c>
      <c r="U5116" s="68">
        <f t="shared" si="983"/>
        <v>71.718999999999994</v>
      </c>
      <c r="V5116" s="68">
        <f t="shared" si="984"/>
        <v>512.27857142857135</v>
      </c>
      <c r="W5116" s="68">
        <f t="shared" si="985"/>
        <v>341.51904761904757</v>
      </c>
    </row>
    <row r="5117" spans="1:23" x14ac:dyDescent="0.25">
      <c r="A5117" s="1" t="s">
        <v>909</v>
      </c>
      <c r="B5117" s="1" t="s">
        <v>395</v>
      </c>
      <c r="C5117" s="1" t="s">
        <v>589</v>
      </c>
      <c r="D5117" s="1" t="s">
        <v>590</v>
      </c>
      <c r="E5117" s="1" t="s">
        <v>596</v>
      </c>
      <c r="F5117" s="62" t="str">
        <f t="shared" si="974"/>
        <v>64590</v>
      </c>
      <c r="G5117" s="255">
        <v>10620062</v>
      </c>
      <c r="H5117" s="1" t="s">
        <v>386</v>
      </c>
      <c r="I5117" s="61">
        <v>9</v>
      </c>
      <c r="J5117" s="61">
        <v>3.2</v>
      </c>
      <c r="K5117" s="61">
        <v>8.1</v>
      </c>
      <c r="L5117" s="69">
        <f t="shared" si="975"/>
        <v>0.28800000000000003</v>
      </c>
      <c r="M5117" s="69">
        <f t="shared" si="976"/>
        <v>0.72899999999999987</v>
      </c>
      <c r="N5117" s="56">
        <f>INDEX(Rate_Chart!$A$1:$AK$127,MATCH(Data!J5117,Rate_Chart!$A$1:$A$127,0),MATCH(Data!K5117,Rate_Chart!$A$1:$AK$1,0))</f>
        <v>35.8631259</v>
      </c>
      <c r="O5117" s="57">
        <f t="shared" si="977"/>
        <v>322.7681331</v>
      </c>
      <c r="P5117" s="58">
        <f t="shared" si="978"/>
        <v>417.01309186046512</v>
      </c>
      <c r="Q5117" s="58">
        <f t="shared" si="979"/>
        <v>278.00872790697673</v>
      </c>
      <c r="R5117" s="66">
        <f t="shared" si="980"/>
        <v>5.6484423292500008</v>
      </c>
      <c r="S5117" s="64">
        <f t="shared" si="981"/>
        <v>33.75</v>
      </c>
      <c r="T5117" s="66">
        <f t="shared" si="982"/>
        <v>362.16657542924997</v>
      </c>
      <c r="U5117" s="68">
        <f t="shared" si="983"/>
        <v>40.24073060325</v>
      </c>
      <c r="V5117" s="68">
        <f t="shared" si="984"/>
        <v>467.91547213081401</v>
      </c>
      <c r="W5117" s="68">
        <f t="shared" si="985"/>
        <v>311.94364808720934</v>
      </c>
    </row>
    <row r="5118" spans="1:23" x14ac:dyDescent="0.25">
      <c r="A5118" s="1" t="s">
        <v>910</v>
      </c>
      <c r="B5118" s="1" t="s">
        <v>394</v>
      </c>
      <c r="C5118" s="1" t="s">
        <v>589</v>
      </c>
      <c r="D5118" s="1" t="s">
        <v>590</v>
      </c>
      <c r="E5118" s="1" t="s">
        <v>596</v>
      </c>
      <c r="F5118" s="62" t="str">
        <f t="shared" si="974"/>
        <v>64590</v>
      </c>
      <c r="G5118" s="255">
        <v>10620062</v>
      </c>
      <c r="H5118" s="1" t="s">
        <v>386</v>
      </c>
      <c r="I5118" s="61">
        <v>12</v>
      </c>
      <c r="J5118" s="61">
        <v>4.8</v>
      </c>
      <c r="K5118" s="61">
        <v>8.4</v>
      </c>
      <c r="L5118" s="69">
        <f t="shared" si="975"/>
        <v>0.57599999999999996</v>
      </c>
      <c r="M5118" s="69">
        <f t="shared" si="976"/>
        <v>1.008</v>
      </c>
      <c r="N5118" s="56">
        <f>INDEX(Rate_Chart!$A$1:$AK$127,MATCH(Data!J5118,Rate_Chart!$A$1:$A$127,0),MATCH(Data!K5118,Rate_Chart!$A$1:$AK$1,0))</f>
        <v>43.369167600000011</v>
      </c>
      <c r="O5118" s="57">
        <f t="shared" si="977"/>
        <v>520.43001120000008</v>
      </c>
      <c r="P5118" s="58">
        <f t="shared" si="978"/>
        <v>417.011226923077</v>
      </c>
      <c r="Q5118" s="58">
        <f t="shared" si="979"/>
        <v>278.00748461538467</v>
      </c>
      <c r="R5118" s="66">
        <f t="shared" si="980"/>
        <v>9.1075251960000028</v>
      </c>
      <c r="S5118" s="64">
        <f t="shared" si="981"/>
        <v>45</v>
      </c>
      <c r="T5118" s="66">
        <f t="shared" si="982"/>
        <v>574.53753639600006</v>
      </c>
      <c r="U5118" s="68">
        <f t="shared" si="983"/>
        <v>47.878128033000003</v>
      </c>
      <c r="V5118" s="68">
        <f t="shared" si="984"/>
        <v>460.36661570192308</v>
      </c>
      <c r="W5118" s="68">
        <f t="shared" si="985"/>
        <v>306.91107713461537</v>
      </c>
    </row>
    <row r="5119" spans="1:23" x14ac:dyDescent="0.25">
      <c r="A5119" s="1" t="s">
        <v>910</v>
      </c>
      <c r="B5119" s="1" t="s">
        <v>395</v>
      </c>
      <c r="C5119" s="1" t="s">
        <v>589</v>
      </c>
      <c r="D5119" s="1" t="s">
        <v>590</v>
      </c>
      <c r="E5119" s="1" t="s">
        <v>596</v>
      </c>
      <c r="F5119" s="62" t="str">
        <f t="shared" si="974"/>
        <v>64590</v>
      </c>
      <c r="G5119" s="255">
        <v>10620062</v>
      </c>
      <c r="H5119" s="1" t="s">
        <v>385</v>
      </c>
      <c r="I5119" s="61">
        <v>20</v>
      </c>
      <c r="J5119" s="61">
        <v>6.5</v>
      </c>
      <c r="K5119" s="61">
        <v>8.8000000000000007</v>
      </c>
      <c r="L5119" s="69">
        <f t="shared" si="975"/>
        <v>1.3</v>
      </c>
      <c r="M5119" s="69">
        <f t="shared" si="976"/>
        <v>1.76</v>
      </c>
      <c r="N5119" s="56">
        <f>INDEX(Rate_Chart!$A$1:$AK$127,MATCH(Data!J5119,Rate_Chart!$A$1:$A$127,0),MATCH(Data!K5119,Rate_Chart!$A$1:$AK$1,0))</f>
        <v>53.732250000000001</v>
      </c>
      <c r="O5119" s="57">
        <f t="shared" si="977"/>
        <v>1074.645</v>
      </c>
      <c r="P5119" s="58">
        <f t="shared" si="978"/>
        <v>434.49258760107813</v>
      </c>
      <c r="Q5119" s="58">
        <f t="shared" si="979"/>
        <v>289.66172506738542</v>
      </c>
      <c r="R5119" s="66">
        <f t="shared" si="980"/>
        <v>18.8062875</v>
      </c>
      <c r="S5119" s="64">
        <f t="shared" si="981"/>
        <v>75</v>
      </c>
      <c r="T5119" s="66">
        <f t="shared" si="982"/>
        <v>1168.4512875</v>
      </c>
      <c r="U5119" s="68">
        <f t="shared" si="983"/>
        <v>58.422564375</v>
      </c>
      <c r="V5119" s="68">
        <f t="shared" si="984"/>
        <v>472.41965801886789</v>
      </c>
      <c r="W5119" s="68">
        <f t="shared" si="985"/>
        <v>314.94643867924526</v>
      </c>
    </row>
    <row r="5120" spans="1:23" x14ac:dyDescent="0.25">
      <c r="A5120" s="1" t="s">
        <v>911</v>
      </c>
      <c r="B5120" s="1" t="s">
        <v>394</v>
      </c>
      <c r="C5120" s="1" t="s">
        <v>589</v>
      </c>
      <c r="D5120" s="1" t="s">
        <v>590</v>
      </c>
      <c r="E5120" s="1" t="s">
        <v>596</v>
      </c>
      <c r="F5120" s="62" t="str">
        <f t="shared" si="974"/>
        <v>64590</v>
      </c>
      <c r="G5120" s="255">
        <v>10620062</v>
      </c>
      <c r="H5120" s="1" t="s">
        <v>386</v>
      </c>
      <c r="I5120" s="61">
        <v>10</v>
      </c>
      <c r="J5120" s="61">
        <v>4.7</v>
      </c>
      <c r="K5120" s="61">
        <v>8.1999999999999993</v>
      </c>
      <c r="L5120" s="69">
        <f t="shared" si="975"/>
        <v>0.47</v>
      </c>
      <c r="M5120" s="69">
        <f t="shared" si="976"/>
        <v>0.82</v>
      </c>
      <c r="N5120" s="56">
        <f>INDEX(Rate_Chart!$A$1:$AK$127,MATCH(Data!J5120,Rate_Chart!$A$1:$A$127,0),MATCH(Data!K5120,Rate_Chart!$A$1:$AK$1,0))</f>
        <v>42.3961398</v>
      </c>
      <c r="O5120" s="57">
        <f t="shared" si="977"/>
        <v>423.96139800000003</v>
      </c>
      <c r="P5120" s="58">
        <f t="shared" si="978"/>
        <v>417.01121114754102</v>
      </c>
      <c r="Q5120" s="58">
        <f t="shared" si="979"/>
        <v>278.00747409836066</v>
      </c>
      <c r="R5120" s="66">
        <f t="shared" si="980"/>
        <v>7.4193244650000016</v>
      </c>
      <c r="S5120" s="64">
        <f t="shared" si="981"/>
        <v>37.5</v>
      </c>
      <c r="T5120" s="66">
        <f t="shared" si="982"/>
        <v>468.88072246500002</v>
      </c>
      <c r="U5120" s="68">
        <f t="shared" si="983"/>
        <v>46.888072246500002</v>
      </c>
      <c r="V5120" s="68">
        <f t="shared" si="984"/>
        <v>461.19415324426234</v>
      </c>
      <c r="W5120" s="68">
        <f t="shared" si="985"/>
        <v>307.46276882950821</v>
      </c>
    </row>
    <row r="5121" spans="1:23" x14ac:dyDescent="0.25">
      <c r="A5121" s="1" t="s">
        <v>911</v>
      </c>
      <c r="B5121" s="1" t="s">
        <v>395</v>
      </c>
      <c r="C5121" s="1" t="s">
        <v>589</v>
      </c>
      <c r="D5121" s="1" t="s">
        <v>590</v>
      </c>
      <c r="E5121" s="1" t="s">
        <v>596</v>
      </c>
      <c r="F5121" s="62" t="str">
        <f t="shared" si="974"/>
        <v>64590</v>
      </c>
      <c r="G5121" s="255">
        <v>10620062</v>
      </c>
      <c r="H5121" s="1" t="s">
        <v>385</v>
      </c>
      <c r="I5121" s="61">
        <v>15</v>
      </c>
      <c r="J5121" s="61">
        <v>8.5</v>
      </c>
      <c r="K5121" s="61">
        <v>9</v>
      </c>
      <c r="L5121" s="69">
        <f t="shared" si="975"/>
        <v>1.2749999999999999</v>
      </c>
      <c r="M5121" s="69">
        <f t="shared" si="976"/>
        <v>1.35</v>
      </c>
      <c r="N5121" s="56">
        <f>INDEX(Rate_Chart!$A$1:$AK$127,MATCH(Data!J5121,Rate_Chart!$A$1:$A$127,0),MATCH(Data!K5121,Rate_Chart!$A$1:$AK$1,0))</f>
        <v>70.975000000000009</v>
      </c>
      <c r="O5121" s="57">
        <f t="shared" si="977"/>
        <v>1064.6250000000002</v>
      </c>
      <c r="P5121" s="58">
        <f t="shared" si="978"/>
        <v>489.48275862068965</v>
      </c>
      <c r="Q5121" s="58">
        <f t="shared" si="979"/>
        <v>326.32183908045977</v>
      </c>
      <c r="R5121" s="66">
        <f t="shared" si="980"/>
        <v>18.630937500000005</v>
      </c>
      <c r="S5121" s="64">
        <f t="shared" si="981"/>
        <v>56.25</v>
      </c>
      <c r="T5121" s="66">
        <f t="shared" si="982"/>
        <v>1139.5059375000003</v>
      </c>
      <c r="U5121" s="68">
        <f t="shared" si="983"/>
        <v>75.967062500000026</v>
      </c>
      <c r="V5121" s="68">
        <f t="shared" si="984"/>
        <v>523.91077586206904</v>
      </c>
      <c r="W5121" s="68">
        <f t="shared" si="985"/>
        <v>349.2738505747127</v>
      </c>
    </row>
    <row r="5122" spans="1:23" x14ac:dyDescent="0.25">
      <c r="A5122" s="1" t="s">
        <v>911</v>
      </c>
      <c r="B5122" s="1" t="s">
        <v>395</v>
      </c>
      <c r="C5122" s="1" t="s">
        <v>589</v>
      </c>
      <c r="D5122" s="1" t="s">
        <v>590</v>
      </c>
      <c r="E5122" s="1" t="s">
        <v>596</v>
      </c>
      <c r="F5122" s="62" t="str">
        <f t="shared" si="974"/>
        <v>64590</v>
      </c>
      <c r="G5122" s="255">
        <v>10620062</v>
      </c>
      <c r="H5122" s="1" t="s">
        <v>386</v>
      </c>
      <c r="I5122" s="61">
        <v>9</v>
      </c>
      <c r="J5122" s="61">
        <v>3.1</v>
      </c>
      <c r="K5122" s="61">
        <v>8</v>
      </c>
      <c r="L5122" s="69">
        <f t="shared" si="975"/>
        <v>0.27900000000000003</v>
      </c>
      <c r="M5122" s="69">
        <f t="shared" si="976"/>
        <v>0.72</v>
      </c>
      <c r="N5122" s="56">
        <f>INDEX(Rate_Chart!$A$1:$AK$127,MATCH(Data!J5122,Rate_Chart!$A$1:$A$127,0),MATCH(Data!K5122,Rate_Chart!$A$1:$AK$1,0))</f>
        <v>35.168112000000008</v>
      </c>
      <c r="O5122" s="57">
        <f t="shared" si="977"/>
        <v>316.51300800000007</v>
      </c>
      <c r="P5122" s="58">
        <f t="shared" si="978"/>
        <v>417.01318577075102</v>
      </c>
      <c r="Q5122" s="58">
        <f t="shared" si="979"/>
        <v>278.00879051383401</v>
      </c>
      <c r="R5122" s="66">
        <f t="shared" si="980"/>
        <v>5.5389776400000015</v>
      </c>
      <c r="S5122" s="64">
        <f t="shared" si="981"/>
        <v>33.75</v>
      </c>
      <c r="T5122" s="66">
        <f t="shared" si="982"/>
        <v>355.80198564000005</v>
      </c>
      <c r="U5122" s="68">
        <f t="shared" si="983"/>
        <v>39.533553960000006</v>
      </c>
      <c r="V5122" s="68">
        <f t="shared" si="984"/>
        <v>468.77731968379447</v>
      </c>
      <c r="W5122" s="68">
        <f t="shared" si="985"/>
        <v>312.51821312252963</v>
      </c>
    </row>
    <row r="5123" spans="1:23" x14ac:dyDescent="0.25">
      <c r="A5123" s="1" t="s">
        <v>912</v>
      </c>
      <c r="B5123" s="1" t="s">
        <v>394</v>
      </c>
      <c r="C5123" s="1" t="s">
        <v>589</v>
      </c>
      <c r="D5123" s="1" t="s">
        <v>590</v>
      </c>
      <c r="E5123" s="1" t="s">
        <v>596</v>
      </c>
      <c r="F5123" s="62" t="str">
        <f t="shared" si="974"/>
        <v>64590</v>
      </c>
      <c r="G5123" s="255">
        <v>10620062</v>
      </c>
      <c r="H5123" s="1" t="s">
        <v>386</v>
      </c>
      <c r="I5123" s="61">
        <v>9</v>
      </c>
      <c r="J5123" s="61">
        <v>3</v>
      </c>
      <c r="K5123" s="61">
        <v>8</v>
      </c>
      <c r="L5123" s="69">
        <f t="shared" si="975"/>
        <v>0.27</v>
      </c>
      <c r="M5123" s="69">
        <f t="shared" si="976"/>
        <v>0.72</v>
      </c>
      <c r="N5123" s="56">
        <f>INDEX(Rate_Chart!$A$1:$AK$127,MATCH(Data!J5123,Rate_Chart!$A$1:$A$127,0),MATCH(Data!K5123,Rate_Chart!$A$1:$AK$1,0))</f>
        <v>34.751112000000006</v>
      </c>
      <c r="O5123" s="57">
        <f t="shared" si="977"/>
        <v>312.76000800000008</v>
      </c>
      <c r="P5123" s="58">
        <f t="shared" si="978"/>
        <v>417.01334400000002</v>
      </c>
      <c r="Q5123" s="58">
        <f t="shared" si="979"/>
        <v>278.00889599999999</v>
      </c>
      <c r="R5123" s="66">
        <f t="shared" si="980"/>
        <v>5.4733001400000019</v>
      </c>
      <c r="S5123" s="64">
        <f t="shared" si="981"/>
        <v>33.75</v>
      </c>
      <c r="T5123" s="66">
        <f t="shared" si="982"/>
        <v>351.98330814000008</v>
      </c>
      <c r="U5123" s="68">
        <f t="shared" si="983"/>
        <v>39.109256460000012</v>
      </c>
      <c r="V5123" s="68">
        <f t="shared" si="984"/>
        <v>469.31107752000008</v>
      </c>
      <c r="W5123" s="68">
        <f t="shared" si="985"/>
        <v>312.87405168000004</v>
      </c>
    </row>
    <row r="5124" spans="1:23" x14ac:dyDescent="0.25">
      <c r="A5124" s="1" t="s">
        <v>912</v>
      </c>
      <c r="B5124" s="1" t="s">
        <v>395</v>
      </c>
      <c r="C5124" s="1" t="s">
        <v>589</v>
      </c>
      <c r="D5124" s="1" t="s">
        <v>590</v>
      </c>
      <c r="E5124" s="1" t="s">
        <v>596</v>
      </c>
      <c r="F5124" s="62" t="str">
        <f t="shared" si="974"/>
        <v>64590</v>
      </c>
      <c r="G5124" s="255">
        <v>10620062</v>
      </c>
      <c r="H5124" s="1" t="s">
        <v>385</v>
      </c>
      <c r="I5124" s="61">
        <v>15</v>
      </c>
      <c r="J5124" s="61">
        <v>9</v>
      </c>
      <c r="K5124" s="61">
        <v>9</v>
      </c>
      <c r="L5124" s="69">
        <f t="shared" si="975"/>
        <v>1.35</v>
      </c>
      <c r="M5124" s="69">
        <f t="shared" si="976"/>
        <v>1.35</v>
      </c>
      <c r="N5124" s="56">
        <f>INDEX(Rate_Chart!$A$1:$AK$127,MATCH(Data!J5124,Rate_Chart!$A$1:$A$127,0),MATCH(Data!K5124,Rate_Chart!$A$1:$AK$1,0))</f>
        <v>75.149999999999991</v>
      </c>
      <c r="O5124" s="57">
        <f t="shared" si="977"/>
        <v>1127.2499999999998</v>
      </c>
      <c r="P5124" s="58">
        <f t="shared" si="978"/>
        <v>500.99999999999994</v>
      </c>
      <c r="Q5124" s="58">
        <f t="shared" si="979"/>
        <v>333.99999999999994</v>
      </c>
      <c r="R5124" s="66">
        <f t="shared" si="980"/>
        <v>19.726874999999996</v>
      </c>
      <c r="S5124" s="64">
        <f t="shared" si="981"/>
        <v>56.25</v>
      </c>
      <c r="T5124" s="66">
        <f t="shared" si="982"/>
        <v>1203.2268749999998</v>
      </c>
      <c r="U5124" s="68">
        <f t="shared" si="983"/>
        <v>80.215124999999986</v>
      </c>
      <c r="V5124" s="68">
        <f t="shared" si="984"/>
        <v>534.76749999999993</v>
      </c>
      <c r="W5124" s="68">
        <f t="shared" si="985"/>
        <v>356.5116666666666</v>
      </c>
    </row>
    <row r="5125" spans="1:23" x14ac:dyDescent="0.25">
      <c r="A5125" s="1" t="s">
        <v>912</v>
      </c>
      <c r="B5125" s="1" t="s">
        <v>395</v>
      </c>
      <c r="C5125" s="1" t="s">
        <v>589</v>
      </c>
      <c r="D5125" s="1" t="s">
        <v>590</v>
      </c>
      <c r="E5125" s="1" t="s">
        <v>596</v>
      </c>
      <c r="F5125" s="62" t="str">
        <f t="shared" ref="F5125:F5188" si="986">MID(E5125,2,5)</f>
        <v>64590</v>
      </c>
      <c r="G5125" s="255">
        <v>10620062</v>
      </c>
      <c r="H5125" s="1" t="s">
        <v>386</v>
      </c>
      <c r="I5125" s="61">
        <v>8</v>
      </c>
      <c r="J5125" s="61">
        <v>3</v>
      </c>
      <c r="K5125" s="61">
        <v>8</v>
      </c>
      <c r="L5125" s="69">
        <f t="shared" si="975"/>
        <v>0.24</v>
      </c>
      <c r="M5125" s="69">
        <f t="shared" si="976"/>
        <v>0.64</v>
      </c>
      <c r="N5125" s="56">
        <f>INDEX(Rate_Chart!$A$1:$AK$127,MATCH(Data!J5125,Rate_Chart!$A$1:$A$127,0),MATCH(Data!K5125,Rate_Chart!$A$1:$AK$1,0))</f>
        <v>34.751112000000006</v>
      </c>
      <c r="O5125" s="57">
        <f t="shared" si="977"/>
        <v>278.00889600000005</v>
      </c>
      <c r="P5125" s="58">
        <f t="shared" si="978"/>
        <v>417.01334400000002</v>
      </c>
      <c r="Q5125" s="58">
        <f t="shared" si="979"/>
        <v>278.00889599999999</v>
      </c>
      <c r="R5125" s="66">
        <f t="shared" si="980"/>
        <v>4.8651556800000018</v>
      </c>
      <c r="S5125" s="64">
        <f t="shared" si="981"/>
        <v>30</v>
      </c>
      <c r="T5125" s="66">
        <f t="shared" si="982"/>
        <v>312.87405168000004</v>
      </c>
      <c r="U5125" s="68">
        <f t="shared" si="983"/>
        <v>39.109256460000005</v>
      </c>
      <c r="V5125" s="68">
        <f t="shared" si="984"/>
        <v>469.31107752000003</v>
      </c>
      <c r="W5125" s="68">
        <f t="shared" si="985"/>
        <v>312.87405168000004</v>
      </c>
    </row>
    <row r="5126" spans="1:23" x14ac:dyDescent="0.25">
      <c r="A5126" s="1" t="s">
        <v>913</v>
      </c>
      <c r="B5126" s="1" t="s">
        <v>394</v>
      </c>
      <c r="C5126" s="1" t="s">
        <v>589</v>
      </c>
      <c r="D5126" s="1" t="s">
        <v>590</v>
      </c>
      <c r="E5126" s="1" t="s">
        <v>596</v>
      </c>
      <c r="F5126" s="62" t="str">
        <f t="shared" si="986"/>
        <v>64590</v>
      </c>
      <c r="G5126" s="255">
        <v>10620062</v>
      </c>
      <c r="H5126" s="1" t="s">
        <v>386</v>
      </c>
      <c r="I5126" s="61">
        <v>11</v>
      </c>
      <c r="J5126" s="61">
        <v>3</v>
      </c>
      <c r="K5126" s="61">
        <v>8</v>
      </c>
      <c r="L5126" s="69">
        <f t="shared" si="975"/>
        <v>0.33</v>
      </c>
      <c r="M5126" s="69">
        <f t="shared" si="976"/>
        <v>0.88</v>
      </c>
      <c r="N5126" s="56">
        <f>INDEX(Rate_Chart!$A$1:$AK$127,MATCH(Data!J5126,Rate_Chart!$A$1:$A$127,0),MATCH(Data!K5126,Rate_Chart!$A$1:$AK$1,0))</f>
        <v>34.751112000000006</v>
      </c>
      <c r="O5126" s="57">
        <f t="shared" si="977"/>
        <v>382.26223200000004</v>
      </c>
      <c r="P5126" s="58">
        <f t="shared" si="978"/>
        <v>417.01334400000002</v>
      </c>
      <c r="Q5126" s="58">
        <f t="shared" si="979"/>
        <v>278.00889599999999</v>
      </c>
      <c r="R5126" s="66">
        <f t="shared" si="980"/>
        <v>6.6895890600000012</v>
      </c>
      <c r="S5126" s="64">
        <f t="shared" si="981"/>
        <v>41.25</v>
      </c>
      <c r="T5126" s="66">
        <f t="shared" si="982"/>
        <v>430.20182106000004</v>
      </c>
      <c r="U5126" s="68">
        <f t="shared" si="983"/>
        <v>39.109256460000005</v>
      </c>
      <c r="V5126" s="68">
        <f t="shared" si="984"/>
        <v>469.31107752000003</v>
      </c>
      <c r="W5126" s="68">
        <f t="shared" si="985"/>
        <v>312.87405168000004</v>
      </c>
    </row>
    <row r="5127" spans="1:23" x14ac:dyDescent="0.25">
      <c r="A5127" s="1" t="s">
        <v>913</v>
      </c>
      <c r="B5127" s="1" t="s">
        <v>395</v>
      </c>
      <c r="C5127" s="1" t="s">
        <v>589</v>
      </c>
      <c r="D5127" s="1" t="s">
        <v>590</v>
      </c>
      <c r="E5127" s="1" t="s">
        <v>596</v>
      </c>
      <c r="F5127" s="62" t="str">
        <f t="shared" si="986"/>
        <v>64590</v>
      </c>
      <c r="G5127" s="255">
        <v>10620062</v>
      </c>
      <c r="H5127" s="1" t="s">
        <v>385</v>
      </c>
      <c r="I5127" s="61">
        <v>12</v>
      </c>
      <c r="J5127" s="61">
        <v>9</v>
      </c>
      <c r="K5127" s="61">
        <v>9</v>
      </c>
      <c r="L5127" s="69">
        <f t="shared" si="975"/>
        <v>1.08</v>
      </c>
      <c r="M5127" s="69">
        <f t="shared" si="976"/>
        <v>1.08</v>
      </c>
      <c r="N5127" s="56">
        <f>INDEX(Rate_Chart!$A$1:$AK$127,MATCH(Data!J5127,Rate_Chart!$A$1:$A$127,0),MATCH(Data!K5127,Rate_Chart!$A$1:$AK$1,0))</f>
        <v>75.149999999999991</v>
      </c>
      <c r="O5127" s="57">
        <f t="shared" si="977"/>
        <v>901.8</v>
      </c>
      <c r="P5127" s="58">
        <f t="shared" si="978"/>
        <v>500.99999999999994</v>
      </c>
      <c r="Q5127" s="58">
        <f t="shared" si="979"/>
        <v>333.99999999999994</v>
      </c>
      <c r="R5127" s="66">
        <f t="shared" si="980"/>
        <v>15.781500000000001</v>
      </c>
      <c r="S5127" s="64">
        <f t="shared" si="981"/>
        <v>45</v>
      </c>
      <c r="T5127" s="66">
        <f t="shared" si="982"/>
        <v>962.58150000000001</v>
      </c>
      <c r="U5127" s="68">
        <f t="shared" si="983"/>
        <v>80.215125</v>
      </c>
      <c r="V5127" s="68">
        <f t="shared" si="984"/>
        <v>534.76750000000004</v>
      </c>
      <c r="W5127" s="68">
        <f t="shared" si="985"/>
        <v>356.51166666666671</v>
      </c>
    </row>
    <row r="5128" spans="1:23" x14ac:dyDescent="0.25">
      <c r="A5128" s="1" t="s">
        <v>913</v>
      </c>
      <c r="B5128" s="1" t="s">
        <v>395</v>
      </c>
      <c r="C5128" s="1" t="s">
        <v>589</v>
      </c>
      <c r="D5128" s="1" t="s">
        <v>590</v>
      </c>
      <c r="E5128" s="1" t="s">
        <v>596</v>
      </c>
      <c r="F5128" s="62" t="str">
        <f t="shared" si="986"/>
        <v>64590</v>
      </c>
      <c r="G5128" s="255">
        <v>10620062</v>
      </c>
      <c r="H5128" s="1" t="s">
        <v>386</v>
      </c>
      <c r="I5128" s="61">
        <v>14</v>
      </c>
      <c r="J5128" s="61">
        <v>4.2</v>
      </c>
      <c r="K5128" s="61">
        <v>8.1</v>
      </c>
      <c r="L5128" s="69">
        <f t="shared" si="975"/>
        <v>0.58800000000000008</v>
      </c>
      <c r="M5128" s="69">
        <f t="shared" si="976"/>
        <v>1.1339999999999999</v>
      </c>
      <c r="N5128" s="56">
        <f>INDEX(Rate_Chart!$A$1:$AK$127,MATCH(Data!J5128,Rate_Chart!$A$1:$A$127,0),MATCH(Data!K5128,Rate_Chart!$A$1:$AK$1,0))</f>
        <v>40.033125900000002</v>
      </c>
      <c r="O5128" s="57">
        <f t="shared" si="977"/>
        <v>560.4637626</v>
      </c>
      <c r="P5128" s="58">
        <f t="shared" si="978"/>
        <v>417.01172812499999</v>
      </c>
      <c r="Q5128" s="58">
        <f t="shared" si="979"/>
        <v>278.00781875000001</v>
      </c>
      <c r="R5128" s="66">
        <f t="shared" si="980"/>
        <v>9.8081158455000015</v>
      </c>
      <c r="S5128" s="64">
        <f t="shared" si="981"/>
        <v>52.5</v>
      </c>
      <c r="T5128" s="66">
        <f t="shared" si="982"/>
        <v>622.77187844549996</v>
      </c>
      <c r="U5128" s="68">
        <f t="shared" si="983"/>
        <v>44.483705603249994</v>
      </c>
      <c r="V5128" s="68">
        <f t="shared" si="984"/>
        <v>463.37193336718741</v>
      </c>
      <c r="W5128" s="68">
        <f t="shared" si="985"/>
        <v>308.91462224479159</v>
      </c>
    </row>
    <row r="5129" spans="1:23" x14ac:dyDescent="0.25">
      <c r="A5129" s="1" t="s">
        <v>914</v>
      </c>
      <c r="B5129" s="1" t="s">
        <v>394</v>
      </c>
      <c r="C5129" s="1" t="s">
        <v>589</v>
      </c>
      <c r="D5129" s="1" t="s">
        <v>590</v>
      </c>
      <c r="E5129" s="1" t="s">
        <v>596</v>
      </c>
      <c r="F5129" s="62" t="str">
        <f t="shared" si="986"/>
        <v>64590</v>
      </c>
      <c r="G5129" s="255">
        <v>10620062</v>
      </c>
      <c r="H5129" s="1" t="s">
        <v>386</v>
      </c>
      <c r="I5129" s="61">
        <v>10</v>
      </c>
      <c r="J5129" s="61">
        <v>3.1</v>
      </c>
      <c r="K5129" s="61">
        <v>8</v>
      </c>
      <c r="L5129" s="69">
        <f t="shared" si="975"/>
        <v>0.31</v>
      </c>
      <c r="M5129" s="69">
        <f t="shared" si="976"/>
        <v>0.8</v>
      </c>
      <c r="N5129" s="56">
        <f>INDEX(Rate_Chart!$A$1:$AK$127,MATCH(Data!J5129,Rate_Chart!$A$1:$A$127,0),MATCH(Data!K5129,Rate_Chart!$A$1:$AK$1,0))</f>
        <v>35.168112000000008</v>
      </c>
      <c r="O5129" s="57">
        <f t="shared" si="977"/>
        <v>351.68112000000008</v>
      </c>
      <c r="P5129" s="58">
        <f t="shared" si="978"/>
        <v>417.01318577075102</v>
      </c>
      <c r="Q5129" s="58">
        <f t="shared" si="979"/>
        <v>278.00879051383401</v>
      </c>
      <c r="R5129" s="66">
        <f t="shared" si="980"/>
        <v>6.1544196000000015</v>
      </c>
      <c r="S5129" s="64">
        <f t="shared" si="981"/>
        <v>37.5</v>
      </c>
      <c r="T5129" s="66">
        <f t="shared" si="982"/>
        <v>395.33553960000006</v>
      </c>
      <c r="U5129" s="68">
        <f t="shared" si="983"/>
        <v>39.533553960000006</v>
      </c>
      <c r="V5129" s="68">
        <f t="shared" si="984"/>
        <v>468.77731968379447</v>
      </c>
      <c r="W5129" s="68">
        <f t="shared" si="985"/>
        <v>312.51821312252963</v>
      </c>
    </row>
    <row r="5130" spans="1:23" x14ac:dyDescent="0.25">
      <c r="A5130" s="1" t="s">
        <v>914</v>
      </c>
      <c r="B5130" s="1" t="s">
        <v>395</v>
      </c>
      <c r="C5130" s="1" t="s">
        <v>589</v>
      </c>
      <c r="D5130" s="1" t="s">
        <v>590</v>
      </c>
      <c r="E5130" s="1" t="s">
        <v>596</v>
      </c>
      <c r="F5130" s="62" t="str">
        <f t="shared" si="986"/>
        <v>64590</v>
      </c>
      <c r="G5130" s="255">
        <v>10620062</v>
      </c>
      <c r="H5130" s="1" t="s">
        <v>385</v>
      </c>
      <c r="I5130" s="61">
        <v>15</v>
      </c>
      <c r="J5130" s="61">
        <v>9</v>
      </c>
      <c r="K5130" s="61">
        <v>9</v>
      </c>
      <c r="L5130" s="69">
        <f t="shared" si="975"/>
        <v>1.35</v>
      </c>
      <c r="M5130" s="69">
        <f t="shared" si="976"/>
        <v>1.35</v>
      </c>
      <c r="N5130" s="56">
        <f>INDEX(Rate_Chart!$A$1:$AK$127,MATCH(Data!J5130,Rate_Chart!$A$1:$A$127,0),MATCH(Data!K5130,Rate_Chart!$A$1:$AK$1,0))</f>
        <v>75.149999999999991</v>
      </c>
      <c r="O5130" s="57">
        <f t="shared" si="977"/>
        <v>1127.2499999999998</v>
      </c>
      <c r="P5130" s="58">
        <f t="shared" si="978"/>
        <v>500.99999999999994</v>
      </c>
      <c r="Q5130" s="58">
        <f t="shared" si="979"/>
        <v>333.99999999999994</v>
      </c>
      <c r="R5130" s="66">
        <f t="shared" si="980"/>
        <v>19.726874999999996</v>
      </c>
      <c r="S5130" s="64">
        <f t="shared" si="981"/>
        <v>56.25</v>
      </c>
      <c r="T5130" s="66">
        <f t="shared" si="982"/>
        <v>1203.2268749999998</v>
      </c>
      <c r="U5130" s="68">
        <f t="shared" si="983"/>
        <v>80.215124999999986</v>
      </c>
      <c r="V5130" s="68">
        <f t="shared" si="984"/>
        <v>534.76749999999993</v>
      </c>
      <c r="W5130" s="68">
        <f t="shared" si="985"/>
        <v>356.5116666666666</v>
      </c>
    </row>
    <row r="5131" spans="1:23" x14ac:dyDescent="0.25">
      <c r="A5131" s="1" t="s">
        <v>914</v>
      </c>
      <c r="B5131" s="1" t="s">
        <v>395</v>
      </c>
      <c r="C5131" s="1" t="s">
        <v>589</v>
      </c>
      <c r="D5131" s="1" t="s">
        <v>590</v>
      </c>
      <c r="E5131" s="1" t="s">
        <v>596</v>
      </c>
      <c r="F5131" s="62" t="str">
        <f t="shared" si="986"/>
        <v>64590</v>
      </c>
      <c r="G5131" s="255">
        <v>10620062</v>
      </c>
      <c r="H5131" s="1" t="s">
        <v>386</v>
      </c>
      <c r="I5131" s="61">
        <v>10</v>
      </c>
      <c r="J5131" s="61">
        <v>3</v>
      </c>
      <c r="K5131" s="61">
        <v>8</v>
      </c>
      <c r="L5131" s="69">
        <f t="shared" si="975"/>
        <v>0.3</v>
      </c>
      <c r="M5131" s="69">
        <f t="shared" si="976"/>
        <v>0.8</v>
      </c>
      <c r="N5131" s="56">
        <f>INDEX(Rate_Chart!$A$1:$AK$127,MATCH(Data!J5131,Rate_Chart!$A$1:$A$127,0),MATCH(Data!K5131,Rate_Chart!$A$1:$AK$1,0))</f>
        <v>34.751112000000006</v>
      </c>
      <c r="O5131" s="57">
        <f t="shared" si="977"/>
        <v>347.51112000000006</v>
      </c>
      <c r="P5131" s="58">
        <f t="shared" si="978"/>
        <v>417.01334400000002</v>
      </c>
      <c r="Q5131" s="58">
        <f t="shared" si="979"/>
        <v>278.00889599999999</v>
      </c>
      <c r="R5131" s="66">
        <f t="shared" si="980"/>
        <v>6.081444600000002</v>
      </c>
      <c r="S5131" s="64">
        <f t="shared" si="981"/>
        <v>37.5</v>
      </c>
      <c r="T5131" s="66">
        <f t="shared" si="982"/>
        <v>391.09256460000006</v>
      </c>
      <c r="U5131" s="68">
        <f t="shared" si="983"/>
        <v>39.109256460000005</v>
      </c>
      <c r="V5131" s="68">
        <f t="shared" si="984"/>
        <v>469.31107752000003</v>
      </c>
      <c r="W5131" s="68">
        <f t="shared" si="985"/>
        <v>312.87405168000004</v>
      </c>
    </row>
    <row r="5132" spans="1:23" x14ac:dyDescent="0.25">
      <c r="A5132" s="1" t="s">
        <v>915</v>
      </c>
      <c r="B5132" s="1" t="s">
        <v>394</v>
      </c>
      <c r="C5132" s="1" t="s">
        <v>589</v>
      </c>
      <c r="D5132" s="1" t="s">
        <v>590</v>
      </c>
      <c r="E5132" s="1" t="s">
        <v>596</v>
      </c>
      <c r="F5132" s="62" t="str">
        <f t="shared" si="986"/>
        <v>64590</v>
      </c>
      <c r="G5132" s="255">
        <v>10620062</v>
      </c>
      <c r="H5132" s="1" t="s">
        <v>386</v>
      </c>
      <c r="I5132" s="61">
        <v>10</v>
      </c>
      <c r="J5132" s="61">
        <v>3</v>
      </c>
      <c r="K5132" s="61">
        <v>8</v>
      </c>
      <c r="L5132" s="69">
        <f t="shared" si="975"/>
        <v>0.3</v>
      </c>
      <c r="M5132" s="69">
        <f t="shared" si="976"/>
        <v>0.8</v>
      </c>
      <c r="N5132" s="56">
        <f>INDEX(Rate_Chart!$A$1:$AK$127,MATCH(Data!J5132,Rate_Chart!$A$1:$A$127,0),MATCH(Data!K5132,Rate_Chart!$A$1:$AK$1,0))</f>
        <v>34.751112000000006</v>
      </c>
      <c r="O5132" s="57">
        <f t="shared" si="977"/>
        <v>347.51112000000006</v>
      </c>
      <c r="P5132" s="58">
        <f t="shared" si="978"/>
        <v>417.01334400000002</v>
      </c>
      <c r="Q5132" s="58">
        <f t="shared" si="979"/>
        <v>278.00889599999999</v>
      </c>
      <c r="R5132" s="66">
        <f t="shared" si="980"/>
        <v>6.081444600000002</v>
      </c>
      <c r="S5132" s="64">
        <f t="shared" si="981"/>
        <v>37.5</v>
      </c>
      <c r="T5132" s="66">
        <f t="shared" si="982"/>
        <v>391.09256460000006</v>
      </c>
      <c r="U5132" s="68">
        <f t="shared" si="983"/>
        <v>39.109256460000005</v>
      </c>
      <c r="V5132" s="68">
        <f t="shared" si="984"/>
        <v>469.31107752000003</v>
      </c>
      <c r="W5132" s="68">
        <f t="shared" si="985"/>
        <v>312.87405168000004</v>
      </c>
    </row>
    <row r="5133" spans="1:23" x14ac:dyDescent="0.25">
      <c r="A5133" s="1" t="s">
        <v>915</v>
      </c>
      <c r="B5133" s="1" t="s">
        <v>395</v>
      </c>
      <c r="C5133" s="1" t="s">
        <v>589</v>
      </c>
      <c r="D5133" s="1" t="s">
        <v>590</v>
      </c>
      <c r="E5133" s="1" t="s">
        <v>596</v>
      </c>
      <c r="F5133" s="62" t="str">
        <f t="shared" si="986"/>
        <v>64590</v>
      </c>
      <c r="G5133" s="255">
        <v>10620062</v>
      </c>
      <c r="H5133" s="1" t="s">
        <v>385</v>
      </c>
      <c r="I5133" s="61">
        <v>16</v>
      </c>
      <c r="J5133" s="61">
        <v>9</v>
      </c>
      <c r="K5133" s="61">
        <v>9</v>
      </c>
      <c r="L5133" s="69">
        <f t="shared" si="975"/>
        <v>1.44</v>
      </c>
      <c r="M5133" s="69">
        <f t="shared" si="976"/>
        <v>1.44</v>
      </c>
      <c r="N5133" s="56">
        <f>INDEX(Rate_Chart!$A$1:$AK$127,MATCH(Data!J5133,Rate_Chart!$A$1:$A$127,0),MATCH(Data!K5133,Rate_Chart!$A$1:$AK$1,0))</f>
        <v>75.149999999999991</v>
      </c>
      <c r="O5133" s="57">
        <f t="shared" si="977"/>
        <v>1202.3999999999999</v>
      </c>
      <c r="P5133" s="58">
        <f t="shared" si="978"/>
        <v>500.99999999999994</v>
      </c>
      <c r="Q5133" s="58">
        <f t="shared" si="979"/>
        <v>333.99999999999994</v>
      </c>
      <c r="R5133" s="66">
        <f t="shared" si="980"/>
        <v>21.041999999999998</v>
      </c>
      <c r="S5133" s="64">
        <f t="shared" si="981"/>
        <v>60</v>
      </c>
      <c r="T5133" s="66">
        <f t="shared" si="982"/>
        <v>1283.4419999999998</v>
      </c>
      <c r="U5133" s="68">
        <f t="shared" si="983"/>
        <v>80.215124999999986</v>
      </c>
      <c r="V5133" s="68">
        <f t="shared" si="984"/>
        <v>534.76749999999993</v>
      </c>
      <c r="W5133" s="68">
        <f t="shared" si="985"/>
        <v>356.5116666666666</v>
      </c>
    </row>
    <row r="5134" spans="1:23" x14ac:dyDescent="0.25">
      <c r="A5134" s="1" t="s">
        <v>915</v>
      </c>
      <c r="B5134" s="1" t="s">
        <v>395</v>
      </c>
      <c r="C5134" s="1" t="s">
        <v>589</v>
      </c>
      <c r="D5134" s="1" t="s">
        <v>590</v>
      </c>
      <c r="E5134" s="1" t="s">
        <v>596</v>
      </c>
      <c r="F5134" s="62" t="str">
        <f t="shared" si="986"/>
        <v>64590</v>
      </c>
      <c r="G5134" s="255">
        <v>10620062</v>
      </c>
      <c r="H5134" s="1" t="s">
        <v>386</v>
      </c>
      <c r="I5134" s="61">
        <v>12</v>
      </c>
      <c r="J5134" s="61">
        <v>3</v>
      </c>
      <c r="K5134" s="61">
        <v>8</v>
      </c>
      <c r="L5134" s="69">
        <f t="shared" si="975"/>
        <v>0.36</v>
      </c>
      <c r="M5134" s="69">
        <f t="shared" si="976"/>
        <v>0.96</v>
      </c>
      <c r="N5134" s="56">
        <f>INDEX(Rate_Chart!$A$1:$AK$127,MATCH(Data!J5134,Rate_Chart!$A$1:$A$127,0),MATCH(Data!K5134,Rate_Chart!$A$1:$AK$1,0))</f>
        <v>34.751112000000006</v>
      </c>
      <c r="O5134" s="57">
        <f t="shared" si="977"/>
        <v>417.01334400000007</v>
      </c>
      <c r="P5134" s="58">
        <f t="shared" si="978"/>
        <v>417.01334400000002</v>
      </c>
      <c r="Q5134" s="58">
        <f t="shared" si="979"/>
        <v>278.00889599999999</v>
      </c>
      <c r="R5134" s="66">
        <f t="shared" si="980"/>
        <v>7.2977335200000022</v>
      </c>
      <c r="S5134" s="64">
        <f t="shared" si="981"/>
        <v>45</v>
      </c>
      <c r="T5134" s="66">
        <f t="shared" si="982"/>
        <v>469.31107752000008</v>
      </c>
      <c r="U5134" s="68">
        <f t="shared" si="983"/>
        <v>39.109256460000005</v>
      </c>
      <c r="V5134" s="68">
        <f t="shared" si="984"/>
        <v>469.31107752000003</v>
      </c>
      <c r="W5134" s="68">
        <f t="shared" si="985"/>
        <v>312.87405168000004</v>
      </c>
    </row>
    <row r="5135" spans="1:23" x14ac:dyDescent="0.25">
      <c r="A5135" s="1" t="s">
        <v>916</v>
      </c>
      <c r="B5135" s="1" t="s">
        <v>394</v>
      </c>
      <c r="C5135" s="1" t="s">
        <v>589</v>
      </c>
      <c r="D5135" s="1" t="s">
        <v>590</v>
      </c>
      <c r="E5135" s="1" t="s">
        <v>596</v>
      </c>
      <c r="F5135" s="62" t="str">
        <f t="shared" si="986"/>
        <v>64590</v>
      </c>
      <c r="G5135" s="255">
        <v>10620062</v>
      </c>
      <c r="H5135" s="1" t="s">
        <v>386</v>
      </c>
      <c r="I5135" s="61">
        <v>10</v>
      </c>
      <c r="J5135" s="61">
        <v>3.2</v>
      </c>
      <c r="K5135" s="61">
        <v>8</v>
      </c>
      <c r="L5135" s="69">
        <f t="shared" ref="L5135:L5198" si="987">J5135*I5135/100</f>
        <v>0.32</v>
      </c>
      <c r="M5135" s="69">
        <f t="shared" ref="M5135:M5198" si="988">K5135*I5135/100</f>
        <v>0.8</v>
      </c>
      <c r="N5135" s="56">
        <f>INDEX(Rate_Chart!$A$1:$AK$127,MATCH(Data!J5135,Rate_Chart!$A$1:$A$127,0),MATCH(Data!K5135,Rate_Chart!$A$1:$AK$1,0))</f>
        <v>35.585112000000002</v>
      </c>
      <c r="O5135" s="57">
        <f t="shared" ref="O5135:O5198" si="989">N5135*I5135</f>
        <v>355.85112000000004</v>
      </c>
      <c r="P5135" s="58">
        <f t="shared" ref="P5135:P5198" si="990">N5135/(J5135%+K5135%*2/3)</f>
        <v>417.01303124999998</v>
      </c>
      <c r="Q5135" s="58">
        <f t="shared" ref="Q5135:Q5198" si="991">P5135*2/3</f>
        <v>278.00868750000001</v>
      </c>
      <c r="R5135" s="66">
        <f t="shared" ref="R5135:R5198" si="992">O5135*1.75%</f>
        <v>6.2273946000000011</v>
      </c>
      <c r="S5135" s="64">
        <f t="shared" ref="S5135:S5198" si="993">I5135*3.75</f>
        <v>37.5</v>
      </c>
      <c r="T5135" s="66">
        <f t="shared" ref="T5135:T5198" si="994">R5135+S5135+O5135</f>
        <v>399.57851460000006</v>
      </c>
      <c r="U5135" s="68">
        <f t="shared" ref="U5135:U5198" si="995">T5135/I5135</f>
        <v>39.957851460000008</v>
      </c>
      <c r="V5135" s="68">
        <f t="shared" ref="V5135:V5198" si="996">U5135/(J5135%+K5135%*2/3)</f>
        <v>468.25607179687501</v>
      </c>
      <c r="W5135" s="68">
        <f t="shared" ref="W5135:W5198" si="997">V5135*2/3</f>
        <v>312.17071453124998</v>
      </c>
    </row>
    <row r="5136" spans="1:23" x14ac:dyDescent="0.25">
      <c r="A5136" s="1" t="s">
        <v>916</v>
      </c>
      <c r="B5136" s="1" t="s">
        <v>395</v>
      </c>
      <c r="C5136" s="1" t="s">
        <v>589</v>
      </c>
      <c r="D5136" s="1" t="s">
        <v>590</v>
      </c>
      <c r="E5136" s="1" t="s">
        <v>596</v>
      </c>
      <c r="F5136" s="62" t="str">
        <f t="shared" si="986"/>
        <v>64590</v>
      </c>
      <c r="G5136" s="255">
        <v>10620062</v>
      </c>
      <c r="H5136" s="1" t="s">
        <v>385</v>
      </c>
      <c r="I5136" s="61">
        <v>20</v>
      </c>
      <c r="J5136" s="61">
        <v>8.8000000000000007</v>
      </c>
      <c r="K5136" s="61">
        <v>9</v>
      </c>
      <c r="L5136" s="69">
        <f t="shared" si="987"/>
        <v>1.76</v>
      </c>
      <c r="M5136" s="69">
        <f t="shared" si="988"/>
        <v>1.8</v>
      </c>
      <c r="N5136" s="56">
        <f>INDEX(Rate_Chart!$A$1:$AK$127,MATCH(Data!J5136,Rate_Chart!$A$1:$A$127,0),MATCH(Data!K5136,Rate_Chart!$A$1:$AK$1,0))</f>
        <v>73.48</v>
      </c>
      <c r="O5136" s="57">
        <f t="shared" si="989"/>
        <v>1469.6000000000001</v>
      </c>
      <c r="P5136" s="58">
        <f t="shared" si="990"/>
        <v>496.48648648648646</v>
      </c>
      <c r="Q5136" s="58">
        <f t="shared" si="991"/>
        <v>330.99099099099095</v>
      </c>
      <c r="R5136" s="66">
        <f t="shared" si="992"/>
        <v>25.718000000000004</v>
      </c>
      <c r="S5136" s="64">
        <f t="shared" si="993"/>
        <v>75</v>
      </c>
      <c r="T5136" s="66">
        <f t="shared" si="994"/>
        <v>1570.3180000000002</v>
      </c>
      <c r="U5136" s="68">
        <f t="shared" si="995"/>
        <v>78.515900000000016</v>
      </c>
      <c r="V5136" s="68">
        <f t="shared" si="996"/>
        <v>530.51283783783788</v>
      </c>
      <c r="W5136" s="68">
        <f t="shared" si="997"/>
        <v>353.67522522522523</v>
      </c>
    </row>
    <row r="5137" spans="1:23" x14ac:dyDescent="0.25">
      <c r="A5137" s="1" t="s">
        <v>917</v>
      </c>
      <c r="B5137" s="1" t="s">
        <v>394</v>
      </c>
      <c r="C5137" s="1" t="s">
        <v>589</v>
      </c>
      <c r="D5137" s="1" t="s">
        <v>590</v>
      </c>
      <c r="E5137" s="1" t="s">
        <v>596</v>
      </c>
      <c r="F5137" s="62" t="str">
        <f t="shared" si="986"/>
        <v>64590</v>
      </c>
      <c r="G5137" s="255">
        <v>10620062</v>
      </c>
      <c r="H5137" s="1" t="s">
        <v>385</v>
      </c>
      <c r="I5137" s="61">
        <v>12</v>
      </c>
      <c r="J5137" s="61">
        <v>5.6</v>
      </c>
      <c r="K5137" s="61">
        <v>8.4</v>
      </c>
      <c r="L5137" s="69">
        <f t="shared" si="987"/>
        <v>0.67199999999999993</v>
      </c>
      <c r="M5137" s="69">
        <f t="shared" si="988"/>
        <v>1.008</v>
      </c>
      <c r="N5137" s="56">
        <f>INDEX(Rate_Chart!$A$1:$AK$127,MATCH(Data!J5137,Rate_Chart!$A$1:$A$127,0),MATCH(Data!K5137,Rate_Chart!$A$1:$AK$1,0))</f>
        <v>45.357199999999999</v>
      </c>
      <c r="O5137" s="57">
        <f t="shared" si="989"/>
        <v>544.28639999999996</v>
      </c>
      <c r="P5137" s="58">
        <f t="shared" si="990"/>
        <v>404.97500000000002</v>
      </c>
      <c r="Q5137" s="58">
        <f t="shared" si="991"/>
        <v>269.98333333333335</v>
      </c>
      <c r="R5137" s="66">
        <f t="shared" si="992"/>
        <v>9.5250120000000003</v>
      </c>
      <c r="S5137" s="64">
        <f t="shared" si="993"/>
        <v>45</v>
      </c>
      <c r="T5137" s="66">
        <f t="shared" si="994"/>
        <v>598.81141200000002</v>
      </c>
      <c r="U5137" s="68">
        <f t="shared" si="995"/>
        <v>49.900950999999999</v>
      </c>
      <c r="V5137" s="68">
        <f t="shared" si="996"/>
        <v>445.54420535714291</v>
      </c>
      <c r="W5137" s="68">
        <f t="shared" si="997"/>
        <v>297.02947023809526</v>
      </c>
    </row>
    <row r="5138" spans="1:23" x14ac:dyDescent="0.25">
      <c r="A5138" s="1" t="s">
        <v>917</v>
      </c>
      <c r="B5138" s="1" t="s">
        <v>395</v>
      </c>
      <c r="C5138" s="1" t="s">
        <v>589</v>
      </c>
      <c r="D5138" s="1" t="s">
        <v>590</v>
      </c>
      <c r="E5138" s="1" t="s">
        <v>596</v>
      </c>
      <c r="F5138" s="62" t="str">
        <f t="shared" si="986"/>
        <v>64590</v>
      </c>
      <c r="G5138" s="255">
        <v>10620062</v>
      </c>
      <c r="H5138" s="1" t="s">
        <v>385</v>
      </c>
      <c r="I5138" s="61">
        <v>10</v>
      </c>
      <c r="J5138" s="61">
        <v>8.6</v>
      </c>
      <c r="K5138" s="61">
        <v>9</v>
      </c>
      <c r="L5138" s="69">
        <f t="shared" si="987"/>
        <v>0.86</v>
      </c>
      <c r="M5138" s="69">
        <f t="shared" si="988"/>
        <v>0.9</v>
      </c>
      <c r="N5138" s="56">
        <f>INDEX(Rate_Chart!$A$1:$AK$127,MATCH(Data!J5138,Rate_Chart!$A$1:$A$127,0),MATCH(Data!K5138,Rate_Chart!$A$1:$AK$1,0))</f>
        <v>71.809999999999988</v>
      </c>
      <c r="O5138" s="57">
        <f t="shared" si="989"/>
        <v>718.09999999999991</v>
      </c>
      <c r="P5138" s="58">
        <f t="shared" si="990"/>
        <v>491.84931506849313</v>
      </c>
      <c r="Q5138" s="58">
        <f t="shared" si="991"/>
        <v>327.89954337899542</v>
      </c>
      <c r="R5138" s="66">
        <f t="shared" si="992"/>
        <v>12.566749999999999</v>
      </c>
      <c r="S5138" s="64">
        <f t="shared" si="993"/>
        <v>37.5</v>
      </c>
      <c r="T5138" s="66">
        <f t="shared" si="994"/>
        <v>768.16674999999987</v>
      </c>
      <c r="U5138" s="68">
        <f t="shared" si="995"/>
        <v>76.816674999999989</v>
      </c>
      <c r="V5138" s="68">
        <f t="shared" si="996"/>
        <v>526.14160958904108</v>
      </c>
      <c r="W5138" s="68">
        <f t="shared" si="997"/>
        <v>350.76107305936074</v>
      </c>
    </row>
    <row r="5139" spans="1:23" x14ac:dyDescent="0.25">
      <c r="A5139" s="1" t="s">
        <v>917</v>
      </c>
      <c r="B5139" s="1" t="s">
        <v>395</v>
      </c>
      <c r="C5139" s="1" t="s">
        <v>589</v>
      </c>
      <c r="D5139" s="1" t="s">
        <v>590</v>
      </c>
      <c r="E5139" s="1" t="s">
        <v>596</v>
      </c>
      <c r="F5139" s="62" t="str">
        <f t="shared" si="986"/>
        <v>64590</v>
      </c>
      <c r="G5139" s="255">
        <v>10620062</v>
      </c>
      <c r="H5139" s="1" t="s">
        <v>386</v>
      </c>
      <c r="I5139" s="61">
        <v>11</v>
      </c>
      <c r="J5139" s="61">
        <v>3</v>
      </c>
      <c r="K5139" s="61">
        <v>8</v>
      </c>
      <c r="L5139" s="69">
        <f t="shared" si="987"/>
        <v>0.33</v>
      </c>
      <c r="M5139" s="69">
        <f t="shared" si="988"/>
        <v>0.88</v>
      </c>
      <c r="N5139" s="56">
        <f>INDEX(Rate_Chart!$A$1:$AK$127,MATCH(Data!J5139,Rate_Chart!$A$1:$A$127,0),MATCH(Data!K5139,Rate_Chart!$A$1:$AK$1,0))</f>
        <v>34.751112000000006</v>
      </c>
      <c r="O5139" s="57">
        <f t="shared" si="989"/>
        <v>382.26223200000004</v>
      </c>
      <c r="P5139" s="58">
        <f t="shared" si="990"/>
        <v>417.01334400000002</v>
      </c>
      <c r="Q5139" s="58">
        <f t="shared" si="991"/>
        <v>278.00889599999999</v>
      </c>
      <c r="R5139" s="66">
        <f t="shared" si="992"/>
        <v>6.6895890600000012</v>
      </c>
      <c r="S5139" s="64">
        <f t="shared" si="993"/>
        <v>41.25</v>
      </c>
      <c r="T5139" s="66">
        <f t="shared" si="994"/>
        <v>430.20182106000004</v>
      </c>
      <c r="U5139" s="68">
        <f t="shared" si="995"/>
        <v>39.109256460000005</v>
      </c>
      <c r="V5139" s="68">
        <f t="shared" si="996"/>
        <v>469.31107752000003</v>
      </c>
      <c r="W5139" s="68">
        <f t="shared" si="997"/>
        <v>312.87405168000004</v>
      </c>
    </row>
    <row r="5140" spans="1:23" x14ac:dyDescent="0.25">
      <c r="A5140" s="1" t="s">
        <v>918</v>
      </c>
      <c r="B5140" s="1" t="s">
        <v>394</v>
      </c>
      <c r="C5140" s="1" t="s">
        <v>589</v>
      </c>
      <c r="D5140" s="1" t="s">
        <v>590</v>
      </c>
      <c r="E5140" s="1" t="s">
        <v>596</v>
      </c>
      <c r="F5140" s="62" t="str">
        <f t="shared" si="986"/>
        <v>64590</v>
      </c>
      <c r="G5140" s="255">
        <v>10620062</v>
      </c>
      <c r="H5140" s="1" t="s">
        <v>385</v>
      </c>
      <c r="I5140" s="61">
        <v>12</v>
      </c>
      <c r="J5140" s="61">
        <v>5.5</v>
      </c>
      <c r="K5140" s="61">
        <v>8.4</v>
      </c>
      <c r="L5140" s="69">
        <f t="shared" si="987"/>
        <v>0.66</v>
      </c>
      <c r="M5140" s="69">
        <f t="shared" si="988"/>
        <v>1.008</v>
      </c>
      <c r="N5140" s="56">
        <f>INDEX(Rate_Chart!$A$1:$AK$127,MATCH(Data!J5140,Rate_Chart!$A$1:$A$127,0),MATCH(Data!K5140,Rate_Chart!$A$1:$AK$1,0))</f>
        <v>46.288167600000008</v>
      </c>
      <c r="O5140" s="57">
        <f t="shared" si="989"/>
        <v>555.4580112000001</v>
      </c>
      <c r="P5140" s="58">
        <f t="shared" si="990"/>
        <v>417.01051891891899</v>
      </c>
      <c r="Q5140" s="58">
        <f t="shared" si="991"/>
        <v>278.00701261261264</v>
      </c>
      <c r="R5140" s="66">
        <f t="shared" si="992"/>
        <v>9.7205151960000027</v>
      </c>
      <c r="S5140" s="64">
        <f t="shared" si="993"/>
        <v>45</v>
      </c>
      <c r="T5140" s="66">
        <f t="shared" si="994"/>
        <v>610.17852639600005</v>
      </c>
      <c r="U5140" s="68">
        <f t="shared" si="995"/>
        <v>50.848210533000007</v>
      </c>
      <c r="V5140" s="68">
        <f t="shared" si="996"/>
        <v>458.09198678378385</v>
      </c>
      <c r="W5140" s="68">
        <f t="shared" si="997"/>
        <v>305.39465785585588</v>
      </c>
    </row>
    <row r="5141" spans="1:23" x14ac:dyDescent="0.25">
      <c r="A5141" s="1" t="s">
        <v>918</v>
      </c>
      <c r="B5141" s="1" t="s">
        <v>395</v>
      </c>
      <c r="C5141" s="1" t="s">
        <v>589</v>
      </c>
      <c r="D5141" s="1" t="s">
        <v>590</v>
      </c>
      <c r="E5141" s="1" t="s">
        <v>596</v>
      </c>
      <c r="F5141" s="62" t="str">
        <f t="shared" si="986"/>
        <v>64590</v>
      </c>
      <c r="G5141" s="255">
        <v>10620062</v>
      </c>
      <c r="H5141" s="1" t="s">
        <v>385</v>
      </c>
      <c r="I5141" s="61">
        <v>10</v>
      </c>
      <c r="J5141" s="61">
        <v>7.6</v>
      </c>
      <c r="K5141" s="61">
        <v>8.8000000000000007</v>
      </c>
      <c r="L5141" s="69">
        <f t="shared" si="987"/>
        <v>0.76</v>
      </c>
      <c r="M5141" s="69">
        <f t="shared" si="988"/>
        <v>0.88</v>
      </c>
      <c r="N5141" s="56">
        <f>INDEX(Rate_Chart!$A$1:$AK$127,MATCH(Data!J5141,Rate_Chart!$A$1:$A$127,0),MATCH(Data!K5141,Rate_Chart!$A$1:$AK$1,0))</f>
        <v>62.825400000000002</v>
      </c>
      <c r="O5141" s="57">
        <f t="shared" si="989"/>
        <v>628.25400000000002</v>
      </c>
      <c r="P5141" s="58">
        <f t="shared" si="990"/>
        <v>466.5252475247525</v>
      </c>
      <c r="Q5141" s="58">
        <f t="shared" si="991"/>
        <v>311.01683168316833</v>
      </c>
      <c r="R5141" s="66">
        <f t="shared" si="992"/>
        <v>10.994445000000001</v>
      </c>
      <c r="S5141" s="64">
        <f t="shared" si="993"/>
        <v>37.5</v>
      </c>
      <c r="T5141" s="66">
        <f t="shared" si="994"/>
        <v>676.74844500000006</v>
      </c>
      <c r="U5141" s="68">
        <f t="shared" si="995"/>
        <v>67.674844500000006</v>
      </c>
      <c r="V5141" s="68">
        <f t="shared" si="996"/>
        <v>502.53597400990105</v>
      </c>
      <c r="W5141" s="68">
        <f t="shared" si="997"/>
        <v>335.02398267326737</v>
      </c>
    </row>
    <row r="5142" spans="1:23" x14ac:dyDescent="0.25">
      <c r="A5142" s="1" t="s">
        <v>918</v>
      </c>
      <c r="B5142" s="1" t="s">
        <v>395</v>
      </c>
      <c r="C5142" s="1" t="s">
        <v>589</v>
      </c>
      <c r="D5142" s="1" t="s">
        <v>590</v>
      </c>
      <c r="E5142" s="1" t="s">
        <v>596</v>
      </c>
      <c r="F5142" s="62" t="str">
        <f t="shared" si="986"/>
        <v>64590</v>
      </c>
      <c r="G5142" s="255">
        <v>10620062</v>
      </c>
      <c r="H5142" s="1" t="s">
        <v>386</v>
      </c>
      <c r="I5142" s="61">
        <v>11</v>
      </c>
      <c r="J5142" s="61">
        <v>3</v>
      </c>
      <c r="K5142" s="61">
        <v>8</v>
      </c>
      <c r="L5142" s="69">
        <f t="shared" si="987"/>
        <v>0.33</v>
      </c>
      <c r="M5142" s="69">
        <f t="shared" si="988"/>
        <v>0.88</v>
      </c>
      <c r="N5142" s="56">
        <f>INDEX(Rate_Chart!$A$1:$AK$127,MATCH(Data!J5142,Rate_Chart!$A$1:$A$127,0),MATCH(Data!K5142,Rate_Chart!$A$1:$AK$1,0))</f>
        <v>34.751112000000006</v>
      </c>
      <c r="O5142" s="57">
        <f t="shared" si="989"/>
        <v>382.26223200000004</v>
      </c>
      <c r="P5142" s="58">
        <f t="shared" si="990"/>
        <v>417.01334400000002</v>
      </c>
      <c r="Q5142" s="58">
        <f t="shared" si="991"/>
        <v>278.00889599999999</v>
      </c>
      <c r="R5142" s="66">
        <f t="shared" si="992"/>
        <v>6.6895890600000012</v>
      </c>
      <c r="S5142" s="64">
        <f t="shared" si="993"/>
        <v>41.25</v>
      </c>
      <c r="T5142" s="66">
        <f t="shared" si="994"/>
        <v>430.20182106000004</v>
      </c>
      <c r="U5142" s="68">
        <f t="shared" si="995"/>
        <v>39.109256460000005</v>
      </c>
      <c r="V5142" s="68">
        <f t="shared" si="996"/>
        <v>469.31107752000003</v>
      </c>
      <c r="W5142" s="68">
        <f t="shared" si="997"/>
        <v>312.87405168000004</v>
      </c>
    </row>
    <row r="5143" spans="1:23" x14ac:dyDescent="0.25">
      <c r="A5143" s="1" t="s">
        <v>882</v>
      </c>
      <c r="B5143" s="1" t="s">
        <v>394</v>
      </c>
      <c r="C5143" s="1" t="s">
        <v>589</v>
      </c>
      <c r="D5143" s="1" t="s">
        <v>590</v>
      </c>
      <c r="E5143" s="1" t="s">
        <v>596</v>
      </c>
      <c r="F5143" s="62" t="str">
        <f t="shared" si="986"/>
        <v>64590</v>
      </c>
      <c r="G5143" s="255">
        <v>10620062</v>
      </c>
      <c r="H5143" s="1" t="s">
        <v>386</v>
      </c>
      <c r="I5143" s="61">
        <v>13</v>
      </c>
      <c r="J5143" s="61">
        <v>4.7</v>
      </c>
      <c r="K5143" s="61">
        <v>8</v>
      </c>
      <c r="L5143" s="69">
        <f t="shared" si="987"/>
        <v>0.61099999999999999</v>
      </c>
      <c r="M5143" s="69">
        <f t="shared" si="988"/>
        <v>1.04</v>
      </c>
      <c r="N5143" s="56">
        <f>INDEX(Rate_Chart!$A$1:$AK$127,MATCH(Data!J5143,Rate_Chart!$A$1:$A$127,0),MATCH(Data!K5143,Rate_Chart!$A$1:$AK$1,0))</f>
        <v>41.840112000000005</v>
      </c>
      <c r="O5143" s="57">
        <f t="shared" si="989"/>
        <v>543.92145600000003</v>
      </c>
      <c r="P5143" s="58">
        <f t="shared" si="990"/>
        <v>417.01108305647847</v>
      </c>
      <c r="Q5143" s="58">
        <f t="shared" si="991"/>
        <v>278.007388704319</v>
      </c>
      <c r="R5143" s="66">
        <f t="shared" si="992"/>
        <v>9.5186254800000007</v>
      </c>
      <c r="S5143" s="64">
        <f t="shared" si="993"/>
        <v>48.75</v>
      </c>
      <c r="T5143" s="66">
        <f t="shared" si="994"/>
        <v>602.19008148</v>
      </c>
      <c r="U5143" s="68">
        <f t="shared" si="995"/>
        <v>46.322313960000002</v>
      </c>
      <c r="V5143" s="68">
        <f t="shared" si="996"/>
        <v>461.68419229235883</v>
      </c>
      <c r="W5143" s="68">
        <f t="shared" si="997"/>
        <v>307.7894615282392</v>
      </c>
    </row>
    <row r="5144" spans="1:23" x14ac:dyDescent="0.25">
      <c r="A5144" s="1" t="s">
        <v>882</v>
      </c>
      <c r="B5144" s="1" t="s">
        <v>395</v>
      </c>
      <c r="C5144" s="1" t="s">
        <v>589</v>
      </c>
      <c r="D5144" s="1" t="s">
        <v>590</v>
      </c>
      <c r="E5144" s="1" t="s">
        <v>596</v>
      </c>
      <c r="F5144" s="62" t="str">
        <f t="shared" si="986"/>
        <v>64590</v>
      </c>
      <c r="G5144" s="255">
        <v>10620062</v>
      </c>
      <c r="H5144" s="1" t="s">
        <v>385</v>
      </c>
      <c r="I5144" s="61">
        <v>7</v>
      </c>
      <c r="J5144" s="61">
        <v>8</v>
      </c>
      <c r="K5144" s="61">
        <v>8.8000000000000007</v>
      </c>
      <c r="L5144" s="69">
        <f t="shared" si="987"/>
        <v>0.56000000000000005</v>
      </c>
      <c r="M5144" s="69">
        <f t="shared" si="988"/>
        <v>0.6160000000000001</v>
      </c>
      <c r="N5144" s="56">
        <f>INDEX(Rate_Chart!$A$1:$AK$127,MATCH(Data!J5144,Rate_Chart!$A$1:$A$127,0),MATCH(Data!K5144,Rate_Chart!$A$1:$AK$1,0))</f>
        <v>66.131999999999991</v>
      </c>
      <c r="O5144" s="57">
        <f t="shared" si="989"/>
        <v>462.92399999999992</v>
      </c>
      <c r="P5144" s="58">
        <f t="shared" si="990"/>
        <v>476.91346153846149</v>
      </c>
      <c r="Q5144" s="58">
        <f t="shared" si="991"/>
        <v>317.94230769230768</v>
      </c>
      <c r="R5144" s="66">
        <f t="shared" si="992"/>
        <v>8.1011699999999998</v>
      </c>
      <c r="S5144" s="64">
        <f t="shared" si="993"/>
        <v>26.25</v>
      </c>
      <c r="T5144" s="66">
        <f t="shared" si="994"/>
        <v>497.27516999999989</v>
      </c>
      <c r="U5144" s="68">
        <f t="shared" si="995"/>
        <v>71.039309999999986</v>
      </c>
      <c r="V5144" s="68">
        <f t="shared" si="996"/>
        <v>512.30271634615372</v>
      </c>
      <c r="W5144" s="68">
        <f t="shared" si="997"/>
        <v>341.53514423076916</v>
      </c>
    </row>
    <row r="5145" spans="1:23" x14ac:dyDescent="0.25">
      <c r="A5145" s="1" t="s">
        <v>882</v>
      </c>
      <c r="B5145" s="1" t="s">
        <v>395</v>
      </c>
      <c r="C5145" s="1" t="s">
        <v>589</v>
      </c>
      <c r="D5145" s="1" t="s">
        <v>590</v>
      </c>
      <c r="E5145" s="1" t="s">
        <v>596</v>
      </c>
      <c r="F5145" s="62" t="str">
        <f t="shared" si="986"/>
        <v>64590</v>
      </c>
      <c r="G5145" s="255">
        <v>10620062</v>
      </c>
      <c r="H5145" s="1" t="s">
        <v>386</v>
      </c>
      <c r="I5145" s="61">
        <v>10</v>
      </c>
      <c r="J5145" s="61">
        <v>3</v>
      </c>
      <c r="K5145" s="61">
        <v>8</v>
      </c>
      <c r="L5145" s="69">
        <f t="shared" si="987"/>
        <v>0.3</v>
      </c>
      <c r="M5145" s="69">
        <f t="shared" si="988"/>
        <v>0.8</v>
      </c>
      <c r="N5145" s="56">
        <f>INDEX(Rate_Chart!$A$1:$AK$127,MATCH(Data!J5145,Rate_Chart!$A$1:$A$127,0),MATCH(Data!K5145,Rate_Chart!$A$1:$AK$1,0))</f>
        <v>34.751112000000006</v>
      </c>
      <c r="O5145" s="57">
        <f t="shared" si="989"/>
        <v>347.51112000000006</v>
      </c>
      <c r="P5145" s="58">
        <f t="shared" si="990"/>
        <v>417.01334400000002</v>
      </c>
      <c r="Q5145" s="58">
        <f t="shared" si="991"/>
        <v>278.00889599999999</v>
      </c>
      <c r="R5145" s="66">
        <f t="shared" si="992"/>
        <v>6.081444600000002</v>
      </c>
      <c r="S5145" s="64">
        <f t="shared" si="993"/>
        <v>37.5</v>
      </c>
      <c r="T5145" s="66">
        <f t="shared" si="994"/>
        <v>391.09256460000006</v>
      </c>
      <c r="U5145" s="68">
        <f t="shared" si="995"/>
        <v>39.109256460000005</v>
      </c>
      <c r="V5145" s="68">
        <f t="shared" si="996"/>
        <v>469.31107752000003</v>
      </c>
      <c r="W5145" s="68">
        <f t="shared" si="997"/>
        <v>312.87405168000004</v>
      </c>
    </row>
    <row r="5146" spans="1:23" x14ac:dyDescent="0.25">
      <c r="A5146" s="1" t="s">
        <v>883</v>
      </c>
      <c r="B5146" s="1" t="s">
        <v>394</v>
      </c>
      <c r="C5146" s="1" t="s">
        <v>589</v>
      </c>
      <c r="D5146" s="1" t="s">
        <v>590</v>
      </c>
      <c r="E5146" s="1" t="s">
        <v>596</v>
      </c>
      <c r="F5146" s="62" t="str">
        <f t="shared" si="986"/>
        <v>64590</v>
      </c>
      <c r="G5146" s="255">
        <v>10620062</v>
      </c>
      <c r="H5146" s="1" t="s">
        <v>385</v>
      </c>
      <c r="I5146" s="61">
        <v>12</v>
      </c>
      <c r="J5146" s="61">
        <v>5.6</v>
      </c>
      <c r="K5146" s="61">
        <v>8.4</v>
      </c>
      <c r="L5146" s="69">
        <f t="shared" si="987"/>
        <v>0.67199999999999993</v>
      </c>
      <c r="M5146" s="69">
        <f t="shared" si="988"/>
        <v>1.008</v>
      </c>
      <c r="N5146" s="56">
        <f>INDEX(Rate_Chart!$A$1:$AK$127,MATCH(Data!J5146,Rate_Chart!$A$1:$A$127,0),MATCH(Data!K5146,Rate_Chart!$A$1:$AK$1,0))</f>
        <v>45.357199999999999</v>
      </c>
      <c r="O5146" s="57">
        <f t="shared" si="989"/>
        <v>544.28639999999996</v>
      </c>
      <c r="P5146" s="58">
        <f t="shared" si="990"/>
        <v>404.97500000000002</v>
      </c>
      <c r="Q5146" s="58">
        <f t="shared" si="991"/>
        <v>269.98333333333335</v>
      </c>
      <c r="R5146" s="66">
        <f t="shared" si="992"/>
        <v>9.5250120000000003</v>
      </c>
      <c r="S5146" s="64">
        <f t="shared" si="993"/>
        <v>45</v>
      </c>
      <c r="T5146" s="66">
        <f t="shared" si="994"/>
        <v>598.81141200000002</v>
      </c>
      <c r="U5146" s="68">
        <f t="shared" si="995"/>
        <v>49.900950999999999</v>
      </c>
      <c r="V5146" s="68">
        <f t="shared" si="996"/>
        <v>445.54420535714291</v>
      </c>
      <c r="W5146" s="68">
        <f t="shared" si="997"/>
        <v>297.02947023809526</v>
      </c>
    </row>
    <row r="5147" spans="1:23" x14ac:dyDescent="0.25">
      <c r="A5147" s="1" t="s">
        <v>883</v>
      </c>
      <c r="B5147" s="1" t="s">
        <v>395</v>
      </c>
      <c r="C5147" s="1" t="s">
        <v>589</v>
      </c>
      <c r="D5147" s="1" t="s">
        <v>590</v>
      </c>
      <c r="E5147" s="1" t="s">
        <v>596</v>
      </c>
      <c r="F5147" s="62" t="str">
        <f t="shared" si="986"/>
        <v>64590</v>
      </c>
      <c r="G5147" s="255">
        <v>10620062</v>
      </c>
      <c r="H5147" s="1" t="s">
        <v>386</v>
      </c>
      <c r="I5147" s="61">
        <v>13</v>
      </c>
      <c r="J5147" s="61">
        <v>4.7</v>
      </c>
      <c r="K5147" s="61">
        <v>8.5</v>
      </c>
      <c r="L5147" s="69">
        <f t="shared" si="987"/>
        <v>0.61099999999999999</v>
      </c>
      <c r="M5147" s="69">
        <f t="shared" si="988"/>
        <v>1.105</v>
      </c>
      <c r="N5147" s="56">
        <f>INDEX(Rate_Chart!$A$1:$AK$127,MATCH(Data!J5147,Rate_Chart!$A$1:$A$127,0),MATCH(Data!K5147,Rate_Chart!$A$1:$AK$1,0))</f>
        <v>43.2301815</v>
      </c>
      <c r="O5147" s="57">
        <f t="shared" si="989"/>
        <v>561.99235950000002</v>
      </c>
      <c r="P5147" s="58">
        <f t="shared" si="990"/>
        <v>417.01139710610931</v>
      </c>
      <c r="Q5147" s="58">
        <f t="shared" si="991"/>
        <v>278.00759807073956</v>
      </c>
      <c r="R5147" s="66">
        <f t="shared" si="992"/>
        <v>9.8348662912500018</v>
      </c>
      <c r="S5147" s="64">
        <f t="shared" si="993"/>
        <v>48.75</v>
      </c>
      <c r="T5147" s="66">
        <f t="shared" si="994"/>
        <v>620.57722579125004</v>
      </c>
      <c r="U5147" s="68">
        <f t="shared" si="995"/>
        <v>47.736709676250001</v>
      </c>
      <c r="V5147" s="68">
        <f t="shared" si="996"/>
        <v>460.48272999598072</v>
      </c>
      <c r="W5147" s="68">
        <f t="shared" si="997"/>
        <v>306.98848666398715</v>
      </c>
    </row>
    <row r="5148" spans="1:23" x14ac:dyDescent="0.25">
      <c r="A5148" s="1" t="s">
        <v>884</v>
      </c>
      <c r="B5148" s="1" t="s">
        <v>394</v>
      </c>
      <c r="C5148" s="1" t="s">
        <v>589</v>
      </c>
      <c r="D5148" s="1" t="s">
        <v>590</v>
      </c>
      <c r="E5148" s="1" t="s">
        <v>596</v>
      </c>
      <c r="F5148" s="62" t="str">
        <f t="shared" si="986"/>
        <v>64590</v>
      </c>
      <c r="G5148" s="255">
        <v>10620062</v>
      </c>
      <c r="H5148" s="1" t="s">
        <v>385</v>
      </c>
      <c r="I5148" s="61">
        <v>9</v>
      </c>
      <c r="J5148" s="61">
        <v>6</v>
      </c>
      <c r="K5148" s="61">
        <v>8.6</v>
      </c>
      <c r="L5148" s="69">
        <f t="shared" si="987"/>
        <v>0.54</v>
      </c>
      <c r="M5148" s="69">
        <f t="shared" si="988"/>
        <v>0.77399999999999991</v>
      </c>
      <c r="N5148" s="56">
        <f>INDEX(Rate_Chart!$A$1:$AK$127,MATCH(Data!J5148,Rate_Chart!$A$1:$A$127,0),MATCH(Data!K5148,Rate_Chart!$A$1:$AK$1,0))</f>
        <v>49.097999999999999</v>
      </c>
      <c r="O5148" s="57">
        <f t="shared" si="989"/>
        <v>441.88200000000001</v>
      </c>
      <c r="P5148" s="58">
        <f t="shared" si="990"/>
        <v>418.44886363636368</v>
      </c>
      <c r="Q5148" s="58">
        <f t="shared" si="991"/>
        <v>278.96590909090912</v>
      </c>
      <c r="R5148" s="66">
        <f t="shared" si="992"/>
        <v>7.7329350000000012</v>
      </c>
      <c r="S5148" s="64">
        <f t="shared" si="993"/>
        <v>33.75</v>
      </c>
      <c r="T5148" s="66">
        <f t="shared" si="994"/>
        <v>483.364935</v>
      </c>
      <c r="U5148" s="68">
        <f t="shared" si="995"/>
        <v>53.707214999999998</v>
      </c>
      <c r="V5148" s="68">
        <f t="shared" si="996"/>
        <v>457.7319460227273</v>
      </c>
      <c r="W5148" s="68">
        <f t="shared" si="997"/>
        <v>305.15463068181822</v>
      </c>
    </row>
    <row r="5149" spans="1:23" x14ac:dyDescent="0.25">
      <c r="A5149" s="1" t="s">
        <v>884</v>
      </c>
      <c r="B5149" s="1" t="s">
        <v>395</v>
      </c>
      <c r="C5149" s="1" t="s">
        <v>589</v>
      </c>
      <c r="D5149" s="1" t="s">
        <v>590</v>
      </c>
      <c r="E5149" s="1" t="s">
        <v>596</v>
      </c>
      <c r="F5149" s="62" t="str">
        <f t="shared" si="986"/>
        <v>64590</v>
      </c>
      <c r="G5149" s="255">
        <v>10620062</v>
      </c>
      <c r="H5149" s="1" t="s">
        <v>385</v>
      </c>
      <c r="I5149" s="61">
        <v>10</v>
      </c>
      <c r="J5149" s="61">
        <v>6.4</v>
      </c>
      <c r="K5149" s="61">
        <v>9</v>
      </c>
      <c r="L5149" s="69">
        <f t="shared" si="987"/>
        <v>0.64</v>
      </c>
      <c r="M5149" s="69">
        <f t="shared" si="988"/>
        <v>0.9</v>
      </c>
      <c r="N5149" s="56">
        <f>INDEX(Rate_Chart!$A$1:$AK$127,MATCH(Data!J5149,Rate_Chart!$A$1:$A$127,0),MATCH(Data!K5149,Rate_Chart!$A$1:$AK$1,0))</f>
        <v>53.44</v>
      </c>
      <c r="O5149" s="57">
        <f t="shared" si="989"/>
        <v>534.4</v>
      </c>
      <c r="P5149" s="58">
        <f t="shared" si="990"/>
        <v>430.96774193548384</v>
      </c>
      <c r="Q5149" s="58">
        <f t="shared" si="991"/>
        <v>287.31182795698925</v>
      </c>
      <c r="R5149" s="66">
        <f t="shared" si="992"/>
        <v>9.3520000000000003</v>
      </c>
      <c r="S5149" s="64">
        <f t="shared" si="993"/>
        <v>37.5</v>
      </c>
      <c r="T5149" s="66">
        <f t="shared" si="994"/>
        <v>581.25199999999995</v>
      </c>
      <c r="U5149" s="68">
        <f t="shared" si="995"/>
        <v>58.125199999999992</v>
      </c>
      <c r="V5149" s="68">
        <f t="shared" si="996"/>
        <v>468.75161290322575</v>
      </c>
      <c r="W5149" s="68">
        <f t="shared" si="997"/>
        <v>312.50107526881715</v>
      </c>
    </row>
    <row r="5150" spans="1:23" x14ac:dyDescent="0.25">
      <c r="A5150" s="1" t="s">
        <v>885</v>
      </c>
      <c r="B5150" s="1" t="s">
        <v>394</v>
      </c>
      <c r="C5150" s="1" t="s">
        <v>589</v>
      </c>
      <c r="D5150" s="1" t="s">
        <v>590</v>
      </c>
      <c r="E5150" s="1" t="s">
        <v>596</v>
      </c>
      <c r="F5150" s="62" t="str">
        <f t="shared" si="986"/>
        <v>64590</v>
      </c>
      <c r="G5150" s="255">
        <v>10620062</v>
      </c>
      <c r="H5150" s="1" t="s">
        <v>385</v>
      </c>
      <c r="I5150" s="61">
        <v>10</v>
      </c>
      <c r="J5150" s="61">
        <v>6.7</v>
      </c>
      <c r="K5150" s="61">
        <v>8.8000000000000007</v>
      </c>
      <c r="L5150" s="69">
        <f t="shared" si="987"/>
        <v>0.67</v>
      </c>
      <c r="M5150" s="69">
        <f t="shared" si="988"/>
        <v>0.88</v>
      </c>
      <c r="N5150" s="56">
        <f>INDEX(Rate_Chart!$A$1:$AK$127,MATCH(Data!J5150,Rate_Chart!$A$1:$A$127,0),MATCH(Data!K5150,Rate_Chart!$A$1:$AK$1,0))</f>
        <v>55.385550000000002</v>
      </c>
      <c r="O5150" s="57">
        <f t="shared" si="989"/>
        <v>553.85550000000001</v>
      </c>
      <c r="P5150" s="58">
        <f t="shared" si="990"/>
        <v>440.73381962864721</v>
      </c>
      <c r="Q5150" s="58">
        <f t="shared" si="991"/>
        <v>293.82254641909816</v>
      </c>
      <c r="R5150" s="66">
        <f t="shared" si="992"/>
        <v>9.6924712500000005</v>
      </c>
      <c r="S5150" s="64">
        <f t="shared" si="993"/>
        <v>37.5</v>
      </c>
      <c r="T5150" s="66">
        <f t="shared" si="994"/>
        <v>601.04797125000005</v>
      </c>
      <c r="U5150" s="68">
        <f t="shared" si="995"/>
        <v>60.104797125000005</v>
      </c>
      <c r="V5150" s="68">
        <f t="shared" si="996"/>
        <v>478.28751027851456</v>
      </c>
      <c r="W5150" s="68">
        <f t="shared" si="997"/>
        <v>318.85834018567635</v>
      </c>
    </row>
    <row r="5151" spans="1:23" x14ac:dyDescent="0.25">
      <c r="A5151" s="1" t="s">
        <v>885</v>
      </c>
      <c r="B5151" s="1" t="s">
        <v>395</v>
      </c>
      <c r="C5151" s="1" t="s">
        <v>589</v>
      </c>
      <c r="D5151" s="1" t="s">
        <v>590</v>
      </c>
      <c r="E5151" s="1" t="s">
        <v>596</v>
      </c>
      <c r="F5151" s="62" t="str">
        <f t="shared" si="986"/>
        <v>64590</v>
      </c>
      <c r="G5151" s="255">
        <v>10620062</v>
      </c>
      <c r="H5151" s="1" t="s">
        <v>386</v>
      </c>
      <c r="I5151" s="61">
        <v>16</v>
      </c>
      <c r="J5151" s="61">
        <v>4.2</v>
      </c>
      <c r="K5151" s="61">
        <v>8.1</v>
      </c>
      <c r="L5151" s="69">
        <f t="shared" si="987"/>
        <v>0.67200000000000004</v>
      </c>
      <c r="M5151" s="69">
        <f t="shared" si="988"/>
        <v>1.296</v>
      </c>
      <c r="N5151" s="56">
        <f>INDEX(Rate_Chart!$A$1:$AK$127,MATCH(Data!J5151,Rate_Chart!$A$1:$A$127,0),MATCH(Data!K5151,Rate_Chart!$A$1:$AK$1,0))</f>
        <v>40.033125900000002</v>
      </c>
      <c r="O5151" s="57">
        <f t="shared" si="989"/>
        <v>640.53001440000003</v>
      </c>
      <c r="P5151" s="58">
        <f t="shared" si="990"/>
        <v>417.01172812499999</v>
      </c>
      <c r="Q5151" s="58">
        <f t="shared" si="991"/>
        <v>278.00781875000001</v>
      </c>
      <c r="R5151" s="66">
        <f t="shared" si="992"/>
        <v>11.209275252000001</v>
      </c>
      <c r="S5151" s="64">
        <f t="shared" si="993"/>
        <v>60</v>
      </c>
      <c r="T5151" s="66">
        <f t="shared" si="994"/>
        <v>711.73928965200002</v>
      </c>
      <c r="U5151" s="68">
        <f t="shared" si="995"/>
        <v>44.483705603250002</v>
      </c>
      <c r="V5151" s="68">
        <f t="shared" si="996"/>
        <v>463.37193336718752</v>
      </c>
      <c r="W5151" s="68">
        <f t="shared" si="997"/>
        <v>308.9146222447917</v>
      </c>
    </row>
    <row r="5152" spans="1:23" x14ac:dyDescent="0.25">
      <c r="A5152" s="1" t="s">
        <v>886</v>
      </c>
      <c r="B5152" s="1" t="s">
        <v>394</v>
      </c>
      <c r="C5152" s="1" t="s">
        <v>589</v>
      </c>
      <c r="D5152" s="1" t="s">
        <v>590</v>
      </c>
      <c r="E5152" s="1" t="s">
        <v>596</v>
      </c>
      <c r="F5152" s="62" t="str">
        <f t="shared" si="986"/>
        <v>64590</v>
      </c>
      <c r="G5152" s="255">
        <v>10620062</v>
      </c>
      <c r="H5152" s="1" t="s">
        <v>385</v>
      </c>
      <c r="I5152" s="61">
        <v>15</v>
      </c>
      <c r="J5152" s="61">
        <v>5.8</v>
      </c>
      <c r="K5152" s="61">
        <v>8.4</v>
      </c>
      <c r="L5152" s="69">
        <f t="shared" si="987"/>
        <v>0.87</v>
      </c>
      <c r="M5152" s="69">
        <f t="shared" si="988"/>
        <v>1.26</v>
      </c>
      <c r="N5152" s="56">
        <f>INDEX(Rate_Chart!$A$1:$AK$127,MATCH(Data!J5152,Rate_Chart!$A$1:$A$127,0),MATCH(Data!K5152,Rate_Chart!$A$1:$AK$1,0))</f>
        <v>46.9771</v>
      </c>
      <c r="O5152" s="57">
        <f t="shared" si="989"/>
        <v>704.65650000000005</v>
      </c>
      <c r="P5152" s="58">
        <f t="shared" si="990"/>
        <v>412.07982456140354</v>
      </c>
      <c r="Q5152" s="58">
        <f t="shared" si="991"/>
        <v>274.71988304093571</v>
      </c>
      <c r="R5152" s="66">
        <f t="shared" si="992"/>
        <v>12.331488750000002</v>
      </c>
      <c r="S5152" s="64">
        <f t="shared" si="993"/>
        <v>56.25</v>
      </c>
      <c r="T5152" s="66">
        <f t="shared" si="994"/>
        <v>773.23798875000011</v>
      </c>
      <c r="U5152" s="68">
        <f t="shared" si="995"/>
        <v>51.549199250000008</v>
      </c>
      <c r="V5152" s="68">
        <f t="shared" si="996"/>
        <v>452.18595833333342</v>
      </c>
      <c r="W5152" s="68">
        <f t="shared" si="997"/>
        <v>301.45730555555559</v>
      </c>
    </row>
    <row r="5153" spans="1:23" x14ac:dyDescent="0.25">
      <c r="A5153" s="1" t="s">
        <v>886</v>
      </c>
      <c r="B5153" s="1" t="s">
        <v>395</v>
      </c>
      <c r="C5153" s="1" t="s">
        <v>589</v>
      </c>
      <c r="D5153" s="1" t="s">
        <v>590</v>
      </c>
      <c r="E5153" s="1" t="s">
        <v>596</v>
      </c>
      <c r="F5153" s="62" t="str">
        <f t="shared" si="986"/>
        <v>64590</v>
      </c>
      <c r="G5153" s="255">
        <v>10620062</v>
      </c>
      <c r="H5153" s="1" t="s">
        <v>386</v>
      </c>
      <c r="I5153" s="61">
        <v>14</v>
      </c>
      <c r="J5153" s="61">
        <v>4.8</v>
      </c>
      <c r="K5153" s="61">
        <v>8.3000000000000007</v>
      </c>
      <c r="L5153" s="69">
        <f t="shared" si="987"/>
        <v>0.67200000000000004</v>
      </c>
      <c r="M5153" s="69">
        <f t="shared" si="988"/>
        <v>1.1620000000000001</v>
      </c>
      <c r="N5153" s="56">
        <f>INDEX(Rate_Chart!$A$1:$AK$127,MATCH(Data!J5153,Rate_Chart!$A$1:$A$127,0),MATCH(Data!K5153,Rate_Chart!$A$1:$AK$1,0))</f>
        <v>43.091153700000007</v>
      </c>
      <c r="O5153" s="57">
        <f t="shared" si="989"/>
        <v>603.27615180000009</v>
      </c>
      <c r="P5153" s="58">
        <f t="shared" si="990"/>
        <v>417.01116483870976</v>
      </c>
      <c r="Q5153" s="58">
        <f t="shared" si="991"/>
        <v>278.00744322580653</v>
      </c>
      <c r="R5153" s="66">
        <f t="shared" si="992"/>
        <v>10.557332656500003</v>
      </c>
      <c r="S5153" s="64">
        <f t="shared" si="993"/>
        <v>52.5</v>
      </c>
      <c r="T5153" s="66">
        <f t="shared" si="994"/>
        <v>666.33348445650006</v>
      </c>
      <c r="U5153" s="68">
        <f t="shared" si="995"/>
        <v>47.595248889750003</v>
      </c>
      <c r="V5153" s="68">
        <f t="shared" si="996"/>
        <v>460.5991828040323</v>
      </c>
      <c r="W5153" s="68">
        <f t="shared" si="997"/>
        <v>307.06612186935484</v>
      </c>
    </row>
    <row r="5154" spans="1:23" x14ac:dyDescent="0.25">
      <c r="A5154" s="1" t="s">
        <v>887</v>
      </c>
      <c r="B5154" s="1" t="s">
        <v>394</v>
      </c>
      <c r="C5154" s="1" t="s">
        <v>589</v>
      </c>
      <c r="D5154" s="1" t="s">
        <v>590</v>
      </c>
      <c r="E5154" s="1" t="s">
        <v>596</v>
      </c>
      <c r="F5154" s="62" t="str">
        <f t="shared" si="986"/>
        <v>64590</v>
      </c>
      <c r="G5154" s="255">
        <v>10620062</v>
      </c>
      <c r="H5154" s="1" t="s">
        <v>385</v>
      </c>
      <c r="I5154" s="61">
        <v>15</v>
      </c>
      <c r="J5154" s="61">
        <v>5.7</v>
      </c>
      <c r="K5154" s="61">
        <v>8.6</v>
      </c>
      <c r="L5154" s="69">
        <f t="shared" si="987"/>
        <v>0.85499999999999998</v>
      </c>
      <c r="M5154" s="69">
        <f t="shared" si="988"/>
        <v>1.29</v>
      </c>
      <c r="N5154" s="56">
        <f>INDEX(Rate_Chart!$A$1:$AK$127,MATCH(Data!J5154,Rate_Chart!$A$1:$A$127,0),MATCH(Data!K5154,Rate_Chart!$A$1:$AK$1,0))</f>
        <v>46.643099999999997</v>
      </c>
      <c r="O5154" s="57">
        <f t="shared" si="989"/>
        <v>699.64649999999995</v>
      </c>
      <c r="P5154" s="58">
        <f t="shared" si="990"/>
        <v>407.95714285714286</v>
      </c>
      <c r="Q5154" s="58">
        <f t="shared" si="991"/>
        <v>271.97142857142859</v>
      </c>
      <c r="R5154" s="66">
        <f t="shared" si="992"/>
        <v>12.243813750000001</v>
      </c>
      <c r="S5154" s="64">
        <f t="shared" si="993"/>
        <v>56.25</v>
      </c>
      <c r="T5154" s="66">
        <f t="shared" si="994"/>
        <v>768.1403137499999</v>
      </c>
      <c r="U5154" s="68">
        <f t="shared" si="995"/>
        <v>51.209354249999997</v>
      </c>
      <c r="V5154" s="68">
        <f t="shared" si="996"/>
        <v>447.89522667638482</v>
      </c>
      <c r="W5154" s="68">
        <f t="shared" si="997"/>
        <v>298.59681778425653</v>
      </c>
    </row>
    <row r="5155" spans="1:23" x14ac:dyDescent="0.25">
      <c r="A5155" s="1" t="s">
        <v>887</v>
      </c>
      <c r="B5155" s="1" t="s">
        <v>395</v>
      </c>
      <c r="C5155" s="1" t="s">
        <v>589</v>
      </c>
      <c r="D5155" s="1" t="s">
        <v>590</v>
      </c>
      <c r="E5155" s="1" t="s">
        <v>596</v>
      </c>
      <c r="F5155" s="62" t="str">
        <f t="shared" si="986"/>
        <v>64590</v>
      </c>
      <c r="G5155" s="255">
        <v>10620062</v>
      </c>
      <c r="H5155" s="1" t="s">
        <v>386</v>
      </c>
      <c r="I5155" s="61">
        <v>16</v>
      </c>
      <c r="J5155" s="61">
        <v>4.0999999999999996</v>
      </c>
      <c r="K5155" s="61">
        <v>8.1</v>
      </c>
      <c r="L5155" s="69">
        <f t="shared" si="987"/>
        <v>0.65599999999999992</v>
      </c>
      <c r="M5155" s="69">
        <f t="shared" si="988"/>
        <v>1.296</v>
      </c>
      <c r="N5155" s="56">
        <f>INDEX(Rate_Chart!$A$1:$AK$127,MATCH(Data!J5155,Rate_Chart!$A$1:$A$127,0),MATCH(Data!K5155,Rate_Chart!$A$1:$AK$1,0))</f>
        <v>39.6161259</v>
      </c>
      <c r="O5155" s="57">
        <f t="shared" si="989"/>
        <v>633.8580144</v>
      </c>
      <c r="P5155" s="58">
        <f t="shared" si="990"/>
        <v>417.01185157894736</v>
      </c>
      <c r="Q5155" s="58">
        <f t="shared" si="991"/>
        <v>278.00790105263155</v>
      </c>
      <c r="R5155" s="66">
        <f t="shared" si="992"/>
        <v>11.092515252000002</v>
      </c>
      <c r="S5155" s="64">
        <f t="shared" si="993"/>
        <v>60</v>
      </c>
      <c r="T5155" s="66">
        <f t="shared" si="994"/>
        <v>704.950529652</v>
      </c>
      <c r="U5155" s="68">
        <f t="shared" si="995"/>
        <v>44.05940810325</v>
      </c>
      <c r="V5155" s="68">
        <f t="shared" si="996"/>
        <v>463.78324319210526</v>
      </c>
      <c r="W5155" s="68">
        <f t="shared" si="997"/>
        <v>309.18882879473682</v>
      </c>
    </row>
    <row r="5156" spans="1:23" x14ac:dyDescent="0.25">
      <c r="A5156" s="1" t="s">
        <v>888</v>
      </c>
      <c r="B5156" s="1" t="s">
        <v>394</v>
      </c>
      <c r="C5156" s="1" t="s">
        <v>589</v>
      </c>
      <c r="D5156" s="1" t="s">
        <v>590</v>
      </c>
      <c r="E5156" s="1" t="s">
        <v>596</v>
      </c>
      <c r="F5156" s="62" t="str">
        <f t="shared" si="986"/>
        <v>64590</v>
      </c>
      <c r="G5156" s="255">
        <v>10620062</v>
      </c>
      <c r="H5156" s="1" t="s">
        <v>385</v>
      </c>
      <c r="I5156" s="61">
        <v>14</v>
      </c>
      <c r="J5156" s="61">
        <v>6.4</v>
      </c>
      <c r="K5156" s="61">
        <v>8.6</v>
      </c>
      <c r="L5156" s="69">
        <f t="shared" si="987"/>
        <v>0.89600000000000013</v>
      </c>
      <c r="M5156" s="69">
        <f t="shared" si="988"/>
        <v>1.204</v>
      </c>
      <c r="N5156" s="56">
        <f>INDEX(Rate_Chart!$A$1:$AK$127,MATCH(Data!J5156,Rate_Chart!$A$1:$A$127,0),MATCH(Data!K5156,Rate_Chart!$A$1:$AK$1,0))</f>
        <v>52.371199999999995</v>
      </c>
      <c r="O5156" s="57">
        <f t="shared" si="989"/>
        <v>733.19679999999994</v>
      </c>
      <c r="P5156" s="58">
        <f t="shared" si="990"/>
        <v>431.6307692307692</v>
      </c>
      <c r="Q5156" s="58">
        <f t="shared" si="991"/>
        <v>287.75384615384615</v>
      </c>
      <c r="R5156" s="66">
        <f t="shared" si="992"/>
        <v>12.830944000000001</v>
      </c>
      <c r="S5156" s="64">
        <f t="shared" si="993"/>
        <v>52.5</v>
      </c>
      <c r="T5156" s="66">
        <f t="shared" si="994"/>
        <v>798.52774399999998</v>
      </c>
      <c r="U5156" s="68">
        <f t="shared" si="995"/>
        <v>57.037695999999997</v>
      </c>
      <c r="V5156" s="68">
        <f t="shared" si="996"/>
        <v>470.0909010989011</v>
      </c>
      <c r="W5156" s="68">
        <f t="shared" si="997"/>
        <v>313.39393406593405</v>
      </c>
    </row>
    <row r="5157" spans="1:23" x14ac:dyDescent="0.25">
      <c r="A5157" s="1" t="s">
        <v>888</v>
      </c>
      <c r="B5157" s="1" t="s">
        <v>395</v>
      </c>
      <c r="C5157" s="1" t="s">
        <v>589</v>
      </c>
      <c r="D5157" s="1" t="s">
        <v>590</v>
      </c>
      <c r="E5157" s="1" t="s">
        <v>596</v>
      </c>
      <c r="F5157" s="62" t="str">
        <f t="shared" si="986"/>
        <v>64590</v>
      </c>
      <c r="G5157" s="255">
        <v>10620062</v>
      </c>
      <c r="H5157" s="1" t="s">
        <v>385</v>
      </c>
      <c r="I5157" s="61">
        <v>12</v>
      </c>
      <c r="J5157" s="61">
        <v>5.6</v>
      </c>
      <c r="K5157" s="61">
        <v>8.4</v>
      </c>
      <c r="L5157" s="69">
        <f t="shared" si="987"/>
        <v>0.67199999999999993</v>
      </c>
      <c r="M5157" s="69">
        <f t="shared" si="988"/>
        <v>1.008</v>
      </c>
      <c r="N5157" s="56">
        <f>INDEX(Rate_Chart!$A$1:$AK$127,MATCH(Data!J5157,Rate_Chart!$A$1:$A$127,0),MATCH(Data!K5157,Rate_Chart!$A$1:$AK$1,0))</f>
        <v>45.357199999999999</v>
      </c>
      <c r="O5157" s="57">
        <f t="shared" si="989"/>
        <v>544.28639999999996</v>
      </c>
      <c r="P5157" s="58">
        <f t="shared" si="990"/>
        <v>404.97500000000002</v>
      </c>
      <c r="Q5157" s="58">
        <f t="shared" si="991"/>
        <v>269.98333333333335</v>
      </c>
      <c r="R5157" s="66">
        <f t="shared" si="992"/>
        <v>9.5250120000000003</v>
      </c>
      <c r="S5157" s="64">
        <f t="shared" si="993"/>
        <v>45</v>
      </c>
      <c r="T5157" s="66">
        <f t="shared" si="994"/>
        <v>598.81141200000002</v>
      </c>
      <c r="U5157" s="68">
        <f t="shared" si="995"/>
        <v>49.900950999999999</v>
      </c>
      <c r="V5157" s="68">
        <f t="shared" si="996"/>
        <v>445.54420535714291</v>
      </c>
      <c r="W5157" s="68">
        <f t="shared" si="997"/>
        <v>297.02947023809526</v>
      </c>
    </row>
    <row r="5158" spans="1:23" x14ac:dyDescent="0.25">
      <c r="A5158" s="1" t="s">
        <v>919</v>
      </c>
      <c r="B5158" s="1" t="s">
        <v>394</v>
      </c>
      <c r="C5158" s="1" t="s">
        <v>589</v>
      </c>
      <c r="D5158" s="1" t="s">
        <v>590</v>
      </c>
      <c r="E5158" s="1" t="s">
        <v>596</v>
      </c>
      <c r="F5158" s="62" t="str">
        <f t="shared" si="986"/>
        <v>64590</v>
      </c>
      <c r="G5158" s="255">
        <v>10620062</v>
      </c>
      <c r="H5158" s="1" t="s">
        <v>385</v>
      </c>
      <c r="I5158" s="61">
        <v>14</v>
      </c>
      <c r="J5158" s="61">
        <v>6.3</v>
      </c>
      <c r="K5158" s="61">
        <v>8.6</v>
      </c>
      <c r="L5158" s="69">
        <f t="shared" si="987"/>
        <v>0.88200000000000001</v>
      </c>
      <c r="M5158" s="69">
        <f t="shared" si="988"/>
        <v>1.204</v>
      </c>
      <c r="N5158" s="56">
        <f>INDEX(Rate_Chart!$A$1:$AK$127,MATCH(Data!J5158,Rate_Chart!$A$1:$A$127,0),MATCH(Data!K5158,Rate_Chart!$A$1:$AK$1,0))</f>
        <v>51.552899999999994</v>
      </c>
      <c r="O5158" s="57">
        <f t="shared" si="989"/>
        <v>721.74059999999986</v>
      </c>
      <c r="P5158" s="58">
        <f t="shared" si="990"/>
        <v>428.41745152354571</v>
      </c>
      <c r="Q5158" s="58">
        <f t="shared" si="991"/>
        <v>285.61163434903045</v>
      </c>
      <c r="R5158" s="66">
        <f t="shared" si="992"/>
        <v>12.630460499999998</v>
      </c>
      <c r="S5158" s="64">
        <f t="shared" si="993"/>
        <v>52.5</v>
      </c>
      <c r="T5158" s="66">
        <f t="shared" si="994"/>
        <v>786.87106049999988</v>
      </c>
      <c r="U5158" s="68">
        <f t="shared" si="995"/>
        <v>56.205075749999992</v>
      </c>
      <c r="V5158" s="68">
        <f t="shared" si="996"/>
        <v>467.07819182825483</v>
      </c>
      <c r="W5158" s="68">
        <f t="shared" si="997"/>
        <v>311.38546121883655</v>
      </c>
    </row>
    <row r="5159" spans="1:23" x14ac:dyDescent="0.25">
      <c r="A5159" s="1" t="s">
        <v>919</v>
      </c>
      <c r="B5159" s="1" t="s">
        <v>395</v>
      </c>
      <c r="C5159" s="1" t="s">
        <v>589</v>
      </c>
      <c r="D5159" s="1" t="s">
        <v>590</v>
      </c>
      <c r="E5159" s="1" t="s">
        <v>596</v>
      </c>
      <c r="F5159" s="62" t="str">
        <f t="shared" si="986"/>
        <v>64590</v>
      </c>
      <c r="G5159" s="255">
        <v>10620062</v>
      </c>
      <c r="H5159" s="1" t="s">
        <v>386</v>
      </c>
      <c r="I5159" s="61">
        <v>15</v>
      </c>
      <c r="J5159" s="61">
        <v>5</v>
      </c>
      <c r="K5159" s="61">
        <v>8.5</v>
      </c>
      <c r="L5159" s="69">
        <f t="shared" si="987"/>
        <v>0.75</v>
      </c>
      <c r="M5159" s="69">
        <f t="shared" si="988"/>
        <v>1.2749999999999999</v>
      </c>
      <c r="N5159" s="56">
        <f>INDEX(Rate_Chart!$A$1:$AK$127,MATCH(Data!J5159,Rate_Chart!$A$1:$A$127,0),MATCH(Data!K5159,Rate_Chart!$A$1:$AK$1,0))</f>
        <v>44.481181500000005</v>
      </c>
      <c r="O5159" s="57">
        <f t="shared" si="989"/>
        <v>667.21772250000004</v>
      </c>
      <c r="P5159" s="58">
        <f t="shared" si="990"/>
        <v>417.01107656250002</v>
      </c>
      <c r="Q5159" s="58">
        <f t="shared" si="991"/>
        <v>278.00738437500002</v>
      </c>
      <c r="R5159" s="66">
        <f t="shared" si="992"/>
        <v>11.676310143750001</v>
      </c>
      <c r="S5159" s="64">
        <f t="shared" si="993"/>
        <v>56.25</v>
      </c>
      <c r="T5159" s="66">
        <f t="shared" si="994"/>
        <v>735.14403264375005</v>
      </c>
      <c r="U5159" s="68">
        <f t="shared" si="995"/>
        <v>49.009602176250006</v>
      </c>
      <c r="V5159" s="68">
        <f t="shared" si="996"/>
        <v>459.46502040234378</v>
      </c>
      <c r="W5159" s="68">
        <f t="shared" si="997"/>
        <v>306.3100136015625</v>
      </c>
    </row>
    <row r="5160" spans="1:23" x14ac:dyDescent="0.25">
      <c r="A5160" s="1" t="s">
        <v>920</v>
      </c>
      <c r="B5160" s="1" t="s">
        <v>394</v>
      </c>
      <c r="C5160" s="1" t="s">
        <v>589</v>
      </c>
      <c r="D5160" s="1" t="s">
        <v>590</v>
      </c>
      <c r="E5160" s="1" t="s">
        <v>596</v>
      </c>
      <c r="F5160" s="62" t="str">
        <f t="shared" si="986"/>
        <v>64590</v>
      </c>
      <c r="G5160" s="255">
        <v>10620062</v>
      </c>
      <c r="H5160" s="1" t="s">
        <v>386</v>
      </c>
      <c r="I5160" s="61">
        <v>11</v>
      </c>
      <c r="J5160" s="61">
        <v>5</v>
      </c>
      <c r="K5160" s="61">
        <v>8.1999999999999993</v>
      </c>
      <c r="L5160" s="69">
        <f t="shared" si="987"/>
        <v>0.55000000000000004</v>
      </c>
      <c r="M5160" s="69">
        <f t="shared" si="988"/>
        <v>0.90199999999999991</v>
      </c>
      <c r="N5160" s="56">
        <f>INDEX(Rate_Chart!$A$1:$AK$127,MATCH(Data!J5160,Rate_Chart!$A$1:$A$127,0),MATCH(Data!K5160,Rate_Chart!$A$1:$AK$1,0))</f>
        <v>43.647139800000005</v>
      </c>
      <c r="O5160" s="57">
        <f t="shared" si="989"/>
        <v>480.11853780000007</v>
      </c>
      <c r="P5160" s="58">
        <f t="shared" si="990"/>
        <v>417.01088980891728</v>
      </c>
      <c r="Q5160" s="58">
        <f t="shared" si="991"/>
        <v>278.00725987261154</v>
      </c>
      <c r="R5160" s="66">
        <f t="shared" si="992"/>
        <v>8.4020744115000028</v>
      </c>
      <c r="S5160" s="64">
        <f t="shared" si="993"/>
        <v>41.25</v>
      </c>
      <c r="T5160" s="66">
        <f t="shared" si="994"/>
        <v>529.77061221150007</v>
      </c>
      <c r="U5160" s="68">
        <f t="shared" si="995"/>
        <v>48.160964746500007</v>
      </c>
      <c r="V5160" s="68">
        <f t="shared" si="996"/>
        <v>460.13660585828035</v>
      </c>
      <c r="W5160" s="68">
        <f t="shared" si="997"/>
        <v>306.75773723885357</v>
      </c>
    </row>
    <row r="5161" spans="1:23" x14ac:dyDescent="0.25">
      <c r="A5161" s="1" t="s">
        <v>920</v>
      </c>
      <c r="B5161" s="1" t="s">
        <v>395</v>
      </c>
      <c r="C5161" s="1" t="s">
        <v>589</v>
      </c>
      <c r="D5161" s="1" t="s">
        <v>590</v>
      </c>
      <c r="E5161" s="1" t="s">
        <v>596</v>
      </c>
      <c r="F5161" s="62" t="str">
        <f t="shared" si="986"/>
        <v>64590</v>
      </c>
      <c r="G5161" s="255">
        <v>10620062</v>
      </c>
      <c r="H5161" s="1" t="s">
        <v>385</v>
      </c>
      <c r="I5161" s="61">
        <v>12</v>
      </c>
      <c r="J5161" s="61">
        <v>5.6</v>
      </c>
      <c r="K5161" s="61">
        <v>8.4</v>
      </c>
      <c r="L5161" s="69">
        <f t="shared" si="987"/>
        <v>0.67199999999999993</v>
      </c>
      <c r="M5161" s="69">
        <f t="shared" si="988"/>
        <v>1.008</v>
      </c>
      <c r="N5161" s="56">
        <f>INDEX(Rate_Chart!$A$1:$AK$127,MATCH(Data!J5161,Rate_Chart!$A$1:$A$127,0),MATCH(Data!K5161,Rate_Chart!$A$1:$AK$1,0))</f>
        <v>45.357199999999999</v>
      </c>
      <c r="O5161" s="57">
        <f t="shared" si="989"/>
        <v>544.28639999999996</v>
      </c>
      <c r="P5161" s="58">
        <f t="shared" si="990"/>
        <v>404.97500000000002</v>
      </c>
      <c r="Q5161" s="58">
        <f t="shared" si="991"/>
        <v>269.98333333333335</v>
      </c>
      <c r="R5161" s="66">
        <f t="shared" si="992"/>
        <v>9.5250120000000003</v>
      </c>
      <c r="S5161" s="64">
        <f t="shared" si="993"/>
        <v>45</v>
      </c>
      <c r="T5161" s="66">
        <f t="shared" si="994"/>
        <v>598.81141200000002</v>
      </c>
      <c r="U5161" s="68">
        <f t="shared" si="995"/>
        <v>49.900950999999999</v>
      </c>
      <c r="V5161" s="68">
        <f t="shared" si="996"/>
        <v>445.54420535714291</v>
      </c>
      <c r="W5161" s="68">
        <f t="shared" si="997"/>
        <v>297.02947023809526</v>
      </c>
    </row>
    <row r="5162" spans="1:23" x14ac:dyDescent="0.25">
      <c r="A5162" s="1" t="s">
        <v>922</v>
      </c>
      <c r="B5162" s="1" t="s">
        <v>394</v>
      </c>
      <c r="C5162" s="1" t="s">
        <v>589</v>
      </c>
      <c r="D5162" s="1" t="s">
        <v>590</v>
      </c>
      <c r="E5162" s="1" t="s">
        <v>596</v>
      </c>
      <c r="F5162" s="62" t="str">
        <f t="shared" si="986"/>
        <v>64590</v>
      </c>
      <c r="G5162" s="255">
        <v>10620062</v>
      </c>
      <c r="H5162" s="1" t="s">
        <v>385</v>
      </c>
      <c r="I5162" s="61">
        <v>11</v>
      </c>
      <c r="J5162" s="61">
        <v>6.3</v>
      </c>
      <c r="K5162" s="61">
        <v>8.6</v>
      </c>
      <c r="L5162" s="69">
        <f t="shared" si="987"/>
        <v>0.69299999999999995</v>
      </c>
      <c r="M5162" s="69">
        <f t="shared" si="988"/>
        <v>0.94599999999999995</v>
      </c>
      <c r="N5162" s="56">
        <f>INDEX(Rate_Chart!$A$1:$AK$127,MATCH(Data!J5162,Rate_Chart!$A$1:$A$127,0),MATCH(Data!K5162,Rate_Chart!$A$1:$AK$1,0))</f>
        <v>51.552899999999994</v>
      </c>
      <c r="O5162" s="57">
        <f t="shared" si="989"/>
        <v>567.08189999999991</v>
      </c>
      <c r="P5162" s="58">
        <f t="shared" si="990"/>
        <v>428.41745152354571</v>
      </c>
      <c r="Q5162" s="58">
        <f t="shared" si="991"/>
        <v>285.61163434903045</v>
      </c>
      <c r="R5162" s="66">
        <f t="shared" si="992"/>
        <v>9.9239332499999993</v>
      </c>
      <c r="S5162" s="64">
        <f t="shared" si="993"/>
        <v>41.25</v>
      </c>
      <c r="T5162" s="66">
        <f t="shared" si="994"/>
        <v>618.25583324999991</v>
      </c>
      <c r="U5162" s="68">
        <f t="shared" si="995"/>
        <v>56.205075749999992</v>
      </c>
      <c r="V5162" s="68">
        <f t="shared" si="996"/>
        <v>467.07819182825483</v>
      </c>
      <c r="W5162" s="68">
        <f t="shared" si="997"/>
        <v>311.38546121883655</v>
      </c>
    </row>
    <row r="5163" spans="1:23" x14ac:dyDescent="0.25">
      <c r="A5163" s="1" t="s">
        <v>922</v>
      </c>
      <c r="B5163" s="1" t="s">
        <v>395</v>
      </c>
      <c r="C5163" s="1" t="s">
        <v>589</v>
      </c>
      <c r="D5163" s="1" t="s">
        <v>590</v>
      </c>
      <c r="E5163" s="1" t="s">
        <v>596</v>
      </c>
      <c r="F5163" s="62" t="str">
        <f t="shared" si="986"/>
        <v>64590</v>
      </c>
      <c r="G5163" s="255">
        <v>10620062</v>
      </c>
      <c r="H5163" s="1" t="s">
        <v>385</v>
      </c>
      <c r="I5163" s="61">
        <v>18</v>
      </c>
      <c r="J5163" s="61">
        <v>5.8</v>
      </c>
      <c r="K5163" s="61">
        <v>8.6</v>
      </c>
      <c r="L5163" s="69">
        <f t="shared" si="987"/>
        <v>1.0439999999999998</v>
      </c>
      <c r="M5163" s="69">
        <f t="shared" si="988"/>
        <v>1.5479999999999998</v>
      </c>
      <c r="N5163" s="56">
        <f>INDEX(Rate_Chart!$A$1:$AK$127,MATCH(Data!J5163,Rate_Chart!$A$1:$A$127,0),MATCH(Data!K5163,Rate_Chart!$A$1:$AK$1,0))</f>
        <v>47.461399999999998</v>
      </c>
      <c r="O5163" s="57">
        <f t="shared" si="989"/>
        <v>854.30520000000001</v>
      </c>
      <c r="P5163" s="58">
        <f t="shared" si="990"/>
        <v>411.51502890173413</v>
      </c>
      <c r="Q5163" s="58">
        <f t="shared" si="991"/>
        <v>274.34335260115608</v>
      </c>
      <c r="R5163" s="66">
        <f t="shared" si="992"/>
        <v>14.950341000000002</v>
      </c>
      <c r="S5163" s="64">
        <f t="shared" si="993"/>
        <v>67.5</v>
      </c>
      <c r="T5163" s="66">
        <f t="shared" si="994"/>
        <v>936.75554099999999</v>
      </c>
      <c r="U5163" s="68">
        <f t="shared" si="995"/>
        <v>52.041974500000002</v>
      </c>
      <c r="V5163" s="68">
        <f t="shared" si="996"/>
        <v>451.23099277456657</v>
      </c>
      <c r="W5163" s="68">
        <f t="shared" si="997"/>
        <v>300.82066184971103</v>
      </c>
    </row>
    <row r="5164" spans="1:23" x14ac:dyDescent="0.25">
      <c r="A5164" s="1" t="s">
        <v>923</v>
      </c>
      <c r="B5164" s="1" t="s">
        <v>394</v>
      </c>
      <c r="C5164" s="1" t="s">
        <v>589</v>
      </c>
      <c r="D5164" s="1" t="s">
        <v>590</v>
      </c>
      <c r="E5164" s="1" t="s">
        <v>596</v>
      </c>
      <c r="F5164" s="62" t="str">
        <f t="shared" si="986"/>
        <v>64590</v>
      </c>
      <c r="G5164" s="255">
        <v>10620062</v>
      </c>
      <c r="H5164" s="1" t="s">
        <v>386</v>
      </c>
      <c r="I5164" s="61">
        <v>12</v>
      </c>
      <c r="J5164" s="61">
        <v>5</v>
      </c>
      <c r="K5164" s="61">
        <v>8.3000000000000007</v>
      </c>
      <c r="L5164" s="69">
        <f t="shared" si="987"/>
        <v>0.6</v>
      </c>
      <c r="M5164" s="69">
        <f t="shared" si="988"/>
        <v>0.99600000000000011</v>
      </c>
      <c r="N5164" s="56">
        <f>INDEX(Rate_Chart!$A$1:$AK$127,MATCH(Data!J5164,Rate_Chart!$A$1:$A$127,0),MATCH(Data!K5164,Rate_Chart!$A$1:$AK$1,0))</f>
        <v>43.92515370000001</v>
      </c>
      <c r="O5164" s="57">
        <f t="shared" si="989"/>
        <v>527.10184440000012</v>
      </c>
      <c r="P5164" s="58">
        <f t="shared" si="990"/>
        <v>417.01095284810134</v>
      </c>
      <c r="Q5164" s="58">
        <f t="shared" si="991"/>
        <v>278.00730189873423</v>
      </c>
      <c r="R5164" s="66">
        <f t="shared" si="992"/>
        <v>9.2242822770000021</v>
      </c>
      <c r="S5164" s="64">
        <f t="shared" si="993"/>
        <v>45</v>
      </c>
      <c r="T5164" s="66">
        <f t="shared" si="994"/>
        <v>581.32612667700016</v>
      </c>
      <c r="U5164" s="68">
        <f t="shared" si="995"/>
        <v>48.443843889750013</v>
      </c>
      <c r="V5164" s="68">
        <f t="shared" si="996"/>
        <v>459.90991034572795</v>
      </c>
      <c r="W5164" s="68">
        <f t="shared" si="997"/>
        <v>306.60660689715195</v>
      </c>
    </row>
    <row r="5165" spans="1:23" x14ac:dyDescent="0.25">
      <c r="A5165" s="1" t="s">
        <v>923</v>
      </c>
      <c r="B5165" s="1" t="s">
        <v>395</v>
      </c>
      <c r="C5165" s="1" t="s">
        <v>589</v>
      </c>
      <c r="D5165" s="1" t="s">
        <v>590</v>
      </c>
      <c r="E5165" s="1" t="s">
        <v>596</v>
      </c>
      <c r="F5165" s="62" t="str">
        <f t="shared" si="986"/>
        <v>64590</v>
      </c>
      <c r="G5165" s="255">
        <v>10620062</v>
      </c>
      <c r="H5165" s="1" t="s">
        <v>386</v>
      </c>
      <c r="I5165" s="61">
        <v>14</v>
      </c>
      <c r="J5165" s="61">
        <v>4.8</v>
      </c>
      <c r="K5165" s="61">
        <v>8.3000000000000007</v>
      </c>
      <c r="L5165" s="69">
        <f t="shared" si="987"/>
        <v>0.67200000000000004</v>
      </c>
      <c r="M5165" s="69">
        <f t="shared" si="988"/>
        <v>1.1620000000000001</v>
      </c>
      <c r="N5165" s="56">
        <f>INDEX(Rate_Chart!$A$1:$AK$127,MATCH(Data!J5165,Rate_Chart!$A$1:$A$127,0),MATCH(Data!K5165,Rate_Chart!$A$1:$AK$1,0))</f>
        <v>43.091153700000007</v>
      </c>
      <c r="O5165" s="57">
        <f t="shared" si="989"/>
        <v>603.27615180000009</v>
      </c>
      <c r="P5165" s="58">
        <f t="shared" si="990"/>
        <v>417.01116483870976</v>
      </c>
      <c r="Q5165" s="58">
        <f t="shared" si="991"/>
        <v>278.00744322580653</v>
      </c>
      <c r="R5165" s="66">
        <f t="shared" si="992"/>
        <v>10.557332656500003</v>
      </c>
      <c r="S5165" s="64">
        <f t="shared" si="993"/>
        <v>52.5</v>
      </c>
      <c r="T5165" s="66">
        <f t="shared" si="994"/>
        <v>666.33348445650006</v>
      </c>
      <c r="U5165" s="68">
        <f t="shared" si="995"/>
        <v>47.595248889750003</v>
      </c>
      <c r="V5165" s="68">
        <f t="shared" si="996"/>
        <v>460.5991828040323</v>
      </c>
      <c r="W5165" s="68">
        <f t="shared" si="997"/>
        <v>307.06612186935484</v>
      </c>
    </row>
    <row r="5166" spans="1:23" x14ac:dyDescent="0.25">
      <c r="A5166" s="1" t="s">
        <v>924</v>
      </c>
      <c r="B5166" s="1" t="s">
        <v>394</v>
      </c>
      <c r="C5166" s="1" t="s">
        <v>589</v>
      </c>
      <c r="D5166" s="1" t="s">
        <v>590</v>
      </c>
      <c r="E5166" s="1" t="s">
        <v>596</v>
      </c>
      <c r="F5166" s="62" t="str">
        <f t="shared" si="986"/>
        <v>64590</v>
      </c>
      <c r="G5166" s="255">
        <v>10620062</v>
      </c>
      <c r="H5166" s="1" t="s">
        <v>385</v>
      </c>
      <c r="I5166" s="61">
        <v>15</v>
      </c>
      <c r="J5166" s="61">
        <v>6.6</v>
      </c>
      <c r="K5166" s="61">
        <v>8.4</v>
      </c>
      <c r="L5166" s="69">
        <f t="shared" si="987"/>
        <v>0.99</v>
      </c>
      <c r="M5166" s="69">
        <f t="shared" si="988"/>
        <v>1.26</v>
      </c>
      <c r="N5166" s="56">
        <f>INDEX(Rate_Chart!$A$1:$AK$127,MATCH(Data!J5166,Rate_Chart!$A$1:$A$127,0),MATCH(Data!K5166,Rate_Chart!$A$1:$AK$1,0))</f>
        <v>53.456699999999998</v>
      </c>
      <c r="O5166" s="57">
        <f t="shared" si="989"/>
        <v>801.85050000000001</v>
      </c>
      <c r="P5166" s="58">
        <f t="shared" si="990"/>
        <v>438.16967213114754</v>
      </c>
      <c r="Q5166" s="58">
        <f t="shared" si="991"/>
        <v>292.11311475409838</v>
      </c>
      <c r="R5166" s="66">
        <f t="shared" si="992"/>
        <v>14.032383750000001</v>
      </c>
      <c r="S5166" s="64">
        <f t="shared" si="993"/>
        <v>56.25</v>
      </c>
      <c r="T5166" s="66">
        <f t="shared" si="994"/>
        <v>872.13288375000002</v>
      </c>
      <c r="U5166" s="68">
        <f t="shared" si="995"/>
        <v>58.142192250000001</v>
      </c>
      <c r="V5166" s="68">
        <f t="shared" si="996"/>
        <v>476.57534631147541</v>
      </c>
      <c r="W5166" s="68">
        <f t="shared" si="997"/>
        <v>317.71689754098361</v>
      </c>
    </row>
    <row r="5167" spans="1:23" x14ac:dyDescent="0.25">
      <c r="A5167" s="1" t="s">
        <v>924</v>
      </c>
      <c r="B5167" s="1" t="s">
        <v>395</v>
      </c>
      <c r="C5167" s="1" t="s">
        <v>589</v>
      </c>
      <c r="D5167" s="1" t="s">
        <v>590</v>
      </c>
      <c r="E5167" s="1" t="s">
        <v>596</v>
      </c>
      <c r="F5167" s="62" t="str">
        <f t="shared" si="986"/>
        <v>64590</v>
      </c>
      <c r="G5167" s="255">
        <v>10620062</v>
      </c>
      <c r="H5167" s="1" t="s">
        <v>386</v>
      </c>
      <c r="I5167" s="61">
        <v>14</v>
      </c>
      <c r="J5167" s="61">
        <v>4.5</v>
      </c>
      <c r="K5167" s="61">
        <v>8.3000000000000007</v>
      </c>
      <c r="L5167" s="69">
        <f t="shared" si="987"/>
        <v>0.63</v>
      </c>
      <c r="M5167" s="69">
        <f t="shared" si="988"/>
        <v>1.1620000000000001</v>
      </c>
      <c r="N5167" s="56">
        <f>INDEX(Rate_Chart!$A$1:$AK$127,MATCH(Data!J5167,Rate_Chart!$A$1:$A$127,0),MATCH(Data!K5167,Rate_Chart!$A$1:$AK$1,0))</f>
        <v>41.840153700000002</v>
      </c>
      <c r="O5167" s="57">
        <f t="shared" si="989"/>
        <v>585.76215180000008</v>
      </c>
      <c r="P5167" s="58">
        <f t="shared" si="990"/>
        <v>417.01149867109638</v>
      </c>
      <c r="Q5167" s="58">
        <f t="shared" si="991"/>
        <v>278.00766578073092</v>
      </c>
      <c r="R5167" s="66">
        <f t="shared" si="992"/>
        <v>10.250837656500002</v>
      </c>
      <c r="S5167" s="64">
        <f t="shared" si="993"/>
        <v>52.5</v>
      </c>
      <c r="T5167" s="66">
        <f t="shared" si="994"/>
        <v>648.51298945650012</v>
      </c>
      <c r="U5167" s="68">
        <f t="shared" si="995"/>
        <v>46.322356389750006</v>
      </c>
      <c r="V5167" s="68">
        <f t="shared" si="996"/>
        <v>461.68461518023264</v>
      </c>
      <c r="W5167" s="68">
        <f t="shared" si="997"/>
        <v>307.78974345348843</v>
      </c>
    </row>
    <row r="5168" spans="1:23" x14ac:dyDescent="0.25">
      <c r="A5168" s="1" t="s">
        <v>921</v>
      </c>
      <c r="B5168" s="1" t="s">
        <v>394</v>
      </c>
      <c r="C5168" s="1" t="s">
        <v>589</v>
      </c>
      <c r="D5168" s="1" t="s">
        <v>593</v>
      </c>
      <c r="E5168" s="1" t="s">
        <v>384</v>
      </c>
      <c r="F5168" s="62" t="str">
        <f t="shared" si="986"/>
        <v>64592</v>
      </c>
      <c r="G5168" s="255">
        <v>10620002</v>
      </c>
      <c r="H5168" s="1" t="s">
        <v>385</v>
      </c>
      <c r="I5168" s="61">
        <v>7</v>
      </c>
      <c r="J5168" s="61">
        <v>6.2</v>
      </c>
      <c r="K5168" s="61">
        <v>8.8000000000000007</v>
      </c>
      <c r="L5168" s="69">
        <f t="shared" si="987"/>
        <v>0.434</v>
      </c>
      <c r="M5168" s="69">
        <f t="shared" si="988"/>
        <v>0.6160000000000001</v>
      </c>
      <c r="N5168" s="56">
        <f>INDEX(Rate_Chart!$A$1:$AK$127,MATCH(Data!J5168,Rate_Chart!$A$1:$A$127,0),MATCH(Data!K5168,Rate_Chart!$A$1:$AK$1,0))</f>
        <v>51.252300000000005</v>
      </c>
      <c r="O5168" s="57">
        <f t="shared" si="989"/>
        <v>358.76610000000005</v>
      </c>
      <c r="P5168" s="58">
        <f t="shared" si="990"/>
        <v>424.74281767955802</v>
      </c>
      <c r="Q5168" s="58">
        <f t="shared" si="991"/>
        <v>283.1618784530387</v>
      </c>
      <c r="R5168" s="66">
        <f t="shared" si="992"/>
        <v>6.2784067500000011</v>
      </c>
      <c r="S5168" s="64">
        <f t="shared" si="993"/>
        <v>26.25</v>
      </c>
      <c r="T5168" s="66">
        <f t="shared" si="994"/>
        <v>391.29450675000004</v>
      </c>
      <c r="U5168" s="68">
        <f t="shared" si="995"/>
        <v>55.899215250000005</v>
      </c>
      <c r="V5168" s="68">
        <f t="shared" si="996"/>
        <v>463.25316505524864</v>
      </c>
      <c r="W5168" s="68">
        <f t="shared" si="997"/>
        <v>308.83544337016576</v>
      </c>
    </row>
    <row r="5169" spans="1:23" x14ac:dyDescent="0.25">
      <c r="A5169" s="1" t="s">
        <v>921</v>
      </c>
      <c r="B5169" s="1" t="s">
        <v>394</v>
      </c>
      <c r="C5169" s="1" t="s">
        <v>589</v>
      </c>
      <c r="D5169" s="1" t="s">
        <v>593</v>
      </c>
      <c r="E5169" s="1" t="s">
        <v>384</v>
      </c>
      <c r="F5169" s="62" t="str">
        <f t="shared" si="986"/>
        <v>64592</v>
      </c>
      <c r="G5169" s="255">
        <v>10620002</v>
      </c>
      <c r="H5169" s="1" t="s">
        <v>386</v>
      </c>
      <c r="I5169" s="61">
        <v>43</v>
      </c>
      <c r="J5169" s="61">
        <v>3</v>
      </c>
      <c r="K5169" s="61">
        <v>8</v>
      </c>
      <c r="L5169" s="69">
        <f t="shared" si="987"/>
        <v>1.29</v>
      </c>
      <c r="M5169" s="69">
        <f t="shared" si="988"/>
        <v>3.44</v>
      </c>
      <c r="N5169" s="56">
        <f>INDEX(Rate_Chart!$A$1:$AK$127,MATCH(Data!J5169,Rate_Chart!$A$1:$A$127,0),MATCH(Data!K5169,Rate_Chart!$A$1:$AK$1,0))</f>
        <v>34.751112000000006</v>
      </c>
      <c r="O5169" s="57">
        <f t="shared" si="989"/>
        <v>1494.2978160000002</v>
      </c>
      <c r="P5169" s="58">
        <f t="shared" si="990"/>
        <v>417.01334400000002</v>
      </c>
      <c r="Q5169" s="58">
        <f t="shared" si="991"/>
        <v>278.00889599999999</v>
      </c>
      <c r="R5169" s="66">
        <f t="shared" si="992"/>
        <v>26.150211780000006</v>
      </c>
      <c r="S5169" s="64">
        <f t="shared" si="993"/>
        <v>161.25</v>
      </c>
      <c r="T5169" s="66">
        <f t="shared" si="994"/>
        <v>1681.6980277800003</v>
      </c>
      <c r="U5169" s="68">
        <f t="shared" si="995"/>
        <v>39.109256460000005</v>
      </c>
      <c r="V5169" s="68">
        <f t="shared" si="996"/>
        <v>469.31107752000003</v>
      </c>
      <c r="W5169" s="68">
        <f t="shared" si="997"/>
        <v>312.87405168000004</v>
      </c>
    </row>
    <row r="5170" spans="1:23" x14ac:dyDescent="0.25">
      <c r="A5170" s="1" t="s">
        <v>921</v>
      </c>
      <c r="B5170" s="1" t="s">
        <v>395</v>
      </c>
      <c r="C5170" s="1" t="s">
        <v>589</v>
      </c>
      <c r="D5170" s="1" t="s">
        <v>593</v>
      </c>
      <c r="E5170" s="1" t="s">
        <v>384</v>
      </c>
      <c r="F5170" s="62" t="str">
        <f t="shared" si="986"/>
        <v>64592</v>
      </c>
      <c r="G5170" s="255">
        <v>10620002</v>
      </c>
      <c r="H5170" s="1" t="s">
        <v>385</v>
      </c>
      <c r="I5170" s="61">
        <v>7</v>
      </c>
      <c r="J5170" s="61">
        <v>6.4</v>
      </c>
      <c r="K5170" s="61">
        <v>8.4</v>
      </c>
      <c r="L5170" s="69">
        <f t="shared" si="987"/>
        <v>0.44800000000000006</v>
      </c>
      <c r="M5170" s="69">
        <f t="shared" si="988"/>
        <v>0.58800000000000008</v>
      </c>
      <c r="N5170" s="56">
        <f>INDEX(Rate_Chart!$A$1:$AK$127,MATCH(Data!J5170,Rate_Chart!$A$1:$A$127,0),MATCH(Data!K5170,Rate_Chart!$A$1:$AK$1,0))</f>
        <v>51.836799999999997</v>
      </c>
      <c r="O5170" s="57">
        <f t="shared" si="989"/>
        <v>362.85759999999999</v>
      </c>
      <c r="P5170" s="58">
        <f t="shared" si="990"/>
        <v>431.9733333333333</v>
      </c>
      <c r="Q5170" s="58">
        <f t="shared" si="991"/>
        <v>287.98222222222222</v>
      </c>
      <c r="R5170" s="66">
        <f t="shared" si="992"/>
        <v>6.3500080000000008</v>
      </c>
      <c r="S5170" s="64">
        <f t="shared" si="993"/>
        <v>26.25</v>
      </c>
      <c r="T5170" s="66">
        <f t="shared" si="994"/>
        <v>395.45760799999999</v>
      </c>
      <c r="U5170" s="68">
        <f t="shared" si="995"/>
        <v>56.493943999999999</v>
      </c>
      <c r="V5170" s="68">
        <f t="shared" si="996"/>
        <v>470.78286666666668</v>
      </c>
      <c r="W5170" s="68">
        <f t="shared" si="997"/>
        <v>313.85524444444445</v>
      </c>
    </row>
    <row r="5171" spans="1:23" x14ac:dyDescent="0.25">
      <c r="A5171" s="1" t="s">
        <v>921</v>
      </c>
      <c r="B5171" s="1" t="s">
        <v>395</v>
      </c>
      <c r="C5171" s="1" t="s">
        <v>589</v>
      </c>
      <c r="D5171" s="1" t="s">
        <v>593</v>
      </c>
      <c r="E5171" s="1" t="s">
        <v>384</v>
      </c>
      <c r="F5171" s="62" t="str">
        <f t="shared" si="986"/>
        <v>64592</v>
      </c>
      <c r="G5171" s="255">
        <v>10620002</v>
      </c>
      <c r="H5171" s="1" t="s">
        <v>386</v>
      </c>
      <c r="I5171" s="61">
        <v>32</v>
      </c>
      <c r="J5171" s="61">
        <v>3.7</v>
      </c>
      <c r="K5171" s="61">
        <v>8.3000000000000007</v>
      </c>
      <c r="L5171" s="69">
        <f t="shared" si="987"/>
        <v>1.1840000000000002</v>
      </c>
      <c r="M5171" s="69">
        <f t="shared" si="988"/>
        <v>2.6560000000000001</v>
      </c>
      <c r="N5171" s="56">
        <f>INDEX(Rate_Chart!$A$1:$AK$127,MATCH(Data!J5171,Rate_Chart!$A$1:$A$127,0),MATCH(Data!K5171,Rate_Chart!$A$1:$AK$1,0))</f>
        <v>38.504153700000003</v>
      </c>
      <c r="O5171" s="57">
        <f t="shared" si="989"/>
        <v>1232.1329184000001</v>
      </c>
      <c r="P5171" s="58">
        <f t="shared" si="990"/>
        <v>417.01249494584835</v>
      </c>
      <c r="Q5171" s="58">
        <f t="shared" si="991"/>
        <v>278.00832996389892</v>
      </c>
      <c r="R5171" s="66">
        <f t="shared" si="992"/>
        <v>21.562326072000005</v>
      </c>
      <c r="S5171" s="64">
        <f t="shared" si="993"/>
        <v>120</v>
      </c>
      <c r="T5171" s="66">
        <f t="shared" si="994"/>
        <v>1373.695244472</v>
      </c>
      <c r="U5171" s="68">
        <f t="shared" si="995"/>
        <v>42.92797638975</v>
      </c>
      <c r="V5171" s="68">
        <f t="shared" si="996"/>
        <v>464.923932018953</v>
      </c>
      <c r="W5171" s="68">
        <f t="shared" si="997"/>
        <v>309.94928801263535</v>
      </c>
    </row>
    <row r="5172" spans="1:23" x14ac:dyDescent="0.25">
      <c r="A5172" s="1" t="s">
        <v>902</v>
      </c>
      <c r="B5172" s="1" t="s">
        <v>394</v>
      </c>
      <c r="C5172" s="1" t="s">
        <v>589</v>
      </c>
      <c r="D5172" s="1" t="s">
        <v>593</v>
      </c>
      <c r="E5172" s="1" t="s">
        <v>384</v>
      </c>
      <c r="F5172" s="62" t="str">
        <f t="shared" si="986"/>
        <v>64592</v>
      </c>
      <c r="G5172" s="255">
        <v>10620002</v>
      </c>
      <c r="H5172" s="1" t="s">
        <v>385</v>
      </c>
      <c r="I5172" s="61">
        <v>6</v>
      </c>
      <c r="J5172" s="61">
        <v>5.9</v>
      </c>
      <c r="K5172" s="61">
        <v>8.8000000000000007</v>
      </c>
      <c r="L5172" s="69">
        <f t="shared" si="987"/>
        <v>0.35400000000000004</v>
      </c>
      <c r="M5172" s="69">
        <f t="shared" si="988"/>
        <v>0.52800000000000002</v>
      </c>
      <c r="N5172" s="56">
        <f>INDEX(Rate_Chart!$A$1:$AK$127,MATCH(Data!J5172,Rate_Chart!$A$1:$A$127,0),MATCH(Data!K5172,Rate_Chart!$A$1:$AK$1,0))</f>
        <v>48.772350000000003</v>
      </c>
      <c r="O5172" s="57">
        <f t="shared" si="989"/>
        <v>292.63409999999999</v>
      </c>
      <c r="P5172" s="58">
        <f t="shared" si="990"/>
        <v>414.49589235127479</v>
      </c>
      <c r="Q5172" s="58">
        <f t="shared" si="991"/>
        <v>276.33059490084986</v>
      </c>
      <c r="R5172" s="66">
        <f t="shared" si="992"/>
        <v>5.1210967500000004</v>
      </c>
      <c r="S5172" s="64">
        <f t="shared" si="993"/>
        <v>22.5</v>
      </c>
      <c r="T5172" s="66">
        <f t="shared" si="994"/>
        <v>320.25519674999998</v>
      </c>
      <c r="U5172" s="68">
        <f t="shared" si="995"/>
        <v>53.375866124999995</v>
      </c>
      <c r="V5172" s="68">
        <f t="shared" si="996"/>
        <v>453.61925885269119</v>
      </c>
      <c r="W5172" s="68">
        <f t="shared" si="997"/>
        <v>302.41283923512748</v>
      </c>
    </row>
    <row r="5173" spans="1:23" x14ac:dyDescent="0.25">
      <c r="A5173" s="1" t="s">
        <v>902</v>
      </c>
      <c r="B5173" s="1" t="s">
        <v>394</v>
      </c>
      <c r="C5173" s="1" t="s">
        <v>589</v>
      </c>
      <c r="D5173" s="1" t="s">
        <v>593</v>
      </c>
      <c r="E5173" s="1" t="s">
        <v>384</v>
      </c>
      <c r="F5173" s="62" t="str">
        <f t="shared" si="986"/>
        <v>64592</v>
      </c>
      <c r="G5173" s="255">
        <v>10620002</v>
      </c>
      <c r="H5173" s="1" t="s">
        <v>386</v>
      </c>
      <c r="I5173" s="61">
        <v>41</v>
      </c>
      <c r="J5173" s="61">
        <v>3.5</v>
      </c>
      <c r="K5173" s="61">
        <v>8</v>
      </c>
      <c r="L5173" s="69">
        <f t="shared" si="987"/>
        <v>1.4350000000000001</v>
      </c>
      <c r="M5173" s="69">
        <f t="shared" si="988"/>
        <v>3.28</v>
      </c>
      <c r="N5173" s="56">
        <f>INDEX(Rate_Chart!$A$1:$AK$127,MATCH(Data!J5173,Rate_Chart!$A$1:$A$127,0),MATCH(Data!K5173,Rate_Chart!$A$1:$AK$1,0))</f>
        <v>36.836112000000007</v>
      </c>
      <c r="O5173" s="57">
        <f t="shared" si="989"/>
        <v>1510.2805920000003</v>
      </c>
      <c r="P5173" s="58">
        <f t="shared" si="990"/>
        <v>417.01258867924531</v>
      </c>
      <c r="Q5173" s="58">
        <f t="shared" si="991"/>
        <v>278.00839245283021</v>
      </c>
      <c r="R5173" s="66">
        <f t="shared" si="992"/>
        <v>26.429910360000008</v>
      </c>
      <c r="S5173" s="64">
        <f t="shared" si="993"/>
        <v>153.75</v>
      </c>
      <c r="T5173" s="66">
        <f t="shared" si="994"/>
        <v>1690.4605023600002</v>
      </c>
      <c r="U5173" s="68">
        <f t="shared" si="995"/>
        <v>41.230743960000005</v>
      </c>
      <c r="V5173" s="68">
        <f t="shared" si="996"/>
        <v>466.76313916981132</v>
      </c>
      <c r="W5173" s="68">
        <f t="shared" si="997"/>
        <v>311.17542611320755</v>
      </c>
    </row>
    <row r="5174" spans="1:23" x14ac:dyDescent="0.25">
      <c r="A5174" s="1" t="s">
        <v>902</v>
      </c>
      <c r="B5174" s="1" t="s">
        <v>395</v>
      </c>
      <c r="C5174" s="1" t="s">
        <v>589</v>
      </c>
      <c r="D5174" s="1" t="s">
        <v>593</v>
      </c>
      <c r="E5174" s="1" t="s">
        <v>384</v>
      </c>
      <c r="F5174" s="62" t="str">
        <f t="shared" si="986"/>
        <v>64592</v>
      </c>
      <c r="G5174" s="255">
        <v>10620002</v>
      </c>
      <c r="H5174" s="1" t="s">
        <v>385</v>
      </c>
      <c r="I5174" s="61">
        <v>5</v>
      </c>
      <c r="J5174" s="61">
        <v>6.4</v>
      </c>
      <c r="K5174" s="61">
        <v>8.8000000000000007</v>
      </c>
      <c r="L5174" s="69">
        <f t="shared" si="987"/>
        <v>0.32</v>
      </c>
      <c r="M5174" s="69">
        <f t="shared" si="988"/>
        <v>0.44</v>
      </c>
      <c r="N5174" s="56">
        <f>INDEX(Rate_Chart!$A$1:$AK$127,MATCH(Data!J5174,Rate_Chart!$A$1:$A$127,0),MATCH(Data!K5174,Rate_Chart!$A$1:$AK$1,0))</f>
        <v>52.9056</v>
      </c>
      <c r="O5174" s="57">
        <f t="shared" si="989"/>
        <v>264.52800000000002</v>
      </c>
      <c r="P5174" s="58">
        <f t="shared" si="990"/>
        <v>431.29565217391303</v>
      </c>
      <c r="Q5174" s="58">
        <f t="shared" si="991"/>
        <v>287.53043478260867</v>
      </c>
      <c r="R5174" s="66">
        <f t="shared" si="992"/>
        <v>4.6292400000000011</v>
      </c>
      <c r="S5174" s="64">
        <f t="shared" si="993"/>
        <v>18.75</v>
      </c>
      <c r="T5174" s="66">
        <f t="shared" si="994"/>
        <v>287.90724</v>
      </c>
      <c r="U5174" s="68">
        <f t="shared" si="995"/>
        <v>57.581448000000002</v>
      </c>
      <c r="V5174" s="68">
        <f t="shared" si="996"/>
        <v>469.41397826086956</v>
      </c>
      <c r="W5174" s="68">
        <f t="shared" si="997"/>
        <v>312.94265217391302</v>
      </c>
    </row>
    <row r="5175" spans="1:23" x14ac:dyDescent="0.25">
      <c r="A5175" s="1" t="s">
        <v>902</v>
      </c>
      <c r="B5175" s="1" t="s">
        <v>395</v>
      </c>
      <c r="C5175" s="1" t="s">
        <v>589</v>
      </c>
      <c r="D5175" s="1" t="s">
        <v>593</v>
      </c>
      <c r="E5175" s="1" t="s">
        <v>384</v>
      </c>
      <c r="F5175" s="62" t="str">
        <f t="shared" si="986"/>
        <v>64592</v>
      </c>
      <c r="G5175" s="255">
        <v>10620002</v>
      </c>
      <c r="H5175" s="1" t="s">
        <v>386</v>
      </c>
      <c r="I5175" s="61">
        <v>27</v>
      </c>
      <c r="J5175" s="61">
        <v>3.6</v>
      </c>
      <c r="K5175" s="61">
        <v>8</v>
      </c>
      <c r="L5175" s="69">
        <f t="shared" si="987"/>
        <v>0.97199999999999998</v>
      </c>
      <c r="M5175" s="69">
        <f t="shared" si="988"/>
        <v>2.16</v>
      </c>
      <c r="N5175" s="56">
        <f>INDEX(Rate_Chart!$A$1:$AK$127,MATCH(Data!J5175,Rate_Chart!$A$1:$A$127,0),MATCH(Data!K5175,Rate_Chart!$A$1:$AK$1,0))</f>
        <v>37.253112000000009</v>
      </c>
      <c r="O5175" s="57">
        <f t="shared" si="989"/>
        <v>1005.8340240000002</v>
      </c>
      <c r="P5175" s="58">
        <f t="shared" si="990"/>
        <v>417.01244776119404</v>
      </c>
      <c r="Q5175" s="58">
        <f t="shared" si="991"/>
        <v>278.00829850746271</v>
      </c>
      <c r="R5175" s="66">
        <f t="shared" si="992"/>
        <v>17.602095420000005</v>
      </c>
      <c r="S5175" s="64">
        <f t="shared" si="993"/>
        <v>101.25</v>
      </c>
      <c r="T5175" s="66">
        <f t="shared" si="994"/>
        <v>1124.6861194200003</v>
      </c>
      <c r="U5175" s="68">
        <f t="shared" si="995"/>
        <v>41.655041460000014</v>
      </c>
      <c r="V5175" s="68">
        <f t="shared" si="996"/>
        <v>466.2877775373135</v>
      </c>
      <c r="W5175" s="68">
        <f t="shared" si="997"/>
        <v>310.85851835820898</v>
      </c>
    </row>
    <row r="5176" spans="1:23" x14ac:dyDescent="0.25">
      <c r="A5176" s="1" t="s">
        <v>903</v>
      </c>
      <c r="B5176" s="1" t="s">
        <v>394</v>
      </c>
      <c r="C5176" s="1" t="s">
        <v>589</v>
      </c>
      <c r="D5176" s="1" t="s">
        <v>593</v>
      </c>
      <c r="E5176" s="1" t="s">
        <v>384</v>
      </c>
      <c r="F5176" s="62" t="str">
        <f t="shared" si="986"/>
        <v>64592</v>
      </c>
      <c r="G5176" s="255">
        <v>10620002</v>
      </c>
      <c r="H5176" s="1" t="s">
        <v>385</v>
      </c>
      <c r="I5176" s="61">
        <v>6</v>
      </c>
      <c r="J5176" s="61">
        <v>6</v>
      </c>
      <c r="K5176" s="61">
        <v>8.8000000000000007</v>
      </c>
      <c r="L5176" s="69">
        <f t="shared" si="987"/>
        <v>0.36</v>
      </c>
      <c r="M5176" s="69">
        <f t="shared" si="988"/>
        <v>0.52800000000000002</v>
      </c>
      <c r="N5176" s="56">
        <f>INDEX(Rate_Chart!$A$1:$AK$127,MATCH(Data!J5176,Rate_Chart!$A$1:$A$127,0),MATCH(Data!K5176,Rate_Chart!$A$1:$AK$1,0))</f>
        <v>49.599000000000004</v>
      </c>
      <c r="O5176" s="57">
        <f t="shared" si="989"/>
        <v>297.59400000000005</v>
      </c>
      <c r="P5176" s="58">
        <f t="shared" si="990"/>
        <v>417.96910112359552</v>
      </c>
      <c r="Q5176" s="58">
        <f t="shared" si="991"/>
        <v>278.64606741573033</v>
      </c>
      <c r="R5176" s="66">
        <f t="shared" si="992"/>
        <v>5.2078950000000015</v>
      </c>
      <c r="S5176" s="64">
        <f t="shared" si="993"/>
        <v>22.5</v>
      </c>
      <c r="T5176" s="66">
        <f t="shared" si="994"/>
        <v>325.30189500000006</v>
      </c>
      <c r="U5176" s="68">
        <f t="shared" si="995"/>
        <v>54.216982500000007</v>
      </c>
      <c r="V5176" s="68">
        <f t="shared" si="996"/>
        <v>456.8846839887641</v>
      </c>
      <c r="W5176" s="68">
        <f t="shared" si="997"/>
        <v>304.58978932584273</v>
      </c>
    </row>
    <row r="5177" spans="1:23" x14ac:dyDescent="0.25">
      <c r="A5177" s="1" t="s">
        <v>903</v>
      </c>
      <c r="B5177" s="1" t="s">
        <v>394</v>
      </c>
      <c r="C5177" s="1" t="s">
        <v>589</v>
      </c>
      <c r="D5177" s="1" t="s">
        <v>593</v>
      </c>
      <c r="E5177" s="1" t="s">
        <v>384</v>
      </c>
      <c r="F5177" s="62" t="str">
        <f t="shared" si="986"/>
        <v>64592</v>
      </c>
      <c r="G5177" s="255">
        <v>10620002</v>
      </c>
      <c r="H5177" s="1" t="s">
        <v>386</v>
      </c>
      <c r="I5177" s="61">
        <v>36</v>
      </c>
      <c r="J5177" s="61">
        <v>3.4</v>
      </c>
      <c r="K5177" s="61">
        <v>8</v>
      </c>
      <c r="L5177" s="69">
        <f t="shared" si="987"/>
        <v>1.224</v>
      </c>
      <c r="M5177" s="69">
        <f t="shared" si="988"/>
        <v>2.88</v>
      </c>
      <c r="N5177" s="56">
        <f>INDEX(Rate_Chart!$A$1:$AK$127,MATCH(Data!J5177,Rate_Chart!$A$1:$A$127,0),MATCH(Data!K5177,Rate_Chart!$A$1:$AK$1,0))</f>
        <v>36.419112000000005</v>
      </c>
      <c r="O5177" s="57">
        <f t="shared" si="989"/>
        <v>1311.0880320000001</v>
      </c>
      <c r="P5177" s="58">
        <f t="shared" si="990"/>
        <v>417.01273282442747</v>
      </c>
      <c r="Q5177" s="58">
        <f t="shared" si="991"/>
        <v>278.00848854961833</v>
      </c>
      <c r="R5177" s="66">
        <f t="shared" si="992"/>
        <v>22.944040560000005</v>
      </c>
      <c r="S5177" s="64">
        <f t="shared" si="993"/>
        <v>135</v>
      </c>
      <c r="T5177" s="66">
        <f t="shared" si="994"/>
        <v>1469.0320725600002</v>
      </c>
      <c r="U5177" s="68">
        <f t="shared" si="995"/>
        <v>40.806446460000004</v>
      </c>
      <c r="V5177" s="68">
        <f t="shared" si="996"/>
        <v>467.24938694656487</v>
      </c>
      <c r="W5177" s="68">
        <f t="shared" si="997"/>
        <v>311.49959129770991</v>
      </c>
    </row>
    <row r="5178" spans="1:23" x14ac:dyDescent="0.25">
      <c r="A5178" s="1" t="s">
        <v>903</v>
      </c>
      <c r="B5178" s="1" t="s">
        <v>395</v>
      </c>
      <c r="C5178" s="1" t="s">
        <v>589</v>
      </c>
      <c r="D5178" s="1" t="s">
        <v>593</v>
      </c>
      <c r="E5178" s="1" t="s">
        <v>384</v>
      </c>
      <c r="F5178" s="62" t="str">
        <f t="shared" si="986"/>
        <v>64592</v>
      </c>
      <c r="G5178" s="255">
        <v>10620002</v>
      </c>
      <c r="H5178" s="1" t="s">
        <v>385</v>
      </c>
      <c r="I5178" s="61">
        <v>5</v>
      </c>
      <c r="J5178" s="61">
        <v>5.8</v>
      </c>
      <c r="K5178" s="61">
        <v>8.8000000000000007</v>
      </c>
      <c r="L5178" s="69">
        <f t="shared" si="987"/>
        <v>0.28999999999999998</v>
      </c>
      <c r="M5178" s="69">
        <f t="shared" si="988"/>
        <v>0.44</v>
      </c>
      <c r="N5178" s="56">
        <f>INDEX(Rate_Chart!$A$1:$AK$127,MATCH(Data!J5178,Rate_Chart!$A$1:$A$127,0),MATCH(Data!K5178,Rate_Chart!$A$1:$AK$1,0))</f>
        <v>47.945700000000002</v>
      </c>
      <c r="O5178" s="57">
        <f t="shared" si="989"/>
        <v>239.7285</v>
      </c>
      <c r="P5178" s="58">
        <f t="shared" si="990"/>
        <v>410.96314285714288</v>
      </c>
      <c r="Q5178" s="58">
        <f t="shared" si="991"/>
        <v>273.97542857142861</v>
      </c>
      <c r="R5178" s="66">
        <f t="shared" si="992"/>
        <v>4.1952487500000002</v>
      </c>
      <c r="S5178" s="64">
        <f t="shared" si="993"/>
        <v>18.75</v>
      </c>
      <c r="T5178" s="66">
        <f t="shared" si="994"/>
        <v>262.67374875000002</v>
      </c>
      <c r="U5178" s="68">
        <f t="shared" si="995"/>
        <v>52.534749750000003</v>
      </c>
      <c r="V5178" s="68">
        <f t="shared" si="996"/>
        <v>450.29785500000003</v>
      </c>
      <c r="W5178" s="68">
        <f t="shared" si="997"/>
        <v>300.19857000000002</v>
      </c>
    </row>
    <row r="5179" spans="1:23" x14ac:dyDescent="0.25">
      <c r="A5179" s="1" t="s">
        <v>903</v>
      </c>
      <c r="B5179" s="1" t="s">
        <v>395</v>
      </c>
      <c r="C5179" s="1" t="s">
        <v>589</v>
      </c>
      <c r="D5179" s="1" t="s">
        <v>593</v>
      </c>
      <c r="E5179" s="1" t="s">
        <v>384</v>
      </c>
      <c r="F5179" s="62" t="str">
        <f t="shared" si="986"/>
        <v>64592</v>
      </c>
      <c r="G5179" s="255">
        <v>10620002</v>
      </c>
      <c r="H5179" s="1" t="s">
        <v>386</v>
      </c>
      <c r="I5179" s="61">
        <v>31</v>
      </c>
      <c r="J5179" s="61">
        <v>4</v>
      </c>
      <c r="K5179" s="61">
        <v>8.3000000000000007</v>
      </c>
      <c r="L5179" s="69">
        <f t="shared" si="987"/>
        <v>1.24</v>
      </c>
      <c r="M5179" s="69">
        <f t="shared" si="988"/>
        <v>2.573</v>
      </c>
      <c r="N5179" s="56">
        <f>INDEX(Rate_Chart!$A$1:$AK$127,MATCH(Data!J5179,Rate_Chart!$A$1:$A$127,0),MATCH(Data!K5179,Rate_Chart!$A$1:$AK$1,0))</f>
        <v>39.755153700000008</v>
      </c>
      <c r="O5179" s="57">
        <f t="shared" si="989"/>
        <v>1232.4097647000003</v>
      </c>
      <c r="P5179" s="58">
        <f t="shared" si="990"/>
        <v>417.01210174825178</v>
      </c>
      <c r="Q5179" s="58">
        <f t="shared" si="991"/>
        <v>278.00806783216785</v>
      </c>
      <c r="R5179" s="66">
        <f t="shared" si="992"/>
        <v>21.567170882250007</v>
      </c>
      <c r="S5179" s="64">
        <f t="shared" si="993"/>
        <v>116.25</v>
      </c>
      <c r="T5179" s="66">
        <f t="shared" si="994"/>
        <v>1370.2269355822502</v>
      </c>
      <c r="U5179" s="68">
        <f t="shared" si="995"/>
        <v>44.200868889750005</v>
      </c>
      <c r="V5179" s="68">
        <f t="shared" si="996"/>
        <v>463.6454778645105</v>
      </c>
      <c r="W5179" s="68">
        <f t="shared" si="997"/>
        <v>309.096985243007</v>
      </c>
    </row>
    <row r="5180" spans="1:23" x14ac:dyDescent="0.25">
      <c r="A5180" s="1" t="s">
        <v>904</v>
      </c>
      <c r="B5180" s="1" t="s">
        <v>394</v>
      </c>
      <c r="C5180" s="1" t="s">
        <v>589</v>
      </c>
      <c r="D5180" s="1" t="s">
        <v>593</v>
      </c>
      <c r="E5180" s="1" t="s">
        <v>384</v>
      </c>
      <c r="F5180" s="62" t="str">
        <f t="shared" si="986"/>
        <v>64592</v>
      </c>
      <c r="G5180" s="255">
        <v>10620002</v>
      </c>
      <c r="H5180" s="1" t="s">
        <v>385</v>
      </c>
      <c r="I5180" s="61">
        <v>6</v>
      </c>
      <c r="J5180" s="61">
        <v>5.8</v>
      </c>
      <c r="K5180" s="61">
        <v>8.8000000000000007</v>
      </c>
      <c r="L5180" s="69">
        <f t="shared" si="987"/>
        <v>0.34799999999999998</v>
      </c>
      <c r="M5180" s="69">
        <f t="shared" si="988"/>
        <v>0.52800000000000002</v>
      </c>
      <c r="N5180" s="56">
        <f>INDEX(Rate_Chart!$A$1:$AK$127,MATCH(Data!J5180,Rate_Chart!$A$1:$A$127,0),MATCH(Data!K5180,Rate_Chart!$A$1:$AK$1,0))</f>
        <v>47.945700000000002</v>
      </c>
      <c r="O5180" s="57">
        <f t="shared" si="989"/>
        <v>287.67420000000004</v>
      </c>
      <c r="P5180" s="58">
        <f t="shared" si="990"/>
        <v>410.96314285714288</v>
      </c>
      <c r="Q5180" s="58">
        <f t="shared" si="991"/>
        <v>273.97542857142861</v>
      </c>
      <c r="R5180" s="66">
        <f t="shared" si="992"/>
        <v>5.0342985000000011</v>
      </c>
      <c r="S5180" s="64">
        <f t="shared" si="993"/>
        <v>22.5</v>
      </c>
      <c r="T5180" s="66">
        <f t="shared" si="994"/>
        <v>315.20849850000002</v>
      </c>
      <c r="U5180" s="68">
        <f t="shared" si="995"/>
        <v>52.534749750000003</v>
      </c>
      <c r="V5180" s="68">
        <f t="shared" si="996"/>
        <v>450.29785500000003</v>
      </c>
      <c r="W5180" s="68">
        <f t="shared" si="997"/>
        <v>300.19857000000002</v>
      </c>
    </row>
    <row r="5181" spans="1:23" x14ac:dyDescent="0.25">
      <c r="A5181" s="1" t="s">
        <v>904</v>
      </c>
      <c r="B5181" s="1" t="s">
        <v>394</v>
      </c>
      <c r="C5181" s="1" t="s">
        <v>589</v>
      </c>
      <c r="D5181" s="1" t="s">
        <v>593</v>
      </c>
      <c r="E5181" s="1" t="s">
        <v>384</v>
      </c>
      <c r="F5181" s="62" t="str">
        <f t="shared" si="986"/>
        <v>64592</v>
      </c>
      <c r="G5181" s="255">
        <v>10620002</v>
      </c>
      <c r="H5181" s="1" t="s">
        <v>386</v>
      </c>
      <c r="I5181" s="61">
        <v>46</v>
      </c>
      <c r="J5181" s="61">
        <v>3.7</v>
      </c>
      <c r="K5181" s="61">
        <v>8.1999999999999993</v>
      </c>
      <c r="L5181" s="69">
        <f t="shared" si="987"/>
        <v>1.7020000000000002</v>
      </c>
      <c r="M5181" s="69">
        <f t="shared" si="988"/>
        <v>3.7719999999999998</v>
      </c>
      <c r="N5181" s="56">
        <f>INDEX(Rate_Chart!$A$1:$AK$127,MATCH(Data!J5181,Rate_Chart!$A$1:$A$127,0),MATCH(Data!K5181,Rate_Chart!$A$1:$AK$1,0))</f>
        <v>38.226139799999999</v>
      </c>
      <c r="O5181" s="57">
        <f t="shared" si="989"/>
        <v>1758.4024307999998</v>
      </c>
      <c r="P5181" s="58">
        <f t="shared" si="990"/>
        <v>417.01243418181815</v>
      </c>
      <c r="Q5181" s="58">
        <f t="shared" si="991"/>
        <v>278.00828945454543</v>
      </c>
      <c r="R5181" s="66">
        <f t="shared" si="992"/>
        <v>30.772042539000001</v>
      </c>
      <c r="S5181" s="64">
        <f t="shared" si="993"/>
        <v>172.5</v>
      </c>
      <c r="T5181" s="66">
        <f t="shared" si="994"/>
        <v>1961.6744733389999</v>
      </c>
      <c r="U5181" s="68">
        <f t="shared" si="995"/>
        <v>42.645097246499994</v>
      </c>
      <c r="V5181" s="68">
        <f t="shared" si="996"/>
        <v>465.21924268909078</v>
      </c>
      <c r="W5181" s="68">
        <f t="shared" si="997"/>
        <v>310.14616179272718</v>
      </c>
    </row>
    <row r="5182" spans="1:23" x14ac:dyDescent="0.25">
      <c r="A5182" s="1" t="s">
        <v>904</v>
      </c>
      <c r="B5182" s="1" t="s">
        <v>395</v>
      </c>
      <c r="C5182" s="1" t="s">
        <v>589</v>
      </c>
      <c r="D5182" s="1" t="s">
        <v>593</v>
      </c>
      <c r="E5182" s="1" t="s">
        <v>384</v>
      </c>
      <c r="F5182" s="62" t="str">
        <f t="shared" si="986"/>
        <v>64592</v>
      </c>
      <c r="G5182" s="255">
        <v>10620002</v>
      </c>
      <c r="H5182" s="1" t="s">
        <v>385</v>
      </c>
      <c r="I5182" s="61">
        <v>5</v>
      </c>
      <c r="J5182" s="61">
        <v>6.4</v>
      </c>
      <c r="K5182" s="61">
        <v>9</v>
      </c>
      <c r="L5182" s="69">
        <f t="shared" si="987"/>
        <v>0.32</v>
      </c>
      <c r="M5182" s="69">
        <f t="shared" si="988"/>
        <v>0.45</v>
      </c>
      <c r="N5182" s="56">
        <f>INDEX(Rate_Chart!$A$1:$AK$127,MATCH(Data!J5182,Rate_Chart!$A$1:$A$127,0),MATCH(Data!K5182,Rate_Chart!$A$1:$AK$1,0))</f>
        <v>53.44</v>
      </c>
      <c r="O5182" s="57">
        <f t="shared" si="989"/>
        <v>267.2</v>
      </c>
      <c r="P5182" s="58">
        <f t="shared" si="990"/>
        <v>430.96774193548384</v>
      </c>
      <c r="Q5182" s="58">
        <f t="shared" si="991"/>
        <v>287.31182795698925</v>
      </c>
      <c r="R5182" s="66">
        <f t="shared" si="992"/>
        <v>4.6760000000000002</v>
      </c>
      <c r="S5182" s="64">
        <f t="shared" si="993"/>
        <v>18.75</v>
      </c>
      <c r="T5182" s="66">
        <f t="shared" si="994"/>
        <v>290.62599999999998</v>
      </c>
      <c r="U5182" s="68">
        <f t="shared" si="995"/>
        <v>58.125199999999992</v>
      </c>
      <c r="V5182" s="68">
        <f t="shared" si="996"/>
        <v>468.75161290322575</v>
      </c>
      <c r="W5182" s="68">
        <f t="shared" si="997"/>
        <v>312.50107526881715</v>
      </c>
    </row>
    <row r="5183" spans="1:23" x14ac:dyDescent="0.25">
      <c r="A5183" s="1" t="s">
        <v>904</v>
      </c>
      <c r="B5183" s="1" t="s">
        <v>395</v>
      </c>
      <c r="C5183" s="1" t="s">
        <v>589</v>
      </c>
      <c r="D5183" s="1" t="s">
        <v>593</v>
      </c>
      <c r="E5183" s="1" t="s">
        <v>384</v>
      </c>
      <c r="F5183" s="62" t="str">
        <f t="shared" si="986"/>
        <v>64592</v>
      </c>
      <c r="G5183" s="255">
        <v>10620002</v>
      </c>
      <c r="H5183" s="1" t="s">
        <v>386</v>
      </c>
      <c r="I5183" s="61">
        <v>43</v>
      </c>
      <c r="J5183" s="61">
        <v>3.8</v>
      </c>
      <c r="K5183" s="61">
        <v>8.1999999999999993</v>
      </c>
      <c r="L5183" s="69">
        <f t="shared" si="987"/>
        <v>1.6340000000000001</v>
      </c>
      <c r="M5183" s="69">
        <f t="shared" si="988"/>
        <v>3.5259999999999998</v>
      </c>
      <c r="N5183" s="56">
        <f>INDEX(Rate_Chart!$A$1:$AK$127,MATCH(Data!J5183,Rate_Chart!$A$1:$A$127,0),MATCH(Data!K5183,Rate_Chart!$A$1:$AK$1,0))</f>
        <v>38.6431398</v>
      </c>
      <c r="O5183" s="57">
        <f t="shared" si="989"/>
        <v>1661.6550113999999</v>
      </c>
      <c r="P5183" s="58">
        <f t="shared" si="990"/>
        <v>417.01230000000004</v>
      </c>
      <c r="Q5183" s="58">
        <f t="shared" si="991"/>
        <v>278.00820000000004</v>
      </c>
      <c r="R5183" s="66">
        <f t="shared" si="992"/>
        <v>29.0789626995</v>
      </c>
      <c r="S5183" s="64">
        <f t="shared" si="993"/>
        <v>161.25</v>
      </c>
      <c r="T5183" s="66">
        <f t="shared" si="994"/>
        <v>1851.9839740994998</v>
      </c>
      <c r="U5183" s="68">
        <f t="shared" si="995"/>
        <v>43.069394746499995</v>
      </c>
      <c r="V5183" s="68">
        <f t="shared" si="996"/>
        <v>464.77764114928056</v>
      </c>
      <c r="W5183" s="68">
        <f t="shared" si="997"/>
        <v>309.85176076618706</v>
      </c>
    </row>
    <row r="5184" spans="1:23" x14ac:dyDescent="0.25">
      <c r="A5184" s="1" t="s">
        <v>905</v>
      </c>
      <c r="B5184" s="1" t="s">
        <v>394</v>
      </c>
      <c r="C5184" s="1" t="s">
        <v>589</v>
      </c>
      <c r="D5184" s="1" t="s">
        <v>593</v>
      </c>
      <c r="E5184" s="1" t="s">
        <v>384</v>
      </c>
      <c r="F5184" s="62" t="str">
        <f t="shared" si="986"/>
        <v>64592</v>
      </c>
      <c r="G5184" s="255">
        <v>10620002</v>
      </c>
      <c r="H5184" s="1" t="s">
        <v>386</v>
      </c>
      <c r="I5184" s="61">
        <v>55</v>
      </c>
      <c r="J5184" s="61">
        <v>3.8</v>
      </c>
      <c r="K5184" s="61">
        <v>8.1</v>
      </c>
      <c r="L5184" s="69">
        <f t="shared" si="987"/>
        <v>2.09</v>
      </c>
      <c r="M5184" s="69">
        <f t="shared" si="988"/>
        <v>4.4550000000000001</v>
      </c>
      <c r="N5184" s="56">
        <f>INDEX(Rate_Chart!$A$1:$AK$127,MATCH(Data!J5184,Rate_Chart!$A$1:$A$127,0),MATCH(Data!K5184,Rate_Chart!$A$1:$AK$1,0))</f>
        <v>38.365125900000002</v>
      </c>
      <c r="O5184" s="57">
        <f t="shared" si="989"/>
        <v>2110.0819245000002</v>
      </c>
      <c r="P5184" s="58">
        <f t="shared" si="990"/>
        <v>417.01223804347831</v>
      </c>
      <c r="Q5184" s="58">
        <f t="shared" si="991"/>
        <v>278.00815869565218</v>
      </c>
      <c r="R5184" s="66">
        <f t="shared" si="992"/>
        <v>36.926433678750008</v>
      </c>
      <c r="S5184" s="64">
        <f t="shared" si="993"/>
        <v>206.25</v>
      </c>
      <c r="T5184" s="66">
        <f t="shared" si="994"/>
        <v>2353.2583581787503</v>
      </c>
      <c r="U5184" s="68">
        <f t="shared" si="995"/>
        <v>42.786515603250002</v>
      </c>
      <c r="V5184" s="68">
        <f t="shared" si="996"/>
        <v>465.07082177445653</v>
      </c>
      <c r="W5184" s="68">
        <f t="shared" si="997"/>
        <v>310.04721451630434</v>
      </c>
    </row>
    <row r="5185" spans="1:23" x14ac:dyDescent="0.25">
      <c r="A5185" s="1" t="s">
        <v>905</v>
      </c>
      <c r="B5185" s="1" t="s">
        <v>395</v>
      </c>
      <c r="C5185" s="1" t="s">
        <v>589</v>
      </c>
      <c r="D5185" s="1" t="s">
        <v>593</v>
      </c>
      <c r="E5185" s="1" t="s">
        <v>384</v>
      </c>
      <c r="F5185" s="62" t="str">
        <f t="shared" si="986"/>
        <v>64592</v>
      </c>
      <c r="G5185" s="255">
        <v>10620002</v>
      </c>
      <c r="H5185" s="1" t="s">
        <v>385</v>
      </c>
      <c r="I5185" s="61">
        <v>5</v>
      </c>
      <c r="J5185" s="61">
        <v>5.8</v>
      </c>
      <c r="K5185" s="61">
        <v>8.6</v>
      </c>
      <c r="L5185" s="69">
        <f t="shared" si="987"/>
        <v>0.28999999999999998</v>
      </c>
      <c r="M5185" s="69">
        <f t="shared" si="988"/>
        <v>0.43</v>
      </c>
      <c r="N5185" s="56">
        <f>INDEX(Rate_Chart!$A$1:$AK$127,MATCH(Data!J5185,Rate_Chart!$A$1:$A$127,0),MATCH(Data!K5185,Rate_Chart!$A$1:$AK$1,0))</f>
        <v>47.461399999999998</v>
      </c>
      <c r="O5185" s="57">
        <f t="shared" si="989"/>
        <v>237.30699999999999</v>
      </c>
      <c r="P5185" s="58">
        <f t="shared" si="990"/>
        <v>411.51502890173413</v>
      </c>
      <c r="Q5185" s="58">
        <f t="shared" si="991"/>
        <v>274.34335260115608</v>
      </c>
      <c r="R5185" s="66">
        <f t="shared" si="992"/>
        <v>4.1528725</v>
      </c>
      <c r="S5185" s="64">
        <f t="shared" si="993"/>
        <v>18.75</v>
      </c>
      <c r="T5185" s="66">
        <f t="shared" si="994"/>
        <v>260.20987249999996</v>
      </c>
      <c r="U5185" s="68">
        <f t="shared" si="995"/>
        <v>52.041974499999995</v>
      </c>
      <c r="V5185" s="68">
        <f t="shared" si="996"/>
        <v>451.23099277456652</v>
      </c>
      <c r="W5185" s="68">
        <f t="shared" si="997"/>
        <v>300.82066184971103</v>
      </c>
    </row>
    <row r="5186" spans="1:23" x14ac:dyDescent="0.25">
      <c r="A5186" s="1" t="s">
        <v>905</v>
      </c>
      <c r="B5186" s="1" t="s">
        <v>395</v>
      </c>
      <c r="C5186" s="1" t="s">
        <v>589</v>
      </c>
      <c r="D5186" s="1" t="s">
        <v>593</v>
      </c>
      <c r="E5186" s="1" t="s">
        <v>384</v>
      </c>
      <c r="F5186" s="62" t="str">
        <f t="shared" si="986"/>
        <v>64592</v>
      </c>
      <c r="G5186" s="255">
        <v>10620002</v>
      </c>
      <c r="H5186" s="1" t="s">
        <v>386</v>
      </c>
      <c r="I5186" s="61">
        <v>38</v>
      </c>
      <c r="J5186" s="61">
        <v>3.6</v>
      </c>
      <c r="K5186" s="61">
        <v>8.4</v>
      </c>
      <c r="L5186" s="69">
        <f t="shared" si="987"/>
        <v>1.3680000000000001</v>
      </c>
      <c r="M5186" s="69">
        <f t="shared" si="988"/>
        <v>3.1919999999999997</v>
      </c>
      <c r="N5186" s="56">
        <f>INDEX(Rate_Chart!$A$1:$AK$127,MATCH(Data!J5186,Rate_Chart!$A$1:$A$127,0),MATCH(Data!K5186,Rate_Chart!$A$1:$AK$1,0))</f>
        <v>38.365167600000007</v>
      </c>
      <c r="O5186" s="57">
        <f t="shared" si="989"/>
        <v>1457.8763688000004</v>
      </c>
      <c r="P5186" s="58">
        <f t="shared" si="990"/>
        <v>417.01269130434792</v>
      </c>
      <c r="Q5186" s="58">
        <f t="shared" si="991"/>
        <v>278.00846086956528</v>
      </c>
      <c r="R5186" s="66">
        <f t="shared" si="992"/>
        <v>25.512836454000009</v>
      </c>
      <c r="S5186" s="64">
        <f t="shared" si="993"/>
        <v>142.5</v>
      </c>
      <c r="T5186" s="66">
        <f t="shared" si="994"/>
        <v>1625.8892052540004</v>
      </c>
      <c r="U5186" s="68">
        <f t="shared" si="995"/>
        <v>42.786558033000013</v>
      </c>
      <c r="V5186" s="68">
        <f t="shared" si="996"/>
        <v>465.07128296739143</v>
      </c>
      <c r="W5186" s="68">
        <f t="shared" si="997"/>
        <v>310.04752197826093</v>
      </c>
    </row>
    <row r="5187" spans="1:23" x14ac:dyDescent="0.25">
      <c r="A5187" s="1" t="s">
        <v>906</v>
      </c>
      <c r="B5187" s="1" t="s">
        <v>394</v>
      </c>
      <c r="C5187" s="1" t="s">
        <v>589</v>
      </c>
      <c r="D5187" s="1" t="s">
        <v>593</v>
      </c>
      <c r="E5187" s="1" t="s">
        <v>384</v>
      </c>
      <c r="F5187" s="62" t="str">
        <f t="shared" si="986"/>
        <v>64592</v>
      </c>
      <c r="G5187" s="255">
        <v>10620002</v>
      </c>
      <c r="H5187" s="1" t="s">
        <v>386</v>
      </c>
      <c r="I5187" s="61">
        <v>53</v>
      </c>
      <c r="J5187" s="61">
        <v>3.8</v>
      </c>
      <c r="K5187" s="61">
        <v>8.1</v>
      </c>
      <c r="L5187" s="69">
        <f t="shared" si="987"/>
        <v>2.0139999999999998</v>
      </c>
      <c r="M5187" s="69">
        <f t="shared" si="988"/>
        <v>4.2929999999999993</v>
      </c>
      <c r="N5187" s="56">
        <f>INDEX(Rate_Chart!$A$1:$AK$127,MATCH(Data!J5187,Rate_Chart!$A$1:$A$127,0),MATCH(Data!K5187,Rate_Chart!$A$1:$AK$1,0))</f>
        <v>38.365125900000002</v>
      </c>
      <c r="O5187" s="57">
        <f t="shared" si="989"/>
        <v>2033.3516727000001</v>
      </c>
      <c r="P5187" s="58">
        <f t="shared" si="990"/>
        <v>417.01223804347831</v>
      </c>
      <c r="Q5187" s="58">
        <f t="shared" si="991"/>
        <v>278.00815869565218</v>
      </c>
      <c r="R5187" s="66">
        <f t="shared" si="992"/>
        <v>35.583654272250008</v>
      </c>
      <c r="S5187" s="64">
        <f t="shared" si="993"/>
        <v>198.75</v>
      </c>
      <c r="T5187" s="66">
        <f t="shared" si="994"/>
        <v>2267.6853269722501</v>
      </c>
      <c r="U5187" s="68">
        <f t="shared" si="995"/>
        <v>42.786515603250002</v>
      </c>
      <c r="V5187" s="68">
        <f t="shared" si="996"/>
        <v>465.07082177445653</v>
      </c>
      <c r="W5187" s="68">
        <f t="shared" si="997"/>
        <v>310.04721451630434</v>
      </c>
    </row>
    <row r="5188" spans="1:23" x14ac:dyDescent="0.25">
      <c r="A5188" s="1" t="s">
        <v>906</v>
      </c>
      <c r="B5188" s="1" t="s">
        <v>395</v>
      </c>
      <c r="C5188" s="1" t="s">
        <v>589</v>
      </c>
      <c r="D5188" s="1" t="s">
        <v>593</v>
      </c>
      <c r="E5188" s="1" t="s">
        <v>384</v>
      </c>
      <c r="F5188" s="62" t="str">
        <f t="shared" si="986"/>
        <v>64592</v>
      </c>
      <c r="G5188" s="255">
        <v>10620002</v>
      </c>
      <c r="H5188" s="1" t="s">
        <v>386</v>
      </c>
      <c r="I5188" s="61">
        <v>41</v>
      </c>
      <c r="J5188" s="61">
        <v>3.4</v>
      </c>
      <c r="K5188" s="61">
        <v>8.1</v>
      </c>
      <c r="L5188" s="69">
        <f t="shared" si="987"/>
        <v>1.3940000000000001</v>
      </c>
      <c r="M5188" s="69">
        <f t="shared" si="988"/>
        <v>3.3209999999999997</v>
      </c>
      <c r="N5188" s="56">
        <f>INDEX(Rate_Chart!$A$1:$AK$127,MATCH(Data!J5188,Rate_Chart!$A$1:$A$127,0),MATCH(Data!K5188,Rate_Chart!$A$1:$AK$1,0))</f>
        <v>36.697125900000003</v>
      </c>
      <c r="O5188" s="57">
        <f t="shared" si="989"/>
        <v>1504.5821619000001</v>
      </c>
      <c r="P5188" s="58">
        <f t="shared" si="990"/>
        <v>417.01279431818188</v>
      </c>
      <c r="Q5188" s="58">
        <f t="shared" si="991"/>
        <v>278.00852954545456</v>
      </c>
      <c r="R5188" s="66">
        <f t="shared" si="992"/>
        <v>26.330187833250005</v>
      </c>
      <c r="S5188" s="64">
        <f t="shared" si="993"/>
        <v>153.75</v>
      </c>
      <c r="T5188" s="66">
        <f t="shared" si="994"/>
        <v>1684.66234973325</v>
      </c>
      <c r="U5188" s="68">
        <f t="shared" si="995"/>
        <v>41.089325603250003</v>
      </c>
      <c r="V5188" s="68">
        <f t="shared" si="996"/>
        <v>466.92415458238645</v>
      </c>
      <c r="W5188" s="68">
        <f t="shared" si="997"/>
        <v>311.28276972159097</v>
      </c>
    </row>
    <row r="5189" spans="1:23" x14ac:dyDescent="0.25">
      <c r="A5189" s="1" t="s">
        <v>907</v>
      </c>
      <c r="B5189" s="1" t="s">
        <v>394</v>
      </c>
      <c r="C5189" s="1" t="s">
        <v>589</v>
      </c>
      <c r="D5189" s="1" t="s">
        <v>593</v>
      </c>
      <c r="E5189" s="1" t="s">
        <v>384</v>
      </c>
      <c r="F5189" s="62" t="str">
        <f t="shared" ref="F5189:F5252" si="998">MID(E5189,2,5)</f>
        <v>64592</v>
      </c>
      <c r="G5189" s="255">
        <v>10620002</v>
      </c>
      <c r="H5189" s="1" t="s">
        <v>386</v>
      </c>
      <c r="I5189" s="61">
        <v>54</v>
      </c>
      <c r="J5189" s="61">
        <v>4.5999999999999996</v>
      </c>
      <c r="K5189" s="61">
        <v>8.1</v>
      </c>
      <c r="L5189" s="69">
        <f t="shared" si="987"/>
        <v>2.484</v>
      </c>
      <c r="M5189" s="69">
        <f t="shared" si="988"/>
        <v>4.3739999999999997</v>
      </c>
      <c r="N5189" s="56">
        <f>INDEX(Rate_Chart!$A$1:$AK$127,MATCH(Data!J5189,Rate_Chart!$A$1:$A$127,0),MATCH(Data!K5189,Rate_Chart!$A$1:$AK$1,0))</f>
        <v>41.701125900000001</v>
      </c>
      <c r="O5189" s="57">
        <f t="shared" si="989"/>
        <v>2251.8607986000002</v>
      </c>
      <c r="P5189" s="58">
        <f t="shared" si="990"/>
        <v>417.011259</v>
      </c>
      <c r="Q5189" s="58">
        <f t="shared" si="991"/>
        <v>278.00750599999998</v>
      </c>
      <c r="R5189" s="66">
        <f t="shared" si="992"/>
        <v>39.407563975500004</v>
      </c>
      <c r="S5189" s="64">
        <f t="shared" si="993"/>
        <v>202.5</v>
      </c>
      <c r="T5189" s="66">
        <f t="shared" si="994"/>
        <v>2493.7683625755003</v>
      </c>
      <c r="U5189" s="68">
        <f t="shared" si="995"/>
        <v>46.180895603250008</v>
      </c>
      <c r="V5189" s="68">
        <f t="shared" si="996"/>
        <v>461.80895603250008</v>
      </c>
      <c r="W5189" s="68">
        <f t="shared" si="997"/>
        <v>307.87263735500005</v>
      </c>
    </row>
    <row r="5190" spans="1:23" x14ac:dyDescent="0.25">
      <c r="A5190" s="1" t="s">
        <v>907</v>
      </c>
      <c r="B5190" s="1" t="s">
        <v>395</v>
      </c>
      <c r="C5190" s="1" t="s">
        <v>589</v>
      </c>
      <c r="D5190" s="1" t="s">
        <v>593</v>
      </c>
      <c r="E5190" s="1" t="s">
        <v>384</v>
      </c>
      <c r="F5190" s="62" t="str">
        <f t="shared" si="998"/>
        <v>64592</v>
      </c>
      <c r="G5190" s="255">
        <v>10620002</v>
      </c>
      <c r="H5190" s="1" t="s">
        <v>385</v>
      </c>
      <c r="I5190" s="61">
        <v>4</v>
      </c>
      <c r="J5190" s="61">
        <v>6.2</v>
      </c>
      <c r="K5190" s="61">
        <v>8.8000000000000007</v>
      </c>
      <c r="L5190" s="69">
        <f t="shared" si="987"/>
        <v>0.248</v>
      </c>
      <c r="M5190" s="69">
        <f t="shared" si="988"/>
        <v>0.35200000000000004</v>
      </c>
      <c r="N5190" s="56">
        <f>INDEX(Rate_Chart!$A$1:$AK$127,MATCH(Data!J5190,Rate_Chart!$A$1:$A$127,0),MATCH(Data!K5190,Rate_Chart!$A$1:$AK$1,0))</f>
        <v>51.252300000000005</v>
      </c>
      <c r="O5190" s="57">
        <f t="shared" si="989"/>
        <v>205.00920000000002</v>
      </c>
      <c r="P5190" s="58">
        <f t="shared" si="990"/>
        <v>424.74281767955802</v>
      </c>
      <c r="Q5190" s="58">
        <f t="shared" si="991"/>
        <v>283.1618784530387</v>
      </c>
      <c r="R5190" s="66">
        <f t="shared" si="992"/>
        <v>3.5876610000000007</v>
      </c>
      <c r="S5190" s="64">
        <f t="shared" si="993"/>
        <v>15</v>
      </c>
      <c r="T5190" s="66">
        <f t="shared" si="994"/>
        <v>223.59686100000002</v>
      </c>
      <c r="U5190" s="68">
        <f t="shared" si="995"/>
        <v>55.899215250000005</v>
      </c>
      <c r="V5190" s="68">
        <f t="shared" si="996"/>
        <v>463.25316505524864</v>
      </c>
      <c r="W5190" s="68">
        <f t="shared" si="997"/>
        <v>308.83544337016576</v>
      </c>
    </row>
    <row r="5191" spans="1:23" x14ac:dyDescent="0.25">
      <c r="A5191" s="1" t="s">
        <v>907</v>
      </c>
      <c r="B5191" s="1" t="s">
        <v>395</v>
      </c>
      <c r="C5191" s="1" t="s">
        <v>589</v>
      </c>
      <c r="D5191" s="1" t="s">
        <v>593</v>
      </c>
      <c r="E5191" s="1" t="s">
        <v>384</v>
      </c>
      <c r="F5191" s="62" t="str">
        <f t="shared" si="998"/>
        <v>64592</v>
      </c>
      <c r="G5191" s="255">
        <v>10620002</v>
      </c>
      <c r="H5191" s="1" t="s">
        <v>386</v>
      </c>
      <c r="I5191" s="61">
        <v>38</v>
      </c>
      <c r="J5191" s="61">
        <v>3.7</v>
      </c>
      <c r="K5191" s="61">
        <v>8.4</v>
      </c>
      <c r="L5191" s="69">
        <f t="shared" si="987"/>
        <v>1.4059999999999999</v>
      </c>
      <c r="M5191" s="69">
        <f t="shared" si="988"/>
        <v>3.1919999999999997</v>
      </c>
      <c r="N5191" s="56">
        <f>INDEX(Rate_Chart!$A$1:$AK$127,MATCH(Data!J5191,Rate_Chart!$A$1:$A$127,0),MATCH(Data!K5191,Rate_Chart!$A$1:$AK$1,0))</f>
        <v>38.782167600000008</v>
      </c>
      <c r="O5191" s="57">
        <f t="shared" si="989"/>
        <v>1473.7223688000004</v>
      </c>
      <c r="P5191" s="58">
        <f t="shared" si="990"/>
        <v>417.01255483870978</v>
      </c>
      <c r="Q5191" s="58">
        <f t="shared" si="991"/>
        <v>278.00836989247318</v>
      </c>
      <c r="R5191" s="66">
        <f t="shared" si="992"/>
        <v>25.790141454000008</v>
      </c>
      <c r="S5191" s="64">
        <f t="shared" si="993"/>
        <v>142.5</v>
      </c>
      <c r="T5191" s="66">
        <f t="shared" si="994"/>
        <v>1642.0125102540003</v>
      </c>
      <c r="U5191" s="68">
        <f t="shared" si="995"/>
        <v>43.210855533000007</v>
      </c>
      <c r="V5191" s="68">
        <f t="shared" si="996"/>
        <v>464.63285519354849</v>
      </c>
      <c r="W5191" s="68">
        <f t="shared" si="997"/>
        <v>309.75523679569898</v>
      </c>
    </row>
    <row r="5192" spans="1:23" x14ac:dyDescent="0.25">
      <c r="A5192" s="1" t="s">
        <v>908</v>
      </c>
      <c r="B5192" s="1" t="s">
        <v>394</v>
      </c>
      <c r="C5192" s="1" t="s">
        <v>589</v>
      </c>
      <c r="D5192" s="1" t="s">
        <v>593</v>
      </c>
      <c r="E5192" s="1" t="s">
        <v>384</v>
      </c>
      <c r="F5192" s="62" t="str">
        <f t="shared" si="998"/>
        <v>64592</v>
      </c>
      <c r="G5192" s="255">
        <v>10620002</v>
      </c>
      <c r="H5192" s="1" t="s">
        <v>386</v>
      </c>
      <c r="I5192" s="61">
        <v>50</v>
      </c>
      <c r="J5192" s="61">
        <v>3.7</v>
      </c>
      <c r="K5192" s="61">
        <v>8.1999999999999993</v>
      </c>
      <c r="L5192" s="69">
        <f t="shared" si="987"/>
        <v>1.85</v>
      </c>
      <c r="M5192" s="69">
        <f t="shared" si="988"/>
        <v>4.0999999999999996</v>
      </c>
      <c r="N5192" s="56">
        <f>INDEX(Rate_Chart!$A$1:$AK$127,MATCH(Data!J5192,Rate_Chart!$A$1:$A$127,0),MATCH(Data!K5192,Rate_Chart!$A$1:$AK$1,0))</f>
        <v>38.226139799999999</v>
      </c>
      <c r="O5192" s="57">
        <f t="shared" si="989"/>
        <v>1911.30699</v>
      </c>
      <c r="P5192" s="58">
        <f t="shared" si="990"/>
        <v>417.01243418181815</v>
      </c>
      <c r="Q5192" s="58">
        <f t="shared" si="991"/>
        <v>278.00828945454543</v>
      </c>
      <c r="R5192" s="66">
        <f t="shared" si="992"/>
        <v>33.447872325000006</v>
      </c>
      <c r="S5192" s="64">
        <f t="shared" si="993"/>
        <v>187.5</v>
      </c>
      <c r="T5192" s="66">
        <f t="shared" si="994"/>
        <v>2132.254862325</v>
      </c>
      <c r="U5192" s="68">
        <f t="shared" si="995"/>
        <v>42.645097246500001</v>
      </c>
      <c r="V5192" s="68">
        <f t="shared" si="996"/>
        <v>465.21924268909089</v>
      </c>
      <c r="W5192" s="68">
        <f t="shared" si="997"/>
        <v>310.14616179272724</v>
      </c>
    </row>
    <row r="5193" spans="1:23" x14ac:dyDescent="0.25">
      <c r="A5193" s="1" t="s">
        <v>908</v>
      </c>
      <c r="B5193" s="1" t="s">
        <v>395</v>
      </c>
      <c r="C5193" s="1" t="s">
        <v>589</v>
      </c>
      <c r="D5193" s="1" t="s">
        <v>593</v>
      </c>
      <c r="E5193" s="1" t="s">
        <v>384</v>
      </c>
      <c r="F5193" s="62" t="str">
        <f t="shared" si="998"/>
        <v>64592</v>
      </c>
      <c r="G5193" s="255">
        <v>10620002</v>
      </c>
      <c r="H5193" s="1" t="s">
        <v>385</v>
      </c>
      <c r="I5193" s="61">
        <v>4</v>
      </c>
      <c r="J5193" s="61">
        <v>5.9</v>
      </c>
      <c r="K5193" s="61">
        <v>8.8000000000000007</v>
      </c>
      <c r="L5193" s="69">
        <f t="shared" si="987"/>
        <v>0.23600000000000002</v>
      </c>
      <c r="M5193" s="69">
        <f t="shared" si="988"/>
        <v>0.35200000000000004</v>
      </c>
      <c r="N5193" s="56">
        <f>INDEX(Rate_Chart!$A$1:$AK$127,MATCH(Data!J5193,Rate_Chart!$A$1:$A$127,0),MATCH(Data!K5193,Rate_Chart!$A$1:$AK$1,0))</f>
        <v>48.772350000000003</v>
      </c>
      <c r="O5193" s="57">
        <f t="shared" si="989"/>
        <v>195.08940000000001</v>
      </c>
      <c r="P5193" s="58">
        <f t="shared" si="990"/>
        <v>414.49589235127479</v>
      </c>
      <c r="Q5193" s="58">
        <f t="shared" si="991"/>
        <v>276.33059490084986</v>
      </c>
      <c r="R5193" s="66">
        <f t="shared" si="992"/>
        <v>3.4140645000000007</v>
      </c>
      <c r="S5193" s="64">
        <f t="shared" si="993"/>
        <v>15</v>
      </c>
      <c r="T5193" s="66">
        <f t="shared" si="994"/>
        <v>213.50346450000001</v>
      </c>
      <c r="U5193" s="68">
        <f t="shared" si="995"/>
        <v>53.375866125000002</v>
      </c>
      <c r="V5193" s="68">
        <f t="shared" si="996"/>
        <v>453.61925885269125</v>
      </c>
      <c r="W5193" s="68">
        <f t="shared" si="997"/>
        <v>302.41283923512748</v>
      </c>
    </row>
    <row r="5194" spans="1:23" x14ac:dyDescent="0.25">
      <c r="A5194" s="1" t="s">
        <v>908</v>
      </c>
      <c r="B5194" s="1" t="s">
        <v>395</v>
      </c>
      <c r="C5194" s="1" t="s">
        <v>589</v>
      </c>
      <c r="D5194" s="1" t="s">
        <v>593</v>
      </c>
      <c r="E5194" s="1" t="s">
        <v>384</v>
      </c>
      <c r="F5194" s="62" t="str">
        <f t="shared" si="998"/>
        <v>64592</v>
      </c>
      <c r="G5194" s="255">
        <v>10620002</v>
      </c>
      <c r="H5194" s="1" t="s">
        <v>386</v>
      </c>
      <c r="I5194" s="61">
        <v>39</v>
      </c>
      <c r="J5194" s="61">
        <v>3.6</v>
      </c>
      <c r="K5194" s="61">
        <v>8.3000000000000007</v>
      </c>
      <c r="L5194" s="69">
        <f t="shared" si="987"/>
        <v>1.4040000000000001</v>
      </c>
      <c r="M5194" s="69">
        <f t="shared" si="988"/>
        <v>3.2370000000000005</v>
      </c>
      <c r="N5194" s="56">
        <f>INDEX(Rate_Chart!$A$1:$AK$127,MATCH(Data!J5194,Rate_Chart!$A$1:$A$127,0),MATCH(Data!K5194,Rate_Chart!$A$1:$AK$1,0))</f>
        <v>38.087153700000009</v>
      </c>
      <c r="O5194" s="57">
        <f t="shared" si="989"/>
        <v>1485.3989943000004</v>
      </c>
      <c r="P5194" s="58">
        <f t="shared" si="990"/>
        <v>417.01263175182481</v>
      </c>
      <c r="Q5194" s="58">
        <f t="shared" si="991"/>
        <v>278.00842116788323</v>
      </c>
      <c r="R5194" s="66">
        <f t="shared" si="992"/>
        <v>25.994482400250011</v>
      </c>
      <c r="S5194" s="64">
        <f t="shared" si="993"/>
        <v>146.25</v>
      </c>
      <c r="T5194" s="66">
        <f t="shared" si="994"/>
        <v>1657.6434767002504</v>
      </c>
      <c r="U5194" s="68">
        <f t="shared" si="995"/>
        <v>42.503678889750013</v>
      </c>
      <c r="V5194" s="68">
        <f t="shared" si="996"/>
        <v>465.36874696806575</v>
      </c>
      <c r="W5194" s="68">
        <f t="shared" si="997"/>
        <v>310.24583131204383</v>
      </c>
    </row>
    <row r="5195" spans="1:23" x14ac:dyDescent="0.25">
      <c r="A5195" s="1" t="s">
        <v>909</v>
      </c>
      <c r="B5195" s="1" t="s">
        <v>394</v>
      </c>
      <c r="C5195" s="1" t="s">
        <v>589</v>
      </c>
      <c r="D5195" s="1" t="s">
        <v>593</v>
      </c>
      <c r="E5195" s="1" t="s">
        <v>384</v>
      </c>
      <c r="F5195" s="62" t="str">
        <f t="shared" si="998"/>
        <v>64592</v>
      </c>
      <c r="G5195" s="255">
        <v>10620002</v>
      </c>
      <c r="H5195" s="1" t="s">
        <v>385</v>
      </c>
      <c r="I5195" s="61">
        <v>10</v>
      </c>
      <c r="J5195" s="61">
        <v>5.4</v>
      </c>
      <c r="K5195" s="61">
        <v>8.5</v>
      </c>
      <c r="L5195" s="69">
        <f t="shared" si="987"/>
        <v>0.54</v>
      </c>
      <c r="M5195" s="69">
        <f t="shared" si="988"/>
        <v>0.85</v>
      </c>
      <c r="N5195" s="56">
        <f>INDEX(Rate_Chart!$A$1:$AK$127,MATCH(Data!J5195,Rate_Chart!$A$1:$A$127,0),MATCH(Data!K5195,Rate_Chart!$A$1:$AK$1,0))</f>
        <v>46.149181500000012</v>
      </c>
      <c r="O5195" s="57">
        <f t="shared" si="989"/>
        <v>461.49181500000009</v>
      </c>
      <c r="P5195" s="58">
        <f t="shared" si="990"/>
        <v>417.01067620481933</v>
      </c>
      <c r="Q5195" s="58">
        <f t="shared" si="991"/>
        <v>278.00711746987957</v>
      </c>
      <c r="R5195" s="66">
        <f t="shared" si="992"/>
        <v>8.076106762500002</v>
      </c>
      <c r="S5195" s="64">
        <f t="shared" si="993"/>
        <v>37.5</v>
      </c>
      <c r="T5195" s="66">
        <f t="shared" si="994"/>
        <v>507.06792176250008</v>
      </c>
      <c r="U5195" s="68">
        <f t="shared" si="995"/>
        <v>50.706792176250005</v>
      </c>
      <c r="V5195" s="68">
        <f t="shared" si="996"/>
        <v>458.19390520707833</v>
      </c>
      <c r="W5195" s="68">
        <f t="shared" si="997"/>
        <v>305.46260347138553</v>
      </c>
    </row>
    <row r="5196" spans="1:23" x14ac:dyDescent="0.25">
      <c r="A5196" s="1" t="s">
        <v>909</v>
      </c>
      <c r="B5196" s="1" t="s">
        <v>394</v>
      </c>
      <c r="C5196" s="1" t="s">
        <v>589</v>
      </c>
      <c r="D5196" s="1" t="s">
        <v>593</v>
      </c>
      <c r="E5196" s="1" t="s">
        <v>384</v>
      </c>
      <c r="F5196" s="62" t="str">
        <f t="shared" si="998"/>
        <v>64592</v>
      </c>
      <c r="G5196" s="255">
        <v>10620002</v>
      </c>
      <c r="H5196" s="1" t="s">
        <v>386</v>
      </c>
      <c r="I5196" s="61">
        <v>41</v>
      </c>
      <c r="J5196" s="61">
        <v>3.7</v>
      </c>
      <c r="K5196" s="61">
        <v>8.1</v>
      </c>
      <c r="L5196" s="69">
        <f t="shared" si="987"/>
        <v>1.5170000000000001</v>
      </c>
      <c r="M5196" s="69">
        <f t="shared" si="988"/>
        <v>3.3209999999999997</v>
      </c>
      <c r="N5196" s="56">
        <f>INDEX(Rate_Chart!$A$1:$AK$127,MATCH(Data!J5196,Rate_Chart!$A$1:$A$127,0),MATCH(Data!K5196,Rate_Chart!$A$1:$AK$1,0))</f>
        <v>37.948125900000008</v>
      </c>
      <c r="O5196" s="57">
        <f t="shared" si="989"/>
        <v>1555.8731619000002</v>
      </c>
      <c r="P5196" s="58">
        <f t="shared" si="990"/>
        <v>417.01237252747262</v>
      </c>
      <c r="Q5196" s="58">
        <f t="shared" si="991"/>
        <v>278.00824835164843</v>
      </c>
      <c r="R5196" s="66">
        <f t="shared" si="992"/>
        <v>27.227780333250006</v>
      </c>
      <c r="S5196" s="64">
        <f t="shared" si="993"/>
        <v>153.75</v>
      </c>
      <c r="T5196" s="66">
        <f t="shared" si="994"/>
        <v>1736.8509422332502</v>
      </c>
      <c r="U5196" s="68">
        <f t="shared" si="995"/>
        <v>42.362218103250001</v>
      </c>
      <c r="V5196" s="68">
        <f t="shared" si="996"/>
        <v>465.51888025549454</v>
      </c>
      <c r="W5196" s="68">
        <f t="shared" si="997"/>
        <v>310.34592017032969</v>
      </c>
    </row>
    <row r="5197" spans="1:23" x14ac:dyDescent="0.25">
      <c r="A5197" s="1" t="s">
        <v>909</v>
      </c>
      <c r="B5197" s="1" t="s">
        <v>395</v>
      </c>
      <c r="C5197" s="1" t="s">
        <v>589</v>
      </c>
      <c r="D5197" s="1" t="s">
        <v>593</v>
      </c>
      <c r="E5197" s="1" t="s">
        <v>384</v>
      </c>
      <c r="F5197" s="62" t="str">
        <f t="shared" si="998"/>
        <v>64592</v>
      </c>
      <c r="G5197" s="255">
        <v>10620002</v>
      </c>
      <c r="H5197" s="1" t="s">
        <v>385</v>
      </c>
      <c r="I5197" s="61">
        <v>5</v>
      </c>
      <c r="J5197" s="61">
        <v>6.1</v>
      </c>
      <c r="K5197" s="61">
        <v>9</v>
      </c>
      <c r="L5197" s="69">
        <f t="shared" si="987"/>
        <v>0.30499999999999999</v>
      </c>
      <c r="M5197" s="69">
        <f t="shared" si="988"/>
        <v>0.45</v>
      </c>
      <c r="N5197" s="56">
        <f>INDEX(Rate_Chart!$A$1:$AK$127,MATCH(Data!J5197,Rate_Chart!$A$1:$A$127,0),MATCH(Data!K5197,Rate_Chart!$A$1:$AK$1,0))</f>
        <v>50.935000000000002</v>
      </c>
      <c r="O5197" s="57">
        <f t="shared" si="989"/>
        <v>254.67500000000001</v>
      </c>
      <c r="P5197" s="58">
        <f t="shared" si="990"/>
        <v>420.95041322314052</v>
      </c>
      <c r="Q5197" s="58">
        <f t="shared" si="991"/>
        <v>280.63360881542701</v>
      </c>
      <c r="R5197" s="66">
        <f t="shared" si="992"/>
        <v>4.4568125000000007</v>
      </c>
      <c r="S5197" s="64">
        <f t="shared" si="993"/>
        <v>18.75</v>
      </c>
      <c r="T5197" s="66">
        <f t="shared" si="994"/>
        <v>277.88181250000002</v>
      </c>
      <c r="U5197" s="68">
        <f t="shared" si="995"/>
        <v>55.576362500000002</v>
      </c>
      <c r="V5197" s="68">
        <f t="shared" si="996"/>
        <v>459.30878099173555</v>
      </c>
      <c r="W5197" s="68">
        <f t="shared" si="997"/>
        <v>306.20585399449038</v>
      </c>
    </row>
    <row r="5198" spans="1:23" x14ac:dyDescent="0.25">
      <c r="A5198" s="1" t="s">
        <v>909</v>
      </c>
      <c r="B5198" s="1" t="s">
        <v>395</v>
      </c>
      <c r="C5198" s="1" t="s">
        <v>589</v>
      </c>
      <c r="D5198" s="1" t="s">
        <v>593</v>
      </c>
      <c r="E5198" s="1" t="s">
        <v>384</v>
      </c>
      <c r="F5198" s="62" t="str">
        <f t="shared" si="998"/>
        <v>64592</v>
      </c>
      <c r="G5198" s="255">
        <v>10620002</v>
      </c>
      <c r="H5198" s="1" t="s">
        <v>386</v>
      </c>
      <c r="I5198" s="61">
        <v>34</v>
      </c>
      <c r="J5198" s="61">
        <v>3.4</v>
      </c>
      <c r="K5198" s="61">
        <v>8.1999999999999993</v>
      </c>
      <c r="L5198" s="69">
        <f t="shared" si="987"/>
        <v>1.1559999999999999</v>
      </c>
      <c r="M5198" s="69">
        <f t="shared" si="988"/>
        <v>2.7879999999999994</v>
      </c>
      <c r="N5198" s="56">
        <f>INDEX(Rate_Chart!$A$1:$AK$127,MATCH(Data!J5198,Rate_Chart!$A$1:$A$127,0),MATCH(Data!K5198,Rate_Chart!$A$1:$AK$1,0))</f>
        <v>36.975139800000001</v>
      </c>
      <c r="O5198" s="57">
        <f t="shared" si="989"/>
        <v>1257.1547532</v>
      </c>
      <c r="P5198" s="58">
        <f t="shared" si="990"/>
        <v>417.01285488721805</v>
      </c>
      <c r="Q5198" s="58">
        <f t="shared" si="991"/>
        <v>278.00856992481204</v>
      </c>
      <c r="R5198" s="66">
        <f t="shared" si="992"/>
        <v>22.000208181000001</v>
      </c>
      <c r="S5198" s="64">
        <f t="shared" si="993"/>
        <v>127.5</v>
      </c>
      <c r="T5198" s="66">
        <f t="shared" si="994"/>
        <v>1406.654961381</v>
      </c>
      <c r="U5198" s="68">
        <f t="shared" si="995"/>
        <v>41.372204746500003</v>
      </c>
      <c r="V5198" s="68">
        <f t="shared" si="996"/>
        <v>466.60381293045111</v>
      </c>
      <c r="W5198" s="68">
        <f t="shared" si="997"/>
        <v>311.06920862030074</v>
      </c>
    </row>
    <row r="5199" spans="1:23" x14ac:dyDescent="0.25">
      <c r="A5199" s="1" t="s">
        <v>910</v>
      </c>
      <c r="B5199" s="1" t="s">
        <v>394</v>
      </c>
      <c r="C5199" s="1" t="s">
        <v>589</v>
      </c>
      <c r="D5199" s="1" t="s">
        <v>593</v>
      </c>
      <c r="E5199" s="1" t="s">
        <v>384</v>
      </c>
      <c r="F5199" s="62" t="str">
        <f t="shared" si="998"/>
        <v>64592</v>
      </c>
      <c r="G5199" s="255">
        <v>10620002</v>
      </c>
      <c r="H5199" s="1" t="s">
        <v>385</v>
      </c>
      <c r="I5199" s="61">
        <v>16</v>
      </c>
      <c r="J5199" s="61">
        <v>5.6</v>
      </c>
      <c r="K5199" s="61">
        <v>8.4</v>
      </c>
      <c r="L5199" s="69">
        <f t="shared" ref="L5199:L5262" si="999">J5199*I5199/100</f>
        <v>0.89599999999999991</v>
      </c>
      <c r="M5199" s="69">
        <f t="shared" ref="M5199:M5262" si="1000">K5199*I5199/100</f>
        <v>1.3440000000000001</v>
      </c>
      <c r="N5199" s="56">
        <f>INDEX(Rate_Chart!$A$1:$AK$127,MATCH(Data!J5199,Rate_Chart!$A$1:$A$127,0),MATCH(Data!K5199,Rate_Chart!$A$1:$AK$1,0))</f>
        <v>45.357199999999999</v>
      </c>
      <c r="O5199" s="57">
        <f t="shared" ref="O5199:O5262" si="1001">N5199*I5199</f>
        <v>725.71519999999998</v>
      </c>
      <c r="P5199" s="58">
        <f t="shared" ref="P5199:P5262" si="1002">N5199/(J5199%+K5199%*2/3)</f>
        <v>404.97500000000002</v>
      </c>
      <c r="Q5199" s="58">
        <f t="shared" ref="Q5199:Q5262" si="1003">P5199*2/3</f>
        <v>269.98333333333335</v>
      </c>
      <c r="R5199" s="66">
        <f t="shared" ref="R5199:R5262" si="1004">O5199*1.75%</f>
        <v>12.700016000000002</v>
      </c>
      <c r="S5199" s="64">
        <f t="shared" ref="S5199:S5262" si="1005">I5199*3.75</f>
        <v>60</v>
      </c>
      <c r="T5199" s="66">
        <f t="shared" ref="T5199:T5262" si="1006">R5199+S5199+O5199</f>
        <v>798.41521599999999</v>
      </c>
      <c r="U5199" s="68">
        <f t="shared" ref="U5199:U5262" si="1007">T5199/I5199</f>
        <v>49.900950999999999</v>
      </c>
      <c r="V5199" s="68">
        <f t="shared" ref="V5199:V5262" si="1008">U5199/(J5199%+K5199%*2/3)</f>
        <v>445.54420535714291</v>
      </c>
      <c r="W5199" s="68">
        <f t="shared" ref="W5199:W5262" si="1009">V5199*2/3</f>
        <v>297.02947023809526</v>
      </c>
    </row>
    <row r="5200" spans="1:23" x14ac:dyDescent="0.25">
      <c r="A5200" s="1" t="s">
        <v>910</v>
      </c>
      <c r="B5200" s="1" t="s">
        <v>394</v>
      </c>
      <c r="C5200" s="1" t="s">
        <v>589</v>
      </c>
      <c r="D5200" s="1" t="s">
        <v>593</v>
      </c>
      <c r="E5200" s="1" t="s">
        <v>384</v>
      </c>
      <c r="F5200" s="62" t="str">
        <f t="shared" si="998"/>
        <v>64592</v>
      </c>
      <c r="G5200" s="255">
        <v>10620002</v>
      </c>
      <c r="H5200" s="1" t="s">
        <v>386</v>
      </c>
      <c r="I5200" s="61">
        <v>41</v>
      </c>
      <c r="J5200" s="61">
        <v>3.7</v>
      </c>
      <c r="K5200" s="61">
        <v>8.1</v>
      </c>
      <c r="L5200" s="69">
        <f t="shared" si="999"/>
        <v>1.5170000000000001</v>
      </c>
      <c r="M5200" s="69">
        <f t="shared" si="1000"/>
        <v>3.3209999999999997</v>
      </c>
      <c r="N5200" s="56">
        <f>INDEX(Rate_Chart!$A$1:$AK$127,MATCH(Data!J5200,Rate_Chart!$A$1:$A$127,0),MATCH(Data!K5200,Rate_Chart!$A$1:$AK$1,0))</f>
        <v>37.948125900000008</v>
      </c>
      <c r="O5200" s="57">
        <f t="shared" si="1001"/>
        <v>1555.8731619000002</v>
      </c>
      <c r="P5200" s="58">
        <f t="shared" si="1002"/>
        <v>417.01237252747262</v>
      </c>
      <c r="Q5200" s="58">
        <f t="shared" si="1003"/>
        <v>278.00824835164843</v>
      </c>
      <c r="R5200" s="66">
        <f t="shared" si="1004"/>
        <v>27.227780333250006</v>
      </c>
      <c r="S5200" s="64">
        <f t="shared" si="1005"/>
        <v>153.75</v>
      </c>
      <c r="T5200" s="66">
        <f t="shared" si="1006"/>
        <v>1736.8509422332502</v>
      </c>
      <c r="U5200" s="68">
        <f t="shared" si="1007"/>
        <v>42.362218103250001</v>
      </c>
      <c r="V5200" s="68">
        <f t="shared" si="1008"/>
        <v>465.51888025549454</v>
      </c>
      <c r="W5200" s="68">
        <f t="shared" si="1009"/>
        <v>310.34592017032969</v>
      </c>
    </row>
    <row r="5201" spans="1:23" x14ac:dyDescent="0.25">
      <c r="A5201" s="1" t="s">
        <v>910</v>
      </c>
      <c r="B5201" s="1" t="s">
        <v>395</v>
      </c>
      <c r="C5201" s="1" t="s">
        <v>589</v>
      </c>
      <c r="D5201" s="1" t="s">
        <v>593</v>
      </c>
      <c r="E5201" s="1" t="s">
        <v>384</v>
      </c>
      <c r="F5201" s="62" t="str">
        <f t="shared" si="998"/>
        <v>64592</v>
      </c>
      <c r="G5201" s="255">
        <v>10620002</v>
      </c>
      <c r="H5201" s="1" t="s">
        <v>385</v>
      </c>
      <c r="I5201" s="61">
        <v>5</v>
      </c>
      <c r="J5201" s="61">
        <v>6.1</v>
      </c>
      <c r="K5201" s="61">
        <v>8.8000000000000007</v>
      </c>
      <c r="L5201" s="69">
        <f t="shared" si="999"/>
        <v>0.30499999999999999</v>
      </c>
      <c r="M5201" s="69">
        <f t="shared" si="1000"/>
        <v>0.44</v>
      </c>
      <c r="N5201" s="56">
        <f>INDEX(Rate_Chart!$A$1:$AK$127,MATCH(Data!J5201,Rate_Chart!$A$1:$A$127,0),MATCH(Data!K5201,Rate_Chart!$A$1:$AK$1,0))</f>
        <v>50.425650000000005</v>
      </c>
      <c r="O5201" s="57">
        <f t="shared" si="1001"/>
        <v>252.12825000000004</v>
      </c>
      <c r="P5201" s="58">
        <f t="shared" si="1002"/>
        <v>421.38426183844012</v>
      </c>
      <c r="Q5201" s="58">
        <f t="shared" si="1003"/>
        <v>280.92284122562677</v>
      </c>
      <c r="R5201" s="66">
        <f t="shared" si="1004"/>
        <v>4.4122443750000011</v>
      </c>
      <c r="S5201" s="64">
        <f t="shared" si="1005"/>
        <v>18.75</v>
      </c>
      <c r="T5201" s="66">
        <f t="shared" si="1006"/>
        <v>275.29049437500004</v>
      </c>
      <c r="U5201" s="68">
        <f t="shared" si="1007"/>
        <v>55.058098875000006</v>
      </c>
      <c r="V5201" s="68">
        <f t="shared" si="1008"/>
        <v>460.09553377437328</v>
      </c>
      <c r="W5201" s="68">
        <f t="shared" si="1009"/>
        <v>306.73035584958217</v>
      </c>
    </row>
    <row r="5202" spans="1:23" x14ac:dyDescent="0.25">
      <c r="A5202" s="1" t="s">
        <v>910</v>
      </c>
      <c r="B5202" s="1" t="s">
        <v>395</v>
      </c>
      <c r="C5202" s="1" t="s">
        <v>589</v>
      </c>
      <c r="D5202" s="1" t="s">
        <v>593</v>
      </c>
      <c r="E5202" s="1" t="s">
        <v>384</v>
      </c>
      <c r="F5202" s="62" t="str">
        <f t="shared" si="998"/>
        <v>64592</v>
      </c>
      <c r="G5202" s="255">
        <v>10620002</v>
      </c>
      <c r="H5202" s="1" t="s">
        <v>386</v>
      </c>
      <c r="I5202" s="61">
        <v>33</v>
      </c>
      <c r="J5202" s="61">
        <v>3.2</v>
      </c>
      <c r="K5202" s="61">
        <v>8.1</v>
      </c>
      <c r="L5202" s="69">
        <f t="shared" si="999"/>
        <v>1.056</v>
      </c>
      <c r="M5202" s="69">
        <f t="shared" si="1000"/>
        <v>2.673</v>
      </c>
      <c r="N5202" s="56">
        <f>INDEX(Rate_Chart!$A$1:$AK$127,MATCH(Data!J5202,Rate_Chart!$A$1:$A$127,0),MATCH(Data!K5202,Rate_Chart!$A$1:$AK$1,0))</f>
        <v>35.8631259</v>
      </c>
      <c r="O5202" s="57">
        <f t="shared" si="1001"/>
        <v>1183.4831546999999</v>
      </c>
      <c r="P5202" s="58">
        <f t="shared" si="1002"/>
        <v>417.01309186046512</v>
      </c>
      <c r="Q5202" s="58">
        <f t="shared" si="1003"/>
        <v>278.00872790697673</v>
      </c>
      <c r="R5202" s="66">
        <f t="shared" si="1004"/>
        <v>20.710955207249999</v>
      </c>
      <c r="S5202" s="64">
        <f t="shared" si="1005"/>
        <v>123.75</v>
      </c>
      <c r="T5202" s="66">
        <f t="shared" si="1006"/>
        <v>1327.9441099072499</v>
      </c>
      <c r="U5202" s="68">
        <f t="shared" si="1007"/>
        <v>40.240730603249993</v>
      </c>
      <c r="V5202" s="68">
        <f t="shared" si="1008"/>
        <v>467.9154721308139</v>
      </c>
      <c r="W5202" s="68">
        <f t="shared" si="1009"/>
        <v>311.94364808720928</v>
      </c>
    </row>
    <row r="5203" spans="1:23" x14ac:dyDescent="0.25">
      <c r="A5203" s="1" t="s">
        <v>911</v>
      </c>
      <c r="B5203" s="1" t="s">
        <v>394</v>
      </c>
      <c r="C5203" s="1" t="s">
        <v>589</v>
      </c>
      <c r="D5203" s="1" t="s">
        <v>593</v>
      </c>
      <c r="E5203" s="1" t="s">
        <v>384</v>
      </c>
      <c r="F5203" s="62" t="str">
        <f t="shared" si="998"/>
        <v>64592</v>
      </c>
      <c r="G5203" s="255">
        <v>10620002</v>
      </c>
      <c r="H5203" s="1" t="s">
        <v>386</v>
      </c>
      <c r="I5203" s="61">
        <v>55</v>
      </c>
      <c r="J5203" s="61">
        <v>3.7</v>
      </c>
      <c r="K5203" s="61">
        <v>8.1</v>
      </c>
      <c r="L5203" s="69">
        <f t="shared" si="999"/>
        <v>2.0350000000000001</v>
      </c>
      <c r="M5203" s="69">
        <f t="shared" si="1000"/>
        <v>4.4550000000000001</v>
      </c>
      <c r="N5203" s="56">
        <f>INDEX(Rate_Chart!$A$1:$AK$127,MATCH(Data!J5203,Rate_Chart!$A$1:$A$127,0),MATCH(Data!K5203,Rate_Chart!$A$1:$AK$1,0))</f>
        <v>37.948125900000008</v>
      </c>
      <c r="O5203" s="57">
        <f t="shared" si="1001"/>
        <v>2087.1469245000003</v>
      </c>
      <c r="P5203" s="58">
        <f t="shared" si="1002"/>
        <v>417.01237252747262</v>
      </c>
      <c r="Q5203" s="58">
        <f t="shared" si="1003"/>
        <v>278.00824835164843</v>
      </c>
      <c r="R5203" s="66">
        <f t="shared" si="1004"/>
        <v>36.525071178750011</v>
      </c>
      <c r="S5203" s="64">
        <f t="shared" si="1005"/>
        <v>206.25</v>
      </c>
      <c r="T5203" s="66">
        <f t="shared" si="1006"/>
        <v>2329.9219956787501</v>
      </c>
      <c r="U5203" s="68">
        <f t="shared" si="1007"/>
        <v>42.362218103250001</v>
      </c>
      <c r="V5203" s="68">
        <f t="shared" si="1008"/>
        <v>465.51888025549454</v>
      </c>
      <c r="W5203" s="68">
        <f t="shared" si="1009"/>
        <v>310.34592017032969</v>
      </c>
    </row>
    <row r="5204" spans="1:23" x14ac:dyDescent="0.25">
      <c r="A5204" s="1" t="s">
        <v>911</v>
      </c>
      <c r="B5204" s="1" t="s">
        <v>395</v>
      </c>
      <c r="C5204" s="1" t="s">
        <v>589</v>
      </c>
      <c r="D5204" s="1" t="s">
        <v>593</v>
      </c>
      <c r="E5204" s="1" t="s">
        <v>384</v>
      </c>
      <c r="F5204" s="62" t="str">
        <f t="shared" si="998"/>
        <v>64592</v>
      </c>
      <c r="G5204" s="255">
        <v>10620002</v>
      </c>
      <c r="H5204" s="1" t="s">
        <v>385</v>
      </c>
      <c r="I5204" s="61">
        <v>10</v>
      </c>
      <c r="J5204" s="61">
        <v>5.7</v>
      </c>
      <c r="K5204" s="61">
        <v>8.8000000000000007</v>
      </c>
      <c r="L5204" s="69">
        <f t="shared" si="999"/>
        <v>0.56999999999999995</v>
      </c>
      <c r="M5204" s="69">
        <f t="shared" si="1000"/>
        <v>0.88</v>
      </c>
      <c r="N5204" s="56">
        <f>INDEX(Rate_Chart!$A$1:$AK$127,MATCH(Data!J5204,Rate_Chart!$A$1:$A$127,0),MATCH(Data!K5204,Rate_Chart!$A$1:$AK$1,0))</f>
        <v>47.119050000000001</v>
      </c>
      <c r="O5204" s="57">
        <f t="shared" si="1001"/>
        <v>471.19050000000004</v>
      </c>
      <c r="P5204" s="58">
        <f t="shared" si="1002"/>
        <v>407.3693083573487</v>
      </c>
      <c r="Q5204" s="58">
        <f t="shared" si="1003"/>
        <v>271.57953890489915</v>
      </c>
      <c r="R5204" s="66">
        <f t="shared" si="1004"/>
        <v>8.245833750000001</v>
      </c>
      <c r="S5204" s="64">
        <f t="shared" si="1005"/>
        <v>37.5</v>
      </c>
      <c r="T5204" s="66">
        <f t="shared" si="1006"/>
        <v>516.93633375000002</v>
      </c>
      <c r="U5204" s="68">
        <f t="shared" si="1007"/>
        <v>51.693633375000005</v>
      </c>
      <c r="V5204" s="68">
        <f t="shared" si="1008"/>
        <v>446.91902053314124</v>
      </c>
      <c r="W5204" s="68">
        <f t="shared" si="1009"/>
        <v>297.94601368876084</v>
      </c>
    </row>
    <row r="5205" spans="1:23" x14ac:dyDescent="0.25">
      <c r="A5205" s="1" t="s">
        <v>911</v>
      </c>
      <c r="B5205" s="1" t="s">
        <v>395</v>
      </c>
      <c r="C5205" s="1" t="s">
        <v>589</v>
      </c>
      <c r="D5205" s="1" t="s">
        <v>593</v>
      </c>
      <c r="E5205" s="1" t="s">
        <v>384</v>
      </c>
      <c r="F5205" s="62" t="str">
        <f t="shared" si="998"/>
        <v>64592</v>
      </c>
      <c r="G5205" s="255">
        <v>10620002</v>
      </c>
      <c r="H5205" s="1" t="s">
        <v>386</v>
      </c>
      <c r="I5205" s="61">
        <v>39</v>
      </c>
      <c r="J5205" s="61">
        <v>3.7</v>
      </c>
      <c r="K5205" s="61">
        <v>8.1</v>
      </c>
      <c r="L5205" s="69">
        <f t="shared" si="999"/>
        <v>1.4430000000000001</v>
      </c>
      <c r="M5205" s="69">
        <f t="shared" si="1000"/>
        <v>3.1589999999999998</v>
      </c>
      <c r="N5205" s="56">
        <f>INDEX(Rate_Chart!$A$1:$AK$127,MATCH(Data!J5205,Rate_Chart!$A$1:$A$127,0),MATCH(Data!K5205,Rate_Chart!$A$1:$AK$1,0))</f>
        <v>37.948125900000008</v>
      </c>
      <c r="O5205" s="57">
        <f t="shared" si="1001"/>
        <v>1479.9769101000004</v>
      </c>
      <c r="P5205" s="58">
        <f t="shared" si="1002"/>
        <v>417.01237252747262</v>
      </c>
      <c r="Q5205" s="58">
        <f t="shared" si="1003"/>
        <v>278.00824835164843</v>
      </c>
      <c r="R5205" s="66">
        <f t="shared" si="1004"/>
        <v>25.89959592675001</v>
      </c>
      <c r="S5205" s="64">
        <f t="shared" si="1005"/>
        <v>146.25</v>
      </c>
      <c r="T5205" s="66">
        <f t="shared" si="1006"/>
        <v>1652.1265060267503</v>
      </c>
      <c r="U5205" s="68">
        <f t="shared" si="1007"/>
        <v>42.362218103250008</v>
      </c>
      <c r="V5205" s="68">
        <f t="shared" si="1008"/>
        <v>465.51888025549459</v>
      </c>
      <c r="W5205" s="68">
        <f t="shared" si="1009"/>
        <v>310.34592017032975</v>
      </c>
    </row>
    <row r="5206" spans="1:23" x14ac:dyDescent="0.25">
      <c r="A5206" s="1" t="s">
        <v>912</v>
      </c>
      <c r="B5206" s="1" t="s">
        <v>394</v>
      </c>
      <c r="C5206" s="1" t="s">
        <v>589</v>
      </c>
      <c r="D5206" s="1" t="s">
        <v>593</v>
      </c>
      <c r="E5206" s="1" t="s">
        <v>384</v>
      </c>
      <c r="F5206" s="62" t="str">
        <f t="shared" si="998"/>
        <v>64592</v>
      </c>
      <c r="G5206" s="255">
        <v>10620002</v>
      </c>
      <c r="H5206" s="1" t="s">
        <v>386</v>
      </c>
      <c r="I5206" s="61">
        <v>57</v>
      </c>
      <c r="J5206" s="61">
        <v>4.3</v>
      </c>
      <c r="K5206" s="61">
        <v>8.1999999999999993</v>
      </c>
      <c r="L5206" s="69">
        <f t="shared" si="999"/>
        <v>2.4510000000000001</v>
      </c>
      <c r="M5206" s="69">
        <f t="shared" si="1000"/>
        <v>4.6739999999999995</v>
      </c>
      <c r="N5206" s="56">
        <f>INDEX(Rate_Chart!$A$1:$AK$127,MATCH(Data!J5206,Rate_Chart!$A$1:$A$127,0),MATCH(Data!K5206,Rate_Chart!$A$1:$AK$1,0))</f>
        <v>40.728139799999994</v>
      </c>
      <c r="O5206" s="57">
        <f t="shared" si="1001"/>
        <v>2321.5039685999996</v>
      </c>
      <c r="P5206" s="58">
        <f t="shared" si="1002"/>
        <v>417.01167030716726</v>
      </c>
      <c r="Q5206" s="58">
        <f t="shared" si="1003"/>
        <v>278.00778020477816</v>
      </c>
      <c r="R5206" s="66">
        <f t="shared" si="1004"/>
        <v>40.626319450499999</v>
      </c>
      <c r="S5206" s="64">
        <f t="shared" si="1005"/>
        <v>213.75</v>
      </c>
      <c r="T5206" s="66">
        <f t="shared" si="1006"/>
        <v>2575.8802880504995</v>
      </c>
      <c r="U5206" s="68">
        <f t="shared" si="1007"/>
        <v>45.190882246499989</v>
      </c>
      <c r="V5206" s="68">
        <f t="shared" si="1008"/>
        <v>462.70527897440269</v>
      </c>
      <c r="W5206" s="68">
        <f t="shared" si="1009"/>
        <v>308.47018598293511</v>
      </c>
    </row>
    <row r="5207" spans="1:23" x14ac:dyDescent="0.25">
      <c r="A5207" s="1" t="s">
        <v>912</v>
      </c>
      <c r="B5207" s="1" t="s">
        <v>395</v>
      </c>
      <c r="C5207" s="1" t="s">
        <v>589</v>
      </c>
      <c r="D5207" s="1" t="s">
        <v>593</v>
      </c>
      <c r="E5207" s="1" t="s">
        <v>384</v>
      </c>
      <c r="F5207" s="62" t="str">
        <f t="shared" si="998"/>
        <v>64592</v>
      </c>
      <c r="G5207" s="255">
        <v>10620002</v>
      </c>
      <c r="H5207" s="1" t="s">
        <v>385</v>
      </c>
      <c r="I5207" s="61">
        <v>6</v>
      </c>
      <c r="J5207" s="61">
        <v>5.9</v>
      </c>
      <c r="K5207" s="61">
        <v>8.5</v>
      </c>
      <c r="L5207" s="69">
        <f t="shared" si="999"/>
        <v>0.35400000000000004</v>
      </c>
      <c r="M5207" s="69">
        <f t="shared" si="1000"/>
        <v>0.51</v>
      </c>
      <c r="N5207" s="56">
        <f>INDEX(Rate_Chart!$A$1:$AK$127,MATCH(Data!J5207,Rate_Chart!$A$1:$A$127,0),MATCH(Data!K5207,Rate_Chart!$A$1:$AK$1,0))</f>
        <v>47.787050000000001</v>
      </c>
      <c r="O5207" s="57">
        <f t="shared" si="1001"/>
        <v>286.72230000000002</v>
      </c>
      <c r="P5207" s="58">
        <f t="shared" si="1002"/>
        <v>413.14452449567722</v>
      </c>
      <c r="Q5207" s="58">
        <f t="shared" si="1003"/>
        <v>275.42968299711816</v>
      </c>
      <c r="R5207" s="66">
        <f t="shared" si="1004"/>
        <v>5.0176402500000004</v>
      </c>
      <c r="S5207" s="64">
        <f t="shared" si="1005"/>
        <v>22.5</v>
      </c>
      <c r="T5207" s="66">
        <f t="shared" si="1006"/>
        <v>314.23994025000002</v>
      </c>
      <c r="U5207" s="68">
        <f t="shared" si="1007"/>
        <v>52.373323375000005</v>
      </c>
      <c r="V5207" s="68">
        <f t="shared" si="1008"/>
        <v>452.79530295389054</v>
      </c>
      <c r="W5207" s="68">
        <f t="shared" si="1009"/>
        <v>301.86353530259368</v>
      </c>
    </row>
    <row r="5208" spans="1:23" x14ac:dyDescent="0.25">
      <c r="A5208" s="1" t="s">
        <v>912</v>
      </c>
      <c r="B5208" s="1" t="s">
        <v>395</v>
      </c>
      <c r="C5208" s="1" t="s">
        <v>589</v>
      </c>
      <c r="D5208" s="1" t="s">
        <v>593</v>
      </c>
      <c r="E5208" s="1" t="s">
        <v>384</v>
      </c>
      <c r="F5208" s="62" t="str">
        <f t="shared" si="998"/>
        <v>64592</v>
      </c>
      <c r="G5208" s="255">
        <v>10620002</v>
      </c>
      <c r="H5208" s="1" t="s">
        <v>386</v>
      </c>
      <c r="I5208" s="61">
        <v>41</v>
      </c>
      <c r="J5208" s="61">
        <v>3.5</v>
      </c>
      <c r="K5208" s="61">
        <v>8.1999999999999993</v>
      </c>
      <c r="L5208" s="69">
        <f t="shared" si="999"/>
        <v>1.4350000000000001</v>
      </c>
      <c r="M5208" s="69">
        <f t="shared" si="1000"/>
        <v>3.3620000000000001</v>
      </c>
      <c r="N5208" s="56">
        <f>INDEX(Rate_Chart!$A$1:$AK$127,MATCH(Data!J5208,Rate_Chart!$A$1:$A$127,0),MATCH(Data!K5208,Rate_Chart!$A$1:$AK$1,0))</f>
        <v>37.392139800000002</v>
      </c>
      <c r="O5208" s="57">
        <f t="shared" si="1001"/>
        <v>1533.0777318</v>
      </c>
      <c r="P5208" s="58">
        <f t="shared" si="1002"/>
        <v>417.01271152416359</v>
      </c>
      <c r="Q5208" s="58">
        <f t="shared" si="1003"/>
        <v>278.00847434944239</v>
      </c>
      <c r="R5208" s="66">
        <f t="shared" si="1004"/>
        <v>26.828860306500005</v>
      </c>
      <c r="S5208" s="64">
        <f t="shared" si="1005"/>
        <v>153.75</v>
      </c>
      <c r="T5208" s="66">
        <f t="shared" si="1006"/>
        <v>1713.6565921065001</v>
      </c>
      <c r="U5208" s="68">
        <f t="shared" si="1007"/>
        <v>41.796502246500005</v>
      </c>
      <c r="V5208" s="68">
        <f t="shared" si="1008"/>
        <v>466.13199531412641</v>
      </c>
      <c r="W5208" s="68">
        <f t="shared" si="1009"/>
        <v>310.75466354275096</v>
      </c>
    </row>
    <row r="5209" spans="1:23" x14ac:dyDescent="0.25">
      <c r="A5209" s="1" t="s">
        <v>913</v>
      </c>
      <c r="B5209" s="1" t="s">
        <v>394</v>
      </c>
      <c r="C5209" s="1" t="s">
        <v>589</v>
      </c>
      <c r="D5209" s="1" t="s">
        <v>593</v>
      </c>
      <c r="E5209" s="1" t="s">
        <v>384</v>
      </c>
      <c r="F5209" s="62" t="str">
        <f t="shared" si="998"/>
        <v>64592</v>
      </c>
      <c r="G5209" s="255">
        <v>10620002</v>
      </c>
      <c r="H5209" s="1" t="s">
        <v>386</v>
      </c>
      <c r="I5209" s="61">
        <v>57</v>
      </c>
      <c r="J5209" s="61">
        <v>3.7</v>
      </c>
      <c r="K5209" s="61">
        <v>8.1999999999999993</v>
      </c>
      <c r="L5209" s="69">
        <f t="shared" si="999"/>
        <v>2.109</v>
      </c>
      <c r="M5209" s="69">
        <f t="shared" si="1000"/>
        <v>4.6739999999999995</v>
      </c>
      <c r="N5209" s="56">
        <f>INDEX(Rate_Chart!$A$1:$AK$127,MATCH(Data!J5209,Rate_Chart!$A$1:$A$127,0),MATCH(Data!K5209,Rate_Chart!$A$1:$AK$1,0))</f>
        <v>38.226139799999999</v>
      </c>
      <c r="O5209" s="57">
        <f t="shared" si="1001"/>
        <v>2178.8899686</v>
      </c>
      <c r="P5209" s="58">
        <f t="shared" si="1002"/>
        <v>417.01243418181815</v>
      </c>
      <c r="Q5209" s="58">
        <f t="shared" si="1003"/>
        <v>278.00828945454543</v>
      </c>
      <c r="R5209" s="66">
        <f t="shared" si="1004"/>
        <v>38.130574450500006</v>
      </c>
      <c r="S5209" s="64">
        <f t="shared" si="1005"/>
        <v>213.75</v>
      </c>
      <c r="T5209" s="66">
        <f t="shared" si="1006"/>
        <v>2430.7705430504998</v>
      </c>
      <c r="U5209" s="68">
        <f t="shared" si="1007"/>
        <v>42.645097246499994</v>
      </c>
      <c r="V5209" s="68">
        <f t="shared" si="1008"/>
        <v>465.21924268909078</v>
      </c>
      <c r="W5209" s="68">
        <f t="shared" si="1009"/>
        <v>310.14616179272718</v>
      </c>
    </row>
    <row r="5210" spans="1:23" x14ac:dyDescent="0.25">
      <c r="A5210" s="1" t="s">
        <v>913</v>
      </c>
      <c r="B5210" s="1" t="s">
        <v>395</v>
      </c>
      <c r="C5210" s="1" t="s">
        <v>589</v>
      </c>
      <c r="D5210" s="1" t="s">
        <v>593</v>
      </c>
      <c r="E5210" s="1" t="s">
        <v>384</v>
      </c>
      <c r="F5210" s="62" t="str">
        <f t="shared" si="998"/>
        <v>64592</v>
      </c>
      <c r="G5210" s="255">
        <v>10620002</v>
      </c>
      <c r="H5210" s="1" t="s">
        <v>386</v>
      </c>
      <c r="I5210" s="61">
        <v>53</v>
      </c>
      <c r="J5210" s="61">
        <v>3.8</v>
      </c>
      <c r="K5210" s="61">
        <v>8.4</v>
      </c>
      <c r="L5210" s="69">
        <f t="shared" si="999"/>
        <v>2.0139999999999998</v>
      </c>
      <c r="M5210" s="69">
        <f t="shared" si="1000"/>
        <v>4.4520000000000008</v>
      </c>
      <c r="N5210" s="56">
        <f>INDEX(Rate_Chart!$A$1:$AK$127,MATCH(Data!J5210,Rate_Chart!$A$1:$A$127,0),MATCH(Data!K5210,Rate_Chart!$A$1:$AK$1,0))</f>
        <v>39.19916760000001</v>
      </c>
      <c r="O5210" s="57">
        <f t="shared" si="1001"/>
        <v>2077.5558828000003</v>
      </c>
      <c r="P5210" s="58">
        <f t="shared" si="1002"/>
        <v>417.01242127659583</v>
      </c>
      <c r="Q5210" s="58">
        <f t="shared" si="1003"/>
        <v>278.00828085106389</v>
      </c>
      <c r="R5210" s="66">
        <f t="shared" si="1004"/>
        <v>36.357227949000006</v>
      </c>
      <c r="S5210" s="64">
        <f t="shared" si="1005"/>
        <v>198.75</v>
      </c>
      <c r="T5210" s="66">
        <f t="shared" si="1006"/>
        <v>2312.6631107490002</v>
      </c>
      <c r="U5210" s="68">
        <f t="shared" si="1007"/>
        <v>43.635153033000002</v>
      </c>
      <c r="V5210" s="68">
        <f t="shared" si="1008"/>
        <v>464.20375567021279</v>
      </c>
      <c r="W5210" s="68">
        <f t="shared" si="1009"/>
        <v>309.4691704468085</v>
      </c>
    </row>
    <row r="5211" spans="1:23" x14ac:dyDescent="0.25">
      <c r="A5211" s="1" t="s">
        <v>914</v>
      </c>
      <c r="B5211" s="1" t="s">
        <v>394</v>
      </c>
      <c r="C5211" s="1" t="s">
        <v>589</v>
      </c>
      <c r="D5211" s="1" t="s">
        <v>593</v>
      </c>
      <c r="E5211" s="1" t="s">
        <v>384</v>
      </c>
      <c r="F5211" s="62" t="str">
        <f t="shared" si="998"/>
        <v>64592</v>
      </c>
      <c r="G5211" s="255">
        <v>10620002</v>
      </c>
      <c r="H5211" s="1" t="s">
        <v>385</v>
      </c>
      <c r="I5211" s="61">
        <v>42</v>
      </c>
      <c r="J5211" s="61">
        <v>5.5</v>
      </c>
      <c r="K5211" s="61">
        <v>8.5</v>
      </c>
      <c r="L5211" s="69">
        <f t="shared" si="999"/>
        <v>2.31</v>
      </c>
      <c r="M5211" s="69">
        <f t="shared" si="1000"/>
        <v>3.57</v>
      </c>
      <c r="N5211" s="56">
        <f>INDEX(Rate_Chart!$A$1:$AK$127,MATCH(Data!J5211,Rate_Chart!$A$1:$A$127,0),MATCH(Data!K5211,Rate_Chart!$A$1:$AK$1,0))</f>
        <v>46.566181499999999</v>
      </c>
      <c r="O5211" s="57">
        <f t="shared" si="1001"/>
        <v>1955.7796229999999</v>
      </c>
      <c r="P5211" s="58">
        <f t="shared" si="1002"/>
        <v>417.01058059701495</v>
      </c>
      <c r="Q5211" s="58">
        <f t="shared" si="1003"/>
        <v>278.00705373134332</v>
      </c>
      <c r="R5211" s="66">
        <f t="shared" si="1004"/>
        <v>34.2261434025</v>
      </c>
      <c r="S5211" s="64">
        <f t="shared" si="1005"/>
        <v>157.5</v>
      </c>
      <c r="T5211" s="66">
        <f t="shared" si="1006"/>
        <v>2147.5057664024998</v>
      </c>
      <c r="U5211" s="68">
        <f t="shared" si="1007"/>
        <v>51.131089676249999</v>
      </c>
      <c r="V5211" s="68">
        <f t="shared" si="1008"/>
        <v>457.89035530970148</v>
      </c>
      <c r="W5211" s="68">
        <f t="shared" si="1009"/>
        <v>305.26023687313432</v>
      </c>
    </row>
    <row r="5212" spans="1:23" x14ac:dyDescent="0.25">
      <c r="A5212" s="1" t="s">
        <v>914</v>
      </c>
      <c r="B5212" s="1" t="s">
        <v>394</v>
      </c>
      <c r="C5212" s="1" t="s">
        <v>589</v>
      </c>
      <c r="D5212" s="1" t="s">
        <v>593</v>
      </c>
      <c r="E5212" s="1" t="s">
        <v>384</v>
      </c>
      <c r="F5212" s="62" t="str">
        <f t="shared" si="998"/>
        <v>64592</v>
      </c>
      <c r="G5212" s="255">
        <v>10620002</v>
      </c>
      <c r="H5212" s="1" t="s">
        <v>386</v>
      </c>
      <c r="I5212" s="61">
        <v>17</v>
      </c>
      <c r="J5212" s="61">
        <v>3.4</v>
      </c>
      <c r="K5212" s="61">
        <v>8.1999999999999993</v>
      </c>
      <c r="L5212" s="69">
        <f t="shared" si="999"/>
        <v>0.57799999999999996</v>
      </c>
      <c r="M5212" s="69">
        <f t="shared" si="1000"/>
        <v>1.3939999999999997</v>
      </c>
      <c r="N5212" s="56">
        <f>INDEX(Rate_Chart!$A$1:$AK$127,MATCH(Data!J5212,Rate_Chart!$A$1:$A$127,0),MATCH(Data!K5212,Rate_Chart!$A$1:$AK$1,0))</f>
        <v>36.975139800000001</v>
      </c>
      <c r="O5212" s="57">
        <f t="shared" si="1001"/>
        <v>628.57737659999998</v>
      </c>
      <c r="P5212" s="58">
        <f t="shared" si="1002"/>
        <v>417.01285488721805</v>
      </c>
      <c r="Q5212" s="58">
        <f t="shared" si="1003"/>
        <v>278.00856992481204</v>
      </c>
      <c r="R5212" s="66">
        <f t="shared" si="1004"/>
        <v>11.000104090500001</v>
      </c>
      <c r="S5212" s="64">
        <f t="shared" si="1005"/>
        <v>63.75</v>
      </c>
      <c r="T5212" s="66">
        <f t="shared" si="1006"/>
        <v>703.32748069050001</v>
      </c>
      <c r="U5212" s="68">
        <f t="shared" si="1007"/>
        <v>41.372204746500003</v>
      </c>
      <c r="V5212" s="68">
        <f t="shared" si="1008"/>
        <v>466.60381293045111</v>
      </c>
      <c r="W5212" s="68">
        <f t="shared" si="1009"/>
        <v>311.06920862030074</v>
      </c>
    </row>
    <row r="5213" spans="1:23" x14ac:dyDescent="0.25">
      <c r="A5213" s="1" t="s">
        <v>914</v>
      </c>
      <c r="B5213" s="1" t="s">
        <v>395</v>
      </c>
      <c r="C5213" s="1" t="s">
        <v>589</v>
      </c>
      <c r="D5213" s="1" t="s">
        <v>593</v>
      </c>
      <c r="E5213" s="1" t="s">
        <v>384</v>
      </c>
      <c r="F5213" s="62" t="str">
        <f t="shared" si="998"/>
        <v>64592</v>
      </c>
      <c r="G5213" s="255">
        <v>10620002</v>
      </c>
      <c r="H5213" s="1" t="s">
        <v>385</v>
      </c>
      <c r="I5213" s="61">
        <v>5</v>
      </c>
      <c r="J5213" s="61">
        <v>6.1</v>
      </c>
      <c r="K5213" s="61">
        <v>8.6</v>
      </c>
      <c r="L5213" s="69">
        <f t="shared" si="999"/>
        <v>0.30499999999999999</v>
      </c>
      <c r="M5213" s="69">
        <f t="shared" si="1000"/>
        <v>0.43</v>
      </c>
      <c r="N5213" s="56">
        <f>INDEX(Rate_Chart!$A$1:$AK$127,MATCH(Data!J5213,Rate_Chart!$A$1:$A$127,0),MATCH(Data!K5213,Rate_Chart!$A$1:$AK$1,0))</f>
        <v>49.9163</v>
      </c>
      <c r="O5213" s="57">
        <f t="shared" si="1001"/>
        <v>249.58150000000001</v>
      </c>
      <c r="P5213" s="58">
        <f t="shared" si="1002"/>
        <v>421.82788732394374</v>
      </c>
      <c r="Q5213" s="58">
        <f t="shared" si="1003"/>
        <v>281.21859154929581</v>
      </c>
      <c r="R5213" s="66">
        <f t="shared" si="1004"/>
        <v>4.3676762500000006</v>
      </c>
      <c r="S5213" s="64">
        <f t="shared" si="1005"/>
        <v>18.75</v>
      </c>
      <c r="T5213" s="66">
        <f t="shared" si="1006"/>
        <v>272.69917624999999</v>
      </c>
      <c r="U5213" s="68">
        <f t="shared" si="1007"/>
        <v>54.539835249999996</v>
      </c>
      <c r="V5213" s="68">
        <f t="shared" si="1008"/>
        <v>460.90001619718311</v>
      </c>
      <c r="W5213" s="68">
        <f t="shared" si="1009"/>
        <v>307.26667746478876</v>
      </c>
    </row>
    <row r="5214" spans="1:23" x14ac:dyDescent="0.25">
      <c r="A5214" s="1" t="s">
        <v>914</v>
      </c>
      <c r="B5214" s="1" t="s">
        <v>395</v>
      </c>
      <c r="C5214" s="1" t="s">
        <v>589</v>
      </c>
      <c r="D5214" s="1" t="s">
        <v>593</v>
      </c>
      <c r="E5214" s="1" t="s">
        <v>384</v>
      </c>
      <c r="F5214" s="62" t="str">
        <f t="shared" si="998"/>
        <v>64592</v>
      </c>
      <c r="G5214" s="255">
        <v>10620002</v>
      </c>
      <c r="H5214" s="1" t="s">
        <v>386</v>
      </c>
      <c r="I5214" s="61">
        <v>42</v>
      </c>
      <c r="J5214" s="61">
        <v>3.3</v>
      </c>
      <c r="K5214" s="61">
        <v>8.5</v>
      </c>
      <c r="L5214" s="69">
        <f t="shared" si="999"/>
        <v>1.3859999999999999</v>
      </c>
      <c r="M5214" s="69">
        <f t="shared" si="1000"/>
        <v>3.57</v>
      </c>
      <c r="N5214" s="56">
        <f>INDEX(Rate_Chart!$A$1:$AK$127,MATCH(Data!J5214,Rate_Chart!$A$1:$A$127,0),MATCH(Data!K5214,Rate_Chart!$A$1:$AK$1,0))</f>
        <v>37.392181500000007</v>
      </c>
      <c r="O5214" s="57">
        <f t="shared" si="1001"/>
        <v>1570.4716230000004</v>
      </c>
      <c r="P5214" s="58">
        <f t="shared" si="1002"/>
        <v>417.0131765799257</v>
      </c>
      <c r="Q5214" s="58">
        <f t="shared" si="1003"/>
        <v>278.00878438661715</v>
      </c>
      <c r="R5214" s="66">
        <f t="shared" si="1004"/>
        <v>27.483253402500008</v>
      </c>
      <c r="S5214" s="64">
        <f t="shared" si="1005"/>
        <v>157.5</v>
      </c>
      <c r="T5214" s="66">
        <f t="shared" si="1006"/>
        <v>1755.4548764025003</v>
      </c>
      <c r="U5214" s="68">
        <f t="shared" si="1007"/>
        <v>41.796544676250008</v>
      </c>
      <c r="V5214" s="68">
        <f t="shared" si="1008"/>
        <v>466.13246850836435</v>
      </c>
      <c r="W5214" s="68">
        <f t="shared" si="1009"/>
        <v>310.75497900557622</v>
      </c>
    </row>
    <row r="5215" spans="1:23" x14ac:dyDescent="0.25">
      <c r="A5215" s="1" t="s">
        <v>915</v>
      </c>
      <c r="B5215" s="1" t="s">
        <v>394</v>
      </c>
      <c r="C5215" s="1" t="s">
        <v>589</v>
      </c>
      <c r="D5215" s="1" t="s">
        <v>593</v>
      </c>
      <c r="E5215" s="1" t="s">
        <v>384</v>
      </c>
      <c r="F5215" s="62" t="str">
        <f t="shared" si="998"/>
        <v>64592</v>
      </c>
      <c r="G5215" s="255">
        <v>10620002</v>
      </c>
      <c r="H5215" s="1" t="s">
        <v>386</v>
      </c>
      <c r="I5215" s="61">
        <v>56</v>
      </c>
      <c r="J5215" s="61">
        <v>3.3</v>
      </c>
      <c r="K5215" s="61">
        <v>8.1</v>
      </c>
      <c r="L5215" s="69">
        <f t="shared" si="999"/>
        <v>1.8479999999999999</v>
      </c>
      <c r="M5215" s="69">
        <f t="shared" si="1000"/>
        <v>4.5359999999999996</v>
      </c>
      <c r="N5215" s="56">
        <f>INDEX(Rate_Chart!$A$1:$AK$127,MATCH(Data!J5215,Rate_Chart!$A$1:$A$127,0),MATCH(Data!K5215,Rate_Chart!$A$1:$AK$1,0))</f>
        <v>36.280125900000002</v>
      </c>
      <c r="O5215" s="57">
        <f t="shared" si="1001"/>
        <v>2031.6870504000001</v>
      </c>
      <c r="P5215" s="58">
        <f t="shared" si="1002"/>
        <v>417.0129413793104</v>
      </c>
      <c r="Q5215" s="58">
        <f t="shared" si="1003"/>
        <v>278.00862758620696</v>
      </c>
      <c r="R5215" s="66">
        <f t="shared" si="1004"/>
        <v>35.554523382000006</v>
      </c>
      <c r="S5215" s="64">
        <f t="shared" si="1005"/>
        <v>210</v>
      </c>
      <c r="T5215" s="66">
        <f t="shared" si="1006"/>
        <v>2277.2415737820002</v>
      </c>
      <c r="U5215" s="68">
        <f t="shared" si="1007"/>
        <v>40.665028103250002</v>
      </c>
      <c r="V5215" s="68">
        <f t="shared" si="1008"/>
        <v>467.4141161293104</v>
      </c>
      <c r="W5215" s="68">
        <f t="shared" si="1009"/>
        <v>311.6094107528736</v>
      </c>
    </row>
    <row r="5216" spans="1:23" x14ac:dyDescent="0.25">
      <c r="A5216" s="1" t="s">
        <v>915</v>
      </c>
      <c r="B5216" s="1" t="s">
        <v>395</v>
      </c>
      <c r="C5216" s="1" t="s">
        <v>589</v>
      </c>
      <c r="D5216" s="1" t="s">
        <v>593</v>
      </c>
      <c r="E5216" s="1" t="s">
        <v>384</v>
      </c>
      <c r="F5216" s="62" t="str">
        <f t="shared" si="998"/>
        <v>64592</v>
      </c>
      <c r="G5216" s="255">
        <v>10620002</v>
      </c>
      <c r="H5216" s="1" t="s">
        <v>385</v>
      </c>
      <c r="I5216" s="61">
        <v>7</v>
      </c>
      <c r="J5216" s="61">
        <v>6.7</v>
      </c>
      <c r="K5216" s="61">
        <v>8.5</v>
      </c>
      <c r="L5216" s="69">
        <f t="shared" si="999"/>
        <v>0.46899999999999997</v>
      </c>
      <c r="M5216" s="69">
        <f t="shared" si="1000"/>
        <v>0.59499999999999997</v>
      </c>
      <c r="N5216" s="56">
        <f>INDEX(Rate_Chart!$A$1:$AK$127,MATCH(Data!J5216,Rate_Chart!$A$1:$A$127,0),MATCH(Data!K5216,Rate_Chart!$A$1:$AK$1,0))</f>
        <v>54.266649999999998</v>
      </c>
      <c r="O5216" s="57">
        <f t="shared" si="1001"/>
        <v>379.86654999999996</v>
      </c>
      <c r="P5216" s="58">
        <f t="shared" si="1002"/>
        <v>438.81388140161721</v>
      </c>
      <c r="Q5216" s="58">
        <f t="shared" si="1003"/>
        <v>292.54258760107814</v>
      </c>
      <c r="R5216" s="66">
        <f t="shared" si="1004"/>
        <v>6.647664625</v>
      </c>
      <c r="S5216" s="64">
        <f t="shared" si="1005"/>
        <v>26.25</v>
      </c>
      <c r="T5216" s="66">
        <f t="shared" si="1006"/>
        <v>412.76421462499997</v>
      </c>
      <c r="U5216" s="68">
        <f t="shared" si="1007"/>
        <v>58.966316374999998</v>
      </c>
      <c r="V5216" s="68">
        <f t="shared" si="1008"/>
        <v>476.8165744609164</v>
      </c>
      <c r="W5216" s="68">
        <f t="shared" si="1009"/>
        <v>317.87771630727758</v>
      </c>
    </row>
    <row r="5217" spans="1:23" x14ac:dyDescent="0.25">
      <c r="A5217" s="1" t="s">
        <v>915</v>
      </c>
      <c r="B5217" s="1" t="s">
        <v>395</v>
      </c>
      <c r="C5217" s="1" t="s">
        <v>589</v>
      </c>
      <c r="D5217" s="1" t="s">
        <v>593</v>
      </c>
      <c r="E5217" s="1" t="s">
        <v>384</v>
      </c>
      <c r="F5217" s="62" t="str">
        <f t="shared" si="998"/>
        <v>64592</v>
      </c>
      <c r="G5217" s="255">
        <v>10620002</v>
      </c>
      <c r="H5217" s="1" t="s">
        <v>386</v>
      </c>
      <c r="I5217" s="61">
        <v>36</v>
      </c>
      <c r="J5217" s="61">
        <v>3.5</v>
      </c>
      <c r="K5217" s="61">
        <v>8.4</v>
      </c>
      <c r="L5217" s="69">
        <f t="shared" si="999"/>
        <v>1.26</v>
      </c>
      <c r="M5217" s="69">
        <f t="shared" si="1000"/>
        <v>3.0240000000000005</v>
      </c>
      <c r="N5217" s="56">
        <f>INDEX(Rate_Chart!$A$1:$AK$127,MATCH(Data!J5217,Rate_Chart!$A$1:$A$127,0),MATCH(Data!K5217,Rate_Chart!$A$1:$AK$1,0))</f>
        <v>37.948167600000005</v>
      </c>
      <c r="O5217" s="57">
        <f t="shared" si="1001"/>
        <v>1366.1340336000003</v>
      </c>
      <c r="P5217" s="58">
        <f t="shared" si="1002"/>
        <v>417.01283076923085</v>
      </c>
      <c r="Q5217" s="58">
        <f t="shared" si="1003"/>
        <v>278.00855384615392</v>
      </c>
      <c r="R5217" s="66">
        <f t="shared" si="1004"/>
        <v>23.907345588000009</v>
      </c>
      <c r="S5217" s="64">
        <f t="shared" si="1005"/>
        <v>135</v>
      </c>
      <c r="T5217" s="66">
        <f t="shared" si="1006"/>
        <v>1525.0413791880003</v>
      </c>
      <c r="U5217" s="68">
        <f t="shared" si="1007"/>
        <v>42.362260533000011</v>
      </c>
      <c r="V5217" s="68">
        <f t="shared" si="1008"/>
        <v>465.51934651648367</v>
      </c>
      <c r="W5217" s="68">
        <f t="shared" si="1009"/>
        <v>310.34623101098913</v>
      </c>
    </row>
    <row r="5218" spans="1:23" x14ac:dyDescent="0.25">
      <c r="A5218" s="1" t="s">
        <v>916</v>
      </c>
      <c r="B5218" s="1" t="s">
        <v>394</v>
      </c>
      <c r="C5218" s="1" t="s">
        <v>589</v>
      </c>
      <c r="D5218" s="1" t="s">
        <v>593</v>
      </c>
      <c r="E5218" s="1" t="s">
        <v>384</v>
      </c>
      <c r="F5218" s="62" t="str">
        <f t="shared" si="998"/>
        <v>64592</v>
      </c>
      <c r="G5218" s="255">
        <v>10620002</v>
      </c>
      <c r="H5218" s="1" t="s">
        <v>385</v>
      </c>
      <c r="I5218" s="61">
        <v>8</v>
      </c>
      <c r="J5218" s="61">
        <v>6</v>
      </c>
      <c r="K5218" s="61">
        <v>8.6</v>
      </c>
      <c r="L5218" s="69">
        <f t="shared" si="999"/>
        <v>0.48</v>
      </c>
      <c r="M5218" s="69">
        <f t="shared" si="1000"/>
        <v>0.68799999999999994</v>
      </c>
      <c r="N5218" s="56">
        <f>INDEX(Rate_Chart!$A$1:$AK$127,MATCH(Data!J5218,Rate_Chart!$A$1:$A$127,0),MATCH(Data!K5218,Rate_Chart!$A$1:$AK$1,0))</f>
        <v>49.097999999999999</v>
      </c>
      <c r="O5218" s="57">
        <f t="shared" si="1001"/>
        <v>392.78399999999999</v>
      </c>
      <c r="P5218" s="58">
        <f t="shared" si="1002"/>
        <v>418.44886363636368</v>
      </c>
      <c r="Q5218" s="58">
        <f t="shared" si="1003"/>
        <v>278.96590909090912</v>
      </c>
      <c r="R5218" s="66">
        <f t="shared" si="1004"/>
        <v>6.8737200000000005</v>
      </c>
      <c r="S5218" s="64">
        <f t="shared" si="1005"/>
        <v>30</v>
      </c>
      <c r="T5218" s="66">
        <f t="shared" si="1006"/>
        <v>429.65771999999998</v>
      </c>
      <c r="U5218" s="68">
        <f t="shared" si="1007"/>
        <v>53.707214999999998</v>
      </c>
      <c r="V5218" s="68">
        <f t="shared" si="1008"/>
        <v>457.7319460227273</v>
      </c>
      <c r="W5218" s="68">
        <f t="shared" si="1009"/>
        <v>305.15463068181822</v>
      </c>
    </row>
    <row r="5219" spans="1:23" x14ac:dyDescent="0.25">
      <c r="A5219" s="1" t="s">
        <v>916</v>
      </c>
      <c r="B5219" s="1" t="s">
        <v>394</v>
      </c>
      <c r="C5219" s="1" t="s">
        <v>589</v>
      </c>
      <c r="D5219" s="1" t="s">
        <v>593</v>
      </c>
      <c r="E5219" s="1" t="s">
        <v>384</v>
      </c>
      <c r="F5219" s="62" t="str">
        <f t="shared" si="998"/>
        <v>64592</v>
      </c>
      <c r="G5219" s="255">
        <v>10620002</v>
      </c>
      <c r="H5219" s="1" t="s">
        <v>386</v>
      </c>
      <c r="I5219" s="61">
        <v>41</v>
      </c>
      <c r="J5219" s="61">
        <v>3.5</v>
      </c>
      <c r="K5219" s="61">
        <v>8.1999999999999993</v>
      </c>
      <c r="L5219" s="69">
        <f t="shared" si="999"/>
        <v>1.4350000000000001</v>
      </c>
      <c r="M5219" s="69">
        <f t="shared" si="1000"/>
        <v>3.3620000000000001</v>
      </c>
      <c r="N5219" s="56">
        <f>INDEX(Rate_Chart!$A$1:$AK$127,MATCH(Data!J5219,Rate_Chart!$A$1:$A$127,0),MATCH(Data!K5219,Rate_Chart!$A$1:$AK$1,0))</f>
        <v>37.392139800000002</v>
      </c>
      <c r="O5219" s="57">
        <f t="shared" si="1001"/>
        <v>1533.0777318</v>
      </c>
      <c r="P5219" s="58">
        <f t="shared" si="1002"/>
        <v>417.01271152416359</v>
      </c>
      <c r="Q5219" s="58">
        <f t="shared" si="1003"/>
        <v>278.00847434944239</v>
      </c>
      <c r="R5219" s="66">
        <f t="shared" si="1004"/>
        <v>26.828860306500005</v>
      </c>
      <c r="S5219" s="64">
        <f t="shared" si="1005"/>
        <v>153.75</v>
      </c>
      <c r="T5219" s="66">
        <f t="shared" si="1006"/>
        <v>1713.6565921065001</v>
      </c>
      <c r="U5219" s="68">
        <f t="shared" si="1007"/>
        <v>41.796502246500005</v>
      </c>
      <c r="V5219" s="68">
        <f t="shared" si="1008"/>
        <v>466.13199531412641</v>
      </c>
      <c r="W5219" s="68">
        <f t="shared" si="1009"/>
        <v>310.75466354275096</v>
      </c>
    </row>
    <row r="5220" spans="1:23" x14ac:dyDescent="0.25">
      <c r="A5220" s="1" t="s">
        <v>916</v>
      </c>
      <c r="B5220" s="1" t="s">
        <v>395</v>
      </c>
      <c r="C5220" s="1" t="s">
        <v>589</v>
      </c>
      <c r="D5220" s="1" t="s">
        <v>593</v>
      </c>
      <c r="E5220" s="1" t="s">
        <v>384</v>
      </c>
      <c r="F5220" s="62" t="str">
        <f t="shared" si="998"/>
        <v>64592</v>
      </c>
      <c r="G5220" s="255">
        <v>10620002</v>
      </c>
      <c r="H5220" s="1" t="s">
        <v>385</v>
      </c>
      <c r="I5220" s="61">
        <v>7</v>
      </c>
      <c r="J5220" s="61">
        <v>6.2</v>
      </c>
      <c r="K5220" s="61">
        <v>8.5</v>
      </c>
      <c r="L5220" s="69">
        <f t="shared" si="999"/>
        <v>0.434</v>
      </c>
      <c r="M5220" s="69">
        <f t="shared" si="1000"/>
        <v>0.59499999999999997</v>
      </c>
      <c r="N5220" s="56">
        <f>INDEX(Rate_Chart!$A$1:$AK$127,MATCH(Data!J5220,Rate_Chart!$A$1:$A$127,0),MATCH(Data!K5220,Rate_Chart!$A$1:$AK$1,0))</f>
        <v>50.216900000000003</v>
      </c>
      <c r="O5220" s="57">
        <f t="shared" si="1001"/>
        <v>351.51830000000001</v>
      </c>
      <c r="P5220" s="58">
        <f t="shared" si="1002"/>
        <v>423.1761235955056</v>
      </c>
      <c r="Q5220" s="58">
        <f t="shared" si="1003"/>
        <v>282.11741573033709</v>
      </c>
      <c r="R5220" s="66">
        <f t="shared" si="1004"/>
        <v>6.1515702500000007</v>
      </c>
      <c r="S5220" s="64">
        <f t="shared" si="1005"/>
        <v>26.25</v>
      </c>
      <c r="T5220" s="66">
        <f t="shared" si="1006"/>
        <v>383.91987025000003</v>
      </c>
      <c r="U5220" s="68">
        <f t="shared" si="1007"/>
        <v>54.845695750000004</v>
      </c>
      <c r="V5220" s="68">
        <f t="shared" si="1008"/>
        <v>462.18282935393262</v>
      </c>
      <c r="W5220" s="68">
        <f t="shared" si="1009"/>
        <v>308.12188623595506</v>
      </c>
    </row>
    <row r="5221" spans="1:23" x14ac:dyDescent="0.25">
      <c r="A5221" s="1" t="s">
        <v>916</v>
      </c>
      <c r="B5221" s="1" t="s">
        <v>395</v>
      </c>
      <c r="C5221" s="1" t="s">
        <v>589</v>
      </c>
      <c r="D5221" s="1" t="s">
        <v>593</v>
      </c>
      <c r="E5221" s="1" t="s">
        <v>384</v>
      </c>
      <c r="F5221" s="62" t="str">
        <f t="shared" si="998"/>
        <v>64592</v>
      </c>
      <c r="G5221" s="255">
        <v>10620002</v>
      </c>
      <c r="H5221" s="1" t="s">
        <v>386</v>
      </c>
      <c r="I5221" s="61">
        <v>37</v>
      </c>
      <c r="J5221" s="61">
        <v>3.5</v>
      </c>
      <c r="K5221" s="61">
        <v>8.3000000000000007</v>
      </c>
      <c r="L5221" s="69">
        <f t="shared" si="999"/>
        <v>1.2949999999999999</v>
      </c>
      <c r="M5221" s="69">
        <f t="shared" si="1000"/>
        <v>3.0710000000000002</v>
      </c>
      <c r="N5221" s="56">
        <f>INDEX(Rate_Chart!$A$1:$AK$127,MATCH(Data!J5221,Rate_Chart!$A$1:$A$127,0),MATCH(Data!K5221,Rate_Chart!$A$1:$AK$1,0))</f>
        <v>37.670153700000007</v>
      </c>
      <c r="O5221" s="57">
        <f t="shared" si="1001"/>
        <v>1393.7956869000002</v>
      </c>
      <c r="P5221" s="58">
        <f t="shared" si="1002"/>
        <v>417.01277158671587</v>
      </c>
      <c r="Q5221" s="58">
        <f t="shared" si="1003"/>
        <v>278.00851439114393</v>
      </c>
      <c r="R5221" s="66">
        <f t="shared" si="1004"/>
        <v>24.391424520750007</v>
      </c>
      <c r="S5221" s="64">
        <f t="shared" si="1005"/>
        <v>138.75</v>
      </c>
      <c r="T5221" s="66">
        <f t="shared" si="1006"/>
        <v>1556.9371114207502</v>
      </c>
      <c r="U5221" s="68">
        <f t="shared" si="1007"/>
        <v>42.079381389750004</v>
      </c>
      <c r="V5221" s="68">
        <f t="shared" si="1008"/>
        <v>465.82341021863465</v>
      </c>
      <c r="W5221" s="68">
        <f t="shared" si="1009"/>
        <v>310.54894014575643</v>
      </c>
    </row>
    <row r="5222" spans="1:23" x14ac:dyDescent="0.25">
      <c r="A5222" s="1" t="s">
        <v>917</v>
      </c>
      <c r="B5222" s="1" t="s">
        <v>394</v>
      </c>
      <c r="C5222" s="1" t="s">
        <v>589</v>
      </c>
      <c r="D5222" s="1" t="s">
        <v>593</v>
      </c>
      <c r="E5222" s="1" t="s">
        <v>384</v>
      </c>
      <c r="F5222" s="62" t="str">
        <f t="shared" si="998"/>
        <v>64592</v>
      </c>
      <c r="G5222" s="255">
        <v>10620002</v>
      </c>
      <c r="H5222" s="1" t="s">
        <v>386</v>
      </c>
      <c r="I5222" s="61">
        <v>55</v>
      </c>
      <c r="J5222" s="61">
        <v>3.9</v>
      </c>
      <c r="K5222" s="61">
        <v>8.3000000000000007</v>
      </c>
      <c r="L5222" s="69">
        <f t="shared" si="999"/>
        <v>2.145</v>
      </c>
      <c r="M5222" s="69">
        <f t="shared" si="1000"/>
        <v>4.5650000000000004</v>
      </c>
      <c r="N5222" s="56">
        <f>INDEX(Rate_Chart!$A$1:$AK$127,MATCH(Data!J5222,Rate_Chart!$A$1:$A$127,0),MATCH(Data!K5222,Rate_Chart!$A$1:$AK$1,0))</f>
        <v>39.338153700000007</v>
      </c>
      <c r="O5222" s="57">
        <f t="shared" si="1001"/>
        <v>2163.5984535000002</v>
      </c>
      <c r="P5222" s="58">
        <f t="shared" si="1002"/>
        <v>417.01223003533573</v>
      </c>
      <c r="Q5222" s="58">
        <f t="shared" si="1003"/>
        <v>278.00815335689049</v>
      </c>
      <c r="R5222" s="66">
        <f t="shared" si="1004"/>
        <v>37.86297293625001</v>
      </c>
      <c r="S5222" s="64">
        <f t="shared" si="1005"/>
        <v>206.25</v>
      </c>
      <c r="T5222" s="66">
        <f t="shared" si="1006"/>
        <v>2407.7114264362503</v>
      </c>
      <c r="U5222" s="68">
        <f t="shared" si="1007"/>
        <v>43.776571389750004</v>
      </c>
      <c r="V5222" s="68">
        <f t="shared" si="1008"/>
        <v>464.06259423763254</v>
      </c>
      <c r="W5222" s="68">
        <f t="shared" si="1009"/>
        <v>309.37506282508838</v>
      </c>
    </row>
    <row r="5223" spans="1:23" x14ac:dyDescent="0.25">
      <c r="A5223" s="1" t="s">
        <v>917</v>
      </c>
      <c r="B5223" s="1" t="s">
        <v>395</v>
      </c>
      <c r="C5223" s="1" t="s">
        <v>589</v>
      </c>
      <c r="D5223" s="1" t="s">
        <v>593</v>
      </c>
      <c r="E5223" s="1" t="s">
        <v>384</v>
      </c>
      <c r="F5223" s="62" t="str">
        <f t="shared" si="998"/>
        <v>64592</v>
      </c>
      <c r="G5223" s="255">
        <v>10620002</v>
      </c>
      <c r="H5223" s="1" t="s">
        <v>385</v>
      </c>
      <c r="I5223" s="61">
        <v>8</v>
      </c>
      <c r="J5223" s="61">
        <v>6.2</v>
      </c>
      <c r="K5223" s="61">
        <v>9</v>
      </c>
      <c r="L5223" s="69">
        <f t="shared" si="999"/>
        <v>0.496</v>
      </c>
      <c r="M5223" s="69">
        <f t="shared" si="1000"/>
        <v>0.72</v>
      </c>
      <c r="N5223" s="56">
        <f>INDEX(Rate_Chart!$A$1:$AK$127,MATCH(Data!J5223,Rate_Chart!$A$1:$A$127,0),MATCH(Data!K5223,Rate_Chart!$A$1:$AK$1,0))</f>
        <v>51.77</v>
      </c>
      <c r="O5223" s="57">
        <f t="shared" si="1001"/>
        <v>414.16</v>
      </c>
      <c r="P5223" s="58">
        <f t="shared" si="1002"/>
        <v>424.34426229508199</v>
      </c>
      <c r="Q5223" s="58">
        <f t="shared" si="1003"/>
        <v>282.89617486338801</v>
      </c>
      <c r="R5223" s="66">
        <f t="shared" si="1004"/>
        <v>7.2478000000000007</v>
      </c>
      <c r="S5223" s="64">
        <f t="shared" si="1005"/>
        <v>30</v>
      </c>
      <c r="T5223" s="66">
        <f t="shared" si="1006"/>
        <v>451.40780000000001</v>
      </c>
      <c r="U5223" s="68">
        <f t="shared" si="1007"/>
        <v>56.425975000000001</v>
      </c>
      <c r="V5223" s="68">
        <f t="shared" si="1008"/>
        <v>462.50799180327868</v>
      </c>
      <c r="W5223" s="68">
        <f t="shared" si="1009"/>
        <v>308.33866120218579</v>
      </c>
    </row>
    <row r="5224" spans="1:23" x14ac:dyDescent="0.25">
      <c r="A5224" s="1" t="s">
        <v>917</v>
      </c>
      <c r="B5224" s="1" t="s">
        <v>395</v>
      </c>
      <c r="C5224" s="1" t="s">
        <v>589</v>
      </c>
      <c r="D5224" s="1" t="s">
        <v>593</v>
      </c>
      <c r="E5224" s="1" t="s">
        <v>384</v>
      </c>
      <c r="F5224" s="62" t="str">
        <f t="shared" si="998"/>
        <v>64592</v>
      </c>
      <c r="G5224" s="255">
        <v>10620002</v>
      </c>
      <c r="H5224" s="1" t="s">
        <v>386</v>
      </c>
      <c r="I5224" s="61">
        <v>41</v>
      </c>
      <c r="J5224" s="61">
        <v>3.2</v>
      </c>
      <c r="K5224" s="61">
        <v>8.3000000000000007</v>
      </c>
      <c r="L5224" s="69">
        <f t="shared" si="999"/>
        <v>1.3120000000000003</v>
      </c>
      <c r="M5224" s="69">
        <f t="shared" si="1000"/>
        <v>3.403</v>
      </c>
      <c r="N5224" s="56">
        <f>INDEX(Rate_Chart!$A$1:$AK$127,MATCH(Data!J5224,Rate_Chart!$A$1:$A$127,0),MATCH(Data!K5224,Rate_Chart!$A$1:$AK$1,0))</f>
        <v>36.419153700000003</v>
      </c>
      <c r="O5224" s="57">
        <f t="shared" si="1001"/>
        <v>1493.1853017000001</v>
      </c>
      <c r="P5224" s="58">
        <f t="shared" si="1002"/>
        <v>417.01321030534348</v>
      </c>
      <c r="Q5224" s="58">
        <f t="shared" si="1003"/>
        <v>278.00880687022897</v>
      </c>
      <c r="R5224" s="66">
        <f t="shared" si="1004"/>
        <v>26.130742779750005</v>
      </c>
      <c r="S5224" s="64">
        <f t="shared" si="1005"/>
        <v>153.75</v>
      </c>
      <c r="T5224" s="66">
        <f t="shared" si="1006"/>
        <v>1673.06604447975</v>
      </c>
      <c r="U5224" s="68">
        <f t="shared" si="1007"/>
        <v>40.80648888975</v>
      </c>
      <c r="V5224" s="68">
        <f t="shared" si="1008"/>
        <v>467.24987278339688</v>
      </c>
      <c r="W5224" s="68">
        <f t="shared" si="1009"/>
        <v>311.49991518893125</v>
      </c>
    </row>
    <row r="5225" spans="1:23" x14ac:dyDescent="0.25">
      <c r="A5225" s="1" t="s">
        <v>918</v>
      </c>
      <c r="B5225" s="1" t="s">
        <v>394</v>
      </c>
      <c r="C5225" s="1" t="s">
        <v>589</v>
      </c>
      <c r="D5225" s="1" t="s">
        <v>593</v>
      </c>
      <c r="E5225" s="1" t="s">
        <v>384</v>
      </c>
      <c r="F5225" s="62" t="str">
        <f t="shared" si="998"/>
        <v>64592</v>
      </c>
      <c r="G5225" s="255">
        <v>10620002</v>
      </c>
      <c r="H5225" s="1" t="s">
        <v>385</v>
      </c>
      <c r="I5225" s="61">
        <v>13</v>
      </c>
      <c r="J5225" s="61">
        <v>5.5</v>
      </c>
      <c r="K5225" s="61">
        <v>8.5</v>
      </c>
      <c r="L5225" s="69">
        <f t="shared" si="999"/>
        <v>0.71499999999999997</v>
      </c>
      <c r="M5225" s="69">
        <f t="shared" si="1000"/>
        <v>1.105</v>
      </c>
      <c r="N5225" s="56">
        <f>INDEX(Rate_Chart!$A$1:$AK$127,MATCH(Data!J5225,Rate_Chart!$A$1:$A$127,0),MATCH(Data!K5225,Rate_Chart!$A$1:$AK$1,0))</f>
        <v>46.566181499999999</v>
      </c>
      <c r="O5225" s="57">
        <f t="shared" si="1001"/>
        <v>605.36035949999996</v>
      </c>
      <c r="P5225" s="58">
        <f t="shared" si="1002"/>
        <v>417.01058059701495</v>
      </c>
      <c r="Q5225" s="58">
        <f t="shared" si="1003"/>
        <v>278.00705373134332</v>
      </c>
      <c r="R5225" s="66">
        <f t="shared" si="1004"/>
        <v>10.593806291250001</v>
      </c>
      <c r="S5225" s="64">
        <f t="shared" si="1005"/>
        <v>48.75</v>
      </c>
      <c r="T5225" s="66">
        <f t="shared" si="1006"/>
        <v>664.70416579124992</v>
      </c>
      <c r="U5225" s="68">
        <f t="shared" si="1007"/>
        <v>51.131089676249992</v>
      </c>
      <c r="V5225" s="68">
        <f t="shared" si="1008"/>
        <v>457.89035530970142</v>
      </c>
      <c r="W5225" s="68">
        <f t="shared" si="1009"/>
        <v>305.26023687313426</v>
      </c>
    </row>
    <row r="5226" spans="1:23" x14ac:dyDescent="0.25">
      <c r="A5226" s="1" t="s">
        <v>918</v>
      </c>
      <c r="B5226" s="1" t="s">
        <v>394</v>
      </c>
      <c r="C5226" s="1" t="s">
        <v>589</v>
      </c>
      <c r="D5226" s="1" t="s">
        <v>593</v>
      </c>
      <c r="E5226" s="1" t="s">
        <v>384</v>
      </c>
      <c r="F5226" s="62" t="str">
        <f t="shared" si="998"/>
        <v>64592</v>
      </c>
      <c r="G5226" s="255">
        <v>10620002</v>
      </c>
      <c r="H5226" s="1" t="s">
        <v>386</v>
      </c>
      <c r="I5226" s="61">
        <v>41</v>
      </c>
      <c r="J5226" s="61">
        <v>3.5</v>
      </c>
      <c r="K5226" s="61">
        <v>8.3000000000000007</v>
      </c>
      <c r="L5226" s="69">
        <f t="shared" si="999"/>
        <v>1.4350000000000001</v>
      </c>
      <c r="M5226" s="69">
        <f t="shared" si="1000"/>
        <v>3.403</v>
      </c>
      <c r="N5226" s="56">
        <f>INDEX(Rate_Chart!$A$1:$AK$127,MATCH(Data!J5226,Rate_Chart!$A$1:$A$127,0),MATCH(Data!K5226,Rate_Chart!$A$1:$AK$1,0))</f>
        <v>37.670153700000007</v>
      </c>
      <c r="O5226" s="57">
        <f t="shared" si="1001"/>
        <v>1544.4763017000002</v>
      </c>
      <c r="P5226" s="58">
        <f t="shared" si="1002"/>
        <v>417.01277158671587</v>
      </c>
      <c r="Q5226" s="58">
        <f t="shared" si="1003"/>
        <v>278.00851439114393</v>
      </c>
      <c r="R5226" s="66">
        <f t="shared" si="1004"/>
        <v>27.028335279750006</v>
      </c>
      <c r="S5226" s="64">
        <f t="shared" si="1005"/>
        <v>153.75</v>
      </c>
      <c r="T5226" s="66">
        <f t="shared" si="1006"/>
        <v>1725.2546369797503</v>
      </c>
      <c r="U5226" s="68">
        <f t="shared" si="1007"/>
        <v>42.079381389750012</v>
      </c>
      <c r="V5226" s="68">
        <f t="shared" si="1008"/>
        <v>465.82341021863471</v>
      </c>
      <c r="W5226" s="68">
        <f t="shared" si="1009"/>
        <v>310.54894014575649</v>
      </c>
    </row>
    <row r="5227" spans="1:23" x14ac:dyDescent="0.25">
      <c r="A5227" s="1" t="s">
        <v>918</v>
      </c>
      <c r="B5227" s="1" t="s">
        <v>395</v>
      </c>
      <c r="C5227" s="1" t="s">
        <v>589</v>
      </c>
      <c r="D5227" s="1" t="s">
        <v>593</v>
      </c>
      <c r="E5227" s="1" t="s">
        <v>384</v>
      </c>
      <c r="F5227" s="62" t="str">
        <f t="shared" si="998"/>
        <v>64592</v>
      </c>
      <c r="G5227" s="255">
        <v>10620002</v>
      </c>
      <c r="H5227" s="1" t="s">
        <v>385</v>
      </c>
      <c r="I5227" s="61">
        <v>9</v>
      </c>
      <c r="J5227" s="61">
        <v>5.8</v>
      </c>
      <c r="K5227" s="61">
        <v>9</v>
      </c>
      <c r="L5227" s="69">
        <f t="shared" si="999"/>
        <v>0.52199999999999991</v>
      </c>
      <c r="M5227" s="69">
        <f t="shared" si="1000"/>
        <v>0.81</v>
      </c>
      <c r="N5227" s="56">
        <f>INDEX(Rate_Chart!$A$1:$AK$127,MATCH(Data!J5227,Rate_Chart!$A$1:$A$127,0),MATCH(Data!K5227,Rate_Chart!$A$1:$AK$1,0))</f>
        <v>48.43</v>
      </c>
      <c r="O5227" s="57">
        <f t="shared" si="1001"/>
        <v>435.87</v>
      </c>
      <c r="P5227" s="58">
        <f t="shared" si="1002"/>
        <v>410.42372881355936</v>
      </c>
      <c r="Q5227" s="58">
        <f t="shared" si="1003"/>
        <v>273.61581920903956</v>
      </c>
      <c r="R5227" s="66">
        <f t="shared" si="1004"/>
        <v>7.6277250000000008</v>
      </c>
      <c r="S5227" s="64">
        <f t="shared" si="1005"/>
        <v>33.75</v>
      </c>
      <c r="T5227" s="66">
        <f t="shared" si="1006"/>
        <v>477.247725</v>
      </c>
      <c r="U5227" s="68">
        <f t="shared" si="1007"/>
        <v>53.027524999999997</v>
      </c>
      <c r="V5227" s="68">
        <f t="shared" si="1008"/>
        <v>449.38580508474575</v>
      </c>
      <c r="W5227" s="68">
        <f t="shared" si="1009"/>
        <v>299.59053672316384</v>
      </c>
    </row>
    <row r="5228" spans="1:23" x14ac:dyDescent="0.25">
      <c r="A5228" s="1" t="s">
        <v>918</v>
      </c>
      <c r="B5228" s="1" t="s">
        <v>395</v>
      </c>
      <c r="C5228" s="1" t="s">
        <v>589</v>
      </c>
      <c r="D5228" s="1" t="s">
        <v>593</v>
      </c>
      <c r="E5228" s="1" t="s">
        <v>384</v>
      </c>
      <c r="F5228" s="62" t="str">
        <f t="shared" si="998"/>
        <v>64592</v>
      </c>
      <c r="G5228" s="255">
        <v>10620002</v>
      </c>
      <c r="H5228" s="1" t="s">
        <v>386</v>
      </c>
      <c r="I5228" s="61">
        <v>42</v>
      </c>
      <c r="J5228" s="61">
        <v>3.6</v>
      </c>
      <c r="K5228" s="61">
        <v>8.5</v>
      </c>
      <c r="L5228" s="69">
        <f t="shared" si="999"/>
        <v>1.5120000000000002</v>
      </c>
      <c r="M5228" s="69">
        <f t="shared" si="1000"/>
        <v>3.57</v>
      </c>
      <c r="N5228" s="56">
        <f>INDEX(Rate_Chart!$A$1:$AK$127,MATCH(Data!J5228,Rate_Chart!$A$1:$A$127,0),MATCH(Data!K5228,Rate_Chart!$A$1:$AK$1,0))</f>
        <v>38.643181500000004</v>
      </c>
      <c r="O5228" s="57">
        <f t="shared" si="1001"/>
        <v>1623.0136230000003</v>
      </c>
      <c r="P5228" s="58">
        <f t="shared" si="1002"/>
        <v>417.01274999999998</v>
      </c>
      <c r="Q5228" s="58">
        <f t="shared" si="1003"/>
        <v>278.00849999999997</v>
      </c>
      <c r="R5228" s="66">
        <f t="shared" si="1004"/>
        <v>28.402738402500006</v>
      </c>
      <c r="S5228" s="64">
        <f t="shared" si="1005"/>
        <v>157.5</v>
      </c>
      <c r="T5228" s="66">
        <f t="shared" si="1006"/>
        <v>1808.9163614025003</v>
      </c>
      <c r="U5228" s="68">
        <f t="shared" si="1007"/>
        <v>43.069437176250005</v>
      </c>
      <c r="V5228" s="68">
        <f t="shared" si="1008"/>
        <v>464.77809902428061</v>
      </c>
      <c r="W5228" s="68">
        <f t="shared" si="1009"/>
        <v>309.85206601618705</v>
      </c>
    </row>
    <row r="5229" spans="1:23" x14ac:dyDescent="0.25">
      <c r="A5229" s="1" t="s">
        <v>882</v>
      </c>
      <c r="B5229" s="1" t="s">
        <v>394</v>
      </c>
      <c r="C5229" s="1" t="s">
        <v>589</v>
      </c>
      <c r="D5229" s="1" t="s">
        <v>593</v>
      </c>
      <c r="E5229" s="1" t="s">
        <v>384</v>
      </c>
      <c r="F5229" s="62" t="str">
        <f t="shared" si="998"/>
        <v>64592</v>
      </c>
      <c r="G5229" s="255">
        <v>10620002</v>
      </c>
      <c r="H5229" s="1" t="s">
        <v>385</v>
      </c>
      <c r="I5229" s="61">
        <v>10</v>
      </c>
      <c r="J5229" s="61">
        <v>5.6</v>
      </c>
      <c r="K5229" s="61">
        <v>8.5</v>
      </c>
      <c r="L5229" s="69">
        <f t="shared" si="999"/>
        <v>0.56000000000000005</v>
      </c>
      <c r="M5229" s="69">
        <f t="shared" si="1000"/>
        <v>0.85</v>
      </c>
      <c r="N5229" s="56">
        <f>INDEX(Rate_Chart!$A$1:$AK$127,MATCH(Data!J5229,Rate_Chart!$A$1:$A$127,0),MATCH(Data!K5229,Rate_Chart!$A$1:$AK$1,0))</f>
        <v>45.357199999999999</v>
      </c>
      <c r="O5229" s="57">
        <f t="shared" si="1001"/>
        <v>453.572</v>
      </c>
      <c r="P5229" s="58">
        <f t="shared" si="1002"/>
        <v>402.57869822485208</v>
      </c>
      <c r="Q5229" s="58">
        <f t="shared" si="1003"/>
        <v>268.38579881656807</v>
      </c>
      <c r="R5229" s="66">
        <f t="shared" si="1004"/>
        <v>7.9375100000000005</v>
      </c>
      <c r="S5229" s="64">
        <f t="shared" si="1005"/>
        <v>37.5</v>
      </c>
      <c r="T5229" s="66">
        <f t="shared" si="1006"/>
        <v>499.00950999999998</v>
      </c>
      <c r="U5229" s="68">
        <f t="shared" si="1007"/>
        <v>49.900950999999999</v>
      </c>
      <c r="V5229" s="68">
        <f t="shared" si="1008"/>
        <v>442.90784911242605</v>
      </c>
      <c r="W5229" s="68">
        <f t="shared" si="1009"/>
        <v>295.27189940828401</v>
      </c>
    </row>
    <row r="5230" spans="1:23" x14ac:dyDescent="0.25">
      <c r="A5230" s="1" t="s">
        <v>882</v>
      </c>
      <c r="B5230" s="1" t="s">
        <v>394</v>
      </c>
      <c r="C5230" s="1" t="s">
        <v>589</v>
      </c>
      <c r="D5230" s="1" t="s">
        <v>593</v>
      </c>
      <c r="E5230" s="1" t="s">
        <v>384</v>
      </c>
      <c r="F5230" s="62" t="str">
        <f t="shared" si="998"/>
        <v>64592</v>
      </c>
      <c r="G5230" s="255">
        <v>10620002</v>
      </c>
      <c r="H5230" s="1" t="s">
        <v>386</v>
      </c>
      <c r="I5230" s="61">
        <v>41</v>
      </c>
      <c r="J5230" s="61">
        <v>3.8</v>
      </c>
      <c r="K5230" s="61">
        <v>8.1</v>
      </c>
      <c r="L5230" s="69">
        <f t="shared" si="999"/>
        <v>1.5579999999999998</v>
      </c>
      <c r="M5230" s="69">
        <f t="shared" si="1000"/>
        <v>3.3209999999999997</v>
      </c>
      <c r="N5230" s="56">
        <f>INDEX(Rate_Chart!$A$1:$AK$127,MATCH(Data!J5230,Rate_Chart!$A$1:$A$127,0),MATCH(Data!K5230,Rate_Chart!$A$1:$AK$1,0))</f>
        <v>38.365125900000002</v>
      </c>
      <c r="O5230" s="57">
        <f t="shared" si="1001"/>
        <v>1572.9701619</v>
      </c>
      <c r="P5230" s="58">
        <f t="shared" si="1002"/>
        <v>417.01223804347831</v>
      </c>
      <c r="Q5230" s="58">
        <f t="shared" si="1003"/>
        <v>278.00815869565218</v>
      </c>
      <c r="R5230" s="66">
        <f t="shared" si="1004"/>
        <v>27.526977833250001</v>
      </c>
      <c r="S5230" s="64">
        <f t="shared" si="1005"/>
        <v>153.75</v>
      </c>
      <c r="T5230" s="66">
        <f t="shared" si="1006"/>
        <v>1754.2471397332499</v>
      </c>
      <c r="U5230" s="68">
        <f t="shared" si="1007"/>
        <v>42.786515603249995</v>
      </c>
      <c r="V5230" s="68">
        <f t="shared" si="1008"/>
        <v>465.07082177445648</v>
      </c>
      <c r="W5230" s="68">
        <f t="shared" si="1009"/>
        <v>310.04721451630434</v>
      </c>
    </row>
    <row r="5231" spans="1:23" x14ac:dyDescent="0.25">
      <c r="A5231" s="1" t="s">
        <v>882</v>
      </c>
      <c r="B5231" s="1" t="s">
        <v>395</v>
      </c>
      <c r="C5231" s="1" t="s">
        <v>589</v>
      </c>
      <c r="D5231" s="1" t="s">
        <v>593</v>
      </c>
      <c r="E5231" s="1" t="s">
        <v>384</v>
      </c>
      <c r="F5231" s="62" t="str">
        <f t="shared" si="998"/>
        <v>64592</v>
      </c>
      <c r="G5231" s="255">
        <v>10620002</v>
      </c>
      <c r="H5231" s="1" t="s">
        <v>385</v>
      </c>
      <c r="I5231" s="61">
        <v>6</v>
      </c>
      <c r="J5231" s="61">
        <v>6.3</v>
      </c>
      <c r="K5231" s="61">
        <v>8.6</v>
      </c>
      <c r="L5231" s="69">
        <f t="shared" si="999"/>
        <v>0.37799999999999995</v>
      </c>
      <c r="M5231" s="69">
        <f t="shared" si="1000"/>
        <v>0.5159999999999999</v>
      </c>
      <c r="N5231" s="56">
        <f>INDEX(Rate_Chart!$A$1:$AK$127,MATCH(Data!J5231,Rate_Chart!$A$1:$A$127,0),MATCH(Data!K5231,Rate_Chart!$A$1:$AK$1,0))</f>
        <v>51.552899999999994</v>
      </c>
      <c r="O5231" s="57">
        <f t="shared" si="1001"/>
        <v>309.31739999999996</v>
      </c>
      <c r="P5231" s="58">
        <f t="shared" si="1002"/>
        <v>428.41745152354571</v>
      </c>
      <c r="Q5231" s="58">
        <f t="shared" si="1003"/>
        <v>285.61163434903045</v>
      </c>
      <c r="R5231" s="66">
        <f t="shared" si="1004"/>
        <v>5.4130544999999994</v>
      </c>
      <c r="S5231" s="64">
        <f t="shared" si="1005"/>
        <v>22.5</v>
      </c>
      <c r="T5231" s="66">
        <f t="shared" si="1006"/>
        <v>337.23045449999995</v>
      </c>
      <c r="U5231" s="68">
        <f t="shared" si="1007"/>
        <v>56.205075749999992</v>
      </c>
      <c r="V5231" s="68">
        <f t="shared" si="1008"/>
        <v>467.07819182825483</v>
      </c>
      <c r="W5231" s="68">
        <f t="shared" si="1009"/>
        <v>311.38546121883655</v>
      </c>
    </row>
    <row r="5232" spans="1:23" x14ac:dyDescent="0.25">
      <c r="A5232" s="1" t="s">
        <v>882</v>
      </c>
      <c r="B5232" s="1" t="s">
        <v>395</v>
      </c>
      <c r="C5232" s="1" t="s">
        <v>589</v>
      </c>
      <c r="D5232" s="1" t="s">
        <v>593</v>
      </c>
      <c r="E5232" s="1" t="s">
        <v>384</v>
      </c>
      <c r="F5232" s="62" t="str">
        <f t="shared" si="998"/>
        <v>64592</v>
      </c>
      <c r="G5232" s="255">
        <v>10620002</v>
      </c>
      <c r="H5232" s="1" t="s">
        <v>386</v>
      </c>
      <c r="I5232" s="61">
        <v>41</v>
      </c>
      <c r="J5232" s="61">
        <v>3.3</v>
      </c>
      <c r="K5232" s="61">
        <v>8.1</v>
      </c>
      <c r="L5232" s="69">
        <f t="shared" si="999"/>
        <v>1.3529999999999998</v>
      </c>
      <c r="M5232" s="69">
        <f t="shared" si="1000"/>
        <v>3.3209999999999997</v>
      </c>
      <c r="N5232" s="56">
        <f>INDEX(Rate_Chart!$A$1:$AK$127,MATCH(Data!J5232,Rate_Chart!$A$1:$A$127,0),MATCH(Data!K5232,Rate_Chart!$A$1:$AK$1,0))</f>
        <v>36.280125900000002</v>
      </c>
      <c r="O5232" s="57">
        <f t="shared" si="1001"/>
        <v>1487.4851619000001</v>
      </c>
      <c r="P5232" s="58">
        <f t="shared" si="1002"/>
        <v>417.0129413793104</v>
      </c>
      <c r="Q5232" s="58">
        <f t="shared" si="1003"/>
        <v>278.00862758620696</v>
      </c>
      <c r="R5232" s="66">
        <f t="shared" si="1004"/>
        <v>26.030990333250003</v>
      </c>
      <c r="S5232" s="64">
        <f t="shared" si="1005"/>
        <v>153.75</v>
      </c>
      <c r="T5232" s="66">
        <f t="shared" si="1006"/>
        <v>1667.2661522332501</v>
      </c>
      <c r="U5232" s="68">
        <f t="shared" si="1007"/>
        <v>40.665028103250002</v>
      </c>
      <c r="V5232" s="68">
        <f t="shared" si="1008"/>
        <v>467.4141161293104</v>
      </c>
      <c r="W5232" s="68">
        <f t="shared" si="1009"/>
        <v>311.6094107528736</v>
      </c>
    </row>
    <row r="5233" spans="1:23" x14ac:dyDescent="0.25">
      <c r="A5233" s="1" t="s">
        <v>883</v>
      </c>
      <c r="B5233" s="1" t="s">
        <v>394</v>
      </c>
      <c r="C5233" s="1" t="s">
        <v>589</v>
      </c>
      <c r="D5233" s="1" t="s">
        <v>593</v>
      </c>
      <c r="E5233" s="1" t="s">
        <v>384</v>
      </c>
      <c r="F5233" s="62" t="str">
        <f t="shared" si="998"/>
        <v>64592</v>
      </c>
      <c r="G5233" s="255">
        <v>10620002</v>
      </c>
      <c r="H5233" s="1" t="s">
        <v>385</v>
      </c>
      <c r="I5233" s="61">
        <v>10</v>
      </c>
      <c r="J5233" s="61">
        <v>5.6</v>
      </c>
      <c r="K5233" s="61">
        <v>8.4</v>
      </c>
      <c r="L5233" s="69">
        <f t="shared" si="999"/>
        <v>0.56000000000000005</v>
      </c>
      <c r="M5233" s="69">
        <f t="shared" si="1000"/>
        <v>0.84</v>
      </c>
      <c r="N5233" s="56">
        <f>INDEX(Rate_Chart!$A$1:$AK$127,MATCH(Data!J5233,Rate_Chart!$A$1:$A$127,0),MATCH(Data!K5233,Rate_Chart!$A$1:$AK$1,0))</f>
        <v>45.357199999999999</v>
      </c>
      <c r="O5233" s="57">
        <f t="shared" si="1001"/>
        <v>453.572</v>
      </c>
      <c r="P5233" s="58">
        <f t="shared" si="1002"/>
        <v>404.97500000000002</v>
      </c>
      <c r="Q5233" s="58">
        <f t="shared" si="1003"/>
        <v>269.98333333333335</v>
      </c>
      <c r="R5233" s="66">
        <f t="shared" si="1004"/>
        <v>7.9375100000000005</v>
      </c>
      <c r="S5233" s="64">
        <f t="shared" si="1005"/>
        <v>37.5</v>
      </c>
      <c r="T5233" s="66">
        <f t="shared" si="1006"/>
        <v>499.00950999999998</v>
      </c>
      <c r="U5233" s="68">
        <f t="shared" si="1007"/>
        <v>49.900950999999999</v>
      </c>
      <c r="V5233" s="68">
        <f t="shared" si="1008"/>
        <v>445.54420535714291</v>
      </c>
      <c r="W5233" s="68">
        <f t="shared" si="1009"/>
        <v>297.02947023809526</v>
      </c>
    </row>
    <row r="5234" spans="1:23" x14ac:dyDescent="0.25">
      <c r="A5234" s="1" t="s">
        <v>883</v>
      </c>
      <c r="B5234" s="1" t="s">
        <v>394</v>
      </c>
      <c r="C5234" s="1" t="s">
        <v>589</v>
      </c>
      <c r="D5234" s="1" t="s">
        <v>593</v>
      </c>
      <c r="E5234" s="1" t="s">
        <v>384</v>
      </c>
      <c r="F5234" s="62" t="str">
        <f t="shared" si="998"/>
        <v>64592</v>
      </c>
      <c r="G5234" s="255">
        <v>10620002</v>
      </c>
      <c r="H5234" s="1" t="s">
        <v>386</v>
      </c>
      <c r="I5234" s="61">
        <v>41</v>
      </c>
      <c r="J5234" s="61">
        <v>3.3</v>
      </c>
      <c r="K5234" s="61">
        <v>8</v>
      </c>
      <c r="L5234" s="69">
        <f t="shared" si="999"/>
        <v>1.3529999999999998</v>
      </c>
      <c r="M5234" s="69">
        <f t="shared" si="1000"/>
        <v>3.28</v>
      </c>
      <c r="N5234" s="56">
        <f>INDEX(Rate_Chart!$A$1:$AK$127,MATCH(Data!J5234,Rate_Chart!$A$1:$A$127,0),MATCH(Data!K5234,Rate_Chart!$A$1:$AK$1,0))</f>
        <v>36.002112000000004</v>
      </c>
      <c r="O5234" s="57">
        <f t="shared" si="1001"/>
        <v>1476.0865920000001</v>
      </c>
      <c r="P5234" s="58">
        <f t="shared" si="1002"/>
        <v>417.01288030888031</v>
      </c>
      <c r="Q5234" s="58">
        <f t="shared" si="1003"/>
        <v>278.00858687258687</v>
      </c>
      <c r="R5234" s="66">
        <f t="shared" si="1004"/>
        <v>25.831515360000004</v>
      </c>
      <c r="S5234" s="64">
        <f t="shared" si="1005"/>
        <v>153.75</v>
      </c>
      <c r="T5234" s="66">
        <f t="shared" si="1006"/>
        <v>1655.66810736</v>
      </c>
      <c r="U5234" s="68">
        <f t="shared" si="1007"/>
        <v>40.382148960000002</v>
      </c>
      <c r="V5234" s="68">
        <f t="shared" si="1008"/>
        <v>467.74689915057911</v>
      </c>
      <c r="W5234" s="68">
        <f t="shared" si="1009"/>
        <v>311.83126610038607</v>
      </c>
    </row>
    <row r="5235" spans="1:23" x14ac:dyDescent="0.25">
      <c r="A5235" s="1" t="s">
        <v>883</v>
      </c>
      <c r="B5235" s="1" t="s">
        <v>395</v>
      </c>
      <c r="C5235" s="1" t="s">
        <v>589</v>
      </c>
      <c r="D5235" s="1" t="s">
        <v>593</v>
      </c>
      <c r="E5235" s="1" t="s">
        <v>384</v>
      </c>
      <c r="F5235" s="62" t="str">
        <f t="shared" si="998"/>
        <v>64592</v>
      </c>
      <c r="G5235" s="255">
        <v>10620002</v>
      </c>
      <c r="H5235" s="1" t="s">
        <v>385</v>
      </c>
      <c r="I5235" s="61">
        <v>11</v>
      </c>
      <c r="J5235" s="61">
        <v>5.6</v>
      </c>
      <c r="K5235" s="61">
        <v>8.4</v>
      </c>
      <c r="L5235" s="69">
        <f t="shared" si="999"/>
        <v>0.61599999999999999</v>
      </c>
      <c r="M5235" s="69">
        <f t="shared" si="1000"/>
        <v>0.92400000000000004</v>
      </c>
      <c r="N5235" s="56">
        <f>INDEX(Rate_Chart!$A$1:$AK$127,MATCH(Data!J5235,Rate_Chart!$A$1:$A$127,0),MATCH(Data!K5235,Rate_Chart!$A$1:$AK$1,0))</f>
        <v>45.357199999999999</v>
      </c>
      <c r="O5235" s="57">
        <f t="shared" si="1001"/>
        <v>498.92919999999998</v>
      </c>
      <c r="P5235" s="58">
        <f t="shared" si="1002"/>
        <v>404.97500000000002</v>
      </c>
      <c r="Q5235" s="58">
        <f t="shared" si="1003"/>
        <v>269.98333333333335</v>
      </c>
      <c r="R5235" s="66">
        <f t="shared" si="1004"/>
        <v>8.7312609999999999</v>
      </c>
      <c r="S5235" s="64">
        <f t="shared" si="1005"/>
        <v>41.25</v>
      </c>
      <c r="T5235" s="66">
        <f t="shared" si="1006"/>
        <v>548.91046099999994</v>
      </c>
      <c r="U5235" s="68">
        <f t="shared" si="1007"/>
        <v>49.900950999999992</v>
      </c>
      <c r="V5235" s="68">
        <f t="shared" si="1008"/>
        <v>445.54420535714286</v>
      </c>
      <c r="W5235" s="68">
        <f t="shared" si="1009"/>
        <v>297.02947023809526</v>
      </c>
    </row>
    <row r="5236" spans="1:23" x14ac:dyDescent="0.25">
      <c r="A5236" s="1" t="s">
        <v>883</v>
      </c>
      <c r="B5236" s="1" t="s">
        <v>395</v>
      </c>
      <c r="C5236" s="1" t="s">
        <v>589</v>
      </c>
      <c r="D5236" s="1" t="s">
        <v>593</v>
      </c>
      <c r="E5236" s="1" t="s">
        <v>384</v>
      </c>
      <c r="F5236" s="62" t="str">
        <f t="shared" si="998"/>
        <v>64592</v>
      </c>
      <c r="G5236" s="255">
        <v>10620002</v>
      </c>
      <c r="H5236" s="1" t="s">
        <v>386</v>
      </c>
      <c r="I5236" s="61">
        <v>41</v>
      </c>
      <c r="J5236" s="61">
        <v>3.1</v>
      </c>
      <c r="K5236" s="61">
        <v>8.1</v>
      </c>
      <c r="L5236" s="69">
        <f t="shared" si="999"/>
        <v>1.2710000000000001</v>
      </c>
      <c r="M5236" s="69">
        <f t="shared" si="1000"/>
        <v>3.3209999999999997</v>
      </c>
      <c r="N5236" s="56">
        <f>INDEX(Rate_Chart!$A$1:$AK$127,MATCH(Data!J5236,Rate_Chart!$A$1:$A$127,0),MATCH(Data!K5236,Rate_Chart!$A$1:$AK$1,0))</f>
        <v>35.446125899999998</v>
      </c>
      <c r="O5236" s="57">
        <f t="shared" si="1001"/>
        <v>1453.2911618999999</v>
      </c>
      <c r="P5236" s="58">
        <f t="shared" si="1002"/>
        <v>417.01324588235298</v>
      </c>
      <c r="Q5236" s="58">
        <f t="shared" si="1003"/>
        <v>278.0088305882353</v>
      </c>
      <c r="R5236" s="66">
        <f t="shared" si="1004"/>
        <v>25.432595333249999</v>
      </c>
      <c r="S5236" s="64">
        <f t="shared" si="1005"/>
        <v>153.75</v>
      </c>
      <c r="T5236" s="66">
        <f t="shared" si="1006"/>
        <v>1632.4737572332499</v>
      </c>
      <c r="U5236" s="68">
        <f t="shared" si="1007"/>
        <v>39.816433103249999</v>
      </c>
      <c r="V5236" s="68">
        <f t="shared" si="1008"/>
        <v>468.42862474411766</v>
      </c>
      <c r="W5236" s="68">
        <f t="shared" si="1009"/>
        <v>312.28574982941177</v>
      </c>
    </row>
    <row r="5237" spans="1:23" x14ac:dyDescent="0.25">
      <c r="A5237" s="1" t="s">
        <v>884</v>
      </c>
      <c r="B5237" s="1" t="s">
        <v>394</v>
      </c>
      <c r="C5237" s="1" t="s">
        <v>589</v>
      </c>
      <c r="D5237" s="1" t="s">
        <v>593</v>
      </c>
      <c r="E5237" s="1" t="s">
        <v>384</v>
      </c>
      <c r="F5237" s="62" t="str">
        <f t="shared" si="998"/>
        <v>64592</v>
      </c>
      <c r="G5237" s="255">
        <v>10620002</v>
      </c>
      <c r="H5237" s="1" t="s">
        <v>385</v>
      </c>
      <c r="I5237" s="61">
        <v>8</v>
      </c>
      <c r="J5237" s="61">
        <v>6</v>
      </c>
      <c r="K5237" s="61">
        <v>8.6</v>
      </c>
      <c r="L5237" s="69">
        <f t="shared" si="999"/>
        <v>0.48</v>
      </c>
      <c r="M5237" s="69">
        <f t="shared" si="1000"/>
        <v>0.68799999999999994</v>
      </c>
      <c r="N5237" s="56">
        <f>INDEX(Rate_Chart!$A$1:$AK$127,MATCH(Data!J5237,Rate_Chart!$A$1:$A$127,0),MATCH(Data!K5237,Rate_Chart!$A$1:$AK$1,0))</f>
        <v>49.097999999999999</v>
      </c>
      <c r="O5237" s="57">
        <f t="shared" si="1001"/>
        <v>392.78399999999999</v>
      </c>
      <c r="P5237" s="58">
        <f t="shared" si="1002"/>
        <v>418.44886363636368</v>
      </c>
      <c r="Q5237" s="58">
        <f t="shared" si="1003"/>
        <v>278.96590909090912</v>
      </c>
      <c r="R5237" s="66">
        <f t="shared" si="1004"/>
        <v>6.8737200000000005</v>
      </c>
      <c r="S5237" s="64">
        <f t="shared" si="1005"/>
        <v>30</v>
      </c>
      <c r="T5237" s="66">
        <f t="shared" si="1006"/>
        <v>429.65771999999998</v>
      </c>
      <c r="U5237" s="68">
        <f t="shared" si="1007"/>
        <v>53.707214999999998</v>
      </c>
      <c r="V5237" s="68">
        <f t="shared" si="1008"/>
        <v>457.7319460227273</v>
      </c>
      <c r="W5237" s="68">
        <f t="shared" si="1009"/>
        <v>305.15463068181822</v>
      </c>
    </row>
    <row r="5238" spans="1:23" x14ac:dyDescent="0.25">
      <c r="A5238" s="1" t="s">
        <v>884</v>
      </c>
      <c r="B5238" s="1" t="s">
        <v>394</v>
      </c>
      <c r="C5238" s="1" t="s">
        <v>589</v>
      </c>
      <c r="D5238" s="1" t="s">
        <v>593</v>
      </c>
      <c r="E5238" s="1" t="s">
        <v>384</v>
      </c>
      <c r="F5238" s="62" t="str">
        <f t="shared" si="998"/>
        <v>64592</v>
      </c>
      <c r="G5238" s="255">
        <v>10620002</v>
      </c>
      <c r="H5238" s="1" t="s">
        <v>386</v>
      </c>
      <c r="I5238" s="61">
        <v>41</v>
      </c>
      <c r="J5238" s="61">
        <v>3.7</v>
      </c>
      <c r="K5238" s="61">
        <v>8.1999999999999993</v>
      </c>
      <c r="L5238" s="69">
        <f t="shared" si="999"/>
        <v>1.5170000000000001</v>
      </c>
      <c r="M5238" s="69">
        <f t="shared" si="1000"/>
        <v>3.3620000000000001</v>
      </c>
      <c r="N5238" s="56">
        <f>INDEX(Rate_Chart!$A$1:$AK$127,MATCH(Data!J5238,Rate_Chart!$A$1:$A$127,0),MATCH(Data!K5238,Rate_Chart!$A$1:$AK$1,0))</f>
        <v>38.226139799999999</v>
      </c>
      <c r="O5238" s="57">
        <f t="shared" si="1001"/>
        <v>1567.2717318</v>
      </c>
      <c r="P5238" s="58">
        <f t="shared" si="1002"/>
        <v>417.01243418181815</v>
      </c>
      <c r="Q5238" s="58">
        <f t="shared" si="1003"/>
        <v>278.00828945454543</v>
      </c>
      <c r="R5238" s="66">
        <f t="shared" si="1004"/>
        <v>27.427255306500001</v>
      </c>
      <c r="S5238" s="64">
        <f t="shared" si="1005"/>
        <v>153.75</v>
      </c>
      <c r="T5238" s="66">
        <f t="shared" si="1006"/>
        <v>1748.4489871065</v>
      </c>
      <c r="U5238" s="68">
        <f t="shared" si="1007"/>
        <v>42.645097246500001</v>
      </c>
      <c r="V5238" s="68">
        <f t="shared" si="1008"/>
        <v>465.21924268909089</v>
      </c>
      <c r="W5238" s="68">
        <f t="shared" si="1009"/>
        <v>310.14616179272724</v>
      </c>
    </row>
    <row r="5239" spans="1:23" x14ac:dyDescent="0.25">
      <c r="A5239" s="1" t="s">
        <v>884</v>
      </c>
      <c r="B5239" s="1" t="s">
        <v>395</v>
      </c>
      <c r="C5239" s="1" t="s">
        <v>589</v>
      </c>
      <c r="D5239" s="1" t="s">
        <v>593</v>
      </c>
      <c r="E5239" s="1" t="s">
        <v>384</v>
      </c>
      <c r="F5239" s="62" t="str">
        <f t="shared" si="998"/>
        <v>64592</v>
      </c>
      <c r="G5239" s="255">
        <v>10620002</v>
      </c>
      <c r="H5239" s="1" t="s">
        <v>385</v>
      </c>
      <c r="I5239" s="61">
        <v>8</v>
      </c>
      <c r="J5239" s="61">
        <v>5.6</v>
      </c>
      <c r="K5239" s="61">
        <v>8.4</v>
      </c>
      <c r="L5239" s="69">
        <f t="shared" si="999"/>
        <v>0.44799999999999995</v>
      </c>
      <c r="M5239" s="69">
        <f t="shared" si="1000"/>
        <v>0.67200000000000004</v>
      </c>
      <c r="N5239" s="56">
        <f>INDEX(Rate_Chart!$A$1:$AK$127,MATCH(Data!J5239,Rate_Chart!$A$1:$A$127,0),MATCH(Data!K5239,Rate_Chart!$A$1:$AK$1,0))</f>
        <v>45.357199999999999</v>
      </c>
      <c r="O5239" s="57">
        <f t="shared" si="1001"/>
        <v>362.85759999999999</v>
      </c>
      <c r="P5239" s="58">
        <f t="shared" si="1002"/>
        <v>404.97500000000002</v>
      </c>
      <c r="Q5239" s="58">
        <f t="shared" si="1003"/>
        <v>269.98333333333335</v>
      </c>
      <c r="R5239" s="66">
        <f t="shared" si="1004"/>
        <v>6.3500080000000008</v>
      </c>
      <c r="S5239" s="64">
        <f t="shared" si="1005"/>
        <v>30</v>
      </c>
      <c r="T5239" s="66">
        <f t="shared" si="1006"/>
        <v>399.20760799999999</v>
      </c>
      <c r="U5239" s="68">
        <f t="shared" si="1007"/>
        <v>49.900950999999999</v>
      </c>
      <c r="V5239" s="68">
        <f t="shared" si="1008"/>
        <v>445.54420535714291</v>
      </c>
      <c r="W5239" s="68">
        <f t="shared" si="1009"/>
        <v>297.02947023809526</v>
      </c>
    </row>
    <row r="5240" spans="1:23" x14ac:dyDescent="0.25">
      <c r="A5240" s="1" t="s">
        <v>884</v>
      </c>
      <c r="B5240" s="1" t="s">
        <v>395</v>
      </c>
      <c r="C5240" s="1" t="s">
        <v>589</v>
      </c>
      <c r="D5240" s="1" t="s">
        <v>593</v>
      </c>
      <c r="E5240" s="1" t="s">
        <v>384</v>
      </c>
      <c r="F5240" s="62" t="str">
        <f t="shared" si="998"/>
        <v>64592</v>
      </c>
      <c r="G5240" s="255">
        <v>10620002</v>
      </c>
      <c r="H5240" s="1" t="s">
        <v>386</v>
      </c>
      <c r="I5240" s="61">
        <v>41</v>
      </c>
      <c r="J5240" s="61">
        <v>3.4</v>
      </c>
      <c r="K5240" s="61">
        <v>8.3000000000000007</v>
      </c>
      <c r="L5240" s="69">
        <f t="shared" si="999"/>
        <v>1.3940000000000001</v>
      </c>
      <c r="M5240" s="69">
        <f t="shared" si="1000"/>
        <v>3.403</v>
      </c>
      <c r="N5240" s="56">
        <f>INDEX(Rate_Chart!$A$1:$AK$127,MATCH(Data!J5240,Rate_Chart!$A$1:$A$127,0),MATCH(Data!K5240,Rate_Chart!$A$1:$AK$1,0))</f>
        <v>37.253153700000006</v>
      </c>
      <c r="O5240" s="57">
        <f t="shared" si="1001"/>
        <v>1527.3793017000003</v>
      </c>
      <c r="P5240" s="58">
        <f t="shared" si="1002"/>
        <v>417.01291455223878</v>
      </c>
      <c r="Q5240" s="58">
        <f t="shared" si="1003"/>
        <v>278.0086097014925</v>
      </c>
      <c r="R5240" s="66">
        <f t="shared" si="1004"/>
        <v>26.729137779750008</v>
      </c>
      <c r="S5240" s="64">
        <f t="shared" si="1005"/>
        <v>153.75</v>
      </c>
      <c r="T5240" s="66">
        <f t="shared" si="1006"/>
        <v>1707.8584394797504</v>
      </c>
      <c r="U5240" s="68">
        <f t="shared" si="1007"/>
        <v>41.65508388975001</v>
      </c>
      <c r="V5240" s="68">
        <f t="shared" si="1008"/>
        <v>466.28825249720154</v>
      </c>
      <c r="W5240" s="68">
        <f t="shared" si="1009"/>
        <v>310.85883499813434</v>
      </c>
    </row>
    <row r="5241" spans="1:23" x14ac:dyDescent="0.25">
      <c r="A5241" s="1" t="s">
        <v>885</v>
      </c>
      <c r="B5241" s="1" t="s">
        <v>394</v>
      </c>
      <c r="C5241" s="1" t="s">
        <v>589</v>
      </c>
      <c r="D5241" s="1" t="s">
        <v>593</v>
      </c>
      <c r="E5241" s="1" t="s">
        <v>384</v>
      </c>
      <c r="F5241" s="62" t="str">
        <f t="shared" si="998"/>
        <v>64592</v>
      </c>
      <c r="G5241" s="255">
        <v>10620002</v>
      </c>
      <c r="H5241" s="1" t="s">
        <v>386</v>
      </c>
      <c r="I5241" s="61">
        <v>50</v>
      </c>
      <c r="J5241" s="61">
        <v>3.5</v>
      </c>
      <c r="K5241" s="61">
        <v>8.1999999999999993</v>
      </c>
      <c r="L5241" s="69">
        <f t="shared" si="999"/>
        <v>1.75</v>
      </c>
      <c r="M5241" s="69">
        <f t="shared" si="1000"/>
        <v>4.0999999999999996</v>
      </c>
      <c r="N5241" s="56">
        <f>INDEX(Rate_Chart!$A$1:$AK$127,MATCH(Data!J5241,Rate_Chart!$A$1:$A$127,0),MATCH(Data!K5241,Rate_Chart!$A$1:$AK$1,0))</f>
        <v>37.392139800000002</v>
      </c>
      <c r="O5241" s="57">
        <f t="shared" si="1001"/>
        <v>1869.6069900000002</v>
      </c>
      <c r="P5241" s="58">
        <f t="shared" si="1002"/>
        <v>417.01271152416359</v>
      </c>
      <c r="Q5241" s="58">
        <f t="shared" si="1003"/>
        <v>278.00847434944239</v>
      </c>
      <c r="R5241" s="66">
        <f t="shared" si="1004"/>
        <v>32.71812232500001</v>
      </c>
      <c r="S5241" s="64">
        <f t="shared" si="1005"/>
        <v>187.5</v>
      </c>
      <c r="T5241" s="66">
        <f t="shared" si="1006"/>
        <v>2089.8251123250002</v>
      </c>
      <c r="U5241" s="68">
        <f t="shared" si="1007"/>
        <v>41.796502246500005</v>
      </c>
      <c r="V5241" s="68">
        <f t="shared" si="1008"/>
        <v>466.13199531412641</v>
      </c>
      <c r="W5241" s="68">
        <f t="shared" si="1009"/>
        <v>310.75466354275096</v>
      </c>
    </row>
    <row r="5242" spans="1:23" x14ac:dyDescent="0.25">
      <c r="A5242" s="1" t="s">
        <v>885</v>
      </c>
      <c r="B5242" s="1" t="s">
        <v>395</v>
      </c>
      <c r="C5242" s="1" t="s">
        <v>589</v>
      </c>
      <c r="D5242" s="1" t="s">
        <v>593</v>
      </c>
      <c r="E5242" s="1" t="s">
        <v>384</v>
      </c>
      <c r="F5242" s="62" t="str">
        <f t="shared" si="998"/>
        <v>64592</v>
      </c>
      <c r="G5242" s="255">
        <v>10620002</v>
      </c>
      <c r="H5242" s="1" t="s">
        <v>385</v>
      </c>
      <c r="I5242" s="61">
        <v>4</v>
      </c>
      <c r="J5242" s="61">
        <v>6.4</v>
      </c>
      <c r="K5242" s="61">
        <v>8.8000000000000007</v>
      </c>
      <c r="L5242" s="69">
        <f t="shared" si="999"/>
        <v>0.25600000000000001</v>
      </c>
      <c r="M5242" s="69">
        <f t="shared" si="1000"/>
        <v>0.35200000000000004</v>
      </c>
      <c r="N5242" s="56">
        <f>INDEX(Rate_Chart!$A$1:$AK$127,MATCH(Data!J5242,Rate_Chart!$A$1:$A$127,0),MATCH(Data!K5242,Rate_Chart!$A$1:$AK$1,0))</f>
        <v>52.9056</v>
      </c>
      <c r="O5242" s="57">
        <f t="shared" si="1001"/>
        <v>211.6224</v>
      </c>
      <c r="P5242" s="58">
        <f t="shared" si="1002"/>
        <v>431.29565217391303</v>
      </c>
      <c r="Q5242" s="58">
        <f t="shared" si="1003"/>
        <v>287.53043478260867</v>
      </c>
      <c r="R5242" s="66">
        <f t="shared" si="1004"/>
        <v>3.7033920000000005</v>
      </c>
      <c r="S5242" s="64">
        <f t="shared" si="1005"/>
        <v>15</v>
      </c>
      <c r="T5242" s="66">
        <f t="shared" si="1006"/>
        <v>230.32579200000001</v>
      </c>
      <c r="U5242" s="68">
        <f t="shared" si="1007"/>
        <v>57.581448000000002</v>
      </c>
      <c r="V5242" s="68">
        <f t="shared" si="1008"/>
        <v>469.41397826086956</v>
      </c>
      <c r="W5242" s="68">
        <f t="shared" si="1009"/>
        <v>312.94265217391302</v>
      </c>
    </row>
    <row r="5243" spans="1:23" x14ac:dyDescent="0.25">
      <c r="A5243" s="1" t="s">
        <v>885</v>
      </c>
      <c r="B5243" s="1" t="s">
        <v>395</v>
      </c>
      <c r="C5243" s="1" t="s">
        <v>589</v>
      </c>
      <c r="D5243" s="1" t="s">
        <v>593</v>
      </c>
      <c r="E5243" s="1" t="s">
        <v>384</v>
      </c>
      <c r="F5243" s="62" t="str">
        <f t="shared" si="998"/>
        <v>64592</v>
      </c>
      <c r="G5243" s="255">
        <v>10620002</v>
      </c>
      <c r="H5243" s="1" t="s">
        <v>386</v>
      </c>
      <c r="I5243" s="61">
        <v>29</v>
      </c>
      <c r="J5243" s="61">
        <v>3.3</v>
      </c>
      <c r="K5243" s="61">
        <v>8.1</v>
      </c>
      <c r="L5243" s="69">
        <f t="shared" si="999"/>
        <v>0.95699999999999985</v>
      </c>
      <c r="M5243" s="69">
        <f t="shared" si="1000"/>
        <v>2.3489999999999998</v>
      </c>
      <c r="N5243" s="56">
        <f>INDEX(Rate_Chart!$A$1:$AK$127,MATCH(Data!J5243,Rate_Chart!$A$1:$A$127,0),MATCH(Data!K5243,Rate_Chart!$A$1:$AK$1,0))</f>
        <v>36.280125900000002</v>
      </c>
      <c r="O5243" s="57">
        <f t="shared" si="1001"/>
        <v>1052.1236511</v>
      </c>
      <c r="P5243" s="58">
        <f t="shared" si="1002"/>
        <v>417.0129413793104</v>
      </c>
      <c r="Q5243" s="58">
        <f t="shared" si="1003"/>
        <v>278.00862758620696</v>
      </c>
      <c r="R5243" s="66">
        <f t="shared" si="1004"/>
        <v>18.41216389425</v>
      </c>
      <c r="S5243" s="64">
        <f t="shared" si="1005"/>
        <v>108.75</v>
      </c>
      <c r="T5243" s="66">
        <f t="shared" si="1006"/>
        <v>1179.2858149942499</v>
      </c>
      <c r="U5243" s="68">
        <f t="shared" si="1007"/>
        <v>40.665028103249995</v>
      </c>
      <c r="V5243" s="68">
        <f t="shared" si="1008"/>
        <v>467.41411612931034</v>
      </c>
      <c r="W5243" s="68">
        <f t="shared" si="1009"/>
        <v>311.60941075287354</v>
      </c>
    </row>
    <row r="5244" spans="1:23" x14ac:dyDescent="0.25">
      <c r="A5244" s="1" t="s">
        <v>886</v>
      </c>
      <c r="B5244" s="1" t="s">
        <v>394</v>
      </c>
      <c r="C5244" s="1" t="s">
        <v>589</v>
      </c>
      <c r="D5244" s="1" t="s">
        <v>593</v>
      </c>
      <c r="E5244" s="1" t="s">
        <v>384</v>
      </c>
      <c r="F5244" s="62" t="str">
        <f t="shared" si="998"/>
        <v>64592</v>
      </c>
      <c r="G5244" s="255">
        <v>10620002</v>
      </c>
      <c r="H5244" s="1" t="s">
        <v>386</v>
      </c>
      <c r="I5244" s="61">
        <v>35</v>
      </c>
      <c r="J5244" s="61">
        <v>3.9</v>
      </c>
      <c r="K5244" s="61">
        <v>8.5</v>
      </c>
      <c r="L5244" s="69">
        <f t="shared" si="999"/>
        <v>1.365</v>
      </c>
      <c r="M5244" s="69">
        <f t="shared" si="1000"/>
        <v>2.9750000000000001</v>
      </c>
      <c r="N5244" s="56">
        <f>INDEX(Rate_Chart!$A$1:$AK$127,MATCH(Data!J5244,Rate_Chart!$A$1:$A$127,0),MATCH(Data!K5244,Rate_Chart!$A$1:$AK$1,0))</f>
        <v>39.894181500000002</v>
      </c>
      <c r="O5244" s="57">
        <f t="shared" si="1001"/>
        <v>1396.2963525</v>
      </c>
      <c r="P5244" s="58">
        <f t="shared" si="1002"/>
        <v>417.01235017421601</v>
      </c>
      <c r="Q5244" s="58">
        <f t="shared" si="1003"/>
        <v>278.00823344947736</v>
      </c>
      <c r="R5244" s="66">
        <f t="shared" si="1004"/>
        <v>24.435186168750004</v>
      </c>
      <c r="S5244" s="64">
        <f t="shared" si="1005"/>
        <v>131.25</v>
      </c>
      <c r="T5244" s="66">
        <f t="shared" si="1006"/>
        <v>1551.9815386687501</v>
      </c>
      <c r="U5244" s="68">
        <f t="shared" si="1007"/>
        <v>44.342329676250003</v>
      </c>
      <c r="V5244" s="68">
        <f t="shared" si="1008"/>
        <v>463.50867257404178</v>
      </c>
      <c r="W5244" s="68">
        <f t="shared" si="1009"/>
        <v>309.00578171602785</v>
      </c>
    </row>
    <row r="5245" spans="1:23" x14ac:dyDescent="0.25">
      <c r="A5245" s="1" t="s">
        <v>886</v>
      </c>
      <c r="B5245" s="1" t="s">
        <v>395</v>
      </c>
      <c r="C5245" s="1" t="s">
        <v>589</v>
      </c>
      <c r="D5245" s="1" t="s">
        <v>593</v>
      </c>
      <c r="E5245" s="1" t="s">
        <v>384</v>
      </c>
      <c r="F5245" s="62" t="str">
        <f t="shared" si="998"/>
        <v>64592</v>
      </c>
      <c r="G5245" s="255">
        <v>10620002</v>
      </c>
      <c r="H5245" s="1" t="s">
        <v>385</v>
      </c>
      <c r="I5245" s="61">
        <v>6</v>
      </c>
      <c r="J5245" s="61">
        <v>6.6</v>
      </c>
      <c r="K5245" s="61">
        <v>8.8000000000000007</v>
      </c>
      <c r="L5245" s="69">
        <f t="shared" si="999"/>
        <v>0.39599999999999996</v>
      </c>
      <c r="M5245" s="69">
        <f t="shared" si="1000"/>
        <v>0.52800000000000002</v>
      </c>
      <c r="N5245" s="56">
        <f>INDEX(Rate_Chart!$A$1:$AK$127,MATCH(Data!J5245,Rate_Chart!$A$1:$A$127,0),MATCH(Data!K5245,Rate_Chart!$A$1:$AK$1,0))</f>
        <v>54.558900000000001</v>
      </c>
      <c r="O5245" s="57">
        <f t="shared" si="1001"/>
        <v>327.35340000000002</v>
      </c>
      <c r="P5245" s="58">
        <f t="shared" si="1002"/>
        <v>437.63823529411764</v>
      </c>
      <c r="Q5245" s="58">
        <f t="shared" si="1003"/>
        <v>291.75882352941176</v>
      </c>
      <c r="R5245" s="66">
        <f t="shared" si="1004"/>
        <v>5.7286845000000008</v>
      </c>
      <c r="S5245" s="64">
        <f t="shared" si="1005"/>
        <v>22.5</v>
      </c>
      <c r="T5245" s="66">
        <f t="shared" si="1006"/>
        <v>355.58208450000001</v>
      </c>
      <c r="U5245" s="68">
        <f t="shared" si="1007"/>
        <v>59.263680749999999</v>
      </c>
      <c r="V5245" s="68">
        <f t="shared" si="1008"/>
        <v>475.37711831550797</v>
      </c>
      <c r="W5245" s="68">
        <f t="shared" si="1009"/>
        <v>316.91807887700531</v>
      </c>
    </row>
    <row r="5246" spans="1:23" x14ac:dyDescent="0.25">
      <c r="A5246" s="1" t="s">
        <v>886</v>
      </c>
      <c r="B5246" s="1" t="s">
        <v>395</v>
      </c>
      <c r="C5246" s="1" t="s">
        <v>589</v>
      </c>
      <c r="D5246" s="1" t="s">
        <v>593</v>
      </c>
      <c r="E5246" s="1" t="s">
        <v>384</v>
      </c>
      <c r="F5246" s="62" t="str">
        <f t="shared" si="998"/>
        <v>64592</v>
      </c>
      <c r="G5246" s="255">
        <v>10620002</v>
      </c>
      <c r="H5246" s="1" t="s">
        <v>386</v>
      </c>
      <c r="I5246" s="61">
        <v>30</v>
      </c>
      <c r="J5246" s="61">
        <v>3.2</v>
      </c>
      <c r="K5246" s="61">
        <v>8.1</v>
      </c>
      <c r="L5246" s="69">
        <f t="shared" si="999"/>
        <v>0.96</v>
      </c>
      <c r="M5246" s="69">
        <f t="shared" si="1000"/>
        <v>2.4300000000000002</v>
      </c>
      <c r="N5246" s="56">
        <f>INDEX(Rate_Chart!$A$1:$AK$127,MATCH(Data!J5246,Rate_Chart!$A$1:$A$127,0),MATCH(Data!K5246,Rate_Chart!$A$1:$AK$1,0))</f>
        <v>35.8631259</v>
      </c>
      <c r="O5246" s="57">
        <f t="shared" si="1001"/>
        <v>1075.893777</v>
      </c>
      <c r="P5246" s="58">
        <f t="shared" si="1002"/>
        <v>417.01309186046512</v>
      </c>
      <c r="Q5246" s="58">
        <f t="shared" si="1003"/>
        <v>278.00872790697673</v>
      </c>
      <c r="R5246" s="66">
        <f t="shared" si="1004"/>
        <v>18.828141097500001</v>
      </c>
      <c r="S5246" s="64">
        <f t="shared" si="1005"/>
        <v>112.5</v>
      </c>
      <c r="T5246" s="66">
        <f t="shared" si="1006"/>
        <v>1207.2219180975001</v>
      </c>
      <c r="U5246" s="68">
        <f t="shared" si="1007"/>
        <v>40.24073060325</v>
      </c>
      <c r="V5246" s="68">
        <f t="shared" si="1008"/>
        <v>467.91547213081401</v>
      </c>
      <c r="W5246" s="68">
        <f t="shared" si="1009"/>
        <v>311.94364808720934</v>
      </c>
    </row>
    <row r="5247" spans="1:23" x14ac:dyDescent="0.25">
      <c r="A5247" s="1" t="s">
        <v>887</v>
      </c>
      <c r="B5247" s="1" t="s">
        <v>394</v>
      </c>
      <c r="C5247" s="1" t="s">
        <v>589</v>
      </c>
      <c r="D5247" s="1" t="s">
        <v>593</v>
      </c>
      <c r="E5247" s="1" t="s">
        <v>384</v>
      </c>
      <c r="F5247" s="62" t="str">
        <f t="shared" si="998"/>
        <v>64592</v>
      </c>
      <c r="G5247" s="255">
        <v>10620002</v>
      </c>
      <c r="H5247" s="1" t="s">
        <v>385</v>
      </c>
      <c r="I5247" s="61">
        <v>8</v>
      </c>
      <c r="J5247" s="61">
        <v>5.6</v>
      </c>
      <c r="K5247" s="61">
        <v>8.4</v>
      </c>
      <c r="L5247" s="69">
        <f t="shared" si="999"/>
        <v>0.44799999999999995</v>
      </c>
      <c r="M5247" s="69">
        <f t="shared" si="1000"/>
        <v>0.67200000000000004</v>
      </c>
      <c r="N5247" s="56">
        <f>INDEX(Rate_Chart!$A$1:$AK$127,MATCH(Data!J5247,Rate_Chart!$A$1:$A$127,0),MATCH(Data!K5247,Rate_Chart!$A$1:$AK$1,0))</f>
        <v>45.357199999999999</v>
      </c>
      <c r="O5247" s="57">
        <f t="shared" si="1001"/>
        <v>362.85759999999999</v>
      </c>
      <c r="P5247" s="58">
        <f t="shared" si="1002"/>
        <v>404.97500000000002</v>
      </c>
      <c r="Q5247" s="58">
        <f t="shared" si="1003"/>
        <v>269.98333333333335</v>
      </c>
      <c r="R5247" s="66">
        <f t="shared" si="1004"/>
        <v>6.3500080000000008</v>
      </c>
      <c r="S5247" s="64">
        <f t="shared" si="1005"/>
        <v>30</v>
      </c>
      <c r="T5247" s="66">
        <f t="shared" si="1006"/>
        <v>399.20760799999999</v>
      </c>
      <c r="U5247" s="68">
        <f t="shared" si="1007"/>
        <v>49.900950999999999</v>
      </c>
      <c r="V5247" s="68">
        <f t="shared" si="1008"/>
        <v>445.54420535714291</v>
      </c>
      <c r="W5247" s="68">
        <f t="shared" si="1009"/>
        <v>297.02947023809526</v>
      </c>
    </row>
    <row r="5248" spans="1:23" x14ac:dyDescent="0.25">
      <c r="A5248" s="1" t="s">
        <v>887</v>
      </c>
      <c r="B5248" s="1" t="s">
        <v>394</v>
      </c>
      <c r="C5248" s="1" t="s">
        <v>589</v>
      </c>
      <c r="D5248" s="1" t="s">
        <v>593</v>
      </c>
      <c r="E5248" s="1" t="s">
        <v>384</v>
      </c>
      <c r="F5248" s="62" t="str">
        <f t="shared" si="998"/>
        <v>64592</v>
      </c>
      <c r="G5248" s="255">
        <v>10620002</v>
      </c>
      <c r="H5248" s="1" t="s">
        <v>386</v>
      </c>
      <c r="I5248" s="61">
        <v>41</v>
      </c>
      <c r="J5248" s="61">
        <v>3.2</v>
      </c>
      <c r="K5248" s="61">
        <v>8</v>
      </c>
      <c r="L5248" s="69">
        <f t="shared" si="999"/>
        <v>1.3120000000000003</v>
      </c>
      <c r="M5248" s="69">
        <f t="shared" si="1000"/>
        <v>3.28</v>
      </c>
      <c r="N5248" s="56">
        <f>INDEX(Rate_Chart!$A$1:$AK$127,MATCH(Data!J5248,Rate_Chart!$A$1:$A$127,0),MATCH(Data!K5248,Rate_Chart!$A$1:$AK$1,0))</f>
        <v>35.585112000000002</v>
      </c>
      <c r="O5248" s="57">
        <f t="shared" si="1001"/>
        <v>1458.9895920000001</v>
      </c>
      <c r="P5248" s="58">
        <f t="shared" si="1002"/>
        <v>417.01303124999998</v>
      </c>
      <c r="Q5248" s="58">
        <f t="shared" si="1003"/>
        <v>278.00868750000001</v>
      </c>
      <c r="R5248" s="66">
        <f t="shared" si="1004"/>
        <v>25.532317860000006</v>
      </c>
      <c r="S5248" s="64">
        <f t="shared" si="1005"/>
        <v>153.75</v>
      </c>
      <c r="T5248" s="66">
        <f t="shared" si="1006"/>
        <v>1638.2719098600001</v>
      </c>
      <c r="U5248" s="68">
        <f t="shared" si="1007"/>
        <v>39.957851460000001</v>
      </c>
      <c r="V5248" s="68">
        <f t="shared" si="1008"/>
        <v>468.25607179687495</v>
      </c>
      <c r="W5248" s="68">
        <f t="shared" si="1009"/>
        <v>312.17071453124998</v>
      </c>
    </row>
    <row r="5249" spans="1:23" x14ac:dyDescent="0.25">
      <c r="A5249" s="1" t="s">
        <v>887</v>
      </c>
      <c r="B5249" s="1" t="s">
        <v>395</v>
      </c>
      <c r="C5249" s="1" t="s">
        <v>589</v>
      </c>
      <c r="D5249" s="1" t="s">
        <v>593</v>
      </c>
      <c r="E5249" s="1" t="s">
        <v>384</v>
      </c>
      <c r="F5249" s="62" t="str">
        <f t="shared" si="998"/>
        <v>64592</v>
      </c>
      <c r="G5249" s="255">
        <v>10620002</v>
      </c>
      <c r="H5249" s="1" t="s">
        <v>385</v>
      </c>
      <c r="I5249" s="61">
        <v>7</v>
      </c>
      <c r="J5249" s="61">
        <v>6</v>
      </c>
      <c r="K5249" s="61">
        <v>8.8000000000000007</v>
      </c>
      <c r="L5249" s="69">
        <f t="shared" si="999"/>
        <v>0.42</v>
      </c>
      <c r="M5249" s="69">
        <f t="shared" si="1000"/>
        <v>0.6160000000000001</v>
      </c>
      <c r="N5249" s="56">
        <f>INDEX(Rate_Chart!$A$1:$AK$127,MATCH(Data!J5249,Rate_Chart!$A$1:$A$127,0),MATCH(Data!K5249,Rate_Chart!$A$1:$AK$1,0))</f>
        <v>49.599000000000004</v>
      </c>
      <c r="O5249" s="57">
        <f t="shared" si="1001"/>
        <v>347.19300000000004</v>
      </c>
      <c r="P5249" s="58">
        <f t="shared" si="1002"/>
        <v>417.96910112359552</v>
      </c>
      <c r="Q5249" s="58">
        <f t="shared" si="1003"/>
        <v>278.64606741573033</v>
      </c>
      <c r="R5249" s="66">
        <f t="shared" si="1004"/>
        <v>6.0758775000000016</v>
      </c>
      <c r="S5249" s="64">
        <f t="shared" si="1005"/>
        <v>26.25</v>
      </c>
      <c r="T5249" s="66">
        <f t="shared" si="1006"/>
        <v>379.51887750000003</v>
      </c>
      <c r="U5249" s="68">
        <f t="shared" si="1007"/>
        <v>54.216982500000007</v>
      </c>
      <c r="V5249" s="68">
        <f t="shared" si="1008"/>
        <v>456.8846839887641</v>
      </c>
      <c r="W5249" s="68">
        <f t="shared" si="1009"/>
        <v>304.58978932584273</v>
      </c>
    </row>
    <row r="5250" spans="1:23" x14ac:dyDescent="0.25">
      <c r="A5250" s="1" t="s">
        <v>887</v>
      </c>
      <c r="B5250" s="1" t="s">
        <v>395</v>
      </c>
      <c r="C5250" s="1" t="s">
        <v>589</v>
      </c>
      <c r="D5250" s="1" t="s">
        <v>593</v>
      </c>
      <c r="E5250" s="1" t="s">
        <v>384</v>
      </c>
      <c r="F5250" s="62" t="str">
        <f t="shared" si="998"/>
        <v>64592</v>
      </c>
      <c r="G5250" s="255">
        <v>10620002</v>
      </c>
      <c r="H5250" s="1" t="s">
        <v>386</v>
      </c>
      <c r="I5250" s="61">
        <v>41</v>
      </c>
      <c r="J5250" s="61">
        <v>4</v>
      </c>
      <c r="K5250" s="61">
        <v>8.3000000000000007</v>
      </c>
      <c r="L5250" s="69">
        <f t="shared" si="999"/>
        <v>1.64</v>
      </c>
      <c r="M5250" s="69">
        <f t="shared" si="1000"/>
        <v>3.403</v>
      </c>
      <c r="N5250" s="56">
        <f>INDEX(Rate_Chart!$A$1:$AK$127,MATCH(Data!J5250,Rate_Chart!$A$1:$A$127,0),MATCH(Data!K5250,Rate_Chart!$A$1:$AK$1,0))</f>
        <v>39.755153700000008</v>
      </c>
      <c r="O5250" s="57">
        <f t="shared" si="1001"/>
        <v>1629.9613017000004</v>
      </c>
      <c r="P5250" s="58">
        <f t="shared" si="1002"/>
        <v>417.01210174825178</v>
      </c>
      <c r="Q5250" s="58">
        <f t="shared" si="1003"/>
        <v>278.00806783216785</v>
      </c>
      <c r="R5250" s="66">
        <f t="shared" si="1004"/>
        <v>28.524322779750008</v>
      </c>
      <c r="S5250" s="64">
        <f t="shared" si="1005"/>
        <v>153.75</v>
      </c>
      <c r="T5250" s="66">
        <f t="shared" si="1006"/>
        <v>1812.2356244797504</v>
      </c>
      <c r="U5250" s="68">
        <f t="shared" si="1007"/>
        <v>44.200868889750012</v>
      </c>
      <c r="V5250" s="68">
        <f t="shared" si="1008"/>
        <v>463.64547786451061</v>
      </c>
      <c r="W5250" s="68">
        <f t="shared" si="1009"/>
        <v>309.09698524300705</v>
      </c>
    </row>
    <row r="5251" spans="1:23" x14ac:dyDescent="0.25">
      <c r="A5251" s="1" t="s">
        <v>888</v>
      </c>
      <c r="B5251" s="1" t="s">
        <v>394</v>
      </c>
      <c r="C5251" s="1" t="s">
        <v>589</v>
      </c>
      <c r="D5251" s="1" t="s">
        <v>593</v>
      </c>
      <c r="E5251" s="1" t="s">
        <v>384</v>
      </c>
      <c r="F5251" s="62" t="str">
        <f t="shared" si="998"/>
        <v>64592</v>
      </c>
      <c r="G5251" s="255">
        <v>10620002</v>
      </c>
      <c r="H5251" s="1" t="s">
        <v>385</v>
      </c>
      <c r="I5251" s="61">
        <v>6</v>
      </c>
      <c r="J5251" s="61">
        <v>5.6</v>
      </c>
      <c r="K5251" s="61">
        <v>8.5</v>
      </c>
      <c r="L5251" s="69">
        <f t="shared" si="999"/>
        <v>0.33599999999999997</v>
      </c>
      <c r="M5251" s="69">
        <f t="shared" si="1000"/>
        <v>0.51</v>
      </c>
      <c r="N5251" s="56">
        <f>INDEX(Rate_Chart!$A$1:$AK$127,MATCH(Data!J5251,Rate_Chart!$A$1:$A$127,0),MATCH(Data!K5251,Rate_Chart!$A$1:$AK$1,0))</f>
        <v>45.357199999999999</v>
      </c>
      <c r="O5251" s="57">
        <f t="shared" si="1001"/>
        <v>272.14319999999998</v>
      </c>
      <c r="P5251" s="58">
        <f t="shared" si="1002"/>
        <v>402.57869822485208</v>
      </c>
      <c r="Q5251" s="58">
        <f t="shared" si="1003"/>
        <v>268.38579881656807</v>
      </c>
      <c r="R5251" s="66">
        <f t="shared" si="1004"/>
        <v>4.7625060000000001</v>
      </c>
      <c r="S5251" s="64">
        <f t="shared" si="1005"/>
        <v>22.5</v>
      </c>
      <c r="T5251" s="66">
        <f t="shared" si="1006"/>
        <v>299.40570600000001</v>
      </c>
      <c r="U5251" s="68">
        <f t="shared" si="1007"/>
        <v>49.900950999999999</v>
      </c>
      <c r="V5251" s="68">
        <f t="shared" si="1008"/>
        <v>442.90784911242605</v>
      </c>
      <c r="W5251" s="68">
        <f t="shared" si="1009"/>
        <v>295.27189940828401</v>
      </c>
    </row>
    <row r="5252" spans="1:23" x14ac:dyDescent="0.25">
      <c r="A5252" s="1" t="s">
        <v>888</v>
      </c>
      <c r="B5252" s="1" t="s">
        <v>394</v>
      </c>
      <c r="C5252" s="1" t="s">
        <v>589</v>
      </c>
      <c r="D5252" s="1" t="s">
        <v>593</v>
      </c>
      <c r="E5252" s="1" t="s">
        <v>384</v>
      </c>
      <c r="F5252" s="62" t="str">
        <f t="shared" si="998"/>
        <v>64592</v>
      </c>
      <c r="G5252" s="255">
        <v>10620002</v>
      </c>
      <c r="H5252" s="1" t="s">
        <v>386</v>
      </c>
      <c r="I5252" s="61">
        <v>41</v>
      </c>
      <c r="J5252" s="61">
        <v>3.6</v>
      </c>
      <c r="K5252" s="61">
        <v>8.3000000000000007</v>
      </c>
      <c r="L5252" s="69">
        <f t="shared" si="999"/>
        <v>1.476</v>
      </c>
      <c r="M5252" s="69">
        <f t="shared" si="1000"/>
        <v>3.403</v>
      </c>
      <c r="N5252" s="56">
        <f>INDEX(Rate_Chart!$A$1:$AK$127,MATCH(Data!J5252,Rate_Chart!$A$1:$A$127,0),MATCH(Data!K5252,Rate_Chart!$A$1:$AK$1,0))</f>
        <v>38.087153700000009</v>
      </c>
      <c r="O5252" s="57">
        <f t="shared" si="1001"/>
        <v>1561.5733017000005</v>
      </c>
      <c r="P5252" s="58">
        <f t="shared" si="1002"/>
        <v>417.01263175182481</v>
      </c>
      <c r="Q5252" s="58">
        <f t="shared" si="1003"/>
        <v>278.00842116788323</v>
      </c>
      <c r="R5252" s="66">
        <f t="shared" si="1004"/>
        <v>27.327532779750012</v>
      </c>
      <c r="S5252" s="64">
        <f t="shared" si="1005"/>
        <v>153.75</v>
      </c>
      <c r="T5252" s="66">
        <f t="shared" si="1006"/>
        <v>1742.6508344797505</v>
      </c>
      <c r="U5252" s="68">
        <f t="shared" si="1007"/>
        <v>42.503678889750013</v>
      </c>
      <c r="V5252" s="68">
        <f t="shared" si="1008"/>
        <v>465.36874696806575</v>
      </c>
      <c r="W5252" s="68">
        <f t="shared" si="1009"/>
        <v>310.24583131204383</v>
      </c>
    </row>
    <row r="5253" spans="1:23" x14ac:dyDescent="0.25">
      <c r="A5253" s="1" t="s">
        <v>888</v>
      </c>
      <c r="B5253" s="1" t="s">
        <v>395</v>
      </c>
      <c r="C5253" s="1" t="s">
        <v>589</v>
      </c>
      <c r="D5253" s="1" t="s">
        <v>593</v>
      </c>
      <c r="E5253" s="1" t="s">
        <v>384</v>
      </c>
      <c r="F5253" s="62" t="str">
        <f t="shared" ref="F5253:F5316" si="1010">MID(E5253,2,5)</f>
        <v>64592</v>
      </c>
      <c r="G5253" s="255">
        <v>10620002</v>
      </c>
      <c r="H5253" s="1" t="s">
        <v>385</v>
      </c>
      <c r="I5253" s="61">
        <v>5</v>
      </c>
      <c r="J5253" s="61">
        <v>6.1</v>
      </c>
      <c r="K5253" s="61">
        <v>8.6</v>
      </c>
      <c r="L5253" s="69">
        <f t="shared" si="999"/>
        <v>0.30499999999999999</v>
      </c>
      <c r="M5253" s="69">
        <f t="shared" si="1000"/>
        <v>0.43</v>
      </c>
      <c r="N5253" s="56">
        <f>INDEX(Rate_Chart!$A$1:$AK$127,MATCH(Data!J5253,Rate_Chart!$A$1:$A$127,0),MATCH(Data!K5253,Rate_Chart!$A$1:$AK$1,0))</f>
        <v>49.9163</v>
      </c>
      <c r="O5253" s="57">
        <f t="shared" si="1001"/>
        <v>249.58150000000001</v>
      </c>
      <c r="P5253" s="58">
        <f t="shared" si="1002"/>
        <v>421.82788732394374</v>
      </c>
      <c r="Q5253" s="58">
        <f t="shared" si="1003"/>
        <v>281.21859154929581</v>
      </c>
      <c r="R5253" s="66">
        <f t="shared" si="1004"/>
        <v>4.3676762500000006</v>
      </c>
      <c r="S5253" s="64">
        <f t="shared" si="1005"/>
        <v>18.75</v>
      </c>
      <c r="T5253" s="66">
        <f t="shared" si="1006"/>
        <v>272.69917624999999</v>
      </c>
      <c r="U5253" s="68">
        <f t="shared" si="1007"/>
        <v>54.539835249999996</v>
      </c>
      <c r="V5253" s="68">
        <f t="shared" si="1008"/>
        <v>460.90001619718311</v>
      </c>
      <c r="W5253" s="68">
        <f t="shared" si="1009"/>
        <v>307.26667746478876</v>
      </c>
    </row>
    <row r="5254" spans="1:23" x14ac:dyDescent="0.25">
      <c r="A5254" s="1" t="s">
        <v>888</v>
      </c>
      <c r="B5254" s="1" t="s">
        <v>395</v>
      </c>
      <c r="C5254" s="1" t="s">
        <v>589</v>
      </c>
      <c r="D5254" s="1" t="s">
        <v>593</v>
      </c>
      <c r="E5254" s="1" t="s">
        <v>384</v>
      </c>
      <c r="F5254" s="62" t="str">
        <f t="shared" si="1010"/>
        <v>64592</v>
      </c>
      <c r="G5254" s="255">
        <v>10620002</v>
      </c>
      <c r="H5254" s="1" t="s">
        <v>386</v>
      </c>
      <c r="I5254" s="61">
        <v>41</v>
      </c>
      <c r="J5254" s="61">
        <v>3.1</v>
      </c>
      <c r="K5254" s="61">
        <v>8.1</v>
      </c>
      <c r="L5254" s="69">
        <f t="shared" si="999"/>
        <v>1.2710000000000001</v>
      </c>
      <c r="M5254" s="69">
        <f t="shared" si="1000"/>
        <v>3.3209999999999997</v>
      </c>
      <c r="N5254" s="56">
        <f>INDEX(Rate_Chart!$A$1:$AK$127,MATCH(Data!J5254,Rate_Chart!$A$1:$A$127,0),MATCH(Data!K5254,Rate_Chart!$A$1:$AK$1,0))</f>
        <v>35.446125899999998</v>
      </c>
      <c r="O5254" s="57">
        <f t="shared" si="1001"/>
        <v>1453.2911618999999</v>
      </c>
      <c r="P5254" s="58">
        <f t="shared" si="1002"/>
        <v>417.01324588235298</v>
      </c>
      <c r="Q5254" s="58">
        <f t="shared" si="1003"/>
        <v>278.0088305882353</v>
      </c>
      <c r="R5254" s="66">
        <f t="shared" si="1004"/>
        <v>25.432595333249999</v>
      </c>
      <c r="S5254" s="64">
        <f t="shared" si="1005"/>
        <v>153.75</v>
      </c>
      <c r="T5254" s="66">
        <f t="shared" si="1006"/>
        <v>1632.4737572332499</v>
      </c>
      <c r="U5254" s="68">
        <f t="shared" si="1007"/>
        <v>39.816433103249999</v>
      </c>
      <c r="V5254" s="68">
        <f t="shared" si="1008"/>
        <v>468.42862474411766</v>
      </c>
      <c r="W5254" s="68">
        <f t="shared" si="1009"/>
        <v>312.28574982941177</v>
      </c>
    </row>
    <row r="5255" spans="1:23" x14ac:dyDescent="0.25">
      <c r="A5255" s="1" t="s">
        <v>919</v>
      </c>
      <c r="B5255" s="1" t="s">
        <v>394</v>
      </c>
      <c r="C5255" s="1" t="s">
        <v>589</v>
      </c>
      <c r="D5255" s="1" t="s">
        <v>593</v>
      </c>
      <c r="E5255" s="1" t="s">
        <v>384</v>
      </c>
      <c r="F5255" s="62" t="str">
        <f t="shared" si="1010"/>
        <v>64592</v>
      </c>
      <c r="G5255" s="255">
        <v>10620002</v>
      </c>
      <c r="H5255" s="1" t="s">
        <v>386</v>
      </c>
      <c r="I5255" s="61">
        <v>49</v>
      </c>
      <c r="J5255" s="61">
        <v>3.3</v>
      </c>
      <c r="K5255" s="61">
        <v>8.1</v>
      </c>
      <c r="L5255" s="69">
        <f t="shared" si="999"/>
        <v>1.617</v>
      </c>
      <c r="M5255" s="69">
        <f t="shared" si="1000"/>
        <v>3.9689999999999999</v>
      </c>
      <c r="N5255" s="56">
        <f>INDEX(Rate_Chart!$A$1:$AK$127,MATCH(Data!J5255,Rate_Chart!$A$1:$A$127,0),MATCH(Data!K5255,Rate_Chart!$A$1:$AK$1,0))</f>
        <v>36.280125900000002</v>
      </c>
      <c r="O5255" s="57">
        <f t="shared" si="1001"/>
        <v>1777.7261691000001</v>
      </c>
      <c r="P5255" s="58">
        <f t="shared" si="1002"/>
        <v>417.0129413793104</v>
      </c>
      <c r="Q5255" s="58">
        <f t="shared" si="1003"/>
        <v>278.00862758620696</v>
      </c>
      <c r="R5255" s="66">
        <f t="shared" si="1004"/>
        <v>31.110207959250005</v>
      </c>
      <c r="S5255" s="64">
        <f t="shared" si="1005"/>
        <v>183.75</v>
      </c>
      <c r="T5255" s="66">
        <f t="shared" si="1006"/>
        <v>1992.58637705925</v>
      </c>
      <c r="U5255" s="68">
        <f t="shared" si="1007"/>
        <v>40.665028103250002</v>
      </c>
      <c r="V5255" s="68">
        <f t="shared" si="1008"/>
        <v>467.4141161293104</v>
      </c>
      <c r="W5255" s="68">
        <f t="shared" si="1009"/>
        <v>311.6094107528736</v>
      </c>
    </row>
    <row r="5256" spans="1:23" x14ac:dyDescent="0.25">
      <c r="A5256" s="1" t="s">
        <v>919</v>
      </c>
      <c r="B5256" s="1" t="s">
        <v>395</v>
      </c>
      <c r="C5256" s="1" t="s">
        <v>589</v>
      </c>
      <c r="D5256" s="1" t="s">
        <v>593</v>
      </c>
      <c r="E5256" s="1" t="s">
        <v>384</v>
      </c>
      <c r="F5256" s="62" t="str">
        <f t="shared" si="1010"/>
        <v>64592</v>
      </c>
      <c r="G5256" s="255">
        <v>10620002</v>
      </c>
      <c r="H5256" s="1" t="s">
        <v>385</v>
      </c>
      <c r="I5256" s="61">
        <v>4</v>
      </c>
      <c r="J5256" s="61">
        <v>6.6</v>
      </c>
      <c r="K5256" s="61">
        <v>8.8000000000000007</v>
      </c>
      <c r="L5256" s="69">
        <f t="shared" si="999"/>
        <v>0.26400000000000001</v>
      </c>
      <c r="M5256" s="69">
        <f t="shared" si="1000"/>
        <v>0.35200000000000004</v>
      </c>
      <c r="N5256" s="56">
        <f>INDEX(Rate_Chart!$A$1:$AK$127,MATCH(Data!J5256,Rate_Chart!$A$1:$A$127,0),MATCH(Data!K5256,Rate_Chart!$A$1:$AK$1,0))</f>
        <v>54.558900000000001</v>
      </c>
      <c r="O5256" s="57">
        <f t="shared" si="1001"/>
        <v>218.23560000000001</v>
      </c>
      <c r="P5256" s="58">
        <f t="shared" si="1002"/>
        <v>437.63823529411764</v>
      </c>
      <c r="Q5256" s="58">
        <f t="shared" si="1003"/>
        <v>291.75882352941176</v>
      </c>
      <c r="R5256" s="66">
        <f t="shared" si="1004"/>
        <v>3.8191230000000003</v>
      </c>
      <c r="S5256" s="64">
        <f t="shared" si="1005"/>
        <v>15</v>
      </c>
      <c r="T5256" s="66">
        <f t="shared" si="1006"/>
        <v>237.054723</v>
      </c>
      <c r="U5256" s="68">
        <f t="shared" si="1007"/>
        <v>59.263680749999999</v>
      </c>
      <c r="V5256" s="68">
        <f t="shared" si="1008"/>
        <v>475.37711831550797</v>
      </c>
      <c r="W5256" s="68">
        <f t="shared" si="1009"/>
        <v>316.91807887700531</v>
      </c>
    </row>
    <row r="5257" spans="1:23" x14ac:dyDescent="0.25">
      <c r="A5257" s="1" t="s">
        <v>919</v>
      </c>
      <c r="B5257" s="1" t="s">
        <v>395</v>
      </c>
      <c r="C5257" s="1" t="s">
        <v>589</v>
      </c>
      <c r="D5257" s="1" t="s">
        <v>593</v>
      </c>
      <c r="E5257" s="1" t="s">
        <v>384</v>
      </c>
      <c r="F5257" s="62" t="str">
        <f t="shared" si="1010"/>
        <v>64592</v>
      </c>
      <c r="G5257" s="255">
        <v>10620002</v>
      </c>
      <c r="H5257" s="1" t="s">
        <v>386</v>
      </c>
      <c r="I5257" s="61">
        <v>41</v>
      </c>
      <c r="J5257" s="61">
        <v>3.8</v>
      </c>
      <c r="K5257" s="61">
        <v>8.5</v>
      </c>
      <c r="L5257" s="69">
        <f t="shared" si="999"/>
        <v>1.5579999999999998</v>
      </c>
      <c r="M5257" s="69">
        <f t="shared" si="1000"/>
        <v>3.4849999999999999</v>
      </c>
      <c r="N5257" s="56">
        <f>INDEX(Rate_Chart!$A$1:$AK$127,MATCH(Data!J5257,Rate_Chart!$A$1:$A$127,0),MATCH(Data!K5257,Rate_Chart!$A$1:$AK$1,0))</f>
        <v>39.4771815</v>
      </c>
      <c r="O5257" s="57">
        <f t="shared" si="1001"/>
        <v>1618.5644414999999</v>
      </c>
      <c r="P5257" s="58">
        <f t="shared" si="1002"/>
        <v>417.0124806338028</v>
      </c>
      <c r="Q5257" s="58">
        <f t="shared" si="1003"/>
        <v>278.00832042253518</v>
      </c>
      <c r="R5257" s="66">
        <f t="shared" si="1004"/>
        <v>28.324877726250001</v>
      </c>
      <c r="S5257" s="64">
        <f t="shared" si="1005"/>
        <v>153.75</v>
      </c>
      <c r="T5257" s="66">
        <f t="shared" si="1006"/>
        <v>1800.6393192262499</v>
      </c>
      <c r="U5257" s="68">
        <f t="shared" si="1007"/>
        <v>43.918032176249994</v>
      </c>
      <c r="V5257" s="68">
        <f t="shared" si="1008"/>
        <v>463.92287510123231</v>
      </c>
      <c r="W5257" s="68">
        <f t="shared" si="1009"/>
        <v>309.28191673415489</v>
      </c>
    </row>
    <row r="5258" spans="1:23" x14ac:dyDescent="0.25">
      <c r="A5258" s="1" t="s">
        <v>920</v>
      </c>
      <c r="B5258" s="1" t="s">
        <v>394</v>
      </c>
      <c r="C5258" s="1" t="s">
        <v>589</v>
      </c>
      <c r="D5258" s="1" t="s">
        <v>593</v>
      </c>
      <c r="E5258" s="1" t="s">
        <v>384</v>
      </c>
      <c r="F5258" s="62" t="str">
        <f t="shared" si="1010"/>
        <v>64592</v>
      </c>
      <c r="G5258" s="255">
        <v>10620002</v>
      </c>
      <c r="H5258" s="1" t="s">
        <v>385</v>
      </c>
      <c r="I5258" s="61">
        <v>7</v>
      </c>
      <c r="J5258" s="61">
        <v>5.6</v>
      </c>
      <c r="K5258" s="61">
        <v>8.4</v>
      </c>
      <c r="L5258" s="69">
        <f t="shared" si="999"/>
        <v>0.39199999999999996</v>
      </c>
      <c r="M5258" s="69">
        <f t="shared" si="1000"/>
        <v>0.58800000000000008</v>
      </c>
      <c r="N5258" s="56">
        <f>INDEX(Rate_Chart!$A$1:$AK$127,MATCH(Data!J5258,Rate_Chart!$A$1:$A$127,0),MATCH(Data!K5258,Rate_Chart!$A$1:$AK$1,0))</f>
        <v>45.357199999999999</v>
      </c>
      <c r="O5258" s="57">
        <f t="shared" si="1001"/>
        <v>317.50040000000001</v>
      </c>
      <c r="P5258" s="58">
        <f t="shared" si="1002"/>
        <v>404.97500000000002</v>
      </c>
      <c r="Q5258" s="58">
        <f t="shared" si="1003"/>
        <v>269.98333333333335</v>
      </c>
      <c r="R5258" s="66">
        <f t="shared" si="1004"/>
        <v>5.5562570000000004</v>
      </c>
      <c r="S5258" s="64">
        <f t="shared" si="1005"/>
        <v>26.25</v>
      </c>
      <c r="T5258" s="66">
        <f t="shared" si="1006"/>
        <v>349.30665700000003</v>
      </c>
      <c r="U5258" s="68">
        <f t="shared" si="1007"/>
        <v>49.900951000000006</v>
      </c>
      <c r="V5258" s="68">
        <f t="shared" si="1008"/>
        <v>445.54420535714297</v>
      </c>
      <c r="W5258" s="68">
        <f t="shared" si="1009"/>
        <v>297.02947023809531</v>
      </c>
    </row>
    <row r="5259" spans="1:23" x14ac:dyDescent="0.25">
      <c r="A5259" s="1" t="s">
        <v>920</v>
      </c>
      <c r="B5259" s="1" t="s">
        <v>394</v>
      </c>
      <c r="C5259" s="1" t="s">
        <v>589</v>
      </c>
      <c r="D5259" s="1" t="s">
        <v>593</v>
      </c>
      <c r="E5259" s="1" t="s">
        <v>384</v>
      </c>
      <c r="F5259" s="62" t="str">
        <f t="shared" si="1010"/>
        <v>64592</v>
      </c>
      <c r="G5259" s="255">
        <v>10620002</v>
      </c>
      <c r="H5259" s="1" t="s">
        <v>386</v>
      </c>
      <c r="I5259" s="61">
        <v>41</v>
      </c>
      <c r="J5259" s="61">
        <v>3.3</v>
      </c>
      <c r="K5259" s="61">
        <v>8</v>
      </c>
      <c r="L5259" s="69">
        <f t="shared" si="999"/>
        <v>1.3529999999999998</v>
      </c>
      <c r="M5259" s="69">
        <f t="shared" si="1000"/>
        <v>3.28</v>
      </c>
      <c r="N5259" s="56">
        <f>INDEX(Rate_Chart!$A$1:$AK$127,MATCH(Data!J5259,Rate_Chart!$A$1:$A$127,0),MATCH(Data!K5259,Rate_Chart!$A$1:$AK$1,0))</f>
        <v>36.002112000000004</v>
      </c>
      <c r="O5259" s="57">
        <f t="shared" si="1001"/>
        <v>1476.0865920000001</v>
      </c>
      <c r="P5259" s="58">
        <f t="shared" si="1002"/>
        <v>417.01288030888031</v>
      </c>
      <c r="Q5259" s="58">
        <f t="shared" si="1003"/>
        <v>278.00858687258687</v>
      </c>
      <c r="R5259" s="66">
        <f t="shared" si="1004"/>
        <v>25.831515360000004</v>
      </c>
      <c r="S5259" s="64">
        <f t="shared" si="1005"/>
        <v>153.75</v>
      </c>
      <c r="T5259" s="66">
        <f t="shared" si="1006"/>
        <v>1655.66810736</v>
      </c>
      <c r="U5259" s="68">
        <f t="shared" si="1007"/>
        <v>40.382148960000002</v>
      </c>
      <c r="V5259" s="68">
        <f t="shared" si="1008"/>
        <v>467.74689915057911</v>
      </c>
      <c r="W5259" s="68">
        <f t="shared" si="1009"/>
        <v>311.83126610038607</v>
      </c>
    </row>
    <row r="5260" spans="1:23" x14ac:dyDescent="0.25">
      <c r="A5260" s="1" t="s">
        <v>920</v>
      </c>
      <c r="B5260" s="1" t="s">
        <v>395</v>
      </c>
      <c r="C5260" s="1" t="s">
        <v>589</v>
      </c>
      <c r="D5260" s="1" t="s">
        <v>593</v>
      </c>
      <c r="E5260" s="1" t="s">
        <v>384</v>
      </c>
      <c r="F5260" s="62" t="str">
        <f t="shared" si="1010"/>
        <v>64592</v>
      </c>
      <c r="G5260" s="255">
        <v>10620002</v>
      </c>
      <c r="H5260" s="1" t="s">
        <v>385</v>
      </c>
      <c r="I5260" s="61">
        <v>8</v>
      </c>
      <c r="J5260" s="61">
        <v>5.8</v>
      </c>
      <c r="K5260" s="61">
        <v>8.6</v>
      </c>
      <c r="L5260" s="69">
        <f t="shared" si="999"/>
        <v>0.46399999999999997</v>
      </c>
      <c r="M5260" s="69">
        <f t="shared" si="1000"/>
        <v>0.68799999999999994</v>
      </c>
      <c r="N5260" s="56">
        <f>INDEX(Rate_Chart!$A$1:$AK$127,MATCH(Data!J5260,Rate_Chart!$A$1:$A$127,0),MATCH(Data!K5260,Rate_Chart!$A$1:$AK$1,0))</f>
        <v>47.461399999999998</v>
      </c>
      <c r="O5260" s="57">
        <f t="shared" si="1001"/>
        <v>379.69119999999998</v>
      </c>
      <c r="P5260" s="58">
        <f t="shared" si="1002"/>
        <v>411.51502890173413</v>
      </c>
      <c r="Q5260" s="58">
        <f t="shared" si="1003"/>
        <v>274.34335260115608</v>
      </c>
      <c r="R5260" s="66">
        <f t="shared" si="1004"/>
        <v>6.6445959999999999</v>
      </c>
      <c r="S5260" s="64">
        <f t="shared" si="1005"/>
        <v>30</v>
      </c>
      <c r="T5260" s="66">
        <f t="shared" si="1006"/>
        <v>416.33579599999996</v>
      </c>
      <c r="U5260" s="68">
        <f t="shared" si="1007"/>
        <v>52.041974499999995</v>
      </c>
      <c r="V5260" s="68">
        <f t="shared" si="1008"/>
        <v>451.23099277456652</v>
      </c>
      <c r="W5260" s="68">
        <f t="shared" si="1009"/>
        <v>300.82066184971103</v>
      </c>
    </row>
    <row r="5261" spans="1:23" x14ac:dyDescent="0.25">
      <c r="A5261" s="1" t="s">
        <v>920</v>
      </c>
      <c r="B5261" s="1" t="s">
        <v>395</v>
      </c>
      <c r="C5261" s="1" t="s">
        <v>589</v>
      </c>
      <c r="D5261" s="1" t="s">
        <v>593</v>
      </c>
      <c r="E5261" s="1" t="s">
        <v>384</v>
      </c>
      <c r="F5261" s="62" t="str">
        <f t="shared" si="1010"/>
        <v>64592</v>
      </c>
      <c r="G5261" s="255">
        <v>10620002</v>
      </c>
      <c r="H5261" s="1" t="s">
        <v>386</v>
      </c>
      <c r="I5261" s="61">
        <v>41</v>
      </c>
      <c r="J5261" s="61">
        <v>3</v>
      </c>
      <c r="K5261" s="61">
        <v>8</v>
      </c>
      <c r="L5261" s="69">
        <f t="shared" si="999"/>
        <v>1.23</v>
      </c>
      <c r="M5261" s="69">
        <f t="shared" si="1000"/>
        <v>3.28</v>
      </c>
      <c r="N5261" s="56">
        <f>INDEX(Rate_Chart!$A$1:$AK$127,MATCH(Data!J5261,Rate_Chart!$A$1:$A$127,0),MATCH(Data!K5261,Rate_Chart!$A$1:$AK$1,0))</f>
        <v>34.751112000000006</v>
      </c>
      <c r="O5261" s="57">
        <f t="shared" si="1001"/>
        <v>1424.7955920000002</v>
      </c>
      <c r="P5261" s="58">
        <f t="shared" si="1002"/>
        <v>417.01334400000002</v>
      </c>
      <c r="Q5261" s="58">
        <f t="shared" si="1003"/>
        <v>278.00889599999999</v>
      </c>
      <c r="R5261" s="66">
        <f t="shared" si="1004"/>
        <v>24.933922860000006</v>
      </c>
      <c r="S5261" s="64">
        <f t="shared" si="1005"/>
        <v>153.75</v>
      </c>
      <c r="T5261" s="66">
        <f t="shared" si="1006"/>
        <v>1603.4795148600001</v>
      </c>
      <c r="U5261" s="68">
        <f t="shared" si="1007"/>
        <v>39.109256460000005</v>
      </c>
      <c r="V5261" s="68">
        <f t="shared" si="1008"/>
        <v>469.31107752000003</v>
      </c>
      <c r="W5261" s="68">
        <f t="shared" si="1009"/>
        <v>312.87405168000004</v>
      </c>
    </row>
    <row r="5262" spans="1:23" x14ac:dyDescent="0.25">
      <c r="A5262" s="1" t="s">
        <v>922</v>
      </c>
      <c r="B5262" s="1" t="s">
        <v>394</v>
      </c>
      <c r="C5262" s="1" t="s">
        <v>589</v>
      </c>
      <c r="D5262" s="1" t="s">
        <v>593</v>
      </c>
      <c r="E5262" s="1" t="s">
        <v>384</v>
      </c>
      <c r="F5262" s="62" t="str">
        <f t="shared" si="1010"/>
        <v>64592</v>
      </c>
      <c r="G5262" s="255">
        <v>10620002</v>
      </c>
      <c r="H5262" s="1" t="s">
        <v>385</v>
      </c>
      <c r="I5262" s="61">
        <v>8</v>
      </c>
      <c r="J5262" s="61">
        <v>5.8</v>
      </c>
      <c r="K5262" s="61">
        <v>8.6</v>
      </c>
      <c r="L5262" s="69">
        <f t="shared" si="999"/>
        <v>0.46399999999999997</v>
      </c>
      <c r="M5262" s="69">
        <f t="shared" si="1000"/>
        <v>0.68799999999999994</v>
      </c>
      <c r="N5262" s="56">
        <f>INDEX(Rate_Chart!$A$1:$AK$127,MATCH(Data!J5262,Rate_Chart!$A$1:$A$127,0),MATCH(Data!K5262,Rate_Chart!$A$1:$AK$1,0))</f>
        <v>47.461399999999998</v>
      </c>
      <c r="O5262" s="57">
        <f t="shared" si="1001"/>
        <v>379.69119999999998</v>
      </c>
      <c r="P5262" s="58">
        <f t="shared" si="1002"/>
        <v>411.51502890173413</v>
      </c>
      <c r="Q5262" s="58">
        <f t="shared" si="1003"/>
        <v>274.34335260115608</v>
      </c>
      <c r="R5262" s="66">
        <f t="shared" si="1004"/>
        <v>6.6445959999999999</v>
      </c>
      <c r="S5262" s="64">
        <f t="shared" si="1005"/>
        <v>30</v>
      </c>
      <c r="T5262" s="66">
        <f t="shared" si="1006"/>
        <v>416.33579599999996</v>
      </c>
      <c r="U5262" s="68">
        <f t="shared" si="1007"/>
        <v>52.041974499999995</v>
      </c>
      <c r="V5262" s="68">
        <f t="shared" si="1008"/>
        <v>451.23099277456652</v>
      </c>
      <c r="W5262" s="68">
        <f t="shared" si="1009"/>
        <v>300.82066184971103</v>
      </c>
    </row>
    <row r="5263" spans="1:23" x14ac:dyDescent="0.25">
      <c r="A5263" s="1" t="s">
        <v>922</v>
      </c>
      <c r="B5263" s="1" t="s">
        <v>394</v>
      </c>
      <c r="C5263" s="1" t="s">
        <v>589</v>
      </c>
      <c r="D5263" s="1" t="s">
        <v>593</v>
      </c>
      <c r="E5263" s="1" t="s">
        <v>384</v>
      </c>
      <c r="F5263" s="62" t="str">
        <f t="shared" si="1010"/>
        <v>64592</v>
      </c>
      <c r="G5263" s="255">
        <v>10620002</v>
      </c>
      <c r="H5263" s="1" t="s">
        <v>386</v>
      </c>
      <c r="I5263" s="61">
        <v>41</v>
      </c>
      <c r="J5263" s="61">
        <v>3.4</v>
      </c>
      <c r="K5263" s="61">
        <v>8.1</v>
      </c>
      <c r="L5263" s="69">
        <f t="shared" ref="L5263:L5326" si="1011">J5263*I5263/100</f>
        <v>1.3940000000000001</v>
      </c>
      <c r="M5263" s="69">
        <f t="shared" ref="M5263:M5326" si="1012">K5263*I5263/100</f>
        <v>3.3209999999999997</v>
      </c>
      <c r="N5263" s="56">
        <f>INDEX(Rate_Chart!$A$1:$AK$127,MATCH(Data!J5263,Rate_Chart!$A$1:$A$127,0),MATCH(Data!K5263,Rate_Chart!$A$1:$AK$1,0))</f>
        <v>36.697125900000003</v>
      </c>
      <c r="O5263" s="57">
        <f t="shared" ref="O5263:O5326" si="1013">N5263*I5263</f>
        <v>1504.5821619000001</v>
      </c>
      <c r="P5263" s="58">
        <f t="shared" ref="P5263:P5326" si="1014">N5263/(J5263%+K5263%*2/3)</f>
        <v>417.01279431818188</v>
      </c>
      <c r="Q5263" s="58">
        <f t="shared" ref="Q5263:Q5326" si="1015">P5263*2/3</f>
        <v>278.00852954545456</v>
      </c>
      <c r="R5263" s="66">
        <f t="shared" ref="R5263:R5326" si="1016">O5263*1.75%</f>
        <v>26.330187833250005</v>
      </c>
      <c r="S5263" s="64">
        <f t="shared" ref="S5263:S5326" si="1017">I5263*3.75</f>
        <v>153.75</v>
      </c>
      <c r="T5263" s="66">
        <f t="shared" ref="T5263:T5326" si="1018">R5263+S5263+O5263</f>
        <v>1684.66234973325</v>
      </c>
      <c r="U5263" s="68">
        <f t="shared" ref="U5263:U5326" si="1019">T5263/I5263</f>
        <v>41.089325603250003</v>
      </c>
      <c r="V5263" s="68">
        <f t="shared" ref="V5263:V5326" si="1020">U5263/(J5263%+K5263%*2/3)</f>
        <v>466.92415458238645</v>
      </c>
      <c r="W5263" s="68">
        <f t="shared" ref="W5263:W5326" si="1021">V5263*2/3</f>
        <v>311.28276972159097</v>
      </c>
    </row>
    <row r="5264" spans="1:23" x14ac:dyDescent="0.25">
      <c r="A5264" s="1" t="s">
        <v>922</v>
      </c>
      <c r="B5264" s="1" t="s">
        <v>395</v>
      </c>
      <c r="C5264" s="1" t="s">
        <v>589</v>
      </c>
      <c r="D5264" s="1" t="s">
        <v>593</v>
      </c>
      <c r="E5264" s="1" t="s">
        <v>384</v>
      </c>
      <c r="F5264" s="62" t="str">
        <f t="shared" si="1010"/>
        <v>64592</v>
      </c>
      <c r="G5264" s="255">
        <v>10620002</v>
      </c>
      <c r="H5264" s="1" t="s">
        <v>385</v>
      </c>
      <c r="I5264" s="61">
        <v>6</v>
      </c>
      <c r="J5264" s="61">
        <v>6.1</v>
      </c>
      <c r="K5264" s="61">
        <v>8.6999999999999993</v>
      </c>
      <c r="L5264" s="69">
        <f t="shared" si="1011"/>
        <v>0.36599999999999994</v>
      </c>
      <c r="M5264" s="69">
        <f t="shared" si="1012"/>
        <v>0.52199999999999991</v>
      </c>
      <c r="N5264" s="56">
        <f>INDEX(Rate_Chart!$A$1:$AK$127,MATCH(Data!J5264,Rate_Chart!$A$1:$A$127,0),MATCH(Data!K5264,Rate_Chart!$A$1:$AK$1,0))</f>
        <v>49.9163</v>
      </c>
      <c r="O5264" s="57">
        <f t="shared" si="1013"/>
        <v>299.49779999999998</v>
      </c>
      <c r="P5264" s="58">
        <f t="shared" si="1014"/>
        <v>419.46470588235297</v>
      </c>
      <c r="Q5264" s="58">
        <f t="shared" si="1015"/>
        <v>279.643137254902</v>
      </c>
      <c r="R5264" s="66">
        <f t="shared" si="1016"/>
        <v>5.2412115000000004</v>
      </c>
      <c r="S5264" s="64">
        <f t="shared" si="1017"/>
        <v>22.5</v>
      </c>
      <c r="T5264" s="66">
        <f t="shared" si="1018"/>
        <v>327.2390115</v>
      </c>
      <c r="U5264" s="68">
        <f t="shared" si="1019"/>
        <v>54.539835250000003</v>
      </c>
      <c r="V5264" s="68">
        <f t="shared" si="1020"/>
        <v>458.31794327731097</v>
      </c>
      <c r="W5264" s="68">
        <f t="shared" si="1021"/>
        <v>305.5452955182073</v>
      </c>
    </row>
    <row r="5265" spans="1:23" x14ac:dyDescent="0.25">
      <c r="A5265" s="1" t="s">
        <v>922</v>
      </c>
      <c r="B5265" s="1" t="s">
        <v>395</v>
      </c>
      <c r="C5265" s="1" t="s">
        <v>589</v>
      </c>
      <c r="D5265" s="1" t="s">
        <v>593</v>
      </c>
      <c r="E5265" s="1" t="s">
        <v>384</v>
      </c>
      <c r="F5265" s="62" t="str">
        <f t="shared" si="1010"/>
        <v>64592</v>
      </c>
      <c r="G5265" s="255">
        <v>10620002</v>
      </c>
      <c r="H5265" s="1" t="s">
        <v>386</v>
      </c>
      <c r="I5265" s="61">
        <v>37</v>
      </c>
      <c r="J5265" s="61">
        <v>3.6</v>
      </c>
      <c r="K5265" s="61">
        <v>8.1</v>
      </c>
      <c r="L5265" s="69">
        <f t="shared" si="1011"/>
        <v>1.3320000000000001</v>
      </c>
      <c r="M5265" s="69">
        <f t="shared" si="1012"/>
        <v>2.9969999999999999</v>
      </c>
      <c r="N5265" s="56">
        <f>INDEX(Rate_Chart!$A$1:$AK$127,MATCH(Data!J5265,Rate_Chart!$A$1:$A$127,0),MATCH(Data!K5265,Rate_Chart!$A$1:$AK$1,0))</f>
        <v>37.531125900000006</v>
      </c>
      <c r="O5265" s="57">
        <f t="shared" si="1013"/>
        <v>1388.6516583000002</v>
      </c>
      <c r="P5265" s="58">
        <f t="shared" si="1014"/>
        <v>417.01251000000008</v>
      </c>
      <c r="Q5265" s="58">
        <f t="shared" si="1015"/>
        <v>278.00834000000003</v>
      </c>
      <c r="R5265" s="66">
        <f t="shared" si="1016"/>
        <v>24.301404020250008</v>
      </c>
      <c r="S5265" s="64">
        <f t="shared" si="1017"/>
        <v>138.75</v>
      </c>
      <c r="T5265" s="66">
        <f t="shared" si="1018"/>
        <v>1551.7030623202502</v>
      </c>
      <c r="U5265" s="68">
        <f t="shared" si="1019"/>
        <v>41.937920603250006</v>
      </c>
      <c r="V5265" s="68">
        <f t="shared" si="1020"/>
        <v>465.97689559166673</v>
      </c>
      <c r="W5265" s="68">
        <f t="shared" si="1021"/>
        <v>310.6512637277778</v>
      </c>
    </row>
    <row r="5266" spans="1:23" x14ac:dyDescent="0.25">
      <c r="A5266" s="1" t="s">
        <v>923</v>
      </c>
      <c r="B5266" s="1" t="s">
        <v>394</v>
      </c>
      <c r="C5266" s="1" t="s">
        <v>589</v>
      </c>
      <c r="D5266" s="1" t="s">
        <v>593</v>
      </c>
      <c r="E5266" s="1" t="s">
        <v>384</v>
      </c>
      <c r="F5266" s="62" t="str">
        <f t="shared" si="1010"/>
        <v>64592</v>
      </c>
      <c r="G5266" s="255">
        <v>10620002</v>
      </c>
      <c r="H5266" s="1" t="s">
        <v>385</v>
      </c>
      <c r="I5266" s="61">
        <v>5</v>
      </c>
      <c r="J5266" s="61">
        <v>6</v>
      </c>
      <c r="K5266" s="61">
        <v>8.8000000000000007</v>
      </c>
      <c r="L5266" s="69">
        <f t="shared" si="1011"/>
        <v>0.3</v>
      </c>
      <c r="M5266" s="69">
        <f t="shared" si="1012"/>
        <v>0.44</v>
      </c>
      <c r="N5266" s="56">
        <f>INDEX(Rate_Chart!$A$1:$AK$127,MATCH(Data!J5266,Rate_Chart!$A$1:$A$127,0),MATCH(Data!K5266,Rate_Chart!$A$1:$AK$1,0))</f>
        <v>49.599000000000004</v>
      </c>
      <c r="O5266" s="57">
        <f t="shared" si="1013"/>
        <v>247.995</v>
      </c>
      <c r="P5266" s="58">
        <f t="shared" si="1014"/>
        <v>417.96910112359552</v>
      </c>
      <c r="Q5266" s="58">
        <f t="shared" si="1015"/>
        <v>278.64606741573033</v>
      </c>
      <c r="R5266" s="66">
        <f t="shared" si="1016"/>
        <v>4.3399125000000005</v>
      </c>
      <c r="S5266" s="64">
        <f t="shared" si="1017"/>
        <v>18.75</v>
      </c>
      <c r="T5266" s="66">
        <f t="shared" si="1018"/>
        <v>271.08491250000003</v>
      </c>
      <c r="U5266" s="68">
        <f t="shared" si="1019"/>
        <v>54.216982500000007</v>
      </c>
      <c r="V5266" s="68">
        <f t="shared" si="1020"/>
        <v>456.8846839887641</v>
      </c>
      <c r="W5266" s="68">
        <f t="shared" si="1021"/>
        <v>304.58978932584273</v>
      </c>
    </row>
    <row r="5267" spans="1:23" x14ac:dyDescent="0.25">
      <c r="A5267" s="1" t="s">
        <v>923</v>
      </c>
      <c r="B5267" s="1" t="s">
        <v>394</v>
      </c>
      <c r="C5267" s="1" t="s">
        <v>589</v>
      </c>
      <c r="D5267" s="1" t="s">
        <v>593</v>
      </c>
      <c r="E5267" s="1" t="s">
        <v>384</v>
      </c>
      <c r="F5267" s="62" t="str">
        <f t="shared" si="1010"/>
        <v>64592</v>
      </c>
      <c r="G5267" s="255">
        <v>10620002</v>
      </c>
      <c r="H5267" s="1" t="s">
        <v>386</v>
      </c>
      <c r="I5267" s="61">
        <v>37</v>
      </c>
      <c r="J5267" s="61">
        <v>4.0999999999999996</v>
      </c>
      <c r="K5267" s="61">
        <v>8.1999999999999993</v>
      </c>
      <c r="L5267" s="69">
        <f t="shared" si="1011"/>
        <v>1.5169999999999999</v>
      </c>
      <c r="M5267" s="69">
        <f t="shared" si="1012"/>
        <v>3.0339999999999998</v>
      </c>
      <c r="N5267" s="56">
        <f>INDEX(Rate_Chart!$A$1:$AK$127,MATCH(Data!J5267,Rate_Chart!$A$1:$A$127,0),MATCH(Data!K5267,Rate_Chart!$A$1:$AK$1,0))</f>
        <v>39.894139799999998</v>
      </c>
      <c r="O5267" s="57">
        <f t="shared" si="1013"/>
        <v>1476.0831725999999</v>
      </c>
      <c r="P5267" s="58">
        <f t="shared" si="1014"/>
        <v>417.01191428571434</v>
      </c>
      <c r="Q5267" s="58">
        <f t="shared" si="1015"/>
        <v>278.00794285714289</v>
      </c>
      <c r="R5267" s="66">
        <f t="shared" si="1016"/>
        <v>25.8314555205</v>
      </c>
      <c r="S5267" s="64">
        <f t="shared" si="1017"/>
        <v>138.75</v>
      </c>
      <c r="T5267" s="66">
        <f t="shared" si="1018"/>
        <v>1640.6646281204999</v>
      </c>
      <c r="U5267" s="68">
        <f t="shared" si="1019"/>
        <v>44.342287246499993</v>
      </c>
      <c r="V5267" s="68">
        <f t="shared" si="1020"/>
        <v>463.50822905749129</v>
      </c>
      <c r="W5267" s="68">
        <f t="shared" si="1021"/>
        <v>309.00548603832755</v>
      </c>
    </row>
    <row r="5268" spans="1:23" x14ac:dyDescent="0.25">
      <c r="A5268" s="1" t="s">
        <v>923</v>
      </c>
      <c r="B5268" s="1" t="s">
        <v>395</v>
      </c>
      <c r="C5268" s="1" t="s">
        <v>589</v>
      </c>
      <c r="D5268" s="1" t="s">
        <v>593</v>
      </c>
      <c r="E5268" s="1" t="s">
        <v>384</v>
      </c>
      <c r="F5268" s="62" t="str">
        <f t="shared" si="1010"/>
        <v>64592</v>
      </c>
      <c r="G5268" s="255">
        <v>10620002</v>
      </c>
      <c r="H5268" s="1" t="s">
        <v>385</v>
      </c>
      <c r="I5268" s="61">
        <v>4</v>
      </c>
      <c r="J5268" s="61">
        <v>6</v>
      </c>
      <c r="K5268" s="61">
        <v>8.8000000000000007</v>
      </c>
      <c r="L5268" s="69">
        <f t="shared" si="1011"/>
        <v>0.24</v>
      </c>
      <c r="M5268" s="69">
        <f t="shared" si="1012"/>
        <v>0.35200000000000004</v>
      </c>
      <c r="N5268" s="56">
        <f>INDEX(Rate_Chart!$A$1:$AK$127,MATCH(Data!J5268,Rate_Chart!$A$1:$A$127,0),MATCH(Data!K5268,Rate_Chart!$A$1:$AK$1,0))</f>
        <v>49.599000000000004</v>
      </c>
      <c r="O5268" s="57">
        <f t="shared" si="1013"/>
        <v>198.39600000000002</v>
      </c>
      <c r="P5268" s="58">
        <f t="shared" si="1014"/>
        <v>417.96910112359552</v>
      </c>
      <c r="Q5268" s="58">
        <f t="shared" si="1015"/>
        <v>278.64606741573033</v>
      </c>
      <c r="R5268" s="66">
        <f t="shared" si="1016"/>
        <v>3.4719300000000004</v>
      </c>
      <c r="S5268" s="64">
        <f t="shared" si="1017"/>
        <v>15</v>
      </c>
      <c r="T5268" s="66">
        <f t="shared" si="1018"/>
        <v>216.86793</v>
      </c>
      <c r="U5268" s="68">
        <f t="shared" si="1019"/>
        <v>54.2169825</v>
      </c>
      <c r="V5268" s="68">
        <f t="shared" si="1020"/>
        <v>456.88468398876404</v>
      </c>
      <c r="W5268" s="68">
        <f t="shared" si="1021"/>
        <v>304.58978932584267</v>
      </c>
    </row>
    <row r="5269" spans="1:23" x14ac:dyDescent="0.25">
      <c r="A5269" s="1" t="s">
        <v>923</v>
      </c>
      <c r="B5269" s="1" t="s">
        <v>395</v>
      </c>
      <c r="C5269" s="1" t="s">
        <v>589</v>
      </c>
      <c r="D5269" s="1" t="s">
        <v>593</v>
      </c>
      <c r="E5269" s="1" t="s">
        <v>384</v>
      </c>
      <c r="F5269" s="62" t="str">
        <f t="shared" si="1010"/>
        <v>64592</v>
      </c>
      <c r="G5269" s="255">
        <v>10620002</v>
      </c>
      <c r="H5269" s="1" t="s">
        <v>386</v>
      </c>
      <c r="I5269" s="61">
        <v>38</v>
      </c>
      <c r="J5269" s="61">
        <v>3.6</v>
      </c>
      <c r="K5269" s="61">
        <v>8.1</v>
      </c>
      <c r="L5269" s="69">
        <f t="shared" si="1011"/>
        <v>1.3680000000000001</v>
      </c>
      <c r="M5269" s="69">
        <f t="shared" si="1012"/>
        <v>3.0780000000000003</v>
      </c>
      <c r="N5269" s="56">
        <f>INDEX(Rate_Chart!$A$1:$AK$127,MATCH(Data!J5269,Rate_Chart!$A$1:$A$127,0),MATCH(Data!K5269,Rate_Chart!$A$1:$AK$1,0))</f>
        <v>37.531125900000006</v>
      </c>
      <c r="O5269" s="57">
        <f t="shared" si="1013"/>
        <v>1426.1827842000002</v>
      </c>
      <c r="P5269" s="58">
        <f t="shared" si="1014"/>
        <v>417.01251000000008</v>
      </c>
      <c r="Q5269" s="58">
        <f t="shared" si="1015"/>
        <v>278.00834000000003</v>
      </c>
      <c r="R5269" s="66">
        <f t="shared" si="1016"/>
        <v>24.958198723500008</v>
      </c>
      <c r="S5269" s="64">
        <f t="shared" si="1017"/>
        <v>142.5</v>
      </c>
      <c r="T5269" s="66">
        <f t="shared" si="1018"/>
        <v>1593.6409829235004</v>
      </c>
      <c r="U5269" s="68">
        <f t="shared" si="1019"/>
        <v>41.937920603250006</v>
      </c>
      <c r="V5269" s="68">
        <f t="shared" si="1020"/>
        <v>465.97689559166673</v>
      </c>
      <c r="W5269" s="68">
        <f t="shared" si="1021"/>
        <v>310.6512637277778</v>
      </c>
    </row>
    <row r="5270" spans="1:23" x14ac:dyDescent="0.25">
      <c r="A5270" s="1" t="s">
        <v>924</v>
      </c>
      <c r="B5270" s="1" t="s">
        <v>394</v>
      </c>
      <c r="C5270" s="1" t="s">
        <v>589</v>
      </c>
      <c r="D5270" s="1" t="s">
        <v>593</v>
      </c>
      <c r="E5270" s="1" t="s">
        <v>384</v>
      </c>
      <c r="F5270" s="62" t="str">
        <f t="shared" si="1010"/>
        <v>64592</v>
      </c>
      <c r="G5270" s="255">
        <v>10620002</v>
      </c>
      <c r="H5270" s="1" t="s">
        <v>386</v>
      </c>
      <c r="I5270" s="61">
        <v>52</v>
      </c>
      <c r="J5270" s="61">
        <v>3.5</v>
      </c>
      <c r="K5270" s="61">
        <v>8.1999999999999993</v>
      </c>
      <c r="L5270" s="69">
        <f t="shared" si="1011"/>
        <v>1.82</v>
      </c>
      <c r="M5270" s="69">
        <f t="shared" si="1012"/>
        <v>4.2639999999999993</v>
      </c>
      <c r="N5270" s="56">
        <f>INDEX(Rate_Chart!$A$1:$AK$127,MATCH(Data!J5270,Rate_Chart!$A$1:$A$127,0),MATCH(Data!K5270,Rate_Chart!$A$1:$AK$1,0))</f>
        <v>37.392139800000002</v>
      </c>
      <c r="O5270" s="57">
        <f t="shared" si="1013"/>
        <v>1944.3912696000002</v>
      </c>
      <c r="P5270" s="58">
        <f t="shared" si="1014"/>
        <v>417.01271152416359</v>
      </c>
      <c r="Q5270" s="58">
        <f t="shared" si="1015"/>
        <v>278.00847434944239</v>
      </c>
      <c r="R5270" s="66">
        <f t="shared" si="1016"/>
        <v>34.026847218000007</v>
      </c>
      <c r="S5270" s="64">
        <f t="shared" si="1017"/>
        <v>195</v>
      </c>
      <c r="T5270" s="66">
        <f t="shared" si="1018"/>
        <v>2173.4181168180003</v>
      </c>
      <c r="U5270" s="68">
        <f t="shared" si="1019"/>
        <v>41.796502246500005</v>
      </c>
      <c r="V5270" s="68">
        <f t="shared" si="1020"/>
        <v>466.13199531412641</v>
      </c>
      <c r="W5270" s="68">
        <f t="shared" si="1021"/>
        <v>310.75466354275096</v>
      </c>
    </row>
    <row r="5271" spans="1:23" x14ac:dyDescent="0.25">
      <c r="A5271" s="1" t="s">
        <v>924</v>
      </c>
      <c r="B5271" s="1" t="s">
        <v>395</v>
      </c>
      <c r="C5271" s="1" t="s">
        <v>589</v>
      </c>
      <c r="D5271" s="1" t="s">
        <v>593</v>
      </c>
      <c r="E5271" s="1" t="s">
        <v>384</v>
      </c>
      <c r="F5271" s="62" t="str">
        <f t="shared" si="1010"/>
        <v>64592</v>
      </c>
      <c r="G5271" s="255">
        <v>10620002</v>
      </c>
      <c r="H5271" s="1" t="s">
        <v>385</v>
      </c>
      <c r="I5271" s="61">
        <v>8</v>
      </c>
      <c r="J5271" s="61">
        <v>6.3</v>
      </c>
      <c r="K5271" s="61">
        <v>8.8000000000000007</v>
      </c>
      <c r="L5271" s="69">
        <f t="shared" si="1011"/>
        <v>0.504</v>
      </c>
      <c r="M5271" s="69">
        <f t="shared" si="1012"/>
        <v>0.70400000000000007</v>
      </c>
      <c r="N5271" s="56">
        <f>INDEX(Rate_Chart!$A$1:$AK$127,MATCH(Data!J5271,Rate_Chart!$A$1:$A$127,0),MATCH(Data!K5271,Rate_Chart!$A$1:$AK$1,0))</f>
        <v>52.078949999999999</v>
      </c>
      <c r="O5271" s="57">
        <f t="shared" si="1013"/>
        <v>416.63159999999999</v>
      </c>
      <c r="P5271" s="58">
        <f t="shared" si="1014"/>
        <v>428.04616438356163</v>
      </c>
      <c r="Q5271" s="58">
        <f t="shared" si="1015"/>
        <v>285.36410958904111</v>
      </c>
      <c r="R5271" s="66">
        <f t="shared" si="1016"/>
        <v>7.2910530000000007</v>
      </c>
      <c r="S5271" s="64">
        <f t="shared" si="1017"/>
        <v>30</v>
      </c>
      <c r="T5271" s="66">
        <f t="shared" si="1018"/>
        <v>453.92265299999997</v>
      </c>
      <c r="U5271" s="68">
        <f t="shared" si="1019"/>
        <v>56.740331624999996</v>
      </c>
      <c r="V5271" s="68">
        <f t="shared" si="1020"/>
        <v>466.35889006849311</v>
      </c>
      <c r="W5271" s="68">
        <f t="shared" si="1021"/>
        <v>310.90592671232872</v>
      </c>
    </row>
    <row r="5272" spans="1:23" x14ac:dyDescent="0.25">
      <c r="A5272" s="1" t="s">
        <v>924</v>
      </c>
      <c r="B5272" s="1" t="s">
        <v>395</v>
      </c>
      <c r="C5272" s="1" t="s">
        <v>589</v>
      </c>
      <c r="D5272" s="1" t="s">
        <v>593</v>
      </c>
      <c r="E5272" s="1" t="s">
        <v>384</v>
      </c>
      <c r="F5272" s="62" t="str">
        <f t="shared" si="1010"/>
        <v>64592</v>
      </c>
      <c r="G5272" s="255">
        <v>10620002</v>
      </c>
      <c r="H5272" s="1" t="s">
        <v>386</v>
      </c>
      <c r="I5272" s="61">
        <v>41</v>
      </c>
      <c r="J5272" s="61">
        <v>3.9</v>
      </c>
      <c r="K5272" s="61">
        <v>8.1999999999999993</v>
      </c>
      <c r="L5272" s="69">
        <f t="shared" si="1011"/>
        <v>1.599</v>
      </c>
      <c r="M5272" s="69">
        <f t="shared" si="1012"/>
        <v>3.3620000000000001</v>
      </c>
      <c r="N5272" s="56">
        <f>INDEX(Rate_Chart!$A$1:$AK$127,MATCH(Data!J5272,Rate_Chart!$A$1:$A$127,0),MATCH(Data!K5272,Rate_Chart!$A$1:$AK$1,0))</f>
        <v>39.060139800000002</v>
      </c>
      <c r="O5272" s="57">
        <f t="shared" si="1013"/>
        <v>1601.4657318</v>
      </c>
      <c r="P5272" s="58">
        <f t="shared" si="1014"/>
        <v>417.01216868327407</v>
      </c>
      <c r="Q5272" s="58">
        <f t="shared" si="1015"/>
        <v>278.00811245551603</v>
      </c>
      <c r="R5272" s="66">
        <f t="shared" si="1016"/>
        <v>28.025650306500001</v>
      </c>
      <c r="S5272" s="64">
        <f t="shared" si="1017"/>
        <v>153.75</v>
      </c>
      <c r="T5272" s="66">
        <f t="shared" si="1018"/>
        <v>1783.2413821064999</v>
      </c>
      <c r="U5272" s="68">
        <f t="shared" si="1019"/>
        <v>43.493692246499997</v>
      </c>
      <c r="V5272" s="68">
        <f t="shared" si="1020"/>
        <v>464.34546882384342</v>
      </c>
      <c r="W5272" s="68">
        <f t="shared" si="1021"/>
        <v>309.5636458825623</v>
      </c>
    </row>
    <row r="5273" spans="1:23" x14ac:dyDescent="0.25">
      <c r="A5273" s="1" t="s">
        <v>906</v>
      </c>
      <c r="B5273" s="1" t="s">
        <v>395</v>
      </c>
      <c r="C5273" s="1" t="s">
        <v>589</v>
      </c>
      <c r="D5273" s="1" t="s">
        <v>592</v>
      </c>
      <c r="E5273" s="1" t="s">
        <v>928</v>
      </c>
      <c r="F5273" s="62" t="str">
        <f t="shared" si="1010"/>
        <v>64594</v>
      </c>
      <c r="G5273" s="255">
        <v>10620032</v>
      </c>
      <c r="H5273" s="1" t="s">
        <v>386</v>
      </c>
      <c r="I5273" s="61">
        <v>52</v>
      </c>
      <c r="J5273" s="61">
        <v>3.4</v>
      </c>
      <c r="K5273" s="61">
        <v>8.1</v>
      </c>
      <c r="L5273" s="69">
        <f t="shared" si="1011"/>
        <v>1.7679999999999998</v>
      </c>
      <c r="M5273" s="69">
        <f t="shared" si="1012"/>
        <v>4.2119999999999997</v>
      </c>
      <c r="N5273" s="56">
        <f>INDEX(Rate_Chart!$A$1:$AK$127,MATCH(Data!J5273,Rate_Chart!$A$1:$A$127,0),MATCH(Data!K5273,Rate_Chart!$A$1:$AK$1,0))</f>
        <v>36.697125900000003</v>
      </c>
      <c r="O5273" s="57">
        <f t="shared" si="1013"/>
        <v>1908.2505468000002</v>
      </c>
      <c r="P5273" s="58">
        <f t="shared" si="1014"/>
        <v>417.01279431818188</v>
      </c>
      <c r="Q5273" s="58">
        <f t="shared" si="1015"/>
        <v>278.00852954545456</v>
      </c>
      <c r="R5273" s="66">
        <f t="shared" si="1016"/>
        <v>33.394384569000003</v>
      </c>
      <c r="S5273" s="64">
        <f t="shared" si="1017"/>
        <v>195</v>
      </c>
      <c r="T5273" s="66">
        <f t="shared" si="1018"/>
        <v>2136.644931369</v>
      </c>
      <c r="U5273" s="68">
        <f t="shared" si="1019"/>
        <v>41.089325603250003</v>
      </c>
      <c r="V5273" s="68">
        <f t="shared" si="1020"/>
        <v>466.92415458238645</v>
      </c>
      <c r="W5273" s="68">
        <f t="shared" si="1021"/>
        <v>311.28276972159097</v>
      </c>
    </row>
    <row r="5274" spans="1:23" x14ac:dyDescent="0.25">
      <c r="A5274" s="1" t="s">
        <v>907</v>
      </c>
      <c r="B5274" s="1" t="s">
        <v>395</v>
      </c>
      <c r="C5274" s="1" t="s">
        <v>589</v>
      </c>
      <c r="D5274" s="1" t="s">
        <v>592</v>
      </c>
      <c r="E5274" s="1" t="s">
        <v>928</v>
      </c>
      <c r="F5274" s="62" t="str">
        <f t="shared" si="1010"/>
        <v>64594</v>
      </c>
      <c r="G5274" s="255">
        <v>10620032</v>
      </c>
      <c r="H5274" s="1" t="s">
        <v>386</v>
      </c>
      <c r="I5274" s="61">
        <v>39</v>
      </c>
      <c r="J5274" s="61">
        <v>3.6</v>
      </c>
      <c r="K5274" s="61">
        <v>8.1</v>
      </c>
      <c r="L5274" s="69">
        <f t="shared" si="1011"/>
        <v>1.4040000000000001</v>
      </c>
      <c r="M5274" s="69">
        <f t="shared" si="1012"/>
        <v>3.1589999999999998</v>
      </c>
      <c r="N5274" s="56">
        <f>INDEX(Rate_Chart!$A$1:$AK$127,MATCH(Data!J5274,Rate_Chart!$A$1:$A$127,0),MATCH(Data!K5274,Rate_Chart!$A$1:$AK$1,0))</f>
        <v>37.531125900000006</v>
      </c>
      <c r="O5274" s="57">
        <f t="shared" si="1013"/>
        <v>1463.7139101000002</v>
      </c>
      <c r="P5274" s="58">
        <f t="shared" si="1014"/>
        <v>417.01251000000008</v>
      </c>
      <c r="Q5274" s="58">
        <f t="shared" si="1015"/>
        <v>278.00834000000003</v>
      </c>
      <c r="R5274" s="66">
        <f t="shared" si="1016"/>
        <v>25.614993426750008</v>
      </c>
      <c r="S5274" s="64">
        <f t="shared" si="1017"/>
        <v>146.25</v>
      </c>
      <c r="T5274" s="66">
        <f t="shared" si="1018"/>
        <v>1635.5789035267503</v>
      </c>
      <c r="U5274" s="68">
        <f t="shared" si="1019"/>
        <v>41.937920603250006</v>
      </c>
      <c r="V5274" s="68">
        <f t="shared" si="1020"/>
        <v>465.97689559166673</v>
      </c>
      <c r="W5274" s="68">
        <f t="shared" si="1021"/>
        <v>310.6512637277778</v>
      </c>
    </row>
    <row r="5275" spans="1:23" x14ac:dyDescent="0.25">
      <c r="A5275" s="1" t="s">
        <v>911</v>
      </c>
      <c r="B5275" s="1" t="s">
        <v>395</v>
      </c>
      <c r="C5275" s="1" t="s">
        <v>589</v>
      </c>
      <c r="D5275" s="1" t="s">
        <v>592</v>
      </c>
      <c r="E5275" s="1" t="s">
        <v>928</v>
      </c>
      <c r="F5275" s="62" t="str">
        <f t="shared" si="1010"/>
        <v>64594</v>
      </c>
      <c r="G5275" s="255">
        <v>10620032</v>
      </c>
      <c r="H5275" s="1" t="s">
        <v>386</v>
      </c>
      <c r="I5275" s="61">
        <v>60</v>
      </c>
      <c r="J5275" s="61">
        <v>4</v>
      </c>
      <c r="K5275" s="61">
        <v>8.1</v>
      </c>
      <c r="L5275" s="69">
        <f t="shared" si="1011"/>
        <v>2.4</v>
      </c>
      <c r="M5275" s="69">
        <f t="shared" si="1012"/>
        <v>4.8600000000000003</v>
      </c>
      <c r="N5275" s="56">
        <f>INDEX(Rate_Chart!$A$1:$AK$127,MATCH(Data!J5275,Rate_Chart!$A$1:$A$127,0),MATCH(Data!K5275,Rate_Chart!$A$1:$AK$1,0))</f>
        <v>39.199125899999999</v>
      </c>
      <c r="O5275" s="57">
        <f t="shared" si="1013"/>
        <v>2351.9475539999999</v>
      </c>
      <c r="P5275" s="58">
        <f t="shared" si="1014"/>
        <v>417.01197765957443</v>
      </c>
      <c r="Q5275" s="58">
        <f t="shared" si="1015"/>
        <v>278.00798510638293</v>
      </c>
      <c r="R5275" s="66">
        <f t="shared" si="1016"/>
        <v>41.159082195000003</v>
      </c>
      <c r="S5275" s="64">
        <f t="shared" si="1017"/>
        <v>225</v>
      </c>
      <c r="T5275" s="66">
        <f t="shared" si="1018"/>
        <v>2618.1066361949997</v>
      </c>
      <c r="U5275" s="68">
        <f t="shared" si="1019"/>
        <v>43.635110603249998</v>
      </c>
      <c r="V5275" s="68">
        <f t="shared" si="1020"/>
        <v>464.20330428989359</v>
      </c>
      <c r="W5275" s="68">
        <f t="shared" si="1021"/>
        <v>309.46886952659571</v>
      </c>
    </row>
    <row r="5276" spans="1:23" x14ac:dyDescent="0.25">
      <c r="A5276" s="1" t="s">
        <v>913</v>
      </c>
      <c r="B5276" s="1" t="s">
        <v>395</v>
      </c>
      <c r="C5276" s="1" t="s">
        <v>589</v>
      </c>
      <c r="D5276" s="1" t="s">
        <v>592</v>
      </c>
      <c r="E5276" s="1" t="s">
        <v>928</v>
      </c>
      <c r="F5276" s="62" t="str">
        <f t="shared" si="1010"/>
        <v>64594</v>
      </c>
      <c r="G5276" s="255">
        <v>10620032</v>
      </c>
      <c r="H5276" s="1" t="s">
        <v>386</v>
      </c>
      <c r="I5276" s="61">
        <v>58</v>
      </c>
      <c r="J5276" s="61">
        <v>4.3</v>
      </c>
      <c r="K5276" s="61">
        <v>8.1999999999999993</v>
      </c>
      <c r="L5276" s="69">
        <f t="shared" si="1011"/>
        <v>2.4939999999999998</v>
      </c>
      <c r="M5276" s="69">
        <f t="shared" si="1012"/>
        <v>4.7559999999999993</v>
      </c>
      <c r="N5276" s="56">
        <f>INDEX(Rate_Chart!$A$1:$AK$127,MATCH(Data!J5276,Rate_Chart!$A$1:$A$127,0),MATCH(Data!K5276,Rate_Chart!$A$1:$AK$1,0))</f>
        <v>40.728139799999994</v>
      </c>
      <c r="O5276" s="57">
        <f t="shared" si="1013"/>
        <v>2362.2321083999996</v>
      </c>
      <c r="P5276" s="58">
        <f t="shared" si="1014"/>
        <v>417.01167030716726</v>
      </c>
      <c r="Q5276" s="58">
        <f t="shared" si="1015"/>
        <v>278.00778020477816</v>
      </c>
      <c r="R5276" s="66">
        <f t="shared" si="1016"/>
        <v>41.339061896999993</v>
      </c>
      <c r="S5276" s="64">
        <f t="shared" si="1017"/>
        <v>217.5</v>
      </c>
      <c r="T5276" s="66">
        <f t="shared" si="1018"/>
        <v>2621.0711702969993</v>
      </c>
      <c r="U5276" s="68">
        <f t="shared" si="1019"/>
        <v>45.190882246499989</v>
      </c>
      <c r="V5276" s="68">
        <f t="shared" si="1020"/>
        <v>462.70527897440269</v>
      </c>
      <c r="W5276" s="68">
        <f t="shared" si="1021"/>
        <v>308.47018598293511</v>
      </c>
    </row>
    <row r="5277" spans="1:23" x14ac:dyDescent="0.25">
      <c r="A5277" s="1" t="s">
        <v>922</v>
      </c>
      <c r="B5277" s="1" t="s">
        <v>395</v>
      </c>
      <c r="C5277" s="1" t="s">
        <v>589</v>
      </c>
      <c r="D5277" s="1" t="s">
        <v>592</v>
      </c>
      <c r="E5277" s="1" t="s">
        <v>928</v>
      </c>
      <c r="F5277" s="62" t="str">
        <f t="shared" si="1010"/>
        <v>64594</v>
      </c>
      <c r="G5277" s="255">
        <v>10620032</v>
      </c>
      <c r="H5277" s="1" t="s">
        <v>385</v>
      </c>
      <c r="I5277" s="61">
        <v>33</v>
      </c>
      <c r="J5277" s="61">
        <v>5.6</v>
      </c>
      <c r="K5277" s="61">
        <v>8.4</v>
      </c>
      <c r="L5277" s="69">
        <f t="shared" si="1011"/>
        <v>1.8479999999999999</v>
      </c>
      <c r="M5277" s="69">
        <f t="shared" si="1012"/>
        <v>2.7719999999999998</v>
      </c>
      <c r="N5277" s="56">
        <f>INDEX(Rate_Chart!$A$1:$AK$127,MATCH(Data!J5277,Rate_Chart!$A$1:$A$127,0),MATCH(Data!K5277,Rate_Chart!$A$1:$AK$1,0))</f>
        <v>45.357199999999999</v>
      </c>
      <c r="O5277" s="57">
        <f t="shared" si="1013"/>
        <v>1496.7875999999999</v>
      </c>
      <c r="P5277" s="58">
        <f t="shared" si="1014"/>
        <v>404.97500000000002</v>
      </c>
      <c r="Q5277" s="58">
        <f t="shared" si="1015"/>
        <v>269.98333333333335</v>
      </c>
      <c r="R5277" s="66">
        <f t="shared" si="1016"/>
        <v>26.193783</v>
      </c>
      <c r="S5277" s="64">
        <f t="shared" si="1017"/>
        <v>123.75</v>
      </c>
      <c r="T5277" s="66">
        <f t="shared" si="1018"/>
        <v>1646.7313829999998</v>
      </c>
      <c r="U5277" s="68">
        <f t="shared" si="1019"/>
        <v>49.900950999999992</v>
      </c>
      <c r="V5277" s="68">
        <f t="shared" si="1020"/>
        <v>445.54420535714286</v>
      </c>
      <c r="W5277" s="68">
        <f t="shared" si="1021"/>
        <v>297.02947023809526</v>
      </c>
    </row>
    <row r="5278" spans="1:23" x14ac:dyDescent="0.25">
      <c r="A5278" s="1" t="s">
        <v>921</v>
      </c>
      <c r="B5278" s="1" t="s">
        <v>394</v>
      </c>
      <c r="C5278" s="1" t="s">
        <v>589</v>
      </c>
      <c r="D5278" s="1" t="s">
        <v>593</v>
      </c>
      <c r="E5278" s="1" t="s">
        <v>869</v>
      </c>
      <c r="F5278" s="62" t="str">
        <f t="shared" si="1010"/>
        <v>64600</v>
      </c>
      <c r="G5278" s="255">
        <v>10620004</v>
      </c>
      <c r="H5278" s="1" t="s">
        <v>385</v>
      </c>
      <c r="I5278" s="61">
        <v>37</v>
      </c>
      <c r="J5278" s="61">
        <v>5.8</v>
      </c>
      <c r="K5278" s="61">
        <v>9</v>
      </c>
      <c r="L5278" s="69">
        <f t="shared" si="1011"/>
        <v>2.1459999999999999</v>
      </c>
      <c r="M5278" s="69">
        <f t="shared" si="1012"/>
        <v>3.33</v>
      </c>
      <c r="N5278" s="56">
        <f>INDEX(Rate_Chart!$A$1:$AK$127,MATCH(Data!J5278,Rate_Chart!$A$1:$A$127,0),MATCH(Data!K5278,Rate_Chart!$A$1:$AK$1,0))</f>
        <v>48.43</v>
      </c>
      <c r="O5278" s="57">
        <f t="shared" si="1013"/>
        <v>1791.91</v>
      </c>
      <c r="P5278" s="58">
        <f t="shared" si="1014"/>
        <v>410.42372881355936</v>
      </c>
      <c r="Q5278" s="58">
        <f t="shared" si="1015"/>
        <v>273.61581920903956</v>
      </c>
      <c r="R5278" s="66">
        <f t="shared" si="1016"/>
        <v>31.358425000000004</v>
      </c>
      <c r="S5278" s="64">
        <f t="shared" si="1017"/>
        <v>138.75</v>
      </c>
      <c r="T5278" s="66">
        <f t="shared" si="1018"/>
        <v>1962.0184250000002</v>
      </c>
      <c r="U5278" s="68">
        <f t="shared" si="1019"/>
        <v>53.027525000000004</v>
      </c>
      <c r="V5278" s="68">
        <f t="shared" si="1020"/>
        <v>449.38580508474581</v>
      </c>
      <c r="W5278" s="68">
        <f t="shared" si="1021"/>
        <v>299.59053672316389</v>
      </c>
    </row>
    <row r="5279" spans="1:23" x14ac:dyDescent="0.25">
      <c r="A5279" s="1" t="s">
        <v>921</v>
      </c>
      <c r="B5279" s="1" t="s">
        <v>394</v>
      </c>
      <c r="C5279" s="1" t="s">
        <v>589</v>
      </c>
      <c r="D5279" s="1" t="s">
        <v>593</v>
      </c>
      <c r="E5279" s="1" t="s">
        <v>869</v>
      </c>
      <c r="F5279" s="62" t="str">
        <f t="shared" si="1010"/>
        <v>64600</v>
      </c>
      <c r="G5279" s="255">
        <v>10620004</v>
      </c>
      <c r="H5279" s="1" t="s">
        <v>386</v>
      </c>
      <c r="I5279" s="61">
        <v>59</v>
      </c>
      <c r="J5279" s="61">
        <v>3.3</v>
      </c>
      <c r="K5279" s="61">
        <v>8.1999999999999993</v>
      </c>
      <c r="L5279" s="69">
        <f t="shared" si="1011"/>
        <v>1.9469999999999998</v>
      </c>
      <c r="M5279" s="69">
        <f t="shared" si="1012"/>
        <v>4.8379999999999992</v>
      </c>
      <c r="N5279" s="56">
        <f>INDEX(Rate_Chart!$A$1:$AK$127,MATCH(Data!J5279,Rate_Chart!$A$1:$A$127,0),MATCH(Data!K5279,Rate_Chart!$A$1:$AK$1,0))</f>
        <v>36.558139799999999</v>
      </c>
      <c r="O5279" s="57">
        <f t="shared" si="1013"/>
        <v>2156.9302481999998</v>
      </c>
      <c r="P5279" s="58">
        <f t="shared" si="1014"/>
        <v>417.0130015209125</v>
      </c>
      <c r="Q5279" s="58">
        <f t="shared" si="1015"/>
        <v>278.00866768060831</v>
      </c>
      <c r="R5279" s="66">
        <f t="shared" si="1016"/>
        <v>37.746279343499999</v>
      </c>
      <c r="S5279" s="64">
        <f t="shared" si="1017"/>
        <v>221.25</v>
      </c>
      <c r="T5279" s="66">
        <f t="shared" si="1018"/>
        <v>2415.9265275435</v>
      </c>
      <c r="U5279" s="68">
        <f t="shared" si="1019"/>
        <v>40.947907246500002</v>
      </c>
      <c r="V5279" s="68">
        <f t="shared" si="1020"/>
        <v>467.08639444676805</v>
      </c>
      <c r="W5279" s="68">
        <f t="shared" si="1021"/>
        <v>311.39092963117872</v>
      </c>
    </row>
    <row r="5280" spans="1:23" x14ac:dyDescent="0.25">
      <c r="A5280" s="1" t="s">
        <v>921</v>
      </c>
      <c r="B5280" s="1" t="s">
        <v>395</v>
      </c>
      <c r="C5280" s="1" t="s">
        <v>589</v>
      </c>
      <c r="D5280" s="1" t="s">
        <v>593</v>
      </c>
      <c r="E5280" s="1" t="s">
        <v>869</v>
      </c>
      <c r="F5280" s="62" t="str">
        <f t="shared" si="1010"/>
        <v>64600</v>
      </c>
      <c r="G5280" s="255">
        <v>10620004</v>
      </c>
      <c r="H5280" s="1" t="s">
        <v>385</v>
      </c>
      <c r="I5280" s="61">
        <v>21</v>
      </c>
      <c r="J5280" s="61">
        <v>5.6</v>
      </c>
      <c r="K5280" s="61">
        <v>8.8000000000000007</v>
      </c>
      <c r="L5280" s="69">
        <f t="shared" si="1011"/>
        <v>1.1759999999999999</v>
      </c>
      <c r="M5280" s="69">
        <f t="shared" si="1012"/>
        <v>1.8480000000000001</v>
      </c>
      <c r="N5280" s="56">
        <f>INDEX(Rate_Chart!$A$1:$AK$127,MATCH(Data!J5280,Rate_Chart!$A$1:$A$127,0),MATCH(Data!K5280,Rate_Chart!$A$1:$AK$1,0))</f>
        <v>46.292400000000001</v>
      </c>
      <c r="O5280" s="57">
        <f t="shared" si="1013"/>
        <v>972.1404</v>
      </c>
      <c r="P5280" s="58">
        <f t="shared" si="1014"/>
        <v>403.71279069767445</v>
      </c>
      <c r="Q5280" s="58">
        <f t="shared" si="1015"/>
        <v>269.14186046511628</v>
      </c>
      <c r="R5280" s="66">
        <f t="shared" si="1016"/>
        <v>17.012457000000001</v>
      </c>
      <c r="S5280" s="64">
        <f t="shared" si="1017"/>
        <v>78.75</v>
      </c>
      <c r="T5280" s="66">
        <f t="shared" si="1018"/>
        <v>1067.902857</v>
      </c>
      <c r="U5280" s="68">
        <f t="shared" si="1019"/>
        <v>50.852516999999999</v>
      </c>
      <c r="V5280" s="68">
        <f t="shared" si="1020"/>
        <v>443.48125290697675</v>
      </c>
      <c r="W5280" s="68">
        <f t="shared" si="1021"/>
        <v>295.65416860465115</v>
      </c>
    </row>
    <row r="5281" spans="1:23" x14ac:dyDescent="0.25">
      <c r="A5281" s="1" t="s">
        <v>921</v>
      </c>
      <c r="B5281" s="1" t="s">
        <v>395</v>
      </c>
      <c r="C5281" s="1" t="s">
        <v>589</v>
      </c>
      <c r="D5281" s="1" t="s">
        <v>593</v>
      </c>
      <c r="E5281" s="1" t="s">
        <v>869</v>
      </c>
      <c r="F5281" s="62" t="str">
        <f t="shared" si="1010"/>
        <v>64600</v>
      </c>
      <c r="G5281" s="255">
        <v>10620004</v>
      </c>
      <c r="H5281" s="1" t="s">
        <v>386</v>
      </c>
      <c r="I5281" s="61">
        <v>40</v>
      </c>
      <c r="J5281" s="61">
        <v>3</v>
      </c>
      <c r="K5281" s="61">
        <v>8</v>
      </c>
      <c r="L5281" s="69">
        <f t="shared" si="1011"/>
        <v>1.2</v>
      </c>
      <c r="M5281" s="69">
        <f t="shared" si="1012"/>
        <v>3.2</v>
      </c>
      <c r="N5281" s="56">
        <f>INDEX(Rate_Chart!$A$1:$AK$127,MATCH(Data!J5281,Rate_Chart!$A$1:$A$127,0),MATCH(Data!K5281,Rate_Chart!$A$1:$AK$1,0))</f>
        <v>34.751112000000006</v>
      </c>
      <c r="O5281" s="57">
        <f t="shared" si="1013"/>
        <v>1390.0444800000002</v>
      </c>
      <c r="P5281" s="58">
        <f t="shared" si="1014"/>
        <v>417.01334400000002</v>
      </c>
      <c r="Q5281" s="58">
        <f t="shared" si="1015"/>
        <v>278.00889599999999</v>
      </c>
      <c r="R5281" s="66">
        <f t="shared" si="1016"/>
        <v>24.325778400000008</v>
      </c>
      <c r="S5281" s="64">
        <f t="shared" si="1017"/>
        <v>150</v>
      </c>
      <c r="T5281" s="66">
        <f t="shared" si="1018"/>
        <v>1564.3702584000002</v>
      </c>
      <c r="U5281" s="68">
        <f t="shared" si="1019"/>
        <v>39.109256460000005</v>
      </c>
      <c r="V5281" s="68">
        <f t="shared" si="1020"/>
        <v>469.31107752000003</v>
      </c>
      <c r="W5281" s="68">
        <f t="shared" si="1021"/>
        <v>312.87405168000004</v>
      </c>
    </row>
    <row r="5282" spans="1:23" x14ac:dyDescent="0.25">
      <c r="A5282" s="1" t="s">
        <v>902</v>
      </c>
      <c r="B5282" s="1" t="s">
        <v>395</v>
      </c>
      <c r="C5282" s="1" t="s">
        <v>589</v>
      </c>
      <c r="D5282" s="1" t="s">
        <v>593</v>
      </c>
      <c r="E5282" s="1" t="s">
        <v>869</v>
      </c>
      <c r="F5282" s="62" t="str">
        <f t="shared" si="1010"/>
        <v>64600</v>
      </c>
      <c r="G5282" s="255">
        <v>10620004</v>
      </c>
      <c r="H5282" s="1" t="s">
        <v>385</v>
      </c>
      <c r="I5282" s="61">
        <v>15</v>
      </c>
      <c r="J5282" s="61">
        <v>6.7</v>
      </c>
      <c r="K5282" s="61">
        <v>8.8000000000000007</v>
      </c>
      <c r="L5282" s="69">
        <f t="shared" si="1011"/>
        <v>1.0049999999999999</v>
      </c>
      <c r="M5282" s="69">
        <f t="shared" si="1012"/>
        <v>1.32</v>
      </c>
      <c r="N5282" s="56">
        <f>INDEX(Rate_Chart!$A$1:$AK$127,MATCH(Data!J5282,Rate_Chart!$A$1:$A$127,0),MATCH(Data!K5282,Rate_Chart!$A$1:$AK$1,0))</f>
        <v>55.385550000000002</v>
      </c>
      <c r="O5282" s="57">
        <f t="shared" si="1013"/>
        <v>830.78325000000007</v>
      </c>
      <c r="P5282" s="58">
        <f t="shared" si="1014"/>
        <v>440.73381962864721</v>
      </c>
      <c r="Q5282" s="58">
        <f t="shared" si="1015"/>
        <v>293.82254641909816</v>
      </c>
      <c r="R5282" s="66">
        <f t="shared" si="1016"/>
        <v>14.538706875000003</v>
      </c>
      <c r="S5282" s="64">
        <f t="shared" si="1017"/>
        <v>56.25</v>
      </c>
      <c r="T5282" s="66">
        <f t="shared" si="1018"/>
        <v>901.57195687500007</v>
      </c>
      <c r="U5282" s="68">
        <f t="shared" si="1019"/>
        <v>60.104797125000005</v>
      </c>
      <c r="V5282" s="68">
        <f t="shared" si="1020"/>
        <v>478.28751027851456</v>
      </c>
      <c r="W5282" s="68">
        <f t="shared" si="1021"/>
        <v>318.85834018567635</v>
      </c>
    </row>
    <row r="5283" spans="1:23" x14ac:dyDescent="0.25">
      <c r="A5283" s="1" t="s">
        <v>902</v>
      </c>
      <c r="B5283" s="1" t="s">
        <v>395</v>
      </c>
      <c r="C5283" s="1" t="s">
        <v>589</v>
      </c>
      <c r="D5283" s="1" t="s">
        <v>593</v>
      </c>
      <c r="E5283" s="1" t="s">
        <v>869</v>
      </c>
      <c r="F5283" s="62" t="str">
        <f t="shared" si="1010"/>
        <v>64600</v>
      </c>
      <c r="G5283" s="255">
        <v>10620004</v>
      </c>
      <c r="H5283" s="1" t="s">
        <v>386</v>
      </c>
      <c r="I5283" s="61">
        <v>50</v>
      </c>
      <c r="J5283" s="61">
        <v>3</v>
      </c>
      <c r="K5283" s="61">
        <v>8</v>
      </c>
      <c r="L5283" s="69">
        <f t="shared" si="1011"/>
        <v>1.5</v>
      </c>
      <c r="M5283" s="69">
        <f t="shared" si="1012"/>
        <v>4</v>
      </c>
      <c r="N5283" s="56">
        <f>INDEX(Rate_Chart!$A$1:$AK$127,MATCH(Data!J5283,Rate_Chart!$A$1:$A$127,0),MATCH(Data!K5283,Rate_Chart!$A$1:$AK$1,0))</f>
        <v>34.751112000000006</v>
      </c>
      <c r="O5283" s="57">
        <f t="shared" si="1013"/>
        <v>1737.5556000000004</v>
      </c>
      <c r="P5283" s="58">
        <f t="shared" si="1014"/>
        <v>417.01334400000002</v>
      </c>
      <c r="Q5283" s="58">
        <f t="shared" si="1015"/>
        <v>278.00889599999999</v>
      </c>
      <c r="R5283" s="66">
        <f t="shared" si="1016"/>
        <v>30.407223000000009</v>
      </c>
      <c r="S5283" s="64">
        <f t="shared" si="1017"/>
        <v>187.5</v>
      </c>
      <c r="T5283" s="66">
        <f t="shared" si="1018"/>
        <v>1955.4628230000003</v>
      </c>
      <c r="U5283" s="68">
        <f t="shared" si="1019"/>
        <v>39.109256460000005</v>
      </c>
      <c r="V5283" s="68">
        <f t="shared" si="1020"/>
        <v>469.31107752000003</v>
      </c>
      <c r="W5283" s="68">
        <f t="shared" si="1021"/>
        <v>312.87405168000004</v>
      </c>
    </row>
    <row r="5284" spans="1:23" x14ac:dyDescent="0.25">
      <c r="A5284" s="1" t="s">
        <v>903</v>
      </c>
      <c r="B5284" s="1" t="s">
        <v>395</v>
      </c>
      <c r="C5284" s="1" t="s">
        <v>589</v>
      </c>
      <c r="D5284" s="1" t="s">
        <v>593</v>
      </c>
      <c r="E5284" s="1" t="s">
        <v>869</v>
      </c>
      <c r="F5284" s="62" t="str">
        <f t="shared" si="1010"/>
        <v>64600</v>
      </c>
      <c r="G5284" s="255">
        <v>10620004</v>
      </c>
      <c r="H5284" s="1" t="s">
        <v>385</v>
      </c>
      <c r="I5284" s="61">
        <v>14</v>
      </c>
      <c r="J5284" s="61">
        <v>6.1</v>
      </c>
      <c r="K5284" s="61">
        <v>9</v>
      </c>
      <c r="L5284" s="69">
        <f t="shared" si="1011"/>
        <v>0.85399999999999987</v>
      </c>
      <c r="M5284" s="69">
        <f t="shared" si="1012"/>
        <v>1.26</v>
      </c>
      <c r="N5284" s="56">
        <f>INDEX(Rate_Chart!$A$1:$AK$127,MATCH(Data!J5284,Rate_Chart!$A$1:$A$127,0),MATCH(Data!K5284,Rate_Chart!$A$1:$AK$1,0))</f>
        <v>50.935000000000002</v>
      </c>
      <c r="O5284" s="57">
        <f t="shared" si="1013"/>
        <v>713.09</v>
      </c>
      <c r="P5284" s="58">
        <f t="shared" si="1014"/>
        <v>420.95041322314052</v>
      </c>
      <c r="Q5284" s="58">
        <f t="shared" si="1015"/>
        <v>280.63360881542701</v>
      </c>
      <c r="R5284" s="66">
        <f t="shared" si="1016"/>
        <v>12.479075000000002</v>
      </c>
      <c r="S5284" s="64">
        <f t="shared" si="1017"/>
        <v>52.5</v>
      </c>
      <c r="T5284" s="66">
        <f t="shared" si="1018"/>
        <v>778.069075</v>
      </c>
      <c r="U5284" s="68">
        <f t="shared" si="1019"/>
        <v>55.576362500000002</v>
      </c>
      <c r="V5284" s="68">
        <f t="shared" si="1020"/>
        <v>459.30878099173555</v>
      </c>
      <c r="W5284" s="68">
        <f t="shared" si="1021"/>
        <v>306.20585399449038</v>
      </c>
    </row>
    <row r="5285" spans="1:23" x14ac:dyDescent="0.25">
      <c r="A5285" s="1" t="s">
        <v>903</v>
      </c>
      <c r="B5285" s="1" t="s">
        <v>395</v>
      </c>
      <c r="C5285" s="1" t="s">
        <v>589</v>
      </c>
      <c r="D5285" s="1" t="s">
        <v>593</v>
      </c>
      <c r="E5285" s="1" t="s">
        <v>869</v>
      </c>
      <c r="F5285" s="62" t="str">
        <f t="shared" si="1010"/>
        <v>64600</v>
      </c>
      <c r="G5285" s="255">
        <v>10620004</v>
      </c>
      <c r="H5285" s="1" t="s">
        <v>386</v>
      </c>
      <c r="I5285" s="61">
        <v>62</v>
      </c>
      <c r="J5285" s="61">
        <v>3</v>
      </c>
      <c r="K5285" s="61">
        <v>8</v>
      </c>
      <c r="L5285" s="69">
        <f t="shared" si="1011"/>
        <v>1.86</v>
      </c>
      <c r="M5285" s="69">
        <f t="shared" si="1012"/>
        <v>4.96</v>
      </c>
      <c r="N5285" s="56">
        <f>INDEX(Rate_Chart!$A$1:$AK$127,MATCH(Data!J5285,Rate_Chart!$A$1:$A$127,0),MATCH(Data!K5285,Rate_Chart!$A$1:$AK$1,0))</f>
        <v>34.751112000000006</v>
      </c>
      <c r="O5285" s="57">
        <f t="shared" si="1013"/>
        <v>2154.5689440000006</v>
      </c>
      <c r="P5285" s="58">
        <f t="shared" si="1014"/>
        <v>417.01334400000002</v>
      </c>
      <c r="Q5285" s="58">
        <f t="shared" si="1015"/>
        <v>278.00889599999999</v>
      </c>
      <c r="R5285" s="66">
        <f t="shared" si="1016"/>
        <v>37.70495652000001</v>
      </c>
      <c r="S5285" s="64">
        <f t="shared" si="1017"/>
        <v>232.5</v>
      </c>
      <c r="T5285" s="66">
        <f t="shared" si="1018"/>
        <v>2424.7739005200006</v>
      </c>
      <c r="U5285" s="68">
        <f t="shared" si="1019"/>
        <v>39.109256460000012</v>
      </c>
      <c r="V5285" s="68">
        <f t="shared" si="1020"/>
        <v>469.31107752000008</v>
      </c>
      <c r="W5285" s="68">
        <f t="shared" si="1021"/>
        <v>312.87405168000004</v>
      </c>
    </row>
    <row r="5286" spans="1:23" x14ac:dyDescent="0.25">
      <c r="A5286" s="1" t="s">
        <v>904</v>
      </c>
      <c r="B5286" s="1" t="s">
        <v>395</v>
      </c>
      <c r="C5286" s="1" t="s">
        <v>589</v>
      </c>
      <c r="D5286" s="1" t="s">
        <v>593</v>
      </c>
      <c r="E5286" s="1" t="s">
        <v>869</v>
      </c>
      <c r="F5286" s="62" t="str">
        <f t="shared" si="1010"/>
        <v>64600</v>
      </c>
      <c r="G5286" s="255">
        <v>10620004</v>
      </c>
      <c r="H5286" s="1" t="s">
        <v>385</v>
      </c>
      <c r="I5286" s="61">
        <v>17</v>
      </c>
      <c r="J5286" s="61">
        <v>5.7</v>
      </c>
      <c r="K5286" s="61">
        <v>8.8000000000000007</v>
      </c>
      <c r="L5286" s="69">
        <f t="shared" si="1011"/>
        <v>0.96900000000000008</v>
      </c>
      <c r="M5286" s="69">
        <f t="shared" si="1012"/>
        <v>1.4960000000000002</v>
      </c>
      <c r="N5286" s="56">
        <f>INDEX(Rate_Chart!$A$1:$AK$127,MATCH(Data!J5286,Rate_Chart!$A$1:$A$127,0),MATCH(Data!K5286,Rate_Chart!$A$1:$AK$1,0))</f>
        <v>47.119050000000001</v>
      </c>
      <c r="O5286" s="57">
        <f t="shared" si="1013"/>
        <v>801.02385000000004</v>
      </c>
      <c r="P5286" s="58">
        <f t="shared" si="1014"/>
        <v>407.3693083573487</v>
      </c>
      <c r="Q5286" s="58">
        <f t="shared" si="1015"/>
        <v>271.57953890489915</v>
      </c>
      <c r="R5286" s="66">
        <f t="shared" si="1016"/>
        <v>14.017917375000001</v>
      </c>
      <c r="S5286" s="64">
        <f t="shared" si="1017"/>
        <v>63.75</v>
      </c>
      <c r="T5286" s="66">
        <f t="shared" si="1018"/>
        <v>878.79176737500006</v>
      </c>
      <c r="U5286" s="68">
        <f t="shared" si="1019"/>
        <v>51.693633375000005</v>
      </c>
      <c r="V5286" s="68">
        <f t="shared" si="1020"/>
        <v>446.91902053314124</v>
      </c>
      <c r="W5286" s="68">
        <f t="shared" si="1021"/>
        <v>297.94601368876084</v>
      </c>
    </row>
    <row r="5287" spans="1:23" x14ac:dyDescent="0.25">
      <c r="A5287" s="1" t="s">
        <v>904</v>
      </c>
      <c r="B5287" s="1" t="s">
        <v>395</v>
      </c>
      <c r="C5287" s="1" t="s">
        <v>589</v>
      </c>
      <c r="D5287" s="1" t="s">
        <v>593</v>
      </c>
      <c r="E5287" s="1" t="s">
        <v>869</v>
      </c>
      <c r="F5287" s="62" t="str">
        <f t="shared" si="1010"/>
        <v>64600</v>
      </c>
      <c r="G5287" s="255">
        <v>10620004</v>
      </c>
      <c r="H5287" s="1" t="s">
        <v>386</v>
      </c>
      <c r="I5287" s="61">
        <v>57</v>
      </c>
      <c r="J5287" s="61">
        <v>3</v>
      </c>
      <c r="K5287" s="61">
        <v>8</v>
      </c>
      <c r="L5287" s="69">
        <f t="shared" si="1011"/>
        <v>1.71</v>
      </c>
      <c r="M5287" s="69">
        <f t="shared" si="1012"/>
        <v>4.5599999999999996</v>
      </c>
      <c r="N5287" s="56">
        <f>INDEX(Rate_Chart!$A$1:$AK$127,MATCH(Data!J5287,Rate_Chart!$A$1:$A$127,0),MATCH(Data!K5287,Rate_Chart!$A$1:$AK$1,0))</f>
        <v>34.751112000000006</v>
      </c>
      <c r="O5287" s="57">
        <f t="shared" si="1013"/>
        <v>1980.8133840000003</v>
      </c>
      <c r="P5287" s="58">
        <f t="shared" si="1014"/>
        <v>417.01334400000002</v>
      </c>
      <c r="Q5287" s="58">
        <f t="shared" si="1015"/>
        <v>278.00889599999999</v>
      </c>
      <c r="R5287" s="66">
        <f t="shared" si="1016"/>
        <v>34.664234220000012</v>
      </c>
      <c r="S5287" s="64">
        <f t="shared" si="1017"/>
        <v>213.75</v>
      </c>
      <c r="T5287" s="66">
        <f t="shared" si="1018"/>
        <v>2229.2276182200003</v>
      </c>
      <c r="U5287" s="68">
        <f t="shared" si="1019"/>
        <v>39.109256460000005</v>
      </c>
      <c r="V5287" s="68">
        <f t="shared" si="1020"/>
        <v>469.31107752000003</v>
      </c>
      <c r="W5287" s="68">
        <f t="shared" si="1021"/>
        <v>312.87405168000004</v>
      </c>
    </row>
    <row r="5288" spans="1:23" x14ac:dyDescent="0.25">
      <c r="A5288" s="1" t="s">
        <v>905</v>
      </c>
      <c r="B5288" s="1" t="s">
        <v>395</v>
      </c>
      <c r="C5288" s="1" t="s">
        <v>589</v>
      </c>
      <c r="D5288" s="1" t="s">
        <v>593</v>
      </c>
      <c r="E5288" s="1" t="s">
        <v>869</v>
      </c>
      <c r="F5288" s="62" t="str">
        <f t="shared" si="1010"/>
        <v>64600</v>
      </c>
      <c r="G5288" s="255">
        <v>10620004</v>
      </c>
      <c r="H5288" s="1" t="s">
        <v>385</v>
      </c>
      <c r="I5288" s="61">
        <v>23</v>
      </c>
      <c r="J5288" s="61">
        <v>5.6</v>
      </c>
      <c r="K5288" s="61">
        <v>8.6</v>
      </c>
      <c r="L5288" s="69">
        <f t="shared" si="1011"/>
        <v>1.2879999999999998</v>
      </c>
      <c r="M5288" s="69">
        <f t="shared" si="1012"/>
        <v>1.9779999999999998</v>
      </c>
      <c r="N5288" s="56">
        <f>INDEX(Rate_Chart!$A$1:$AK$127,MATCH(Data!J5288,Rate_Chart!$A$1:$A$127,0),MATCH(Data!K5288,Rate_Chart!$A$1:$AK$1,0))</f>
        <v>45.824799999999996</v>
      </c>
      <c r="O5288" s="57">
        <f t="shared" si="1013"/>
        <v>1053.9703999999999</v>
      </c>
      <c r="P5288" s="58">
        <f t="shared" si="1014"/>
        <v>404.33647058823533</v>
      </c>
      <c r="Q5288" s="58">
        <f t="shared" si="1015"/>
        <v>269.55764705882353</v>
      </c>
      <c r="R5288" s="66">
        <f t="shared" si="1016"/>
        <v>18.444482000000001</v>
      </c>
      <c r="S5288" s="64">
        <f t="shared" si="1017"/>
        <v>86.25</v>
      </c>
      <c r="T5288" s="66">
        <f t="shared" si="1018"/>
        <v>1158.664882</v>
      </c>
      <c r="U5288" s="68">
        <f t="shared" si="1019"/>
        <v>50.376733999999999</v>
      </c>
      <c r="V5288" s="68">
        <f t="shared" si="1020"/>
        <v>444.50059411764715</v>
      </c>
      <c r="W5288" s="68">
        <f t="shared" si="1021"/>
        <v>296.33372941176475</v>
      </c>
    </row>
    <row r="5289" spans="1:23" x14ac:dyDescent="0.25">
      <c r="A5289" s="1" t="s">
        <v>905</v>
      </c>
      <c r="B5289" s="1" t="s">
        <v>395</v>
      </c>
      <c r="C5289" s="1" t="s">
        <v>589</v>
      </c>
      <c r="D5289" s="1" t="s">
        <v>593</v>
      </c>
      <c r="E5289" s="1" t="s">
        <v>869</v>
      </c>
      <c r="F5289" s="62" t="str">
        <f t="shared" si="1010"/>
        <v>64600</v>
      </c>
      <c r="G5289" s="255">
        <v>10620004</v>
      </c>
      <c r="H5289" s="1" t="s">
        <v>386</v>
      </c>
      <c r="I5289" s="61">
        <v>62</v>
      </c>
      <c r="J5289" s="61">
        <v>3.1</v>
      </c>
      <c r="K5289" s="61">
        <v>8.1</v>
      </c>
      <c r="L5289" s="69">
        <f t="shared" si="1011"/>
        <v>1.9220000000000002</v>
      </c>
      <c r="M5289" s="69">
        <f t="shared" si="1012"/>
        <v>5.0220000000000002</v>
      </c>
      <c r="N5289" s="56">
        <f>INDEX(Rate_Chart!$A$1:$AK$127,MATCH(Data!J5289,Rate_Chart!$A$1:$A$127,0),MATCH(Data!K5289,Rate_Chart!$A$1:$AK$1,0))</f>
        <v>35.446125899999998</v>
      </c>
      <c r="O5289" s="57">
        <f t="shared" si="1013"/>
        <v>2197.6598058</v>
      </c>
      <c r="P5289" s="58">
        <f t="shared" si="1014"/>
        <v>417.01324588235298</v>
      </c>
      <c r="Q5289" s="58">
        <f t="shared" si="1015"/>
        <v>278.0088305882353</v>
      </c>
      <c r="R5289" s="66">
        <f t="shared" si="1016"/>
        <v>38.459046601500006</v>
      </c>
      <c r="S5289" s="64">
        <f t="shared" si="1017"/>
        <v>232.5</v>
      </c>
      <c r="T5289" s="66">
        <f t="shared" si="1018"/>
        <v>2468.6188524015001</v>
      </c>
      <c r="U5289" s="68">
        <f t="shared" si="1019"/>
        <v>39.816433103249999</v>
      </c>
      <c r="V5289" s="68">
        <f t="shared" si="1020"/>
        <v>468.42862474411766</v>
      </c>
      <c r="W5289" s="68">
        <f t="shared" si="1021"/>
        <v>312.28574982941177</v>
      </c>
    </row>
    <row r="5290" spans="1:23" x14ac:dyDescent="0.25">
      <c r="A5290" s="1" t="s">
        <v>906</v>
      </c>
      <c r="B5290" s="1" t="s">
        <v>394</v>
      </c>
      <c r="C5290" s="1" t="s">
        <v>589</v>
      </c>
      <c r="D5290" s="1" t="s">
        <v>593</v>
      </c>
      <c r="E5290" s="1" t="s">
        <v>869</v>
      </c>
      <c r="F5290" s="62" t="str">
        <f t="shared" si="1010"/>
        <v>64600</v>
      </c>
      <c r="G5290" s="255">
        <v>10620004</v>
      </c>
      <c r="H5290" s="1" t="s">
        <v>386</v>
      </c>
      <c r="I5290" s="61">
        <v>105</v>
      </c>
      <c r="J5290" s="61">
        <v>4.0999999999999996</v>
      </c>
      <c r="K5290" s="61">
        <v>8.3000000000000007</v>
      </c>
      <c r="L5290" s="69">
        <f t="shared" si="1011"/>
        <v>4.3049999999999997</v>
      </c>
      <c r="M5290" s="69">
        <f t="shared" si="1012"/>
        <v>8.7150000000000016</v>
      </c>
      <c r="N5290" s="56">
        <f>INDEX(Rate_Chart!$A$1:$AK$127,MATCH(Data!J5290,Rate_Chart!$A$1:$A$127,0),MATCH(Data!K5290,Rate_Chart!$A$1:$AK$1,0))</f>
        <v>40.172153700000003</v>
      </c>
      <c r="O5290" s="57">
        <f t="shared" si="1013"/>
        <v>4218.0761385000005</v>
      </c>
      <c r="P5290" s="58">
        <f t="shared" si="1014"/>
        <v>417.01197612456752</v>
      </c>
      <c r="Q5290" s="58">
        <f t="shared" si="1015"/>
        <v>278.00798408304502</v>
      </c>
      <c r="R5290" s="66">
        <f t="shared" si="1016"/>
        <v>73.816332423750012</v>
      </c>
      <c r="S5290" s="64">
        <f t="shared" si="1017"/>
        <v>393.75</v>
      </c>
      <c r="T5290" s="66">
        <f t="shared" si="1018"/>
        <v>4685.6424709237508</v>
      </c>
      <c r="U5290" s="68">
        <f t="shared" si="1019"/>
        <v>44.625166389750007</v>
      </c>
      <c r="V5290" s="68">
        <f t="shared" si="1020"/>
        <v>463.23702134688591</v>
      </c>
      <c r="W5290" s="68">
        <f t="shared" si="1021"/>
        <v>308.82468089792394</v>
      </c>
    </row>
    <row r="5291" spans="1:23" x14ac:dyDescent="0.25">
      <c r="A5291" s="1" t="s">
        <v>906</v>
      </c>
      <c r="B5291" s="1" t="s">
        <v>395</v>
      </c>
      <c r="C5291" s="1" t="s">
        <v>589</v>
      </c>
      <c r="D5291" s="1" t="s">
        <v>593</v>
      </c>
      <c r="E5291" s="1" t="s">
        <v>869</v>
      </c>
      <c r="F5291" s="62" t="str">
        <f t="shared" si="1010"/>
        <v>64600</v>
      </c>
      <c r="G5291" s="255">
        <v>10620004</v>
      </c>
      <c r="H5291" s="1" t="s">
        <v>385</v>
      </c>
      <c r="I5291" s="61">
        <v>16</v>
      </c>
      <c r="J5291" s="61">
        <v>6.3</v>
      </c>
      <c r="K5291" s="61">
        <v>9</v>
      </c>
      <c r="L5291" s="69">
        <f t="shared" si="1011"/>
        <v>1.008</v>
      </c>
      <c r="M5291" s="69">
        <f t="shared" si="1012"/>
        <v>1.44</v>
      </c>
      <c r="N5291" s="56">
        <f>INDEX(Rate_Chart!$A$1:$AK$127,MATCH(Data!J5291,Rate_Chart!$A$1:$A$127,0),MATCH(Data!K5291,Rate_Chart!$A$1:$AK$1,0))</f>
        <v>52.604999999999997</v>
      </c>
      <c r="O5291" s="57">
        <f t="shared" si="1013"/>
        <v>841.68</v>
      </c>
      <c r="P5291" s="58">
        <f t="shared" si="1014"/>
        <v>427.6829268292683</v>
      </c>
      <c r="Q5291" s="58">
        <f t="shared" si="1015"/>
        <v>285.1219512195122</v>
      </c>
      <c r="R5291" s="66">
        <f t="shared" si="1016"/>
        <v>14.7294</v>
      </c>
      <c r="S5291" s="64">
        <f t="shared" si="1017"/>
        <v>60</v>
      </c>
      <c r="T5291" s="66">
        <f t="shared" si="1018"/>
        <v>916.40940000000001</v>
      </c>
      <c r="U5291" s="68">
        <f t="shared" si="1019"/>
        <v>57.2755875</v>
      </c>
      <c r="V5291" s="68">
        <f t="shared" si="1020"/>
        <v>465.6551829268293</v>
      </c>
      <c r="W5291" s="68">
        <f t="shared" si="1021"/>
        <v>310.43678861788618</v>
      </c>
    </row>
    <row r="5292" spans="1:23" x14ac:dyDescent="0.25">
      <c r="A5292" s="1" t="s">
        <v>906</v>
      </c>
      <c r="B5292" s="1" t="s">
        <v>395</v>
      </c>
      <c r="C5292" s="1" t="s">
        <v>589</v>
      </c>
      <c r="D5292" s="1" t="s">
        <v>593</v>
      </c>
      <c r="E5292" s="1" t="s">
        <v>869</v>
      </c>
      <c r="F5292" s="62" t="str">
        <f t="shared" si="1010"/>
        <v>64600</v>
      </c>
      <c r="G5292" s="255">
        <v>10620004</v>
      </c>
      <c r="H5292" s="1" t="s">
        <v>386</v>
      </c>
      <c r="I5292" s="61">
        <v>77</v>
      </c>
      <c r="J5292" s="61">
        <v>3.3</v>
      </c>
      <c r="K5292" s="61">
        <v>8.1999999999999993</v>
      </c>
      <c r="L5292" s="69">
        <f t="shared" si="1011"/>
        <v>2.5409999999999999</v>
      </c>
      <c r="M5292" s="69">
        <f t="shared" si="1012"/>
        <v>6.3140000000000001</v>
      </c>
      <c r="N5292" s="56">
        <f>INDEX(Rate_Chart!$A$1:$AK$127,MATCH(Data!J5292,Rate_Chart!$A$1:$A$127,0),MATCH(Data!K5292,Rate_Chart!$A$1:$AK$1,0))</f>
        <v>36.558139799999999</v>
      </c>
      <c r="O5292" s="57">
        <f t="shared" si="1013"/>
        <v>2814.9767646</v>
      </c>
      <c r="P5292" s="58">
        <f t="shared" si="1014"/>
        <v>417.0130015209125</v>
      </c>
      <c r="Q5292" s="58">
        <f t="shared" si="1015"/>
        <v>278.00866768060831</v>
      </c>
      <c r="R5292" s="66">
        <f t="shared" si="1016"/>
        <v>49.262093380500005</v>
      </c>
      <c r="S5292" s="64">
        <f t="shared" si="1017"/>
        <v>288.75</v>
      </c>
      <c r="T5292" s="66">
        <f t="shared" si="1018"/>
        <v>3152.9888579805001</v>
      </c>
      <c r="U5292" s="68">
        <f t="shared" si="1019"/>
        <v>40.947907246500002</v>
      </c>
      <c r="V5292" s="68">
        <f t="shared" si="1020"/>
        <v>467.08639444676805</v>
      </c>
      <c r="W5292" s="68">
        <f t="shared" si="1021"/>
        <v>311.39092963117872</v>
      </c>
    </row>
    <row r="5293" spans="1:23" x14ac:dyDescent="0.25">
      <c r="A5293" s="1" t="s">
        <v>907</v>
      </c>
      <c r="B5293" s="1" t="s">
        <v>394</v>
      </c>
      <c r="C5293" s="1" t="s">
        <v>589</v>
      </c>
      <c r="D5293" s="1" t="s">
        <v>593</v>
      </c>
      <c r="E5293" s="1" t="s">
        <v>869</v>
      </c>
      <c r="F5293" s="62" t="str">
        <f t="shared" si="1010"/>
        <v>64600</v>
      </c>
      <c r="G5293" s="255">
        <v>10620004</v>
      </c>
      <c r="H5293" s="1" t="s">
        <v>385</v>
      </c>
      <c r="I5293" s="61">
        <v>34</v>
      </c>
      <c r="J5293" s="61">
        <v>6</v>
      </c>
      <c r="K5293" s="61">
        <v>8.8000000000000007</v>
      </c>
      <c r="L5293" s="69">
        <f t="shared" si="1011"/>
        <v>2.04</v>
      </c>
      <c r="M5293" s="69">
        <f t="shared" si="1012"/>
        <v>2.9920000000000004</v>
      </c>
      <c r="N5293" s="56">
        <f>INDEX(Rate_Chart!$A$1:$AK$127,MATCH(Data!J5293,Rate_Chart!$A$1:$A$127,0),MATCH(Data!K5293,Rate_Chart!$A$1:$AK$1,0))</f>
        <v>49.599000000000004</v>
      </c>
      <c r="O5293" s="57">
        <f t="shared" si="1013"/>
        <v>1686.3660000000002</v>
      </c>
      <c r="P5293" s="58">
        <f t="shared" si="1014"/>
        <v>417.96910112359552</v>
      </c>
      <c r="Q5293" s="58">
        <f t="shared" si="1015"/>
        <v>278.64606741573033</v>
      </c>
      <c r="R5293" s="66">
        <f t="shared" si="1016"/>
        <v>29.511405000000007</v>
      </c>
      <c r="S5293" s="64">
        <f t="shared" si="1017"/>
        <v>127.5</v>
      </c>
      <c r="T5293" s="66">
        <f t="shared" si="1018"/>
        <v>1843.3774050000002</v>
      </c>
      <c r="U5293" s="68">
        <f t="shared" si="1019"/>
        <v>54.216982500000007</v>
      </c>
      <c r="V5293" s="68">
        <f t="shared" si="1020"/>
        <v>456.8846839887641</v>
      </c>
      <c r="W5293" s="68">
        <f t="shared" si="1021"/>
        <v>304.58978932584273</v>
      </c>
    </row>
    <row r="5294" spans="1:23" x14ac:dyDescent="0.25">
      <c r="A5294" s="1" t="s">
        <v>907</v>
      </c>
      <c r="B5294" s="1" t="s">
        <v>394</v>
      </c>
      <c r="C5294" s="1" t="s">
        <v>589</v>
      </c>
      <c r="D5294" s="1" t="s">
        <v>593</v>
      </c>
      <c r="E5294" s="1" t="s">
        <v>869</v>
      </c>
      <c r="F5294" s="62" t="str">
        <f t="shared" si="1010"/>
        <v>64600</v>
      </c>
      <c r="G5294" s="255">
        <v>10620004</v>
      </c>
      <c r="H5294" s="1" t="s">
        <v>386</v>
      </c>
      <c r="I5294" s="61">
        <v>75</v>
      </c>
      <c r="J5294" s="61">
        <v>3.4</v>
      </c>
      <c r="K5294" s="61">
        <v>8.1</v>
      </c>
      <c r="L5294" s="69">
        <f t="shared" si="1011"/>
        <v>2.5499999999999998</v>
      </c>
      <c r="M5294" s="69">
        <f t="shared" si="1012"/>
        <v>6.0750000000000002</v>
      </c>
      <c r="N5294" s="56">
        <f>INDEX(Rate_Chart!$A$1:$AK$127,MATCH(Data!J5294,Rate_Chart!$A$1:$A$127,0),MATCH(Data!K5294,Rate_Chart!$A$1:$AK$1,0))</f>
        <v>36.697125900000003</v>
      </c>
      <c r="O5294" s="57">
        <f t="shared" si="1013"/>
        <v>2752.2844425000003</v>
      </c>
      <c r="P5294" s="58">
        <f t="shared" si="1014"/>
        <v>417.01279431818188</v>
      </c>
      <c r="Q5294" s="58">
        <f t="shared" si="1015"/>
        <v>278.00852954545456</v>
      </c>
      <c r="R5294" s="66">
        <f t="shared" si="1016"/>
        <v>48.164977743750008</v>
      </c>
      <c r="S5294" s="64">
        <f t="shared" si="1017"/>
        <v>281.25</v>
      </c>
      <c r="T5294" s="66">
        <f t="shared" si="1018"/>
        <v>3081.6994202437504</v>
      </c>
      <c r="U5294" s="68">
        <f t="shared" si="1019"/>
        <v>41.089325603250003</v>
      </c>
      <c r="V5294" s="68">
        <f t="shared" si="1020"/>
        <v>466.92415458238645</v>
      </c>
      <c r="W5294" s="68">
        <f t="shared" si="1021"/>
        <v>311.28276972159097</v>
      </c>
    </row>
    <row r="5295" spans="1:23" x14ac:dyDescent="0.25">
      <c r="A5295" s="1" t="s">
        <v>907</v>
      </c>
      <c r="B5295" s="1" t="s">
        <v>395</v>
      </c>
      <c r="C5295" s="1" t="s">
        <v>589</v>
      </c>
      <c r="D5295" s="1" t="s">
        <v>593</v>
      </c>
      <c r="E5295" s="1" t="s">
        <v>869</v>
      </c>
      <c r="F5295" s="62" t="str">
        <f t="shared" si="1010"/>
        <v>64600</v>
      </c>
      <c r="G5295" s="255">
        <v>10620004</v>
      </c>
      <c r="H5295" s="1" t="s">
        <v>385</v>
      </c>
      <c r="I5295" s="61">
        <v>25</v>
      </c>
      <c r="J5295" s="61">
        <v>5.6</v>
      </c>
      <c r="K5295" s="61">
        <v>8.6</v>
      </c>
      <c r="L5295" s="69">
        <f t="shared" si="1011"/>
        <v>1.4</v>
      </c>
      <c r="M5295" s="69">
        <f t="shared" si="1012"/>
        <v>2.15</v>
      </c>
      <c r="N5295" s="56">
        <f>INDEX(Rate_Chart!$A$1:$AK$127,MATCH(Data!J5295,Rate_Chart!$A$1:$A$127,0),MATCH(Data!K5295,Rate_Chart!$A$1:$AK$1,0))</f>
        <v>45.824799999999996</v>
      </c>
      <c r="O5295" s="57">
        <f t="shared" si="1013"/>
        <v>1145.6199999999999</v>
      </c>
      <c r="P5295" s="58">
        <f t="shared" si="1014"/>
        <v>404.33647058823533</v>
      </c>
      <c r="Q5295" s="58">
        <f t="shared" si="1015"/>
        <v>269.55764705882353</v>
      </c>
      <c r="R5295" s="66">
        <f t="shared" si="1016"/>
        <v>20.048349999999999</v>
      </c>
      <c r="S5295" s="64">
        <f t="shared" si="1017"/>
        <v>93.75</v>
      </c>
      <c r="T5295" s="66">
        <f t="shared" si="1018"/>
        <v>1259.4183499999999</v>
      </c>
      <c r="U5295" s="68">
        <f t="shared" si="1019"/>
        <v>50.376733999999999</v>
      </c>
      <c r="V5295" s="68">
        <f t="shared" si="1020"/>
        <v>444.50059411764715</v>
      </c>
      <c r="W5295" s="68">
        <f t="shared" si="1021"/>
        <v>296.33372941176475</v>
      </c>
    </row>
    <row r="5296" spans="1:23" x14ac:dyDescent="0.25">
      <c r="A5296" s="1" t="s">
        <v>907</v>
      </c>
      <c r="B5296" s="1" t="s">
        <v>395</v>
      </c>
      <c r="C5296" s="1" t="s">
        <v>589</v>
      </c>
      <c r="D5296" s="1" t="s">
        <v>593</v>
      </c>
      <c r="E5296" s="1" t="s">
        <v>869</v>
      </c>
      <c r="F5296" s="62" t="str">
        <f t="shared" si="1010"/>
        <v>64600</v>
      </c>
      <c r="G5296" s="255">
        <v>10620004</v>
      </c>
      <c r="H5296" s="1" t="s">
        <v>386</v>
      </c>
      <c r="I5296" s="61">
        <v>59</v>
      </c>
      <c r="J5296" s="61">
        <v>3</v>
      </c>
      <c r="K5296" s="61">
        <v>8</v>
      </c>
      <c r="L5296" s="69">
        <f t="shared" si="1011"/>
        <v>1.77</v>
      </c>
      <c r="M5296" s="69">
        <f t="shared" si="1012"/>
        <v>4.72</v>
      </c>
      <c r="N5296" s="56">
        <f>INDEX(Rate_Chart!$A$1:$AK$127,MATCH(Data!J5296,Rate_Chart!$A$1:$A$127,0),MATCH(Data!K5296,Rate_Chart!$A$1:$AK$1,0))</f>
        <v>34.751112000000006</v>
      </c>
      <c r="O5296" s="57">
        <f t="shared" si="1013"/>
        <v>2050.3156080000003</v>
      </c>
      <c r="P5296" s="58">
        <f t="shared" si="1014"/>
        <v>417.01334400000002</v>
      </c>
      <c r="Q5296" s="58">
        <f t="shared" si="1015"/>
        <v>278.00889599999999</v>
      </c>
      <c r="R5296" s="66">
        <f t="shared" si="1016"/>
        <v>35.880523140000008</v>
      </c>
      <c r="S5296" s="64">
        <f t="shared" si="1017"/>
        <v>221.25</v>
      </c>
      <c r="T5296" s="66">
        <f t="shared" si="1018"/>
        <v>2307.4461311400005</v>
      </c>
      <c r="U5296" s="68">
        <f t="shared" si="1019"/>
        <v>39.109256460000012</v>
      </c>
      <c r="V5296" s="68">
        <f t="shared" si="1020"/>
        <v>469.31107752000008</v>
      </c>
      <c r="W5296" s="68">
        <f t="shared" si="1021"/>
        <v>312.87405168000004</v>
      </c>
    </row>
    <row r="5297" spans="1:23" x14ac:dyDescent="0.25">
      <c r="A5297" s="1" t="s">
        <v>908</v>
      </c>
      <c r="B5297" s="1" t="s">
        <v>394</v>
      </c>
      <c r="C5297" s="1" t="s">
        <v>589</v>
      </c>
      <c r="D5297" s="1" t="s">
        <v>593</v>
      </c>
      <c r="E5297" s="1" t="s">
        <v>869</v>
      </c>
      <c r="F5297" s="62" t="str">
        <f t="shared" si="1010"/>
        <v>64600</v>
      </c>
      <c r="G5297" s="255">
        <v>10620004</v>
      </c>
      <c r="H5297" s="1" t="s">
        <v>385</v>
      </c>
      <c r="I5297" s="61">
        <v>8</v>
      </c>
      <c r="J5297" s="61">
        <v>7.1</v>
      </c>
      <c r="K5297" s="61">
        <v>8.8000000000000007</v>
      </c>
      <c r="L5297" s="69">
        <f t="shared" si="1011"/>
        <v>0.56799999999999995</v>
      </c>
      <c r="M5297" s="69">
        <f t="shared" si="1012"/>
        <v>0.70400000000000007</v>
      </c>
      <c r="N5297" s="56">
        <f>INDEX(Rate_Chart!$A$1:$AK$127,MATCH(Data!J5297,Rate_Chart!$A$1:$A$127,0),MATCH(Data!K5297,Rate_Chart!$A$1:$AK$1,0))</f>
        <v>58.692149999999998</v>
      </c>
      <c r="O5297" s="57">
        <f t="shared" si="1013"/>
        <v>469.53719999999998</v>
      </c>
      <c r="P5297" s="58">
        <f t="shared" si="1014"/>
        <v>452.63868894601546</v>
      </c>
      <c r="Q5297" s="58">
        <f t="shared" si="1015"/>
        <v>301.75912596401031</v>
      </c>
      <c r="R5297" s="66">
        <f t="shared" si="1016"/>
        <v>8.216901</v>
      </c>
      <c r="S5297" s="64">
        <f t="shared" si="1017"/>
        <v>30</v>
      </c>
      <c r="T5297" s="66">
        <f t="shared" si="1018"/>
        <v>507.75410099999999</v>
      </c>
      <c r="U5297" s="68">
        <f t="shared" si="1019"/>
        <v>63.469262624999999</v>
      </c>
      <c r="V5297" s="68">
        <f t="shared" si="1020"/>
        <v>489.48017448586126</v>
      </c>
      <c r="W5297" s="68">
        <f t="shared" si="1021"/>
        <v>326.32011632390748</v>
      </c>
    </row>
    <row r="5298" spans="1:23" x14ac:dyDescent="0.25">
      <c r="A5298" s="1" t="s">
        <v>908</v>
      </c>
      <c r="B5298" s="1" t="s">
        <v>394</v>
      </c>
      <c r="C5298" s="1" t="s">
        <v>589</v>
      </c>
      <c r="D5298" s="1" t="s">
        <v>593</v>
      </c>
      <c r="E5298" s="1" t="s">
        <v>869</v>
      </c>
      <c r="F5298" s="62" t="str">
        <f t="shared" si="1010"/>
        <v>64600</v>
      </c>
      <c r="G5298" s="255">
        <v>10620004</v>
      </c>
      <c r="H5298" s="1" t="s">
        <v>386</v>
      </c>
      <c r="I5298" s="61">
        <v>58</v>
      </c>
      <c r="J5298" s="61">
        <v>3.4</v>
      </c>
      <c r="K5298" s="61">
        <v>8.1</v>
      </c>
      <c r="L5298" s="69">
        <f t="shared" si="1011"/>
        <v>1.972</v>
      </c>
      <c r="M5298" s="69">
        <f t="shared" si="1012"/>
        <v>4.6979999999999995</v>
      </c>
      <c r="N5298" s="56">
        <f>INDEX(Rate_Chart!$A$1:$AK$127,MATCH(Data!J5298,Rate_Chart!$A$1:$A$127,0),MATCH(Data!K5298,Rate_Chart!$A$1:$AK$1,0))</f>
        <v>36.697125900000003</v>
      </c>
      <c r="O5298" s="57">
        <f t="shared" si="1013"/>
        <v>2128.4333022000001</v>
      </c>
      <c r="P5298" s="58">
        <f t="shared" si="1014"/>
        <v>417.01279431818188</v>
      </c>
      <c r="Q5298" s="58">
        <f t="shared" si="1015"/>
        <v>278.00852954545456</v>
      </c>
      <c r="R5298" s="66">
        <f t="shared" si="1016"/>
        <v>37.247582788500004</v>
      </c>
      <c r="S5298" s="64">
        <f t="shared" si="1017"/>
        <v>217.5</v>
      </c>
      <c r="T5298" s="66">
        <f t="shared" si="1018"/>
        <v>2383.1808849885001</v>
      </c>
      <c r="U5298" s="68">
        <f t="shared" si="1019"/>
        <v>41.089325603250003</v>
      </c>
      <c r="V5298" s="68">
        <f t="shared" si="1020"/>
        <v>466.92415458238645</v>
      </c>
      <c r="W5298" s="68">
        <f t="shared" si="1021"/>
        <v>311.28276972159097</v>
      </c>
    </row>
    <row r="5299" spans="1:23" x14ac:dyDescent="0.25">
      <c r="A5299" s="1" t="s">
        <v>908</v>
      </c>
      <c r="B5299" s="1" t="s">
        <v>395</v>
      </c>
      <c r="C5299" s="1" t="s">
        <v>589</v>
      </c>
      <c r="D5299" s="1" t="s">
        <v>593</v>
      </c>
      <c r="E5299" s="1" t="s">
        <v>869</v>
      </c>
      <c r="F5299" s="62" t="str">
        <f t="shared" si="1010"/>
        <v>64600</v>
      </c>
      <c r="G5299" s="255">
        <v>10620004</v>
      </c>
      <c r="H5299" s="1" t="s">
        <v>385</v>
      </c>
      <c r="I5299" s="61">
        <v>30</v>
      </c>
      <c r="J5299" s="61">
        <v>5.8</v>
      </c>
      <c r="K5299" s="61">
        <v>8.6</v>
      </c>
      <c r="L5299" s="69">
        <f t="shared" si="1011"/>
        <v>1.74</v>
      </c>
      <c r="M5299" s="69">
        <f t="shared" si="1012"/>
        <v>2.58</v>
      </c>
      <c r="N5299" s="56">
        <f>INDEX(Rate_Chart!$A$1:$AK$127,MATCH(Data!J5299,Rate_Chart!$A$1:$A$127,0),MATCH(Data!K5299,Rate_Chart!$A$1:$AK$1,0))</f>
        <v>47.461399999999998</v>
      </c>
      <c r="O5299" s="57">
        <f t="shared" si="1013"/>
        <v>1423.8419999999999</v>
      </c>
      <c r="P5299" s="58">
        <f t="shared" si="1014"/>
        <v>411.51502890173413</v>
      </c>
      <c r="Q5299" s="58">
        <f t="shared" si="1015"/>
        <v>274.34335260115608</v>
      </c>
      <c r="R5299" s="66">
        <f t="shared" si="1016"/>
        <v>24.917235000000002</v>
      </c>
      <c r="S5299" s="64">
        <f t="shared" si="1017"/>
        <v>112.5</v>
      </c>
      <c r="T5299" s="66">
        <f t="shared" si="1018"/>
        <v>1561.259235</v>
      </c>
      <c r="U5299" s="68">
        <f t="shared" si="1019"/>
        <v>52.041974500000002</v>
      </c>
      <c r="V5299" s="68">
        <f t="shared" si="1020"/>
        <v>451.23099277456657</v>
      </c>
      <c r="W5299" s="68">
        <f t="shared" si="1021"/>
        <v>300.82066184971103</v>
      </c>
    </row>
    <row r="5300" spans="1:23" x14ac:dyDescent="0.25">
      <c r="A5300" s="1" t="s">
        <v>908</v>
      </c>
      <c r="B5300" s="1" t="s">
        <v>395</v>
      </c>
      <c r="C5300" s="1" t="s">
        <v>589</v>
      </c>
      <c r="D5300" s="1" t="s">
        <v>593</v>
      </c>
      <c r="E5300" s="1" t="s">
        <v>869</v>
      </c>
      <c r="F5300" s="62" t="str">
        <f t="shared" si="1010"/>
        <v>64600</v>
      </c>
      <c r="G5300" s="255">
        <v>10620004</v>
      </c>
      <c r="H5300" s="1" t="s">
        <v>386</v>
      </c>
      <c r="I5300" s="61">
        <v>72</v>
      </c>
      <c r="J5300" s="61">
        <v>3</v>
      </c>
      <c r="K5300" s="61">
        <v>8</v>
      </c>
      <c r="L5300" s="69">
        <f t="shared" si="1011"/>
        <v>2.16</v>
      </c>
      <c r="M5300" s="69">
        <f t="shared" si="1012"/>
        <v>5.76</v>
      </c>
      <c r="N5300" s="56">
        <f>INDEX(Rate_Chart!$A$1:$AK$127,MATCH(Data!J5300,Rate_Chart!$A$1:$A$127,0),MATCH(Data!K5300,Rate_Chart!$A$1:$AK$1,0))</f>
        <v>34.751112000000006</v>
      </c>
      <c r="O5300" s="57">
        <f t="shared" si="1013"/>
        <v>2502.0800640000007</v>
      </c>
      <c r="P5300" s="58">
        <f t="shared" si="1014"/>
        <v>417.01334400000002</v>
      </c>
      <c r="Q5300" s="58">
        <f t="shared" si="1015"/>
        <v>278.00889599999999</v>
      </c>
      <c r="R5300" s="66">
        <f t="shared" si="1016"/>
        <v>43.786401120000015</v>
      </c>
      <c r="S5300" s="64">
        <f t="shared" si="1017"/>
        <v>270</v>
      </c>
      <c r="T5300" s="66">
        <f t="shared" si="1018"/>
        <v>2815.8664651200006</v>
      </c>
      <c r="U5300" s="68">
        <f t="shared" si="1019"/>
        <v>39.109256460000012</v>
      </c>
      <c r="V5300" s="68">
        <f t="shared" si="1020"/>
        <v>469.31107752000008</v>
      </c>
      <c r="W5300" s="68">
        <f t="shared" si="1021"/>
        <v>312.87405168000004</v>
      </c>
    </row>
    <row r="5301" spans="1:23" x14ac:dyDescent="0.25">
      <c r="A5301" s="1" t="s">
        <v>909</v>
      </c>
      <c r="B5301" s="1" t="s">
        <v>394</v>
      </c>
      <c r="C5301" s="1" t="s">
        <v>589</v>
      </c>
      <c r="D5301" s="1" t="s">
        <v>593</v>
      </c>
      <c r="E5301" s="1" t="s">
        <v>869</v>
      </c>
      <c r="F5301" s="62" t="str">
        <f t="shared" si="1010"/>
        <v>64600</v>
      </c>
      <c r="G5301" s="255">
        <v>10620004</v>
      </c>
      <c r="H5301" s="1" t="s">
        <v>385</v>
      </c>
      <c r="I5301" s="61">
        <v>41</v>
      </c>
      <c r="J5301" s="61">
        <v>5.8</v>
      </c>
      <c r="K5301" s="61">
        <v>8.8000000000000007</v>
      </c>
      <c r="L5301" s="69">
        <f t="shared" si="1011"/>
        <v>2.3779999999999997</v>
      </c>
      <c r="M5301" s="69">
        <f t="shared" si="1012"/>
        <v>3.6080000000000001</v>
      </c>
      <c r="N5301" s="56">
        <f>INDEX(Rate_Chart!$A$1:$AK$127,MATCH(Data!J5301,Rate_Chart!$A$1:$A$127,0),MATCH(Data!K5301,Rate_Chart!$A$1:$AK$1,0))</f>
        <v>47.945700000000002</v>
      </c>
      <c r="O5301" s="57">
        <f t="shared" si="1013"/>
        <v>1965.7737000000002</v>
      </c>
      <c r="P5301" s="58">
        <f t="shared" si="1014"/>
        <v>410.96314285714288</v>
      </c>
      <c r="Q5301" s="58">
        <f t="shared" si="1015"/>
        <v>273.97542857142861</v>
      </c>
      <c r="R5301" s="66">
        <f t="shared" si="1016"/>
        <v>34.40103975000001</v>
      </c>
      <c r="S5301" s="64">
        <f t="shared" si="1017"/>
        <v>153.75</v>
      </c>
      <c r="T5301" s="66">
        <f t="shared" si="1018"/>
        <v>2153.9247397500003</v>
      </c>
      <c r="U5301" s="68">
        <f t="shared" si="1019"/>
        <v>52.53474975000001</v>
      </c>
      <c r="V5301" s="68">
        <f t="shared" si="1020"/>
        <v>450.29785500000008</v>
      </c>
      <c r="W5301" s="68">
        <f t="shared" si="1021"/>
        <v>300.19857000000007</v>
      </c>
    </row>
    <row r="5302" spans="1:23" x14ac:dyDescent="0.25">
      <c r="A5302" s="1" t="s">
        <v>909</v>
      </c>
      <c r="B5302" s="1" t="s">
        <v>394</v>
      </c>
      <c r="C5302" s="1" t="s">
        <v>589</v>
      </c>
      <c r="D5302" s="1" t="s">
        <v>593</v>
      </c>
      <c r="E5302" s="1" t="s">
        <v>869</v>
      </c>
      <c r="F5302" s="62" t="str">
        <f t="shared" si="1010"/>
        <v>64600</v>
      </c>
      <c r="G5302" s="255">
        <v>10620004</v>
      </c>
      <c r="H5302" s="1" t="s">
        <v>386</v>
      </c>
      <c r="I5302" s="61">
        <v>72</v>
      </c>
      <c r="J5302" s="61">
        <v>3.2</v>
      </c>
      <c r="K5302" s="61">
        <v>8.1</v>
      </c>
      <c r="L5302" s="69">
        <f t="shared" si="1011"/>
        <v>2.3040000000000003</v>
      </c>
      <c r="M5302" s="69">
        <f t="shared" si="1012"/>
        <v>5.831999999999999</v>
      </c>
      <c r="N5302" s="56">
        <f>INDEX(Rate_Chart!$A$1:$AK$127,MATCH(Data!J5302,Rate_Chart!$A$1:$A$127,0),MATCH(Data!K5302,Rate_Chart!$A$1:$AK$1,0))</f>
        <v>35.8631259</v>
      </c>
      <c r="O5302" s="57">
        <f t="shared" si="1013"/>
        <v>2582.1450648</v>
      </c>
      <c r="P5302" s="58">
        <f t="shared" si="1014"/>
        <v>417.01309186046512</v>
      </c>
      <c r="Q5302" s="58">
        <f t="shared" si="1015"/>
        <v>278.00872790697673</v>
      </c>
      <c r="R5302" s="66">
        <f t="shared" si="1016"/>
        <v>45.187538634000006</v>
      </c>
      <c r="S5302" s="64">
        <f t="shared" si="1017"/>
        <v>270</v>
      </c>
      <c r="T5302" s="66">
        <f t="shared" si="1018"/>
        <v>2897.3326034339998</v>
      </c>
      <c r="U5302" s="68">
        <f t="shared" si="1019"/>
        <v>40.24073060325</v>
      </c>
      <c r="V5302" s="68">
        <f t="shared" si="1020"/>
        <v>467.91547213081401</v>
      </c>
      <c r="W5302" s="68">
        <f t="shared" si="1021"/>
        <v>311.94364808720934</v>
      </c>
    </row>
    <row r="5303" spans="1:23" x14ac:dyDescent="0.25">
      <c r="A5303" s="1" t="s">
        <v>909</v>
      </c>
      <c r="B5303" s="1" t="s">
        <v>395</v>
      </c>
      <c r="C5303" s="1" t="s">
        <v>589</v>
      </c>
      <c r="D5303" s="1" t="s">
        <v>593</v>
      </c>
      <c r="E5303" s="1" t="s">
        <v>869</v>
      </c>
      <c r="F5303" s="62" t="str">
        <f t="shared" si="1010"/>
        <v>64600</v>
      </c>
      <c r="G5303" s="255">
        <v>10620004</v>
      </c>
      <c r="H5303" s="1" t="s">
        <v>385</v>
      </c>
      <c r="I5303" s="61">
        <v>16</v>
      </c>
      <c r="J5303" s="61">
        <v>6.2</v>
      </c>
      <c r="K5303" s="61">
        <v>8.8000000000000007</v>
      </c>
      <c r="L5303" s="69">
        <f t="shared" si="1011"/>
        <v>0.99199999999999999</v>
      </c>
      <c r="M5303" s="69">
        <f t="shared" si="1012"/>
        <v>1.4080000000000001</v>
      </c>
      <c r="N5303" s="56">
        <f>INDEX(Rate_Chart!$A$1:$AK$127,MATCH(Data!J5303,Rate_Chart!$A$1:$A$127,0),MATCH(Data!K5303,Rate_Chart!$A$1:$AK$1,0))</f>
        <v>51.252300000000005</v>
      </c>
      <c r="O5303" s="57">
        <f t="shared" si="1013"/>
        <v>820.03680000000008</v>
      </c>
      <c r="P5303" s="58">
        <f t="shared" si="1014"/>
        <v>424.74281767955802</v>
      </c>
      <c r="Q5303" s="58">
        <f t="shared" si="1015"/>
        <v>283.1618784530387</v>
      </c>
      <c r="R5303" s="66">
        <f t="shared" si="1016"/>
        <v>14.350644000000003</v>
      </c>
      <c r="S5303" s="64">
        <f t="shared" si="1017"/>
        <v>60</v>
      </c>
      <c r="T5303" s="66">
        <f t="shared" si="1018"/>
        <v>894.38744400000007</v>
      </c>
      <c r="U5303" s="68">
        <f t="shared" si="1019"/>
        <v>55.899215250000005</v>
      </c>
      <c r="V5303" s="68">
        <f t="shared" si="1020"/>
        <v>463.25316505524864</v>
      </c>
      <c r="W5303" s="68">
        <f t="shared" si="1021"/>
        <v>308.83544337016576</v>
      </c>
    </row>
    <row r="5304" spans="1:23" x14ac:dyDescent="0.25">
      <c r="A5304" s="1" t="s">
        <v>909</v>
      </c>
      <c r="B5304" s="1" t="s">
        <v>395</v>
      </c>
      <c r="C5304" s="1" t="s">
        <v>589</v>
      </c>
      <c r="D5304" s="1" t="s">
        <v>593</v>
      </c>
      <c r="E5304" s="1" t="s">
        <v>869</v>
      </c>
      <c r="F5304" s="62" t="str">
        <f t="shared" si="1010"/>
        <v>64600</v>
      </c>
      <c r="G5304" s="255">
        <v>10620004</v>
      </c>
      <c r="H5304" s="1" t="s">
        <v>386</v>
      </c>
      <c r="I5304" s="61">
        <v>75</v>
      </c>
      <c r="J5304" s="61">
        <v>3.1</v>
      </c>
      <c r="K5304" s="61">
        <v>8.1</v>
      </c>
      <c r="L5304" s="69">
        <f t="shared" si="1011"/>
        <v>2.3250000000000002</v>
      </c>
      <c r="M5304" s="69">
        <f t="shared" si="1012"/>
        <v>6.0750000000000002</v>
      </c>
      <c r="N5304" s="56">
        <f>INDEX(Rate_Chart!$A$1:$AK$127,MATCH(Data!J5304,Rate_Chart!$A$1:$A$127,0),MATCH(Data!K5304,Rate_Chart!$A$1:$AK$1,0))</f>
        <v>35.446125899999998</v>
      </c>
      <c r="O5304" s="57">
        <f t="shared" si="1013"/>
        <v>2658.4594425</v>
      </c>
      <c r="P5304" s="58">
        <f t="shared" si="1014"/>
        <v>417.01324588235298</v>
      </c>
      <c r="Q5304" s="58">
        <f t="shared" si="1015"/>
        <v>278.0088305882353</v>
      </c>
      <c r="R5304" s="66">
        <f t="shared" si="1016"/>
        <v>46.523040243750003</v>
      </c>
      <c r="S5304" s="64">
        <f t="shared" si="1017"/>
        <v>281.25</v>
      </c>
      <c r="T5304" s="66">
        <f t="shared" si="1018"/>
        <v>2986.2324827437501</v>
      </c>
      <c r="U5304" s="68">
        <f t="shared" si="1019"/>
        <v>39.816433103249999</v>
      </c>
      <c r="V5304" s="68">
        <f t="shared" si="1020"/>
        <v>468.42862474411766</v>
      </c>
      <c r="W5304" s="68">
        <f t="shared" si="1021"/>
        <v>312.28574982941177</v>
      </c>
    </row>
    <row r="5305" spans="1:23" x14ac:dyDescent="0.25">
      <c r="A5305" s="1" t="s">
        <v>910</v>
      </c>
      <c r="B5305" s="1" t="s">
        <v>395</v>
      </c>
      <c r="C5305" s="1" t="s">
        <v>589</v>
      </c>
      <c r="D5305" s="1" t="s">
        <v>593</v>
      </c>
      <c r="E5305" s="1" t="s">
        <v>869</v>
      </c>
      <c r="F5305" s="62" t="str">
        <f t="shared" si="1010"/>
        <v>64600</v>
      </c>
      <c r="G5305" s="255">
        <v>10620004</v>
      </c>
      <c r="H5305" s="1" t="s">
        <v>385</v>
      </c>
      <c r="I5305" s="61">
        <v>30</v>
      </c>
      <c r="J5305" s="61">
        <v>6.1</v>
      </c>
      <c r="K5305" s="61">
        <v>8.8000000000000007</v>
      </c>
      <c r="L5305" s="69">
        <f t="shared" si="1011"/>
        <v>1.83</v>
      </c>
      <c r="M5305" s="69">
        <f t="shared" si="1012"/>
        <v>2.64</v>
      </c>
      <c r="N5305" s="56">
        <f>INDEX(Rate_Chart!$A$1:$AK$127,MATCH(Data!J5305,Rate_Chart!$A$1:$A$127,0),MATCH(Data!K5305,Rate_Chart!$A$1:$AK$1,0))</f>
        <v>50.425650000000005</v>
      </c>
      <c r="O5305" s="57">
        <f t="shared" si="1013"/>
        <v>1512.7695000000001</v>
      </c>
      <c r="P5305" s="58">
        <f t="shared" si="1014"/>
        <v>421.38426183844012</v>
      </c>
      <c r="Q5305" s="58">
        <f t="shared" si="1015"/>
        <v>280.92284122562677</v>
      </c>
      <c r="R5305" s="66">
        <f t="shared" si="1016"/>
        <v>26.473466250000005</v>
      </c>
      <c r="S5305" s="64">
        <f t="shared" si="1017"/>
        <v>112.5</v>
      </c>
      <c r="T5305" s="66">
        <f t="shared" si="1018"/>
        <v>1651.7429662500001</v>
      </c>
      <c r="U5305" s="68">
        <f t="shared" si="1019"/>
        <v>55.058098875000006</v>
      </c>
      <c r="V5305" s="68">
        <f t="shared" si="1020"/>
        <v>460.09553377437328</v>
      </c>
      <c r="W5305" s="68">
        <f t="shared" si="1021"/>
        <v>306.73035584958217</v>
      </c>
    </row>
    <row r="5306" spans="1:23" x14ac:dyDescent="0.25">
      <c r="A5306" s="1" t="s">
        <v>910</v>
      </c>
      <c r="B5306" s="1" t="s">
        <v>395</v>
      </c>
      <c r="C5306" s="1" t="s">
        <v>589</v>
      </c>
      <c r="D5306" s="1" t="s">
        <v>593</v>
      </c>
      <c r="E5306" s="1" t="s">
        <v>869</v>
      </c>
      <c r="F5306" s="62" t="str">
        <f t="shared" si="1010"/>
        <v>64600</v>
      </c>
      <c r="G5306" s="255">
        <v>10620004</v>
      </c>
      <c r="H5306" s="1" t="s">
        <v>386</v>
      </c>
      <c r="I5306" s="61">
        <v>64</v>
      </c>
      <c r="J5306" s="61">
        <v>3</v>
      </c>
      <c r="K5306" s="61">
        <v>8.1</v>
      </c>
      <c r="L5306" s="69">
        <f t="shared" si="1011"/>
        <v>1.92</v>
      </c>
      <c r="M5306" s="69">
        <f t="shared" si="1012"/>
        <v>5.1840000000000002</v>
      </c>
      <c r="N5306" s="56">
        <f>INDEX(Rate_Chart!$A$1:$AK$127,MATCH(Data!J5306,Rate_Chart!$A$1:$A$127,0),MATCH(Data!K5306,Rate_Chart!$A$1:$AK$1,0))</f>
        <v>35.029125900000004</v>
      </c>
      <c r="O5306" s="57">
        <f t="shared" si="1013"/>
        <v>2241.8640576000003</v>
      </c>
      <c r="P5306" s="58">
        <f t="shared" si="1014"/>
        <v>417.01340357142868</v>
      </c>
      <c r="Q5306" s="58">
        <f t="shared" si="1015"/>
        <v>278.00893571428577</v>
      </c>
      <c r="R5306" s="66">
        <f t="shared" si="1016"/>
        <v>39.23262100800001</v>
      </c>
      <c r="S5306" s="64">
        <f t="shared" si="1017"/>
        <v>240</v>
      </c>
      <c r="T5306" s="66">
        <f t="shared" si="1018"/>
        <v>2521.0966786080003</v>
      </c>
      <c r="U5306" s="68">
        <f t="shared" si="1019"/>
        <v>39.392135603250004</v>
      </c>
      <c r="V5306" s="68">
        <f t="shared" si="1020"/>
        <v>468.9539952767858</v>
      </c>
      <c r="W5306" s="68">
        <f t="shared" si="1021"/>
        <v>312.63599685119055</v>
      </c>
    </row>
    <row r="5307" spans="1:23" x14ac:dyDescent="0.25">
      <c r="A5307" s="1" t="s">
        <v>911</v>
      </c>
      <c r="B5307" s="1" t="s">
        <v>394</v>
      </c>
      <c r="C5307" s="1" t="s">
        <v>589</v>
      </c>
      <c r="D5307" s="1" t="s">
        <v>593</v>
      </c>
      <c r="E5307" s="1" t="s">
        <v>869</v>
      </c>
      <c r="F5307" s="62" t="str">
        <f t="shared" si="1010"/>
        <v>64600</v>
      </c>
      <c r="G5307" s="255">
        <v>10620004</v>
      </c>
      <c r="H5307" s="1" t="s">
        <v>386</v>
      </c>
      <c r="I5307" s="61">
        <v>73</v>
      </c>
      <c r="J5307" s="61">
        <v>3.2</v>
      </c>
      <c r="K5307" s="61">
        <v>8.1</v>
      </c>
      <c r="L5307" s="69">
        <f t="shared" si="1011"/>
        <v>2.3360000000000003</v>
      </c>
      <c r="M5307" s="69">
        <f t="shared" si="1012"/>
        <v>5.9129999999999994</v>
      </c>
      <c r="N5307" s="56">
        <f>INDEX(Rate_Chart!$A$1:$AK$127,MATCH(Data!J5307,Rate_Chart!$A$1:$A$127,0),MATCH(Data!K5307,Rate_Chart!$A$1:$AK$1,0))</f>
        <v>35.8631259</v>
      </c>
      <c r="O5307" s="57">
        <f t="shared" si="1013"/>
        <v>2618.0081906999999</v>
      </c>
      <c r="P5307" s="58">
        <f t="shared" si="1014"/>
        <v>417.01309186046512</v>
      </c>
      <c r="Q5307" s="58">
        <f t="shared" si="1015"/>
        <v>278.00872790697673</v>
      </c>
      <c r="R5307" s="66">
        <f t="shared" si="1016"/>
        <v>45.815143337249999</v>
      </c>
      <c r="S5307" s="64">
        <f t="shared" si="1017"/>
        <v>273.75</v>
      </c>
      <c r="T5307" s="66">
        <f t="shared" si="1018"/>
        <v>2937.5733340372499</v>
      </c>
      <c r="U5307" s="68">
        <f t="shared" si="1019"/>
        <v>40.24073060325</v>
      </c>
      <c r="V5307" s="68">
        <f t="shared" si="1020"/>
        <v>467.91547213081401</v>
      </c>
      <c r="W5307" s="68">
        <f t="shared" si="1021"/>
        <v>311.94364808720934</v>
      </c>
    </row>
    <row r="5308" spans="1:23" x14ac:dyDescent="0.25">
      <c r="A5308" s="1" t="s">
        <v>911</v>
      </c>
      <c r="B5308" s="1" t="s">
        <v>395</v>
      </c>
      <c r="C5308" s="1" t="s">
        <v>589</v>
      </c>
      <c r="D5308" s="1" t="s">
        <v>593</v>
      </c>
      <c r="E5308" s="1" t="s">
        <v>869</v>
      </c>
      <c r="F5308" s="62" t="str">
        <f t="shared" si="1010"/>
        <v>64600</v>
      </c>
      <c r="G5308" s="255">
        <v>10620004</v>
      </c>
      <c r="H5308" s="1" t="s">
        <v>385</v>
      </c>
      <c r="I5308" s="61">
        <v>19</v>
      </c>
      <c r="J5308" s="61">
        <v>5.6</v>
      </c>
      <c r="K5308" s="61">
        <v>8.6</v>
      </c>
      <c r="L5308" s="69">
        <f t="shared" si="1011"/>
        <v>1.0639999999999998</v>
      </c>
      <c r="M5308" s="69">
        <f t="shared" si="1012"/>
        <v>1.6340000000000001</v>
      </c>
      <c r="N5308" s="56">
        <f>INDEX(Rate_Chart!$A$1:$AK$127,MATCH(Data!J5308,Rate_Chart!$A$1:$A$127,0),MATCH(Data!K5308,Rate_Chart!$A$1:$AK$1,0))</f>
        <v>45.824799999999996</v>
      </c>
      <c r="O5308" s="57">
        <f t="shared" si="1013"/>
        <v>870.67119999999989</v>
      </c>
      <c r="P5308" s="58">
        <f t="shared" si="1014"/>
        <v>404.33647058823533</v>
      </c>
      <c r="Q5308" s="58">
        <f t="shared" si="1015"/>
        <v>269.55764705882353</v>
      </c>
      <c r="R5308" s="66">
        <f t="shared" si="1016"/>
        <v>15.236746</v>
      </c>
      <c r="S5308" s="64">
        <f t="shared" si="1017"/>
        <v>71.25</v>
      </c>
      <c r="T5308" s="66">
        <f t="shared" si="1018"/>
        <v>957.15794599999992</v>
      </c>
      <c r="U5308" s="68">
        <f t="shared" si="1019"/>
        <v>50.376733999999999</v>
      </c>
      <c r="V5308" s="68">
        <f t="shared" si="1020"/>
        <v>444.50059411764715</v>
      </c>
      <c r="W5308" s="68">
        <f t="shared" si="1021"/>
        <v>296.33372941176475</v>
      </c>
    </row>
    <row r="5309" spans="1:23" x14ac:dyDescent="0.25">
      <c r="A5309" s="1" t="s">
        <v>911</v>
      </c>
      <c r="B5309" s="1" t="s">
        <v>395</v>
      </c>
      <c r="C5309" s="1" t="s">
        <v>589</v>
      </c>
      <c r="D5309" s="1" t="s">
        <v>593</v>
      </c>
      <c r="E5309" s="1" t="s">
        <v>869</v>
      </c>
      <c r="F5309" s="62" t="str">
        <f t="shared" si="1010"/>
        <v>64600</v>
      </c>
      <c r="G5309" s="255">
        <v>10620004</v>
      </c>
      <c r="H5309" s="1" t="s">
        <v>386</v>
      </c>
      <c r="I5309" s="61">
        <v>58</v>
      </c>
      <c r="J5309" s="61">
        <v>3</v>
      </c>
      <c r="K5309" s="61">
        <v>8</v>
      </c>
      <c r="L5309" s="69">
        <f t="shared" si="1011"/>
        <v>1.74</v>
      </c>
      <c r="M5309" s="69">
        <f t="shared" si="1012"/>
        <v>4.6399999999999997</v>
      </c>
      <c r="N5309" s="56">
        <f>INDEX(Rate_Chart!$A$1:$AK$127,MATCH(Data!J5309,Rate_Chart!$A$1:$A$127,0),MATCH(Data!K5309,Rate_Chart!$A$1:$AK$1,0))</f>
        <v>34.751112000000006</v>
      </c>
      <c r="O5309" s="57">
        <f t="shared" si="1013"/>
        <v>2015.5644960000004</v>
      </c>
      <c r="P5309" s="58">
        <f t="shared" si="1014"/>
        <v>417.01334400000002</v>
      </c>
      <c r="Q5309" s="58">
        <f t="shared" si="1015"/>
        <v>278.00889599999999</v>
      </c>
      <c r="R5309" s="66">
        <f t="shared" si="1016"/>
        <v>35.27237868000001</v>
      </c>
      <c r="S5309" s="64">
        <f t="shared" si="1017"/>
        <v>217.5</v>
      </c>
      <c r="T5309" s="66">
        <f t="shared" si="1018"/>
        <v>2268.3368746800006</v>
      </c>
      <c r="U5309" s="68">
        <f t="shared" si="1019"/>
        <v>39.109256460000012</v>
      </c>
      <c r="V5309" s="68">
        <f t="shared" si="1020"/>
        <v>469.31107752000008</v>
      </c>
      <c r="W5309" s="68">
        <f t="shared" si="1021"/>
        <v>312.87405168000004</v>
      </c>
    </row>
    <row r="5310" spans="1:23" x14ac:dyDescent="0.25">
      <c r="A5310" s="1" t="s">
        <v>912</v>
      </c>
      <c r="B5310" s="1" t="s">
        <v>394</v>
      </c>
      <c r="C5310" s="1" t="s">
        <v>589</v>
      </c>
      <c r="D5310" s="1" t="s">
        <v>593</v>
      </c>
      <c r="E5310" s="1" t="s">
        <v>869</v>
      </c>
      <c r="F5310" s="62" t="str">
        <f t="shared" si="1010"/>
        <v>64600</v>
      </c>
      <c r="G5310" s="255">
        <v>10620004</v>
      </c>
      <c r="H5310" s="1" t="s">
        <v>385</v>
      </c>
      <c r="I5310" s="61">
        <v>41</v>
      </c>
      <c r="J5310" s="61">
        <v>6.1</v>
      </c>
      <c r="K5310" s="61">
        <v>8.8000000000000007</v>
      </c>
      <c r="L5310" s="69">
        <f t="shared" si="1011"/>
        <v>2.5009999999999999</v>
      </c>
      <c r="M5310" s="69">
        <f t="shared" si="1012"/>
        <v>3.6080000000000001</v>
      </c>
      <c r="N5310" s="56">
        <f>INDEX(Rate_Chart!$A$1:$AK$127,MATCH(Data!J5310,Rate_Chart!$A$1:$A$127,0),MATCH(Data!K5310,Rate_Chart!$A$1:$AK$1,0))</f>
        <v>50.425650000000005</v>
      </c>
      <c r="O5310" s="57">
        <f t="shared" si="1013"/>
        <v>2067.45165</v>
      </c>
      <c r="P5310" s="58">
        <f t="shared" si="1014"/>
        <v>421.38426183844012</v>
      </c>
      <c r="Q5310" s="58">
        <f t="shared" si="1015"/>
        <v>280.92284122562677</v>
      </c>
      <c r="R5310" s="66">
        <f t="shared" si="1016"/>
        <v>36.180403875000003</v>
      </c>
      <c r="S5310" s="64">
        <f t="shared" si="1017"/>
        <v>153.75</v>
      </c>
      <c r="T5310" s="66">
        <f t="shared" si="1018"/>
        <v>2257.3820538750001</v>
      </c>
      <c r="U5310" s="68">
        <f t="shared" si="1019"/>
        <v>55.058098875000006</v>
      </c>
      <c r="V5310" s="68">
        <f t="shared" si="1020"/>
        <v>460.09553377437328</v>
      </c>
      <c r="W5310" s="68">
        <f t="shared" si="1021"/>
        <v>306.73035584958217</v>
      </c>
    </row>
    <row r="5311" spans="1:23" x14ac:dyDescent="0.25">
      <c r="A5311" s="1" t="s">
        <v>912</v>
      </c>
      <c r="B5311" s="1" t="s">
        <v>394</v>
      </c>
      <c r="C5311" s="1" t="s">
        <v>589</v>
      </c>
      <c r="D5311" s="1" t="s">
        <v>593</v>
      </c>
      <c r="E5311" s="1" t="s">
        <v>869</v>
      </c>
      <c r="F5311" s="62" t="str">
        <f t="shared" si="1010"/>
        <v>64600</v>
      </c>
      <c r="G5311" s="255">
        <v>10620004</v>
      </c>
      <c r="H5311" s="1" t="s">
        <v>386</v>
      </c>
      <c r="I5311" s="61">
        <v>73</v>
      </c>
      <c r="J5311" s="61">
        <v>3</v>
      </c>
      <c r="K5311" s="61">
        <v>8</v>
      </c>
      <c r="L5311" s="69">
        <f t="shared" si="1011"/>
        <v>2.19</v>
      </c>
      <c r="M5311" s="69">
        <f t="shared" si="1012"/>
        <v>5.84</v>
      </c>
      <c r="N5311" s="56">
        <f>INDEX(Rate_Chart!$A$1:$AK$127,MATCH(Data!J5311,Rate_Chart!$A$1:$A$127,0),MATCH(Data!K5311,Rate_Chart!$A$1:$AK$1,0))</f>
        <v>34.751112000000006</v>
      </c>
      <c r="O5311" s="57">
        <f t="shared" si="1013"/>
        <v>2536.8311760000006</v>
      </c>
      <c r="P5311" s="58">
        <f t="shared" si="1014"/>
        <v>417.01334400000002</v>
      </c>
      <c r="Q5311" s="58">
        <f t="shared" si="1015"/>
        <v>278.00889599999999</v>
      </c>
      <c r="R5311" s="66">
        <f t="shared" si="1016"/>
        <v>44.394545580000013</v>
      </c>
      <c r="S5311" s="64">
        <f t="shared" si="1017"/>
        <v>273.75</v>
      </c>
      <c r="T5311" s="66">
        <f t="shared" si="1018"/>
        <v>2854.9757215800005</v>
      </c>
      <c r="U5311" s="68">
        <f t="shared" si="1019"/>
        <v>39.109256460000005</v>
      </c>
      <c r="V5311" s="68">
        <f t="shared" si="1020"/>
        <v>469.31107752000003</v>
      </c>
      <c r="W5311" s="68">
        <f t="shared" si="1021"/>
        <v>312.87405168000004</v>
      </c>
    </row>
    <row r="5312" spans="1:23" x14ac:dyDescent="0.25">
      <c r="A5312" s="1" t="s">
        <v>914</v>
      </c>
      <c r="B5312" s="1" t="s">
        <v>394</v>
      </c>
      <c r="C5312" s="1" t="s">
        <v>589</v>
      </c>
      <c r="D5312" s="1" t="s">
        <v>593</v>
      </c>
      <c r="E5312" s="1" t="s">
        <v>869</v>
      </c>
      <c r="F5312" s="62" t="str">
        <f t="shared" si="1010"/>
        <v>64600</v>
      </c>
      <c r="G5312" s="255">
        <v>10620004</v>
      </c>
      <c r="H5312" s="1" t="s">
        <v>386</v>
      </c>
      <c r="I5312" s="61">
        <v>152</v>
      </c>
      <c r="J5312" s="61">
        <v>3.2</v>
      </c>
      <c r="K5312" s="61">
        <v>8</v>
      </c>
      <c r="L5312" s="69">
        <f t="shared" si="1011"/>
        <v>4.8640000000000008</v>
      </c>
      <c r="M5312" s="69">
        <f t="shared" si="1012"/>
        <v>12.16</v>
      </c>
      <c r="N5312" s="56">
        <f>INDEX(Rate_Chart!$A$1:$AK$127,MATCH(Data!J5312,Rate_Chart!$A$1:$A$127,0),MATCH(Data!K5312,Rate_Chart!$A$1:$AK$1,0))</f>
        <v>35.585112000000002</v>
      </c>
      <c r="O5312" s="57">
        <f t="shared" si="1013"/>
        <v>5408.9370240000007</v>
      </c>
      <c r="P5312" s="58">
        <f t="shared" si="1014"/>
        <v>417.01303124999998</v>
      </c>
      <c r="Q5312" s="58">
        <f t="shared" si="1015"/>
        <v>278.00868750000001</v>
      </c>
      <c r="R5312" s="66">
        <f t="shared" si="1016"/>
        <v>94.656397920000018</v>
      </c>
      <c r="S5312" s="64">
        <f t="shared" si="1017"/>
        <v>570</v>
      </c>
      <c r="T5312" s="66">
        <f t="shared" si="1018"/>
        <v>6073.5934219200008</v>
      </c>
      <c r="U5312" s="68">
        <f t="shared" si="1019"/>
        <v>39.957851460000008</v>
      </c>
      <c r="V5312" s="68">
        <f t="shared" si="1020"/>
        <v>468.25607179687501</v>
      </c>
      <c r="W5312" s="68">
        <f t="shared" si="1021"/>
        <v>312.17071453124998</v>
      </c>
    </row>
    <row r="5313" spans="1:23" x14ac:dyDescent="0.25">
      <c r="A5313" s="1" t="s">
        <v>914</v>
      </c>
      <c r="B5313" s="1" t="s">
        <v>395</v>
      </c>
      <c r="C5313" s="1" t="s">
        <v>589</v>
      </c>
      <c r="D5313" s="1" t="s">
        <v>593</v>
      </c>
      <c r="E5313" s="1" t="s">
        <v>869</v>
      </c>
      <c r="F5313" s="62" t="str">
        <f t="shared" si="1010"/>
        <v>64600</v>
      </c>
      <c r="G5313" s="255">
        <v>10620004</v>
      </c>
      <c r="H5313" s="1" t="s">
        <v>385</v>
      </c>
      <c r="I5313" s="61">
        <v>38</v>
      </c>
      <c r="J5313" s="61">
        <v>5.6</v>
      </c>
      <c r="K5313" s="61">
        <v>8.6</v>
      </c>
      <c r="L5313" s="69">
        <f t="shared" si="1011"/>
        <v>2.1279999999999997</v>
      </c>
      <c r="M5313" s="69">
        <f t="shared" si="1012"/>
        <v>3.2680000000000002</v>
      </c>
      <c r="N5313" s="56">
        <f>INDEX(Rate_Chart!$A$1:$AK$127,MATCH(Data!J5313,Rate_Chart!$A$1:$A$127,0),MATCH(Data!K5313,Rate_Chart!$A$1:$AK$1,0))</f>
        <v>45.824799999999996</v>
      </c>
      <c r="O5313" s="57">
        <f t="shared" si="1013"/>
        <v>1741.3423999999998</v>
      </c>
      <c r="P5313" s="58">
        <f t="shared" si="1014"/>
        <v>404.33647058823533</v>
      </c>
      <c r="Q5313" s="58">
        <f t="shared" si="1015"/>
        <v>269.55764705882353</v>
      </c>
      <c r="R5313" s="66">
        <f t="shared" si="1016"/>
        <v>30.473492</v>
      </c>
      <c r="S5313" s="64">
        <f t="shared" si="1017"/>
        <v>142.5</v>
      </c>
      <c r="T5313" s="66">
        <f t="shared" si="1018"/>
        <v>1914.3158919999998</v>
      </c>
      <c r="U5313" s="68">
        <f t="shared" si="1019"/>
        <v>50.376733999999999</v>
      </c>
      <c r="V5313" s="68">
        <f t="shared" si="1020"/>
        <v>444.50059411764715</v>
      </c>
      <c r="W5313" s="68">
        <f t="shared" si="1021"/>
        <v>296.33372941176475</v>
      </c>
    </row>
    <row r="5314" spans="1:23" x14ac:dyDescent="0.25">
      <c r="A5314" s="1" t="s">
        <v>914</v>
      </c>
      <c r="B5314" s="1" t="s">
        <v>395</v>
      </c>
      <c r="C5314" s="1" t="s">
        <v>589</v>
      </c>
      <c r="D5314" s="1" t="s">
        <v>593</v>
      </c>
      <c r="E5314" s="1" t="s">
        <v>869</v>
      </c>
      <c r="F5314" s="62" t="str">
        <f t="shared" si="1010"/>
        <v>64600</v>
      </c>
      <c r="G5314" s="255">
        <v>10620004</v>
      </c>
      <c r="H5314" s="1" t="s">
        <v>386</v>
      </c>
      <c r="I5314" s="61">
        <v>63</v>
      </c>
      <c r="J5314" s="61">
        <v>3.1</v>
      </c>
      <c r="K5314" s="61">
        <v>8.1999999999999993</v>
      </c>
      <c r="L5314" s="69">
        <f t="shared" si="1011"/>
        <v>1.9530000000000001</v>
      </c>
      <c r="M5314" s="69">
        <f t="shared" si="1012"/>
        <v>5.1659999999999995</v>
      </c>
      <c r="N5314" s="56">
        <f>INDEX(Rate_Chart!$A$1:$AK$127,MATCH(Data!J5314,Rate_Chart!$A$1:$A$127,0),MATCH(Data!K5314,Rate_Chart!$A$1:$AK$1,0))</f>
        <v>35.724139800000003</v>
      </c>
      <c r="O5314" s="57">
        <f t="shared" si="1013"/>
        <v>2250.6208074000001</v>
      </c>
      <c r="P5314" s="58">
        <f t="shared" si="1014"/>
        <v>417.0133050583658</v>
      </c>
      <c r="Q5314" s="58">
        <f t="shared" si="1015"/>
        <v>278.00887003891052</v>
      </c>
      <c r="R5314" s="66">
        <f t="shared" si="1016"/>
        <v>39.385864129500007</v>
      </c>
      <c r="S5314" s="64">
        <f t="shared" si="1017"/>
        <v>236.25</v>
      </c>
      <c r="T5314" s="66">
        <f t="shared" si="1018"/>
        <v>2526.2566715295002</v>
      </c>
      <c r="U5314" s="68">
        <f t="shared" si="1019"/>
        <v>40.099312246500006</v>
      </c>
      <c r="V5314" s="68">
        <f t="shared" si="1020"/>
        <v>468.08535696303505</v>
      </c>
      <c r="W5314" s="68">
        <f t="shared" si="1021"/>
        <v>312.05690464202337</v>
      </c>
    </row>
    <row r="5315" spans="1:23" x14ac:dyDescent="0.25">
      <c r="A5315" s="1" t="s">
        <v>915</v>
      </c>
      <c r="B5315" s="1" t="s">
        <v>394</v>
      </c>
      <c r="C5315" s="1" t="s">
        <v>589</v>
      </c>
      <c r="D5315" s="1" t="s">
        <v>593</v>
      </c>
      <c r="E5315" s="1" t="s">
        <v>869</v>
      </c>
      <c r="F5315" s="62" t="str">
        <f t="shared" si="1010"/>
        <v>64600</v>
      </c>
      <c r="G5315" s="255">
        <v>10620004</v>
      </c>
      <c r="H5315" s="1" t="s">
        <v>385</v>
      </c>
      <c r="I5315" s="61">
        <v>51</v>
      </c>
      <c r="J5315" s="61">
        <v>5.8</v>
      </c>
      <c r="K5315" s="61">
        <v>8.8000000000000007</v>
      </c>
      <c r="L5315" s="69">
        <f t="shared" si="1011"/>
        <v>2.9580000000000002</v>
      </c>
      <c r="M5315" s="69">
        <f t="shared" si="1012"/>
        <v>4.4880000000000004</v>
      </c>
      <c r="N5315" s="56">
        <f>INDEX(Rate_Chart!$A$1:$AK$127,MATCH(Data!J5315,Rate_Chart!$A$1:$A$127,0),MATCH(Data!K5315,Rate_Chart!$A$1:$AK$1,0))</f>
        <v>47.945700000000002</v>
      </c>
      <c r="O5315" s="57">
        <f t="shared" si="1013"/>
        <v>2445.2307000000001</v>
      </c>
      <c r="P5315" s="58">
        <f t="shared" si="1014"/>
        <v>410.96314285714288</v>
      </c>
      <c r="Q5315" s="58">
        <f t="shared" si="1015"/>
        <v>273.97542857142861</v>
      </c>
      <c r="R5315" s="66">
        <f t="shared" si="1016"/>
        <v>42.791537250000005</v>
      </c>
      <c r="S5315" s="64">
        <f t="shared" si="1017"/>
        <v>191.25</v>
      </c>
      <c r="T5315" s="66">
        <f t="shared" si="1018"/>
        <v>2679.2722372500002</v>
      </c>
      <c r="U5315" s="68">
        <f t="shared" si="1019"/>
        <v>52.534749750000003</v>
      </c>
      <c r="V5315" s="68">
        <f t="shared" si="1020"/>
        <v>450.29785500000003</v>
      </c>
      <c r="W5315" s="68">
        <f t="shared" si="1021"/>
        <v>300.19857000000002</v>
      </c>
    </row>
    <row r="5316" spans="1:23" x14ac:dyDescent="0.25">
      <c r="A5316" s="1" t="s">
        <v>915</v>
      </c>
      <c r="B5316" s="1" t="s">
        <v>394</v>
      </c>
      <c r="C5316" s="1" t="s">
        <v>589</v>
      </c>
      <c r="D5316" s="1" t="s">
        <v>593</v>
      </c>
      <c r="E5316" s="1" t="s">
        <v>869</v>
      </c>
      <c r="F5316" s="62" t="str">
        <f t="shared" si="1010"/>
        <v>64600</v>
      </c>
      <c r="G5316" s="255">
        <v>10620004</v>
      </c>
      <c r="H5316" s="1" t="s">
        <v>386</v>
      </c>
      <c r="I5316" s="61">
        <v>53</v>
      </c>
      <c r="J5316" s="61">
        <v>3.2</v>
      </c>
      <c r="K5316" s="61">
        <v>8</v>
      </c>
      <c r="L5316" s="69">
        <f t="shared" si="1011"/>
        <v>1.6960000000000002</v>
      </c>
      <c r="M5316" s="69">
        <f t="shared" si="1012"/>
        <v>4.24</v>
      </c>
      <c r="N5316" s="56">
        <f>INDEX(Rate_Chart!$A$1:$AK$127,MATCH(Data!J5316,Rate_Chart!$A$1:$A$127,0),MATCH(Data!K5316,Rate_Chart!$A$1:$AK$1,0))</f>
        <v>35.585112000000002</v>
      </c>
      <c r="O5316" s="57">
        <f t="shared" si="1013"/>
        <v>1886.0109360000001</v>
      </c>
      <c r="P5316" s="58">
        <f t="shared" si="1014"/>
        <v>417.01303124999998</v>
      </c>
      <c r="Q5316" s="58">
        <f t="shared" si="1015"/>
        <v>278.00868750000001</v>
      </c>
      <c r="R5316" s="66">
        <f t="shared" si="1016"/>
        <v>33.005191380000007</v>
      </c>
      <c r="S5316" s="64">
        <f t="shared" si="1017"/>
        <v>198.75</v>
      </c>
      <c r="T5316" s="66">
        <f t="shared" si="1018"/>
        <v>2117.7661273799999</v>
      </c>
      <c r="U5316" s="68">
        <f t="shared" si="1019"/>
        <v>39.957851460000001</v>
      </c>
      <c r="V5316" s="68">
        <f t="shared" si="1020"/>
        <v>468.25607179687495</v>
      </c>
      <c r="W5316" s="68">
        <f t="shared" si="1021"/>
        <v>312.17071453124998</v>
      </c>
    </row>
    <row r="5317" spans="1:23" x14ac:dyDescent="0.25">
      <c r="A5317" s="1" t="s">
        <v>915</v>
      </c>
      <c r="B5317" s="1" t="s">
        <v>395</v>
      </c>
      <c r="C5317" s="1" t="s">
        <v>589</v>
      </c>
      <c r="D5317" s="1" t="s">
        <v>593</v>
      </c>
      <c r="E5317" s="1" t="s">
        <v>869</v>
      </c>
      <c r="F5317" s="62" t="str">
        <f t="shared" ref="F5317:F5346" si="1022">MID(E5317,2,5)</f>
        <v>64600</v>
      </c>
      <c r="G5317" s="255">
        <v>10620004</v>
      </c>
      <c r="H5317" s="1" t="s">
        <v>385</v>
      </c>
      <c r="I5317" s="61">
        <v>36</v>
      </c>
      <c r="J5317" s="61">
        <v>5.6</v>
      </c>
      <c r="K5317" s="61">
        <v>8.6</v>
      </c>
      <c r="L5317" s="69">
        <f t="shared" si="1011"/>
        <v>2.016</v>
      </c>
      <c r="M5317" s="69">
        <f t="shared" si="1012"/>
        <v>3.0959999999999996</v>
      </c>
      <c r="N5317" s="56">
        <f>INDEX(Rate_Chart!$A$1:$AK$127,MATCH(Data!J5317,Rate_Chart!$A$1:$A$127,0),MATCH(Data!K5317,Rate_Chart!$A$1:$AK$1,0))</f>
        <v>45.824799999999996</v>
      </c>
      <c r="O5317" s="57">
        <f t="shared" si="1013"/>
        <v>1649.6927999999998</v>
      </c>
      <c r="P5317" s="58">
        <f t="shared" si="1014"/>
        <v>404.33647058823533</v>
      </c>
      <c r="Q5317" s="58">
        <f t="shared" si="1015"/>
        <v>269.55764705882353</v>
      </c>
      <c r="R5317" s="66">
        <f t="shared" si="1016"/>
        <v>28.869623999999998</v>
      </c>
      <c r="S5317" s="64">
        <f t="shared" si="1017"/>
        <v>135</v>
      </c>
      <c r="T5317" s="66">
        <f t="shared" si="1018"/>
        <v>1813.5624239999997</v>
      </c>
      <c r="U5317" s="68">
        <f t="shared" si="1019"/>
        <v>50.376733999999992</v>
      </c>
      <c r="V5317" s="68">
        <f t="shared" si="1020"/>
        <v>444.50059411764704</v>
      </c>
      <c r="W5317" s="68">
        <f t="shared" si="1021"/>
        <v>296.33372941176469</v>
      </c>
    </row>
    <row r="5318" spans="1:23" x14ac:dyDescent="0.25">
      <c r="A5318" s="1" t="s">
        <v>915</v>
      </c>
      <c r="B5318" s="1" t="s">
        <v>395</v>
      </c>
      <c r="C5318" s="1" t="s">
        <v>589</v>
      </c>
      <c r="D5318" s="1" t="s">
        <v>593</v>
      </c>
      <c r="E5318" s="1" t="s">
        <v>869</v>
      </c>
      <c r="F5318" s="62" t="str">
        <f t="shared" si="1022"/>
        <v>64600</v>
      </c>
      <c r="G5318" s="255">
        <v>10620004</v>
      </c>
      <c r="H5318" s="1" t="s">
        <v>386</v>
      </c>
      <c r="I5318" s="61">
        <v>55</v>
      </c>
      <c r="J5318" s="61">
        <v>3</v>
      </c>
      <c r="K5318" s="61">
        <v>8</v>
      </c>
      <c r="L5318" s="69">
        <f t="shared" si="1011"/>
        <v>1.65</v>
      </c>
      <c r="M5318" s="69">
        <f t="shared" si="1012"/>
        <v>4.4000000000000004</v>
      </c>
      <c r="N5318" s="56">
        <f>INDEX(Rate_Chart!$A$1:$AK$127,MATCH(Data!J5318,Rate_Chart!$A$1:$A$127,0),MATCH(Data!K5318,Rate_Chart!$A$1:$AK$1,0))</f>
        <v>34.751112000000006</v>
      </c>
      <c r="O5318" s="57">
        <f t="shared" si="1013"/>
        <v>1911.3111600000004</v>
      </c>
      <c r="P5318" s="58">
        <f t="shared" si="1014"/>
        <v>417.01334400000002</v>
      </c>
      <c r="Q5318" s="58">
        <f t="shared" si="1015"/>
        <v>278.00889599999999</v>
      </c>
      <c r="R5318" s="66">
        <f t="shared" si="1016"/>
        <v>33.447945300000008</v>
      </c>
      <c r="S5318" s="64">
        <f t="shared" si="1017"/>
        <v>206.25</v>
      </c>
      <c r="T5318" s="66">
        <f t="shared" si="1018"/>
        <v>2151.0091053000006</v>
      </c>
      <c r="U5318" s="68">
        <f t="shared" si="1019"/>
        <v>39.109256460000012</v>
      </c>
      <c r="V5318" s="68">
        <f t="shared" si="1020"/>
        <v>469.31107752000008</v>
      </c>
      <c r="W5318" s="68">
        <f t="shared" si="1021"/>
        <v>312.87405168000004</v>
      </c>
    </row>
    <row r="5319" spans="1:23" x14ac:dyDescent="0.25">
      <c r="A5319" s="1" t="s">
        <v>916</v>
      </c>
      <c r="B5319" s="1" t="s">
        <v>394</v>
      </c>
      <c r="C5319" s="1" t="s">
        <v>589</v>
      </c>
      <c r="D5319" s="1" t="s">
        <v>593</v>
      </c>
      <c r="E5319" s="1" t="s">
        <v>869</v>
      </c>
      <c r="F5319" s="62" t="str">
        <f t="shared" si="1022"/>
        <v>64600</v>
      </c>
      <c r="G5319" s="255">
        <v>10620004</v>
      </c>
      <c r="H5319" s="1" t="s">
        <v>385</v>
      </c>
      <c r="I5319" s="61">
        <v>38</v>
      </c>
      <c r="J5319" s="61">
        <v>6.2</v>
      </c>
      <c r="K5319" s="61">
        <v>8.8000000000000007</v>
      </c>
      <c r="L5319" s="69">
        <f t="shared" si="1011"/>
        <v>2.3559999999999999</v>
      </c>
      <c r="M5319" s="69">
        <f t="shared" si="1012"/>
        <v>3.3440000000000003</v>
      </c>
      <c r="N5319" s="56">
        <f>INDEX(Rate_Chart!$A$1:$AK$127,MATCH(Data!J5319,Rate_Chart!$A$1:$A$127,0),MATCH(Data!K5319,Rate_Chart!$A$1:$AK$1,0))</f>
        <v>51.252300000000005</v>
      </c>
      <c r="O5319" s="57">
        <f t="shared" si="1013"/>
        <v>1947.5874000000001</v>
      </c>
      <c r="P5319" s="58">
        <f t="shared" si="1014"/>
        <v>424.74281767955802</v>
      </c>
      <c r="Q5319" s="58">
        <f t="shared" si="1015"/>
        <v>283.1618784530387</v>
      </c>
      <c r="R5319" s="66">
        <f t="shared" si="1016"/>
        <v>34.082779500000008</v>
      </c>
      <c r="S5319" s="64">
        <f t="shared" si="1017"/>
        <v>142.5</v>
      </c>
      <c r="T5319" s="66">
        <f t="shared" si="1018"/>
        <v>2124.1701794999999</v>
      </c>
      <c r="U5319" s="68">
        <f t="shared" si="1019"/>
        <v>55.899215249999997</v>
      </c>
      <c r="V5319" s="68">
        <f t="shared" si="1020"/>
        <v>463.25316505524859</v>
      </c>
      <c r="W5319" s="68">
        <f t="shared" si="1021"/>
        <v>308.83544337016571</v>
      </c>
    </row>
    <row r="5320" spans="1:23" x14ac:dyDescent="0.25">
      <c r="A5320" s="1" t="s">
        <v>916</v>
      </c>
      <c r="B5320" s="1" t="s">
        <v>394</v>
      </c>
      <c r="C5320" s="1" t="s">
        <v>589</v>
      </c>
      <c r="D5320" s="1" t="s">
        <v>593</v>
      </c>
      <c r="E5320" s="1" t="s">
        <v>869</v>
      </c>
      <c r="F5320" s="62" t="str">
        <f t="shared" si="1022"/>
        <v>64600</v>
      </c>
      <c r="G5320" s="255">
        <v>10620004</v>
      </c>
      <c r="H5320" s="1" t="s">
        <v>386</v>
      </c>
      <c r="I5320" s="61">
        <v>63</v>
      </c>
      <c r="J5320" s="61">
        <v>3</v>
      </c>
      <c r="K5320" s="61">
        <v>8</v>
      </c>
      <c r="L5320" s="69">
        <f t="shared" si="1011"/>
        <v>1.89</v>
      </c>
      <c r="M5320" s="69">
        <f t="shared" si="1012"/>
        <v>5.04</v>
      </c>
      <c r="N5320" s="56">
        <f>INDEX(Rate_Chart!$A$1:$AK$127,MATCH(Data!J5320,Rate_Chart!$A$1:$A$127,0),MATCH(Data!K5320,Rate_Chart!$A$1:$AK$1,0))</f>
        <v>34.751112000000006</v>
      </c>
      <c r="O5320" s="57">
        <f t="shared" si="1013"/>
        <v>2189.3200560000005</v>
      </c>
      <c r="P5320" s="58">
        <f t="shared" si="1014"/>
        <v>417.01334400000002</v>
      </c>
      <c r="Q5320" s="58">
        <f t="shared" si="1015"/>
        <v>278.00889599999999</v>
      </c>
      <c r="R5320" s="66">
        <f t="shared" si="1016"/>
        <v>38.313100980000009</v>
      </c>
      <c r="S5320" s="64">
        <f t="shared" si="1017"/>
        <v>236.25</v>
      </c>
      <c r="T5320" s="66">
        <f t="shared" si="1018"/>
        <v>2463.8831569800004</v>
      </c>
      <c r="U5320" s="68">
        <f t="shared" si="1019"/>
        <v>39.109256460000005</v>
      </c>
      <c r="V5320" s="68">
        <f t="shared" si="1020"/>
        <v>469.31107752000003</v>
      </c>
      <c r="W5320" s="68">
        <f t="shared" si="1021"/>
        <v>312.87405168000004</v>
      </c>
    </row>
    <row r="5321" spans="1:23" x14ac:dyDescent="0.25">
      <c r="A5321" s="1" t="s">
        <v>916</v>
      </c>
      <c r="B5321" s="1" t="s">
        <v>395</v>
      </c>
      <c r="C5321" s="1" t="s">
        <v>589</v>
      </c>
      <c r="D5321" s="1" t="s">
        <v>593</v>
      </c>
      <c r="E5321" s="1" t="s">
        <v>869</v>
      </c>
      <c r="F5321" s="62" t="str">
        <f t="shared" si="1022"/>
        <v>64600</v>
      </c>
      <c r="G5321" s="255">
        <v>10620004</v>
      </c>
      <c r="H5321" s="1" t="s">
        <v>385</v>
      </c>
      <c r="I5321" s="61">
        <v>34</v>
      </c>
      <c r="J5321" s="61">
        <v>6</v>
      </c>
      <c r="K5321" s="61">
        <v>8.8000000000000007</v>
      </c>
      <c r="L5321" s="69">
        <f t="shared" si="1011"/>
        <v>2.04</v>
      </c>
      <c r="M5321" s="69">
        <f t="shared" si="1012"/>
        <v>2.9920000000000004</v>
      </c>
      <c r="N5321" s="56">
        <f>INDEX(Rate_Chart!$A$1:$AK$127,MATCH(Data!J5321,Rate_Chart!$A$1:$A$127,0),MATCH(Data!K5321,Rate_Chart!$A$1:$AK$1,0))</f>
        <v>49.599000000000004</v>
      </c>
      <c r="O5321" s="57">
        <f t="shared" si="1013"/>
        <v>1686.3660000000002</v>
      </c>
      <c r="P5321" s="58">
        <f t="shared" si="1014"/>
        <v>417.96910112359552</v>
      </c>
      <c r="Q5321" s="58">
        <f t="shared" si="1015"/>
        <v>278.64606741573033</v>
      </c>
      <c r="R5321" s="66">
        <f t="shared" si="1016"/>
        <v>29.511405000000007</v>
      </c>
      <c r="S5321" s="64">
        <f t="shared" si="1017"/>
        <v>127.5</v>
      </c>
      <c r="T5321" s="66">
        <f t="shared" si="1018"/>
        <v>1843.3774050000002</v>
      </c>
      <c r="U5321" s="68">
        <f t="shared" si="1019"/>
        <v>54.216982500000007</v>
      </c>
      <c r="V5321" s="68">
        <f t="shared" si="1020"/>
        <v>456.8846839887641</v>
      </c>
      <c r="W5321" s="68">
        <f t="shared" si="1021"/>
        <v>304.58978932584273</v>
      </c>
    </row>
    <row r="5322" spans="1:23" x14ac:dyDescent="0.25">
      <c r="A5322" s="1" t="s">
        <v>916</v>
      </c>
      <c r="B5322" s="1" t="s">
        <v>395</v>
      </c>
      <c r="C5322" s="1" t="s">
        <v>589</v>
      </c>
      <c r="D5322" s="1" t="s">
        <v>593</v>
      </c>
      <c r="E5322" s="1" t="s">
        <v>869</v>
      </c>
      <c r="F5322" s="62" t="str">
        <f t="shared" si="1022"/>
        <v>64600</v>
      </c>
      <c r="G5322" s="255">
        <v>10620004</v>
      </c>
      <c r="H5322" s="1" t="s">
        <v>386</v>
      </c>
      <c r="I5322" s="61">
        <v>54</v>
      </c>
      <c r="J5322" s="61">
        <v>3</v>
      </c>
      <c r="K5322" s="61">
        <v>8</v>
      </c>
      <c r="L5322" s="69">
        <f t="shared" si="1011"/>
        <v>1.62</v>
      </c>
      <c r="M5322" s="69">
        <f t="shared" si="1012"/>
        <v>4.32</v>
      </c>
      <c r="N5322" s="56">
        <f>INDEX(Rate_Chart!$A$1:$AK$127,MATCH(Data!J5322,Rate_Chart!$A$1:$A$127,0),MATCH(Data!K5322,Rate_Chart!$A$1:$AK$1,0))</f>
        <v>34.751112000000006</v>
      </c>
      <c r="O5322" s="57">
        <f t="shared" si="1013"/>
        <v>1876.5600480000003</v>
      </c>
      <c r="P5322" s="58">
        <f t="shared" si="1014"/>
        <v>417.01334400000002</v>
      </c>
      <c r="Q5322" s="58">
        <f t="shared" si="1015"/>
        <v>278.00889599999999</v>
      </c>
      <c r="R5322" s="66">
        <f t="shared" si="1016"/>
        <v>32.839800840000009</v>
      </c>
      <c r="S5322" s="64">
        <f t="shared" si="1017"/>
        <v>202.5</v>
      </c>
      <c r="T5322" s="66">
        <f t="shared" si="1018"/>
        <v>2111.8998488400002</v>
      </c>
      <c r="U5322" s="68">
        <f t="shared" si="1019"/>
        <v>39.109256460000005</v>
      </c>
      <c r="V5322" s="68">
        <f t="shared" si="1020"/>
        <v>469.31107752000003</v>
      </c>
      <c r="W5322" s="68">
        <f t="shared" si="1021"/>
        <v>312.87405168000004</v>
      </c>
    </row>
    <row r="5323" spans="1:23" x14ac:dyDescent="0.25">
      <c r="A5323" s="1" t="s">
        <v>917</v>
      </c>
      <c r="B5323" s="1" t="s">
        <v>394</v>
      </c>
      <c r="C5323" s="1" t="s">
        <v>589</v>
      </c>
      <c r="D5323" s="1" t="s">
        <v>593</v>
      </c>
      <c r="E5323" s="1" t="s">
        <v>869</v>
      </c>
      <c r="F5323" s="62" t="str">
        <f t="shared" si="1022"/>
        <v>64600</v>
      </c>
      <c r="G5323" s="255">
        <v>10620004</v>
      </c>
      <c r="H5323" s="1" t="s">
        <v>385</v>
      </c>
      <c r="I5323" s="61">
        <v>42</v>
      </c>
      <c r="J5323" s="61">
        <v>6.2</v>
      </c>
      <c r="K5323" s="61">
        <v>8.8000000000000007</v>
      </c>
      <c r="L5323" s="69">
        <f t="shared" si="1011"/>
        <v>2.6040000000000005</v>
      </c>
      <c r="M5323" s="69">
        <f t="shared" si="1012"/>
        <v>3.6960000000000002</v>
      </c>
      <c r="N5323" s="56">
        <f>INDEX(Rate_Chart!$A$1:$AK$127,MATCH(Data!J5323,Rate_Chart!$A$1:$A$127,0),MATCH(Data!K5323,Rate_Chart!$A$1:$AK$1,0))</f>
        <v>51.252300000000005</v>
      </c>
      <c r="O5323" s="57">
        <f t="shared" si="1013"/>
        <v>2152.5966000000003</v>
      </c>
      <c r="P5323" s="58">
        <f t="shared" si="1014"/>
        <v>424.74281767955802</v>
      </c>
      <c r="Q5323" s="58">
        <f t="shared" si="1015"/>
        <v>283.1618784530387</v>
      </c>
      <c r="R5323" s="66">
        <f t="shared" si="1016"/>
        <v>37.670440500000012</v>
      </c>
      <c r="S5323" s="64">
        <f t="shared" si="1017"/>
        <v>157.5</v>
      </c>
      <c r="T5323" s="66">
        <f t="shared" si="1018"/>
        <v>2347.7670405000003</v>
      </c>
      <c r="U5323" s="68">
        <f t="shared" si="1019"/>
        <v>55.899215250000012</v>
      </c>
      <c r="V5323" s="68">
        <f t="shared" si="1020"/>
        <v>463.2531650552487</v>
      </c>
      <c r="W5323" s="68">
        <f t="shared" si="1021"/>
        <v>308.83544337016582</v>
      </c>
    </row>
    <row r="5324" spans="1:23" x14ac:dyDescent="0.25">
      <c r="A5324" s="1" t="s">
        <v>917</v>
      </c>
      <c r="B5324" s="1" t="s">
        <v>394</v>
      </c>
      <c r="C5324" s="1" t="s">
        <v>589</v>
      </c>
      <c r="D5324" s="1" t="s">
        <v>593</v>
      </c>
      <c r="E5324" s="1" t="s">
        <v>869</v>
      </c>
      <c r="F5324" s="62" t="str">
        <f t="shared" si="1022"/>
        <v>64600</v>
      </c>
      <c r="G5324" s="255">
        <v>10620004</v>
      </c>
      <c r="H5324" s="1" t="s">
        <v>386</v>
      </c>
      <c r="I5324" s="61">
        <v>62</v>
      </c>
      <c r="J5324" s="61">
        <v>3</v>
      </c>
      <c r="K5324" s="61">
        <v>8.1</v>
      </c>
      <c r="L5324" s="69">
        <f t="shared" si="1011"/>
        <v>1.86</v>
      </c>
      <c r="M5324" s="69">
        <f t="shared" si="1012"/>
        <v>5.0220000000000002</v>
      </c>
      <c r="N5324" s="56">
        <f>INDEX(Rate_Chart!$A$1:$AK$127,MATCH(Data!J5324,Rate_Chart!$A$1:$A$127,0),MATCH(Data!K5324,Rate_Chart!$A$1:$AK$1,0))</f>
        <v>35.029125900000004</v>
      </c>
      <c r="O5324" s="57">
        <f t="shared" si="1013"/>
        <v>2171.8058058000001</v>
      </c>
      <c r="P5324" s="58">
        <f t="shared" si="1014"/>
        <v>417.01340357142868</v>
      </c>
      <c r="Q5324" s="58">
        <f t="shared" si="1015"/>
        <v>278.00893571428577</v>
      </c>
      <c r="R5324" s="66">
        <f t="shared" si="1016"/>
        <v>38.006601601500009</v>
      </c>
      <c r="S5324" s="64">
        <f t="shared" si="1017"/>
        <v>232.5</v>
      </c>
      <c r="T5324" s="66">
        <f t="shared" si="1018"/>
        <v>2442.3124074015</v>
      </c>
      <c r="U5324" s="68">
        <f t="shared" si="1019"/>
        <v>39.392135603249997</v>
      </c>
      <c r="V5324" s="68">
        <f t="shared" si="1020"/>
        <v>468.95399527678575</v>
      </c>
      <c r="W5324" s="68">
        <f t="shared" si="1021"/>
        <v>312.6359968511905</v>
      </c>
    </row>
    <row r="5325" spans="1:23" x14ac:dyDescent="0.25">
      <c r="A5325" s="1" t="s">
        <v>917</v>
      </c>
      <c r="B5325" s="1" t="s">
        <v>395</v>
      </c>
      <c r="C5325" s="1" t="s">
        <v>589</v>
      </c>
      <c r="D5325" s="1" t="s">
        <v>593</v>
      </c>
      <c r="E5325" s="1" t="s">
        <v>869</v>
      </c>
      <c r="F5325" s="62" t="str">
        <f t="shared" si="1022"/>
        <v>64600</v>
      </c>
      <c r="G5325" s="255">
        <v>10620004</v>
      </c>
      <c r="H5325" s="1" t="s">
        <v>385</v>
      </c>
      <c r="I5325" s="61">
        <v>27</v>
      </c>
      <c r="J5325" s="61">
        <v>5.7</v>
      </c>
      <c r="K5325" s="61">
        <v>8.8000000000000007</v>
      </c>
      <c r="L5325" s="69">
        <f t="shared" si="1011"/>
        <v>1.5390000000000001</v>
      </c>
      <c r="M5325" s="69">
        <f t="shared" si="1012"/>
        <v>2.3760000000000003</v>
      </c>
      <c r="N5325" s="56">
        <f>INDEX(Rate_Chart!$A$1:$AK$127,MATCH(Data!J5325,Rate_Chart!$A$1:$A$127,0),MATCH(Data!K5325,Rate_Chart!$A$1:$AK$1,0))</f>
        <v>47.119050000000001</v>
      </c>
      <c r="O5325" s="57">
        <f t="shared" si="1013"/>
        <v>1272.21435</v>
      </c>
      <c r="P5325" s="58">
        <f t="shared" si="1014"/>
        <v>407.3693083573487</v>
      </c>
      <c r="Q5325" s="58">
        <f t="shared" si="1015"/>
        <v>271.57953890489915</v>
      </c>
      <c r="R5325" s="66">
        <f t="shared" si="1016"/>
        <v>22.263751125000002</v>
      </c>
      <c r="S5325" s="64">
        <f t="shared" si="1017"/>
        <v>101.25</v>
      </c>
      <c r="T5325" s="66">
        <f t="shared" si="1018"/>
        <v>1395.728101125</v>
      </c>
      <c r="U5325" s="68">
        <f t="shared" si="1019"/>
        <v>51.693633374999997</v>
      </c>
      <c r="V5325" s="68">
        <f t="shared" si="1020"/>
        <v>446.91902053314118</v>
      </c>
      <c r="W5325" s="68">
        <f t="shared" si="1021"/>
        <v>297.94601368876079</v>
      </c>
    </row>
    <row r="5326" spans="1:23" x14ac:dyDescent="0.25">
      <c r="A5326" s="1" t="s">
        <v>917</v>
      </c>
      <c r="B5326" s="1" t="s">
        <v>395</v>
      </c>
      <c r="C5326" s="1" t="s">
        <v>589</v>
      </c>
      <c r="D5326" s="1" t="s">
        <v>593</v>
      </c>
      <c r="E5326" s="1" t="s">
        <v>869</v>
      </c>
      <c r="F5326" s="62" t="str">
        <f t="shared" si="1022"/>
        <v>64600</v>
      </c>
      <c r="G5326" s="255">
        <v>10620004</v>
      </c>
      <c r="H5326" s="1" t="s">
        <v>386</v>
      </c>
      <c r="I5326" s="61">
        <v>56</v>
      </c>
      <c r="J5326" s="61">
        <v>3</v>
      </c>
      <c r="K5326" s="61">
        <v>8</v>
      </c>
      <c r="L5326" s="69">
        <f t="shared" si="1011"/>
        <v>1.68</v>
      </c>
      <c r="M5326" s="69">
        <f t="shared" si="1012"/>
        <v>4.4800000000000004</v>
      </c>
      <c r="N5326" s="56">
        <f>INDEX(Rate_Chart!$A$1:$AK$127,MATCH(Data!J5326,Rate_Chart!$A$1:$A$127,0),MATCH(Data!K5326,Rate_Chart!$A$1:$AK$1,0))</f>
        <v>34.751112000000006</v>
      </c>
      <c r="O5326" s="57">
        <f t="shared" si="1013"/>
        <v>1946.0622720000003</v>
      </c>
      <c r="P5326" s="58">
        <f t="shared" si="1014"/>
        <v>417.01334400000002</v>
      </c>
      <c r="Q5326" s="58">
        <f t="shared" si="1015"/>
        <v>278.00889599999999</v>
      </c>
      <c r="R5326" s="66">
        <f t="shared" si="1016"/>
        <v>34.056089760000006</v>
      </c>
      <c r="S5326" s="64">
        <f t="shared" si="1017"/>
        <v>210</v>
      </c>
      <c r="T5326" s="66">
        <f t="shared" si="1018"/>
        <v>2190.1183617600004</v>
      </c>
      <c r="U5326" s="68">
        <f t="shared" si="1019"/>
        <v>39.109256460000005</v>
      </c>
      <c r="V5326" s="68">
        <f t="shared" si="1020"/>
        <v>469.31107752000003</v>
      </c>
      <c r="W5326" s="68">
        <f t="shared" si="1021"/>
        <v>312.87405168000004</v>
      </c>
    </row>
    <row r="5327" spans="1:23" x14ac:dyDescent="0.25">
      <c r="A5327" s="1" t="s">
        <v>918</v>
      </c>
      <c r="B5327" s="1" t="s">
        <v>395</v>
      </c>
      <c r="C5327" s="1" t="s">
        <v>589</v>
      </c>
      <c r="D5327" s="1" t="s">
        <v>593</v>
      </c>
      <c r="E5327" s="1" t="s">
        <v>869</v>
      </c>
      <c r="F5327" s="62" t="str">
        <f t="shared" si="1022"/>
        <v>64600</v>
      </c>
      <c r="G5327" s="255">
        <v>10620004</v>
      </c>
      <c r="H5327" s="1" t="s">
        <v>385</v>
      </c>
      <c r="I5327" s="61">
        <v>20</v>
      </c>
      <c r="J5327" s="61">
        <v>6.1</v>
      </c>
      <c r="K5327" s="61">
        <v>8.8000000000000007</v>
      </c>
      <c r="L5327" s="69">
        <f t="shared" ref="L5327:L5346" si="1023">J5327*I5327/100</f>
        <v>1.22</v>
      </c>
      <c r="M5327" s="69">
        <f t="shared" ref="M5327:M5346" si="1024">K5327*I5327/100</f>
        <v>1.76</v>
      </c>
      <c r="N5327" s="56">
        <f>INDEX(Rate_Chart!$A$1:$AK$127,MATCH(Data!J5327,Rate_Chart!$A$1:$A$127,0),MATCH(Data!K5327,Rate_Chart!$A$1:$AK$1,0))</f>
        <v>50.425650000000005</v>
      </c>
      <c r="O5327" s="57">
        <f t="shared" ref="O5327:O5346" si="1025">N5327*I5327</f>
        <v>1008.5130000000001</v>
      </c>
      <c r="P5327" s="58">
        <f t="shared" ref="P5327:P5346" si="1026">N5327/(J5327%+K5327%*2/3)</f>
        <v>421.38426183844012</v>
      </c>
      <c r="Q5327" s="58">
        <f t="shared" ref="Q5327:Q5346" si="1027">P5327*2/3</f>
        <v>280.92284122562677</v>
      </c>
      <c r="R5327" s="66">
        <f t="shared" ref="R5327:R5346" si="1028">O5327*1.75%</f>
        <v>17.648977500000004</v>
      </c>
      <c r="S5327" s="64">
        <f t="shared" ref="S5327:S5346" si="1029">I5327*3.75</f>
        <v>75</v>
      </c>
      <c r="T5327" s="66">
        <f t="shared" ref="T5327:T5346" si="1030">R5327+S5327+O5327</f>
        <v>1101.1619775000001</v>
      </c>
      <c r="U5327" s="68">
        <f t="shared" ref="U5327:U5346" si="1031">T5327/I5327</f>
        <v>55.058098875000006</v>
      </c>
      <c r="V5327" s="68">
        <f t="shared" ref="V5327:V5346" si="1032">U5327/(J5327%+K5327%*2/3)</f>
        <v>460.09553377437328</v>
      </c>
      <c r="W5327" s="68">
        <f t="shared" ref="W5327:W5346" si="1033">V5327*2/3</f>
        <v>306.73035584958217</v>
      </c>
    </row>
    <row r="5328" spans="1:23" x14ac:dyDescent="0.25">
      <c r="A5328" s="1" t="s">
        <v>918</v>
      </c>
      <c r="B5328" s="1" t="s">
        <v>395</v>
      </c>
      <c r="C5328" s="1" t="s">
        <v>589</v>
      </c>
      <c r="D5328" s="1" t="s">
        <v>593</v>
      </c>
      <c r="E5328" s="1" t="s">
        <v>869</v>
      </c>
      <c r="F5328" s="62" t="str">
        <f t="shared" si="1022"/>
        <v>64600</v>
      </c>
      <c r="G5328" s="255">
        <v>10620004</v>
      </c>
      <c r="H5328" s="1" t="s">
        <v>386</v>
      </c>
      <c r="I5328" s="61">
        <v>57</v>
      </c>
      <c r="J5328" s="61">
        <v>3</v>
      </c>
      <c r="K5328" s="61">
        <v>8</v>
      </c>
      <c r="L5328" s="69">
        <f t="shared" si="1023"/>
        <v>1.71</v>
      </c>
      <c r="M5328" s="69">
        <f t="shared" si="1024"/>
        <v>4.5599999999999996</v>
      </c>
      <c r="N5328" s="56">
        <f>INDEX(Rate_Chart!$A$1:$AK$127,MATCH(Data!J5328,Rate_Chart!$A$1:$A$127,0),MATCH(Data!K5328,Rate_Chart!$A$1:$AK$1,0))</f>
        <v>34.751112000000006</v>
      </c>
      <c r="O5328" s="57">
        <f t="shared" si="1025"/>
        <v>1980.8133840000003</v>
      </c>
      <c r="P5328" s="58">
        <f t="shared" si="1026"/>
        <v>417.01334400000002</v>
      </c>
      <c r="Q5328" s="58">
        <f t="shared" si="1027"/>
        <v>278.00889599999999</v>
      </c>
      <c r="R5328" s="66">
        <f t="shared" si="1028"/>
        <v>34.664234220000012</v>
      </c>
      <c r="S5328" s="64">
        <f t="shared" si="1029"/>
        <v>213.75</v>
      </c>
      <c r="T5328" s="66">
        <f t="shared" si="1030"/>
        <v>2229.2276182200003</v>
      </c>
      <c r="U5328" s="68">
        <f t="shared" si="1031"/>
        <v>39.109256460000005</v>
      </c>
      <c r="V5328" s="68">
        <f t="shared" si="1032"/>
        <v>469.31107752000003</v>
      </c>
      <c r="W5328" s="68">
        <f t="shared" si="1033"/>
        <v>312.87405168000004</v>
      </c>
    </row>
    <row r="5329" spans="1:23" x14ac:dyDescent="0.25">
      <c r="A5329" s="1" t="s">
        <v>882</v>
      </c>
      <c r="B5329" s="1" t="s">
        <v>395</v>
      </c>
      <c r="C5329" s="1" t="s">
        <v>589</v>
      </c>
      <c r="D5329" s="1" t="s">
        <v>593</v>
      </c>
      <c r="E5329" s="1" t="s">
        <v>869</v>
      </c>
      <c r="F5329" s="62" t="str">
        <f t="shared" si="1022"/>
        <v>64600</v>
      </c>
      <c r="G5329" s="255">
        <v>10620004</v>
      </c>
      <c r="H5329" s="1" t="s">
        <v>385</v>
      </c>
      <c r="I5329" s="61">
        <v>22</v>
      </c>
      <c r="J5329" s="61">
        <v>6</v>
      </c>
      <c r="K5329" s="61">
        <v>8.8000000000000007</v>
      </c>
      <c r="L5329" s="69">
        <f t="shared" si="1023"/>
        <v>1.32</v>
      </c>
      <c r="M5329" s="69">
        <f t="shared" si="1024"/>
        <v>1.9360000000000002</v>
      </c>
      <c r="N5329" s="56">
        <f>INDEX(Rate_Chart!$A$1:$AK$127,MATCH(Data!J5329,Rate_Chart!$A$1:$A$127,0),MATCH(Data!K5329,Rate_Chart!$A$1:$AK$1,0))</f>
        <v>49.599000000000004</v>
      </c>
      <c r="O5329" s="57">
        <f t="shared" si="1025"/>
        <v>1091.1780000000001</v>
      </c>
      <c r="P5329" s="58">
        <f t="shared" si="1026"/>
        <v>417.96910112359552</v>
      </c>
      <c r="Q5329" s="58">
        <f t="shared" si="1027"/>
        <v>278.64606741573033</v>
      </c>
      <c r="R5329" s="66">
        <f t="shared" si="1028"/>
        <v>19.095615000000002</v>
      </c>
      <c r="S5329" s="64">
        <f t="shared" si="1029"/>
        <v>82.5</v>
      </c>
      <c r="T5329" s="66">
        <f t="shared" si="1030"/>
        <v>1192.7736150000001</v>
      </c>
      <c r="U5329" s="68">
        <f t="shared" si="1031"/>
        <v>54.2169825</v>
      </c>
      <c r="V5329" s="68">
        <f t="shared" si="1032"/>
        <v>456.88468398876404</v>
      </c>
      <c r="W5329" s="68">
        <f t="shared" si="1033"/>
        <v>304.58978932584267</v>
      </c>
    </row>
    <row r="5330" spans="1:23" x14ac:dyDescent="0.25">
      <c r="A5330" s="1" t="s">
        <v>882</v>
      </c>
      <c r="B5330" s="1" t="s">
        <v>395</v>
      </c>
      <c r="C5330" s="1" t="s">
        <v>589</v>
      </c>
      <c r="D5330" s="1" t="s">
        <v>593</v>
      </c>
      <c r="E5330" s="1" t="s">
        <v>869</v>
      </c>
      <c r="F5330" s="62" t="str">
        <f t="shared" si="1022"/>
        <v>64600</v>
      </c>
      <c r="G5330" s="255">
        <v>10620004</v>
      </c>
      <c r="H5330" s="1" t="s">
        <v>386</v>
      </c>
      <c r="I5330" s="61">
        <v>41</v>
      </c>
      <c r="J5330" s="61">
        <v>3</v>
      </c>
      <c r="K5330" s="61">
        <v>8</v>
      </c>
      <c r="L5330" s="69">
        <f t="shared" si="1023"/>
        <v>1.23</v>
      </c>
      <c r="M5330" s="69">
        <f t="shared" si="1024"/>
        <v>3.28</v>
      </c>
      <c r="N5330" s="56">
        <f>INDEX(Rate_Chart!$A$1:$AK$127,MATCH(Data!J5330,Rate_Chart!$A$1:$A$127,0),MATCH(Data!K5330,Rate_Chart!$A$1:$AK$1,0))</f>
        <v>34.751112000000006</v>
      </c>
      <c r="O5330" s="57">
        <f t="shared" si="1025"/>
        <v>1424.7955920000002</v>
      </c>
      <c r="P5330" s="58">
        <f t="shared" si="1026"/>
        <v>417.01334400000002</v>
      </c>
      <c r="Q5330" s="58">
        <f t="shared" si="1027"/>
        <v>278.00889599999999</v>
      </c>
      <c r="R5330" s="66">
        <f t="shared" si="1028"/>
        <v>24.933922860000006</v>
      </c>
      <c r="S5330" s="64">
        <f t="shared" si="1029"/>
        <v>153.75</v>
      </c>
      <c r="T5330" s="66">
        <f t="shared" si="1030"/>
        <v>1603.4795148600001</v>
      </c>
      <c r="U5330" s="68">
        <f t="shared" si="1031"/>
        <v>39.109256460000005</v>
      </c>
      <c r="V5330" s="68">
        <f t="shared" si="1032"/>
        <v>469.31107752000003</v>
      </c>
      <c r="W5330" s="68">
        <f t="shared" si="1033"/>
        <v>312.87405168000004</v>
      </c>
    </row>
    <row r="5331" spans="1:23" x14ac:dyDescent="0.25">
      <c r="A5331" s="1" t="s">
        <v>884</v>
      </c>
      <c r="B5331" s="1" t="s">
        <v>395</v>
      </c>
      <c r="C5331" s="1" t="s">
        <v>589</v>
      </c>
      <c r="D5331" s="1" t="s">
        <v>593</v>
      </c>
      <c r="E5331" s="1" t="s">
        <v>869</v>
      </c>
      <c r="F5331" s="62" t="str">
        <f t="shared" si="1022"/>
        <v>64600</v>
      </c>
      <c r="G5331" s="255">
        <v>10620004</v>
      </c>
      <c r="H5331" s="1" t="s">
        <v>385</v>
      </c>
      <c r="I5331" s="61">
        <v>32</v>
      </c>
      <c r="J5331" s="61">
        <v>6</v>
      </c>
      <c r="K5331" s="61">
        <v>8.8000000000000007</v>
      </c>
      <c r="L5331" s="69">
        <f t="shared" si="1023"/>
        <v>1.92</v>
      </c>
      <c r="M5331" s="69">
        <f t="shared" si="1024"/>
        <v>2.8160000000000003</v>
      </c>
      <c r="N5331" s="56">
        <f>INDEX(Rate_Chart!$A$1:$AK$127,MATCH(Data!J5331,Rate_Chart!$A$1:$A$127,0),MATCH(Data!K5331,Rate_Chart!$A$1:$AK$1,0))</f>
        <v>49.599000000000004</v>
      </c>
      <c r="O5331" s="57">
        <f t="shared" si="1025"/>
        <v>1587.1680000000001</v>
      </c>
      <c r="P5331" s="58">
        <f t="shared" si="1026"/>
        <v>417.96910112359552</v>
      </c>
      <c r="Q5331" s="58">
        <f t="shared" si="1027"/>
        <v>278.64606741573033</v>
      </c>
      <c r="R5331" s="66">
        <f t="shared" si="1028"/>
        <v>27.775440000000003</v>
      </c>
      <c r="S5331" s="64">
        <f t="shared" si="1029"/>
        <v>120</v>
      </c>
      <c r="T5331" s="66">
        <f t="shared" si="1030"/>
        <v>1734.94344</v>
      </c>
      <c r="U5331" s="68">
        <f t="shared" si="1031"/>
        <v>54.2169825</v>
      </c>
      <c r="V5331" s="68">
        <f t="shared" si="1032"/>
        <v>456.88468398876404</v>
      </c>
      <c r="W5331" s="68">
        <f t="shared" si="1033"/>
        <v>304.58978932584267</v>
      </c>
    </row>
    <row r="5332" spans="1:23" x14ac:dyDescent="0.25">
      <c r="A5332" s="1" t="s">
        <v>884</v>
      </c>
      <c r="B5332" s="1" t="s">
        <v>395</v>
      </c>
      <c r="C5332" s="1" t="s">
        <v>589</v>
      </c>
      <c r="D5332" s="1" t="s">
        <v>593</v>
      </c>
      <c r="E5332" s="1" t="s">
        <v>869</v>
      </c>
      <c r="F5332" s="62" t="str">
        <f t="shared" si="1022"/>
        <v>64600</v>
      </c>
      <c r="G5332" s="255">
        <v>10620004</v>
      </c>
      <c r="H5332" s="1" t="s">
        <v>386</v>
      </c>
      <c r="I5332" s="61">
        <v>61</v>
      </c>
      <c r="J5332" s="61">
        <v>3</v>
      </c>
      <c r="K5332" s="61">
        <v>8</v>
      </c>
      <c r="L5332" s="69">
        <f t="shared" si="1023"/>
        <v>1.83</v>
      </c>
      <c r="M5332" s="69">
        <f t="shared" si="1024"/>
        <v>4.88</v>
      </c>
      <c r="N5332" s="56">
        <f>INDEX(Rate_Chart!$A$1:$AK$127,MATCH(Data!J5332,Rate_Chart!$A$1:$A$127,0),MATCH(Data!K5332,Rate_Chart!$A$1:$AK$1,0))</f>
        <v>34.751112000000006</v>
      </c>
      <c r="O5332" s="57">
        <f t="shared" si="1025"/>
        <v>2119.8178320000002</v>
      </c>
      <c r="P5332" s="58">
        <f t="shared" si="1026"/>
        <v>417.01334400000002</v>
      </c>
      <c r="Q5332" s="58">
        <f t="shared" si="1027"/>
        <v>278.00889599999999</v>
      </c>
      <c r="R5332" s="66">
        <f t="shared" si="1028"/>
        <v>37.096812060000005</v>
      </c>
      <c r="S5332" s="64">
        <f t="shared" si="1029"/>
        <v>228.75</v>
      </c>
      <c r="T5332" s="66">
        <f t="shared" si="1030"/>
        <v>2385.6646440600002</v>
      </c>
      <c r="U5332" s="68">
        <f t="shared" si="1031"/>
        <v>39.109256460000005</v>
      </c>
      <c r="V5332" s="68">
        <f t="shared" si="1032"/>
        <v>469.31107752000003</v>
      </c>
      <c r="W5332" s="68">
        <f t="shared" si="1033"/>
        <v>312.87405168000004</v>
      </c>
    </row>
    <row r="5333" spans="1:23" x14ac:dyDescent="0.25">
      <c r="A5333" s="1" t="s">
        <v>885</v>
      </c>
      <c r="B5333" s="1" t="s">
        <v>395</v>
      </c>
      <c r="C5333" s="1" t="s">
        <v>589</v>
      </c>
      <c r="D5333" s="1" t="s">
        <v>593</v>
      </c>
      <c r="E5333" s="1" t="s">
        <v>869</v>
      </c>
      <c r="F5333" s="62" t="str">
        <f t="shared" si="1022"/>
        <v>64600</v>
      </c>
      <c r="G5333" s="255">
        <v>10620004</v>
      </c>
      <c r="H5333" s="1" t="s">
        <v>385</v>
      </c>
      <c r="I5333" s="61">
        <v>32</v>
      </c>
      <c r="J5333" s="61">
        <v>5.7</v>
      </c>
      <c r="K5333" s="61">
        <v>8.6</v>
      </c>
      <c r="L5333" s="69">
        <f t="shared" si="1023"/>
        <v>1.8240000000000001</v>
      </c>
      <c r="M5333" s="69">
        <f t="shared" si="1024"/>
        <v>2.7519999999999998</v>
      </c>
      <c r="N5333" s="56">
        <f>INDEX(Rate_Chart!$A$1:$AK$127,MATCH(Data!J5333,Rate_Chart!$A$1:$A$127,0),MATCH(Data!K5333,Rate_Chart!$A$1:$AK$1,0))</f>
        <v>46.643099999999997</v>
      </c>
      <c r="O5333" s="57">
        <f t="shared" si="1025"/>
        <v>1492.5791999999999</v>
      </c>
      <c r="P5333" s="58">
        <f t="shared" si="1026"/>
        <v>407.95714285714286</v>
      </c>
      <c r="Q5333" s="58">
        <f t="shared" si="1027"/>
        <v>271.97142857142859</v>
      </c>
      <c r="R5333" s="66">
        <f t="shared" si="1028"/>
        <v>26.120136000000002</v>
      </c>
      <c r="S5333" s="64">
        <f t="shared" si="1029"/>
        <v>120</v>
      </c>
      <c r="T5333" s="66">
        <f t="shared" si="1030"/>
        <v>1638.6993359999999</v>
      </c>
      <c r="U5333" s="68">
        <f t="shared" si="1031"/>
        <v>51.209354249999997</v>
      </c>
      <c r="V5333" s="68">
        <f t="shared" si="1032"/>
        <v>447.89522667638482</v>
      </c>
      <c r="W5333" s="68">
        <f t="shared" si="1033"/>
        <v>298.59681778425653</v>
      </c>
    </row>
    <row r="5334" spans="1:23" x14ac:dyDescent="0.25">
      <c r="A5334" s="1" t="s">
        <v>885</v>
      </c>
      <c r="B5334" s="1" t="s">
        <v>395</v>
      </c>
      <c r="C5334" s="1" t="s">
        <v>589</v>
      </c>
      <c r="D5334" s="1" t="s">
        <v>593</v>
      </c>
      <c r="E5334" s="1" t="s">
        <v>869</v>
      </c>
      <c r="F5334" s="62" t="str">
        <f t="shared" si="1022"/>
        <v>64600</v>
      </c>
      <c r="G5334" s="255">
        <v>10620004</v>
      </c>
      <c r="H5334" s="1" t="s">
        <v>386</v>
      </c>
      <c r="I5334" s="61">
        <v>54</v>
      </c>
      <c r="J5334" s="61">
        <v>3</v>
      </c>
      <c r="K5334" s="61">
        <v>8</v>
      </c>
      <c r="L5334" s="69">
        <f t="shared" si="1023"/>
        <v>1.62</v>
      </c>
      <c r="M5334" s="69">
        <f t="shared" si="1024"/>
        <v>4.32</v>
      </c>
      <c r="N5334" s="56">
        <f>INDEX(Rate_Chart!$A$1:$AK$127,MATCH(Data!J5334,Rate_Chart!$A$1:$A$127,0),MATCH(Data!K5334,Rate_Chart!$A$1:$AK$1,0))</f>
        <v>34.751112000000006</v>
      </c>
      <c r="O5334" s="57">
        <f t="shared" si="1025"/>
        <v>1876.5600480000003</v>
      </c>
      <c r="P5334" s="58">
        <f t="shared" si="1026"/>
        <v>417.01334400000002</v>
      </c>
      <c r="Q5334" s="58">
        <f t="shared" si="1027"/>
        <v>278.00889599999999</v>
      </c>
      <c r="R5334" s="66">
        <f t="shared" si="1028"/>
        <v>32.839800840000009</v>
      </c>
      <c r="S5334" s="64">
        <f t="shared" si="1029"/>
        <v>202.5</v>
      </c>
      <c r="T5334" s="66">
        <f t="shared" si="1030"/>
        <v>2111.8998488400002</v>
      </c>
      <c r="U5334" s="68">
        <f t="shared" si="1031"/>
        <v>39.109256460000005</v>
      </c>
      <c r="V5334" s="68">
        <f t="shared" si="1032"/>
        <v>469.31107752000003</v>
      </c>
      <c r="W5334" s="68">
        <f t="shared" si="1033"/>
        <v>312.87405168000004</v>
      </c>
    </row>
    <row r="5335" spans="1:23" x14ac:dyDescent="0.25">
      <c r="A5335" s="1" t="s">
        <v>886</v>
      </c>
      <c r="B5335" s="1" t="s">
        <v>395</v>
      </c>
      <c r="C5335" s="1" t="s">
        <v>589</v>
      </c>
      <c r="D5335" s="1" t="s">
        <v>593</v>
      </c>
      <c r="E5335" s="1" t="s">
        <v>869</v>
      </c>
      <c r="F5335" s="62" t="str">
        <f t="shared" si="1022"/>
        <v>64600</v>
      </c>
      <c r="G5335" s="255">
        <v>10620004</v>
      </c>
      <c r="H5335" s="1" t="s">
        <v>385</v>
      </c>
      <c r="I5335" s="61">
        <v>22</v>
      </c>
      <c r="J5335" s="61">
        <v>5.6</v>
      </c>
      <c r="K5335" s="61">
        <v>8.6</v>
      </c>
      <c r="L5335" s="69">
        <f t="shared" si="1023"/>
        <v>1.232</v>
      </c>
      <c r="M5335" s="69">
        <f t="shared" si="1024"/>
        <v>1.8919999999999999</v>
      </c>
      <c r="N5335" s="56">
        <f>INDEX(Rate_Chart!$A$1:$AK$127,MATCH(Data!J5335,Rate_Chart!$A$1:$A$127,0),MATCH(Data!K5335,Rate_Chart!$A$1:$AK$1,0))</f>
        <v>45.824799999999996</v>
      </c>
      <c r="O5335" s="57">
        <f t="shared" si="1025"/>
        <v>1008.1455999999999</v>
      </c>
      <c r="P5335" s="58">
        <f t="shared" si="1026"/>
        <v>404.33647058823533</v>
      </c>
      <c r="Q5335" s="58">
        <f t="shared" si="1027"/>
        <v>269.55764705882353</v>
      </c>
      <c r="R5335" s="66">
        <f t="shared" si="1028"/>
        <v>17.642548000000001</v>
      </c>
      <c r="S5335" s="64">
        <f t="shared" si="1029"/>
        <v>82.5</v>
      </c>
      <c r="T5335" s="66">
        <f t="shared" si="1030"/>
        <v>1108.2881479999999</v>
      </c>
      <c r="U5335" s="68">
        <f t="shared" si="1031"/>
        <v>50.376733999999992</v>
      </c>
      <c r="V5335" s="68">
        <f t="shared" si="1032"/>
        <v>444.50059411764704</v>
      </c>
      <c r="W5335" s="68">
        <f t="shared" si="1033"/>
        <v>296.33372941176469</v>
      </c>
    </row>
    <row r="5336" spans="1:23" x14ac:dyDescent="0.25">
      <c r="A5336" s="1" t="s">
        <v>886</v>
      </c>
      <c r="B5336" s="1" t="s">
        <v>395</v>
      </c>
      <c r="C5336" s="1" t="s">
        <v>589</v>
      </c>
      <c r="D5336" s="1" t="s">
        <v>593</v>
      </c>
      <c r="E5336" s="1" t="s">
        <v>869</v>
      </c>
      <c r="F5336" s="62" t="str">
        <f t="shared" si="1022"/>
        <v>64600</v>
      </c>
      <c r="G5336" s="255">
        <v>10620004</v>
      </c>
      <c r="H5336" s="1" t="s">
        <v>386</v>
      </c>
      <c r="I5336" s="61">
        <v>41</v>
      </c>
      <c r="J5336" s="61">
        <v>3</v>
      </c>
      <c r="K5336" s="61">
        <v>8</v>
      </c>
      <c r="L5336" s="69">
        <f t="shared" si="1023"/>
        <v>1.23</v>
      </c>
      <c r="M5336" s="69">
        <f t="shared" si="1024"/>
        <v>3.28</v>
      </c>
      <c r="N5336" s="56">
        <f>INDEX(Rate_Chart!$A$1:$AK$127,MATCH(Data!J5336,Rate_Chart!$A$1:$A$127,0),MATCH(Data!K5336,Rate_Chart!$A$1:$AK$1,0))</f>
        <v>34.751112000000006</v>
      </c>
      <c r="O5336" s="57">
        <f t="shared" si="1025"/>
        <v>1424.7955920000002</v>
      </c>
      <c r="P5336" s="58">
        <f t="shared" si="1026"/>
        <v>417.01334400000002</v>
      </c>
      <c r="Q5336" s="58">
        <f t="shared" si="1027"/>
        <v>278.00889599999999</v>
      </c>
      <c r="R5336" s="66">
        <f t="shared" si="1028"/>
        <v>24.933922860000006</v>
      </c>
      <c r="S5336" s="64">
        <f t="shared" si="1029"/>
        <v>153.75</v>
      </c>
      <c r="T5336" s="66">
        <f t="shared" si="1030"/>
        <v>1603.4795148600001</v>
      </c>
      <c r="U5336" s="68">
        <f t="shared" si="1031"/>
        <v>39.109256460000005</v>
      </c>
      <c r="V5336" s="68">
        <f t="shared" si="1032"/>
        <v>469.31107752000003</v>
      </c>
      <c r="W5336" s="68">
        <f t="shared" si="1033"/>
        <v>312.87405168000004</v>
      </c>
    </row>
    <row r="5337" spans="1:23" x14ac:dyDescent="0.25">
      <c r="A5337" s="1" t="s">
        <v>887</v>
      </c>
      <c r="B5337" s="1" t="s">
        <v>395</v>
      </c>
      <c r="C5337" s="1" t="s">
        <v>589</v>
      </c>
      <c r="D5337" s="1" t="s">
        <v>593</v>
      </c>
      <c r="E5337" s="1" t="s">
        <v>869</v>
      </c>
      <c r="F5337" s="62" t="str">
        <f t="shared" si="1022"/>
        <v>64600</v>
      </c>
      <c r="G5337" s="255">
        <v>10620004</v>
      </c>
      <c r="H5337" s="1" t="s">
        <v>385</v>
      </c>
      <c r="I5337" s="61">
        <v>34</v>
      </c>
      <c r="J5337" s="61">
        <v>5.8</v>
      </c>
      <c r="K5337" s="61">
        <v>8.4</v>
      </c>
      <c r="L5337" s="69">
        <f t="shared" si="1023"/>
        <v>1.972</v>
      </c>
      <c r="M5337" s="69">
        <f t="shared" si="1024"/>
        <v>2.8560000000000003</v>
      </c>
      <c r="N5337" s="56">
        <f>INDEX(Rate_Chart!$A$1:$AK$127,MATCH(Data!J5337,Rate_Chart!$A$1:$A$127,0),MATCH(Data!K5337,Rate_Chart!$A$1:$AK$1,0))</f>
        <v>46.9771</v>
      </c>
      <c r="O5337" s="57">
        <f t="shared" si="1025"/>
        <v>1597.2213999999999</v>
      </c>
      <c r="P5337" s="58">
        <f t="shared" si="1026"/>
        <v>412.07982456140354</v>
      </c>
      <c r="Q5337" s="58">
        <f t="shared" si="1027"/>
        <v>274.71988304093571</v>
      </c>
      <c r="R5337" s="66">
        <f t="shared" si="1028"/>
        <v>27.9513745</v>
      </c>
      <c r="S5337" s="64">
        <f t="shared" si="1029"/>
        <v>127.5</v>
      </c>
      <c r="T5337" s="66">
        <f t="shared" si="1030"/>
        <v>1752.6727744999998</v>
      </c>
      <c r="U5337" s="68">
        <f t="shared" si="1031"/>
        <v>51.549199249999994</v>
      </c>
      <c r="V5337" s="68">
        <f t="shared" si="1032"/>
        <v>452.1859583333333</v>
      </c>
      <c r="W5337" s="68">
        <f t="shared" si="1033"/>
        <v>301.45730555555554</v>
      </c>
    </row>
    <row r="5338" spans="1:23" x14ac:dyDescent="0.25">
      <c r="A5338" s="1" t="s">
        <v>887</v>
      </c>
      <c r="B5338" s="1" t="s">
        <v>395</v>
      </c>
      <c r="C5338" s="1" t="s">
        <v>589</v>
      </c>
      <c r="D5338" s="1" t="s">
        <v>593</v>
      </c>
      <c r="E5338" s="1" t="s">
        <v>869</v>
      </c>
      <c r="F5338" s="62" t="str">
        <f t="shared" si="1022"/>
        <v>64600</v>
      </c>
      <c r="G5338" s="255">
        <v>10620004</v>
      </c>
      <c r="H5338" s="1" t="s">
        <v>386</v>
      </c>
      <c r="I5338" s="61">
        <v>35</v>
      </c>
      <c r="J5338" s="61">
        <v>3.1</v>
      </c>
      <c r="K5338" s="61">
        <v>8</v>
      </c>
      <c r="L5338" s="69">
        <f t="shared" si="1023"/>
        <v>1.085</v>
      </c>
      <c r="M5338" s="69">
        <f t="shared" si="1024"/>
        <v>2.8</v>
      </c>
      <c r="N5338" s="56">
        <f>INDEX(Rate_Chart!$A$1:$AK$127,MATCH(Data!J5338,Rate_Chart!$A$1:$A$127,0),MATCH(Data!K5338,Rate_Chart!$A$1:$AK$1,0))</f>
        <v>35.168112000000008</v>
      </c>
      <c r="O5338" s="57">
        <f t="shared" si="1025"/>
        <v>1230.8839200000002</v>
      </c>
      <c r="P5338" s="58">
        <f t="shared" si="1026"/>
        <v>417.01318577075102</v>
      </c>
      <c r="Q5338" s="58">
        <f t="shared" si="1027"/>
        <v>278.00879051383401</v>
      </c>
      <c r="R5338" s="66">
        <f t="shared" si="1028"/>
        <v>21.540468600000004</v>
      </c>
      <c r="S5338" s="64">
        <f t="shared" si="1029"/>
        <v>131.25</v>
      </c>
      <c r="T5338" s="66">
        <f t="shared" si="1030"/>
        <v>1383.6743886000002</v>
      </c>
      <c r="U5338" s="68">
        <f t="shared" si="1031"/>
        <v>39.533553960000006</v>
      </c>
      <c r="V5338" s="68">
        <f t="shared" si="1032"/>
        <v>468.77731968379447</v>
      </c>
      <c r="W5338" s="68">
        <f t="shared" si="1033"/>
        <v>312.51821312252963</v>
      </c>
    </row>
    <row r="5339" spans="1:23" x14ac:dyDescent="0.25">
      <c r="A5339" s="1" t="s">
        <v>888</v>
      </c>
      <c r="B5339" s="1" t="s">
        <v>395</v>
      </c>
      <c r="C5339" s="1" t="s">
        <v>589</v>
      </c>
      <c r="D5339" s="1" t="s">
        <v>593</v>
      </c>
      <c r="E5339" s="1" t="s">
        <v>869</v>
      </c>
      <c r="F5339" s="62" t="str">
        <f t="shared" si="1022"/>
        <v>64600</v>
      </c>
      <c r="G5339" s="255">
        <v>10620004</v>
      </c>
      <c r="H5339" s="1" t="s">
        <v>386</v>
      </c>
      <c r="I5339" s="61">
        <v>76</v>
      </c>
      <c r="J5339" s="61">
        <v>4</v>
      </c>
      <c r="K5339" s="61">
        <v>8.1999999999999993</v>
      </c>
      <c r="L5339" s="69">
        <f t="shared" si="1023"/>
        <v>3.04</v>
      </c>
      <c r="M5339" s="69">
        <f t="shared" si="1024"/>
        <v>6.2319999999999993</v>
      </c>
      <c r="N5339" s="56">
        <f>INDEX(Rate_Chart!$A$1:$AK$127,MATCH(Data!J5339,Rate_Chart!$A$1:$A$127,0),MATCH(Data!K5339,Rate_Chart!$A$1:$AK$1,0))</f>
        <v>39.477139800000003</v>
      </c>
      <c r="O5339" s="57">
        <f t="shared" si="1025"/>
        <v>3000.2626248000001</v>
      </c>
      <c r="P5339" s="58">
        <f t="shared" si="1026"/>
        <v>417.0120401408451</v>
      </c>
      <c r="Q5339" s="58">
        <f t="shared" si="1027"/>
        <v>278.00802676056338</v>
      </c>
      <c r="R5339" s="66">
        <f t="shared" si="1028"/>
        <v>52.504595934000008</v>
      </c>
      <c r="S5339" s="64">
        <f t="shared" si="1029"/>
        <v>285</v>
      </c>
      <c r="T5339" s="66">
        <f t="shared" si="1030"/>
        <v>3337.7672207340001</v>
      </c>
      <c r="U5339" s="68">
        <f t="shared" si="1031"/>
        <v>43.917989746500005</v>
      </c>
      <c r="V5339" s="68">
        <f t="shared" si="1032"/>
        <v>463.92242689964797</v>
      </c>
      <c r="W5339" s="68">
        <f t="shared" si="1033"/>
        <v>309.28161793309863</v>
      </c>
    </row>
    <row r="5340" spans="1:23" x14ac:dyDescent="0.25">
      <c r="A5340" s="1" t="s">
        <v>919</v>
      </c>
      <c r="B5340" s="1" t="s">
        <v>395</v>
      </c>
      <c r="C5340" s="1" t="s">
        <v>589</v>
      </c>
      <c r="D5340" s="1" t="s">
        <v>593</v>
      </c>
      <c r="E5340" s="1" t="s">
        <v>869</v>
      </c>
      <c r="F5340" s="62" t="str">
        <f t="shared" si="1022"/>
        <v>64600</v>
      </c>
      <c r="G5340" s="255">
        <v>10620004</v>
      </c>
      <c r="H5340" s="1" t="s">
        <v>385</v>
      </c>
      <c r="I5340" s="61">
        <v>25</v>
      </c>
      <c r="J5340" s="61">
        <v>5.6</v>
      </c>
      <c r="K5340" s="61">
        <v>8.4</v>
      </c>
      <c r="L5340" s="69">
        <f t="shared" si="1023"/>
        <v>1.4</v>
      </c>
      <c r="M5340" s="69">
        <f t="shared" si="1024"/>
        <v>2.1</v>
      </c>
      <c r="N5340" s="56">
        <f>INDEX(Rate_Chart!$A$1:$AK$127,MATCH(Data!J5340,Rate_Chart!$A$1:$A$127,0),MATCH(Data!K5340,Rate_Chart!$A$1:$AK$1,0))</f>
        <v>45.357199999999999</v>
      </c>
      <c r="O5340" s="57">
        <f t="shared" si="1025"/>
        <v>1133.93</v>
      </c>
      <c r="P5340" s="58">
        <f t="shared" si="1026"/>
        <v>404.97500000000002</v>
      </c>
      <c r="Q5340" s="58">
        <f t="shared" si="1027"/>
        <v>269.98333333333335</v>
      </c>
      <c r="R5340" s="66">
        <f t="shared" si="1028"/>
        <v>19.843775000000004</v>
      </c>
      <c r="S5340" s="64">
        <f t="shared" si="1029"/>
        <v>93.75</v>
      </c>
      <c r="T5340" s="66">
        <f t="shared" si="1030"/>
        <v>1247.5237750000001</v>
      </c>
      <c r="U5340" s="68">
        <f t="shared" si="1031"/>
        <v>49.900951000000006</v>
      </c>
      <c r="V5340" s="68">
        <f t="shared" si="1032"/>
        <v>445.54420535714297</v>
      </c>
      <c r="W5340" s="68">
        <f t="shared" si="1033"/>
        <v>297.02947023809531</v>
      </c>
    </row>
    <row r="5341" spans="1:23" x14ac:dyDescent="0.25">
      <c r="A5341" s="1" t="s">
        <v>919</v>
      </c>
      <c r="B5341" s="1" t="s">
        <v>395</v>
      </c>
      <c r="C5341" s="1" t="s">
        <v>589</v>
      </c>
      <c r="D5341" s="1" t="s">
        <v>593</v>
      </c>
      <c r="E5341" s="1" t="s">
        <v>869</v>
      </c>
      <c r="F5341" s="62" t="str">
        <f t="shared" si="1022"/>
        <v>64600</v>
      </c>
      <c r="G5341" s="255">
        <v>10620004</v>
      </c>
      <c r="H5341" s="1" t="s">
        <v>386</v>
      </c>
      <c r="I5341" s="61">
        <v>31</v>
      </c>
      <c r="J5341" s="61">
        <v>3</v>
      </c>
      <c r="K5341" s="61">
        <v>8</v>
      </c>
      <c r="L5341" s="69">
        <f t="shared" si="1023"/>
        <v>0.93</v>
      </c>
      <c r="M5341" s="69">
        <f t="shared" si="1024"/>
        <v>2.48</v>
      </c>
      <c r="N5341" s="56">
        <f>INDEX(Rate_Chart!$A$1:$AK$127,MATCH(Data!J5341,Rate_Chart!$A$1:$A$127,0),MATCH(Data!K5341,Rate_Chart!$A$1:$AK$1,0))</f>
        <v>34.751112000000006</v>
      </c>
      <c r="O5341" s="57">
        <f t="shared" si="1025"/>
        <v>1077.2844720000003</v>
      </c>
      <c r="P5341" s="58">
        <f t="shared" si="1026"/>
        <v>417.01334400000002</v>
      </c>
      <c r="Q5341" s="58">
        <f t="shared" si="1027"/>
        <v>278.00889599999999</v>
      </c>
      <c r="R5341" s="66">
        <f t="shared" si="1028"/>
        <v>18.852478260000005</v>
      </c>
      <c r="S5341" s="64">
        <f t="shared" si="1029"/>
        <v>116.25</v>
      </c>
      <c r="T5341" s="66">
        <f t="shared" si="1030"/>
        <v>1212.3869502600003</v>
      </c>
      <c r="U5341" s="68">
        <f t="shared" si="1031"/>
        <v>39.109256460000012</v>
      </c>
      <c r="V5341" s="68">
        <f t="shared" si="1032"/>
        <v>469.31107752000008</v>
      </c>
      <c r="W5341" s="68">
        <f t="shared" si="1033"/>
        <v>312.87405168000004</v>
      </c>
    </row>
    <row r="5342" spans="1:23" x14ac:dyDescent="0.25">
      <c r="A5342" s="1" t="s">
        <v>920</v>
      </c>
      <c r="B5342" s="1" t="s">
        <v>395</v>
      </c>
      <c r="C5342" s="1" t="s">
        <v>589</v>
      </c>
      <c r="D5342" s="1" t="s">
        <v>593</v>
      </c>
      <c r="E5342" s="1" t="s">
        <v>869</v>
      </c>
      <c r="F5342" s="62" t="str">
        <f t="shared" si="1022"/>
        <v>64600</v>
      </c>
      <c r="G5342" s="255">
        <v>10620004</v>
      </c>
      <c r="H5342" s="1" t="s">
        <v>385</v>
      </c>
      <c r="I5342" s="61">
        <v>27</v>
      </c>
      <c r="J5342" s="61">
        <v>5.8</v>
      </c>
      <c r="K5342" s="61">
        <v>8.8000000000000007</v>
      </c>
      <c r="L5342" s="69">
        <f t="shared" si="1023"/>
        <v>1.5659999999999998</v>
      </c>
      <c r="M5342" s="69">
        <f t="shared" si="1024"/>
        <v>2.3760000000000003</v>
      </c>
      <c r="N5342" s="56">
        <f>INDEX(Rate_Chart!$A$1:$AK$127,MATCH(Data!J5342,Rate_Chart!$A$1:$A$127,0),MATCH(Data!K5342,Rate_Chart!$A$1:$AK$1,0))</f>
        <v>47.945700000000002</v>
      </c>
      <c r="O5342" s="57">
        <f t="shared" si="1025"/>
        <v>1294.5339000000001</v>
      </c>
      <c r="P5342" s="58">
        <f t="shared" si="1026"/>
        <v>410.96314285714288</v>
      </c>
      <c r="Q5342" s="58">
        <f t="shared" si="1027"/>
        <v>273.97542857142861</v>
      </c>
      <c r="R5342" s="66">
        <f t="shared" si="1028"/>
        <v>22.654343250000004</v>
      </c>
      <c r="S5342" s="64">
        <f t="shared" si="1029"/>
        <v>101.25</v>
      </c>
      <c r="T5342" s="66">
        <f t="shared" si="1030"/>
        <v>1418.4382432500001</v>
      </c>
      <c r="U5342" s="68">
        <f t="shared" si="1031"/>
        <v>52.534749750000003</v>
      </c>
      <c r="V5342" s="68">
        <f t="shared" si="1032"/>
        <v>450.29785500000003</v>
      </c>
      <c r="W5342" s="68">
        <f t="shared" si="1033"/>
        <v>300.19857000000002</v>
      </c>
    </row>
    <row r="5343" spans="1:23" x14ac:dyDescent="0.25">
      <c r="A5343" s="1" t="s">
        <v>920</v>
      </c>
      <c r="B5343" s="1" t="s">
        <v>395</v>
      </c>
      <c r="C5343" s="1" t="s">
        <v>589</v>
      </c>
      <c r="D5343" s="1" t="s">
        <v>593</v>
      </c>
      <c r="E5343" s="1" t="s">
        <v>869</v>
      </c>
      <c r="F5343" s="62" t="str">
        <f t="shared" si="1022"/>
        <v>64600</v>
      </c>
      <c r="G5343" s="255">
        <v>10620004</v>
      </c>
      <c r="H5343" s="1" t="s">
        <v>386</v>
      </c>
      <c r="I5343" s="61">
        <v>41</v>
      </c>
      <c r="J5343" s="61">
        <v>3</v>
      </c>
      <c r="K5343" s="61">
        <v>8</v>
      </c>
      <c r="L5343" s="69">
        <f t="shared" si="1023"/>
        <v>1.23</v>
      </c>
      <c r="M5343" s="69">
        <f t="shared" si="1024"/>
        <v>3.28</v>
      </c>
      <c r="N5343" s="56">
        <f>INDEX(Rate_Chart!$A$1:$AK$127,MATCH(Data!J5343,Rate_Chart!$A$1:$A$127,0),MATCH(Data!K5343,Rate_Chart!$A$1:$AK$1,0))</f>
        <v>34.751112000000006</v>
      </c>
      <c r="O5343" s="57">
        <f t="shared" si="1025"/>
        <v>1424.7955920000002</v>
      </c>
      <c r="P5343" s="58">
        <f t="shared" si="1026"/>
        <v>417.01334400000002</v>
      </c>
      <c r="Q5343" s="58">
        <f t="shared" si="1027"/>
        <v>278.00889599999999</v>
      </c>
      <c r="R5343" s="66">
        <f t="shared" si="1028"/>
        <v>24.933922860000006</v>
      </c>
      <c r="S5343" s="64">
        <f t="shared" si="1029"/>
        <v>153.75</v>
      </c>
      <c r="T5343" s="66">
        <f t="shared" si="1030"/>
        <v>1603.4795148600001</v>
      </c>
      <c r="U5343" s="68">
        <f t="shared" si="1031"/>
        <v>39.109256460000005</v>
      </c>
      <c r="V5343" s="68">
        <f t="shared" si="1032"/>
        <v>469.31107752000003</v>
      </c>
      <c r="W5343" s="68">
        <f t="shared" si="1033"/>
        <v>312.87405168000004</v>
      </c>
    </row>
    <row r="5344" spans="1:23" x14ac:dyDescent="0.25">
      <c r="A5344" s="1" t="s">
        <v>922</v>
      </c>
      <c r="B5344" s="1" t="s">
        <v>395</v>
      </c>
      <c r="C5344" s="1" t="s">
        <v>589</v>
      </c>
      <c r="D5344" s="1" t="s">
        <v>593</v>
      </c>
      <c r="E5344" s="1" t="s">
        <v>869</v>
      </c>
      <c r="F5344" s="62" t="str">
        <f t="shared" si="1022"/>
        <v>64600</v>
      </c>
      <c r="G5344" s="255">
        <v>10620004</v>
      </c>
      <c r="H5344" s="1" t="s">
        <v>386</v>
      </c>
      <c r="I5344" s="61">
        <v>78</v>
      </c>
      <c r="J5344" s="61">
        <v>3.8</v>
      </c>
      <c r="K5344" s="61">
        <v>8.1</v>
      </c>
      <c r="L5344" s="69">
        <f t="shared" si="1023"/>
        <v>2.964</v>
      </c>
      <c r="M5344" s="69">
        <f t="shared" si="1024"/>
        <v>6.3179999999999996</v>
      </c>
      <c r="N5344" s="56">
        <f>INDEX(Rate_Chart!$A$1:$AK$127,MATCH(Data!J5344,Rate_Chart!$A$1:$A$127,0),MATCH(Data!K5344,Rate_Chart!$A$1:$AK$1,0))</f>
        <v>38.365125900000002</v>
      </c>
      <c r="O5344" s="57">
        <f t="shared" si="1025"/>
        <v>2992.4798202000002</v>
      </c>
      <c r="P5344" s="58">
        <f t="shared" si="1026"/>
        <v>417.01223804347831</v>
      </c>
      <c r="Q5344" s="58">
        <f t="shared" si="1027"/>
        <v>278.00815869565218</v>
      </c>
      <c r="R5344" s="66">
        <f t="shared" si="1028"/>
        <v>52.368396853500009</v>
      </c>
      <c r="S5344" s="64">
        <f t="shared" si="1029"/>
        <v>292.5</v>
      </c>
      <c r="T5344" s="66">
        <f t="shared" si="1030"/>
        <v>3337.3482170535003</v>
      </c>
      <c r="U5344" s="68">
        <f t="shared" si="1031"/>
        <v>42.786515603250002</v>
      </c>
      <c r="V5344" s="68">
        <f t="shared" si="1032"/>
        <v>465.07082177445653</v>
      </c>
      <c r="W5344" s="68">
        <f t="shared" si="1033"/>
        <v>310.04721451630434</v>
      </c>
    </row>
    <row r="5345" spans="1:23" x14ac:dyDescent="0.25">
      <c r="A5345" s="1" t="s">
        <v>923</v>
      </c>
      <c r="B5345" s="1" t="s">
        <v>395</v>
      </c>
      <c r="C5345" s="1" t="s">
        <v>589</v>
      </c>
      <c r="D5345" s="1" t="s">
        <v>593</v>
      </c>
      <c r="E5345" s="1" t="s">
        <v>869</v>
      </c>
      <c r="F5345" s="62" t="str">
        <f t="shared" si="1022"/>
        <v>64600</v>
      </c>
      <c r="G5345" s="255">
        <v>10620004</v>
      </c>
      <c r="H5345" s="1" t="s">
        <v>386</v>
      </c>
      <c r="I5345" s="61">
        <v>83</v>
      </c>
      <c r="J5345" s="61">
        <v>3.8</v>
      </c>
      <c r="K5345" s="61">
        <v>8.3000000000000007</v>
      </c>
      <c r="L5345" s="69">
        <f t="shared" si="1023"/>
        <v>3.1539999999999999</v>
      </c>
      <c r="M5345" s="69">
        <f t="shared" si="1024"/>
        <v>6.8890000000000011</v>
      </c>
      <c r="N5345" s="56">
        <f>INDEX(Rate_Chart!$A$1:$AK$127,MATCH(Data!J5345,Rate_Chart!$A$1:$A$127,0),MATCH(Data!K5345,Rate_Chart!$A$1:$AK$1,0))</f>
        <v>38.921153700000005</v>
      </c>
      <c r="O5345" s="57">
        <f t="shared" si="1025"/>
        <v>3230.4557571000005</v>
      </c>
      <c r="P5345" s="58">
        <f t="shared" si="1026"/>
        <v>417.01236107142859</v>
      </c>
      <c r="Q5345" s="58">
        <f t="shared" si="1027"/>
        <v>278.00824071428571</v>
      </c>
      <c r="R5345" s="66">
        <f t="shared" si="1028"/>
        <v>56.532975749250014</v>
      </c>
      <c r="S5345" s="64">
        <f t="shared" si="1029"/>
        <v>311.25</v>
      </c>
      <c r="T5345" s="66">
        <f t="shared" si="1030"/>
        <v>3598.2387328492505</v>
      </c>
      <c r="U5345" s="68">
        <f t="shared" si="1031"/>
        <v>43.352273889750009</v>
      </c>
      <c r="V5345" s="68">
        <f t="shared" si="1032"/>
        <v>464.48864881875005</v>
      </c>
      <c r="W5345" s="68">
        <f t="shared" si="1033"/>
        <v>309.65909921250005</v>
      </c>
    </row>
    <row r="5346" spans="1:23" x14ac:dyDescent="0.25">
      <c r="A5346" s="1" t="s">
        <v>924</v>
      </c>
      <c r="B5346" s="1" t="s">
        <v>395</v>
      </c>
      <c r="C5346" s="1" t="s">
        <v>589</v>
      </c>
      <c r="D5346" s="1" t="s">
        <v>593</v>
      </c>
      <c r="E5346" s="1" t="s">
        <v>869</v>
      </c>
      <c r="F5346" s="62" t="str">
        <f t="shared" si="1022"/>
        <v>64600</v>
      </c>
      <c r="G5346" s="255">
        <v>10620004</v>
      </c>
      <c r="H5346" s="1" t="s">
        <v>386</v>
      </c>
      <c r="I5346" s="61">
        <v>77</v>
      </c>
      <c r="J5346" s="61">
        <v>3.9</v>
      </c>
      <c r="K5346" s="61">
        <v>8.1999999999999993</v>
      </c>
      <c r="L5346" s="69">
        <f t="shared" si="1023"/>
        <v>3.0030000000000001</v>
      </c>
      <c r="M5346" s="69">
        <f t="shared" si="1024"/>
        <v>6.3140000000000001</v>
      </c>
      <c r="N5346" s="56">
        <f>INDEX(Rate_Chart!$A$1:$AK$127,MATCH(Data!J5346,Rate_Chart!$A$1:$A$127,0),MATCH(Data!K5346,Rate_Chart!$A$1:$AK$1,0))</f>
        <v>39.060139800000002</v>
      </c>
      <c r="O5346" s="57">
        <f t="shared" si="1025"/>
        <v>3007.6307646</v>
      </c>
      <c r="P5346" s="58">
        <f t="shared" si="1026"/>
        <v>417.01216868327407</v>
      </c>
      <c r="Q5346" s="58">
        <f t="shared" si="1027"/>
        <v>278.00811245551603</v>
      </c>
      <c r="R5346" s="66">
        <f t="shared" si="1028"/>
        <v>52.633538380500006</v>
      </c>
      <c r="S5346" s="64">
        <f t="shared" si="1029"/>
        <v>288.75</v>
      </c>
      <c r="T5346" s="66">
        <f t="shared" si="1030"/>
        <v>3349.0143029804999</v>
      </c>
      <c r="U5346" s="68">
        <f t="shared" si="1031"/>
        <v>43.493692246499997</v>
      </c>
      <c r="V5346" s="68">
        <f t="shared" si="1032"/>
        <v>464.34546882384342</v>
      </c>
      <c r="W5346" s="68">
        <f t="shared" si="1033"/>
        <v>309.5636458825623</v>
      </c>
    </row>
  </sheetData>
  <autoFilter ref="A3:W1269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2026-07-01T06:01:31Z</dcterms:modified>
  <cp:category/>
</cp:coreProperties>
</file>